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Z:\מוסיקה\מודל תחרויות\תחרויות ארציות\"/>
    </mc:Choice>
  </mc:AlternateContent>
  <bookViews>
    <workbookView xWindow="1305" yWindow="0" windowWidth="19035" windowHeight="11760" tabRatio="782" firstSheet="13" activeTab="21"/>
  </bookViews>
  <sheets>
    <sheet name="ProtectSettings" sheetId="545" state="veryHidden" r:id="rId1"/>
    <sheet name="הדרכה למשתמש" sheetId="453" r:id="rId2"/>
    <sheet name="פרמטרים לקריטריונים" sheetId="1" r:id="rId3"/>
    <sheet name="הוראת שעה" sheetId="537" state="hidden" r:id="rId4"/>
    <sheet name="תנאי סף" sheetId="477" r:id="rId5"/>
    <sheet name="סיווג" sheetId="544" r:id="rId6"/>
    <sheet name="מספר המתחרים" sheetId="469" r:id="rId7"/>
    <sheet name="מספר השופטים" sheetId="471" r:id="rId8"/>
    <sheet name="מיקום גיאוגרפי" sheetId="472" r:id="rId9"/>
    <sheet name="תקציב" sheetId="473" r:id="rId10"/>
    <sheet name="התחשיב הבסיסי" sheetId="370" r:id="rId11"/>
    <sheet name="פרמטרים לעקרונות חישוב התמיכה" sheetId="519" r:id="rId12"/>
    <sheet name="הרכב חברי הוועדה" sheetId="526" r:id="rId13"/>
    <sheet name="שנת התחרות" sheetId="538" r:id="rId14"/>
    <sheet name="הגנה" sheetId="522" r:id="rId15"/>
    <sheet name="סיכום" sheetId="527" r:id="rId16"/>
    <sheet name="הגבלה לסכום מבוקש (1)" sheetId="528" r:id="rId17"/>
    <sheet name="קיזוזים בגין איחורים" sheetId="529" r:id="rId18"/>
    <sheet name="קיזוזים- החלטות ועדה" sheetId="530" r:id="rId19"/>
    <sheet name="הגבלה לסכום מבוקש (2)" sheetId="531" r:id="rId20"/>
    <sheet name="סיכום לועדה- הזנת נתונים" sheetId="532" r:id="rId21"/>
    <sheet name="סיכום לועדה - תוצאות" sheetId="535" r:id="rId22"/>
    <sheet name="ריכוז גיליונות עזר" sheetId="470" r:id="rId23"/>
    <sheet name="פאול בן חיים" sheetId="500" r:id="rId24"/>
    <sheet name="פנינה זלמצן כ&quot;ס" sheetId="502" r:id="rId25"/>
    <sheet name="פסנתר לתמיד אשדוד" sheetId="503" r:id="rId26"/>
    <sheet name="הנבל הישראלי" sheetId="504" r:id="rId27"/>
    <sheet name="הנושפים כ&quot;ס" sheetId="505" r:id="rId28"/>
    <sheet name="תחרות זמרה ונגינה" sheetId="506" r:id="rId29"/>
    <sheet name="7" sheetId="507" r:id="rId30"/>
    <sheet name="8" sheetId="508" r:id="rId31"/>
    <sheet name="9" sheetId="509" r:id="rId32"/>
    <sheet name="10" sheetId="510" r:id="rId33"/>
  </sheets>
  <definedNames>
    <definedName name="_xlnm._FilterDatabase" localSheetId="20" hidden="1">'סיכום לועדה- הזנת נתונים'!$B$30:$V$30</definedName>
    <definedName name="_xlnm._FilterDatabase" localSheetId="21" hidden="1">'סיכום לועדה - תוצאות'!$B$30:$V$130</definedName>
    <definedName name="_xlnm.Print_Area" localSheetId="32">'10'!$B$1:$W$231</definedName>
    <definedName name="_xlnm.Print_Area" localSheetId="29">'7'!$B$1:$W$231</definedName>
    <definedName name="_xlnm.Print_Area" localSheetId="30">'8'!$B$1:$W$231</definedName>
    <definedName name="_xlnm.Print_Area" localSheetId="31">'9'!$B$1:$W$231</definedName>
    <definedName name="_xlnm.Print_Area" localSheetId="16">'הגבלה לסכום מבוקש (1)'!$B$1:$Z$131</definedName>
    <definedName name="_xlnm.Print_Area" localSheetId="19">'הגבלה לסכום מבוקש (2)'!$B$1:$X$131</definedName>
    <definedName name="_xlnm.Print_Area" localSheetId="14">הגנה!$B$1:$AW$131</definedName>
    <definedName name="_xlnm.Print_Area" localSheetId="1">'הדרכה למשתמש'!$B$1:$H$18</definedName>
    <definedName name="_xlnm.Print_Area" localSheetId="26">'הנבל הישראלי'!$B$1:$W$231</definedName>
    <definedName name="_xlnm.Print_Area" localSheetId="27">'הנושפים כ"ס'!$B$1:$W$231</definedName>
    <definedName name="_xlnm.Print_Area" localSheetId="12">'הרכב חברי הוועדה'!$B$1:$Z$131</definedName>
    <definedName name="_xlnm.Print_Area" localSheetId="10">'התחשיב הבסיסי'!$B$1:$AF$131</definedName>
    <definedName name="_xlnm.Print_Area" localSheetId="8">'מיקום גיאוגרפי'!$B$1:$Z$131</definedName>
    <definedName name="_xlnm.Print_Area" localSheetId="6">'מספר המתחרים'!$B$1:$Z$131</definedName>
    <definedName name="_xlnm.Print_Area" localSheetId="7">'מספר השופטים'!$B$1:$Z$131</definedName>
    <definedName name="_xlnm.Print_Area" localSheetId="5">סיווג!$B$1:$Z$131</definedName>
    <definedName name="_xlnm.Print_Area" localSheetId="15">סיכום!$B$1:$Z$131</definedName>
    <definedName name="_xlnm.Print_Area" localSheetId="20">'סיכום לועדה- הזנת נתונים'!$B$1:$V$131</definedName>
    <definedName name="_xlnm.Print_Area" localSheetId="21">'סיכום לועדה - תוצאות'!$B$1:$V$131</definedName>
    <definedName name="_xlnm.Print_Area" localSheetId="23">'פאול בן חיים'!$B$1:$W$231</definedName>
    <definedName name="_xlnm.Print_Area" localSheetId="24">'פנינה זלמצן כ"ס'!$B$1:$W$231</definedName>
    <definedName name="_xlnm.Print_Area" localSheetId="25">'פסנתר לתמיד אשדוד'!$B$1:$CO$238</definedName>
    <definedName name="_xlnm.Print_Area" localSheetId="11">'פרמטרים לעקרונות חישוב התמיכה'!$B$1:$C$52</definedName>
    <definedName name="_xlnm.Print_Area" localSheetId="2">'פרמטרים לקריטריונים'!$B$1:$H$304</definedName>
    <definedName name="_xlnm.Print_Area" localSheetId="18">'קיזוזים- החלטות ועדה'!$B$1:$G$131</definedName>
    <definedName name="_xlnm.Print_Area" localSheetId="17">'קיזוזים בגין איחורים'!$B$1:$H$131</definedName>
    <definedName name="_xlnm.Print_Area" localSheetId="22">'ריכוז גיליונות עזר'!$B$1:$Y$131</definedName>
    <definedName name="_xlnm.Print_Area" localSheetId="13">'שנת התחרות'!$B$1:$Z$131</definedName>
    <definedName name="_xlnm.Print_Area" localSheetId="28">'תחרות זמרה ונגינה'!$B$1:$W$231</definedName>
    <definedName name="_xlnm.Print_Area" localSheetId="4">'תנאי סף'!$B$1:$AO$130</definedName>
    <definedName name="_xlnm.Print_Area" localSheetId="9">תקציב!$B$1:$Z$131</definedName>
    <definedName name="_xlnm.Print_Titles" localSheetId="32">'10'!$29:$30</definedName>
    <definedName name="_xlnm.Print_Titles" localSheetId="29">'7'!$29:$30</definedName>
    <definedName name="_xlnm.Print_Titles" localSheetId="30">'8'!$29:$30</definedName>
    <definedName name="_xlnm.Print_Titles" localSheetId="31">'9'!$29:$30</definedName>
    <definedName name="_xlnm.Print_Titles" localSheetId="16">'הגבלה לסכום מבוקש (1)'!$29:$30</definedName>
    <definedName name="_xlnm.Print_Titles" localSheetId="19">'הגבלה לסכום מבוקש (2)'!$29:$30</definedName>
    <definedName name="_xlnm.Print_Titles" localSheetId="14">הגנה!$29:$30</definedName>
    <definedName name="_xlnm.Print_Titles" localSheetId="26">'הנבל הישראלי'!$29:$30</definedName>
    <definedName name="_xlnm.Print_Titles" localSheetId="27">'הנושפים כ"ס'!$29:$30</definedName>
    <definedName name="_xlnm.Print_Titles" localSheetId="12">'הרכב חברי הוועדה'!$29:$30</definedName>
    <definedName name="_xlnm.Print_Titles" localSheetId="8">'מיקום גיאוגרפי'!$29:$30</definedName>
    <definedName name="_xlnm.Print_Titles" localSheetId="6">'מספר המתחרים'!$29:$30</definedName>
    <definedName name="_xlnm.Print_Titles" localSheetId="7">'מספר השופטים'!$29:$30</definedName>
    <definedName name="_xlnm.Print_Titles" localSheetId="5">סיווג!$29:$30</definedName>
    <definedName name="_xlnm.Print_Titles" localSheetId="15">סיכום!$29:$30</definedName>
    <definedName name="_xlnm.Print_Titles" localSheetId="20">'סיכום לועדה- הזנת נתונים'!$29:$30</definedName>
    <definedName name="_xlnm.Print_Titles" localSheetId="21">'סיכום לועדה - תוצאות'!$B:$C,'סיכום לועדה - תוצאות'!$30:$30</definedName>
    <definedName name="_xlnm.Print_Titles" localSheetId="23">'פאול בן חיים'!$29:$30</definedName>
    <definedName name="_xlnm.Print_Titles" localSheetId="24">'פנינה זלמצן כ"ס'!$29:$30</definedName>
    <definedName name="_xlnm.Print_Titles" localSheetId="25">'פסנתר לתמיד אשדוד'!$29:$30</definedName>
    <definedName name="_xlnm.Print_Titles" localSheetId="18">'קיזוזים- החלטות ועדה'!$29:$30</definedName>
    <definedName name="_xlnm.Print_Titles" localSheetId="17">'קיזוזים בגין איחורים'!$29:$30</definedName>
    <definedName name="_xlnm.Print_Titles" localSheetId="22">'ריכוז גיליונות עזר'!$29:$30</definedName>
    <definedName name="_xlnm.Print_Titles" localSheetId="13">'שנת התחרות'!$29:$30</definedName>
    <definedName name="_xlnm.Print_Titles" localSheetId="28">'תחרות זמרה ונגינה'!$29:$30</definedName>
    <definedName name="_xlnm.Print_Titles" localSheetId="4">'תנאי סף'!$29:$30</definedName>
    <definedName name="_xlnm.Print_Titles" localSheetId="9">תקציב!$29:$30</definedName>
  </definedNames>
  <calcPr calcId="162913"/>
</workbook>
</file>

<file path=xl/calcChain.xml><?xml version="1.0" encoding="utf-8"?>
<calcChain xmlns="http://schemas.openxmlformats.org/spreadsheetml/2006/main">
  <c r="C41" i="532" l="1"/>
  <c r="C42" i="532"/>
  <c r="C43" i="532"/>
  <c r="C44" i="532"/>
  <c r="C45" i="532"/>
  <c r="C46" i="532"/>
  <c r="C47" i="532"/>
  <c r="C48" i="532"/>
  <c r="C49" i="532"/>
  <c r="C50" i="532"/>
  <c r="C51" i="532"/>
  <c r="C52" i="532"/>
  <c r="C53" i="532"/>
  <c r="C54" i="532"/>
  <c r="C55" i="532"/>
  <c r="C56" i="532"/>
  <c r="C57" i="532"/>
  <c r="C58" i="532"/>
  <c r="C59" i="532"/>
  <c r="C60" i="532"/>
  <c r="C61" i="532"/>
  <c r="C62" i="532"/>
  <c r="C63" i="532"/>
  <c r="C64" i="532"/>
  <c r="C65" i="532"/>
  <c r="C66" i="532"/>
  <c r="C67" i="532"/>
  <c r="C68" i="532"/>
  <c r="C69" i="532"/>
  <c r="C70" i="532"/>
  <c r="C71" i="532"/>
  <c r="C72" i="532"/>
  <c r="C73" i="532"/>
  <c r="C74" i="532"/>
  <c r="C75" i="532"/>
  <c r="C76" i="532"/>
  <c r="C77" i="532"/>
  <c r="C78" i="532"/>
  <c r="C79" i="532"/>
  <c r="C80" i="532"/>
  <c r="C81" i="532"/>
  <c r="C82" i="532"/>
  <c r="C83" i="532"/>
  <c r="C84" i="532"/>
  <c r="C85" i="532"/>
  <c r="C86" i="532"/>
  <c r="C87" i="532"/>
  <c r="C88" i="532"/>
  <c r="C89" i="532"/>
  <c r="C90" i="532"/>
  <c r="C91" i="532"/>
  <c r="C92" i="532"/>
  <c r="C93" i="532"/>
  <c r="C94" i="532"/>
  <c r="C95" i="532"/>
  <c r="C96" i="532"/>
  <c r="C97" i="532"/>
  <c r="C98" i="532"/>
  <c r="C99" i="532"/>
  <c r="C100" i="532"/>
  <c r="C101" i="532"/>
  <c r="C102" i="532"/>
  <c r="C103" i="532"/>
  <c r="C104" i="532"/>
  <c r="C105" i="532"/>
  <c r="C106" i="532"/>
  <c r="C107" i="532"/>
  <c r="C108" i="532"/>
  <c r="C109" i="532"/>
  <c r="C110" i="532"/>
  <c r="C111" i="532"/>
  <c r="C112" i="532"/>
  <c r="C113" i="532"/>
  <c r="C114" i="532"/>
  <c r="C115" i="532"/>
  <c r="C116" i="532"/>
  <c r="C117" i="532"/>
  <c r="C118" i="532"/>
  <c r="C119" i="532"/>
  <c r="C120" i="532"/>
  <c r="C121" i="532"/>
  <c r="C122" i="532"/>
  <c r="C123" i="532"/>
  <c r="C124" i="532"/>
  <c r="C125" i="532"/>
  <c r="C126" i="532"/>
  <c r="C127" i="532"/>
  <c r="C128" i="532"/>
  <c r="C129" i="532"/>
  <c r="C130" i="532"/>
  <c r="BJ230" i="503"/>
  <c r="BI230" i="503"/>
  <c r="BH230" i="503"/>
  <c r="BG230" i="503"/>
  <c r="BF230" i="503"/>
  <c r="BE230" i="503"/>
  <c r="BD230" i="503"/>
  <c r="BC230" i="503"/>
  <c r="BB230" i="503"/>
  <c r="BA230" i="503"/>
  <c r="AQ230" i="503"/>
  <c r="AL230" i="503"/>
  <c r="AK230" i="503"/>
  <c r="AJ230" i="503"/>
  <c r="AD230" i="503"/>
  <c r="AC230" i="503"/>
  <c r="AB230" i="503"/>
  <c r="Z230" i="503"/>
  <c r="Y230" i="503"/>
  <c r="W230" i="503"/>
  <c r="U230" i="503"/>
  <c r="L230" i="503"/>
  <c r="B230" i="503"/>
  <c r="BJ229" i="503"/>
  <c r="BI229" i="503"/>
  <c r="BH229" i="503"/>
  <c r="BG229" i="503"/>
  <c r="BF229" i="503"/>
  <c r="BE229" i="503"/>
  <c r="BD229" i="503"/>
  <c r="BC229" i="503"/>
  <c r="BB229" i="503"/>
  <c r="BA229" i="503"/>
  <c r="AQ229" i="503"/>
  <c r="AL229" i="503"/>
  <c r="AK229" i="503"/>
  <c r="AJ229" i="503"/>
  <c r="AD229" i="503"/>
  <c r="Z229" i="503" s="1"/>
  <c r="AC229" i="503"/>
  <c r="AB229" i="503"/>
  <c r="Y229" i="503"/>
  <c r="W229" i="503"/>
  <c r="U229" i="503"/>
  <c r="L229" i="503"/>
  <c r="B229" i="503"/>
  <c r="BJ228" i="503"/>
  <c r="BI228" i="503"/>
  <c r="BH228" i="503"/>
  <c r="BG228" i="503"/>
  <c r="BF228" i="503"/>
  <c r="BE228" i="503"/>
  <c r="BD228" i="503"/>
  <c r="BC228" i="503"/>
  <c r="BB228" i="503"/>
  <c r="BA228" i="503"/>
  <c r="AQ228" i="503"/>
  <c r="AL228" i="503"/>
  <c r="AK228" i="503"/>
  <c r="AJ228" i="503"/>
  <c r="AD228" i="503"/>
  <c r="Z228" i="503" s="1"/>
  <c r="AC228" i="503"/>
  <c r="AB228" i="503"/>
  <c r="Y228" i="503"/>
  <c r="W228" i="503"/>
  <c r="U228" i="503"/>
  <c r="L228" i="503"/>
  <c r="B228" i="503"/>
  <c r="BJ227" i="503"/>
  <c r="BI227" i="503"/>
  <c r="BH227" i="503"/>
  <c r="BG227" i="503"/>
  <c r="BF227" i="503"/>
  <c r="BE227" i="503"/>
  <c r="BD227" i="503"/>
  <c r="BC227" i="503"/>
  <c r="BB227" i="503"/>
  <c r="BA227" i="503"/>
  <c r="AQ227" i="503"/>
  <c r="AL227" i="503"/>
  <c r="AK227" i="503"/>
  <c r="AJ227" i="503"/>
  <c r="AD227" i="503"/>
  <c r="Z227" i="503" s="1"/>
  <c r="AC227" i="503"/>
  <c r="AB227" i="503"/>
  <c r="Y227" i="503"/>
  <c r="W227" i="503"/>
  <c r="U227" i="503"/>
  <c r="L227" i="503"/>
  <c r="B227" i="503"/>
  <c r="BJ226" i="503"/>
  <c r="BI226" i="503"/>
  <c r="BH226" i="503"/>
  <c r="BG226" i="503"/>
  <c r="BF226" i="503"/>
  <c r="BE226" i="503"/>
  <c r="BD226" i="503"/>
  <c r="BC226" i="503"/>
  <c r="BB226" i="503"/>
  <c r="BA226" i="503"/>
  <c r="AQ226" i="503"/>
  <c r="AL226" i="503"/>
  <c r="AK226" i="503"/>
  <c r="AJ226" i="503"/>
  <c r="AD226" i="503"/>
  <c r="Z226" i="503" s="1"/>
  <c r="AC226" i="503"/>
  <c r="AB226" i="503"/>
  <c r="Y226" i="503"/>
  <c r="W226" i="503"/>
  <c r="U226" i="503"/>
  <c r="L226" i="503"/>
  <c r="B226" i="503"/>
  <c r="BJ225" i="503"/>
  <c r="BI225" i="503"/>
  <c r="BH225" i="503"/>
  <c r="BG225" i="503"/>
  <c r="BF225" i="503"/>
  <c r="BE225" i="503"/>
  <c r="BD225" i="503"/>
  <c r="BC225" i="503"/>
  <c r="BB225" i="503"/>
  <c r="BA225" i="503"/>
  <c r="AQ225" i="503"/>
  <c r="AL225" i="503"/>
  <c r="AK225" i="503"/>
  <c r="AJ225" i="503"/>
  <c r="AD225" i="503"/>
  <c r="AC225" i="503"/>
  <c r="AB225" i="503"/>
  <c r="Z225" i="503"/>
  <c r="Y225" i="503"/>
  <c r="W225" i="503"/>
  <c r="U225" i="503"/>
  <c r="L225" i="503"/>
  <c r="B225" i="503"/>
  <c r="BJ224" i="503"/>
  <c r="BI224" i="503"/>
  <c r="BH224" i="503"/>
  <c r="BG224" i="503"/>
  <c r="BF224" i="503"/>
  <c r="BE224" i="503"/>
  <c r="BD224" i="503"/>
  <c r="BC224" i="503"/>
  <c r="BB224" i="503"/>
  <c r="BA224" i="503"/>
  <c r="AQ224" i="503"/>
  <c r="AL224" i="503"/>
  <c r="AK224" i="503"/>
  <c r="AJ224" i="503"/>
  <c r="AD224" i="503"/>
  <c r="AC224" i="503"/>
  <c r="AB224" i="503"/>
  <c r="Z224" i="503"/>
  <c r="Y224" i="503"/>
  <c r="W224" i="503"/>
  <c r="U224" i="503"/>
  <c r="L224" i="503"/>
  <c r="B224" i="503"/>
  <c r="BJ223" i="503"/>
  <c r="BI223" i="503"/>
  <c r="BH223" i="503"/>
  <c r="BG223" i="503"/>
  <c r="BF223" i="503"/>
  <c r="BE223" i="503"/>
  <c r="BD223" i="503"/>
  <c r="BC223" i="503"/>
  <c r="BB223" i="503"/>
  <c r="BA223" i="503"/>
  <c r="AQ223" i="503"/>
  <c r="AL223" i="503"/>
  <c r="AK223" i="503"/>
  <c r="AJ223" i="503"/>
  <c r="AD223" i="503"/>
  <c r="Z223" i="503" s="1"/>
  <c r="AC223" i="503"/>
  <c r="AB223" i="503"/>
  <c r="Y223" i="503"/>
  <c r="W223" i="503"/>
  <c r="U223" i="503"/>
  <c r="L223" i="503"/>
  <c r="B223" i="503"/>
  <c r="BJ222" i="503"/>
  <c r="BI222" i="503"/>
  <c r="BH222" i="503"/>
  <c r="BG222" i="503"/>
  <c r="BF222" i="503"/>
  <c r="BE222" i="503"/>
  <c r="BD222" i="503"/>
  <c r="BC222" i="503"/>
  <c r="BB222" i="503"/>
  <c r="BA222" i="503"/>
  <c r="AQ222" i="503"/>
  <c r="AL222" i="503"/>
  <c r="AK222" i="503"/>
  <c r="AJ222" i="503"/>
  <c r="AD222" i="503"/>
  <c r="Z222" i="503" s="1"/>
  <c r="AC222" i="503"/>
  <c r="AB222" i="503"/>
  <c r="Y222" i="503"/>
  <c r="W222" i="503"/>
  <c r="U222" i="503"/>
  <c r="L222" i="503"/>
  <c r="B222" i="503"/>
  <c r="BJ221" i="503"/>
  <c r="BI221" i="503"/>
  <c r="BH221" i="503"/>
  <c r="BG221" i="503"/>
  <c r="BF221" i="503"/>
  <c r="BE221" i="503"/>
  <c r="BD221" i="503"/>
  <c r="BC221" i="503"/>
  <c r="BB221" i="503"/>
  <c r="BA221" i="503"/>
  <c r="AQ221" i="503"/>
  <c r="AL221" i="503"/>
  <c r="AK221" i="503"/>
  <c r="AJ221" i="503"/>
  <c r="AD221" i="503"/>
  <c r="Z221" i="503" s="1"/>
  <c r="AC221" i="503"/>
  <c r="AB221" i="503"/>
  <c r="Y221" i="503"/>
  <c r="W221" i="503"/>
  <c r="U221" i="503"/>
  <c r="L221" i="503"/>
  <c r="B221" i="503"/>
  <c r="BJ220" i="503"/>
  <c r="BI220" i="503"/>
  <c r="BH220" i="503"/>
  <c r="BG220" i="503"/>
  <c r="BF220" i="503"/>
  <c r="BE220" i="503"/>
  <c r="BD220" i="503"/>
  <c r="BC220" i="503"/>
  <c r="BB220" i="503"/>
  <c r="BA220" i="503"/>
  <c r="AQ220" i="503"/>
  <c r="AL220" i="503"/>
  <c r="AK220" i="503"/>
  <c r="AJ220" i="503"/>
  <c r="AD220" i="503"/>
  <c r="Z220" i="503" s="1"/>
  <c r="AC220" i="503"/>
  <c r="AB220" i="503"/>
  <c r="Y220" i="503"/>
  <c r="W220" i="503"/>
  <c r="U220" i="503"/>
  <c r="L220" i="503"/>
  <c r="B220" i="503"/>
  <c r="BJ219" i="503"/>
  <c r="BI219" i="503"/>
  <c r="BH219" i="503"/>
  <c r="BG219" i="503"/>
  <c r="BF219" i="503"/>
  <c r="BE219" i="503"/>
  <c r="BD219" i="503"/>
  <c r="BC219" i="503"/>
  <c r="BB219" i="503"/>
  <c r="BA219" i="503"/>
  <c r="AQ219" i="503"/>
  <c r="AL219" i="503"/>
  <c r="AK219" i="503"/>
  <c r="AJ219" i="503"/>
  <c r="AD219" i="503"/>
  <c r="Z219" i="503" s="1"/>
  <c r="AC219" i="503"/>
  <c r="AB219" i="503"/>
  <c r="Y219" i="503"/>
  <c r="W219" i="503"/>
  <c r="U219" i="503"/>
  <c r="L219" i="503"/>
  <c r="B219" i="503"/>
  <c r="BJ218" i="503"/>
  <c r="BI218" i="503"/>
  <c r="BH218" i="503"/>
  <c r="BG218" i="503"/>
  <c r="BF218" i="503"/>
  <c r="BE218" i="503"/>
  <c r="BD218" i="503"/>
  <c r="BC218" i="503"/>
  <c r="BB218" i="503"/>
  <c r="BA218" i="503"/>
  <c r="AQ218" i="503"/>
  <c r="AL218" i="503"/>
  <c r="AK218" i="503"/>
  <c r="AJ218" i="503"/>
  <c r="AD218" i="503"/>
  <c r="Z218" i="503" s="1"/>
  <c r="AC218" i="503"/>
  <c r="AB218" i="503"/>
  <c r="Y218" i="503"/>
  <c r="W218" i="503"/>
  <c r="U218" i="503"/>
  <c r="L218" i="503"/>
  <c r="B218" i="503"/>
  <c r="BJ217" i="503"/>
  <c r="BI217" i="503"/>
  <c r="BH217" i="503"/>
  <c r="BG217" i="503"/>
  <c r="BF217" i="503"/>
  <c r="BE217" i="503"/>
  <c r="BD217" i="503"/>
  <c r="BC217" i="503"/>
  <c r="BB217" i="503"/>
  <c r="BA217" i="503"/>
  <c r="AQ217" i="503"/>
  <c r="AL217" i="503"/>
  <c r="AK217" i="503"/>
  <c r="AJ217" i="503"/>
  <c r="AD217" i="503"/>
  <c r="Z217" i="503" s="1"/>
  <c r="AC217" i="503"/>
  <c r="AB217" i="503"/>
  <c r="Y217" i="503"/>
  <c r="W217" i="503"/>
  <c r="U217" i="503"/>
  <c r="L217" i="503"/>
  <c r="B217" i="503"/>
  <c r="BJ216" i="503"/>
  <c r="BI216" i="503"/>
  <c r="BH216" i="503"/>
  <c r="BG216" i="503"/>
  <c r="BF216" i="503"/>
  <c r="BE216" i="503"/>
  <c r="BD216" i="503"/>
  <c r="BC216" i="503"/>
  <c r="BB216" i="503"/>
  <c r="BA216" i="503"/>
  <c r="AQ216" i="503"/>
  <c r="AL216" i="503"/>
  <c r="AK216" i="503"/>
  <c r="AJ216" i="503"/>
  <c r="AD216" i="503"/>
  <c r="Z216" i="503" s="1"/>
  <c r="AC216" i="503"/>
  <c r="AB216" i="503"/>
  <c r="Y216" i="503"/>
  <c r="W216" i="503"/>
  <c r="U216" i="503"/>
  <c r="L216" i="503"/>
  <c r="B216" i="503"/>
  <c r="BJ215" i="503"/>
  <c r="BI215" i="503"/>
  <c r="BH215" i="503"/>
  <c r="BG215" i="503"/>
  <c r="BF215" i="503"/>
  <c r="BE215" i="503"/>
  <c r="BD215" i="503"/>
  <c r="BC215" i="503"/>
  <c r="BB215" i="503"/>
  <c r="BA215" i="503"/>
  <c r="AQ215" i="503"/>
  <c r="AL215" i="503"/>
  <c r="AK215" i="503"/>
  <c r="AJ215" i="503"/>
  <c r="AD215" i="503"/>
  <c r="Z215" i="503" s="1"/>
  <c r="AC215" i="503"/>
  <c r="AB215" i="503"/>
  <c r="Y215" i="503"/>
  <c r="W215" i="503"/>
  <c r="U215" i="503"/>
  <c r="L215" i="503"/>
  <c r="B215" i="503"/>
  <c r="BJ214" i="503"/>
  <c r="BI214" i="503"/>
  <c r="BH214" i="503"/>
  <c r="BG214" i="503"/>
  <c r="BF214" i="503"/>
  <c r="BE214" i="503"/>
  <c r="BD214" i="503"/>
  <c r="BC214" i="503"/>
  <c r="BB214" i="503"/>
  <c r="BA214" i="503"/>
  <c r="AQ214" i="503"/>
  <c r="AL214" i="503"/>
  <c r="AK214" i="503"/>
  <c r="AJ214" i="503"/>
  <c r="AD214" i="503"/>
  <c r="Z214" i="503" s="1"/>
  <c r="AC214" i="503"/>
  <c r="AB214" i="503"/>
  <c r="Y214" i="503"/>
  <c r="W214" i="503"/>
  <c r="U214" i="503"/>
  <c r="L214" i="503"/>
  <c r="B214" i="503"/>
  <c r="BJ213" i="503"/>
  <c r="BI213" i="503"/>
  <c r="BH213" i="503"/>
  <c r="BG213" i="503"/>
  <c r="BF213" i="503"/>
  <c r="BE213" i="503"/>
  <c r="BD213" i="503"/>
  <c r="BC213" i="503"/>
  <c r="BB213" i="503"/>
  <c r="BA213" i="503"/>
  <c r="AQ213" i="503"/>
  <c r="AL213" i="503"/>
  <c r="AK213" i="503"/>
  <c r="AJ213" i="503"/>
  <c r="AD213" i="503"/>
  <c r="Z213" i="503" s="1"/>
  <c r="AC213" i="503"/>
  <c r="AB213" i="503"/>
  <c r="Y213" i="503"/>
  <c r="W213" i="503"/>
  <c r="U213" i="503"/>
  <c r="L213" i="503"/>
  <c r="B213" i="503"/>
  <c r="BJ212" i="503"/>
  <c r="BI212" i="503"/>
  <c r="BH212" i="503"/>
  <c r="BG212" i="503"/>
  <c r="BF212" i="503"/>
  <c r="BE212" i="503"/>
  <c r="BD212" i="503"/>
  <c r="BC212" i="503"/>
  <c r="BB212" i="503"/>
  <c r="BA212" i="503"/>
  <c r="AQ212" i="503"/>
  <c r="AL212" i="503"/>
  <c r="AK212" i="503"/>
  <c r="AJ212" i="503"/>
  <c r="AD212" i="503"/>
  <c r="Z212" i="503" s="1"/>
  <c r="AC212" i="503"/>
  <c r="AB212" i="503"/>
  <c r="Y212" i="503"/>
  <c r="W212" i="503"/>
  <c r="U212" i="503"/>
  <c r="L212" i="503"/>
  <c r="B212" i="503"/>
  <c r="BJ211" i="503"/>
  <c r="BI211" i="503"/>
  <c r="BH211" i="503"/>
  <c r="BG211" i="503"/>
  <c r="BF211" i="503"/>
  <c r="BE211" i="503"/>
  <c r="BD211" i="503"/>
  <c r="BC211" i="503"/>
  <c r="BB211" i="503"/>
  <c r="BA211" i="503"/>
  <c r="AQ211" i="503"/>
  <c r="AL211" i="503"/>
  <c r="AK211" i="503"/>
  <c r="AJ211" i="503"/>
  <c r="AD211" i="503"/>
  <c r="Z211" i="503" s="1"/>
  <c r="AC211" i="503"/>
  <c r="AB211" i="503"/>
  <c r="Y211" i="503"/>
  <c r="W211" i="503"/>
  <c r="U211" i="503"/>
  <c r="L211" i="503"/>
  <c r="B211" i="503"/>
  <c r="BJ210" i="503"/>
  <c r="BI210" i="503"/>
  <c r="BH210" i="503"/>
  <c r="BG210" i="503"/>
  <c r="BF210" i="503"/>
  <c r="BE210" i="503"/>
  <c r="BD210" i="503"/>
  <c r="BC210" i="503"/>
  <c r="BB210" i="503"/>
  <c r="BA210" i="503"/>
  <c r="AQ210" i="503"/>
  <c r="AL210" i="503"/>
  <c r="AK210" i="503"/>
  <c r="AJ210" i="503"/>
  <c r="AD210" i="503"/>
  <c r="AC210" i="503"/>
  <c r="AB210" i="503"/>
  <c r="Z210" i="503"/>
  <c r="Y210" i="503"/>
  <c r="W210" i="503"/>
  <c r="U210" i="503"/>
  <c r="L210" i="503"/>
  <c r="B210" i="503"/>
  <c r="BJ209" i="503"/>
  <c r="BI209" i="503"/>
  <c r="BH209" i="503"/>
  <c r="BG209" i="503"/>
  <c r="BF209" i="503"/>
  <c r="BE209" i="503"/>
  <c r="BD209" i="503"/>
  <c r="BC209" i="503"/>
  <c r="BB209" i="503"/>
  <c r="BA209" i="503"/>
  <c r="AQ209" i="503"/>
  <c r="AL209" i="503"/>
  <c r="AK209" i="503"/>
  <c r="AJ209" i="503"/>
  <c r="AD209" i="503"/>
  <c r="AC209" i="503"/>
  <c r="AB209" i="503"/>
  <c r="Z209" i="503"/>
  <c r="Y209" i="503"/>
  <c r="W209" i="503"/>
  <c r="U209" i="503"/>
  <c r="L209" i="503"/>
  <c r="B209" i="503"/>
  <c r="BJ208" i="503"/>
  <c r="BI208" i="503"/>
  <c r="BH208" i="503"/>
  <c r="BG208" i="503"/>
  <c r="BF208" i="503"/>
  <c r="BE208" i="503"/>
  <c r="BD208" i="503"/>
  <c r="BC208" i="503"/>
  <c r="BB208" i="503"/>
  <c r="BA208" i="503"/>
  <c r="AQ208" i="503"/>
  <c r="AL208" i="503"/>
  <c r="AK208" i="503"/>
  <c r="AJ208" i="503"/>
  <c r="AD208" i="503"/>
  <c r="Z208" i="503" s="1"/>
  <c r="AC208" i="503"/>
  <c r="AB208" i="503"/>
  <c r="Y208" i="503"/>
  <c r="W208" i="503"/>
  <c r="U208" i="503"/>
  <c r="L208" i="503"/>
  <c r="B208" i="503"/>
  <c r="BJ207" i="503"/>
  <c r="BI207" i="503"/>
  <c r="BH207" i="503"/>
  <c r="BG207" i="503"/>
  <c r="BF207" i="503"/>
  <c r="BE207" i="503"/>
  <c r="BD207" i="503"/>
  <c r="BC207" i="503"/>
  <c r="BB207" i="503"/>
  <c r="BA207" i="503"/>
  <c r="AQ207" i="503"/>
  <c r="AL207" i="503"/>
  <c r="AK207" i="503"/>
  <c r="AJ207" i="503"/>
  <c r="AD207" i="503"/>
  <c r="Z207" i="503" s="1"/>
  <c r="AC207" i="503"/>
  <c r="AB207" i="503"/>
  <c r="Y207" i="503"/>
  <c r="W207" i="503"/>
  <c r="U207" i="503"/>
  <c r="L207" i="503"/>
  <c r="B207" i="503"/>
  <c r="BJ206" i="503"/>
  <c r="BI206" i="503"/>
  <c r="BH206" i="503"/>
  <c r="BG206" i="503"/>
  <c r="BF206" i="503"/>
  <c r="BE206" i="503"/>
  <c r="BD206" i="503"/>
  <c r="BC206" i="503"/>
  <c r="BB206" i="503"/>
  <c r="BA206" i="503"/>
  <c r="AQ206" i="503"/>
  <c r="AL206" i="503"/>
  <c r="AK206" i="503"/>
  <c r="AJ206" i="503"/>
  <c r="AD206" i="503"/>
  <c r="Z206" i="503" s="1"/>
  <c r="AC206" i="503"/>
  <c r="AB206" i="503"/>
  <c r="Y206" i="503"/>
  <c r="W206" i="503"/>
  <c r="U206" i="503"/>
  <c r="L206" i="503"/>
  <c r="B206" i="503"/>
  <c r="BJ205" i="503"/>
  <c r="BI205" i="503"/>
  <c r="BH205" i="503"/>
  <c r="BG205" i="503"/>
  <c r="BF205" i="503"/>
  <c r="BE205" i="503"/>
  <c r="BD205" i="503"/>
  <c r="BC205" i="503"/>
  <c r="BB205" i="503"/>
  <c r="BA205" i="503"/>
  <c r="AQ205" i="503"/>
  <c r="AL205" i="503"/>
  <c r="AK205" i="503"/>
  <c r="AJ205" i="503"/>
  <c r="AD205" i="503"/>
  <c r="Z205" i="503" s="1"/>
  <c r="AC205" i="503"/>
  <c r="AB205" i="503"/>
  <c r="Y205" i="503"/>
  <c r="W205" i="503"/>
  <c r="U205" i="503"/>
  <c r="L205" i="503"/>
  <c r="B205" i="503"/>
  <c r="BJ204" i="503"/>
  <c r="BI204" i="503"/>
  <c r="BH204" i="503"/>
  <c r="BG204" i="503"/>
  <c r="BF204" i="503"/>
  <c r="BE204" i="503"/>
  <c r="BD204" i="503"/>
  <c r="BC204" i="503"/>
  <c r="BB204" i="503"/>
  <c r="BA204" i="503"/>
  <c r="AQ204" i="503"/>
  <c r="AL204" i="503"/>
  <c r="AK204" i="503"/>
  <c r="AJ204" i="503"/>
  <c r="AD204" i="503"/>
  <c r="Z204" i="503" s="1"/>
  <c r="AC204" i="503"/>
  <c r="AB204" i="503"/>
  <c r="Y204" i="503"/>
  <c r="W204" i="503"/>
  <c r="U204" i="503"/>
  <c r="L204" i="503"/>
  <c r="B204" i="503"/>
  <c r="BJ203" i="503"/>
  <c r="BI203" i="503"/>
  <c r="BH203" i="503"/>
  <c r="BG203" i="503"/>
  <c r="BF203" i="503"/>
  <c r="BE203" i="503"/>
  <c r="BD203" i="503"/>
  <c r="BC203" i="503"/>
  <c r="BB203" i="503"/>
  <c r="BA203" i="503"/>
  <c r="AQ203" i="503"/>
  <c r="AL203" i="503"/>
  <c r="AK203" i="503"/>
  <c r="AJ203" i="503"/>
  <c r="AD203" i="503"/>
  <c r="Z203" i="503" s="1"/>
  <c r="AC203" i="503"/>
  <c r="AB203" i="503"/>
  <c r="Y203" i="503"/>
  <c r="W203" i="503"/>
  <c r="U203" i="503"/>
  <c r="L203" i="503"/>
  <c r="B203" i="503"/>
  <c r="BJ202" i="503"/>
  <c r="BI202" i="503"/>
  <c r="BH202" i="503"/>
  <c r="BG202" i="503"/>
  <c r="BF202" i="503"/>
  <c r="BE202" i="503"/>
  <c r="BD202" i="503"/>
  <c r="BC202" i="503"/>
  <c r="BB202" i="503"/>
  <c r="BA202" i="503"/>
  <c r="AQ202" i="503"/>
  <c r="AL202" i="503"/>
  <c r="AK202" i="503"/>
  <c r="AJ202" i="503"/>
  <c r="AD202" i="503"/>
  <c r="Z202" i="503" s="1"/>
  <c r="AC202" i="503"/>
  <c r="AB202" i="503"/>
  <c r="Y202" i="503"/>
  <c r="W202" i="503"/>
  <c r="U202" i="503"/>
  <c r="L202" i="503"/>
  <c r="B202" i="503"/>
  <c r="BJ201" i="503"/>
  <c r="BI201" i="503"/>
  <c r="BH201" i="503"/>
  <c r="BG201" i="503"/>
  <c r="BF201" i="503"/>
  <c r="BE201" i="503"/>
  <c r="BD201" i="503"/>
  <c r="BC201" i="503"/>
  <c r="BB201" i="503"/>
  <c r="BA201" i="503"/>
  <c r="AQ201" i="503"/>
  <c r="AL201" i="503"/>
  <c r="AK201" i="503"/>
  <c r="AJ201" i="503"/>
  <c r="AD201" i="503"/>
  <c r="Z201" i="503" s="1"/>
  <c r="AC201" i="503"/>
  <c r="AB201" i="503"/>
  <c r="Y201" i="503"/>
  <c r="W201" i="503"/>
  <c r="U201" i="503"/>
  <c r="L201" i="503"/>
  <c r="B201" i="503"/>
  <c r="BJ200" i="503"/>
  <c r="BI200" i="503"/>
  <c r="BH200" i="503"/>
  <c r="BG200" i="503"/>
  <c r="BF200" i="503"/>
  <c r="BE200" i="503"/>
  <c r="BD200" i="503"/>
  <c r="BC200" i="503"/>
  <c r="BB200" i="503"/>
  <c r="BA200" i="503"/>
  <c r="AQ200" i="503"/>
  <c r="AL200" i="503"/>
  <c r="AK200" i="503"/>
  <c r="AJ200" i="503"/>
  <c r="AD200" i="503"/>
  <c r="Z200" i="503" s="1"/>
  <c r="AC200" i="503"/>
  <c r="AB200" i="503"/>
  <c r="Y200" i="503"/>
  <c r="W200" i="503"/>
  <c r="U200" i="503"/>
  <c r="L200" i="503"/>
  <c r="B200" i="503"/>
  <c r="BJ199" i="503"/>
  <c r="BI199" i="503"/>
  <c r="BH199" i="503"/>
  <c r="BG199" i="503"/>
  <c r="BF199" i="503"/>
  <c r="BE199" i="503"/>
  <c r="BD199" i="503"/>
  <c r="BC199" i="503"/>
  <c r="BB199" i="503"/>
  <c r="BA199" i="503"/>
  <c r="AQ199" i="503"/>
  <c r="AL199" i="503"/>
  <c r="AK199" i="503"/>
  <c r="AJ199" i="503"/>
  <c r="AD199" i="503"/>
  <c r="Z199" i="503" s="1"/>
  <c r="AC199" i="503"/>
  <c r="AB199" i="503"/>
  <c r="Y199" i="503"/>
  <c r="W199" i="503"/>
  <c r="U199" i="503"/>
  <c r="L199" i="503"/>
  <c r="B199" i="503"/>
  <c r="BJ198" i="503"/>
  <c r="BI198" i="503"/>
  <c r="BH198" i="503"/>
  <c r="BG198" i="503"/>
  <c r="BF198" i="503"/>
  <c r="BE198" i="503"/>
  <c r="BD198" i="503"/>
  <c r="BC198" i="503"/>
  <c r="BB198" i="503"/>
  <c r="BA198" i="503"/>
  <c r="AQ198" i="503"/>
  <c r="AL198" i="503"/>
  <c r="AK198" i="503"/>
  <c r="AJ198" i="503"/>
  <c r="AD198" i="503"/>
  <c r="Z198" i="503" s="1"/>
  <c r="AC198" i="503"/>
  <c r="AB198" i="503"/>
  <c r="Y198" i="503"/>
  <c r="W198" i="503"/>
  <c r="U198" i="503"/>
  <c r="L198" i="503"/>
  <c r="B198" i="503"/>
  <c r="BJ197" i="503"/>
  <c r="BI197" i="503"/>
  <c r="BH197" i="503"/>
  <c r="BG197" i="503"/>
  <c r="BF197" i="503"/>
  <c r="BE197" i="503"/>
  <c r="BD197" i="503"/>
  <c r="BC197" i="503"/>
  <c r="BB197" i="503"/>
  <c r="BA197" i="503"/>
  <c r="AQ197" i="503"/>
  <c r="AL197" i="503"/>
  <c r="AK197" i="503"/>
  <c r="AJ197" i="503"/>
  <c r="AD197" i="503"/>
  <c r="Z197" i="503" s="1"/>
  <c r="AC197" i="503"/>
  <c r="AB197" i="503"/>
  <c r="Y197" i="503"/>
  <c r="W197" i="503"/>
  <c r="U197" i="503"/>
  <c r="L197" i="503"/>
  <c r="B197" i="503"/>
  <c r="BJ196" i="503"/>
  <c r="BI196" i="503"/>
  <c r="BH196" i="503"/>
  <c r="BG196" i="503"/>
  <c r="BF196" i="503"/>
  <c r="BE196" i="503"/>
  <c r="BD196" i="503"/>
  <c r="BC196" i="503"/>
  <c r="BB196" i="503"/>
  <c r="BA196" i="503"/>
  <c r="AQ196" i="503"/>
  <c r="AL196" i="503"/>
  <c r="AK196" i="503"/>
  <c r="AJ196" i="503"/>
  <c r="AD196" i="503"/>
  <c r="Z196" i="503" s="1"/>
  <c r="AC196" i="503"/>
  <c r="AB196" i="503"/>
  <c r="Y196" i="503"/>
  <c r="W196" i="503"/>
  <c r="U196" i="503"/>
  <c r="L196" i="503"/>
  <c r="B196" i="503"/>
  <c r="BJ195" i="503"/>
  <c r="BI195" i="503"/>
  <c r="BH195" i="503"/>
  <c r="BG195" i="503"/>
  <c r="BF195" i="503"/>
  <c r="BE195" i="503"/>
  <c r="BD195" i="503"/>
  <c r="BC195" i="503"/>
  <c r="BB195" i="503"/>
  <c r="BA195" i="503"/>
  <c r="AQ195" i="503"/>
  <c r="AL195" i="503"/>
  <c r="AK195" i="503"/>
  <c r="AJ195" i="503"/>
  <c r="AD195" i="503"/>
  <c r="Z195" i="503" s="1"/>
  <c r="AC195" i="503"/>
  <c r="AB195" i="503"/>
  <c r="Y195" i="503"/>
  <c r="W195" i="503"/>
  <c r="U195" i="503"/>
  <c r="L195" i="503"/>
  <c r="B195" i="503"/>
  <c r="BJ194" i="503"/>
  <c r="BI194" i="503"/>
  <c r="BH194" i="503"/>
  <c r="BG194" i="503"/>
  <c r="BF194" i="503"/>
  <c r="BE194" i="503"/>
  <c r="BD194" i="503"/>
  <c r="BC194" i="503"/>
  <c r="BB194" i="503"/>
  <c r="BA194" i="503"/>
  <c r="AQ194" i="503"/>
  <c r="AL194" i="503"/>
  <c r="AK194" i="503"/>
  <c r="AJ194" i="503"/>
  <c r="AD194" i="503"/>
  <c r="Z194" i="503" s="1"/>
  <c r="AC194" i="503"/>
  <c r="AB194" i="503"/>
  <c r="Y194" i="503"/>
  <c r="W194" i="503"/>
  <c r="U194" i="503"/>
  <c r="L194" i="503"/>
  <c r="B194" i="503"/>
  <c r="BJ193" i="503"/>
  <c r="BI193" i="503"/>
  <c r="BH193" i="503"/>
  <c r="BG193" i="503"/>
  <c r="BF193" i="503"/>
  <c r="BE193" i="503"/>
  <c r="BD193" i="503"/>
  <c r="BC193" i="503"/>
  <c r="BB193" i="503"/>
  <c r="BA193" i="503"/>
  <c r="AQ193" i="503"/>
  <c r="AL193" i="503"/>
  <c r="AK193" i="503"/>
  <c r="AJ193" i="503"/>
  <c r="AD193" i="503"/>
  <c r="Z193" i="503" s="1"/>
  <c r="AC193" i="503"/>
  <c r="AB193" i="503"/>
  <c r="Y193" i="503"/>
  <c r="W193" i="503"/>
  <c r="U193" i="503"/>
  <c r="L193" i="503"/>
  <c r="B193" i="503"/>
  <c r="BJ192" i="503"/>
  <c r="BI192" i="503"/>
  <c r="BH192" i="503"/>
  <c r="BG192" i="503"/>
  <c r="BF192" i="503"/>
  <c r="BE192" i="503"/>
  <c r="BD192" i="503"/>
  <c r="BC192" i="503"/>
  <c r="BB192" i="503"/>
  <c r="BA192" i="503"/>
  <c r="AQ192" i="503"/>
  <c r="AL192" i="503"/>
  <c r="AK192" i="503"/>
  <c r="AJ192" i="503"/>
  <c r="AD192" i="503"/>
  <c r="Z192" i="503" s="1"/>
  <c r="AC192" i="503"/>
  <c r="AB192" i="503"/>
  <c r="Y192" i="503"/>
  <c r="W192" i="503"/>
  <c r="U192" i="503"/>
  <c r="L192" i="503"/>
  <c r="B192" i="503"/>
  <c r="BJ191" i="503"/>
  <c r="BI191" i="503"/>
  <c r="BH191" i="503"/>
  <c r="BG191" i="503"/>
  <c r="BF191" i="503"/>
  <c r="BE191" i="503"/>
  <c r="BD191" i="503"/>
  <c r="BC191" i="503"/>
  <c r="BB191" i="503"/>
  <c r="BA191" i="503"/>
  <c r="AQ191" i="503"/>
  <c r="AL191" i="503"/>
  <c r="AK191" i="503"/>
  <c r="AJ191" i="503"/>
  <c r="AD191" i="503"/>
  <c r="Z191" i="503" s="1"/>
  <c r="AC191" i="503"/>
  <c r="AB191" i="503"/>
  <c r="Y191" i="503"/>
  <c r="W191" i="503"/>
  <c r="U191" i="503"/>
  <c r="L191" i="503"/>
  <c r="B191" i="503"/>
  <c r="BJ190" i="503"/>
  <c r="BI190" i="503"/>
  <c r="BH190" i="503"/>
  <c r="BG190" i="503"/>
  <c r="BF190" i="503"/>
  <c r="BE190" i="503"/>
  <c r="BD190" i="503"/>
  <c r="BC190" i="503"/>
  <c r="BB190" i="503"/>
  <c r="BA190" i="503"/>
  <c r="AQ190" i="503"/>
  <c r="AL190" i="503"/>
  <c r="AK190" i="503"/>
  <c r="AA190" i="503" s="1"/>
  <c r="AJ190" i="503"/>
  <c r="AD190" i="503"/>
  <c r="AC190" i="503"/>
  <c r="AB190" i="503"/>
  <c r="Z190" i="503"/>
  <c r="Y190" i="503"/>
  <c r="W190" i="503"/>
  <c r="U190" i="503"/>
  <c r="L190" i="503"/>
  <c r="B190" i="503"/>
  <c r="BJ189" i="503"/>
  <c r="BI189" i="503"/>
  <c r="BH189" i="503"/>
  <c r="BG189" i="503"/>
  <c r="BF189" i="503"/>
  <c r="BE189" i="503"/>
  <c r="BD189" i="503"/>
  <c r="BC189" i="503"/>
  <c r="BB189" i="503"/>
  <c r="BA189" i="503"/>
  <c r="AQ189" i="503"/>
  <c r="AL189" i="503"/>
  <c r="AK189" i="503"/>
  <c r="AJ189" i="503"/>
  <c r="AD189" i="503"/>
  <c r="Z189" i="503" s="1"/>
  <c r="AC189" i="503"/>
  <c r="AB189" i="503"/>
  <c r="Y189" i="503"/>
  <c r="W189" i="503"/>
  <c r="U189" i="503"/>
  <c r="L189" i="503"/>
  <c r="B189" i="503"/>
  <c r="BJ188" i="503"/>
  <c r="BI188" i="503"/>
  <c r="BH188" i="503"/>
  <c r="BG188" i="503"/>
  <c r="BF188" i="503"/>
  <c r="BE188" i="503"/>
  <c r="BD188" i="503"/>
  <c r="BC188" i="503"/>
  <c r="BB188" i="503"/>
  <c r="BA188" i="503"/>
  <c r="AQ188" i="503"/>
  <c r="AL188" i="503"/>
  <c r="AK188" i="503"/>
  <c r="AJ188" i="503"/>
  <c r="AD188" i="503"/>
  <c r="Z188" i="503" s="1"/>
  <c r="AC188" i="503"/>
  <c r="AB188" i="503"/>
  <c r="Y188" i="503"/>
  <c r="W188" i="503"/>
  <c r="U188" i="503"/>
  <c r="L188" i="503"/>
  <c r="B188" i="503"/>
  <c r="BJ187" i="503"/>
  <c r="BI187" i="503"/>
  <c r="BH187" i="503"/>
  <c r="BG187" i="503"/>
  <c r="BF187" i="503"/>
  <c r="BE187" i="503"/>
  <c r="BD187" i="503"/>
  <c r="BC187" i="503"/>
  <c r="BB187" i="503"/>
  <c r="BA187" i="503"/>
  <c r="AQ187" i="503"/>
  <c r="AL187" i="503"/>
  <c r="AK187" i="503"/>
  <c r="AJ187" i="503"/>
  <c r="AD187" i="503"/>
  <c r="Z187" i="503" s="1"/>
  <c r="AC187" i="503"/>
  <c r="AB187" i="503"/>
  <c r="Y187" i="503"/>
  <c r="W187" i="503"/>
  <c r="U187" i="503"/>
  <c r="L187" i="503"/>
  <c r="B187" i="503"/>
  <c r="BJ186" i="503"/>
  <c r="BI186" i="503"/>
  <c r="BH186" i="503"/>
  <c r="BG186" i="503"/>
  <c r="BF186" i="503"/>
  <c r="BE186" i="503"/>
  <c r="BD186" i="503"/>
  <c r="BC186" i="503"/>
  <c r="BB186" i="503"/>
  <c r="BA186" i="503"/>
  <c r="AQ186" i="503"/>
  <c r="AL186" i="503"/>
  <c r="AK186" i="503"/>
  <c r="AJ186" i="503"/>
  <c r="AD186" i="503"/>
  <c r="Z186" i="503" s="1"/>
  <c r="AC186" i="503"/>
  <c r="AB186" i="503"/>
  <c r="Y186" i="503"/>
  <c r="W186" i="503"/>
  <c r="U186" i="503"/>
  <c r="L186" i="503"/>
  <c r="B186" i="503"/>
  <c r="BJ185" i="503"/>
  <c r="BI185" i="503"/>
  <c r="BH185" i="503"/>
  <c r="BG185" i="503"/>
  <c r="BF185" i="503"/>
  <c r="BE185" i="503"/>
  <c r="BD185" i="503"/>
  <c r="BC185" i="503"/>
  <c r="BB185" i="503"/>
  <c r="BA185" i="503"/>
  <c r="AQ185" i="503"/>
  <c r="AL185" i="503"/>
  <c r="AK185" i="503"/>
  <c r="AJ185" i="503"/>
  <c r="AD185" i="503"/>
  <c r="Z185" i="503" s="1"/>
  <c r="AC185" i="503"/>
  <c r="AB185" i="503"/>
  <c r="Y185" i="503"/>
  <c r="W185" i="503"/>
  <c r="U185" i="503"/>
  <c r="L185" i="503"/>
  <c r="B185" i="503"/>
  <c r="BJ184" i="503"/>
  <c r="BI184" i="503"/>
  <c r="BH184" i="503"/>
  <c r="BG184" i="503"/>
  <c r="BF184" i="503"/>
  <c r="BE184" i="503"/>
  <c r="BD184" i="503"/>
  <c r="BC184" i="503"/>
  <c r="BB184" i="503"/>
  <c r="BA184" i="503"/>
  <c r="AQ184" i="503"/>
  <c r="AL184" i="503"/>
  <c r="AK184" i="503"/>
  <c r="AJ184" i="503"/>
  <c r="AD184" i="503"/>
  <c r="Z184" i="503" s="1"/>
  <c r="AC184" i="503"/>
  <c r="AB184" i="503"/>
  <c r="Y184" i="503"/>
  <c r="W184" i="503"/>
  <c r="U184" i="503"/>
  <c r="L184" i="503"/>
  <c r="B184" i="503"/>
  <c r="BJ183" i="503"/>
  <c r="BI183" i="503"/>
  <c r="BH183" i="503"/>
  <c r="BG183" i="503"/>
  <c r="BF183" i="503"/>
  <c r="BE183" i="503"/>
  <c r="BD183" i="503"/>
  <c r="BC183" i="503"/>
  <c r="BB183" i="503"/>
  <c r="BA183" i="503"/>
  <c r="AQ183" i="503"/>
  <c r="AL183" i="503"/>
  <c r="AK183" i="503"/>
  <c r="AJ183" i="503"/>
  <c r="AD183" i="503"/>
  <c r="Z183" i="503" s="1"/>
  <c r="AC183" i="503"/>
  <c r="AB183" i="503"/>
  <c r="Y183" i="503"/>
  <c r="W183" i="503"/>
  <c r="U183" i="503"/>
  <c r="L183" i="503"/>
  <c r="B183" i="503"/>
  <c r="BJ182" i="503"/>
  <c r="BI182" i="503"/>
  <c r="BH182" i="503"/>
  <c r="BG182" i="503"/>
  <c r="BF182" i="503"/>
  <c r="BE182" i="503"/>
  <c r="BD182" i="503"/>
  <c r="BC182" i="503"/>
  <c r="BB182" i="503"/>
  <c r="BA182" i="503"/>
  <c r="AQ182" i="503"/>
  <c r="AL182" i="503"/>
  <c r="AK182" i="503"/>
  <c r="AJ182" i="503"/>
  <c r="AD182" i="503"/>
  <c r="Z182" i="503" s="1"/>
  <c r="AC182" i="503"/>
  <c r="AB182" i="503"/>
  <c r="Y182" i="503"/>
  <c r="W182" i="503"/>
  <c r="U182" i="503"/>
  <c r="L182" i="503"/>
  <c r="B182" i="503"/>
  <c r="BJ181" i="503"/>
  <c r="BI181" i="503"/>
  <c r="BH181" i="503"/>
  <c r="BG181" i="503"/>
  <c r="BF181" i="503"/>
  <c r="BE181" i="503"/>
  <c r="BD181" i="503"/>
  <c r="BC181" i="503"/>
  <c r="BB181" i="503"/>
  <c r="BA181" i="503"/>
  <c r="AQ181" i="503"/>
  <c r="AL181" i="503"/>
  <c r="AK181" i="503"/>
  <c r="AJ181" i="503"/>
  <c r="AD181" i="503"/>
  <c r="Z181" i="503" s="1"/>
  <c r="AC181" i="503"/>
  <c r="AB181" i="503"/>
  <c r="Y181" i="503"/>
  <c r="W181" i="503"/>
  <c r="U181" i="503"/>
  <c r="L181" i="503"/>
  <c r="B181" i="503"/>
  <c r="BJ180" i="503"/>
  <c r="BI180" i="503"/>
  <c r="BH180" i="503"/>
  <c r="BG180" i="503"/>
  <c r="BF180" i="503"/>
  <c r="BE180" i="503"/>
  <c r="BD180" i="503"/>
  <c r="BC180" i="503"/>
  <c r="BB180" i="503"/>
  <c r="BA180" i="503"/>
  <c r="AQ180" i="503"/>
  <c r="AL180" i="503"/>
  <c r="AK180" i="503"/>
  <c r="AJ180" i="503"/>
  <c r="AD180" i="503"/>
  <c r="Z180" i="503" s="1"/>
  <c r="AC180" i="503"/>
  <c r="AB180" i="503"/>
  <c r="Y180" i="503"/>
  <c r="W180" i="503"/>
  <c r="U180" i="503"/>
  <c r="L180" i="503"/>
  <c r="B180" i="503"/>
  <c r="BJ179" i="503"/>
  <c r="BI179" i="503"/>
  <c r="BH179" i="503"/>
  <c r="BG179" i="503"/>
  <c r="BF179" i="503"/>
  <c r="BE179" i="503"/>
  <c r="BD179" i="503"/>
  <c r="BC179" i="503"/>
  <c r="BB179" i="503"/>
  <c r="BA179" i="503"/>
  <c r="AQ179" i="503"/>
  <c r="AL179" i="503"/>
  <c r="AK179" i="503"/>
  <c r="AJ179" i="503"/>
  <c r="AD179" i="503"/>
  <c r="Z179" i="503" s="1"/>
  <c r="AC179" i="503"/>
  <c r="AB179" i="503"/>
  <c r="Y179" i="503"/>
  <c r="W179" i="503"/>
  <c r="U179" i="503"/>
  <c r="L179" i="503"/>
  <c r="B179" i="503"/>
  <c r="BJ178" i="503"/>
  <c r="BI178" i="503"/>
  <c r="BH178" i="503"/>
  <c r="BG178" i="503"/>
  <c r="BF178" i="503"/>
  <c r="BE178" i="503"/>
  <c r="BD178" i="503"/>
  <c r="BC178" i="503"/>
  <c r="BB178" i="503"/>
  <c r="BA178" i="503"/>
  <c r="AQ178" i="503"/>
  <c r="AL178" i="503"/>
  <c r="AK178" i="503"/>
  <c r="AJ178" i="503"/>
  <c r="AD178" i="503"/>
  <c r="Z178" i="503" s="1"/>
  <c r="AC178" i="503"/>
  <c r="AB178" i="503"/>
  <c r="Y178" i="503"/>
  <c r="W178" i="503"/>
  <c r="U178" i="503"/>
  <c r="L178" i="503"/>
  <c r="B178" i="503"/>
  <c r="BJ177" i="503"/>
  <c r="BI177" i="503"/>
  <c r="BH177" i="503"/>
  <c r="BG177" i="503"/>
  <c r="BF177" i="503"/>
  <c r="BE177" i="503"/>
  <c r="BD177" i="503"/>
  <c r="BC177" i="503"/>
  <c r="BB177" i="503"/>
  <c r="BA177" i="503"/>
  <c r="AQ177" i="503"/>
  <c r="AL177" i="503"/>
  <c r="AK177" i="503"/>
  <c r="AJ177" i="503"/>
  <c r="AD177" i="503"/>
  <c r="Z177" i="503" s="1"/>
  <c r="AC177" i="503"/>
  <c r="AB177" i="503"/>
  <c r="Y177" i="503"/>
  <c r="W177" i="503"/>
  <c r="U177" i="503"/>
  <c r="L177" i="503"/>
  <c r="B177" i="503"/>
  <c r="BJ176" i="503"/>
  <c r="BI176" i="503"/>
  <c r="BH176" i="503"/>
  <c r="BG176" i="503"/>
  <c r="BF176" i="503"/>
  <c r="BE176" i="503"/>
  <c r="BD176" i="503"/>
  <c r="BC176" i="503"/>
  <c r="BB176" i="503"/>
  <c r="BA176" i="503"/>
  <c r="AQ176" i="503"/>
  <c r="AL176" i="503"/>
  <c r="AK176" i="503"/>
  <c r="AJ176" i="503"/>
  <c r="AD176" i="503"/>
  <c r="Z176" i="503" s="1"/>
  <c r="AC176" i="503"/>
  <c r="AB176" i="503"/>
  <c r="Y176" i="503"/>
  <c r="W176" i="503"/>
  <c r="U176" i="503"/>
  <c r="L176" i="503"/>
  <c r="B176" i="503"/>
  <c r="BJ175" i="503"/>
  <c r="BI175" i="503"/>
  <c r="BH175" i="503"/>
  <c r="BG175" i="503"/>
  <c r="BF175" i="503"/>
  <c r="BE175" i="503"/>
  <c r="BD175" i="503"/>
  <c r="BC175" i="503"/>
  <c r="BB175" i="503"/>
  <c r="BA175" i="503"/>
  <c r="AQ175" i="503"/>
  <c r="AL175" i="503"/>
  <c r="AK175" i="503"/>
  <c r="AJ175" i="503"/>
  <c r="AD175" i="503"/>
  <c r="Z175" i="503" s="1"/>
  <c r="AC175" i="503"/>
  <c r="AB175" i="503"/>
  <c r="Y175" i="503"/>
  <c r="W175" i="503"/>
  <c r="U175" i="503"/>
  <c r="L175" i="503"/>
  <c r="B175" i="503"/>
  <c r="BJ174" i="503"/>
  <c r="BI174" i="503"/>
  <c r="BH174" i="503"/>
  <c r="BG174" i="503"/>
  <c r="BF174" i="503"/>
  <c r="BE174" i="503"/>
  <c r="BD174" i="503"/>
  <c r="BC174" i="503"/>
  <c r="BB174" i="503"/>
  <c r="BA174" i="503"/>
  <c r="AQ174" i="503"/>
  <c r="AL174" i="503"/>
  <c r="AK174" i="503"/>
  <c r="AJ174" i="503"/>
  <c r="AD174" i="503"/>
  <c r="AC174" i="503"/>
  <c r="AB174" i="503"/>
  <c r="Z174" i="503"/>
  <c r="Y174" i="503"/>
  <c r="W174" i="503"/>
  <c r="U174" i="503"/>
  <c r="L174" i="503"/>
  <c r="B174" i="503"/>
  <c r="BJ173" i="503"/>
  <c r="BI173" i="503"/>
  <c r="BH173" i="503"/>
  <c r="BG173" i="503"/>
  <c r="BF173" i="503"/>
  <c r="BE173" i="503"/>
  <c r="BD173" i="503"/>
  <c r="BC173" i="503"/>
  <c r="BB173" i="503"/>
  <c r="BA173" i="503"/>
  <c r="AQ173" i="503"/>
  <c r="AL173" i="503"/>
  <c r="AK173" i="503"/>
  <c r="AJ173" i="503"/>
  <c r="AD173" i="503"/>
  <c r="Z173" i="503" s="1"/>
  <c r="AC173" i="503"/>
  <c r="AB173" i="503"/>
  <c r="Y173" i="503"/>
  <c r="W173" i="503"/>
  <c r="U173" i="503"/>
  <c r="L173" i="503"/>
  <c r="B173" i="503"/>
  <c r="BJ172" i="503"/>
  <c r="BI172" i="503"/>
  <c r="BH172" i="503"/>
  <c r="BG172" i="503"/>
  <c r="BF172" i="503"/>
  <c r="BE172" i="503"/>
  <c r="BD172" i="503"/>
  <c r="BC172" i="503"/>
  <c r="BB172" i="503"/>
  <c r="BA172" i="503"/>
  <c r="AQ172" i="503"/>
  <c r="AL172" i="503"/>
  <c r="AK172" i="503"/>
  <c r="AJ172" i="503"/>
  <c r="AD172" i="503"/>
  <c r="Z172" i="503" s="1"/>
  <c r="AC172" i="503"/>
  <c r="AB172" i="503"/>
  <c r="Y172" i="503"/>
  <c r="W172" i="503"/>
  <c r="U172" i="503"/>
  <c r="L172" i="503"/>
  <c r="B172" i="503"/>
  <c r="BJ171" i="503"/>
  <c r="BI171" i="503"/>
  <c r="BH171" i="503"/>
  <c r="BG171" i="503"/>
  <c r="BF171" i="503"/>
  <c r="BE171" i="503"/>
  <c r="BD171" i="503"/>
  <c r="BC171" i="503"/>
  <c r="BB171" i="503"/>
  <c r="BA171" i="503"/>
  <c r="AQ171" i="503"/>
  <c r="AL171" i="503"/>
  <c r="AK171" i="503"/>
  <c r="AJ171" i="503"/>
  <c r="AD171" i="503"/>
  <c r="Z171" i="503" s="1"/>
  <c r="AC171" i="503"/>
  <c r="AB171" i="503"/>
  <c r="Y171" i="503"/>
  <c r="W171" i="503"/>
  <c r="U171" i="503"/>
  <c r="L171" i="503"/>
  <c r="B171" i="503"/>
  <c r="BJ170" i="503"/>
  <c r="BI170" i="503"/>
  <c r="BH170" i="503"/>
  <c r="BG170" i="503"/>
  <c r="BF170" i="503"/>
  <c r="BE170" i="503"/>
  <c r="BD170" i="503"/>
  <c r="BC170" i="503"/>
  <c r="BB170" i="503"/>
  <c r="BA170" i="503"/>
  <c r="AQ170" i="503"/>
  <c r="AL170" i="503"/>
  <c r="AK170" i="503"/>
  <c r="AJ170" i="503"/>
  <c r="AD170" i="503"/>
  <c r="Z170" i="503" s="1"/>
  <c r="AC170" i="503"/>
  <c r="AB170" i="503"/>
  <c r="Y170" i="503"/>
  <c r="W170" i="503"/>
  <c r="U170" i="503"/>
  <c r="L170" i="503"/>
  <c r="B170" i="503"/>
  <c r="BJ169" i="503"/>
  <c r="BI169" i="503"/>
  <c r="BH169" i="503"/>
  <c r="BG169" i="503"/>
  <c r="BF169" i="503"/>
  <c r="BE169" i="503"/>
  <c r="BD169" i="503"/>
  <c r="BC169" i="503"/>
  <c r="BB169" i="503"/>
  <c r="BA169" i="503"/>
  <c r="AQ169" i="503"/>
  <c r="AL169" i="503"/>
  <c r="AK169" i="503"/>
  <c r="AJ169" i="503"/>
  <c r="AD169" i="503"/>
  <c r="Z169" i="503" s="1"/>
  <c r="AC169" i="503"/>
  <c r="AB169" i="503"/>
  <c r="Y169" i="503"/>
  <c r="W169" i="503"/>
  <c r="U169" i="503"/>
  <c r="L169" i="503"/>
  <c r="B169" i="503"/>
  <c r="BJ168" i="503"/>
  <c r="BI168" i="503"/>
  <c r="BH168" i="503"/>
  <c r="BG168" i="503"/>
  <c r="BF168" i="503"/>
  <c r="BE168" i="503"/>
  <c r="BD168" i="503"/>
  <c r="BC168" i="503"/>
  <c r="BB168" i="503"/>
  <c r="BA168" i="503"/>
  <c r="AQ168" i="503"/>
  <c r="AL168" i="503"/>
  <c r="AK168" i="503"/>
  <c r="AJ168" i="503"/>
  <c r="AD168" i="503"/>
  <c r="Z168" i="503" s="1"/>
  <c r="AC168" i="503"/>
  <c r="AB168" i="503"/>
  <c r="Y168" i="503"/>
  <c r="W168" i="503"/>
  <c r="U168" i="503"/>
  <c r="L168" i="503"/>
  <c r="B168" i="503"/>
  <c r="BJ167" i="503"/>
  <c r="BI167" i="503"/>
  <c r="BH167" i="503"/>
  <c r="BG167" i="503"/>
  <c r="BF167" i="503"/>
  <c r="BE167" i="503"/>
  <c r="BD167" i="503"/>
  <c r="BC167" i="503"/>
  <c r="BB167" i="503"/>
  <c r="BA167" i="503"/>
  <c r="AQ167" i="503"/>
  <c r="AL167" i="503"/>
  <c r="AK167" i="503"/>
  <c r="AJ167" i="503"/>
  <c r="AD167" i="503"/>
  <c r="AC167" i="503"/>
  <c r="AB167" i="503"/>
  <c r="Z167" i="503"/>
  <c r="Y167" i="503"/>
  <c r="W167" i="503"/>
  <c r="U167" i="503"/>
  <c r="L167" i="503"/>
  <c r="B167" i="503"/>
  <c r="BJ166" i="503"/>
  <c r="BI166" i="503"/>
  <c r="BH166" i="503"/>
  <c r="BG166" i="503"/>
  <c r="BF166" i="503"/>
  <c r="BE166" i="503"/>
  <c r="BD166" i="503"/>
  <c r="BC166" i="503"/>
  <c r="BB166" i="503"/>
  <c r="BA166" i="503"/>
  <c r="AQ166" i="503"/>
  <c r="AL166" i="503"/>
  <c r="AK166" i="503"/>
  <c r="AJ166" i="503"/>
  <c r="AD166" i="503"/>
  <c r="Z166" i="503" s="1"/>
  <c r="AC166" i="503"/>
  <c r="AB166" i="503"/>
  <c r="Y166" i="503"/>
  <c r="W166" i="503"/>
  <c r="U166" i="503"/>
  <c r="L166" i="503"/>
  <c r="B166" i="503"/>
  <c r="BJ165" i="503"/>
  <c r="BI165" i="503"/>
  <c r="BH165" i="503"/>
  <c r="BG165" i="503"/>
  <c r="BF165" i="503"/>
  <c r="BE165" i="503"/>
  <c r="BD165" i="503"/>
  <c r="BC165" i="503"/>
  <c r="BB165" i="503"/>
  <c r="BA165" i="503"/>
  <c r="AQ165" i="503"/>
  <c r="AL165" i="503"/>
  <c r="AK165" i="503"/>
  <c r="AJ165" i="503"/>
  <c r="AD165" i="503"/>
  <c r="Z165" i="503" s="1"/>
  <c r="AC165" i="503"/>
  <c r="AB165" i="503"/>
  <c r="Y165" i="503"/>
  <c r="W165" i="503"/>
  <c r="U165" i="503"/>
  <c r="L165" i="503"/>
  <c r="B165" i="503"/>
  <c r="BJ164" i="503"/>
  <c r="BI164" i="503"/>
  <c r="BH164" i="503"/>
  <c r="BG164" i="503"/>
  <c r="BF164" i="503"/>
  <c r="BE164" i="503"/>
  <c r="BD164" i="503"/>
  <c r="BC164" i="503"/>
  <c r="BB164" i="503"/>
  <c r="BA164" i="503"/>
  <c r="AQ164" i="503"/>
  <c r="AL164" i="503"/>
  <c r="AK164" i="503"/>
  <c r="AJ164" i="503"/>
  <c r="AD164" i="503"/>
  <c r="Z164" i="503" s="1"/>
  <c r="AC164" i="503"/>
  <c r="AB164" i="503"/>
  <c r="Y164" i="503"/>
  <c r="W164" i="503"/>
  <c r="U164" i="503"/>
  <c r="L164" i="503"/>
  <c r="B164" i="503"/>
  <c r="BJ163" i="503"/>
  <c r="BI163" i="503"/>
  <c r="BH163" i="503"/>
  <c r="BG163" i="503"/>
  <c r="BF163" i="503"/>
  <c r="BE163" i="503"/>
  <c r="BD163" i="503"/>
  <c r="BC163" i="503"/>
  <c r="BB163" i="503"/>
  <c r="BA163" i="503"/>
  <c r="AQ163" i="503"/>
  <c r="AL163" i="503"/>
  <c r="AK163" i="503"/>
  <c r="AJ163" i="503"/>
  <c r="AD163" i="503"/>
  <c r="AC163" i="503"/>
  <c r="AB163" i="503"/>
  <c r="Z163" i="503"/>
  <c r="Y163" i="503"/>
  <c r="W163" i="503"/>
  <c r="U163" i="503"/>
  <c r="L163" i="503"/>
  <c r="B163" i="503"/>
  <c r="BJ162" i="503"/>
  <c r="BI162" i="503"/>
  <c r="BH162" i="503"/>
  <c r="BG162" i="503"/>
  <c r="BF162" i="503"/>
  <c r="BE162" i="503"/>
  <c r="BD162" i="503"/>
  <c r="BC162" i="503"/>
  <c r="BB162" i="503"/>
  <c r="BA162" i="503"/>
  <c r="AQ162" i="503"/>
  <c r="AL162" i="503"/>
  <c r="AK162" i="503"/>
  <c r="AJ162" i="503"/>
  <c r="AD162" i="503"/>
  <c r="Z162" i="503" s="1"/>
  <c r="AC162" i="503"/>
  <c r="AB162" i="503"/>
  <c r="Y162" i="503"/>
  <c r="W162" i="503"/>
  <c r="U162" i="503"/>
  <c r="L162" i="503"/>
  <c r="B162" i="503"/>
  <c r="BJ161" i="503"/>
  <c r="BI161" i="503"/>
  <c r="BH161" i="503"/>
  <c r="BG161" i="503"/>
  <c r="BF161" i="503"/>
  <c r="BE161" i="503"/>
  <c r="BD161" i="503"/>
  <c r="BC161" i="503"/>
  <c r="BB161" i="503"/>
  <c r="BA161" i="503"/>
  <c r="AQ161" i="503"/>
  <c r="AL161" i="503"/>
  <c r="AK161" i="503"/>
  <c r="AJ161" i="503"/>
  <c r="AD161" i="503"/>
  <c r="Z161" i="503" s="1"/>
  <c r="AC161" i="503"/>
  <c r="AB161" i="503"/>
  <c r="Y161" i="503"/>
  <c r="W161" i="503"/>
  <c r="U161" i="503"/>
  <c r="L161" i="503"/>
  <c r="B161" i="503"/>
  <c r="BJ160" i="503"/>
  <c r="BI160" i="503"/>
  <c r="BH160" i="503"/>
  <c r="BG160" i="503"/>
  <c r="BF160" i="503"/>
  <c r="BE160" i="503"/>
  <c r="BD160" i="503"/>
  <c r="BC160" i="503"/>
  <c r="BB160" i="503"/>
  <c r="BA160" i="503"/>
  <c r="AQ160" i="503"/>
  <c r="AL160" i="503"/>
  <c r="AK160" i="503"/>
  <c r="AJ160" i="503"/>
  <c r="AD160" i="503"/>
  <c r="Z160" i="503" s="1"/>
  <c r="AC160" i="503"/>
  <c r="AB160" i="503"/>
  <c r="Y160" i="503"/>
  <c r="W160" i="503"/>
  <c r="U160" i="503"/>
  <c r="L160" i="503"/>
  <c r="B160" i="503"/>
  <c r="BJ159" i="503"/>
  <c r="BI159" i="503"/>
  <c r="BH159" i="503"/>
  <c r="BG159" i="503"/>
  <c r="BF159" i="503"/>
  <c r="BE159" i="503"/>
  <c r="BD159" i="503"/>
  <c r="BC159" i="503"/>
  <c r="BB159" i="503"/>
  <c r="BA159" i="503"/>
  <c r="AQ159" i="503"/>
  <c r="AL159" i="503"/>
  <c r="AK159" i="503"/>
  <c r="AJ159" i="503"/>
  <c r="AD159" i="503"/>
  <c r="Z159" i="503" s="1"/>
  <c r="AC159" i="503"/>
  <c r="AB159" i="503"/>
  <c r="Y159" i="503"/>
  <c r="W159" i="503"/>
  <c r="U159" i="503"/>
  <c r="L159" i="503"/>
  <c r="B159" i="503"/>
  <c r="BJ158" i="503"/>
  <c r="BI158" i="503"/>
  <c r="BH158" i="503"/>
  <c r="BG158" i="503"/>
  <c r="BF158" i="503"/>
  <c r="BE158" i="503"/>
  <c r="BD158" i="503"/>
  <c r="BC158" i="503"/>
  <c r="BB158" i="503"/>
  <c r="BA158" i="503"/>
  <c r="AQ158" i="503"/>
  <c r="AL158" i="503"/>
  <c r="AK158" i="503"/>
  <c r="AJ158" i="503"/>
  <c r="AD158" i="503"/>
  <c r="Z158" i="503" s="1"/>
  <c r="AC158" i="503"/>
  <c r="AB158" i="503"/>
  <c r="Y158" i="503"/>
  <c r="W158" i="503"/>
  <c r="U158" i="503"/>
  <c r="L158" i="503"/>
  <c r="B158" i="503"/>
  <c r="BJ157" i="503"/>
  <c r="BI157" i="503"/>
  <c r="BH157" i="503"/>
  <c r="BG157" i="503"/>
  <c r="BF157" i="503"/>
  <c r="BE157" i="503"/>
  <c r="BD157" i="503"/>
  <c r="BC157" i="503"/>
  <c r="BB157" i="503"/>
  <c r="BA157" i="503"/>
  <c r="AQ157" i="503"/>
  <c r="AL157" i="503"/>
  <c r="AK157" i="503"/>
  <c r="AJ157" i="503"/>
  <c r="AD157" i="503"/>
  <c r="Z157" i="503" s="1"/>
  <c r="AC157" i="503"/>
  <c r="AB157" i="503"/>
  <c r="Y157" i="503"/>
  <c r="W157" i="503"/>
  <c r="U157" i="503"/>
  <c r="L157" i="503"/>
  <c r="B157" i="503"/>
  <c r="BJ156" i="503"/>
  <c r="BI156" i="503"/>
  <c r="BH156" i="503"/>
  <c r="BG156" i="503"/>
  <c r="BF156" i="503"/>
  <c r="BE156" i="503"/>
  <c r="BD156" i="503"/>
  <c r="BC156" i="503"/>
  <c r="BB156" i="503"/>
  <c r="BA156" i="503"/>
  <c r="AQ156" i="503"/>
  <c r="AL156" i="503"/>
  <c r="AK156" i="503"/>
  <c r="AJ156" i="503"/>
  <c r="AD156" i="503"/>
  <c r="AC156" i="503"/>
  <c r="AB156" i="503"/>
  <c r="Z156" i="503"/>
  <c r="Y156" i="503"/>
  <c r="W156" i="503"/>
  <c r="U156" i="503"/>
  <c r="L156" i="503"/>
  <c r="B156" i="503"/>
  <c r="BJ155" i="503"/>
  <c r="BI155" i="503"/>
  <c r="BH155" i="503"/>
  <c r="BG155" i="503"/>
  <c r="BF155" i="503"/>
  <c r="BE155" i="503"/>
  <c r="BD155" i="503"/>
  <c r="BC155" i="503"/>
  <c r="BB155" i="503"/>
  <c r="BA155" i="503"/>
  <c r="AQ155" i="503"/>
  <c r="AL155" i="503"/>
  <c r="AK155" i="503"/>
  <c r="AJ155" i="503"/>
  <c r="AD155" i="503"/>
  <c r="AC155" i="503"/>
  <c r="AB155" i="503"/>
  <c r="Z155" i="503"/>
  <c r="Y155" i="503"/>
  <c r="W155" i="503"/>
  <c r="U155" i="503"/>
  <c r="L155" i="503"/>
  <c r="B155" i="503"/>
  <c r="BJ154" i="503"/>
  <c r="BI154" i="503"/>
  <c r="BH154" i="503"/>
  <c r="BG154" i="503"/>
  <c r="BF154" i="503"/>
  <c r="BE154" i="503"/>
  <c r="BD154" i="503"/>
  <c r="BC154" i="503"/>
  <c r="BB154" i="503"/>
  <c r="BA154" i="503"/>
  <c r="AQ154" i="503"/>
  <c r="AL154" i="503"/>
  <c r="AK154" i="503"/>
  <c r="AJ154" i="503"/>
  <c r="AD154" i="503"/>
  <c r="Z154" i="503" s="1"/>
  <c r="AC154" i="503"/>
  <c r="AB154" i="503"/>
  <c r="Y154" i="503"/>
  <c r="W154" i="503"/>
  <c r="U154" i="503"/>
  <c r="L154" i="503"/>
  <c r="B154" i="503"/>
  <c r="BJ153" i="503"/>
  <c r="BI153" i="503"/>
  <c r="BH153" i="503"/>
  <c r="BG153" i="503"/>
  <c r="BF153" i="503"/>
  <c r="BE153" i="503"/>
  <c r="BD153" i="503"/>
  <c r="BC153" i="503"/>
  <c r="BB153" i="503"/>
  <c r="BA153" i="503"/>
  <c r="AQ153" i="503"/>
  <c r="AL153" i="503"/>
  <c r="AK153" i="503"/>
  <c r="AJ153" i="503"/>
  <c r="AD153" i="503"/>
  <c r="Z153" i="503" s="1"/>
  <c r="AC153" i="503"/>
  <c r="AB153" i="503"/>
  <c r="Y153" i="503"/>
  <c r="W153" i="503"/>
  <c r="U153" i="503"/>
  <c r="L153" i="503"/>
  <c r="B153" i="503"/>
  <c r="BJ152" i="503"/>
  <c r="BI152" i="503"/>
  <c r="BH152" i="503"/>
  <c r="BG152" i="503"/>
  <c r="BF152" i="503"/>
  <c r="BE152" i="503"/>
  <c r="BD152" i="503"/>
  <c r="BC152" i="503"/>
  <c r="BB152" i="503"/>
  <c r="BA152" i="503"/>
  <c r="AQ152" i="503"/>
  <c r="AL152" i="503"/>
  <c r="AK152" i="503"/>
  <c r="AJ152" i="503"/>
  <c r="AD152" i="503"/>
  <c r="Z152" i="503" s="1"/>
  <c r="AC152" i="503"/>
  <c r="AB152" i="503"/>
  <c r="Y152" i="503"/>
  <c r="W152" i="503"/>
  <c r="U152" i="503"/>
  <c r="L152" i="503"/>
  <c r="B152" i="503"/>
  <c r="BJ151" i="503"/>
  <c r="BI151" i="503"/>
  <c r="BH151" i="503"/>
  <c r="BG151" i="503"/>
  <c r="BF151" i="503"/>
  <c r="BE151" i="503"/>
  <c r="BD151" i="503"/>
  <c r="BC151" i="503"/>
  <c r="BB151" i="503"/>
  <c r="BA151" i="503"/>
  <c r="AQ151" i="503"/>
  <c r="AL151" i="503"/>
  <c r="AK151" i="503"/>
  <c r="AJ151" i="503"/>
  <c r="AD151" i="503"/>
  <c r="Z151" i="503" s="1"/>
  <c r="AC151" i="503"/>
  <c r="AB151" i="503"/>
  <c r="Y151" i="503"/>
  <c r="W151" i="503"/>
  <c r="U151" i="503"/>
  <c r="L151" i="503"/>
  <c r="B151" i="503"/>
  <c r="BJ150" i="503"/>
  <c r="BI150" i="503"/>
  <c r="BH150" i="503"/>
  <c r="BG150" i="503"/>
  <c r="BF150" i="503"/>
  <c r="BE150" i="503"/>
  <c r="BD150" i="503"/>
  <c r="BC150" i="503"/>
  <c r="BB150" i="503"/>
  <c r="BA150" i="503"/>
  <c r="AQ150" i="503"/>
  <c r="AL150" i="503"/>
  <c r="AK150" i="503"/>
  <c r="AJ150" i="503"/>
  <c r="AD150" i="503"/>
  <c r="Z150" i="503" s="1"/>
  <c r="AC150" i="503"/>
  <c r="AB150" i="503"/>
  <c r="Y150" i="503"/>
  <c r="W150" i="503"/>
  <c r="U150" i="503"/>
  <c r="L150" i="503"/>
  <c r="B150" i="503"/>
  <c r="BJ149" i="503"/>
  <c r="BI149" i="503"/>
  <c r="BH149" i="503"/>
  <c r="BG149" i="503"/>
  <c r="BF149" i="503"/>
  <c r="BE149" i="503"/>
  <c r="BD149" i="503"/>
  <c r="BC149" i="503"/>
  <c r="BB149" i="503"/>
  <c r="BA149" i="503"/>
  <c r="AQ149" i="503"/>
  <c r="AL149" i="503"/>
  <c r="AK149" i="503"/>
  <c r="AJ149" i="503"/>
  <c r="AD149" i="503"/>
  <c r="Z149" i="503" s="1"/>
  <c r="AC149" i="503"/>
  <c r="AB149" i="503"/>
  <c r="Y149" i="503"/>
  <c r="W149" i="503"/>
  <c r="U149" i="503"/>
  <c r="L149" i="503"/>
  <c r="B149" i="503"/>
  <c r="BJ148" i="503"/>
  <c r="BI148" i="503"/>
  <c r="BH148" i="503"/>
  <c r="BG148" i="503"/>
  <c r="BF148" i="503"/>
  <c r="BE148" i="503"/>
  <c r="BD148" i="503"/>
  <c r="BC148" i="503"/>
  <c r="BB148" i="503"/>
  <c r="BA148" i="503"/>
  <c r="AQ148" i="503"/>
  <c r="AL148" i="503"/>
  <c r="AK148" i="503"/>
  <c r="AA148" i="503" s="1"/>
  <c r="AJ148" i="503"/>
  <c r="AD148" i="503"/>
  <c r="Z148" i="503" s="1"/>
  <c r="AC148" i="503"/>
  <c r="AB148" i="503"/>
  <c r="Y148" i="503"/>
  <c r="W148" i="503"/>
  <c r="U148" i="503"/>
  <c r="L148" i="503"/>
  <c r="B148" i="503"/>
  <c r="BJ147" i="503"/>
  <c r="BI147" i="503"/>
  <c r="BH147" i="503"/>
  <c r="BG147" i="503"/>
  <c r="BF147" i="503"/>
  <c r="BE147" i="503"/>
  <c r="BD147" i="503"/>
  <c r="BC147" i="503"/>
  <c r="BB147" i="503"/>
  <c r="BA147" i="503"/>
  <c r="AQ147" i="503"/>
  <c r="AL147" i="503"/>
  <c r="AK147" i="503"/>
  <c r="AJ147" i="503"/>
  <c r="AD147" i="503"/>
  <c r="Z147" i="503" s="1"/>
  <c r="AC147" i="503"/>
  <c r="AB147" i="503"/>
  <c r="Y147" i="503"/>
  <c r="W147" i="503"/>
  <c r="U147" i="503"/>
  <c r="L147" i="503"/>
  <c r="B147" i="503"/>
  <c r="BJ146" i="503"/>
  <c r="BI146" i="503"/>
  <c r="BH146" i="503"/>
  <c r="BG146" i="503"/>
  <c r="BF146" i="503"/>
  <c r="BE146" i="503"/>
  <c r="BD146" i="503"/>
  <c r="BC146" i="503"/>
  <c r="BB146" i="503"/>
  <c r="BA146" i="503"/>
  <c r="AQ146" i="503"/>
  <c r="AL146" i="503"/>
  <c r="AK146" i="503"/>
  <c r="AJ146" i="503"/>
  <c r="AD146" i="503"/>
  <c r="Z146" i="503" s="1"/>
  <c r="AC146" i="503"/>
  <c r="AB146" i="503"/>
  <c r="Y146" i="503"/>
  <c r="W146" i="503"/>
  <c r="U146" i="503"/>
  <c r="L146" i="503"/>
  <c r="B146" i="503"/>
  <c r="BJ145" i="503"/>
  <c r="BI145" i="503"/>
  <c r="BH145" i="503"/>
  <c r="BG145" i="503"/>
  <c r="BF145" i="503"/>
  <c r="BE145" i="503"/>
  <c r="BD145" i="503"/>
  <c r="BC145" i="503"/>
  <c r="BB145" i="503"/>
  <c r="BA145" i="503"/>
  <c r="AQ145" i="503"/>
  <c r="AL145" i="503"/>
  <c r="AK145" i="503"/>
  <c r="AJ145" i="503"/>
  <c r="AD145" i="503"/>
  <c r="Z145" i="503" s="1"/>
  <c r="AC145" i="503"/>
  <c r="AB145" i="503"/>
  <c r="Y145" i="503"/>
  <c r="W145" i="503"/>
  <c r="U145" i="503"/>
  <c r="L145" i="503"/>
  <c r="B145" i="503"/>
  <c r="BJ144" i="503"/>
  <c r="BI144" i="503"/>
  <c r="BH144" i="503"/>
  <c r="BG144" i="503"/>
  <c r="BF144" i="503"/>
  <c r="BE144" i="503"/>
  <c r="BD144" i="503"/>
  <c r="BC144" i="503"/>
  <c r="BB144" i="503"/>
  <c r="BA144" i="503"/>
  <c r="AQ144" i="503"/>
  <c r="AL144" i="503"/>
  <c r="AK144" i="503"/>
  <c r="AJ144" i="503"/>
  <c r="AD144" i="503"/>
  <c r="Z144" i="503" s="1"/>
  <c r="AC144" i="503"/>
  <c r="AB144" i="503"/>
  <c r="Y144" i="503"/>
  <c r="W144" i="503"/>
  <c r="U144" i="503"/>
  <c r="L144" i="503"/>
  <c r="B144" i="503"/>
  <c r="BJ143" i="503"/>
  <c r="BI143" i="503"/>
  <c r="BH143" i="503"/>
  <c r="BG143" i="503"/>
  <c r="BF143" i="503"/>
  <c r="BE143" i="503"/>
  <c r="BD143" i="503"/>
  <c r="BC143" i="503"/>
  <c r="BB143" i="503"/>
  <c r="BA143" i="503"/>
  <c r="AQ143" i="503"/>
  <c r="AL143" i="503"/>
  <c r="AK143" i="503"/>
  <c r="AJ143" i="503"/>
  <c r="AD143" i="503"/>
  <c r="AC143" i="503"/>
  <c r="AB143" i="503"/>
  <c r="Z143" i="503"/>
  <c r="Y143" i="503"/>
  <c r="W143" i="503"/>
  <c r="U143" i="503"/>
  <c r="L143" i="503"/>
  <c r="B143" i="503"/>
  <c r="BJ142" i="503"/>
  <c r="BI142" i="503"/>
  <c r="BH142" i="503"/>
  <c r="BG142" i="503"/>
  <c r="BF142" i="503"/>
  <c r="BE142" i="503"/>
  <c r="BD142" i="503"/>
  <c r="BC142" i="503"/>
  <c r="BB142" i="503"/>
  <c r="BA142" i="503"/>
  <c r="AQ142" i="503"/>
  <c r="AL142" i="503"/>
  <c r="AK142" i="503"/>
  <c r="AJ142" i="503"/>
  <c r="AD142" i="503"/>
  <c r="Z142" i="503" s="1"/>
  <c r="AC142" i="503"/>
  <c r="AB142" i="503"/>
  <c r="Y142" i="503"/>
  <c r="W142" i="503"/>
  <c r="U142" i="503"/>
  <c r="L142" i="503"/>
  <c r="B142" i="503"/>
  <c r="BJ141" i="503"/>
  <c r="BI141" i="503"/>
  <c r="BH141" i="503"/>
  <c r="BG141" i="503"/>
  <c r="BF141" i="503"/>
  <c r="BE141" i="503"/>
  <c r="BD141" i="503"/>
  <c r="BC141" i="503"/>
  <c r="BB141" i="503"/>
  <c r="BA141" i="503"/>
  <c r="AQ141" i="503"/>
  <c r="AL141" i="503"/>
  <c r="AK141" i="503"/>
  <c r="AJ141" i="503"/>
  <c r="AD141" i="503"/>
  <c r="Z141" i="503" s="1"/>
  <c r="AC141" i="503"/>
  <c r="AB141" i="503"/>
  <c r="Y141" i="503"/>
  <c r="W141" i="503"/>
  <c r="U141" i="503"/>
  <c r="L141" i="503"/>
  <c r="B141" i="503"/>
  <c r="BJ140" i="503"/>
  <c r="BI140" i="503"/>
  <c r="BH140" i="503"/>
  <c r="BG140" i="503"/>
  <c r="BF140" i="503"/>
  <c r="BE140" i="503"/>
  <c r="BD140" i="503"/>
  <c r="BC140" i="503"/>
  <c r="BB140" i="503"/>
  <c r="BA140" i="503"/>
  <c r="AQ140" i="503"/>
  <c r="AL140" i="503"/>
  <c r="AK140" i="503"/>
  <c r="AJ140" i="503"/>
  <c r="AD140" i="503"/>
  <c r="AC140" i="503"/>
  <c r="AB140" i="503"/>
  <c r="Z140" i="503"/>
  <c r="Y140" i="503"/>
  <c r="W140" i="503"/>
  <c r="U140" i="503"/>
  <c r="L140" i="503"/>
  <c r="B140" i="503"/>
  <c r="BJ139" i="503"/>
  <c r="BI139" i="503"/>
  <c r="BH139" i="503"/>
  <c r="BG139" i="503"/>
  <c r="BF139" i="503"/>
  <c r="BE139" i="503"/>
  <c r="BD139" i="503"/>
  <c r="BC139" i="503"/>
  <c r="BB139" i="503"/>
  <c r="BA139" i="503"/>
  <c r="AQ139" i="503"/>
  <c r="AL139" i="503"/>
  <c r="AK139" i="503"/>
  <c r="AJ139" i="503"/>
  <c r="AC139" i="503"/>
  <c r="AB139" i="503"/>
  <c r="U139" i="503"/>
  <c r="L139" i="503"/>
  <c r="B139" i="503"/>
  <c r="BJ138" i="503"/>
  <c r="BI138" i="503"/>
  <c r="BH138" i="503"/>
  <c r="BG138" i="503"/>
  <c r="BF138" i="503"/>
  <c r="BE138" i="503"/>
  <c r="BD138" i="503"/>
  <c r="BC138" i="503"/>
  <c r="BB138" i="503"/>
  <c r="BA138" i="503"/>
  <c r="AQ138" i="503"/>
  <c r="AL138" i="503"/>
  <c r="AK138" i="503"/>
  <c r="AJ138" i="503"/>
  <c r="AC138" i="503"/>
  <c r="AB138" i="503"/>
  <c r="U138" i="503"/>
  <c r="L138" i="503"/>
  <c r="B138" i="503"/>
  <c r="BJ137" i="503"/>
  <c r="BI137" i="503"/>
  <c r="BH137" i="503"/>
  <c r="BG137" i="503"/>
  <c r="BF137" i="503"/>
  <c r="BE137" i="503"/>
  <c r="BD137" i="503"/>
  <c r="BC137" i="503"/>
  <c r="BB137" i="503"/>
  <c r="BA137" i="503"/>
  <c r="AQ137" i="503"/>
  <c r="AL137" i="503"/>
  <c r="AK137" i="503"/>
  <c r="AJ137" i="503"/>
  <c r="AC137" i="503"/>
  <c r="AB137" i="503"/>
  <c r="U137" i="503"/>
  <c r="L137" i="503"/>
  <c r="B137" i="503"/>
  <c r="BJ136" i="503"/>
  <c r="BI136" i="503"/>
  <c r="BH136" i="503"/>
  <c r="BG136" i="503"/>
  <c r="BF136" i="503"/>
  <c r="BE136" i="503"/>
  <c r="BD136" i="503"/>
  <c r="BC136" i="503"/>
  <c r="BB136" i="503"/>
  <c r="BA136" i="503"/>
  <c r="AQ136" i="503"/>
  <c r="AL136" i="503"/>
  <c r="AK136" i="503"/>
  <c r="AJ136" i="503"/>
  <c r="AC136" i="503"/>
  <c r="AB136" i="503"/>
  <c r="U136" i="503"/>
  <c r="L136" i="503"/>
  <c r="B136" i="503"/>
  <c r="BJ135" i="503"/>
  <c r="BI135" i="503"/>
  <c r="BH135" i="503"/>
  <c r="BG135" i="503"/>
  <c r="BF135" i="503"/>
  <c r="BE135" i="503"/>
  <c r="BD135" i="503"/>
  <c r="BC135" i="503"/>
  <c r="BB135" i="503"/>
  <c r="BA135" i="503"/>
  <c r="AQ135" i="503"/>
  <c r="AL135" i="503"/>
  <c r="AK135" i="503"/>
  <c r="AJ135" i="503"/>
  <c r="AC135" i="503"/>
  <c r="AB135" i="503"/>
  <c r="U135" i="503"/>
  <c r="L135" i="503"/>
  <c r="B135" i="503"/>
  <c r="BJ134" i="503"/>
  <c r="BI134" i="503"/>
  <c r="BH134" i="503"/>
  <c r="BG134" i="503"/>
  <c r="BF134" i="503"/>
  <c r="BE134" i="503"/>
  <c r="BD134" i="503"/>
  <c r="BC134" i="503"/>
  <c r="BB134" i="503"/>
  <c r="BA134" i="503"/>
  <c r="AQ134" i="503"/>
  <c r="AL134" i="503"/>
  <c r="AK134" i="503"/>
  <c r="AJ134" i="503"/>
  <c r="AC134" i="503"/>
  <c r="AB134" i="503"/>
  <c r="U134" i="503"/>
  <c r="L134" i="503"/>
  <c r="B134" i="503"/>
  <c r="BJ133" i="503"/>
  <c r="BI133" i="503"/>
  <c r="BH133" i="503"/>
  <c r="BG133" i="503"/>
  <c r="BF133" i="503"/>
  <c r="BE133" i="503"/>
  <c r="BD133" i="503"/>
  <c r="BC133" i="503"/>
  <c r="BB133" i="503"/>
  <c r="BA133" i="503"/>
  <c r="AQ133" i="503"/>
  <c r="AL133" i="503"/>
  <c r="AK133" i="503"/>
  <c r="AJ133" i="503"/>
  <c r="AC133" i="503"/>
  <c r="AB133" i="503"/>
  <c r="U133" i="503"/>
  <c r="L133" i="503"/>
  <c r="B133" i="503"/>
  <c r="BJ132" i="503"/>
  <c r="BI132" i="503"/>
  <c r="BH132" i="503"/>
  <c r="BG132" i="503"/>
  <c r="BF132" i="503"/>
  <c r="BE132" i="503"/>
  <c r="BD132" i="503"/>
  <c r="BC132" i="503"/>
  <c r="BB132" i="503"/>
  <c r="BA132" i="503"/>
  <c r="AQ132" i="503"/>
  <c r="AL132" i="503"/>
  <c r="AK132" i="503"/>
  <c r="AA132" i="503" s="1"/>
  <c r="AJ132" i="503"/>
  <c r="AC132" i="503"/>
  <c r="AB132" i="503"/>
  <c r="U132" i="503"/>
  <c r="L132" i="503"/>
  <c r="B132" i="503"/>
  <c r="BJ131" i="503"/>
  <c r="BI131" i="503"/>
  <c r="BH131" i="503"/>
  <c r="BG131" i="503"/>
  <c r="BF131" i="503"/>
  <c r="BE131" i="503"/>
  <c r="BD131" i="503"/>
  <c r="BC131" i="503"/>
  <c r="BB131" i="503"/>
  <c r="BA131" i="503"/>
  <c r="AQ131" i="503"/>
  <c r="AL131" i="503"/>
  <c r="AK131" i="503"/>
  <c r="AJ131" i="503"/>
  <c r="AC131" i="503"/>
  <c r="AB131" i="503"/>
  <c r="U131" i="503"/>
  <c r="L131" i="503"/>
  <c r="B131" i="503"/>
  <c r="BJ130" i="503"/>
  <c r="BI130" i="503"/>
  <c r="BH130" i="503"/>
  <c r="BG130" i="503"/>
  <c r="BF130" i="503"/>
  <c r="BE130" i="503"/>
  <c r="BD130" i="503"/>
  <c r="BC130" i="503"/>
  <c r="BB130" i="503"/>
  <c r="BA130" i="503"/>
  <c r="AQ130" i="503"/>
  <c r="AL130" i="503"/>
  <c r="AK130" i="503"/>
  <c r="AJ130" i="503"/>
  <c r="AC130" i="503"/>
  <c r="AB130" i="503"/>
  <c r="U130" i="503"/>
  <c r="L130" i="503"/>
  <c r="B130" i="503"/>
  <c r="BJ230" i="502"/>
  <c r="BI230" i="502"/>
  <c r="BH230" i="502"/>
  <c r="BG230" i="502"/>
  <c r="BF230" i="502"/>
  <c r="BE230" i="502"/>
  <c r="BD230" i="502"/>
  <c r="BC230" i="502"/>
  <c r="BB230" i="502"/>
  <c r="BA230" i="502"/>
  <c r="AQ230" i="502"/>
  <c r="AL230" i="502"/>
  <c r="AK230" i="502"/>
  <c r="AJ230" i="502"/>
  <c r="AD230" i="502"/>
  <c r="Z230" i="502" s="1"/>
  <c r="AC230" i="502"/>
  <c r="AB230" i="502"/>
  <c r="Y230" i="502"/>
  <c r="W230" i="502"/>
  <c r="U230" i="502"/>
  <c r="L230" i="502"/>
  <c r="B230" i="502"/>
  <c r="BJ229" i="502"/>
  <c r="BI229" i="502"/>
  <c r="BH229" i="502"/>
  <c r="BG229" i="502"/>
  <c r="BF229" i="502"/>
  <c r="BE229" i="502"/>
  <c r="BD229" i="502"/>
  <c r="BC229" i="502"/>
  <c r="BB229" i="502"/>
  <c r="BA229" i="502"/>
  <c r="AQ229" i="502"/>
  <c r="AL229" i="502"/>
  <c r="AK229" i="502"/>
  <c r="AJ229" i="502"/>
  <c r="AD229" i="502"/>
  <c r="Z229" i="502" s="1"/>
  <c r="AC229" i="502"/>
  <c r="AB229" i="502"/>
  <c r="Y229" i="502"/>
  <c r="W229" i="502"/>
  <c r="U229" i="502"/>
  <c r="L229" i="502"/>
  <c r="B229" i="502"/>
  <c r="BJ228" i="502"/>
  <c r="BI228" i="502"/>
  <c r="BH228" i="502"/>
  <c r="BG228" i="502"/>
  <c r="BF228" i="502"/>
  <c r="BE228" i="502"/>
  <c r="BD228" i="502"/>
  <c r="BC228" i="502"/>
  <c r="BB228" i="502"/>
  <c r="BA228" i="502"/>
  <c r="AQ228" i="502"/>
  <c r="AL228" i="502"/>
  <c r="AK228" i="502"/>
  <c r="AJ228" i="502"/>
  <c r="AD228" i="502"/>
  <c r="Z228" i="502" s="1"/>
  <c r="AC228" i="502"/>
  <c r="AB228" i="502"/>
  <c r="Y228" i="502"/>
  <c r="W228" i="502"/>
  <c r="U228" i="502"/>
  <c r="L228" i="502"/>
  <c r="B228" i="502"/>
  <c r="BJ227" i="502"/>
  <c r="BI227" i="502"/>
  <c r="BH227" i="502"/>
  <c r="BG227" i="502"/>
  <c r="BF227" i="502"/>
  <c r="BE227" i="502"/>
  <c r="BD227" i="502"/>
  <c r="BC227" i="502"/>
  <c r="BB227" i="502"/>
  <c r="BA227" i="502"/>
  <c r="AQ227" i="502"/>
  <c r="AL227" i="502"/>
  <c r="AK227" i="502"/>
  <c r="AJ227" i="502"/>
  <c r="AD227" i="502"/>
  <c r="Z227" i="502" s="1"/>
  <c r="AC227" i="502"/>
  <c r="AB227" i="502"/>
  <c r="Y227" i="502"/>
  <c r="W227" i="502"/>
  <c r="U227" i="502"/>
  <c r="L227" i="502"/>
  <c r="B227" i="502"/>
  <c r="BJ226" i="502"/>
  <c r="BI226" i="502"/>
  <c r="BH226" i="502"/>
  <c r="BG226" i="502"/>
  <c r="BF226" i="502"/>
  <c r="BE226" i="502"/>
  <c r="BD226" i="502"/>
  <c r="BC226" i="502"/>
  <c r="BB226" i="502"/>
  <c r="BA226" i="502"/>
  <c r="AQ226" i="502"/>
  <c r="AL226" i="502"/>
  <c r="AK226" i="502"/>
  <c r="AJ226" i="502"/>
  <c r="AD226" i="502"/>
  <c r="Z226" i="502" s="1"/>
  <c r="AC226" i="502"/>
  <c r="AB226" i="502"/>
  <c r="Y226" i="502"/>
  <c r="W226" i="502"/>
  <c r="U226" i="502"/>
  <c r="L226" i="502"/>
  <c r="B226" i="502"/>
  <c r="BJ225" i="502"/>
  <c r="BI225" i="502"/>
  <c r="BH225" i="502"/>
  <c r="BG225" i="502"/>
  <c r="BF225" i="502"/>
  <c r="BE225" i="502"/>
  <c r="BD225" i="502"/>
  <c r="BC225" i="502"/>
  <c r="BB225" i="502"/>
  <c r="BA225" i="502"/>
  <c r="AQ225" i="502"/>
  <c r="AL225" i="502"/>
  <c r="AK225" i="502"/>
  <c r="AJ225" i="502"/>
  <c r="AD225" i="502"/>
  <c r="Z225" i="502" s="1"/>
  <c r="AC225" i="502"/>
  <c r="AB225" i="502"/>
  <c r="Y225" i="502"/>
  <c r="W225" i="502"/>
  <c r="U225" i="502"/>
  <c r="L225" i="502"/>
  <c r="B225" i="502"/>
  <c r="BJ224" i="502"/>
  <c r="BI224" i="502"/>
  <c r="BH224" i="502"/>
  <c r="BG224" i="502"/>
  <c r="BF224" i="502"/>
  <c r="BE224" i="502"/>
  <c r="BD224" i="502"/>
  <c r="BC224" i="502"/>
  <c r="BB224" i="502"/>
  <c r="BA224" i="502"/>
  <c r="AQ224" i="502"/>
  <c r="AL224" i="502"/>
  <c r="AK224" i="502"/>
  <c r="AJ224" i="502"/>
  <c r="AD224" i="502"/>
  <c r="Z224" i="502" s="1"/>
  <c r="AC224" i="502"/>
  <c r="AB224" i="502"/>
  <c r="Y224" i="502"/>
  <c r="W224" i="502"/>
  <c r="U224" i="502"/>
  <c r="L224" i="502"/>
  <c r="B224" i="502"/>
  <c r="BJ223" i="502"/>
  <c r="BI223" i="502"/>
  <c r="BH223" i="502"/>
  <c r="BG223" i="502"/>
  <c r="BF223" i="502"/>
  <c r="BE223" i="502"/>
  <c r="BD223" i="502"/>
  <c r="BC223" i="502"/>
  <c r="BB223" i="502"/>
  <c r="BA223" i="502"/>
  <c r="AQ223" i="502"/>
  <c r="AL223" i="502"/>
  <c r="AK223" i="502"/>
  <c r="AJ223" i="502"/>
  <c r="AD223" i="502"/>
  <c r="Z223" i="502" s="1"/>
  <c r="AC223" i="502"/>
  <c r="AB223" i="502"/>
  <c r="Y223" i="502"/>
  <c r="W223" i="502"/>
  <c r="U223" i="502"/>
  <c r="L223" i="502"/>
  <c r="B223" i="502"/>
  <c r="BJ222" i="502"/>
  <c r="BI222" i="502"/>
  <c r="BH222" i="502"/>
  <c r="BG222" i="502"/>
  <c r="BF222" i="502"/>
  <c r="BE222" i="502"/>
  <c r="BD222" i="502"/>
  <c r="BC222" i="502"/>
  <c r="BB222" i="502"/>
  <c r="BA222" i="502"/>
  <c r="AQ222" i="502"/>
  <c r="AL222" i="502"/>
  <c r="AK222" i="502"/>
  <c r="AJ222" i="502"/>
  <c r="AD222" i="502"/>
  <c r="Z222" i="502" s="1"/>
  <c r="AC222" i="502"/>
  <c r="AB222" i="502"/>
  <c r="Y222" i="502"/>
  <c r="W222" i="502"/>
  <c r="U222" i="502"/>
  <c r="L222" i="502"/>
  <c r="B222" i="502"/>
  <c r="BJ221" i="502"/>
  <c r="BI221" i="502"/>
  <c r="BH221" i="502"/>
  <c r="BG221" i="502"/>
  <c r="BF221" i="502"/>
  <c r="BE221" i="502"/>
  <c r="BD221" i="502"/>
  <c r="BC221" i="502"/>
  <c r="BB221" i="502"/>
  <c r="BA221" i="502"/>
  <c r="AQ221" i="502"/>
  <c r="AL221" i="502"/>
  <c r="AK221" i="502"/>
  <c r="AJ221" i="502"/>
  <c r="AD221" i="502"/>
  <c r="Z221" i="502" s="1"/>
  <c r="AC221" i="502"/>
  <c r="AB221" i="502"/>
  <c r="Y221" i="502"/>
  <c r="W221" i="502"/>
  <c r="U221" i="502"/>
  <c r="L221" i="502"/>
  <c r="B221" i="502"/>
  <c r="BJ220" i="502"/>
  <c r="BI220" i="502"/>
  <c r="BH220" i="502"/>
  <c r="BG220" i="502"/>
  <c r="BF220" i="502"/>
  <c r="BE220" i="502"/>
  <c r="BD220" i="502"/>
  <c r="BC220" i="502"/>
  <c r="BB220" i="502"/>
  <c r="BA220" i="502"/>
  <c r="AQ220" i="502"/>
  <c r="AL220" i="502"/>
  <c r="AK220" i="502"/>
  <c r="AJ220" i="502"/>
  <c r="AD220" i="502"/>
  <c r="Z220" i="502" s="1"/>
  <c r="AC220" i="502"/>
  <c r="AB220" i="502"/>
  <c r="Y220" i="502"/>
  <c r="W220" i="502"/>
  <c r="U220" i="502"/>
  <c r="L220" i="502"/>
  <c r="B220" i="502"/>
  <c r="BJ219" i="502"/>
  <c r="BI219" i="502"/>
  <c r="BH219" i="502"/>
  <c r="BG219" i="502"/>
  <c r="BF219" i="502"/>
  <c r="BE219" i="502"/>
  <c r="BD219" i="502"/>
  <c r="BC219" i="502"/>
  <c r="BB219" i="502"/>
  <c r="BA219" i="502"/>
  <c r="AQ219" i="502"/>
  <c r="AL219" i="502"/>
  <c r="AK219" i="502"/>
  <c r="AJ219" i="502"/>
  <c r="AD219" i="502"/>
  <c r="Z219" i="502" s="1"/>
  <c r="AC219" i="502"/>
  <c r="AB219" i="502"/>
  <c r="Y219" i="502"/>
  <c r="W219" i="502"/>
  <c r="U219" i="502"/>
  <c r="L219" i="502"/>
  <c r="B219" i="502"/>
  <c r="BJ218" i="502"/>
  <c r="BI218" i="502"/>
  <c r="BH218" i="502"/>
  <c r="BG218" i="502"/>
  <c r="BF218" i="502"/>
  <c r="BE218" i="502"/>
  <c r="BD218" i="502"/>
  <c r="BC218" i="502"/>
  <c r="BB218" i="502"/>
  <c r="BA218" i="502"/>
  <c r="AQ218" i="502"/>
  <c r="AL218" i="502"/>
  <c r="AK218" i="502"/>
  <c r="AJ218" i="502"/>
  <c r="AD218" i="502"/>
  <c r="Z218" i="502" s="1"/>
  <c r="AC218" i="502"/>
  <c r="AB218" i="502"/>
  <c r="Y218" i="502"/>
  <c r="W218" i="502"/>
  <c r="U218" i="502"/>
  <c r="L218" i="502"/>
  <c r="B218" i="502"/>
  <c r="BJ217" i="502"/>
  <c r="BI217" i="502"/>
  <c r="BH217" i="502"/>
  <c r="BG217" i="502"/>
  <c r="BF217" i="502"/>
  <c r="BE217" i="502"/>
  <c r="BD217" i="502"/>
  <c r="BC217" i="502"/>
  <c r="BB217" i="502"/>
  <c r="BA217" i="502"/>
  <c r="AQ217" i="502"/>
  <c r="AL217" i="502"/>
  <c r="AK217" i="502"/>
  <c r="AJ217" i="502"/>
  <c r="AD217" i="502"/>
  <c r="Z217" i="502" s="1"/>
  <c r="AC217" i="502"/>
  <c r="AB217" i="502"/>
  <c r="Y217" i="502"/>
  <c r="W217" i="502"/>
  <c r="U217" i="502"/>
  <c r="L217" i="502"/>
  <c r="B217" i="502"/>
  <c r="BJ216" i="502"/>
  <c r="BI216" i="502"/>
  <c r="BH216" i="502"/>
  <c r="BG216" i="502"/>
  <c r="BF216" i="502"/>
  <c r="BE216" i="502"/>
  <c r="BD216" i="502"/>
  <c r="BC216" i="502"/>
  <c r="BB216" i="502"/>
  <c r="BA216" i="502"/>
  <c r="AQ216" i="502"/>
  <c r="AL216" i="502"/>
  <c r="AK216" i="502"/>
  <c r="AJ216" i="502"/>
  <c r="AD216" i="502"/>
  <c r="Z216" i="502" s="1"/>
  <c r="AC216" i="502"/>
  <c r="AB216" i="502"/>
  <c r="Y216" i="502"/>
  <c r="W216" i="502"/>
  <c r="U216" i="502"/>
  <c r="L216" i="502"/>
  <c r="B216" i="502"/>
  <c r="BJ215" i="502"/>
  <c r="BI215" i="502"/>
  <c r="BH215" i="502"/>
  <c r="BG215" i="502"/>
  <c r="BF215" i="502"/>
  <c r="BE215" i="502"/>
  <c r="BD215" i="502"/>
  <c r="BC215" i="502"/>
  <c r="BB215" i="502"/>
  <c r="BA215" i="502"/>
  <c r="AQ215" i="502"/>
  <c r="AL215" i="502"/>
  <c r="AK215" i="502"/>
  <c r="AJ215" i="502"/>
  <c r="AD215" i="502"/>
  <c r="Z215" i="502" s="1"/>
  <c r="AC215" i="502"/>
  <c r="AB215" i="502"/>
  <c r="Y215" i="502"/>
  <c r="W215" i="502"/>
  <c r="U215" i="502"/>
  <c r="L215" i="502"/>
  <c r="B215" i="502"/>
  <c r="BJ214" i="502"/>
  <c r="BI214" i="502"/>
  <c r="BH214" i="502"/>
  <c r="BG214" i="502"/>
  <c r="BF214" i="502"/>
  <c r="BE214" i="502"/>
  <c r="BD214" i="502"/>
  <c r="BC214" i="502"/>
  <c r="BB214" i="502"/>
  <c r="BA214" i="502"/>
  <c r="AQ214" i="502"/>
  <c r="AL214" i="502"/>
  <c r="AK214" i="502"/>
  <c r="AJ214" i="502"/>
  <c r="AD214" i="502"/>
  <c r="Z214" i="502" s="1"/>
  <c r="AC214" i="502"/>
  <c r="AB214" i="502"/>
  <c r="Y214" i="502"/>
  <c r="W214" i="502"/>
  <c r="U214" i="502"/>
  <c r="L214" i="502"/>
  <c r="B214" i="502"/>
  <c r="BJ213" i="502"/>
  <c r="BI213" i="502"/>
  <c r="BH213" i="502"/>
  <c r="BG213" i="502"/>
  <c r="BF213" i="502"/>
  <c r="BE213" i="502"/>
  <c r="BD213" i="502"/>
  <c r="BC213" i="502"/>
  <c r="BB213" i="502"/>
  <c r="BA213" i="502"/>
  <c r="AQ213" i="502"/>
  <c r="AL213" i="502"/>
  <c r="AK213" i="502"/>
  <c r="AJ213" i="502"/>
  <c r="AD213" i="502"/>
  <c r="Z213" i="502" s="1"/>
  <c r="AC213" i="502"/>
  <c r="AB213" i="502"/>
  <c r="Y213" i="502"/>
  <c r="W213" i="502"/>
  <c r="U213" i="502"/>
  <c r="L213" i="502"/>
  <c r="B213" i="502"/>
  <c r="BJ212" i="502"/>
  <c r="BI212" i="502"/>
  <c r="BH212" i="502"/>
  <c r="BG212" i="502"/>
  <c r="BF212" i="502"/>
  <c r="BE212" i="502"/>
  <c r="BD212" i="502"/>
  <c r="BC212" i="502"/>
  <c r="BB212" i="502"/>
  <c r="BA212" i="502"/>
  <c r="AQ212" i="502"/>
  <c r="AL212" i="502"/>
  <c r="AK212" i="502"/>
  <c r="AJ212" i="502"/>
  <c r="AD212" i="502"/>
  <c r="Z212" i="502" s="1"/>
  <c r="AC212" i="502"/>
  <c r="AB212" i="502"/>
  <c r="Y212" i="502"/>
  <c r="W212" i="502"/>
  <c r="U212" i="502"/>
  <c r="L212" i="502"/>
  <c r="B212" i="502"/>
  <c r="BJ211" i="502"/>
  <c r="BI211" i="502"/>
  <c r="BH211" i="502"/>
  <c r="BG211" i="502"/>
  <c r="BF211" i="502"/>
  <c r="BE211" i="502"/>
  <c r="BD211" i="502"/>
  <c r="BC211" i="502"/>
  <c r="BB211" i="502"/>
  <c r="BA211" i="502"/>
  <c r="AQ211" i="502"/>
  <c r="AL211" i="502"/>
  <c r="AK211" i="502"/>
  <c r="AJ211" i="502"/>
  <c r="AD211" i="502"/>
  <c r="Z211" i="502" s="1"/>
  <c r="AC211" i="502"/>
  <c r="AB211" i="502"/>
  <c r="Y211" i="502"/>
  <c r="W211" i="502"/>
  <c r="U211" i="502"/>
  <c r="L211" i="502"/>
  <c r="B211" i="502"/>
  <c r="BJ210" i="502"/>
  <c r="BI210" i="502"/>
  <c r="BH210" i="502"/>
  <c r="BG210" i="502"/>
  <c r="BF210" i="502"/>
  <c r="BE210" i="502"/>
  <c r="BD210" i="502"/>
  <c r="BC210" i="502"/>
  <c r="BB210" i="502"/>
  <c r="BA210" i="502"/>
  <c r="AQ210" i="502"/>
  <c r="AL210" i="502"/>
  <c r="AK210" i="502"/>
  <c r="AJ210" i="502"/>
  <c r="AD210" i="502"/>
  <c r="AC210" i="502"/>
  <c r="AB210" i="502"/>
  <c r="Z210" i="502"/>
  <c r="Y210" i="502"/>
  <c r="W210" i="502"/>
  <c r="U210" i="502"/>
  <c r="L210" i="502"/>
  <c r="B210" i="502"/>
  <c r="BJ209" i="502"/>
  <c r="BI209" i="502"/>
  <c r="BH209" i="502"/>
  <c r="BG209" i="502"/>
  <c r="BF209" i="502"/>
  <c r="BE209" i="502"/>
  <c r="BD209" i="502"/>
  <c r="BC209" i="502"/>
  <c r="BB209" i="502"/>
  <c r="BA209" i="502"/>
  <c r="AQ209" i="502"/>
  <c r="AL209" i="502"/>
  <c r="AK209" i="502"/>
  <c r="AJ209" i="502"/>
  <c r="AD209" i="502"/>
  <c r="Z209" i="502" s="1"/>
  <c r="AC209" i="502"/>
  <c r="AB209" i="502"/>
  <c r="Y209" i="502"/>
  <c r="W209" i="502"/>
  <c r="U209" i="502"/>
  <c r="L209" i="502"/>
  <c r="B209" i="502"/>
  <c r="BJ208" i="502"/>
  <c r="BI208" i="502"/>
  <c r="BH208" i="502"/>
  <c r="BG208" i="502"/>
  <c r="BF208" i="502"/>
  <c r="BE208" i="502"/>
  <c r="BD208" i="502"/>
  <c r="BC208" i="502"/>
  <c r="BB208" i="502"/>
  <c r="BA208" i="502"/>
  <c r="AQ208" i="502"/>
  <c r="AL208" i="502"/>
  <c r="AK208" i="502"/>
  <c r="AJ208" i="502"/>
  <c r="AD208" i="502"/>
  <c r="Z208" i="502" s="1"/>
  <c r="AC208" i="502"/>
  <c r="AB208" i="502"/>
  <c r="Y208" i="502"/>
  <c r="W208" i="502"/>
  <c r="U208" i="502"/>
  <c r="L208" i="502"/>
  <c r="B208" i="502"/>
  <c r="BJ207" i="502"/>
  <c r="BI207" i="502"/>
  <c r="BH207" i="502"/>
  <c r="BG207" i="502"/>
  <c r="BF207" i="502"/>
  <c r="BE207" i="502"/>
  <c r="BD207" i="502"/>
  <c r="BC207" i="502"/>
  <c r="BB207" i="502"/>
  <c r="BA207" i="502"/>
  <c r="AQ207" i="502"/>
  <c r="AL207" i="502"/>
  <c r="AK207" i="502"/>
  <c r="AJ207" i="502"/>
  <c r="AD207" i="502"/>
  <c r="Z207" i="502" s="1"/>
  <c r="AC207" i="502"/>
  <c r="AB207" i="502"/>
  <c r="Y207" i="502"/>
  <c r="W207" i="502"/>
  <c r="U207" i="502"/>
  <c r="L207" i="502"/>
  <c r="B207" i="502"/>
  <c r="BJ206" i="502"/>
  <c r="BI206" i="502"/>
  <c r="BH206" i="502"/>
  <c r="BG206" i="502"/>
  <c r="BF206" i="502"/>
  <c r="BE206" i="502"/>
  <c r="BD206" i="502"/>
  <c r="BC206" i="502"/>
  <c r="BB206" i="502"/>
  <c r="BA206" i="502"/>
  <c r="AQ206" i="502"/>
  <c r="AL206" i="502"/>
  <c r="AK206" i="502"/>
  <c r="AJ206" i="502"/>
  <c r="AD206" i="502"/>
  <c r="Z206" i="502" s="1"/>
  <c r="AC206" i="502"/>
  <c r="AB206" i="502"/>
  <c r="Y206" i="502"/>
  <c r="W206" i="502"/>
  <c r="U206" i="502"/>
  <c r="L206" i="502"/>
  <c r="B206" i="502"/>
  <c r="BJ205" i="502"/>
  <c r="BI205" i="502"/>
  <c r="BH205" i="502"/>
  <c r="BG205" i="502"/>
  <c r="BF205" i="502"/>
  <c r="BE205" i="502"/>
  <c r="BD205" i="502"/>
  <c r="BC205" i="502"/>
  <c r="BB205" i="502"/>
  <c r="BA205" i="502"/>
  <c r="AQ205" i="502"/>
  <c r="AL205" i="502"/>
  <c r="AK205" i="502"/>
  <c r="AJ205" i="502"/>
  <c r="AD205" i="502"/>
  <c r="Z205" i="502" s="1"/>
  <c r="AC205" i="502"/>
  <c r="AB205" i="502"/>
  <c r="Y205" i="502"/>
  <c r="W205" i="502"/>
  <c r="U205" i="502"/>
  <c r="L205" i="502"/>
  <c r="B205" i="502"/>
  <c r="BJ204" i="502"/>
  <c r="BI204" i="502"/>
  <c r="BH204" i="502"/>
  <c r="BG204" i="502"/>
  <c r="BF204" i="502"/>
  <c r="BE204" i="502"/>
  <c r="BD204" i="502"/>
  <c r="BC204" i="502"/>
  <c r="BB204" i="502"/>
  <c r="BA204" i="502"/>
  <c r="AQ204" i="502"/>
  <c r="AL204" i="502"/>
  <c r="AK204" i="502"/>
  <c r="AJ204" i="502"/>
  <c r="AD204" i="502"/>
  <c r="Z204" i="502" s="1"/>
  <c r="AC204" i="502"/>
  <c r="AB204" i="502"/>
  <c r="Y204" i="502"/>
  <c r="W204" i="502"/>
  <c r="U204" i="502"/>
  <c r="L204" i="502"/>
  <c r="B204" i="502"/>
  <c r="BJ203" i="502"/>
  <c r="BI203" i="502"/>
  <c r="BH203" i="502"/>
  <c r="BG203" i="502"/>
  <c r="BF203" i="502"/>
  <c r="BE203" i="502"/>
  <c r="BD203" i="502"/>
  <c r="BC203" i="502"/>
  <c r="BB203" i="502"/>
  <c r="BA203" i="502"/>
  <c r="AQ203" i="502"/>
  <c r="AL203" i="502"/>
  <c r="AK203" i="502"/>
  <c r="AJ203" i="502"/>
  <c r="AD203" i="502"/>
  <c r="Z203" i="502" s="1"/>
  <c r="AC203" i="502"/>
  <c r="AB203" i="502"/>
  <c r="Y203" i="502"/>
  <c r="W203" i="502"/>
  <c r="U203" i="502"/>
  <c r="L203" i="502"/>
  <c r="B203" i="502"/>
  <c r="BJ202" i="502"/>
  <c r="BI202" i="502"/>
  <c r="BH202" i="502"/>
  <c r="BG202" i="502"/>
  <c r="BF202" i="502"/>
  <c r="BE202" i="502"/>
  <c r="BD202" i="502"/>
  <c r="BC202" i="502"/>
  <c r="BB202" i="502"/>
  <c r="BA202" i="502"/>
  <c r="AQ202" i="502"/>
  <c r="AL202" i="502"/>
  <c r="AK202" i="502"/>
  <c r="AJ202" i="502"/>
  <c r="AD202" i="502"/>
  <c r="Z202" i="502" s="1"/>
  <c r="AC202" i="502"/>
  <c r="AB202" i="502"/>
  <c r="Y202" i="502"/>
  <c r="W202" i="502"/>
  <c r="U202" i="502"/>
  <c r="L202" i="502"/>
  <c r="B202" i="502"/>
  <c r="BJ201" i="502"/>
  <c r="BI201" i="502"/>
  <c r="BH201" i="502"/>
  <c r="BG201" i="502"/>
  <c r="BF201" i="502"/>
  <c r="BE201" i="502"/>
  <c r="BD201" i="502"/>
  <c r="BC201" i="502"/>
  <c r="BB201" i="502"/>
  <c r="BA201" i="502"/>
  <c r="AQ201" i="502"/>
  <c r="AL201" i="502"/>
  <c r="AK201" i="502"/>
  <c r="AJ201" i="502"/>
  <c r="AD201" i="502"/>
  <c r="Z201" i="502" s="1"/>
  <c r="AC201" i="502"/>
  <c r="AB201" i="502"/>
  <c r="Y201" i="502"/>
  <c r="W201" i="502"/>
  <c r="U201" i="502"/>
  <c r="L201" i="502"/>
  <c r="B201" i="502"/>
  <c r="BJ200" i="502"/>
  <c r="BI200" i="502"/>
  <c r="BH200" i="502"/>
  <c r="BG200" i="502"/>
  <c r="BF200" i="502"/>
  <c r="BE200" i="502"/>
  <c r="BD200" i="502"/>
  <c r="BC200" i="502"/>
  <c r="BB200" i="502"/>
  <c r="BA200" i="502"/>
  <c r="AQ200" i="502"/>
  <c r="AL200" i="502"/>
  <c r="AK200" i="502"/>
  <c r="AJ200" i="502"/>
  <c r="AD200" i="502"/>
  <c r="Z200" i="502" s="1"/>
  <c r="AC200" i="502"/>
  <c r="AB200" i="502"/>
  <c r="Y200" i="502"/>
  <c r="W200" i="502"/>
  <c r="U200" i="502"/>
  <c r="L200" i="502"/>
  <c r="B200" i="502"/>
  <c r="BJ199" i="502"/>
  <c r="BI199" i="502"/>
  <c r="BH199" i="502"/>
  <c r="BG199" i="502"/>
  <c r="BF199" i="502"/>
  <c r="BE199" i="502"/>
  <c r="BD199" i="502"/>
  <c r="BC199" i="502"/>
  <c r="BB199" i="502"/>
  <c r="BA199" i="502"/>
  <c r="AQ199" i="502"/>
  <c r="AL199" i="502"/>
  <c r="AK199" i="502"/>
  <c r="AJ199" i="502"/>
  <c r="AD199" i="502"/>
  <c r="Z199" i="502" s="1"/>
  <c r="AC199" i="502"/>
  <c r="AB199" i="502"/>
  <c r="Y199" i="502"/>
  <c r="W199" i="502"/>
  <c r="U199" i="502"/>
  <c r="L199" i="502"/>
  <c r="B199" i="502"/>
  <c r="BJ198" i="502"/>
  <c r="BI198" i="502"/>
  <c r="BH198" i="502"/>
  <c r="BG198" i="502"/>
  <c r="BF198" i="502"/>
  <c r="BE198" i="502"/>
  <c r="BD198" i="502"/>
  <c r="BC198" i="502"/>
  <c r="BB198" i="502"/>
  <c r="BA198" i="502"/>
  <c r="AQ198" i="502"/>
  <c r="AL198" i="502"/>
  <c r="AK198" i="502"/>
  <c r="AJ198" i="502"/>
  <c r="AD198" i="502"/>
  <c r="Z198" i="502" s="1"/>
  <c r="AC198" i="502"/>
  <c r="AB198" i="502"/>
  <c r="Y198" i="502"/>
  <c r="W198" i="502"/>
  <c r="U198" i="502"/>
  <c r="L198" i="502"/>
  <c r="B198" i="502"/>
  <c r="BJ197" i="502"/>
  <c r="BI197" i="502"/>
  <c r="BH197" i="502"/>
  <c r="BG197" i="502"/>
  <c r="BF197" i="502"/>
  <c r="BE197" i="502"/>
  <c r="BD197" i="502"/>
  <c r="BC197" i="502"/>
  <c r="BB197" i="502"/>
  <c r="BA197" i="502"/>
  <c r="AQ197" i="502"/>
  <c r="AL197" i="502"/>
  <c r="AK197" i="502"/>
  <c r="AJ197" i="502"/>
  <c r="AD197" i="502"/>
  <c r="Z197" i="502" s="1"/>
  <c r="AC197" i="502"/>
  <c r="AB197" i="502"/>
  <c r="Y197" i="502"/>
  <c r="W197" i="502"/>
  <c r="U197" i="502"/>
  <c r="L197" i="502"/>
  <c r="B197" i="502"/>
  <c r="BJ196" i="502"/>
  <c r="BI196" i="502"/>
  <c r="BH196" i="502"/>
  <c r="BG196" i="502"/>
  <c r="BF196" i="502"/>
  <c r="BE196" i="502"/>
  <c r="BD196" i="502"/>
  <c r="BC196" i="502"/>
  <c r="BB196" i="502"/>
  <c r="BA196" i="502"/>
  <c r="AQ196" i="502"/>
  <c r="AL196" i="502"/>
  <c r="AK196" i="502"/>
  <c r="AJ196" i="502"/>
  <c r="AD196" i="502"/>
  <c r="Z196" i="502" s="1"/>
  <c r="AC196" i="502"/>
  <c r="AB196" i="502"/>
  <c r="Y196" i="502"/>
  <c r="W196" i="502"/>
  <c r="U196" i="502"/>
  <c r="L196" i="502"/>
  <c r="B196" i="502"/>
  <c r="BJ195" i="502"/>
  <c r="BI195" i="502"/>
  <c r="BH195" i="502"/>
  <c r="BG195" i="502"/>
  <c r="BF195" i="502"/>
  <c r="BE195" i="502"/>
  <c r="BD195" i="502"/>
  <c r="BC195" i="502"/>
  <c r="BB195" i="502"/>
  <c r="BA195" i="502"/>
  <c r="AQ195" i="502"/>
  <c r="AL195" i="502"/>
  <c r="AK195" i="502"/>
  <c r="AJ195" i="502"/>
  <c r="AD195" i="502"/>
  <c r="Z195" i="502" s="1"/>
  <c r="AC195" i="502"/>
  <c r="AB195" i="502"/>
  <c r="Y195" i="502"/>
  <c r="W195" i="502"/>
  <c r="U195" i="502"/>
  <c r="L195" i="502"/>
  <c r="B195" i="502"/>
  <c r="BJ194" i="502"/>
  <c r="BI194" i="502"/>
  <c r="BH194" i="502"/>
  <c r="BG194" i="502"/>
  <c r="BF194" i="502"/>
  <c r="BE194" i="502"/>
  <c r="BD194" i="502"/>
  <c r="BC194" i="502"/>
  <c r="BB194" i="502"/>
  <c r="BA194" i="502"/>
  <c r="AQ194" i="502"/>
  <c r="AL194" i="502"/>
  <c r="AK194" i="502"/>
  <c r="AJ194" i="502"/>
  <c r="AD194" i="502"/>
  <c r="Z194" i="502" s="1"/>
  <c r="AC194" i="502"/>
  <c r="AB194" i="502"/>
  <c r="Y194" i="502"/>
  <c r="W194" i="502"/>
  <c r="U194" i="502"/>
  <c r="L194" i="502"/>
  <c r="B194" i="502"/>
  <c r="BJ193" i="502"/>
  <c r="BI193" i="502"/>
  <c r="BH193" i="502"/>
  <c r="BG193" i="502"/>
  <c r="BF193" i="502"/>
  <c r="BE193" i="502"/>
  <c r="BD193" i="502"/>
  <c r="BC193" i="502"/>
  <c r="BB193" i="502"/>
  <c r="BA193" i="502"/>
  <c r="AQ193" i="502"/>
  <c r="AL193" i="502"/>
  <c r="AK193" i="502"/>
  <c r="AJ193" i="502"/>
  <c r="AD193" i="502"/>
  <c r="Z193" i="502" s="1"/>
  <c r="AC193" i="502"/>
  <c r="AB193" i="502"/>
  <c r="Y193" i="502"/>
  <c r="W193" i="502"/>
  <c r="U193" i="502"/>
  <c r="L193" i="502"/>
  <c r="B193" i="502"/>
  <c r="BJ192" i="502"/>
  <c r="BI192" i="502"/>
  <c r="BH192" i="502"/>
  <c r="BG192" i="502"/>
  <c r="BF192" i="502"/>
  <c r="BE192" i="502"/>
  <c r="BD192" i="502"/>
  <c r="BC192" i="502"/>
  <c r="BB192" i="502"/>
  <c r="BA192" i="502"/>
  <c r="AQ192" i="502"/>
  <c r="AL192" i="502"/>
  <c r="AK192" i="502"/>
  <c r="AJ192" i="502"/>
  <c r="AD192" i="502"/>
  <c r="Z192" i="502" s="1"/>
  <c r="AC192" i="502"/>
  <c r="AB192" i="502"/>
  <c r="Y192" i="502"/>
  <c r="W192" i="502"/>
  <c r="U192" i="502"/>
  <c r="L192" i="502"/>
  <c r="B192" i="502"/>
  <c r="BJ191" i="502"/>
  <c r="BI191" i="502"/>
  <c r="BH191" i="502"/>
  <c r="BG191" i="502"/>
  <c r="BF191" i="502"/>
  <c r="BE191" i="502"/>
  <c r="BD191" i="502"/>
  <c r="BC191" i="502"/>
  <c r="BB191" i="502"/>
  <c r="BA191" i="502"/>
  <c r="AQ191" i="502"/>
  <c r="AL191" i="502"/>
  <c r="AK191" i="502"/>
  <c r="AJ191" i="502"/>
  <c r="AD191" i="502"/>
  <c r="Z191" i="502" s="1"/>
  <c r="AC191" i="502"/>
  <c r="AB191" i="502"/>
  <c r="Y191" i="502"/>
  <c r="W191" i="502"/>
  <c r="U191" i="502"/>
  <c r="L191" i="502"/>
  <c r="B191" i="502"/>
  <c r="BJ190" i="502"/>
  <c r="BI190" i="502"/>
  <c r="BH190" i="502"/>
  <c r="BG190" i="502"/>
  <c r="BF190" i="502"/>
  <c r="BE190" i="502"/>
  <c r="BD190" i="502"/>
  <c r="BC190" i="502"/>
  <c r="BB190" i="502"/>
  <c r="BA190" i="502"/>
  <c r="AQ190" i="502"/>
  <c r="AL190" i="502"/>
  <c r="AK190" i="502"/>
  <c r="AJ190" i="502"/>
  <c r="AD190" i="502"/>
  <c r="Z190" i="502" s="1"/>
  <c r="AC190" i="502"/>
  <c r="AB190" i="502"/>
  <c r="Y190" i="502"/>
  <c r="W190" i="502"/>
  <c r="U190" i="502"/>
  <c r="L190" i="502"/>
  <c r="B190" i="502"/>
  <c r="BJ189" i="502"/>
  <c r="BI189" i="502"/>
  <c r="BH189" i="502"/>
  <c r="BG189" i="502"/>
  <c r="BF189" i="502"/>
  <c r="BE189" i="502"/>
  <c r="BD189" i="502"/>
  <c r="BC189" i="502"/>
  <c r="BB189" i="502"/>
  <c r="BA189" i="502"/>
  <c r="AQ189" i="502"/>
  <c r="AL189" i="502"/>
  <c r="AK189" i="502"/>
  <c r="AJ189" i="502"/>
  <c r="AD189" i="502"/>
  <c r="Z189" i="502" s="1"/>
  <c r="AC189" i="502"/>
  <c r="AB189" i="502"/>
  <c r="Y189" i="502"/>
  <c r="W189" i="502"/>
  <c r="U189" i="502"/>
  <c r="L189" i="502"/>
  <c r="B189" i="502"/>
  <c r="BJ188" i="502"/>
  <c r="BI188" i="502"/>
  <c r="BH188" i="502"/>
  <c r="BG188" i="502"/>
  <c r="BF188" i="502"/>
  <c r="BE188" i="502"/>
  <c r="BD188" i="502"/>
  <c r="BC188" i="502"/>
  <c r="BB188" i="502"/>
  <c r="BA188" i="502"/>
  <c r="AQ188" i="502"/>
  <c r="AL188" i="502"/>
  <c r="AK188" i="502"/>
  <c r="AJ188" i="502"/>
  <c r="AD188" i="502"/>
  <c r="Z188" i="502" s="1"/>
  <c r="AC188" i="502"/>
  <c r="AB188" i="502"/>
  <c r="Y188" i="502"/>
  <c r="W188" i="502"/>
  <c r="U188" i="502"/>
  <c r="L188" i="502"/>
  <c r="B188" i="502"/>
  <c r="BJ187" i="502"/>
  <c r="BI187" i="502"/>
  <c r="BH187" i="502"/>
  <c r="BG187" i="502"/>
  <c r="BF187" i="502"/>
  <c r="BE187" i="502"/>
  <c r="BD187" i="502"/>
  <c r="BC187" i="502"/>
  <c r="BB187" i="502"/>
  <c r="BA187" i="502"/>
  <c r="AQ187" i="502"/>
  <c r="AL187" i="502"/>
  <c r="AK187" i="502"/>
  <c r="AJ187" i="502"/>
  <c r="AD187" i="502"/>
  <c r="Z187" i="502" s="1"/>
  <c r="AC187" i="502"/>
  <c r="AB187" i="502"/>
  <c r="Y187" i="502"/>
  <c r="W187" i="502"/>
  <c r="U187" i="502"/>
  <c r="L187" i="502"/>
  <c r="B187" i="502"/>
  <c r="BJ186" i="502"/>
  <c r="BI186" i="502"/>
  <c r="BH186" i="502"/>
  <c r="BG186" i="502"/>
  <c r="BF186" i="502"/>
  <c r="BE186" i="502"/>
  <c r="BD186" i="502"/>
  <c r="BC186" i="502"/>
  <c r="BB186" i="502"/>
  <c r="BA186" i="502"/>
  <c r="AQ186" i="502"/>
  <c r="AL186" i="502"/>
  <c r="AK186" i="502"/>
  <c r="AJ186" i="502"/>
  <c r="AD186" i="502"/>
  <c r="Z186" i="502" s="1"/>
  <c r="AC186" i="502"/>
  <c r="AB186" i="502"/>
  <c r="Y186" i="502"/>
  <c r="W186" i="502"/>
  <c r="U186" i="502"/>
  <c r="L186" i="502"/>
  <c r="B186" i="502"/>
  <c r="BJ185" i="502"/>
  <c r="BI185" i="502"/>
  <c r="BH185" i="502"/>
  <c r="BG185" i="502"/>
  <c r="BF185" i="502"/>
  <c r="BE185" i="502"/>
  <c r="BD185" i="502"/>
  <c r="BC185" i="502"/>
  <c r="BB185" i="502"/>
  <c r="BA185" i="502"/>
  <c r="AQ185" i="502"/>
  <c r="AL185" i="502"/>
  <c r="AK185" i="502"/>
  <c r="AJ185" i="502"/>
  <c r="AD185" i="502"/>
  <c r="Z185" i="502" s="1"/>
  <c r="AC185" i="502"/>
  <c r="AB185" i="502"/>
  <c r="Y185" i="502"/>
  <c r="W185" i="502"/>
  <c r="U185" i="502"/>
  <c r="L185" i="502"/>
  <c r="B185" i="502"/>
  <c r="BJ184" i="502"/>
  <c r="BI184" i="502"/>
  <c r="BH184" i="502"/>
  <c r="BG184" i="502"/>
  <c r="BF184" i="502"/>
  <c r="BE184" i="502"/>
  <c r="BD184" i="502"/>
  <c r="BC184" i="502"/>
  <c r="BB184" i="502"/>
  <c r="BA184" i="502"/>
  <c r="AQ184" i="502"/>
  <c r="AL184" i="502"/>
  <c r="AK184" i="502"/>
  <c r="AJ184" i="502"/>
  <c r="AD184" i="502"/>
  <c r="Z184" i="502" s="1"/>
  <c r="AC184" i="502"/>
  <c r="AB184" i="502"/>
  <c r="Y184" i="502"/>
  <c r="W184" i="502"/>
  <c r="U184" i="502"/>
  <c r="L184" i="502"/>
  <c r="B184" i="502"/>
  <c r="BJ183" i="502"/>
  <c r="BI183" i="502"/>
  <c r="BH183" i="502"/>
  <c r="BG183" i="502"/>
  <c r="BF183" i="502"/>
  <c r="BE183" i="502"/>
  <c r="BD183" i="502"/>
  <c r="BC183" i="502"/>
  <c r="BB183" i="502"/>
  <c r="BA183" i="502"/>
  <c r="AQ183" i="502"/>
  <c r="AL183" i="502"/>
  <c r="AK183" i="502"/>
  <c r="AJ183" i="502"/>
  <c r="AD183" i="502"/>
  <c r="Z183" i="502" s="1"/>
  <c r="AC183" i="502"/>
  <c r="AB183" i="502"/>
  <c r="Y183" i="502"/>
  <c r="W183" i="502"/>
  <c r="U183" i="502"/>
  <c r="L183" i="502"/>
  <c r="B183" i="502"/>
  <c r="BJ182" i="502"/>
  <c r="BI182" i="502"/>
  <c r="BH182" i="502"/>
  <c r="BG182" i="502"/>
  <c r="BF182" i="502"/>
  <c r="BE182" i="502"/>
  <c r="BD182" i="502"/>
  <c r="BC182" i="502"/>
  <c r="BB182" i="502"/>
  <c r="BA182" i="502"/>
  <c r="AQ182" i="502"/>
  <c r="AL182" i="502"/>
  <c r="AK182" i="502"/>
  <c r="AJ182" i="502"/>
  <c r="AD182" i="502"/>
  <c r="Z182" i="502" s="1"/>
  <c r="AC182" i="502"/>
  <c r="AB182" i="502"/>
  <c r="Y182" i="502"/>
  <c r="W182" i="502"/>
  <c r="U182" i="502"/>
  <c r="L182" i="502"/>
  <c r="B182" i="502"/>
  <c r="BJ181" i="502"/>
  <c r="BI181" i="502"/>
  <c r="BH181" i="502"/>
  <c r="BG181" i="502"/>
  <c r="BF181" i="502"/>
  <c r="BE181" i="502"/>
  <c r="BD181" i="502"/>
  <c r="BC181" i="502"/>
  <c r="BB181" i="502"/>
  <c r="BA181" i="502"/>
  <c r="AQ181" i="502"/>
  <c r="AL181" i="502"/>
  <c r="AK181" i="502"/>
  <c r="AJ181" i="502"/>
  <c r="AD181" i="502"/>
  <c r="Z181" i="502" s="1"/>
  <c r="AC181" i="502"/>
  <c r="AB181" i="502"/>
  <c r="Y181" i="502"/>
  <c r="W181" i="502"/>
  <c r="U181" i="502"/>
  <c r="L181" i="502"/>
  <c r="B181" i="502"/>
  <c r="BJ180" i="502"/>
  <c r="BI180" i="502"/>
  <c r="BH180" i="502"/>
  <c r="BG180" i="502"/>
  <c r="BF180" i="502"/>
  <c r="BE180" i="502"/>
  <c r="BD180" i="502"/>
  <c r="BC180" i="502"/>
  <c r="BB180" i="502"/>
  <c r="BA180" i="502"/>
  <c r="AQ180" i="502"/>
  <c r="AL180" i="502"/>
  <c r="AK180" i="502"/>
  <c r="AJ180" i="502"/>
  <c r="AD180" i="502"/>
  <c r="Z180" i="502" s="1"/>
  <c r="AC180" i="502"/>
  <c r="AB180" i="502"/>
  <c r="Y180" i="502"/>
  <c r="W180" i="502"/>
  <c r="U180" i="502"/>
  <c r="L180" i="502"/>
  <c r="B180" i="502"/>
  <c r="BJ179" i="502"/>
  <c r="BI179" i="502"/>
  <c r="BH179" i="502"/>
  <c r="BG179" i="502"/>
  <c r="BF179" i="502"/>
  <c r="BE179" i="502"/>
  <c r="BD179" i="502"/>
  <c r="BC179" i="502"/>
  <c r="BB179" i="502"/>
  <c r="BA179" i="502"/>
  <c r="AQ179" i="502"/>
  <c r="AL179" i="502"/>
  <c r="AK179" i="502"/>
  <c r="AJ179" i="502"/>
  <c r="AD179" i="502"/>
  <c r="Z179" i="502" s="1"/>
  <c r="AC179" i="502"/>
  <c r="AB179" i="502"/>
  <c r="Y179" i="502"/>
  <c r="W179" i="502"/>
  <c r="U179" i="502"/>
  <c r="L179" i="502"/>
  <c r="B179" i="502"/>
  <c r="BJ178" i="502"/>
  <c r="BI178" i="502"/>
  <c r="BH178" i="502"/>
  <c r="BG178" i="502"/>
  <c r="BF178" i="502"/>
  <c r="BE178" i="502"/>
  <c r="BD178" i="502"/>
  <c r="BC178" i="502"/>
  <c r="BB178" i="502"/>
  <c r="BA178" i="502"/>
  <c r="AQ178" i="502"/>
  <c r="AL178" i="502"/>
  <c r="AK178" i="502"/>
  <c r="AJ178" i="502"/>
  <c r="AD178" i="502"/>
  <c r="Z178" i="502" s="1"/>
  <c r="AC178" i="502"/>
  <c r="AB178" i="502"/>
  <c r="Y178" i="502"/>
  <c r="W178" i="502"/>
  <c r="U178" i="502"/>
  <c r="L178" i="502"/>
  <c r="B178" i="502"/>
  <c r="BJ177" i="502"/>
  <c r="BI177" i="502"/>
  <c r="BH177" i="502"/>
  <c r="BG177" i="502"/>
  <c r="BF177" i="502"/>
  <c r="BE177" i="502"/>
  <c r="BD177" i="502"/>
  <c r="BC177" i="502"/>
  <c r="BB177" i="502"/>
  <c r="BA177" i="502"/>
  <c r="AQ177" i="502"/>
  <c r="AL177" i="502"/>
  <c r="AK177" i="502"/>
  <c r="AJ177" i="502"/>
  <c r="AD177" i="502"/>
  <c r="Z177" i="502" s="1"/>
  <c r="AC177" i="502"/>
  <c r="AB177" i="502"/>
  <c r="Y177" i="502"/>
  <c r="W177" i="502"/>
  <c r="U177" i="502"/>
  <c r="L177" i="502"/>
  <c r="B177" i="502"/>
  <c r="BJ176" i="502"/>
  <c r="BI176" i="502"/>
  <c r="BH176" i="502"/>
  <c r="BG176" i="502"/>
  <c r="BF176" i="502"/>
  <c r="BE176" i="502"/>
  <c r="BD176" i="502"/>
  <c r="BC176" i="502"/>
  <c r="BB176" i="502"/>
  <c r="BA176" i="502"/>
  <c r="AQ176" i="502"/>
  <c r="AL176" i="502"/>
  <c r="AK176" i="502"/>
  <c r="AJ176" i="502"/>
  <c r="AD176" i="502"/>
  <c r="Z176" i="502" s="1"/>
  <c r="AC176" i="502"/>
  <c r="AB176" i="502"/>
  <c r="Y176" i="502"/>
  <c r="W176" i="502"/>
  <c r="U176" i="502"/>
  <c r="L176" i="502"/>
  <c r="B176" i="502"/>
  <c r="BJ175" i="502"/>
  <c r="BI175" i="502"/>
  <c r="BH175" i="502"/>
  <c r="BG175" i="502"/>
  <c r="BF175" i="502"/>
  <c r="BE175" i="502"/>
  <c r="BD175" i="502"/>
  <c r="BC175" i="502"/>
  <c r="BB175" i="502"/>
  <c r="BA175" i="502"/>
  <c r="AQ175" i="502"/>
  <c r="AL175" i="502"/>
  <c r="AK175" i="502"/>
  <c r="AJ175" i="502"/>
  <c r="AD175" i="502"/>
  <c r="Z175" i="502" s="1"/>
  <c r="AC175" i="502"/>
  <c r="AB175" i="502"/>
  <c r="Y175" i="502"/>
  <c r="W175" i="502"/>
  <c r="U175" i="502"/>
  <c r="L175" i="502"/>
  <c r="B175" i="502"/>
  <c r="BJ174" i="502"/>
  <c r="BI174" i="502"/>
  <c r="BH174" i="502"/>
  <c r="BG174" i="502"/>
  <c r="BF174" i="502"/>
  <c r="BE174" i="502"/>
  <c r="BD174" i="502"/>
  <c r="BC174" i="502"/>
  <c r="BB174" i="502"/>
  <c r="BA174" i="502"/>
  <c r="AQ174" i="502"/>
  <c r="AL174" i="502"/>
  <c r="AK174" i="502"/>
  <c r="AJ174" i="502"/>
  <c r="AD174" i="502"/>
  <c r="Z174" i="502" s="1"/>
  <c r="AC174" i="502"/>
  <c r="AB174" i="502"/>
  <c r="Y174" i="502"/>
  <c r="W174" i="502"/>
  <c r="U174" i="502"/>
  <c r="L174" i="502"/>
  <c r="B174" i="502"/>
  <c r="BJ173" i="502"/>
  <c r="BI173" i="502"/>
  <c r="BH173" i="502"/>
  <c r="BG173" i="502"/>
  <c r="BF173" i="502"/>
  <c r="BE173" i="502"/>
  <c r="BD173" i="502"/>
  <c r="BC173" i="502"/>
  <c r="BB173" i="502"/>
  <c r="BA173" i="502"/>
  <c r="AQ173" i="502"/>
  <c r="AL173" i="502"/>
  <c r="AK173" i="502"/>
  <c r="AJ173" i="502"/>
  <c r="AD173" i="502"/>
  <c r="Z173" i="502" s="1"/>
  <c r="AC173" i="502"/>
  <c r="AB173" i="502"/>
  <c r="Y173" i="502"/>
  <c r="W173" i="502"/>
  <c r="U173" i="502"/>
  <c r="L173" i="502"/>
  <c r="B173" i="502"/>
  <c r="BJ172" i="502"/>
  <c r="BI172" i="502"/>
  <c r="BH172" i="502"/>
  <c r="BG172" i="502"/>
  <c r="BF172" i="502"/>
  <c r="BE172" i="502"/>
  <c r="BD172" i="502"/>
  <c r="BC172" i="502"/>
  <c r="BB172" i="502"/>
  <c r="BA172" i="502"/>
  <c r="AQ172" i="502"/>
  <c r="AL172" i="502"/>
  <c r="AK172" i="502"/>
  <c r="AJ172" i="502"/>
  <c r="AD172" i="502"/>
  <c r="Z172" i="502" s="1"/>
  <c r="AC172" i="502"/>
  <c r="AB172" i="502"/>
  <c r="Y172" i="502"/>
  <c r="W172" i="502"/>
  <c r="U172" i="502"/>
  <c r="L172" i="502"/>
  <c r="B172" i="502"/>
  <c r="BJ171" i="502"/>
  <c r="BI171" i="502"/>
  <c r="BH171" i="502"/>
  <c r="BG171" i="502"/>
  <c r="BF171" i="502"/>
  <c r="BE171" i="502"/>
  <c r="BD171" i="502"/>
  <c r="BC171" i="502"/>
  <c r="BB171" i="502"/>
  <c r="BA171" i="502"/>
  <c r="AQ171" i="502"/>
  <c r="AL171" i="502"/>
  <c r="AK171" i="502"/>
  <c r="AJ171" i="502"/>
  <c r="AD171" i="502"/>
  <c r="Z171" i="502" s="1"/>
  <c r="AC171" i="502"/>
  <c r="AB171" i="502"/>
  <c r="Y171" i="502"/>
  <c r="W171" i="502"/>
  <c r="U171" i="502"/>
  <c r="L171" i="502"/>
  <c r="B171" i="502"/>
  <c r="BJ170" i="502"/>
  <c r="BI170" i="502"/>
  <c r="BH170" i="502"/>
  <c r="BG170" i="502"/>
  <c r="BF170" i="502"/>
  <c r="BE170" i="502"/>
  <c r="BD170" i="502"/>
  <c r="BC170" i="502"/>
  <c r="BB170" i="502"/>
  <c r="BA170" i="502"/>
  <c r="AQ170" i="502"/>
  <c r="AL170" i="502"/>
  <c r="AK170" i="502"/>
  <c r="AJ170" i="502"/>
  <c r="AD170" i="502"/>
  <c r="Z170" i="502" s="1"/>
  <c r="AC170" i="502"/>
  <c r="AB170" i="502"/>
  <c r="Y170" i="502"/>
  <c r="W170" i="502"/>
  <c r="U170" i="502"/>
  <c r="L170" i="502"/>
  <c r="B170" i="502"/>
  <c r="BJ169" i="502"/>
  <c r="BI169" i="502"/>
  <c r="BH169" i="502"/>
  <c r="BG169" i="502"/>
  <c r="BF169" i="502"/>
  <c r="BE169" i="502"/>
  <c r="BD169" i="502"/>
  <c r="BC169" i="502"/>
  <c r="BB169" i="502"/>
  <c r="BA169" i="502"/>
  <c r="AQ169" i="502"/>
  <c r="AL169" i="502"/>
  <c r="AK169" i="502"/>
  <c r="AJ169" i="502"/>
  <c r="AD169" i="502"/>
  <c r="Z169" i="502" s="1"/>
  <c r="AC169" i="502"/>
  <c r="AB169" i="502"/>
  <c r="Y169" i="502"/>
  <c r="W169" i="502"/>
  <c r="U169" i="502"/>
  <c r="L169" i="502"/>
  <c r="B169" i="502"/>
  <c r="BJ168" i="502"/>
  <c r="BI168" i="502"/>
  <c r="BH168" i="502"/>
  <c r="BG168" i="502"/>
  <c r="BF168" i="502"/>
  <c r="BE168" i="502"/>
  <c r="BD168" i="502"/>
  <c r="BC168" i="502"/>
  <c r="BB168" i="502"/>
  <c r="BA168" i="502"/>
  <c r="AQ168" i="502"/>
  <c r="AL168" i="502"/>
  <c r="AK168" i="502"/>
  <c r="AJ168" i="502"/>
  <c r="AD168" i="502"/>
  <c r="Z168" i="502" s="1"/>
  <c r="AC168" i="502"/>
  <c r="AB168" i="502"/>
  <c r="Y168" i="502"/>
  <c r="W168" i="502"/>
  <c r="U168" i="502"/>
  <c r="L168" i="502"/>
  <c r="B168" i="502"/>
  <c r="BJ167" i="502"/>
  <c r="BI167" i="502"/>
  <c r="BH167" i="502"/>
  <c r="BG167" i="502"/>
  <c r="BF167" i="502"/>
  <c r="BE167" i="502"/>
  <c r="BD167" i="502"/>
  <c r="BC167" i="502"/>
  <c r="BB167" i="502"/>
  <c r="BA167" i="502"/>
  <c r="AQ167" i="502"/>
  <c r="AL167" i="502"/>
  <c r="AK167" i="502"/>
  <c r="AJ167" i="502"/>
  <c r="AD167" i="502"/>
  <c r="Z167" i="502" s="1"/>
  <c r="AC167" i="502"/>
  <c r="AB167" i="502"/>
  <c r="Y167" i="502"/>
  <c r="W167" i="502"/>
  <c r="U167" i="502"/>
  <c r="L167" i="502"/>
  <c r="B167" i="502"/>
  <c r="BJ166" i="502"/>
  <c r="BI166" i="502"/>
  <c r="BH166" i="502"/>
  <c r="BG166" i="502"/>
  <c r="BF166" i="502"/>
  <c r="BE166" i="502"/>
  <c r="BD166" i="502"/>
  <c r="BC166" i="502"/>
  <c r="BB166" i="502"/>
  <c r="BA166" i="502"/>
  <c r="AQ166" i="502"/>
  <c r="AL166" i="502"/>
  <c r="AK166" i="502"/>
  <c r="AJ166" i="502"/>
  <c r="AD166" i="502"/>
  <c r="Z166" i="502" s="1"/>
  <c r="AC166" i="502"/>
  <c r="AB166" i="502"/>
  <c r="Y166" i="502"/>
  <c r="W166" i="502"/>
  <c r="U166" i="502"/>
  <c r="L166" i="502"/>
  <c r="B166" i="502"/>
  <c r="BJ165" i="502"/>
  <c r="BI165" i="502"/>
  <c r="BH165" i="502"/>
  <c r="BG165" i="502"/>
  <c r="BF165" i="502"/>
  <c r="BE165" i="502"/>
  <c r="BD165" i="502"/>
  <c r="BC165" i="502"/>
  <c r="BB165" i="502"/>
  <c r="BA165" i="502"/>
  <c r="AQ165" i="502"/>
  <c r="AL165" i="502"/>
  <c r="AK165" i="502"/>
  <c r="AJ165" i="502"/>
  <c r="AD165" i="502"/>
  <c r="Z165" i="502" s="1"/>
  <c r="AC165" i="502"/>
  <c r="AB165" i="502"/>
  <c r="Y165" i="502"/>
  <c r="W165" i="502"/>
  <c r="U165" i="502"/>
  <c r="L165" i="502"/>
  <c r="B165" i="502"/>
  <c r="BJ164" i="502"/>
  <c r="BI164" i="502"/>
  <c r="BH164" i="502"/>
  <c r="BG164" i="502"/>
  <c r="BF164" i="502"/>
  <c r="BE164" i="502"/>
  <c r="BD164" i="502"/>
  <c r="BC164" i="502"/>
  <c r="BB164" i="502"/>
  <c r="BA164" i="502"/>
  <c r="AQ164" i="502"/>
  <c r="AL164" i="502"/>
  <c r="AK164" i="502"/>
  <c r="AJ164" i="502"/>
  <c r="AD164" i="502"/>
  <c r="Z164" i="502" s="1"/>
  <c r="AC164" i="502"/>
  <c r="AB164" i="502"/>
  <c r="Y164" i="502"/>
  <c r="W164" i="502"/>
  <c r="U164" i="502"/>
  <c r="L164" i="502"/>
  <c r="B164" i="502"/>
  <c r="BJ163" i="502"/>
  <c r="BI163" i="502"/>
  <c r="BH163" i="502"/>
  <c r="BG163" i="502"/>
  <c r="BF163" i="502"/>
  <c r="BE163" i="502"/>
  <c r="BD163" i="502"/>
  <c r="BC163" i="502"/>
  <c r="BB163" i="502"/>
  <c r="BA163" i="502"/>
  <c r="AQ163" i="502"/>
  <c r="AL163" i="502"/>
  <c r="AK163" i="502"/>
  <c r="AJ163" i="502"/>
  <c r="AD163" i="502"/>
  <c r="Z163" i="502" s="1"/>
  <c r="AC163" i="502"/>
  <c r="AB163" i="502"/>
  <c r="Y163" i="502"/>
  <c r="W163" i="502"/>
  <c r="U163" i="502"/>
  <c r="L163" i="502"/>
  <c r="B163" i="502"/>
  <c r="BJ162" i="502"/>
  <c r="BI162" i="502"/>
  <c r="BH162" i="502"/>
  <c r="BG162" i="502"/>
  <c r="BF162" i="502"/>
  <c r="BE162" i="502"/>
  <c r="BD162" i="502"/>
  <c r="BC162" i="502"/>
  <c r="BB162" i="502"/>
  <c r="BA162" i="502"/>
  <c r="AQ162" i="502"/>
  <c r="AL162" i="502"/>
  <c r="AK162" i="502"/>
  <c r="AJ162" i="502"/>
  <c r="AD162" i="502"/>
  <c r="Z162" i="502" s="1"/>
  <c r="AC162" i="502"/>
  <c r="AB162" i="502"/>
  <c r="Y162" i="502"/>
  <c r="W162" i="502"/>
  <c r="U162" i="502"/>
  <c r="L162" i="502"/>
  <c r="B162" i="502"/>
  <c r="BJ161" i="502"/>
  <c r="BI161" i="502"/>
  <c r="BH161" i="502"/>
  <c r="BG161" i="502"/>
  <c r="BF161" i="502"/>
  <c r="BE161" i="502"/>
  <c r="BD161" i="502"/>
  <c r="BC161" i="502"/>
  <c r="BB161" i="502"/>
  <c r="BA161" i="502"/>
  <c r="AQ161" i="502"/>
  <c r="AL161" i="502"/>
  <c r="AK161" i="502"/>
  <c r="AJ161" i="502"/>
  <c r="AD161" i="502"/>
  <c r="Z161" i="502" s="1"/>
  <c r="AC161" i="502"/>
  <c r="AB161" i="502"/>
  <c r="Y161" i="502"/>
  <c r="W161" i="502"/>
  <c r="U161" i="502"/>
  <c r="L161" i="502"/>
  <c r="B161" i="502"/>
  <c r="BJ160" i="502"/>
  <c r="BI160" i="502"/>
  <c r="BH160" i="502"/>
  <c r="BG160" i="502"/>
  <c r="BF160" i="502"/>
  <c r="BE160" i="502"/>
  <c r="BD160" i="502"/>
  <c r="BC160" i="502"/>
  <c r="BB160" i="502"/>
  <c r="BA160" i="502"/>
  <c r="AQ160" i="502"/>
  <c r="AL160" i="502"/>
  <c r="AK160" i="502"/>
  <c r="AJ160" i="502"/>
  <c r="AD160" i="502"/>
  <c r="Z160" i="502" s="1"/>
  <c r="AC160" i="502"/>
  <c r="AB160" i="502"/>
  <c r="Y160" i="502"/>
  <c r="W160" i="502"/>
  <c r="U160" i="502"/>
  <c r="L160" i="502"/>
  <c r="B160" i="502"/>
  <c r="BJ159" i="502"/>
  <c r="BI159" i="502"/>
  <c r="BH159" i="502"/>
  <c r="BG159" i="502"/>
  <c r="BF159" i="502"/>
  <c r="BE159" i="502"/>
  <c r="BD159" i="502"/>
  <c r="BC159" i="502"/>
  <c r="BB159" i="502"/>
  <c r="BA159" i="502"/>
  <c r="AQ159" i="502"/>
  <c r="AL159" i="502"/>
  <c r="AK159" i="502"/>
  <c r="AJ159" i="502"/>
  <c r="AD159" i="502"/>
  <c r="Z159" i="502" s="1"/>
  <c r="AC159" i="502"/>
  <c r="AB159" i="502"/>
  <c r="Y159" i="502"/>
  <c r="W159" i="502"/>
  <c r="U159" i="502"/>
  <c r="L159" i="502"/>
  <c r="B159" i="502"/>
  <c r="BJ158" i="502"/>
  <c r="BI158" i="502"/>
  <c r="BH158" i="502"/>
  <c r="BG158" i="502"/>
  <c r="BF158" i="502"/>
  <c r="BE158" i="502"/>
  <c r="BD158" i="502"/>
  <c r="BC158" i="502"/>
  <c r="BB158" i="502"/>
  <c r="BA158" i="502"/>
  <c r="AQ158" i="502"/>
  <c r="AL158" i="502"/>
  <c r="AK158" i="502"/>
  <c r="AJ158" i="502"/>
  <c r="AD158" i="502"/>
  <c r="Z158" i="502" s="1"/>
  <c r="AC158" i="502"/>
  <c r="AB158" i="502"/>
  <c r="Y158" i="502"/>
  <c r="W158" i="502"/>
  <c r="U158" i="502"/>
  <c r="L158" i="502"/>
  <c r="B158" i="502"/>
  <c r="BJ157" i="502"/>
  <c r="BI157" i="502"/>
  <c r="BH157" i="502"/>
  <c r="BG157" i="502"/>
  <c r="BF157" i="502"/>
  <c r="BE157" i="502"/>
  <c r="BD157" i="502"/>
  <c r="BC157" i="502"/>
  <c r="BB157" i="502"/>
  <c r="BA157" i="502"/>
  <c r="AQ157" i="502"/>
  <c r="AL157" i="502"/>
  <c r="AK157" i="502"/>
  <c r="AJ157" i="502"/>
  <c r="AD157" i="502"/>
  <c r="Z157" i="502" s="1"/>
  <c r="AC157" i="502"/>
  <c r="AB157" i="502"/>
  <c r="Y157" i="502"/>
  <c r="W157" i="502"/>
  <c r="U157" i="502"/>
  <c r="L157" i="502"/>
  <c r="B157" i="502"/>
  <c r="BJ156" i="502"/>
  <c r="BI156" i="502"/>
  <c r="BH156" i="502"/>
  <c r="BG156" i="502"/>
  <c r="BF156" i="502"/>
  <c r="BE156" i="502"/>
  <c r="BD156" i="502"/>
  <c r="BC156" i="502"/>
  <c r="BB156" i="502"/>
  <c r="BA156" i="502"/>
  <c r="AQ156" i="502"/>
  <c r="AL156" i="502"/>
  <c r="AK156" i="502"/>
  <c r="AJ156" i="502"/>
  <c r="AD156" i="502"/>
  <c r="Z156" i="502" s="1"/>
  <c r="AC156" i="502"/>
  <c r="AB156" i="502"/>
  <c r="Y156" i="502"/>
  <c r="W156" i="502"/>
  <c r="U156" i="502"/>
  <c r="L156" i="502"/>
  <c r="B156" i="502"/>
  <c r="BJ155" i="502"/>
  <c r="BI155" i="502"/>
  <c r="BH155" i="502"/>
  <c r="BG155" i="502"/>
  <c r="BF155" i="502"/>
  <c r="BE155" i="502"/>
  <c r="BD155" i="502"/>
  <c r="BC155" i="502"/>
  <c r="BB155" i="502"/>
  <c r="BA155" i="502"/>
  <c r="AQ155" i="502"/>
  <c r="AL155" i="502"/>
  <c r="AK155" i="502"/>
  <c r="AJ155" i="502"/>
  <c r="AD155" i="502"/>
  <c r="Z155" i="502" s="1"/>
  <c r="AC155" i="502"/>
  <c r="AB155" i="502"/>
  <c r="Y155" i="502"/>
  <c r="W155" i="502"/>
  <c r="U155" i="502"/>
  <c r="L155" i="502"/>
  <c r="B155" i="502"/>
  <c r="BJ154" i="502"/>
  <c r="BI154" i="502"/>
  <c r="BH154" i="502"/>
  <c r="BG154" i="502"/>
  <c r="BF154" i="502"/>
  <c r="BE154" i="502"/>
  <c r="BD154" i="502"/>
  <c r="BC154" i="502"/>
  <c r="BB154" i="502"/>
  <c r="BA154" i="502"/>
  <c r="AQ154" i="502"/>
  <c r="AL154" i="502"/>
  <c r="AK154" i="502"/>
  <c r="AJ154" i="502"/>
  <c r="AD154" i="502"/>
  <c r="Z154" i="502" s="1"/>
  <c r="AC154" i="502"/>
  <c r="AB154" i="502"/>
  <c r="Y154" i="502"/>
  <c r="W154" i="502"/>
  <c r="U154" i="502"/>
  <c r="L154" i="502"/>
  <c r="B154" i="502"/>
  <c r="BJ153" i="502"/>
  <c r="BI153" i="502"/>
  <c r="BH153" i="502"/>
  <c r="BG153" i="502"/>
  <c r="BF153" i="502"/>
  <c r="BE153" i="502"/>
  <c r="BD153" i="502"/>
  <c r="BC153" i="502"/>
  <c r="BB153" i="502"/>
  <c r="BA153" i="502"/>
  <c r="AQ153" i="502"/>
  <c r="AL153" i="502"/>
  <c r="AK153" i="502"/>
  <c r="AJ153" i="502"/>
  <c r="AD153" i="502"/>
  <c r="Z153" i="502" s="1"/>
  <c r="AC153" i="502"/>
  <c r="AB153" i="502"/>
  <c r="Y153" i="502"/>
  <c r="W153" i="502"/>
  <c r="U153" i="502"/>
  <c r="L153" i="502"/>
  <c r="B153" i="502"/>
  <c r="BJ152" i="502"/>
  <c r="BI152" i="502"/>
  <c r="BH152" i="502"/>
  <c r="BG152" i="502"/>
  <c r="BF152" i="502"/>
  <c r="BE152" i="502"/>
  <c r="BD152" i="502"/>
  <c r="BC152" i="502"/>
  <c r="BB152" i="502"/>
  <c r="BA152" i="502"/>
  <c r="AQ152" i="502"/>
  <c r="AL152" i="502"/>
  <c r="AK152" i="502"/>
  <c r="AJ152" i="502"/>
  <c r="AD152" i="502"/>
  <c r="Z152" i="502" s="1"/>
  <c r="AC152" i="502"/>
  <c r="AB152" i="502"/>
  <c r="Y152" i="502"/>
  <c r="W152" i="502"/>
  <c r="U152" i="502"/>
  <c r="L152" i="502"/>
  <c r="B152" i="502"/>
  <c r="BJ151" i="502"/>
  <c r="BI151" i="502"/>
  <c r="BH151" i="502"/>
  <c r="BG151" i="502"/>
  <c r="BF151" i="502"/>
  <c r="BE151" i="502"/>
  <c r="BD151" i="502"/>
  <c r="BC151" i="502"/>
  <c r="BB151" i="502"/>
  <c r="BA151" i="502"/>
  <c r="AQ151" i="502"/>
  <c r="AL151" i="502"/>
  <c r="AK151" i="502"/>
  <c r="AJ151" i="502"/>
  <c r="AD151" i="502"/>
  <c r="Z151" i="502" s="1"/>
  <c r="AC151" i="502"/>
  <c r="AB151" i="502"/>
  <c r="Y151" i="502"/>
  <c r="W151" i="502"/>
  <c r="U151" i="502"/>
  <c r="L151" i="502"/>
  <c r="B151" i="502"/>
  <c r="BJ150" i="502"/>
  <c r="BI150" i="502"/>
  <c r="BH150" i="502"/>
  <c r="BG150" i="502"/>
  <c r="BF150" i="502"/>
  <c r="BE150" i="502"/>
  <c r="BD150" i="502"/>
  <c r="BC150" i="502"/>
  <c r="BB150" i="502"/>
  <c r="BA150" i="502"/>
  <c r="AQ150" i="502"/>
  <c r="AL150" i="502"/>
  <c r="AK150" i="502"/>
  <c r="AJ150" i="502"/>
  <c r="AD150" i="502"/>
  <c r="Z150" i="502" s="1"/>
  <c r="AC150" i="502"/>
  <c r="AB150" i="502"/>
  <c r="Y150" i="502"/>
  <c r="W150" i="502"/>
  <c r="U150" i="502"/>
  <c r="L150" i="502"/>
  <c r="B150" i="502"/>
  <c r="BJ149" i="502"/>
  <c r="BI149" i="502"/>
  <c r="BH149" i="502"/>
  <c r="BG149" i="502"/>
  <c r="BF149" i="502"/>
  <c r="BE149" i="502"/>
  <c r="BD149" i="502"/>
  <c r="BC149" i="502"/>
  <c r="BB149" i="502"/>
  <c r="BA149" i="502"/>
  <c r="AQ149" i="502"/>
  <c r="AL149" i="502"/>
  <c r="AK149" i="502"/>
  <c r="AJ149" i="502"/>
  <c r="AD149" i="502"/>
  <c r="Z149" i="502" s="1"/>
  <c r="AC149" i="502"/>
  <c r="AB149" i="502"/>
  <c r="Y149" i="502"/>
  <c r="W149" i="502"/>
  <c r="U149" i="502"/>
  <c r="L149" i="502"/>
  <c r="B149" i="502"/>
  <c r="BJ148" i="502"/>
  <c r="BI148" i="502"/>
  <c r="BH148" i="502"/>
  <c r="BG148" i="502"/>
  <c r="BF148" i="502"/>
  <c r="BE148" i="502"/>
  <c r="BD148" i="502"/>
  <c r="BC148" i="502"/>
  <c r="BB148" i="502"/>
  <c r="BA148" i="502"/>
  <c r="AQ148" i="502"/>
  <c r="AL148" i="502"/>
  <c r="AK148" i="502"/>
  <c r="AJ148" i="502"/>
  <c r="AD148" i="502"/>
  <c r="Z148" i="502" s="1"/>
  <c r="AC148" i="502"/>
  <c r="AB148" i="502"/>
  <c r="Y148" i="502"/>
  <c r="W148" i="502"/>
  <c r="U148" i="502"/>
  <c r="L148" i="502"/>
  <c r="B148" i="502"/>
  <c r="BJ147" i="502"/>
  <c r="BI147" i="502"/>
  <c r="BH147" i="502"/>
  <c r="BG147" i="502"/>
  <c r="BF147" i="502"/>
  <c r="BE147" i="502"/>
  <c r="BD147" i="502"/>
  <c r="BC147" i="502"/>
  <c r="BB147" i="502"/>
  <c r="BA147" i="502"/>
  <c r="AQ147" i="502"/>
  <c r="AL147" i="502"/>
  <c r="AK147" i="502"/>
  <c r="AJ147" i="502"/>
  <c r="AD147" i="502"/>
  <c r="Z147" i="502" s="1"/>
  <c r="AC147" i="502"/>
  <c r="AB147" i="502"/>
  <c r="Y147" i="502"/>
  <c r="W147" i="502"/>
  <c r="U147" i="502"/>
  <c r="L147" i="502"/>
  <c r="B147" i="502"/>
  <c r="BJ146" i="502"/>
  <c r="BI146" i="502"/>
  <c r="BH146" i="502"/>
  <c r="BG146" i="502"/>
  <c r="BF146" i="502"/>
  <c r="BE146" i="502"/>
  <c r="BD146" i="502"/>
  <c r="BC146" i="502"/>
  <c r="BB146" i="502"/>
  <c r="BA146" i="502"/>
  <c r="AQ146" i="502"/>
  <c r="AL146" i="502"/>
  <c r="AK146" i="502"/>
  <c r="AJ146" i="502"/>
  <c r="AD146" i="502"/>
  <c r="Z146" i="502" s="1"/>
  <c r="AC146" i="502"/>
  <c r="AB146" i="502"/>
  <c r="Y146" i="502"/>
  <c r="W146" i="502"/>
  <c r="U146" i="502"/>
  <c r="L146" i="502"/>
  <c r="B146" i="502"/>
  <c r="BJ145" i="502"/>
  <c r="BI145" i="502"/>
  <c r="BH145" i="502"/>
  <c r="BG145" i="502"/>
  <c r="BF145" i="502"/>
  <c r="BE145" i="502"/>
  <c r="BD145" i="502"/>
  <c r="BC145" i="502"/>
  <c r="BB145" i="502"/>
  <c r="BA145" i="502"/>
  <c r="AQ145" i="502"/>
  <c r="AL145" i="502"/>
  <c r="AK145" i="502"/>
  <c r="AJ145" i="502"/>
  <c r="AD145" i="502"/>
  <c r="Z145" i="502" s="1"/>
  <c r="AC145" i="502"/>
  <c r="AB145" i="502"/>
  <c r="Y145" i="502"/>
  <c r="W145" i="502"/>
  <c r="U145" i="502"/>
  <c r="L145" i="502"/>
  <c r="B145" i="502"/>
  <c r="BJ144" i="502"/>
  <c r="BI144" i="502"/>
  <c r="BH144" i="502"/>
  <c r="BG144" i="502"/>
  <c r="BF144" i="502"/>
  <c r="BE144" i="502"/>
  <c r="BD144" i="502"/>
  <c r="BC144" i="502"/>
  <c r="BB144" i="502"/>
  <c r="BA144" i="502"/>
  <c r="AQ144" i="502"/>
  <c r="AL144" i="502"/>
  <c r="AK144" i="502"/>
  <c r="AJ144" i="502"/>
  <c r="AD144" i="502"/>
  <c r="Z144" i="502" s="1"/>
  <c r="AC144" i="502"/>
  <c r="AB144" i="502"/>
  <c r="Y144" i="502"/>
  <c r="W144" i="502"/>
  <c r="U144" i="502"/>
  <c r="L144" i="502"/>
  <c r="B144" i="502"/>
  <c r="BJ143" i="502"/>
  <c r="BI143" i="502"/>
  <c r="BH143" i="502"/>
  <c r="BG143" i="502"/>
  <c r="BF143" i="502"/>
  <c r="BE143" i="502"/>
  <c r="BD143" i="502"/>
  <c r="BC143" i="502"/>
  <c r="BB143" i="502"/>
  <c r="BA143" i="502"/>
  <c r="AQ143" i="502"/>
  <c r="AL143" i="502"/>
  <c r="AK143" i="502"/>
  <c r="AJ143" i="502"/>
  <c r="AD143" i="502"/>
  <c r="Z143" i="502" s="1"/>
  <c r="AC143" i="502"/>
  <c r="AB143" i="502"/>
  <c r="Y143" i="502"/>
  <c r="W143" i="502"/>
  <c r="U143" i="502"/>
  <c r="L143" i="502"/>
  <c r="B143" i="502"/>
  <c r="BJ142" i="502"/>
  <c r="BI142" i="502"/>
  <c r="BH142" i="502"/>
  <c r="BG142" i="502"/>
  <c r="BF142" i="502"/>
  <c r="BE142" i="502"/>
  <c r="BD142" i="502"/>
  <c r="BC142" i="502"/>
  <c r="BB142" i="502"/>
  <c r="BA142" i="502"/>
  <c r="AQ142" i="502"/>
  <c r="AL142" i="502"/>
  <c r="AK142" i="502"/>
  <c r="AJ142" i="502"/>
  <c r="AD142" i="502"/>
  <c r="Z142" i="502" s="1"/>
  <c r="AC142" i="502"/>
  <c r="AB142" i="502"/>
  <c r="Y142" i="502"/>
  <c r="W142" i="502"/>
  <c r="U142" i="502"/>
  <c r="L142" i="502"/>
  <c r="B142" i="502"/>
  <c r="BJ141" i="502"/>
  <c r="BI141" i="502"/>
  <c r="BH141" i="502"/>
  <c r="BG141" i="502"/>
  <c r="BF141" i="502"/>
  <c r="BE141" i="502"/>
  <c r="BD141" i="502"/>
  <c r="BC141" i="502"/>
  <c r="BB141" i="502"/>
  <c r="BA141" i="502"/>
  <c r="AQ141" i="502"/>
  <c r="AL141" i="502"/>
  <c r="AK141" i="502"/>
  <c r="AJ141" i="502"/>
  <c r="AD141" i="502"/>
  <c r="Z141" i="502" s="1"/>
  <c r="AC141" i="502"/>
  <c r="AB141" i="502"/>
  <c r="Y141" i="502"/>
  <c r="W141" i="502"/>
  <c r="U141" i="502"/>
  <c r="L141" i="502"/>
  <c r="B141" i="502"/>
  <c r="BJ140" i="502"/>
  <c r="BI140" i="502"/>
  <c r="BH140" i="502"/>
  <c r="BG140" i="502"/>
  <c r="BF140" i="502"/>
  <c r="BE140" i="502"/>
  <c r="BD140" i="502"/>
  <c r="BC140" i="502"/>
  <c r="BB140" i="502"/>
  <c r="BA140" i="502"/>
  <c r="AQ140" i="502"/>
  <c r="AL140" i="502"/>
  <c r="AK140" i="502"/>
  <c r="AJ140" i="502"/>
  <c r="AD140" i="502"/>
  <c r="Z140" i="502" s="1"/>
  <c r="AC140" i="502"/>
  <c r="AB140" i="502"/>
  <c r="Y140" i="502"/>
  <c r="W140" i="502"/>
  <c r="U140" i="502"/>
  <c r="L140" i="502"/>
  <c r="B140" i="502"/>
  <c r="BJ139" i="502"/>
  <c r="BI139" i="502"/>
  <c r="BH139" i="502"/>
  <c r="BG139" i="502"/>
  <c r="BF139" i="502"/>
  <c r="BE139" i="502"/>
  <c r="BD139" i="502"/>
  <c r="BC139" i="502"/>
  <c r="BB139" i="502"/>
  <c r="BA139" i="502"/>
  <c r="AQ139" i="502"/>
  <c r="AL139" i="502"/>
  <c r="AK139" i="502"/>
  <c r="AJ139" i="502"/>
  <c r="AD139" i="502"/>
  <c r="Z139" i="502" s="1"/>
  <c r="AC139" i="502"/>
  <c r="AB139" i="502"/>
  <c r="Y139" i="502"/>
  <c r="W139" i="502"/>
  <c r="U139" i="502"/>
  <c r="L139" i="502"/>
  <c r="B139" i="502"/>
  <c r="BJ138" i="502"/>
  <c r="BI138" i="502"/>
  <c r="BH138" i="502"/>
  <c r="BG138" i="502"/>
  <c r="BF138" i="502"/>
  <c r="BE138" i="502"/>
  <c r="BD138" i="502"/>
  <c r="BC138" i="502"/>
  <c r="BB138" i="502"/>
  <c r="BA138" i="502"/>
  <c r="AQ138" i="502"/>
  <c r="AL138" i="502"/>
  <c r="AK138" i="502"/>
  <c r="AJ138" i="502"/>
  <c r="AD138" i="502"/>
  <c r="Z138" i="502" s="1"/>
  <c r="AC138" i="502"/>
  <c r="AB138" i="502"/>
  <c r="Y138" i="502"/>
  <c r="W138" i="502"/>
  <c r="U138" i="502"/>
  <c r="L138" i="502"/>
  <c r="B138" i="502"/>
  <c r="BJ137" i="502"/>
  <c r="BI137" i="502"/>
  <c r="BH137" i="502"/>
  <c r="BG137" i="502"/>
  <c r="BF137" i="502"/>
  <c r="BE137" i="502"/>
  <c r="BD137" i="502"/>
  <c r="BC137" i="502"/>
  <c r="BB137" i="502"/>
  <c r="BA137" i="502"/>
  <c r="AQ137" i="502"/>
  <c r="AL137" i="502"/>
  <c r="AK137" i="502"/>
  <c r="AJ137" i="502"/>
  <c r="AD137" i="502"/>
  <c r="Z137" i="502" s="1"/>
  <c r="AC137" i="502"/>
  <c r="AB137" i="502"/>
  <c r="Y137" i="502"/>
  <c r="W137" i="502"/>
  <c r="U137" i="502"/>
  <c r="L137" i="502"/>
  <c r="B137" i="502"/>
  <c r="BJ136" i="502"/>
  <c r="BI136" i="502"/>
  <c r="BH136" i="502"/>
  <c r="BG136" i="502"/>
  <c r="BF136" i="502"/>
  <c r="BE136" i="502"/>
  <c r="BD136" i="502"/>
  <c r="BC136" i="502"/>
  <c r="BB136" i="502"/>
  <c r="BA136" i="502"/>
  <c r="AQ136" i="502"/>
  <c r="AL136" i="502"/>
  <c r="AK136" i="502"/>
  <c r="AJ136" i="502"/>
  <c r="AD136" i="502"/>
  <c r="Z136" i="502" s="1"/>
  <c r="AC136" i="502"/>
  <c r="AB136" i="502"/>
  <c r="Y136" i="502"/>
  <c r="W136" i="502"/>
  <c r="U136" i="502"/>
  <c r="L136" i="502"/>
  <c r="B136" i="502"/>
  <c r="BJ135" i="502"/>
  <c r="BI135" i="502"/>
  <c r="BH135" i="502"/>
  <c r="BG135" i="502"/>
  <c r="BF135" i="502"/>
  <c r="BE135" i="502"/>
  <c r="BD135" i="502"/>
  <c r="BC135" i="502"/>
  <c r="BB135" i="502"/>
  <c r="BA135" i="502"/>
  <c r="AQ135" i="502"/>
  <c r="AL135" i="502"/>
  <c r="AK135" i="502"/>
  <c r="AJ135" i="502"/>
  <c r="AD135" i="502"/>
  <c r="Z135" i="502" s="1"/>
  <c r="AC135" i="502"/>
  <c r="AB135" i="502"/>
  <c r="Y135" i="502"/>
  <c r="W135" i="502"/>
  <c r="U135" i="502"/>
  <c r="L135" i="502"/>
  <c r="B135" i="502"/>
  <c r="BJ134" i="502"/>
  <c r="BI134" i="502"/>
  <c r="BH134" i="502"/>
  <c r="BG134" i="502"/>
  <c r="BF134" i="502"/>
  <c r="BE134" i="502"/>
  <c r="BD134" i="502"/>
  <c r="BC134" i="502"/>
  <c r="BB134" i="502"/>
  <c r="BA134" i="502"/>
  <c r="AQ134" i="502"/>
  <c r="AL134" i="502"/>
  <c r="AK134" i="502"/>
  <c r="AJ134" i="502"/>
  <c r="AD134" i="502"/>
  <c r="Z134" i="502" s="1"/>
  <c r="AC134" i="502"/>
  <c r="AB134" i="502"/>
  <c r="Y134" i="502"/>
  <c r="W134" i="502"/>
  <c r="U134" i="502"/>
  <c r="L134" i="502"/>
  <c r="B134" i="502"/>
  <c r="BJ133" i="502"/>
  <c r="BI133" i="502"/>
  <c r="BH133" i="502"/>
  <c r="BG133" i="502"/>
  <c r="BF133" i="502"/>
  <c r="BE133" i="502"/>
  <c r="BD133" i="502"/>
  <c r="BC133" i="502"/>
  <c r="BB133" i="502"/>
  <c r="BA133" i="502"/>
  <c r="AQ133" i="502"/>
  <c r="AL133" i="502"/>
  <c r="AK133" i="502"/>
  <c r="AJ133" i="502"/>
  <c r="AD133" i="502"/>
  <c r="Z133" i="502" s="1"/>
  <c r="AC133" i="502"/>
  <c r="AB133" i="502"/>
  <c r="Y133" i="502"/>
  <c r="W133" i="502"/>
  <c r="U133" i="502"/>
  <c r="L133" i="502"/>
  <c r="B133" i="502"/>
  <c r="BJ132" i="502"/>
  <c r="BI132" i="502"/>
  <c r="BH132" i="502"/>
  <c r="BG132" i="502"/>
  <c r="BF132" i="502"/>
  <c r="BE132" i="502"/>
  <c r="BD132" i="502"/>
  <c r="BC132" i="502"/>
  <c r="BB132" i="502"/>
  <c r="BA132" i="502"/>
  <c r="AQ132" i="502"/>
  <c r="AL132" i="502"/>
  <c r="AK132" i="502"/>
  <c r="AJ132" i="502"/>
  <c r="AD132" i="502"/>
  <c r="Z132" i="502" s="1"/>
  <c r="AC132" i="502"/>
  <c r="AB132" i="502"/>
  <c r="Y132" i="502"/>
  <c r="W132" i="502"/>
  <c r="U132" i="502"/>
  <c r="L132" i="502"/>
  <c r="B132" i="502"/>
  <c r="BJ131" i="502"/>
  <c r="BI131" i="502"/>
  <c r="BH131" i="502"/>
  <c r="BG131" i="502"/>
  <c r="BF131" i="502"/>
  <c r="BE131" i="502"/>
  <c r="BD131" i="502"/>
  <c r="BC131" i="502"/>
  <c r="BB131" i="502"/>
  <c r="BA131" i="502"/>
  <c r="AQ131" i="502"/>
  <c r="AL131" i="502"/>
  <c r="AK131" i="502"/>
  <c r="AJ131" i="502"/>
  <c r="AD131" i="502"/>
  <c r="Z131" i="502" s="1"/>
  <c r="AC131" i="502"/>
  <c r="AB131" i="502"/>
  <c r="Y131" i="502"/>
  <c r="W131" i="502"/>
  <c r="U131" i="502"/>
  <c r="L131" i="502"/>
  <c r="B131" i="502"/>
  <c r="BJ130" i="502"/>
  <c r="BI130" i="502"/>
  <c r="BH130" i="502"/>
  <c r="BG130" i="502"/>
  <c r="BF130" i="502"/>
  <c r="BE130" i="502"/>
  <c r="BD130" i="502"/>
  <c r="BC130" i="502"/>
  <c r="BB130" i="502"/>
  <c r="BA130" i="502"/>
  <c r="AQ130" i="502"/>
  <c r="AL130" i="502"/>
  <c r="AK130" i="502"/>
  <c r="AJ130" i="502"/>
  <c r="AD130" i="502"/>
  <c r="Z130" i="502" s="1"/>
  <c r="AC130" i="502"/>
  <c r="AB130" i="502"/>
  <c r="Y130" i="502"/>
  <c r="W130" i="502"/>
  <c r="U130" i="502"/>
  <c r="L130" i="502"/>
  <c r="B130" i="502"/>
  <c r="BJ230" i="500"/>
  <c r="BI230" i="500"/>
  <c r="BH230" i="500"/>
  <c r="BG230" i="500"/>
  <c r="BF230" i="500"/>
  <c r="BE230" i="500"/>
  <c r="BD230" i="500"/>
  <c r="BC230" i="500"/>
  <c r="BB230" i="500"/>
  <c r="BA230" i="500"/>
  <c r="AQ230" i="500"/>
  <c r="AL230" i="500"/>
  <c r="AK230" i="500"/>
  <c r="AJ230" i="500"/>
  <c r="AD230" i="500"/>
  <c r="Z230" i="500" s="1"/>
  <c r="AC230" i="500"/>
  <c r="AB230" i="500"/>
  <c r="Y230" i="500"/>
  <c r="W230" i="500"/>
  <c r="U230" i="500"/>
  <c r="L230" i="500"/>
  <c r="B230" i="500"/>
  <c r="BJ229" i="500"/>
  <c r="BI229" i="500"/>
  <c r="BH229" i="500"/>
  <c r="BG229" i="500"/>
  <c r="BF229" i="500"/>
  <c r="BE229" i="500"/>
  <c r="BD229" i="500"/>
  <c r="BC229" i="500"/>
  <c r="BB229" i="500"/>
  <c r="BA229" i="500"/>
  <c r="AQ229" i="500"/>
  <c r="AL229" i="500"/>
  <c r="AK229" i="500"/>
  <c r="AJ229" i="500"/>
  <c r="AD229" i="500"/>
  <c r="Z229" i="500" s="1"/>
  <c r="AC229" i="500"/>
  <c r="AB229" i="500"/>
  <c r="Y229" i="500"/>
  <c r="W229" i="500"/>
  <c r="U229" i="500"/>
  <c r="L229" i="500"/>
  <c r="B229" i="500"/>
  <c r="BJ228" i="500"/>
  <c r="BI228" i="500"/>
  <c r="BH228" i="500"/>
  <c r="BG228" i="500"/>
  <c r="BF228" i="500"/>
  <c r="BE228" i="500"/>
  <c r="BD228" i="500"/>
  <c r="BC228" i="500"/>
  <c r="BB228" i="500"/>
  <c r="BA228" i="500"/>
  <c r="AQ228" i="500"/>
  <c r="AL228" i="500"/>
  <c r="AK228" i="500"/>
  <c r="AJ228" i="500"/>
  <c r="AD228" i="500"/>
  <c r="Z228" i="500" s="1"/>
  <c r="AC228" i="500"/>
  <c r="AB228" i="500"/>
  <c r="Y228" i="500"/>
  <c r="W228" i="500"/>
  <c r="U228" i="500"/>
  <c r="L228" i="500"/>
  <c r="B228" i="500"/>
  <c r="BJ227" i="500"/>
  <c r="BI227" i="500"/>
  <c r="BH227" i="500"/>
  <c r="BG227" i="500"/>
  <c r="BF227" i="500"/>
  <c r="BE227" i="500"/>
  <c r="BD227" i="500"/>
  <c r="BC227" i="500"/>
  <c r="BB227" i="500"/>
  <c r="BA227" i="500"/>
  <c r="AQ227" i="500"/>
  <c r="AL227" i="500"/>
  <c r="AK227" i="500"/>
  <c r="AJ227" i="500"/>
  <c r="AD227" i="500"/>
  <c r="Z227" i="500" s="1"/>
  <c r="AC227" i="500"/>
  <c r="AB227" i="500"/>
  <c r="Y227" i="500"/>
  <c r="W227" i="500"/>
  <c r="U227" i="500"/>
  <c r="L227" i="500"/>
  <c r="B227" i="500"/>
  <c r="BJ226" i="500"/>
  <c r="BI226" i="500"/>
  <c r="BH226" i="500"/>
  <c r="BG226" i="500"/>
  <c r="BF226" i="500"/>
  <c r="BE226" i="500"/>
  <c r="BD226" i="500"/>
  <c r="BC226" i="500"/>
  <c r="BB226" i="500"/>
  <c r="BA226" i="500"/>
  <c r="AQ226" i="500"/>
  <c r="AL226" i="500"/>
  <c r="AK226" i="500"/>
  <c r="AJ226" i="500"/>
  <c r="AD226" i="500"/>
  <c r="Z226" i="500" s="1"/>
  <c r="AC226" i="500"/>
  <c r="AB226" i="500"/>
  <c r="Y226" i="500"/>
  <c r="W226" i="500"/>
  <c r="U226" i="500"/>
  <c r="L226" i="500"/>
  <c r="B226" i="500"/>
  <c r="BJ225" i="500"/>
  <c r="BI225" i="500"/>
  <c r="BH225" i="500"/>
  <c r="BG225" i="500"/>
  <c r="BF225" i="500"/>
  <c r="BE225" i="500"/>
  <c r="BD225" i="500"/>
  <c r="BC225" i="500"/>
  <c r="BB225" i="500"/>
  <c r="BA225" i="500"/>
  <c r="AQ225" i="500"/>
  <c r="AL225" i="500"/>
  <c r="AK225" i="500"/>
  <c r="AJ225" i="500"/>
  <c r="AD225" i="500"/>
  <c r="Z225" i="500" s="1"/>
  <c r="AC225" i="500"/>
  <c r="AB225" i="500"/>
  <c r="Y225" i="500"/>
  <c r="W225" i="500"/>
  <c r="U225" i="500"/>
  <c r="L225" i="500"/>
  <c r="B225" i="500"/>
  <c r="BJ224" i="500"/>
  <c r="BI224" i="500"/>
  <c r="BH224" i="500"/>
  <c r="BG224" i="500"/>
  <c r="BF224" i="500"/>
  <c r="BE224" i="500"/>
  <c r="BD224" i="500"/>
  <c r="BC224" i="500"/>
  <c r="BB224" i="500"/>
  <c r="BA224" i="500"/>
  <c r="AQ224" i="500"/>
  <c r="AL224" i="500"/>
  <c r="AK224" i="500"/>
  <c r="AJ224" i="500"/>
  <c r="AD224" i="500"/>
  <c r="Z224" i="500" s="1"/>
  <c r="AC224" i="500"/>
  <c r="AB224" i="500"/>
  <c r="Y224" i="500"/>
  <c r="W224" i="500"/>
  <c r="U224" i="500"/>
  <c r="L224" i="500"/>
  <c r="B224" i="500"/>
  <c r="BJ223" i="500"/>
  <c r="BI223" i="500"/>
  <c r="BH223" i="500"/>
  <c r="BG223" i="500"/>
  <c r="BF223" i="500"/>
  <c r="BE223" i="500"/>
  <c r="BD223" i="500"/>
  <c r="BC223" i="500"/>
  <c r="BB223" i="500"/>
  <c r="BA223" i="500"/>
  <c r="AQ223" i="500"/>
  <c r="AL223" i="500"/>
  <c r="AK223" i="500"/>
  <c r="AJ223" i="500"/>
  <c r="AD223" i="500"/>
  <c r="Z223" i="500" s="1"/>
  <c r="AC223" i="500"/>
  <c r="AB223" i="500"/>
  <c r="Y223" i="500"/>
  <c r="W223" i="500"/>
  <c r="U223" i="500"/>
  <c r="L223" i="500"/>
  <c r="B223" i="500"/>
  <c r="BJ222" i="500"/>
  <c r="BI222" i="500"/>
  <c r="BH222" i="500"/>
  <c r="BG222" i="500"/>
  <c r="BF222" i="500"/>
  <c r="BE222" i="500"/>
  <c r="BD222" i="500"/>
  <c r="BC222" i="500"/>
  <c r="BB222" i="500"/>
  <c r="BA222" i="500"/>
  <c r="AQ222" i="500"/>
  <c r="AL222" i="500"/>
  <c r="AK222" i="500"/>
  <c r="AJ222" i="500"/>
  <c r="AD222" i="500"/>
  <c r="Z222" i="500" s="1"/>
  <c r="AC222" i="500"/>
  <c r="AB222" i="500"/>
  <c r="Y222" i="500"/>
  <c r="W222" i="500"/>
  <c r="U222" i="500"/>
  <c r="L222" i="500"/>
  <c r="B222" i="500"/>
  <c r="BJ221" i="500"/>
  <c r="BI221" i="500"/>
  <c r="BH221" i="500"/>
  <c r="BG221" i="500"/>
  <c r="BF221" i="500"/>
  <c r="BE221" i="500"/>
  <c r="BD221" i="500"/>
  <c r="BC221" i="500"/>
  <c r="BB221" i="500"/>
  <c r="BA221" i="500"/>
  <c r="AQ221" i="500"/>
  <c r="AL221" i="500"/>
  <c r="AK221" i="500"/>
  <c r="AJ221" i="500"/>
  <c r="AD221" i="500"/>
  <c r="Z221" i="500" s="1"/>
  <c r="AC221" i="500"/>
  <c r="AB221" i="500"/>
  <c r="Y221" i="500"/>
  <c r="W221" i="500"/>
  <c r="U221" i="500"/>
  <c r="L221" i="500"/>
  <c r="B221" i="500"/>
  <c r="BJ220" i="500"/>
  <c r="BI220" i="500"/>
  <c r="BH220" i="500"/>
  <c r="BG220" i="500"/>
  <c r="BF220" i="500"/>
  <c r="BE220" i="500"/>
  <c r="BD220" i="500"/>
  <c r="BC220" i="500"/>
  <c r="BB220" i="500"/>
  <c r="BA220" i="500"/>
  <c r="AQ220" i="500"/>
  <c r="AL220" i="500"/>
  <c r="AK220" i="500"/>
  <c r="AJ220" i="500"/>
  <c r="AD220" i="500"/>
  <c r="Z220" i="500" s="1"/>
  <c r="AC220" i="500"/>
  <c r="AB220" i="500"/>
  <c r="Y220" i="500"/>
  <c r="W220" i="500"/>
  <c r="U220" i="500"/>
  <c r="L220" i="500"/>
  <c r="B220" i="500"/>
  <c r="BJ219" i="500"/>
  <c r="BI219" i="500"/>
  <c r="BH219" i="500"/>
  <c r="BG219" i="500"/>
  <c r="BF219" i="500"/>
  <c r="BE219" i="500"/>
  <c r="BD219" i="500"/>
  <c r="BC219" i="500"/>
  <c r="BB219" i="500"/>
  <c r="BA219" i="500"/>
  <c r="AQ219" i="500"/>
  <c r="AL219" i="500"/>
  <c r="AK219" i="500"/>
  <c r="AJ219" i="500"/>
  <c r="AD219" i="500"/>
  <c r="Z219" i="500" s="1"/>
  <c r="AC219" i="500"/>
  <c r="AB219" i="500"/>
  <c r="Y219" i="500"/>
  <c r="W219" i="500"/>
  <c r="U219" i="500"/>
  <c r="L219" i="500"/>
  <c r="B219" i="500"/>
  <c r="BJ218" i="500"/>
  <c r="BI218" i="500"/>
  <c r="BH218" i="500"/>
  <c r="BG218" i="500"/>
  <c r="BF218" i="500"/>
  <c r="BE218" i="500"/>
  <c r="BD218" i="500"/>
  <c r="BC218" i="500"/>
  <c r="BB218" i="500"/>
  <c r="BA218" i="500"/>
  <c r="AQ218" i="500"/>
  <c r="AL218" i="500"/>
  <c r="AK218" i="500"/>
  <c r="AJ218" i="500"/>
  <c r="AD218" i="500"/>
  <c r="AC218" i="500"/>
  <c r="AB218" i="500"/>
  <c r="Z218" i="500"/>
  <c r="Y218" i="500"/>
  <c r="W218" i="500"/>
  <c r="U218" i="500"/>
  <c r="L218" i="500"/>
  <c r="B218" i="500"/>
  <c r="BJ217" i="500"/>
  <c r="BI217" i="500"/>
  <c r="BH217" i="500"/>
  <c r="BG217" i="500"/>
  <c r="BF217" i="500"/>
  <c r="BE217" i="500"/>
  <c r="BD217" i="500"/>
  <c r="BC217" i="500"/>
  <c r="BB217" i="500"/>
  <c r="BA217" i="500"/>
  <c r="AQ217" i="500"/>
  <c r="AL217" i="500"/>
  <c r="AK217" i="500"/>
  <c r="AJ217" i="500"/>
  <c r="AD217" i="500"/>
  <c r="Z217" i="500" s="1"/>
  <c r="AC217" i="500"/>
  <c r="AB217" i="500"/>
  <c r="Y217" i="500"/>
  <c r="W217" i="500"/>
  <c r="U217" i="500"/>
  <c r="L217" i="500"/>
  <c r="B217" i="500"/>
  <c r="BJ216" i="500"/>
  <c r="BI216" i="500"/>
  <c r="BH216" i="500"/>
  <c r="BG216" i="500"/>
  <c r="BF216" i="500"/>
  <c r="BE216" i="500"/>
  <c r="BD216" i="500"/>
  <c r="BC216" i="500"/>
  <c r="BB216" i="500"/>
  <c r="BA216" i="500"/>
  <c r="AQ216" i="500"/>
  <c r="AL216" i="500"/>
  <c r="AK216" i="500"/>
  <c r="AJ216" i="500"/>
  <c r="AD216" i="500"/>
  <c r="Z216" i="500" s="1"/>
  <c r="AC216" i="500"/>
  <c r="AB216" i="500"/>
  <c r="Y216" i="500"/>
  <c r="W216" i="500"/>
  <c r="U216" i="500"/>
  <c r="L216" i="500"/>
  <c r="B216" i="500"/>
  <c r="BJ215" i="500"/>
  <c r="BI215" i="500"/>
  <c r="BH215" i="500"/>
  <c r="BG215" i="500"/>
  <c r="BF215" i="500"/>
  <c r="BE215" i="500"/>
  <c r="BD215" i="500"/>
  <c r="BC215" i="500"/>
  <c r="BB215" i="500"/>
  <c r="BA215" i="500"/>
  <c r="AQ215" i="500"/>
  <c r="AL215" i="500"/>
  <c r="AK215" i="500"/>
  <c r="AJ215" i="500"/>
  <c r="AD215" i="500"/>
  <c r="Z215" i="500" s="1"/>
  <c r="AC215" i="500"/>
  <c r="AB215" i="500"/>
  <c r="Y215" i="500"/>
  <c r="W215" i="500"/>
  <c r="U215" i="500"/>
  <c r="L215" i="500"/>
  <c r="B215" i="500"/>
  <c r="BJ214" i="500"/>
  <c r="BI214" i="500"/>
  <c r="BH214" i="500"/>
  <c r="BG214" i="500"/>
  <c r="BF214" i="500"/>
  <c r="BE214" i="500"/>
  <c r="BD214" i="500"/>
  <c r="BC214" i="500"/>
  <c r="BB214" i="500"/>
  <c r="BA214" i="500"/>
  <c r="AQ214" i="500"/>
  <c r="AL214" i="500"/>
  <c r="AK214" i="500"/>
  <c r="AJ214" i="500"/>
  <c r="AD214" i="500"/>
  <c r="Z214" i="500" s="1"/>
  <c r="AC214" i="500"/>
  <c r="AB214" i="500"/>
  <c r="Y214" i="500"/>
  <c r="W214" i="500"/>
  <c r="U214" i="500"/>
  <c r="L214" i="500"/>
  <c r="B214" i="500"/>
  <c r="BJ213" i="500"/>
  <c r="BI213" i="500"/>
  <c r="BH213" i="500"/>
  <c r="BG213" i="500"/>
  <c r="BF213" i="500"/>
  <c r="BE213" i="500"/>
  <c r="BD213" i="500"/>
  <c r="BC213" i="500"/>
  <c r="BB213" i="500"/>
  <c r="BA213" i="500"/>
  <c r="AQ213" i="500"/>
  <c r="AL213" i="500"/>
  <c r="AK213" i="500"/>
  <c r="AJ213" i="500"/>
  <c r="AD213" i="500"/>
  <c r="Z213" i="500" s="1"/>
  <c r="AC213" i="500"/>
  <c r="AB213" i="500"/>
  <c r="Y213" i="500"/>
  <c r="W213" i="500"/>
  <c r="U213" i="500"/>
  <c r="L213" i="500"/>
  <c r="B213" i="500"/>
  <c r="BJ212" i="500"/>
  <c r="BI212" i="500"/>
  <c r="BH212" i="500"/>
  <c r="BG212" i="500"/>
  <c r="BF212" i="500"/>
  <c r="BE212" i="500"/>
  <c r="BD212" i="500"/>
  <c r="BC212" i="500"/>
  <c r="BB212" i="500"/>
  <c r="BA212" i="500"/>
  <c r="AQ212" i="500"/>
  <c r="AL212" i="500"/>
  <c r="AK212" i="500"/>
  <c r="AJ212" i="500"/>
  <c r="AD212" i="500"/>
  <c r="Z212" i="500" s="1"/>
  <c r="AC212" i="500"/>
  <c r="AB212" i="500"/>
  <c r="Y212" i="500"/>
  <c r="W212" i="500"/>
  <c r="U212" i="500"/>
  <c r="L212" i="500"/>
  <c r="B212" i="500"/>
  <c r="BJ211" i="500"/>
  <c r="BI211" i="500"/>
  <c r="BH211" i="500"/>
  <c r="BG211" i="500"/>
  <c r="BF211" i="500"/>
  <c r="BE211" i="500"/>
  <c r="BD211" i="500"/>
  <c r="BC211" i="500"/>
  <c r="BB211" i="500"/>
  <c r="BA211" i="500"/>
  <c r="AQ211" i="500"/>
  <c r="AL211" i="500"/>
  <c r="AK211" i="500"/>
  <c r="AJ211" i="500"/>
  <c r="AD211" i="500"/>
  <c r="Z211" i="500" s="1"/>
  <c r="AC211" i="500"/>
  <c r="AB211" i="500"/>
  <c r="Y211" i="500"/>
  <c r="W211" i="500"/>
  <c r="U211" i="500"/>
  <c r="L211" i="500"/>
  <c r="B211" i="500"/>
  <c r="BJ210" i="500"/>
  <c r="BI210" i="500"/>
  <c r="BH210" i="500"/>
  <c r="BG210" i="500"/>
  <c r="BF210" i="500"/>
  <c r="BE210" i="500"/>
  <c r="BD210" i="500"/>
  <c r="BC210" i="500"/>
  <c r="BB210" i="500"/>
  <c r="BA210" i="500"/>
  <c r="AQ210" i="500"/>
  <c r="AL210" i="500"/>
  <c r="AK210" i="500"/>
  <c r="AJ210" i="500"/>
  <c r="AD210" i="500"/>
  <c r="Z210" i="500" s="1"/>
  <c r="AC210" i="500"/>
  <c r="AB210" i="500"/>
  <c r="Y210" i="500"/>
  <c r="W210" i="500"/>
  <c r="U210" i="500"/>
  <c r="L210" i="500"/>
  <c r="B210" i="500"/>
  <c r="BJ209" i="500"/>
  <c r="BI209" i="500"/>
  <c r="BH209" i="500"/>
  <c r="BG209" i="500"/>
  <c r="BF209" i="500"/>
  <c r="BE209" i="500"/>
  <c r="BD209" i="500"/>
  <c r="BC209" i="500"/>
  <c r="BB209" i="500"/>
  <c r="BA209" i="500"/>
  <c r="AQ209" i="500"/>
  <c r="AL209" i="500"/>
  <c r="AK209" i="500"/>
  <c r="AJ209" i="500"/>
  <c r="AD209" i="500"/>
  <c r="Z209" i="500" s="1"/>
  <c r="AC209" i="500"/>
  <c r="AB209" i="500"/>
  <c r="Y209" i="500"/>
  <c r="W209" i="500"/>
  <c r="U209" i="500"/>
  <c r="L209" i="500"/>
  <c r="B209" i="500"/>
  <c r="BJ208" i="500"/>
  <c r="BI208" i="500"/>
  <c r="BH208" i="500"/>
  <c r="BG208" i="500"/>
  <c r="BF208" i="500"/>
  <c r="BE208" i="500"/>
  <c r="BD208" i="500"/>
  <c r="BC208" i="500"/>
  <c r="BB208" i="500"/>
  <c r="BA208" i="500"/>
  <c r="AQ208" i="500"/>
  <c r="AL208" i="500"/>
  <c r="AK208" i="500"/>
  <c r="AJ208" i="500"/>
  <c r="AD208" i="500"/>
  <c r="Z208" i="500" s="1"/>
  <c r="AC208" i="500"/>
  <c r="AB208" i="500"/>
  <c r="Y208" i="500"/>
  <c r="W208" i="500"/>
  <c r="U208" i="500"/>
  <c r="L208" i="500"/>
  <c r="B208" i="500"/>
  <c r="BJ207" i="500"/>
  <c r="BI207" i="500"/>
  <c r="BH207" i="500"/>
  <c r="BG207" i="500"/>
  <c r="BF207" i="500"/>
  <c r="BE207" i="500"/>
  <c r="BD207" i="500"/>
  <c r="BC207" i="500"/>
  <c r="BB207" i="500"/>
  <c r="BA207" i="500"/>
  <c r="AQ207" i="500"/>
  <c r="AL207" i="500"/>
  <c r="AK207" i="500"/>
  <c r="AJ207" i="500"/>
  <c r="AD207" i="500"/>
  <c r="Z207" i="500" s="1"/>
  <c r="AC207" i="500"/>
  <c r="AB207" i="500"/>
  <c r="Y207" i="500"/>
  <c r="W207" i="500"/>
  <c r="U207" i="500"/>
  <c r="L207" i="500"/>
  <c r="B207" i="500"/>
  <c r="BJ206" i="500"/>
  <c r="BI206" i="500"/>
  <c r="BH206" i="500"/>
  <c r="BG206" i="500"/>
  <c r="BF206" i="500"/>
  <c r="BE206" i="500"/>
  <c r="BD206" i="500"/>
  <c r="BC206" i="500"/>
  <c r="BB206" i="500"/>
  <c r="BA206" i="500"/>
  <c r="AQ206" i="500"/>
  <c r="AL206" i="500"/>
  <c r="AK206" i="500"/>
  <c r="AJ206" i="500"/>
  <c r="AD206" i="500"/>
  <c r="Z206" i="500" s="1"/>
  <c r="AC206" i="500"/>
  <c r="AB206" i="500"/>
  <c r="Y206" i="500"/>
  <c r="W206" i="500"/>
  <c r="U206" i="500"/>
  <c r="L206" i="500"/>
  <c r="B206" i="500"/>
  <c r="BJ205" i="500"/>
  <c r="BI205" i="500"/>
  <c r="BH205" i="500"/>
  <c r="BG205" i="500"/>
  <c r="BF205" i="500"/>
  <c r="BE205" i="500"/>
  <c r="BD205" i="500"/>
  <c r="BC205" i="500"/>
  <c r="BB205" i="500"/>
  <c r="BA205" i="500"/>
  <c r="AQ205" i="500"/>
  <c r="AL205" i="500"/>
  <c r="AK205" i="500"/>
  <c r="AJ205" i="500"/>
  <c r="AD205" i="500"/>
  <c r="Z205" i="500" s="1"/>
  <c r="AC205" i="500"/>
  <c r="AB205" i="500"/>
  <c r="Y205" i="500"/>
  <c r="W205" i="500"/>
  <c r="U205" i="500"/>
  <c r="L205" i="500"/>
  <c r="B205" i="500"/>
  <c r="BJ204" i="500"/>
  <c r="BI204" i="500"/>
  <c r="BH204" i="500"/>
  <c r="BG204" i="500"/>
  <c r="BF204" i="500"/>
  <c r="BE204" i="500"/>
  <c r="BD204" i="500"/>
  <c r="BC204" i="500"/>
  <c r="BB204" i="500"/>
  <c r="BA204" i="500"/>
  <c r="AQ204" i="500"/>
  <c r="AL204" i="500"/>
  <c r="AK204" i="500"/>
  <c r="AJ204" i="500"/>
  <c r="AD204" i="500"/>
  <c r="Z204" i="500" s="1"/>
  <c r="AC204" i="500"/>
  <c r="AB204" i="500"/>
  <c r="Y204" i="500"/>
  <c r="W204" i="500"/>
  <c r="U204" i="500"/>
  <c r="L204" i="500"/>
  <c r="B204" i="500"/>
  <c r="BJ203" i="500"/>
  <c r="BI203" i="500"/>
  <c r="BH203" i="500"/>
  <c r="BG203" i="500"/>
  <c r="BF203" i="500"/>
  <c r="BE203" i="500"/>
  <c r="BD203" i="500"/>
  <c r="BC203" i="500"/>
  <c r="BB203" i="500"/>
  <c r="BA203" i="500"/>
  <c r="AQ203" i="500"/>
  <c r="AL203" i="500"/>
  <c r="AK203" i="500"/>
  <c r="AJ203" i="500"/>
  <c r="AD203" i="500"/>
  <c r="Z203" i="500" s="1"/>
  <c r="AC203" i="500"/>
  <c r="AB203" i="500"/>
  <c r="Y203" i="500"/>
  <c r="W203" i="500"/>
  <c r="U203" i="500"/>
  <c r="L203" i="500"/>
  <c r="B203" i="500"/>
  <c r="BJ202" i="500"/>
  <c r="BI202" i="500"/>
  <c r="BH202" i="500"/>
  <c r="BG202" i="500"/>
  <c r="BF202" i="500"/>
  <c r="BE202" i="500"/>
  <c r="BD202" i="500"/>
  <c r="BC202" i="500"/>
  <c r="BB202" i="500"/>
  <c r="BA202" i="500"/>
  <c r="AQ202" i="500"/>
  <c r="AL202" i="500"/>
  <c r="AK202" i="500"/>
  <c r="AJ202" i="500"/>
  <c r="AD202" i="500"/>
  <c r="AC202" i="500"/>
  <c r="AB202" i="500"/>
  <c r="Z202" i="500"/>
  <c r="Y202" i="500"/>
  <c r="W202" i="500"/>
  <c r="U202" i="500"/>
  <c r="L202" i="500"/>
  <c r="B202" i="500"/>
  <c r="BJ201" i="500"/>
  <c r="BI201" i="500"/>
  <c r="BH201" i="500"/>
  <c r="BG201" i="500"/>
  <c r="BF201" i="500"/>
  <c r="BE201" i="500"/>
  <c r="BD201" i="500"/>
  <c r="BC201" i="500"/>
  <c r="BB201" i="500"/>
  <c r="BA201" i="500"/>
  <c r="AQ201" i="500"/>
  <c r="AL201" i="500"/>
  <c r="AK201" i="500"/>
  <c r="AJ201" i="500"/>
  <c r="AD201" i="500"/>
  <c r="Z201" i="500" s="1"/>
  <c r="AC201" i="500"/>
  <c r="AB201" i="500"/>
  <c r="Y201" i="500"/>
  <c r="W201" i="500"/>
  <c r="U201" i="500"/>
  <c r="L201" i="500"/>
  <c r="B201" i="500"/>
  <c r="BJ200" i="500"/>
  <c r="BI200" i="500"/>
  <c r="BH200" i="500"/>
  <c r="BG200" i="500"/>
  <c r="BF200" i="500"/>
  <c r="BE200" i="500"/>
  <c r="BD200" i="500"/>
  <c r="BC200" i="500"/>
  <c r="BB200" i="500"/>
  <c r="BA200" i="500"/>
  <c r="AQ200" i="500"/>
  <c r="AL200" i="500"/>
  <c r="AK200" i="500"/>
  <c r="AJ200" i="500"/>
  <c r="AD200" i="500"/>
  <c r="Z200" i="500" s="1"/>
  <c r="AC200" i="500"/>
  <c r="AB200" i="500"/>
  <c r="Y200" i="500"/>
  <c r="W200" i="500"/>
  <c r="U200" i="500"/>
  <c r="L200" i="500"/>
  <c r="B200" i="500"/>
  <c r="BJ199" i="500"/>
  <c r="BI199" i="500"/>
  <c r="BH199" i="500"/>
  <c r="BG199" i="500"/>
  <c r="BF199" i="500"/>
  <c r="BE199" i="500"/>
  <c r="BD199" i="500"/>
  <c r="BC199" i="500"/>
  <c r="BB199" i="500"/>
  <c r="BA199" i="500"/>
  <c r="AQ199" i="500"/>
  <c r="AL199" i="500"/>
  <c r="AK199" i="500"/>
  <c r="AJ199" i="500"/>
  <c r="AD199" i="500"/>
  <c r="Z199" i="500" s="1"/>
  <c r="AC199" i="500"/>
  <c r="AB199" i="500"/>
  <c r="Y199" i="500"/>
  <c r="W199" i="500"/>
  <c r="U199" i="500"/>
  <c r="L199" i="500"/>
  <c r="B199" i="500"/>
  <c r="BJ198" i="500"/>
  <c r="BI198" i="500"/>
  <c r="BH198" i="500"/>
  <c r="BG198" i="500"/>
  <c r="BF198" i="500"/>
  <c r="BE198" i="500"/>
  <c r="BD198" i="500"/>
  <c r="BC198" i="500"/>
  <c r="BB198" i="500"/>
  <c r="BA198" i="500"/>
  <c r="AQ198" i="500"/>
  <c r="AL198" i="500"/>
  <c r="AK198" i="500"/>
  <c r="AJ198" i="500"/>
  <c r="AD198" i="500"/>
  <c r="Z198" i="500" s="1"/>
  <c r="AC198" i="500"/>
  <c r="AB198" i="500"/>
  <c r="Y198" i="500"/>
  <c r="W198" i="500"/>
  <c r="U198" i="500"/>
  <c r="L198" i="500"/>
  <c r="B198" i="500"/>
  <c r="BJ197" i="500"/>
  <c r="BI197" i="500"/>
  <c r="BH197" i="500"/>
  <c r="BG197" i="500"/>
  <c r="BF197" i="500"/>
  <c r="BE197" i="500"/>
  <c r="BD197" i="500"/>
  <c r="BC197" i="500"/>
  <c r="BB197" i="500"/>
  <c r="BA197" i="500"/>
  <c r="AQ197" i="500"/>
  <c r="AL197" i="500"/>
  <c r="AK197" i="500"/>
  <c r="AJ197" i="500"/>
  <c r="AD197" i="500"/>
  <c r="Z197" i="500" s="1"/>
  <c r="AC197" i="500"/>
  <c r="AB197" i="500"/>
  <c r="Y197" i="500"/>
  <c r="W197" i="500"/>
  <c r="U197" i="500"/>
  <c r="L197" i="500"/>
  <c r="B197" i="500"/>
  <c r="BJ196" i="500"/>
  <c r="BI196" i="500"/>
  <c r="BH196" i="500"/>
  <c r="BG196" i="500"/>
  <c r="BF196" i="500"/>
  <c r="BE196" i="500"/>
  <c r="BD196" i="500"/>
  <c r="BC196" i="500"/>
  <c r="BB196" i="500"/>
  <c r="BA196" i="500"/>
  <c r="AQ196" i="500"/>
  <c r="AL196" i="500"/>
  <c r="AK196" i="500"/>
  <c r="AJ196" i="500"/>
  <c r="AD196" i="500"/>
  <c r="Z196" i="500" s="1"/>
  <c r="AC196" i="500"/>
  <c r="AB196" i="500"/>
  <c r="Y196" i="500"/>
  <c r="W196" i="500"/>
  <c r="U196" i="500"/>
  <c r="L196" i="500"/>
  <c r="B196" i="500"/>
  <c r="BJ195" i="500"/>
  <c r="BI195" i="500"/>
  <c r="BH195" i="500"/>
  <c r="BG195" i="500"/>
  <c r="BF195" i="500"/>
  <c r="BE195" i="500"/>
  <c r="BD195" i="500"/>
  <c r="BC195" i="500"/>
  <c r="BB195" i="500"/>
  <c r="BA195" i="500"/>
  <c r="AQ195" i="500"/>
  <c r="AL195" i="500"/>
  <c r="AK195" i="500"/>
  <c r="AJ195" i="500"/>
  <c r="AD195" i="500"/>
  <c r="Z195" i="500" s="1"/>
  <c r="AC195" i="500"/>
  <c r="AB195" i="500"/>
  <c r="Y195" i="500"/>
  <c r="W195" i="500"/>
  <c r="U195" i="500"/>
  <c r="L195" i="500"/>
  <c r="B195" i="500"/>
  <c r="BJ194" i="500"/>
  <c r="BI194" i="500"/>
  <c r="BH194" i="500"/>
  <c r="BG194" i="500"/>
  <c r="BF194" i="500"/>
  <c r="BE194" i="500"/>
  <c r="BD194" i="500"/>
  <c r="BC194" i="500"/>
  <c r="BB194" i="500"/>
  <c r="BA194" i="500"/>
  <c r="AQ194" i="500"/>
  <c r="AL194" i="500"/>
  <c r="AK194" i="500"/>
  <c r="AJ194" i="500"/>
  <c r="AD194" i="500"/>
  <c r="Z194" i="500" s="1"/>
  <c r="AC194" i="500"/>
  <c r="AB194" i="500"/>
  <c r="Y194" i="500"/>
  <c r="W194" i="500"/>
  <c r="U194" i="500"/>
  <c r="L194" i="500"/>
  <c r="B194" i="500"/>
  <c r="BJ193" i="500"/>
  <c r="BI193" i="500"/>
  <c r="BH193" i="500"/>
  <c r="BG193" i="500"/>
  <c r="BF193" i="500"/>
  <c r="BE193" i="500"/>
  <c r="BD193" i="500"/>
  <c r="BC193" i="500"/>
  <c r="BB193" i="500"/>
  <c r="BA193" i="500"/>
  <c r="AQ193" i="500"/>
  <c r="AL193" i="500"/>
  <c r="AK193" i="500"/>
  <c r="AJ193" i="500"/>
  <c r="AD193" i="500"/>
  <c r="Z193" i="500" s="1"/>
  <c r="AC193" i="500"/>
  <c r="AB193" i="500"/>
  <c r="Y193" i="500"/>
  <c r="W193" i="500"/>
  <c r="U193" i="500"/>
  <c r="L193" i="500"/>
  <c r="B193" i="500"/>
  <c r="BJ192" i="500"/>
  <c r="BI192" i="500"/>
  <c r="BH192" i="500"/>
  <c r="BG192" i="500"/>
  <c r="BF192" i="500"/>
  <c r="BE192" i="500"/>
  <c r="BD192" i="500"/>
  <c r="BC192" i="500"/>
  <c r="BB192" i="500"/>
  <c r="BA192" i="500"/>
  <c r="AQ192" i="500"/>
  <c r="AL192" i="500"/>
  <c r="AK192" i="500"/>
  <c r="AJ192" i="500"/>
  <c r="AD192" i="500"/>
  <c r="Z192" i="500" s="1"/>
  <c r="AC192" i="500"/>
  <c r="AB192" i="500"/>
  <c r="Y192" i="500"/>
  <c r="W192" i="500"/>
  <c r="U192" i="500"/>
  <c r="L192" i="500"/>
  <c r="B192" i="500"/>
  <c r="BJ191" i="500"/>
  <c r="BI191" i="500"/>
  <c r="BH191" i="500"/>
  <c r="BG191" i="500"/>
  <c r="BF191" i="500"/>
  <c r="BE191" i="500"/>
  <c r="BD191" i="500"/>
  <c r="BC191" i="500"/>
  <c r="BB191" i="500"/>
  <c r="BA191" i="500"/>
  <c r="AQ191" i="500"/>
  <c r="AL191" i="500"/>
  <c r="AK191" i="500"/>
  <c r="AJ191" i="500"/>
  <c r="AD191" i="500"/>
  <c r="Z191" i="500" s="1"/>
  <c r="AC191" i="500"/>
  <c r="AB191" i="500"/>
  <c r="Y191" i="500"/>
  <c r="W191" i="500"/>
  <c r="U191" i="500"/>
  <c r="L191" i="500"/>
  <c r="B191" i="500"/>
  <c r="BJ190" i="500"/>
  <c r="BI190" i="500"/>
  <c r="BH190" i="500"/>
  <c r="BG190" i="500"/>
  <c r="BF190" i="500"/>
  <c r="BE190" i="500"/>
  <c r="BD190" i="500"/>
  <c r="BC190" i="500"/>
  <c r="BB190" i="500"/>
  <c r="BA190" i="500"/>
  <c r="AQ190" i="500"/>
  <c r="AL190" i="500"/>
  <c r="AK190" i="500"/>
  <c r="AJ190" i="500"/>
  <c r="AD190" i="500"/>
  <c r="Z190" i="500" s="1"/>
  <c r="AC190" i="500"/>
  <c r="AB190" i="500"/>
  <c r="Y190" i="500"/>
  <c r="W190" i="500"/>
  <c r="U190" i="500"/>
  <c r="L190" i="500"/>
  <c r="B190" i="500"/>
  <c r="BJ189" i="500"/>
  <c r="BI189" i="500"/>
  <c r="BH189" i="500"/>
  <c r="BG189" i="500"/>
  <c r="BF189" i="500"/>
  <c r="BE189" i="500"/>
  <c r="BD189" i="500"/>
  <c r="BC189" i="500"/>
  <c r="BB189" i="500"/>
  <c r="BA189" i="500"/>
  <c r="AQ189" i="500"/>
  <c r="AL189" i="500"/>
  <c r="AK189" i="500"/>
  <c r="AJ189" i="500"/>
  <c r="AD189" i="500"/>
  <c r="Z189" i="500" s="1"/>
  <c r="AC189" i="500"/>
  <c r="AB189" i="500"/>
  <c r="Y189" i="500"/>
  <c r="W189" i="500"/>
  <c r="U189" i="500"/>
  <c r="L189" i="500"/>
  <c r="B189" i="500"/>
  <c r="BJ188" i="500"/>
  <c r="BI188" i="500"/>
  <c r="BH188" i="500"/>
  <c r="BG188" i="500"/>
  <c r="BF188" i="500"/>
  <c r="BE188" i="500"/>
  <c r="BD188" i="500"/>
  <c r="BC188" i="500"/>
  <c r="BB188" i="500"/>
  <c r="BA188" i="500"/>
  <c r="AQ188" i="500"/>
  <c r="AL188" i="500"/>
  <c r="AK188" i="500"/>
  <c r="AJ188" i="500"/>
  <c r="AD188" i="500"/>
  <c r="Z188" i="500" s="1"/>
  <c r="AC188" i="500"/>
  <c r="AB188" i="500"/>
  <c r="Y188" i="500"/>
  <c r="W188" i="500"/>
  <c r="U188" i="500"/>
  <c r="L188" i="500"/>
  <c r="B188" i="500"/>
  <c r="BJ187" i="500"/>
  <c r="BI187" i="500"/>
  <c r="BH187" i="500"/>
  <c r="BG187" i="500"/>
  <c r="BF187" i="500"/>
  <c r="BE187" i="500"/>
  <c r="BD187" i="500"/>
  <c r="BC187" i="500"/>
  <c r="BB187" i="500"/>
  <c r="BA187" i="500"/>
  <c r="AQ187" i="500"/>
  <c r="AL187" i="500"/>
  <c r="AK187" i="500"/>
  <c r="AJ187" i="500"/>
  <c r="AD187" i="500"/>
  <c r="Z187" i="500" s="1"/>
  <c r="AC187" i="500"/>
  <c r="AB187" i="500"/>
  <c r="Y187" i="500"/>
  <c r="W187" i="500"/>
  <c r="U187" i="500"/>
  <c r="L187" i="500"/>
  <c r="B187" i="500"/>
  <c r="BJ186" i="500"/>
  <c r="BI186" i="500"/>
  <c r="BH186" i="500"/>
  <c r="BG186" i="500"/>
  <c r="BF186" i="500"/>
  <c r="BE186" i="500"/>
  <c r="BD186" i="500"/>
  <c r="BC186" i="500"/>
  <c r="BB186" i="500"/>
  <c r="BA186" i="500"/>
  <c r="AQ186" i="500"/>
  <c r="AL186" i="500"/>
  <c r="AK186" i="500"/>
  <c r="AJ186" i="500"/>
  <c r="AD186" i="500"/>
  <c r="Z186" i="500" s="1"/>
  <c r="AC186" i="500"/>
  <c r="AB186" i="500"/>
  <c r="Y186" i="500"/>
  <c r="W186" i="500"/>
  <c r="U186" i="500"/>
  <c r="L186" i="500"/>
  <c r="B186" i="500"/>
  <c r="BJ185" i="500"/>
  <c r="BI185" i="500"/>
  <c r="BH185" i="500"/>
  <c r="BG185" i="500"/>
  <c r="BF185" i="500"/>
  <c r="BE185" i="500"/>
  <c r="BD185" i="500"/>
  <c r="BC185" i="500"/>
  <c r="BB185" i="500"/>
  <c r="BA185" i="500"/>
  <c r="AQ185" i="500"/>
  <c r="AL185" i="500"/>
  <c r="AK185" i="500"/>
  <c r="AJ185" i="500"/>
  <c r="AD185" i="500"/>
  <c r="Z185" i="500" s="1"/>
  <c r="AC185" i="500"/>
  <c r="AB185" i="500"/>
  <c r="Y185" i="500"/>
  <c r="W185" i="500"/>
  <c r="U185" i="500"/>
  <c r="L185" i="500"/>
  <c r="B185" i="500"/>
  <c r="BJ184" i="500"/>
  <c r="BI184" i="500"/>
  <c r="BH184" i="500"/>
  <c r="BG184" i="500"/>
  <c r="BF184" i="500"/>
  <c r="BE184" i="500"/>
  <c r="BD184" i="500"/>
  <c r="BC184" i="500"/>
  <c r="BB184" i="500"/>
  <c r="BA184" i="500"/>
  <c r="AQ184" i="500"/>
  <c r="AL184" i="500"/>
  <c r="AK184" i="500"/>
  <c r="AJ184" i="500"/>
  <c r="AD184" i="500"/>
  <c r="AC184" i="500"/>
  <c r="AB184" i="500"/>
  <c r="Z184" i="500"/>
  <c r="Y184" i="500"/>
  <c r="W184" i="500"/>
  <c r="U184" i="500"/>
  <c r="L184" i="500"/>
  <c r="B184" i="500"/>
  <c r="BJ183" i="500"/>
  <c r="BI183" i="500"/>
  <c r="BH183" i="500"/>
  <c r="BG183" i="500"/>
  <c r="BF183" i="500"/>
  <c r="BE183" i="500"/>
  <c r="BD183" i="500"/>
  <c r="BC183" i="500"/>
  <c r="BB183" i="500"/>
  <c r="BA183" i="500"/>
  <c r="AQ183" i="500"/>
  <c r="AL183" i="500"/>
  <c r="AK183" i="500"/>
  <c r="AJ183" i="500"/>
  <c r="AD183" i="500"/>
  <c r="Z183" i="500" s="1"/>
  <c r="AC183" i="500"/>
  <c r="AB183" i="500"/>
  <c r="Y183" i="500"/>
  <c r="W183" i="500"/>
  <c r="U183" i="500"/>
  <c r="L183" i="500"/>
  <c r="B183" i="500"/>
  <c r="BJ182" i="500"/>
  <c r="BI182" i="500"/>
  <c r="BH182" i="500"/>
  <c r="BG182" i="500"/>
  <c r="BF182" i="500"/>
  <c r="BE182" i="500"/>
  <c r="BD182" i="500"/>
  <c r="BC182" i="500"/>
  <c r="BB182" i="500"/>
  <c r="BA182" i="500"/>
  <c r="AQ182" i="500"/>
  <c r="AL182" i="500"/>
  <c r="AK182" i="500"/>
  <c r="AJ182" i="500"/>
  <c r="AD182" i="500"/>
  <c r="Z182" i="500" s="1"/>
  <c r="AC182" i="500"/>
  <c r="AB182" i="500"/>
  <c r="Y182" i="500"/>
  <c r="W182" i="500"/>
  <c r="U182" i="500"/>
  <c r="L182" i="500"/>
  <c r="B182" i="500"/>
  <c r="BJ181" i="500"/>
  <c r="BI181" i="500"/>
  <c r="BH181" i="500"/>
  <c r="BG181" i="500"/>
  <c r="BF181" i="500"/>
  <c r="BE181" i="500"/>
  <c r="BD181" i="500"/>
  <c r="BC181" i="500"/>
  <c r="BB181" i="500"/>
  <c r="BA181" i="500"/>
  <c r="AQ181" i="500"/>
  <c r="AL181" i="500"/>
  <c r="AK181" i="500"/>
  <c r="AJ181" i="500"/>
  <c r="AD181" i="500"/>
  <c r="Z181" i="500" s="1"/>
  <c r="AC181" i="500"/>
  <c r="AB181" i="500"/>
  <c r="Y181" i="500"/>
  <c r="W181" i="500"/>
  <c r="U181" i="500"/>
  <c r="L181" i="500"/>
  <c r="B181" i="500"/>
  <c r="BJ180" i="500"/>
  <c r="BI180" i="500"/>
  <c r="BH180" i="500"/>
  <c r="BG180" i="500"/>
  <c r="BF180" i="500"/>
  <c r="BE180" i="500"/>
  <c r="BD180" i="500"/>
  <c r="BC180" i="500"/>
  <c r="BB180" i="500"/>
  <c r="BA180" i="500"/>
  <c r="AQ180" i="500"/>
  <c r="AL180" i="500"/>
  <c r="AK180" i="500"/>
  <c r="AJ180" i="500"/>
  <c r="AD180" i="500"/>
  <c r="Z180" i="500" s="1"/>
  <c r="AC180" i="500"/>
  <c r="AB180" i="500"/>
  <c r="Y180" i="500"/>
  <c r="W180" i="500"/>
  <c r="U180" i="500"/>
  <c r="L180" i="500"/>
  <c r="B180" i="500"/>
  <c r="BJ179" i="500"/>
  <c r="BI179" i="500"/>
  <c r="BH179" i="500"/>
  <c r="BG179" i="500"/>
  <c r="BF179" i="500"/>
  <c r="BE179" i="500"/>
  <c r="BD179" i="500"/>
  <c r="BC179" i="500"/>
  <c r="BB179" i="500"/>
  <c r="BA179" i="500"/>
  <c r="AQ179" i="500"/>
  <c r="AL179" i="500"/>
  <c r="AK179" i="500"/>
  <c r="AJ179" i="500"/>
  <c r="AD179" i="500"/>
  <c r="Z179" i="500" s="1"/>
  <c r="AC179" i="500"/>
  <c r="AB179" i="500"/>
  <c r="Y179" i="500"/>
  <c r="W179" i="500"/>
  <c r="U179" i="500"/>
  <c r="L179" i="500"/>
  <c r="B179" i="500"/>
  <c r="BJ178" i="500"/>
  <c r="BI178" i="500"/>
  <c r="BH178" i="500"/>
  <c r="BG178" i="500"/>
  <c r="BF178" i="500"/>
  <c r="BE178" i="500"/>
  <c r="BD178" i="500"/>
  <c r="BC178" i="500"/>
  <c r="BB178" i="500"/>
  <c r="BA178" i="500"/>
  <c r="AQ178" i="500"/>
  <c r="AL178" i="500"/>
  <c r="AK178" i="500"/>
  <c r="AJ178" i="500"/>
  <c r="AD178" i="500"/>
  <c r="Z178" i="500" s="1"/>
  <c r="AC178" i="500"/>
  <c r="AB178" i="500"/>
  <c r="Y178" i="500"/>
  <c r="W178" i="500"/>
  <c r="U178" i="500"/>
  <c r="L178" i="500"/>
  <c r="B178" i="500"/>
  <c r="BJ177" i="500"/>
  <c r="BI177" i="500"/>
  <c r="BH177" i="500"/>
  <c r="BG177" i="500"/>
  <c r="BF177" i="500"/>
  <c r="BE177" i="500"/>
  <c r="BD177" i="500"/>
  <c r="BC177" i="500"/>
  <c r="BB177" i="500"/>
  <c r="BA177" i="500"/>
  <c r="AQ177" i="500"/>
  <c r="AL177" i="500"/>
  <c r="AK177" i="500"/>
  <c r="AJ177" i="500"/>
  <c r="AD177" i="500"/>
  <c r="Z177" i="500" s="1"/>
  <c r="AC177" i="500"/>
  <c r="AB177" i="500"/>
  <c r="Y177" i="500"/>
  <c r="W177" i="500"/>
  <c r="U177" i="500"/>
  <c r="L177" i="500"/>
  <c r="B177" i="500"/>
  <c r="BJ176" i="500"/>
  <c r="BI176" i="500"/>
  <c r="BH176" i="500"/>
  <c r="BG176" i="500"/>
  <c r="BF176" i="500"/>
  <c r="BE176" i="500"/>
  <c r="BD176" i="500"/>
  <c r="BC176" i="500"/>
  <c r="BB176" i="500"/>
  <c r="BA176" i="500"/>
  <c r="AQ176" i="500"/>
  <c r="AL176" i="500"/>
  <c r="AK176" i="500"/>
  <c r="AJ176" i="500"/>
  <c r="AD176" i="500"/>
  <c r="Z176" i="500" s="1"/>
  <c r="AC176" i="500"/>
  <c r="AB176" i="500"/>
  <c r="Y176" i="500"/>
  <c r="W176" i="500"/>
  <c r="U176" i="500"/>
  <c r="L176" i="500"/>
  <c r="B176" i="500"/>
  <c r="BJ175" i="500"/>
  <c r="BI175" i="500"/>
  <c r="BH175" i="500"/>
  <c r="BG175" i="500"/>
  <c r="BF175" i="500"/>
  <c r="BE175" i="500"/>
  <c r="BD175" i="500"/>
  <c r="BC175" i="500"/>
  <c r="BB175" i="500"/>
  <c r="BA175" i="500"/>
  <c r="AQ175" i="500"/>
  <c r="AL175" i="500"/>
  <c r="AK175" i="500"/>
  <c r="AJ175" i="500"/>
  <c r="AD175" i="500"/>
  <c r="Z175" i="500" s="1"/>
  <c r="AC175" i="500"/>
  <c r="AB175" i="500"/>
  <c r="Y175" i="500"/>
  <c r="W175" i="500"/>
  <c r="U175" i="500"/>
  <c r="L175" i="500"/>
  <c r="B175" i="500"/>
  <c r="BJ174" i="500"/>
  <c r="BI174" i="500"/>
  <c r="BH174" i="500"/>
  <c r="BG174" i="500"/>
  <c r="BF174" i="500"/>
  <c r="BE174" i="500"/>
  <c r="BD174" i="500"/>
  <c r="BC174" i="500"/>
  <c r="BB174" i="500"/>
  <c r="BA174" i="500"/>
  <c r="AQ174" i="500"/>
  <c r="AL174" i="500"/>
  <c r="AK174" i="500"/>
  <c r="AJ174" i="500"/>
  <c r="AD174" i="500"/>
  <c r="Z174" i="500" s="1"/>
  <c r="AC174" i="500"/>
  <c r="AB174" i="500"/>
  <c r="Y174" i="500"/>
  <c r="W174" i="500"/>
  <c r="U174" i="500"/>
  <c r="L174" i="500"/>
  <c r="B174" i="500"/>
  <c r="BJ173" i="500"/>
  <c r="BI173" i="500"/>
  <c r="BH173" i="500"/>
  <c r="BG173" i="500"/>
  <c r="BF173" i="500"/>
  <c r="BE173" i="500"/>
  <c r="BD173" i="500"/>
  <c r="BC173" i="500"/>
  <c r="BB173" i="500"/>
  <c r="BA173" i="500"/>
  <c r="AQ173" i="500"/>
  <c r="AL173" i="500"/>
  <c r="AK173" i="500"/>
  <c r="AJ173" i="500"/>
  <c r="AD173" i="500"/>
  <c r="Z173" i="500" s="1"/>
  <c r="AC173" i="500"/>
  <c r="AB173" i="500"/>
  <c r="Y173" i="500"/>
  <c r="W173" i="500"/>
  <c r="U173" i="500"/>
  <c r="L173" i="500"/>
  <c r="B173" i="500"/>
  <c r="BJ172" i="500"/>
  <c r="BI172" i="500"/>
  <c r="BH172" i="500"/>
  <c r="BG172" i="500"/>
  <c r="BF172" i="500"/>
  <c r="BE172" i="500"/>
  <c r="BD172" i="500"/>
  <c r="BC172" i="500"/>
  <c r="BB172" i="500"/>
  <c r="BA172" i="500"/>
  <c r="AQ172" i="500"/>
  <c r="AL172" i="500"/>
  <c r="AK172" i="500"/>
  <c r="AJ172" i="500"/>
  <c r="AD172" i="500"/>
  <c r="AC172" i="500"/>
  <c r="AB172" i="500"/>
  <c r="Z172" i="500"/>
  <c r="Y172" i="500"/>
  <c r="W172" i="500"/>
  <c r="U172" i="500"/>
  <c r="L172" i="500"/>
  <c r="B172" i="500"/>
  <c r="BJ171" i="500"/>
  <c r="BI171" i="500"/>
  <c r="BH171" i="500"/>
  <c r="BG171" i="500"/>
  <c r="BF171" i="500"/>
  <c r="BE171" i="500"/>
  <c r="BD171" i="500"/>
  <c r="BC171" i="500"/>
  <c r="BB171" i="500"/>
  <c r="BA171" i="500"/>
  <c r="AQ171" i="500"/>
  <c r="AL171" i="500"/>
  <c r="AK171" i="500"/>
  <c r="AJ171" i="500"/>
  <c r="AD171" i="500"/>
  <c r="Z171" i="500" s="1"/>
  <c r="AC171" i="500"/>
  <c r="AB171" i="500"/>
  <c r="Y171" i="500"/>
  <c r="W171" i="500"/>
  <c r="U171" i="500"/>
  <c r="L171" i="500"/>
  <c r="B171" i="500"/>
  <c r="BJ170" i="500"/>
  <c r="BI170" i="500"/>
  <c r="BH170" i="500"/>
  <c r="BG170" i="500"/>
  <c r="BF170" i="500"/>
  <c r="BE170" i="500"/>
  <c r="BD170" i="500"/>
  <c r="BC170" i="500"/>
  <c r="BB170" i="500"/>
  <c r="BA170" i="500"/>
  <c r="AQ170" i="500"/>
  <c r="AL170" i="500"/>
  <c r="AK170" i="500"/>
  <c r="AJ170" i="500"/>
  <c r="AD170" i="500"/>
  <c r="Z170" i="500" s="1"/>
  <c r="AC170" i="500"/>
  <c r="AB170" i="500"/>
  <c r="Y170" i="500"/>
  <c r="W170" i="500"/>
  <c r="U170" i="500"/>
  <c r="L170" i="500"/>
  <c r="B170" i="500"/>
  <c r="BJ169" i="500"/>
  <c r="BI169" i="500"/>
  <c r="BH169" i="500"/>
  <c r="BG169" i="500"/>
  <c r="BF169" i="500"/>
  <c r="BE169" i="500"/>
  <c r="BD169" i="500"/>
  <c r="BC169" i="500"/>
  <c r="BB169" i="500"/>
  <c r="BA169" i="500"/>
  <c r="AQ169" i="500"/>
  <c r="AL169" i="500"/>
  <c r="AK169" i="500"/>
  <c r="AJ169" i="500"/>
  <c r="AD169" i="500"/>
  <c r="Z169" i="500" s="1"/>
  <c r="AC169" i="500"/>
  <c r="AB169" i="500"/>
  <c r="Y169" i="500"/>
  <c r="W169" i="500"/>
  <c r="U169" i="500"/>
  <c r="L169" i="500"/>
  <c r="B169" i="500"/>
  <c r="BJ168" i="500"/>
  <c r="BI168" i="500"/>
  <c r="BH168" i="500"/>
  <c r="BG168" i="500"/>
  <c r="BF168" i="500"/>
  <c r="BE168" i="500"/>
  <c r="BD168" i="500"/>
  <c r="BC168" i="500"/>
  <c r="BB168" i="500"/>
  <c r="BA168" i="500"/>
  <c r="AQ168" i="500"/>
  <c r="AL168" i="500"/>
  <c r="AK168" i="500"/>
  <c r="AJ168" i="500"/>
  <c r="AD168" i="500"/>
  <c r="Z168" i="500" s="1"/>
  <c r="AC168" i="500"/>
  <c r="AB168" i="500"/>
  <c r="Y168" i="500"/>
  <c r="W168" i="500"/>
  <c r="U168" i="500"/>
  <c r="L168" i="500"/>
  <c r="B168" i="500"/>
  <c r="BJ167" i="500"/>
  <c r="BI167" i="500"/>
  <c r="BH167" i="500"/>
  <c r="BG167" i="500"/>
  <c r="BF167" i="500"/>
  <c r="BE167" i="500"/>
  <c r="BD167" i="500"/>
  <c r="BC167" i="500"/>
  <c r="BB167" i="500"/>
  <c r="BA167" i="500"/>
  <c r="AQ167" i="500"/>
  <c r="AL167" i="500"/>
  <c r="AK167" i="500"/>
  <c r="AJ167" i="500"/>
  <c r="AD167" i="500"/>
  <c r="Z167" i="500" s="1"/>
  <c r="AC167" i="500"/>
  <c r="AB167" i="500"/>
  <c r="Y167" i="500"/>
  <c r="W167" i="500"/>
  <c r="U167" i="500"/>
  <c r="L167" i="500"/>
  <c r="B167" i="500"/>
  <c r="BJ166" i="500"/>
  <c r="BI166" i="500"/>
  <c r="BH166" i="500"/>
  <c r="BG166" i="500"/>
  <c r="BF166" i="500"/>
  <c r="BE166" i="500"/>
  <c r="BD166" i="500"/>
  <c r="BC166" i="500"/>
  <c r="BB166" i="500"/>
  <c r="BA166" i="500"/>
  <c r="AQ166" i="500"/>
  <c r="AL166" i="500"/>
  <c r="AK166" i="500"/>
  <c r="AJ166" i="500"/>
  <c r="AD166" i="500"/>
  <c r="Z166" i="500" s="1"/>
  <c r="AC166" i="500"/>
  <c r="AB166" i="500"/>
  <c r="Y166" i="500"/>
  <c r="W166" i="500"/>
  <c r="U166" i="500"/>
  <c r="L166" i="500"/>
  <c r="B166" i="500"/>
  <c r="BJ165" i="500"/>
  <c r="BI165" i="500"/>
  <c r="BH165" i="500"/>
  <c r="BG165" i="500"/>
  <c r="BF165" i="500"/>
  <c r="BE165" i="500"/>
  <c r="BD165" i="500"/>
  <c r="BC165" i="500"/>
  <c r="BB165" i="500"/>
  <c r="BA165" i="500"/>
  <c r="AQ165" i="500"/>
  <c r="AL165" i="500"/>
  <c r="AK165" i="500"/>
  <c r="AJ165" i="500"/>
  <c r="AD165" i="500"/>
  <c r="Z165" i="500" s="1"/>
  <c r="AC165" i="500"/>
  <c r="AB165" i="500"/>
  <c r="Y165" i="500"/>
  <c r="W165" i="500"/>
  <c r="U165" i="500"/>
  <c r="L165" i="500"/>
  <c r="B165" i="500"/>
  <c r="BJ164" i="500"/>
  <c r="BI164" i="500"/>
  <c r="BH164" i="500"/>
  <c r="BG164" i="500"/>
  <c r="BF164" i="500"/>
  <c r="BE164" i="500"/>
  <c r="BD164" i="500"/>
  <c r="BC164" i="500"/>
  <c r="BB164" i="500"/>
  <c r="BA164" i="500"/>
  <c r="AQ164" i="500"/>
  <c r="AL164" i="500"/>
  <c r="AK164" i="500"/>
  <c r="AJ164" i="500"/>
  <c r="AD164" i="500"/>
  <c r="Z164" i="500" s="1"/>
  <c r="AC164" i="500"/>
  <c r="AB164" i="500"/>
  <c r="Y164" i="500"/>
  <c r="W164" i="500"/>
  <c r="U164" i="500"/>
  <c r="L164" i="500"/>
  <c r="B164" i="500"/>
  <c r="BJ163" i="500"/>
  <c r="BI163" i="500"/>
  <c r="BH163" i="500"/>
  <c r="BG163" i="500"/>
  <c r="BF163" i="500"/>
  <c r="BE163" i="500"/>
  <c r="BD163" i="500"/>
  <c r="BC163" i="500"/>
  <c r="BB163" i="500"/>
  <c r="BA163" i="500"/>
  <c r="AQ163" i="500"/>
  <c r="AL163" i="500"/>
  <c r="AK163" i="500"/>
  <c r="AJ163" i="500"/>
  <c r="AD163" i="500"/>
  <c r="Z163" i="500" s="1"/>
  <c r="AC163" i="500"/>
  <c r="AB163" i="500"/>
  <c r="Y163" i="500"/>
  <c r="W163" i="500"/>
  <c r="U163" i="500"/>
  <c r="L163" i="500"/>
  <c r="B163" i="500"/>
  <c r="BJ162" i="500"/>
  <c r="BI162" i="500"/>
  <c r="BH162" i="500"/>
  <c r="BG162" i="500"/>
  <c r="BF162" i="500"/>
  <c r="BE162" i="500"/>
  <c r="BD162" i="500"/>
  <c r="BC162" i="500"/>
  <c r="BB162" i="500"/>
  <c r="BA162" i="500"/>
  <c r="AQ162" i="500"/>
  <c r="AL162" i="500"/>
  <c r="AK162" i="500"/>
  <c r="AJ162" i="500"/>
  <c r="AD162" i="500"/>
  <c r="Z162" i="500" s="1"/>
  <c r="AC162" i="500"/>
  <c r="AB162" i="500"/>
  <c r="Y162" i="500"/>
  <c r="W162" i="500"/>
  <c r="U162" i="500"/>
  <c r="L162" i="500"/>
  <c r="B162" i="500"/>
  <c r="BJ161" i="500"/>
  <c r="BI161" i="500"/>
  <c r="BH161" i="500"/>
  <c r="BG161" i="500"/>
  <c r="BF161" i="500"/>
  <c r="BE161" i="500"/>
  <c r="BD161" i="500"/>
  <c r="BC161" i="500"/>
  <c r="BB161" i="500"/>
  <c r="BA161" i="500"/>
  <c r="AQ161" i="500"/>
  <c r="AL161" i="500"/>
  <c r="AK161" i="500"/>
  <c r="AJ161" i="500"/>
  <c r="AD161" i="500"/>
  <c r="Z161" i="500" s="1"/>
  <c r="AC161" i="500"/>
  <c r="AB161" i="500"/>
  <c r="Y161" i="500"/>
  <c r="W161" i="500"/>
  <c r="U161" i="500"/>
  <c r="L161" i="500"/>
  <c r="B161" i="500"/>
  <c r="BJ160" i="500"/>
  <c r="BI160" i="500"/>
  <c r="BH160" i="500"/>
  <c r="BG160" i="500"/>
  <c r="BF160" i="500"/>
  <c r="BE160" i="500"/>
  <c r="BD160" i="500"/>
  <c r="BC160" i="500"/>
  <c r="BB160" i="500"/>
  <c r="BA160" i="500"/>
  <c r="AQ160" i="500"/>
  <c r="AL160" i="500"/>
  <c r="AK160" i="500"/>
  <c r="AJ160" i="500"/>
  <c r="AD160" i="500"/>
  <c r="Z160" i="500" s="1"/>
  <c r="AC160" i="500"/>
  <c r="AB160" i="500"/>
  <c r="Y160" i="500"/>
  <c r="W160" i="500"/>
  <c r="U160" i="500"/>
  <c r="L160" i="500"/>
  <c r="B160" i="500"/>
  <c r="BJ159" i="500"/>
  <c r="BI159" i="500"/>
  <c r="BH159" i="500"/>
  <c r="BG159" i="500"/>
  <c r="BF159" i="500"/>
  <c r="BE159" i="500"/>
  <c r="BD159" i="500"/>
  <c r="BC159" i="500"/>
  <c r="BB159" i="500"/>
  <c r="BA159" i="500"/>
  <c r="AQ159" i="500"/>
  <c r="AL159" i="500"/>
  <c r="AK159" i="500"/>
  <c r="AJ159" i="500"/>
  <c r="AD159" i="500"/>
  <c r="Z159" i="500" s="1"/>
  <c r="AC159" i="500"/>
  <c r="AB159" i="500"/>
  <c r="Y159" i="500"/>
  <c r="W159" i="500"/>
  <c r="U159" i="500"/>
  <c r="L159" i="500"/>
  <c r="B159" i="500"/>
  <c r="BJ158" i="500"/>
  <c r="BI158" i="500"/>
  <c r="BH158" i="500"/>
  <c r="BG158" i="500"/>
  <c r="BF158" i="500"/>
  <c r="BE158" i="500"/>
  <c r="BD158" i="500"/>
  <c r="BC158" i="500"/>
  <c r="BB158" i="500"/>
  <c r="BA158" i="500"/>
  <c r="AQ158" i="500"/>
  <c r="AL158" i="500"/>
  <c r="AK158" i="500"/>
  <c r="AJ158" i="500"/>
  <c r="AD158" i="500"/>
  <c r="Z158" i="500" s="1"/>
  <c r="AC158" i="500"/>
  <c r="AB158" i="500"/>
  <c r="Y158" i="500"/>
  <c r="W158" i="500"/>
  <c r="U158" i="500"/>
  <c r="L158" i="500"/>
  <c r="B158" i="500"/>
  <c r="BJ157" i="500"/>
  <c r="BI157" i="500"/>
  <c r="BH157" i="500"/>
  <c r="BG157" i="500"/>
  <c r="BF157" i="500"/>
  <c r="BE157" i="500"/>
  <c r="BD157" i="500"/>
  <c r="BC157" i="500"/>
  <c r="BB157" i="500"/>
  <c r="BA157" i="500"/>
  <c r="AQ157" i="500"/>
  <c r="AL157" i="500"/>
  <c r="AK157" i="500"/>
  <c r="AJ157" i="500"/>
  <c r="AD157" i="500"/>
  <c r="Z157" i="500" s="1"/>
  <c r="AC157" i="500"/>
  <c r="AB157" i="500"/>
  <c r="Y157" i="500"/>
  <c r="W157" i="500"/>
  <c r="U157" i="500"/>
  <c r="L157" i="500"/>
  <c r="B157" i="500"/>
  <c r="BJ156" i="500"/>
  <c r="BI156" i="500"/>
  <c r="BH156" i="500"/>
  <c r="BG156" i="500"/>
  <c r="BF156" i="500"/>
  <c r="BE156" i="500"/>
  <c r="BD156" i="500"/>
  <c r="BC156" i="500"/>
  <c r="BB156" i="500"/>
  <c r="BA156" i="500"/>
  <c r="AQ156" i="500"/>
  <c r="AL156" i="500"/>
  <c r="AK156" i="500"/>
  <c r="AJ156" i="500"/>
  <c r="AD156" i="500"/>
  <c r="AC156" i="500"/>
  <c r="AB156" i="500"/>
  <c r="Z156" i="500"/>
  <c r="Y156" i="500"/>
  <c r="W156" i="500"/>
  <c r="U156" i="500"/>
  <c r="L156" i="500"/>
  <c r="B156" i="500"/>
  <c r="BJ155" i="500"/>
  <c r="BI155" i="500"/>
  <c r="BH155" i="500"/>
  <c r="BG155" i="500"/>
  <c r="BF155" i="500"/>
  <c r="BE155" i="500"/>
  <c r="BD155" i="500"/>
  <c r="BC155" i="500"/>
  <c r="BB155" i="500"/>
  <c r="BA155" i="500"/>
  <c r="AQ155" i="500"/>
  <c r="AL155" i="500"/>
  <c r="AK155" i="500"/>
  <c r="AJ155" i="500"/>
  <c r="AD155" i="500"/>
  <c r="Z155" i="500" s="1"/>
  <c r="AC155" i="500"/>
  <c r="AB155" i="500"/>
  <c r="Y155" i="500"/>
  <c r="W155" i="500"/>
  <c r="U155" i="500"/>
  <c r="L155" i="500"/>
  <c r="B155" i="500"/>
  <c r="BJ154" i="500"/>
  <c r="BI154" i="500"/>
  <c r="BH154" i="500"/>
  <c r="BG154" i="500"/>
  <c r="BF154" i="500"/>
  <c r="BE154" i="500"/>
  <c r="BD154" i="500"/>
  <c r="BC154" i="500"/>
  <c r="BB154" i="500"/>
  <c r="BA154" i="500"/>
  <c r="AQ154" i="500"/>
  <c r="AL154" i="500"/>
  <c r="AK154" i="500"/>
  <c r="AJ154" i="500"/>
  <c r="AD154" i="500"/>
  <c r="Z154" i="500" s="1"/>
  <c r="AC154" i="500"/>
  <c r="AB154" i="500"/>
  <c r="Y154" i="500"/>
  <c r="W154" i="500"/>
  <c r="U154" i="500"/>
  <c r="L154" i="500"/>
  <c r="B154" i="500"/>
  <c r="BJ153" i="500"/>
  <c r="BI153" i="500"/>
  <c r="BH153" i="500"/>
  <c r="BG153" i="500"/>
  <c r="BF153" i="500"/>
  <c r="BE153" i="500"/>
  <c r="BD153" i="500"/>
  <c r="BC153" i="500"/>
  <c r="BB153" i="500"/>
  <c r="BA153" i="500"/>
  <c r="AQ153" i="500"/>
  <c r="AL153" i="500"/>
  <c r="AK153" i="500"/>
  <c r="AJ153" i="500"/>
  <c r="AD153" i="500"/>
  <c r="Z153" i="500" s="1"/>
  <c r="AC153" i="500"/>
  <c r="AB153" i="500"/>
  <c r="Y153" i="500"/>
  <c r="W153" i="500"/>
  <c r="U153" i="500"/>
  <c r="L153" i="500"/>
  <c r="B153" i="500"/>
  <c r="BJ152" i="500"/>
  <c r="BI152" i="500"/>
  <c r="BH152" i="500"/>
  <c r="BG152" i="500"/>
  <c r="BF152" i="500"/>
  <c r="BE152" i="500"/>
  <c r="BD152" i="500"/>
  <c r="BC152" i="500"/>
  <c r="BB152" i="500"/>
  <c r="BA152" i="500"/>
  <c r="AQ152" i="500"/>
  <c r="AL152" i="500"/>
  <c r="AK152" i="500"/>
  <c r="AJ152" i="500"/>
  <c r="AD152" i="500"/>
  <c r="Z152" i="500" s="1"/>
  <c r="AC152" i="500"/>
  <c r="AB152" i="500"/>
  <c r="Y152" i="500"/>
  <c r="W152" i="500"/>
  <c r="U152" i="500"/>
  <c r="L152" i="500"/>
  <c r="B152" i="500"/>
  <c r="BJ151" i="500"/>
  <c r="BI151" i="500"/>
  <c r="BH151" i="500"/>
  <c r="BG151" i="500"/>
  <c r="BF151" i="500"/>
  <c r="BE151" i="500"/>
  <c r="BD151" i="500"/>
  <c r="BC151" i="500"/>
  <c r="BB151" i="500"/>
  <c r="BA151" i="500"/>
  <c r="AQ151" i="500"/>
  <c r="AL151" i="500"/>
  <c r="AK151" i="500"/>
  <c r="AJ151" i="500"/>
  <c r="AD151" i="500"/>
  <c r="Z151" i="500" s="1"/>
  <c r="AC151" i="500"/>
  <c r="AB151" i="500"/>
  <c r="Y151" i="500"/>
  <c r="W151" i="500"/>
  <c r="U151" i="500"/>
  <c r="L151" i="500"/>
  <c r="B151" i="500"/>
  <c r="BJ150" i="500"/>
  <c r="BI150" i="500"/>
  <c r="BH150" i="500"/>
  <c r="BG150" i="500"/>
  <c r="BF150" i="500"/>
  <c r="BE150" i="500"/>
  <c r="BD150" i="500"/>
  <c r="BC150" i="500"/>
  <c r="BB150" i="500"/>
  <c r="BA150" i="500"/>
  <c r="AQ150" i="500"/>
  <c r="AL150" i="500"/>
  <c r="AK150" i="500"/>
  <c r="AJ150" i="500"/>
  <c r="AD150" i="500"/>
  <c r="Z150" i="500" s="1"/>
  <c r="AC150" i="500"/>
  <c r="AB150" i="500"/>
  <c r="Y150" i="500"/>
  <c r="W150" i="500"/>
  <c r="U150" i="500"/>
  <c r="L150" i="500"/>
  <c r="B150" i="500"/>
  <c r="BJ149" i="500"/>
  <c r="BI149" i="500"/>
  <c r="BH149" i="500"/>
  <c r="BG149" i="500"/>
  <c r="BF149" i="500"/>
  <c r="BE149" i="500"/>
  <c r="BD149" i="500"/>
  <c r="BC149" i="500"/>
  <c r="BB149" i="500"/>
  <c r="BA149" i="500"/>
  <c r="AQ149" i="500"/>
  <c r="AL149" i="500"/>
  <c r="AK149" i="500"/>
  <c r="AJ149" i="500"/>
  <c r="AD149" i="500"/>
  <c r="Z149" i="500" s="1"/>
  <c r="AC149" i="500"/>
  <c r="AB149" i="500"/>
  <c r="Y149" i="500"/>
  <c r="W149" i="500"/>
  <c r="U149" i="500"/>
  <c r="L149" i="500"/>
  <c r="B149" i="500"/>
  <c r="BJ148" i="500"/>
  <c r="BI148" i="500"/>
  <c r="BH148" i="500"/>
  <c r="BG148" i="500"/>
  <c r="BF148" i="500"/>
  <c r="BE148" i="500"/>
  <c r="BD148" i="500"/>
  <c r="BC148" i="500"/>
  <c r="BB148" i="500"/>
  <c r="BA148" i="500"/>
  <c r="AQ148" i="500"/>
  <c r="AL148" i="500"/>
  <c r="AK148" i="500"/>
  <c r="AJ148" i="500"/>
  <c r="AD148" i="500"/>
  <c r="Z148" i="500" s="1"/>
  <c r="AC148" i="500"/>
  <c r="AB148" i="500"/>
  <c r="Y148" i="500"/>
  <c r="W148" i="500"/>
  <c r="U148" i="500"/>
  <c r="L148" i="500"/>
  <c r="B148" i="500"/>
  <c r="BJ147" i="500"/>
  <c r="BI147" i="500"/>
  <c r="BH147" i="500"/>
  <c r="BG147" i="500"/>
  <c r="BF147" i="500"/>
  <c r="BE147" i="500"/>
  <c r="BD147" i="500"/>
  <c r="BC147" i="500"/>
  <c r="BB147" i="500"/>
  <c r="BA147" i="500"/>
  <c r="AQ147" i="500"/>
  <c r="AL147" i="500"/>
  <c r="AK147" i="500"/>
  <c r="AJ147" i="500"/>
  <c r="AD147" i="500"/>
  <c r="Z147" i="500" s="1"/>
  <c r="AC147" i="500"/>
  <c r="AB147" i="500"/>
  <c r="Y147" i="500"/>
  <c r="W147" i="500"/>
  <c r="U147" i="500"/>
  <c r="L147" i="500"/>
  <c r="B147" i="500"/>
  <c r="BJ146" i="500"/>
  <c r="BI146" i="500"/>
  <c r="BH146" i="500"/>
  <c r="BG146" i="500"/>
  <c r="BF146" i="500"/>
  <c r="BE146" i="500"/>
  <c r="BD146" i="500"/>
  <c r="BC146" i="500"/>
  <c r="BB146" i="500"/>
  <c r="BA146" i="500"/>
  <c r="AQ146" i="500"/>
  <c r="AL146" i="500"/>
  <c r="AK146" i="500"/>
  <c r="AJ146" i="500"/>
  <c r="AD146" i="500"/>
  <c r="Z146" i="500" s="1"/>
  <c r="AC146" i="500"/>
  <c r="AB146" i="500"/>
  <c r="Y146" i="500"/>
  <c r="W146" i="500"/>
  <c r="U146" i="500"/>
  <c r="L146" i="500"/>
  <c r="B146" i="500"/>
  <c r="BJ145" i="500"/>
  <c r="BI145" i="500"/>
  <c r="BH145" i="500"/>
  <c r="BG145" i="500"/>
  <c r="BF145" i="500"/>
  <c r="BE145" i="500"/>
  <c r="BD145" i="500"/>
  <c r="BC145" i="500"/>
  <c r="BB145" i="500"/>
  <c r="BA145" i="500"/>
  <c r="AQ145" i="500"/>
  <c r="AL145" i="500"/>
  <c r="AK145" i="500"/>
  <c r="AJ145" i="500"/>
  <c r="AD145" i="500"/>
  <c r="Z145" i="500" s="1"/>
  <c r="AC145" i="500"/>
  <c r="AB145" i="500"/>
  <c r="Y145" i="500"/>
  <c r="W145" i="500"/>
  <c r="U145" i="500"/>
  <c r="L145" i="500"/>
  <c r="B145" i="500"/>
  <c r="BJ144" i="500"/>
  <c r="BI144" i="500"/>
  <c r="BH144" i="500"/>
  <c r="BG144" i="500"/>
  <c r="BF144" i="500"/>
  <c r="BE144" i="500"/>
  <c r="BD144" i="500"/>
  <c r="BC144" i="500"/>
  <c r="BB144" i="500"/>
  <c r="BA144" i="500"/>
  <c r="AQ144" i="500"/>
  <c r="AL144" i="500"/>
  <c r="AK144" i="500"/>
  <c r="AJ144" i="500"/>
  <c r="AD144" i="500"/>
  <c r="AC144" i="500"/>
  <c r="AB144" i="500"/>
  <c r="Z144" i="500"/>
  <c r="Y144" i="500"/>
  <c r="W144" i="500"/>
  <c r="U144" i="500"/>
  <c r="L144" i="500"/>
  <c r="B144" i="500"/>
  <c r="BJ143" i="500"/>
  <c r="BI143" i="500"/>
  <c r="BH143" i="500"/>
  <c r="BG143" i="500"/>
  <c r="BF143" i="500"/>
  <c r="BE143" i="500"/>
  <c r="BD143" i="500"/>
  <c r="BC143" i="500"/>
  <c r="BB143" i="500"/>
  <c r="BA143" i="500"/>
  <c r="AQ143" i="500"/>
  <c r="AL143" i="500"/>
  <c r="AK143" i="500"/>
  <c r="AJ143" i="500"/>
  <c r="AD143" i="500"/>
  <c r="Z143" i="500" s="1"/>
  <c r="AC143" i="500"/>
  <c r="AB143" i="500"/>
  <c r="Y143" i="500"/>
  <c r="W143" i="500"/>
  <c r="U143" i="500"/>
  <c r="L143" i="500"/>
  <c r="B143" i="500"/>
  <c r="BJ142" i="500"/>
  <c r="BI142" i="500"/>
  <c r="BH142" i="500"/>
  <c r="BG142" i="500"/>
  <c r="BF142" i="500"/>
  <c r="BE142" i="500"/>
  <c r="BD142" i="500"/>
  <c r="BC142" i="500"/>
  <c r="BB142" i="500"/>
  <c r="BA142" i="500"/>
  <c r="AQ142" i="500"/>
  <c r="AL142" i="500"/>
  <c r="AK142" i="500"/>
  <c r="AJ142" i="500"/>
  <c r="AD142" i="500"/>
  <c r="Z142" i="500" s="1"/>
  <c r="AC142" i="500"/>
  <c r="AB142" i="500"/>
  <c r="Y142" i="500"/>
  <c r="W142" i="500"/>
  <c r="U142" i="500"/>
  <c r="L142" i="500"/>
  <c r="B142" i="500"/>
  <c r="BJ141" i="500"/>
  <c r="BI141" i="500"/>
  <c r="BH141" i="500"/>
  <c r="BG141" i="500"/>
  <c r="BF141" i="500"/>
  <c r="BE141" i="500"/>
  <c r="BD141" i="500"/>
  <c r="BC141" i="500"/>
  <c r="BB141" i="500"/>
  <c r="BA141" i="500"/>
  <c r="AQ141" i="500"/>
  <c r="AL141" i="500"/>
  <c r="AK141" i="500"/>
  <c r="AJ141" i="500"/>
  <c r="AD141" i="500"/>
  <c r="Z141" i="500" s="1"/>
  <c r="AC141" i="500"/>
  <c r="AB141" i="500"/>
  <c r="Y141" i="500"/>
  <c r="W141" i="500"/>
  <c r="U141" i="500"/>
  <c r="L141" i="500"/>
  <c r="B141" i="500"/>
  <c r="BJ140" i="500"/>
  <c r="BI140" i="500"/>
  <c r="BH140" i="500"/>
  <c r="BG140" i="500"/>
  <c r="BF140" i="500"/>
  <c r="BE140" i="500"/>
  <c r="BD140" i="500"/>
  <c r="BC140" i="500"/>
  <c r="BB140" i="500"/>
  <c r="BA140" i="500"/>
  <c r="AQ140" i="500"/>
  <c r="AL140" i="500"/>
  <c r="AK140" i="500"/>
  <c r="AJ140" i="500"/>
  <c r="AD140" i="500"/>
  <c r="Z140" i="500" s="1"/>
  <c r="AC140" i="500"/>
  <c r="AB140" i="500"/>
  <c r="Y140" i="500"/>
  <c r="W140" i="500"/>
  <c r="U140" i="500"/>
  <c r="L140" i="500"/>
  <c r="B140" i="500"/>
  <c r="BJ139" i="500"/>
  <c r="BI139" i="500"/>
  <c r="BH139" i="500"/>
  <c r="BG139" i="500"/>
  <c r="BF139" i="500"/>
  <c r="BE139" i="500"/>
  <c r="BD139" i="500"/>
  <c r="BC139" i="500"/>
  <c r="BB139" i="500"/>
  <c r="BA139" i="500"/>
  <c r="AQ139" i="500"/>
  <c r="AL139" i="500"/>
  <c r="AK139" i="500"/>
  <c r="AJ139" i="500"/>
  <c r="AD139" i="500"/>
  <c r="Z139" i="500" s="1"/>
  <c r="AC139" i="500"/>
  <c r="AB139" i="500"/>
  <c r="Y139" i="500"/>
  <c r="W139" i="500"/>
  <c r="U139" i="500"/>
  <c r="L139" i="500"/>
  <c r="B139" i="500"/>
  <c r="BJ138" i="500"/>
  <c r="BI138" i="500"/>
  <c r="BH138" i="500"/>
  <c r="BG138" i="500"/>
  <c r="BF138" i="500"/>
  <c r="BE138" i="500"/>
  <c r="BD138" i="500"/>
  <c r="BC138" i="500"/>
  <c r="BB138" i="500"/>
  <c r="BA138" i="500"/>
  <c r="AQ138" i="500"/>
  <c r="AL138" i="500"/>
  <c r="AK138" i="500"/>
  <c r="AJ138" i="500"/>
  <c r="AD138" i="500"/>
  <c r="Z138" i="500" s="1"/>
  <c r="AC138" i="500"/>
  <c r="AB138" i="500"/>
  <c r="Y138" i="500"/>
  <c r="W138" i="500"/>
  <c r="U138" i="500"/>
  <c r="L138" i="500"/>
  <c r="B138" i="500"/>
  <c r="BJ137" i="500"/>
  <c r="BI137" i="500"/>
  <c r="BH137" i="500"/>
  <c r="BG137" i="500"/>
  <c r="BF137" i="500"/>
  <c r="BE137" i="500"/>
  <c r="BD137" i="500"/>
  <c r="BC137" i="500"/>
  <c r="BB137" i="500"/>
  <c r="BA137" i="500"/>
  <c r="AQ137" i="500"/>
  <c r="AL137" i="500"/>
  <c r="AK137" i="500"/>
  <c r="AJ137" i="500"/>
  <c r="AD137" i="500"/>
  <c r="Z137" i="500" s="1"/>
  <c r="AC137" i="500"/>
  <c r="AB137" i="500"/>
  <c r="Y137" i="500"/>
  <c r="W137" i="500"/>
  <c r="U137" i="500"/>
  <c r="L137" i="500"/>
  <c r="B137" i="500"/>
  <c r="BJ136" i="500"/>
  <c r="BI136" i="500"/>
  <c r="BH136" i="500"/>
  <c r="BG136" i="500"/>
  <c r="BF136" i="500"/>
  <c r="BE136" i="500"/>
  <c r="BD136" i="500"/>
  <c r="BC136" i="500"/>
  <c r="BB136" i="500"/>
  <c r="BA136" i="500"/>
  <c r="AQ136" i="500"/>
  <c r="AL136" i="500"/>
  <c r="AK136" i="500"/>
  <c r="AJ136" i="500"/>
  <c r="AD136" i="500"/>
  <c r="Z136" i="500" s="1"/>
  <c r="AC136" i="500"/>
  <c r="AB136" i="500"/>
  <c r="Y136" i="500"/>
  <c r="W136" i="500"/>
  <c r="U136" i="500"/>
  <c r="L136" i="500"/>
  <c r="B136" i="500"/>
  <c r="BJ135" i="500"/>
  <c r="BI135" i="500"/>
  <c r="BH135" i="500"/>
  <c r="BG135" i="500"/>
  <c r="BF135" i="500"/>
  <c r="BE135" i="500"/>
  <c r="BD135" i="500"/>
  <c r="BC135" i="500"/>
  <c r="BB135" i="500"/>
  <c r="BA135" i="500"/>
  <c r="AQ135" i="500"/>
  <c r="AL135" i="500"/>
  <c r="AK135" i="500"/>
  <c r="AJ135" i="500"/>
  <c r="AD135" i="500"/>
  <c r="Z135" i="500" s="1"/>
  <c r="AC135" i="500"/>
  <c r="AB135" i="500"/>
  <c r="Y135" i="500"/>
  <c r="W135" i="500"/>
  <c r="U135" i="500"/>
  <c r="L135" i="500"/>
  <c r="B135" i="500"/>
  <c r="BJ134" i="500"/>
  <c r="BI134" i="500"/>
  <c r="BH134" i="500"/>
  <c r="BG134" i="500"/>
  <c r="BF134" i="500"/>
  <c r="BE134" i="500"/>
  <c r="BD134" i="500"/>
  <c r="BC134" i="500"/>
  <c r="BB134" i="500"/>
  <c r="BA134" i="500"/>
  <c r="AQ134" i="500"/>
  <c r="AL134" i="500"/>
  <c r="AK134" i="500"/>
  <c r="AJ134" i="500"/>
  <c r="AD134" i="500"/>
  <c r="Z134" i="500" s="1"/>
  <c r="AC134" i="500"/>
  <c r="AB134" i="500"/>
  <c r="Y134" i="500"/>
  <c r="W134" i="500"/>
  <c r="U134" i="500"/>
  <c r="L134" i="500"/>
  <c r="B134" i="500"/>
  <c r="BJ133" i="500"/>
  <c r="BI133" i="500"/>
  <c r="BH133" i="500"/>
  <c r="BG133" i="500"/>
  <c r="BF133" i="500"/>
  <c r="BE133" i="500"/>
  <c r="BD133" i="500"/>
  <c r="BC133" i="500"/>
  <c r="BB133" i="500"/>
  <c r="BA133" i="500"/>
  <c r="AQ133" i="500"/>
  <c r="AL133" i="500"/>
  <c r="AK133" i="500"/>
  <c r="AJ133" i="500"/>
  <c r="AD133" i="500"/>
  <c r="Z133" i="500" s="1"/>
  <c r="AC133" i="500"/>
  <c r="AB133" i="500"/>
  <c r="Y133" i="500"/>
  <c r="W133" i="500"/>
  <c r="U133" i="500"/>
  <c r="L133" i="500"/>
  <c r="B133" i="500"/>
  <c r="BJ132" i="500"/>
  <c r="BI132" i="500"/>
  <c r="BH132" i="500"/>
  <c r="BG132" i="500"/>
  <c r="BF132" i="500"/>
  <c r="BE132" i="500"/>
  <c r="BD132" i="500"/>
  <c r="BC132" i="500"/>
  <c r="BB132" i="500"/>
  <c r="BA132" i="500"/>
  <c r="AQ132" i="500"/>
  <c r="AL132" i="500"/>
  <c r="AK132" i="500"/>
  <c r="AJ132" i="500"/>
  <c r="AD132" i="500"/>
  <c r="Z132" i="500" s="1"/>
  <c r="AC132" i="500"/>
  <c r="AB132" i="500"/>
  <c r="Y132" i="500"/>
  <c r="W132" i="500"/>
  <c r="U132" i="500"/>
  <c r="L132" i="500"/>
  <c r="B132" i="500"/>
  <c r="BJ131" i="500"/>
  <c r="BI131" i="500"/>
  <c r="BH131" i="500"/>
  <c r="BG131" i="500"/>
  <c r="BF131" i="500"/>
  <c r="BE131" i="500"/>
  <c r="BD131" i="500"/>
  <c r="BC131" i="500"/>
  <c r="BB131" i="500"/>
  <c r="BA131" i="500"/>
  <c r="AQ131" i="500"/>
  <c r="AL131" i="500"/>
  <c r="AK131" i="500"/>
  <c r="AJ131" i="500"/>
  <c r="AD131" i="500"/>
  <c r="Z131" i="500" s="1"/>
  <c r="AC131" i="500"/>
  <c r="AB131" i="500"/>
  <c r="Y131" i="500"/>
  <c r="W131" i="500"/>
  <c r="U131" i="500"/>
  <c r="L131" i="500"/>
  <c r="B131" i="500"/>
  <c r="BJ130" i="500"/>
  <c r="BI130" i="500"/>
  <c r="BH130" i="500"/>
  <c r="BG130" i="500"/>
  <c r="BF130" i="500"/>
  <c r="BE130" i="500"/>
  <c r="BD130" i="500"/>
  <c r="BC130" i="500"/>
  <c r="BB130" i="500"/>
  <c r="BA130" i="500"/>
  <c r="AQ130" i="500"/>
  <c r="AL130" i="500"/>
  <c r="AK130" i="500"/>
  <c r="AJ130" i="500"/>
  <c r="AD130" i="500"/>
  <c r="AC130" i="500"/>
  <c r="AB130" i="500"/>
  <c r="Z130" i="500"/>
  <c r="Y130" i="500"/>
  <c r="W130" i="500"/>
  <c r="U130" i="500"/>
  <c r="L130" i="500"/>
  <c r="B130" i="500"/>
  <c r="L129" i="500"/>
  <c r="L129" i="502"/>
  <c r="BJ230" i="505"/>
  <c r="BI230" i="505"/>
  <c r="BH230" i="505"/>
  <c r="BG230" i="505"/>
  <c r="BF230" i="505"/>
  <c r="BE230" i="505"/>
  <c r="BD230" i="505"/>
  <c r="BC230" i="505"/>
  <c r="BB230" i="505"/>
  <c r="BA230" i="505"/>
  <c r="AQ230" i="505"/>
  <c r="AL230" i="505"/>
  <c r="AK230" i="505"/>
  <c r="AJ230" i="505"/>
  <c r="AD230" i="505"/>
  <c r="Z230" i="505" s="1"/>
  <c r="AC230" i="505"/>
  <c r="AB230" i="505"/>
  <c r="Y230" i="505"/>
  <c r="W230" i="505"/>
  <c r="U230" i="505"/>
  <c r="L230" i="505"/>
  <c r="B230" i="505"/>
  <c r="BJ229" i="505"/>
  <c r="BI229" i="505"/>
  <c r="BH229" i="505"/>
  <c r="BG229" i="505"/>
  <c r="BF229" i="505"/>
  <c r="BE229" i="505"/>
  <c r="BD229" i="505"/>
  <c r="BC229" i="505"/>
  <c r="BB229" i="505"/>
  <c r="BA229" i="505"/>
  <c r="AQ229" i="505"/>
  <c r="AL229" i="505"/>
  <c r="AK229" i="505"/>
  <c r="AJ229" i="505"/>
  <c r="AD229" i="505"/>
  <c r="Z229" i="505" s="1"/>
  <c r="AC229" i="505"/>
  <c r="AB229" i="505"/>
  <c r="Y229" i="505"/>
  <c r="W229" i="505"/>
  <c r="U229" i="505"/>
  <c r="L229" i="505"/>
  <c r="B229" i="505"/>
  <c r="BJ228" i="505"/>
  <c r="BI228" i="505"/>
  <c r="BH228" i="505"/>
  <c r="BG228" i="505"/>
  <c r="BF228" i="505"/>
  <c r="BE228" i="505"/>
  <c r="BD228" i="505"/>
  <c r="BC228" i="505"/>
  <c r="BB228" i="505"/>
  <c r="BA228" i="505"/>
  <c r="AQ228" i="505"/>
  <c r="AL228" i="505"/>
  <c r="AK228" i="505"/>
  <c r="AJ228" i="505"/>
  <c r="AD228" i="505"/>
  <c r="Z228" i="505" s="1"/>
  <c r="AC228" i="505"/>
  <c r="AB228" i="505"/>
  <c r="Y228" i="505"/>
  <c r="W228" i="505"/>
  <c r="U228" i="505"/>
  <c r="L228" i="505"/>
  <c r="B228" i="505"/>
  <c r="BJ227" i="505"/>
  <c r="BI227" i="505"/>
  <c r="BH227" i="505"/>
  <c r="BG227" i="505"/>
  <c r="BF227" i="505"/>
  <c r="BE227" i="505"/>
  <c r="BD227" i="505"/>
  <c r="BC227" i="505"/>
  <c r="BB227" i="505"/>
  <c r="BA227" i="505"/>
  <c r="AQ227" i="505"/>
  <c r="AL227" i="505"/>
  <c r="AK227" i="505"/>
  <c r="AJ227" i="505"/>
  <c r="AD227" i="505"/>
  <c r="AC227" i="505"/>
  <c r="AB227" i="505"/>
  <c r="Z227" i="505"/>
  <c r="Y227" i="505"/>
  <c r="W227" i="505"/>
  <c r="U227" i="505"/>
  <c r="L227" i="505"/>
  <c r="B227" i="505"/>
  <c r="BJ226" i="505"/>
  <c r="BI226" i="505"/>
  <c r="BH226" i="505"/>
  <c r="BG226" i="505"/>
  <c r="BF226" i="505"/>
  <c r="BE226" i="505"/>
  <c r="BD226" i="505"/>
  <c r="BC226" i="505"/>
  <c r="BB226" i="505"/>
  <c r="BA226" i="505"/>
  <c r="AQ226" i="505"/>
  <c r="AL226" i="505"/>
  <c r="AK226" i="505"/>
  <c r="AJ226" i="505"/>
  <c r="AD226" i="505"/>
  <c r="Z226" i="505" s="1"/>
  <c r="AC226" i="505"/>
  <c r="AB226" i="505"/>
  <c r="Y226" i="505"/>
  <c r="W226" i="505"/>
  <c r="U226" i="505"/>
  <c r="L226" i="505"/>
  <c r="B226" i="505"/>
  <c r="BJ225" i="505"/>
  <c r="BI225" i="505"/>
  <c r="BH225" i="505"/>
  <c r="BG225" i="505"/>
  <c r="BF225" i="505"/>
  <c r="BE225" i="505"/>
  <c r="BD225" i="505"/>
  <c r="BC225" i="505"/>
  <c r="BB225" i="505"/>
  <c r="BA225" i="505"/>
  <c r="AQ225" i="505"/>
  <c r="AL225" i="505"/>
  <c r="AK225" i="505"/>
  <c r="AJ225" i="505"/>
  <c r="AD225" i="505"/>
  <c r="Z225" i="505" s="1"/>
  <c r="AC225" i="505"/>
  <c r="AB225" i="505"/>
  <c r="Y225" i="505"/>
  <c r="W225" i="505"/>
  <c r="U225" i="505"/>
  <c r="L225" i="505"/>
  <c r="B225" i="505"/>
  <c r="BJ224" i="505"/>
  <c r="BI224" i="505"/>
  <c r="BH224" i="505"/>
  <c r="BG224" i="505"/>
  <c r="BF224" i="505"/>
  <c r="BE224" i="505"/>
  <c r="BD224" i="505"/>
  <c r="BC224" i="505"/>
  <c r="BB224" i="505"/>
  <c r="BA224" i="505"/>
  <c r="AQ224" i="505"/>
  <c r="AL224" i="505"/>
  <c r="AK224" i="505"/>
  <c r="AJ224" i="505"/>
  <c r="AD224" i="505"/>
  <c r="Z224" i="505" s="1"/>
  <c r="AC224" i="505"/>
  <c r="AB224" i="505"/>
  <c r="Y224" i="505"/>
  <c r="W224" i="505"/>
  <c r="U224" i="505"/>
  <c r="L224" i="505"/>
  <c r="B224" i="505"/>
  <c r="BJ223" i="505"/>
  <c r="BI223" i="505"/>
  <c r="BH223" i="505"/>
  <c r="BG223" i="505"/>
  <c r="BF223" i="505"/>
  <c r="BE223" i="505"/>
  <c r="BD223" i="505"/>
  <c r="BC223" i="505"/>
  <c r="BB223" i="505"/>
  <c r="BA223" i="505"/>
  <c r="AQ223" i="505"/>
  <c r="AL223" i="505"/>
  <c r="AK223" i="505"/>
  <c r="AJ223" i="505"/>
  <c r="AD223" i="505"/>
  <c r="Z223" i="505" s="1"/>
  <c r="AC223" i="505"/>
  <c r="AB223" i="505"/>
  <c r="Y223" i="505"/>
  <c r="W223" i="505"/>
  <c r="U223" i="505"/>
  <c r="L223" i="505"/>
  <c r="B223" i="505"/>
  <c r="BJ222" i="505"/>
  <c r="BI222" i="505"/>
  <c r="BH222" i="505"/>
  <c r="BG222" i="505"/>
  <c r="BF222" i="505"/>
  <c r="BE222" i="505"/>
  <c r="BD222" i="505"/>
  <c r="BC222" i="505"/>
  <c r="BB222" i="505"/>
  <c r="BA222" i="505"/>
  <c r="AQ222" i="505"/>
  <c r="AL222" i="505"/>
  <c r="AK222" i="505"/>
  <c r="AJ222" i="505"/>
  <c r="AD222" i="505"/>
  <c r="Z222" i="505" s="1"/>
  <c r="AC222" i="505"/>
  <c r="AB222" i="505"/>
  <c r="Y222" i="505"/>
  <c r="W222" i="505"/>
  <c r="U222" i="505"/>
  <c r="L222" i="505"/>
  <c r="B222" i="505"/>
  <c r="BJ221" i="505"/>
  <c r="BI221" i="505"/>
  <c r="BH221" i="505"/>
  <c r="BG221" i="505"/>
  <c r="BF221" i="505"/>
  <c r="BE221" i="505"/>
  <c r="BD221" i="505"/>
  <c r="BC221" i="505"/>
  <c r="BB221" i="505"/>
  <c r="BA221" i="505"/>
  <c r="AQ221" i="505"/>
  <c r="AL221" i="505"/>
  <c r="AK221" i="505"/>
  <c r="AJ221" i="505"/>
  <c r="AD221" i="505"/>
  <c r="Z221" i="505" s="1"/>
  <c r="AC221" i="505"/>
  <c r="AB221" i="505"/>
  <c r="Y221" i="505"/>
  <c r="W221" i="505"/>
  <c r="U221" i="505"/>
  <c r="L221" i="505"/>
  <c r="B221" i="505"/>
  <c r="BJ220" i="505"/>
  <c r="BI220" i="505"/>
  <c r="BH220" i="505"/>
  <c r="BG220" i="505"/>
  <c r="BF220" i="505"/>
  <c r="BE220" i="505"/>
  <c r="BD220" i="505"/>
  <c r="BC220" i="505"/>
  <c r="BB220" i="505"/>
  <c r="BA220" i="505"/>
  <c r="AQ220" i="505"/>
  <c r="AL220" i="505"/>
  <c r="AK220" i="505"/>
  <c r="AJ220" i="505"/>
  <c r="AD220" i="505"/>
  <c r="Z220" i="505" s="1"/>
  <c r="AC220" i="505"/>
  <c r="AB220" i="505"/>
  <c r="Y220" i="505"/>
  <c r="W220" i="505"/>
  <c r="U220" i="505"/>
  <c r="L220" i="505"/>
  <c r="B220" i="505"/>
  <c r="BJ219" i="505"/>
  <c r="BI219" i="505"/>
  <c r="BH219" i="505"/>
  <c r="BG219" i="505"/>
  <c r="BF219" i="505"/>
  <c r="BE219" i="505"/>
  <c r="BD219" i="505"/>
  <c r="BC219" i="505"/>
  <c r="BB219" i="505"/>
  <c r="BA219" i="505"/>
  <c r="AQ219" i="505"/>
  <c r="AL219" i="505"/>
  <c r="AK219" i="505"/>
  <c r="AJ219" i="505"/>
  <c r="AD219" i="505"/>
  <c r="AC219" i="505"/>
  <c r="AB219" i="505"/>
  <c r="Z219" i="505"/>
  <c r="Y219" i="505"/>
  <c r="W219" i="505"/>
  <c r="U219" i="505"/>
  <c r="L219" i="505"/>
  <c r="B219" i="505"/>
  <c r="BJ218" i="505"/>
  <c r="BI218" i="505"/>
  <c r="BH218" i="505"/>
  <c r="BG218" i="505"/>
  <c r="BF218" i="505"/>
  <c r="BE218" i="505"/>
  <c r="BD218" i="505"/>
  <c r="BC218" i="505"/>
  <c r="BB218" i="505"/>
  <c r="BA218" i="505"/>
  <c r="AQ218" i="505"/>
  <c r="AL218" i="505"/>
  <c r="AK218" i="505"/>
  <c r="AJ218" i="505"/>
  <c r="AD218" i="505"/>
  <c r="Z218" i="505" s="1"/>
  <c r="AC218" i="505"/>
  <c r="AB218" i="505"/>
  <c r="Y218" i="505"/>
  <c r="W218" i="505"/>
  <c r="U218" i="505"/>
  <c r="L218" i="505"/>
  <c r="B218" i="505"/>
  <c r="BJ217" i="505"/>
  <c r="BI217" i="505"/>
  <c r="BH217" i="505"/>
  <c r="BG217" i="505"/>
  <c r="BF217" i="505"/>
  <c r="BE217" i="505"/>
  <c r="BD217" i="505"/>
  <c r="BC217" i="505"/>
  <c r="BB217" i="505"/>
  <c r="BA217" i="505"/>
  <c r="AQ217" i="505"/>
  <c r="AL217" i="505"/>
  <c r="AK217" i="505"/>
  <c r="AJ217" i="505"/>
  <c r="AD217" i="505"/>
  <c r="Z217" i="505" s="1"/>
  <c r="AC217" i="505"/>
  <c r="AB217" i="505"/>
  <c r="Y217" i="505"/>
  <c r="W217" i="505"/>
  <c r="U217" i="505"/>
  <c r="L217" i="505"/>
  <c r="B217" i="505"/>
  <c r="BJ216" i="505"/>
  <c r="BI216" i="505"/>
  <c r="BH216" i="505"/>
  <c r="BG216" i="505"/>
  <c r="BF216" i="505"/>
  <c r="BE216" i="505"/>
  <c r="BD216" i="505"/>
  <c r="BC216" i="505"/>
  <c r="BB216" i="505"/>
  <c r="BA216" i="505"/>
  <c r="AQ216" i="505"/>
  <c r="AL216" i="505"/>
  <c r="AK216" i="505"/>
  <c r="AJ216" i="505"/>
  <c r="AD216" i="505"/>
  <c r="Z216" i="505" s="1"/>
  <c r="AC216" i="505"/>
  <c r="AB216" i="505"/>
  <c r="Y216" i="505"/>
  <c r="W216" i="505"/>
  <c r="U216" i="505"/>
  <c r="L216" i="505"/>
  <c r="B216" i="505"/>
  <c r="BJ215" i="505"/>
  <c r="BI215" i="505"/>
  <c r="BH215" i="505"/>
  <c r="BG215" i="505"/>
  <c r="BF215" i="505"/>
  <c r="BE215" i="505"/>
  <c r="BD215" i="505"/>
  <c r="BC215" i="505"/>
  <c r="BB215" i="505"/>
  <c r="BA215" i="505"/>
  <c r="AQ215" i="505"/>
  <c r="AL215" i="505"/>
  <c r="AK215" i="505"/>
  <c r="AJ215" i="505"/>
  <c r="AD215" i="505"/>
  <c r="Z215" i="505" s="1"/>
  <c r="AC215" i="505"/>
  <c r="AB215" i="505"/>
  <c r="Y215" i="505"/>
  <c r="W215" i="505"/>
  <c r="U215" i="505"/>
  <c r="L215" i="505"/>
  <c r="B215" i="505"/>
  <c r="BJ214" i="505"/>
  <c r="BI214" i="505"/>
  <c r="BH214" i="505"/>
  <c r="BG214" i="505"/>
  <c r="BF214" i="505"/>
  <c r="BE214" i="505"/>
  <c r="BD214" i="505"/>
  <c r="BC214" i="505"/>
  <c r="BB214" i="505"/>
  <c r="BA214" i="505"/>
  <c r="AQ214" i="505"/>
  <c r="AL214" i="505"/>
  <c r="AK214" i="505"/>
  <c r="AJ214" i="505"/>
  <c r="AD214" i="505"/>
  <c r="Z214" i="505" s="1"/>
  <c r="AC214" i="505"/>
  <c r="AB214" i="505"/>
  <c r="Y214" i="505"/>
  <c r="W214" i="505"/>
  <c r="U214" i="505"/>
  <c r="L214" i="505"/>
  <c r="B214" i="505"/>
  <c r="BJ213" i="505"/>
  <c r="BI213" i="505"/>
  <c r="BH213" i="505"/>
  <c r="BG213" i="505"/>
  <c r="BF213" i="505"/>
  <c r="BE213" i="505"/>
  <c r="BD213" i="505"/>
  <c r="BC213" i="505"/>
  <c r="BB213" i="505"/>
  <c r="BA213" i="505"/>
  <c r="AQ213" i="505"/>
  <c r="AL213" i="505"/>
  <c r="AK213" i="505"/>
  <c r="AJ213" i="505"/>
  <c r="AD213" i="505"/>
  <c r="Z213" i="505" s="1"/>
  <c r="AC213" i="505"/>
  <c r="AB213" i="505"/>
  <c r="Y213" i="505"/>
  <c r="W213" i="505"/>
  <c r="U213" i="505"/>
  <c r="L213" i="505"/>
  <c r="B213" i="505"/>
  <c r="BJ212" i="505"/>
  <c r="BI212" i="505"/>
  <c r="BH212" i="505"/>
  <c r="BG212" i="505"/>
  <c r="BF212" i="505"/>
  <c r="BE212" i="505"/>
  <c r="BD212" i="505"/>
  <c r="BC212" i="505"/>
  <c r="BB212" i="505"/>
  <c r="BA212" i="505"/>
  <c r="AQ212" i="505"/>
  <c r="AL212" i="505"/>
  <c r="AK212" i="505"/>
  <c r="AJ212" i="505"/>
  <c r="AD212" i="505"/>
  <c r="Z212" i="505" s="1"/>
  <c r="AC212" i="505"/>
  <c r="AB212" i="505"/>
  <c r="Y212" i="505"/>
  <c r="W212" i="505"/>
  <c r="U212" i="505"/>
  <c r="L212" i="505"/>
  <c r="B212" i="505"/>
  <c r="BJ211" i="505"/>
  <c r="BI211" i="505"/>
  <c r="BH211" i="505"/>
  <c r="BG211" i="505"/>
  <c r="BF211" i="505"/>
  <c r="BE211" i="505"/>
  <c r="BD211" i="505"/>
  <c r="BC211" i="505"/>
  <c r="BB211" i="505"/>
  <c r="BA211" i="505"/>
  <c r="AQ211" i="505"/>
  <c r="AL211" i="505"/>
  <c r="AK211" i="505"/>
  <c r="AJ211" i="505"/>
  <c r="AD211" i="505"/>
  <c r="AC211" i="505"/>
  <c r="AB211" i="505"/>
  <c r="Z211" i="505"/>
  <c r="Y211" i="505"/>
  <c r="W211" i="505"/>
  <c r="U211" i="505"/>
  <c r="L211" i="505"/>
  <c r="B211" i="505"/>
  <c r="BJ210" i="505"/>
  <c r="BI210" i="505"/>
  <c r="BH210" i="505"/>
  <c r="BG210" i="505"/>
  <c r="BF210" i="505"/>
  <c r="BE210" i="505"/>
  <c r="BD210" i="505"/>
  <c r="BC210" i="505"/>
  <c r="BB210" i="505"/>
  <c r="BA210" i="505"/>
  <c r="AQ210" i="505"/>
  <c r="AL210" i="505"/>
  <c r="AK210" i="505"/>
  <c r="AJ210" i="505"/>
  <c r="AD210" i="505"/>
  <c r="Z210" i="505" s="1"/>
  <c r="AC210" i="505"/>
  <c r="AB210" i="505"/>
  <c r="Y210" i="505"/>
  <c r="W210" i="505"/>
  <c r="U210" i="505"/>
  <c r="L210" i="505"/>
  <c r="B210" i="505"/>
  <c r="BJ209" i="505"/>
  <c r="BI209" i="505"/>
  <c r="BH209" i="505"/>
  <c r="BG209" i="505"/>
  <c r="BF209" i="505"/>
  <c r="BE209" i="505"/>
  <c r="BD209" i="505"/>
  <c r="BC209" i="505"/>
  <c r="BB209" i="505"/>
  <c r="BA209" i="505"/>
  <c r="AQ209" i="505"/>
  <c r="AL209" i="505"/>
  <c r="AK209" i="505"/>
  <c r="AJ209" i="505"/>
  <c r="AD209" i="505"/>
  <c r="Z209" i="505" s="1"/>
  <c r="AC209" i="505"/>
  <c r="AB209" i="505"/>
  <c r="Y209" i="505"/>
  <c r="W209" i="505"/>
  <c r="U209" i="505"/>
  <c r="L209" i="505"/>
  <c r="B209" i="505"/>
  <c r="BJ208" i="505"/>
  <c r="BI208" i="505"/>
  <c r="BH208" i="505"/>
  <c r="BG208" i="505"/>
  <c r="BF208" i="505"/>
  <c r="BE208" i="505"/>
  <c r="BD208" i="505"/>
  <c r="BC208" i="505"/>
  <c r="BB208" i="505"/>
  <c r="BA208" i="505"/>
  <c r="AQ208" i="505"/>
  <c r="AL208" i="505"/>
  <c r="AK208" i="505"/>
  <c r="AJ208" i="505"/>
  <c r="AD208" i="505"/>
  <c r="Z208" i="505" s="1"/>
  <c r="AC208" i="505"/>
  <c r="AB208" i="505"/>
  <c r="Y208" i="505"/>
  <c r="W208" i="505"/>
  <c r="U208" i="505"/>
  <c r="L208" i="505"/>
  <c r="B208" i="505"/>
  <c r="BJ207" i="505"/>
  <c r="BI207" i="505"/>
  <c r="BH207" i="505"/>
  <c r="BG207" i="505"/>
  <c r="BF207" i="505"/>
  <c r="BE207" i="505"/>
  <c r="BD207" i="505"/>
  <c r="BC207" i="505"/>
  <c r="BB207" i="505"/>
  <c r="BA207" i="505"/>
  <c r="AQ207" i="505"/>
  <c r="AL207" i="505"/>
  <c r="AK207" i="505"/>
  <c r="AJ207" i="505"/>
  <c r="AD207" i="505"/>
  <c r="Z207" i="505" s="1"/>
  <c r="AC207" i="505"/>
  <c r="AB207" i="505"/>
  <c r="Y207" i="505"/>
  <c r="W207" i="505"/>
  <c r="U207" i="505"/>
  <c r="L207" i="505"/>
  <c r="B207" i="505"/>
  <c r="BJ206" i="505"/>
  <c r="BI206" i="505"/>
  <c r="BH206" i="505"/>
  <c r="BG206" i="505"/>
  <c r="BF206" i="505"/>
  <c r="BE206" i="505"/>
  <c r="BD206" i="505"/>
  <c r="BC206" i="505"/>
  <c r="BB206" i="505"/>
  <c r="BA206" i="505"/>
  <c r="AQ206" i="505"/>
  <c r="AL206" i="505"/>
  <c r="AK206" i="505"/>
  <c r="AJ206" i="505"/>
  <c r="AD206" i="505"/>
  <c r="Z206" i="505" s="1"/>
  <c r="AC206" i="505"/>
  <c r="AB206" i="505"/>
  <c r="Y206" i="505"/>
  <c r="W206" i="505"/>
  <c r="U206" i="505"/>
  <c r="L206" i="505"/>
  <c r="B206" i="505"/>
  <c r="BJ205" i="505"/>
  <c r="BI205" i="505"/>
  <c r="BH205" i="505"/>
  <c r="BG205" i="505"/>
  <c r="BF205" i="505"/>
  <c r="BE205" i="505"/>
  <c r="BD205" i="505"/>
  <c r="BC205" i="505"/>
  <c r="BB205" i="505"/>
  <c r="BA205" i="505"/>
  <c r="AQ205" i="505"/>
  <c r="AL205" i="505"/>
  <c r="AK205" i="505"/>
  <c r="AJ205" i="505"/>
  <c r="AD205" i="505"/>
  <c r="Z205" i="505" s="1"/>
  <c r="AC205" i="505"/>
  <c r="AB205" i="505"/>
  <c r="Y205" i="505"/>
  <c r="W205" i="505"/>
  <c r="U205" i="505"/>
  <c r="L205" i="505"/>
  <c r="B205" i="505"/>
  <c r="BJ204" i="505"/>
  <c r="BI204" i="505"/>
  <c r="BH204" i="505"/>
  <c r="BG204" i="505"/>
  <c r="BF204" i="505"/>
  <c r="BE204" i="505"/>
  <c r="BD204" i="505"/>
  <c r="BC204" i="505"/>
  <c r="BB204" i="505"/>
  <c r="BA204" i="505"/>
  <c r="AQ204" i="505"/>
  <c r="AL204" i="505"/>
  <c r="AK204" i="505"/>
  <c r="AJ204" i="505"/>
  <c r="AD204" i="505"/>
  <c r="Z204" i="505" s="1"/>
  <c r="AC204" i="505"/>
  <c r="AB204" i="505"/>
  <c r="Y204" i="505"/>
  <c r="W204" i="505"/>
  <c r="U204" i="505"/>
  <c r="L204" i="505"/>
  <c r="B204" i="505"/>
  <c r="BJ203" i="505"/>
  <c r="BI203" i="505"/>
  <c r="BH203" i="505"/>
  <c r="BG203" i="505"/>
  <c r="BF203" i="505"/>
  <c r="BE203" i="505"/>
  <c r="BD203" i="505"/>
  <c r="BC203" i="505"/>
  <c r="BB203" i="505"/>
  <c r="BA203" i="505"/>
  <c r="AQ203" i="505"/>
  <c r="AL203" i="505"/>
  <c r="AK203" i="505"/>
  <c r="AJ203" i="505"/>
  <c r="AD203" i="505"/>
  <c r="AC203" i="505"/>
  <c r="AB203" i="505"/>
  <c r="Z203" i="505"/>
  <c r="Y203" i="505"/>
  <c r="W203" i="505"/>
  <c r="U203" i="505"/>
  <c r="L203" i="505"/>
  <c r="B203" i="505"/>
  <c r="BJ202" i="505"/>
  <c r="BI202" i="505"/>
  <c r="BH202" i="505"/>
  <c r="BG202" i="505"/>
  <c r="BF202" i="505"/>
  <c r="BE202" i="505"/>
  <c r="BD202" i="505"/>
  <c r="BC202" i="505"/>
  <c r="BB202" i="505"/>
  <c r="BA202" i="505"/>
  <c r="AQ202" i="505"/>
  <c r="AL202" i="505"/>
  <c r="AK202" i="505"/>
  <c r="AJ202" i="505"/>
  <c r="AD202" i="505"/>
  <c r="Z202" i="505" s="1"/>
  <c r="AC202" i="505"/>
  <c r="AB202" i="505"/>
  <c r="Y202" i="505"/>
  <c r="W202" i="505"/>
  <c r="U202" i="505"/>
  <c r="L202" i="505"/>
  <c r="B202" i="505"/>
  <c r="BJ201" i="505"/>
  <c r="BI201" i="505"/>
  <c r="BH201" i="505"/>
  <c r="BG201" i="505"/>
  <c r="BF201" i="505"/>
  <c r="BE201" i="505"/>
  <c r="BD201" i="505"/>
  <c r="BC201" i="505"/>
  <c r="BB201" i="505"/>
  <c r="BA201" i="505"/>
  <c r="AQ201" i="505"/>
  <c r="AL201" i="505"/>
  <c r="AK201" i="505"/>
  <c r="AJ201" i="505"/>
  <c r="AD201" i="505"/>
  <c r="Z201" i="505" s="1"/>
  <c r="AC201" i="505"/>
  <c r="AB201" i="505"/>
  <c r="Y201" i="505"/>
  <c r="W201" i="505"/>
  <c r="U201" i="505"/>
  <c r="L201" i="505"/>
  <c r="B201" i="505"/>
  <c r="BJ200" i="505"/>
  <c r="BI200" i="505"/>
  <c r="BH200" i="505"/>
  <c r="BG200" i="505"/>
  <c r="BF200" i="505"/>
  <c r="BE200" i="505"/>
  <c r="BD200" i="505"/>
  <c r="BC200" i="505"/>
  <c r="BB200" i="505"/>
  <c r="BA200" i="505"/>
  <c r="AQ200" i="505"/>
  <c r="AL200" i="505"/>
  <c r="AK200" i="505"/>
  <c r="AJ200" i="505"/>
  <c r="AD200" i="505"/>
  <c r="Z200" i="505" s="1"/>
  <c r="AC200" i="505"/>
  <c r="AB200" i="505"/>
  <c r="Y200" i="505"/>
  <c r="W200" i="505"/>
  <c r="U200" i="505"/>
  <c r="L200" i="505"/>
  <c r="B200" i="505"/>
  <c r="BJ199" i="505"/>
  <c r="BI199" i="505"/>
  <c r="BH199" i="505"/>
  <c r="BG199" i="505"/>
  <c r="BF199" i="505"/>
  <c r="BE199" i="505"/>
  <c r="BD199" i="505"/>
  <c r="BC199" i="505"/>
  <c r="BB199" i="505"/>
  <c r="BA199" i="505"/>
  <c r="AQ199" i="505"/>
  <c r="AL199" i="505"/>
  <c r="AK199" i="505"/>
  <c r="AJ199" i="505"/>
  <c r="AD199" i="505"/>
  <c r="Z199" i="505" s="1"/>
  <c r="AC199" i="505"/>
  <c r="AB199" i="505"/>
  <c r="Y199" i="505"/>
  <c r="W199" i="505"/>
  <c r="U199" i="505"/>
  <c r="L199" i="505"/>
  <c r="B199" i="505"/>
  <c r="BJ198" i="505"/>
  <c r="BI198" i="505"/>
  <c r="BH198" i="505"/>
  <c r="BG198" i="505"/>
  <c r="BF198" i="505"/>
  <c r="BE198" i="505"/>
  <c r="BD198" i="505"/>
  <c r="BC198" i="505"/>
  <c r="BB198" i="505"/>
  <c r="BA198" i="505"/>
  <c r="AQ198" i="505"/>
  <c r="AL198" i="505"/>
  <c r="AK198" i="505"/>
  <c r="AJ198" i="505"/>
  <c r="AD198" i="505"/>
  <c r="Z198" i="505" s="1"/>
  <c r="AC198" i="505"/>
  <c r="AB198" i="505"/>
  <c r="Y198" i="505"/>
  <c r="W198" i="505"/>
  <c r="U198" i="505"/>
  <c r="L198" i="505"/>
  <c r="B198" i="505"/>
  <c r="BJ197" i="505"/>
  <c r="BI197" i="505"/>
  <c r="BH197" i="505"/>
  <c r="BG197" i="505"/>
  <c r="BF197" i="505"/>
  <c r="BE197" i="505"/>
  <c r="BD197" i="505"/>
  <c r="BC197" i="505"/>
  <c r="BB197" i="505"/>
  <c r="BA197" i="505"/>
  <c r="AQ197" i="505"/>
  <c r="AL197" i="505"/>
  <c r="AK197" i="505"/>
  <c r="AJ197" i="505"/>
  <c r="AD197" i="505"/>
  <c r="Z197" i="505" s="1"/>
  <c r="AC197" i="505"/>
  <c r="AB197" i="505"/>
  <c r="Y197" i="505"/>
  <c r="W197" i="505"/>
  <c r="U197" i="505"/>
  <c r="L197" i="505"/>
  <c r="B197" i="505"/>
  <c r="BJ196" i="505"/>
  <c r="BI196" i="505"/>
  <c r="BH196" i="505"/>
  <c r="BG196" i="505"/>
  <c r="BF196" i="505"/>
  <c r="BE196" i="505"/>
  <c r="BD196" i="505"/>
  <c r="BC196" i="505"/>
  <c r="BB196" i="505"/>
  <c r="BA196" i="505"/>
  <c r="AQ196" i="505"/>
  <c r="AL196" i="505"/>
  <c r="AK196" i="505"/>
  <c r="AJ196" i="505"/>
  <c r="AD196" i="505"/>
  <c r="Z196" i="505" s="1"/>
  <c r="AC196" i="505"/>
  <c r="AB196" i="505"/>
  <c r="Y196" i="505"/>
  <c r="W196" i="505"/>
  <c r="U196" i="505"/>
  <c r="L196" i="505"/>
  <c r="B196" i="505"/>
  <c r="BJ195" i="505"/>
  <c r="BI195" i="505"/>
  <c r="BH195" i="505"/>
  <c r="BG195" i="505"/>
  <c r="BF195" i="505"/>
  <c r="BE195" i="505"/>
  <c r="BD195" i="505"/>
  <c r="BC195" i="505"/>
  <c r="BB195" i="505"/>
  <c r="BA195" i="505"/>
  <c r="AQ195" i="505"/>
  <c r="AL195" i="505"/>
  <c r="AK195" i="505"/>
  <c r="AJ195" i="505"/>
  <c r="AD195" i="505"/>
  <c r="AC195" i="505"/>
  <c r="AB195" i="505"/>
  <c r="Z195" i="505"/>
  <c r="Y195" i="505"/>
  <c r="W195" i="505"/>
  <c r="U195" i="505"/>
  <c r="L195" i="505"/>
  <c r="B195" i="505"/>
  <c r="BJ194" i="505"/>
  <c r="BI194" i="505"/>
  <c r="BH194" i="505"/>
  <c r="BG194" i="505"/>
  <c r="BF194" i="505"/>
  <c r="BE194" i="505"/>
  <c r="BD194" i="505"/>
  <c r="BC194" i="505"/>
  <c r="BB194" i="505"/>
  <c r="BA194" i="505"/>
  <c r="AQ194" i="505"/>
  <c r="AL194" i="505"/>
  <c r="AK194" i="505"/>
  <c r="AJ194" i="505"/>
  <c r="AD194" i="505"/>
  <c r="Z194" i="505" s="1"/>
  <c r="AC194" i="505"/>
  <c r="AB194" i="505"/>
  <c r="Y194" i="505"/>
  <c r="W194" i="505"/>
  <c r="U194" i="505"/>
  <c r="L194" i="505"/>
  <c r="B194" i="505"/>
  <c r="BJ193" i="505"/>
  <c r="BI193" i="505"/>
  <c r="BH193" i="505"/>
  <c r="BG193" i="505"/>
  <c r="BF193" i="505"/>
  <c r="BE193" i="505"/>
  <c r="BD193" i="505"/>
  <c r="BC193" i="505"/>
  <c r="BB193" i="505"/>
  <c r="BA193" i="505"/>
  <c r="AQ193" i="505"/>
  <c r="AL193" i="505"/>
  <c r="AK193" i="505"/>
  <c r="AJ193" i="505"/>
  <c r="AD193" i="505"/>
  <c r="Z193" i="505" s="1"/>
  <c r="AC193" i="505"/>
  <c r="AB193" i="505"/>
  <c r="Y193" i="505"/>
  <c r="W193" i="505"/>
  <c r="U193" i="505"/>
  <c r="L193" i="505"/>
  <c r="B193" i="505"/>
  <c r="BJ192" i="505"/>
  <c r="BI192" i="505"/>
  <c r="BH192" i="505"/>
  <c r="BG192" i="505"/>
  <c r="BF192" i="505"/>
  <c r="BE192" i="505"/>
  <c r="BD192" i="505"/>
  <c r="BC192" i="505"/>
  <c r="BB192" i="505"/>
  <c r="BA192" i="505"/>
  <c r="AQ192" i="505"/>
  <c r="AL192" i="505"/>
  <c r="AK192" i="505"/>
  <c r="AJ192" i="505"/>
  <c r="AD192" i="505"/>
  <c r="Z192" i="505" s="1"/>
  <c r="AC192" i="505"/>
  <c r="AB192" i="505"/>
  <c r="Y192" i="505"/>
  <c r="W192" i="505"/>
  <c r="U192" i="505"/>
  <c r="L192" i="505"/>
  <c r="B192" i="505"/>
  <c r="BJ191" i="505"/>
  <c r="BI191" i="505"/>
  <c r="BH191" i="505"/>
  <c r="BG191" i="505"/>
  <c r="BF191" i="505"/>
  <c r="BE191" i="505"/>
  <c r="BD191" i="505"/>
  <c r="BC191" i="505"/>
  <c r="BB191" i="505"/>
  <c r="BA191" i="505"/>
  <c r="AQ191" i="505"/>
  <c r="AL191" i="505"/>
  <c r="AK191" i="505"/>
  <c r="AJ191" i="505"/>
  <c r="AD191" i="505"/>
  <c r="Z191" i="505" s="1"/>
  <c r="AC191" i="505"/>
  <c r="AB191" i="505"/>
  <c r="Y191" i="505"/>
  <c r="W191" i="505"/>
  <c r="U191" i="505"/>
  <c r="L191" i="505"/>
  <c r="B191" i="505"/>
  <c r="BJ190" i="505"/>
  <c r="BI190" i="505"/>
  <c r="BH190" i="505"/>
  <c r="BG190" i="505"/>
  <c r="BF190" i="505"/>
  <c r="BE190" i="505"/>
  <c r="BD190" i="505"/>
  <c r="BC190" i="505"/>
  <c r="BB190" i="505"/>
  <c r="BA190" i="505"/>
  <c r="AQ190" i="505"/>
  <c r="AL190" i="505"/>
  <c r="AK190" i="505"/>
  <c r="AJ190" i="505"/>
  <c r="AD190" i="505"/>
  <c r="Z190" i="505" s="1"/>
  <c r="AC190" i="505"/>
  <c r="AB190" i="505"/>
  <c r="Y190" i="505"/>
  <c r="W190" i="505"/>
  <c r="U190" i="505"/>
  <c r="L190" i="505"/>
  <c r="B190" i="505"/>
  <c r="BJ189" i="505"/>
  <c r="BI189" i="505"/>
  <c r="BH189" i="505"/>
  <c r="BG189" i="505"/>
  <c r="BF189" i="505"/>
  <c r="BE189" i="505"/>
  <c r="BD189" i="505"/>
  <c r="BC189" i="505"/>
  <c r="BB189" i="505"/>
  <c r="BA189" i="505"/>
  <c r="AQ189" i="505"/>
  <c r="AL189" i="505"/>
  <c r="AK189" i="505"/>
  <c r="AJ189" i="505"/>
  <c r="AD189" i="505"/>
  <c r="Z189" i="505" s="1"/>
  <c r="AC189" i="505"/>
  <c r="AB189" i="505"/>
  <c r="Y189" i="505"/>
  <c r="W189" i="505"/>
  <c r="U189" i="505"/>
  <c r="L189" i="505"/>
  <c r="B189" i="505"/>
  <c r="BJ188" i="505"/>
  <c r="BI188" i="505"/>
  <c r="BH188" i="505"/>
  <c r="BG188" i="505"/>
  <c r="BF188" i="505"/>
  <c r="BE188" i="505"/>
  <c r="BD188" i="505"/>
  <c r="BC188" i="505"/>
  <c r="BB188" i="505"/>
  <c r="BA188" i="505"/>
  <c r="AQ188" i="505"/>
  <c r="AL188" i="505"/>
  <c r="AK188" i="505"/>
  <c r="AJ188" i="505"/>
  <c r="AD188" i="505"/>
  <c r="Z188" i="505" s="1"/>
  <c r="AC188" i="505"/>
  <c r="AB188" i="505"/>
  <c r="Y188" i="505"/>
  <c r="W188" i="505"/>
  <c r="U188" i="505"/>
  <c r="L188" i="505"/>
  <c r="B188" i="505"/>
  <c r="BJ187" i="505"/>
  <c r="BI187" i="505"/>
  <c r="BH187" i="505"/>
  <c r="BG187" i="505"/>
  <c r="BF187" i="505"/>
  <c r="BE187" i="505"/>
  <c r="BD187" i="505"/>
  <c r="BC187" i="505"/>
  <c r="BB187" i="505"/>
  <c r="BA187" i="505"/>
  <c r="AQ187" i="505"/>
  <c r="AL187" i="505"/>
  <c r="AK187" i="505"/>
  <c r="AJ187" i="505"/>
  <c r="AD187" i="505"/>
  <c r="AC187" i="505"/>
  <c r="AB187" i="505"/>
  <c r="Z187" i="505"/>
  <c r="Y187" i="505"/>
  <c r="W187" i="505"/>
  <c r="U187" i="505"/>
  <c r="L187" i="505"/>
  <c r="B187" i="505"/>
  <c r="BJ186" i="505"/>
  <c r="BI186" i="505"/>
  <c r="BH186" i="505"/>
  <c r="BG186" i="505"/>
  <c r="BF186" i="505"/>
  <c r="BE186" i="505"/>
  <c r="BD186" i="505"/>
  <c r="BC186" i="505"/>
  <c r="BB186" i="505"/>
  <c r="BA186" i="505"/>
  <c r="AQ186" i="505"/>
  <c r="AL186" i="505"/>
  <c r="AK186" i="505"/>
  <c r="AJ186" i="505"/>
  <c r="AD186" i="505"/>
  <c r="Z186" i="505" s="1"/>
  <c r="AC186" i="505"/>
  <c r="AB186" i="505"/>
  <c r="Y186" i="505"/>
  <c r="W186" i="505"/>
  <c r="U186" i="505"/>
  <c r="L186" i="505"/>
  <c r="B186" i="505"/>
  <c r="BJ185" i="505"/>
  <c r="BI185" i="505"/>
  <c r="BH185" i="505"/>
  <c r="BG185" i="505"/>
  <c r="BF185" i="505"/>
  <c r="BE185" i="505"/>
  <c r="BD185" i="505"/>
  <c r="BC185" i="505"/>
  <c r="BB185" i="505"/>
  <c r="BA185" i="505"/>
  <c r="AQ185" i="505"/>
  <c r="AL185" i="505"/>
  <c r="AK185" i="505"/>
  <c r="AJ185" i="505"/>
  <c r="AD185" i="505"/>
  <c r="Z185" i="505" s="1"/>
  <c r="AC185" i="505"/>
  <c r="AB185" i="505"/>
  <c r="Y185" i="505"/>
  <c r="W185" i="505"/>
  <c r="U185" i="505"/>
  <c r="L185" i="505"/>
  <c r="B185" i="505"/>
  <c r="BJ184" i="505"/>
  <c r="BI184" i="505"/>
  <c r="BH184" i="505"/>
  <c r="BG184" i="505"/>
  <c r="BF184" i="505"/>
  <c r="BE184" i="505"/>
  <c r="BD184" i="505"/>
  <c r="BC184" i="505"/>
  <c r="BB184" i="505"/>
  <c r="BA184" i="505"/>
  <c r="AQ184" i="505"/>
  <c r="AL184" i="505"/>
  <c r="AK184" i="505"/>
  <c r="AJ184" i="505"/>
  <c r="AD184" i="505"/>
  <c r="Z184" i="505" s="1"/>
  <c r="AC184" i="505"/>
  <c r="AB184" i="505"/>
  <c r="Y184" i="505"/>
  <c r="W184" i="505"/>
  <c r="U184" i="505"/>
  <c r="L184" i="505"/>
  <c r="B184" i="505"/>
  <c r="BJ183" i="505"/>
  <c r="BI183" i="505"/>
  <c r="BH183" i="505"/>
  <c r="BG183" i="505"/>
  <c r="BF183" i="505"/>
  <c r="BE183" i="505"/>
  <c r="BD183" i="505"/>
  <c r="BC183" i="505"/>
  <c r="BB183" i="505"/>
  <c r="BA183" i="505"/>
  <c r="AQ183" i="505"/>
  <c r="AL183" i="505"/>
  <c r="AK183" i="505"/>
  <c r="AJ183" i="505"/>
  <c r="AD183" i="505"/>
  <c r="Z183" i="505" s="1"/>
  <c r="AC183" i="505"/>
  <c r="AB183" i="505"/>
  <c r="Y183" i="505"/>
  <c r="W183" i="505"/>
  <c r="U183" i="505"/>
  <c r="L183" i="505"/>
  <c r="B183" i="505"/>
  <c r="BJ182" i="505"/>
  <c r="BI182" i="505"/>
  <c r="BH182" i="505"/>
  <c r="BG182" i="505"/>
  <c r="BF182" i="505"/>
  <c r="BE182" i="505"/>
  <c r="BD182" i="505"/>
  <c r="BC182" i="505"/>
  <c r="BB182" i="505"/>
  <c r="BA182" i="505"/>
  <c r="AQ182" i="505"/>
  <c r="AL182" i="505"/>
  <c r="AK182" i="505"/>
  <c r="AJ182" i="505"/>
  <c r="AD182" i="505"/>
  <c r="Z182" i="505" s="1"/>
  <c r="AC182" i="505"/>
  <c r="AB182" i="505"/>
  <c r="Y182" i="505"/>
  <c r="W182" i="505"/>
  <c r="U182" i="505"/>
  <c r="L182" i="505"/>
  <c r="B182" i="505"/>
  <c r="BJ181" i="505"/>
  <c r="BI181" i="505"/>
  <c r="BH181" i="505"/>
  <c r="BG181" i="505"/>
  <c r="BF181" i="505"/>
  <c r="BE181" i="505"/>
  <c r="BD181" i="505"/>
  <c r="BC181" i="505"/>
  <c r="BB181" i="505"/>
  <c r="BA181" i="505"/>
  <c r="AQ181" i="505"/>
  <c r="AL181" i="505"/>
  <c r="AK181" i="505"/>
  <c r="AJ181" i="505"/>
  <c r="AD181" i="505"/>
  <c r="Z181" i="505" s="1"/>
  <c r="AC181" i="505"/>
  <c r="AB181" i="505"/>
  <c r="Y181" i="505"/>
  <c r="W181" i="505"/>
  <c r="U181" i="505"/>
  <c r="L181" i="505"/>
  <c r="B181" i="505"/>
  <c r="BJ180" i="505"/>
  <c r="BI180" i="505"/>
  <c r="BH180" i="505"/>
  <c r="BG180" i="505"/>
  <c r="BF180" i="505"/>
  <c r="BE180" i="505"/>
  <c r="BD180" i="505"/>
  <c r="BC180" i="505"/>
  <c r="BB180" i="505"/>
  <c r="BA180" i="505"/>
  <c r="AQ180" i="505"/>
  <c r="AL180" i="505"/>
  <c r="AK180" i="505"/>
  <c r="AJ180" i="505"/>
  <c r="AD180" i="505"/>
  <c r="Z180" i="505" s="1"/>
  <c r="AC180" i="505"/>
  <c r="AB180" i="505"/>
  <c r="Y180" i="505"/>
  <c r="W180" i="505"/>
  <c r="U180" i="505"/>
  <c r="L180" i="505"/>
  <c r="B180" i="505"/>
  <c r="BJ179" i="505"/>
  <c r="BI179" i="505"/>
  <c r="BH179" i="505"/>
  <c r="BG179" i="505"/>
  <c r="BF179" i="505"/>
  <c r="BE179" i="505"/>
  <c r="BD179" i="505"/>
  <c r="BC179" i="505"/>
  <c r="BB179" i="505"/>
  <c r="BA179" i="505"/>
  <c r="AQ179" i="505"/>
  <c r="AL179" i="505"/>
  <c r="AK179" i="505"/>
  <c r="AJ179" i="505"/>
  <c r="AD179" i="505"/>
  <c r="AC179" i="505"/>
  <c r="AB179" i="505"/>
  <c r="Z179" i="505"/>
  <c r="Y179" i="505"/>
  <c r="W179" i="505"/>
  <c r="U179" i="505"/>
  <c r="L179" i="505"/>
  <c r="B179" i="505"/>
  <c r="BJ178" i="505"/>
  <c r="BI178" i="505"/>
  <c r="BH178" i="505"/>
  <c r="BG178" i="505"/>
  <c r="BF178" i="505"/>
  <c r="BE178" i="505"/>
  <c r="BD178" i="505"/>
  <c r="BC178" i="505"/>
  <c r="BB178" i="505"/>
  <c r="BA178" i="505"/>
  <c r="AQ178" i="505"/>
  <c r="AL178" i="505"/>
  <c r="AK178" i="505"/>
  <c r="AJ178" i="505"/>
  <c r="AD178" i="505"/>
  <c r="Z178" i="505" s="1"/>
  <c r="AC178" i="505"/>
  <c r="AB178" i="505"/>
  <c r="Y178" i="505"/>
  <c r="W178" i="505"/>
  <c r="U178" i="505"/>
  <c r="L178" i="505"/>
  <c r="B178" i="505"/>
  <c r="BJ177" i="505"/>
  <c r="BI177" i="505"/>
  <c r="BH177" i="505"/>
  <c r="BG177" i="505"/>
  <c r="BF177" i="505"/>
  <c r="BE177" i="505"/>
  <c r="BD177" i="505"/>
  <c r="BC177" i="505"/>
  <c r="BB177" i="505"/>
  <c r="BA177" i="505"/>
  <c r="AQ177" i="505"/>
  <c r="AL177" i="505"/>
  <c r="AK177" i="505"/>
  <c r="AJ177" i="505"/>
  <c r="AD177" i="505"/>
  <c r="Z177" i="505" s="1"/>
  <c r="AC177" i="505"/>
  <c r="AB177" i="505"/>
  <c r="Y177" i="505"/>
  <c r="W177" i="505"/>
  <c r="U177" i="505"/>
  <c r="L177" i="505"/>
  <c r="B177" i="505"/>
  <c r="BJ176" i="505"/>
  <c r="BI176" i="505"/>
  <c r="BH176" i="505"/>
  <c r="BG176" i="505"/>
  <c r="BF176" i="505"/>
  <c r="BE176" i="505"/>
  <c r="BD176" i="505"/>
  <c r="BC176" i="505"/>
  <c r="BB176" i="505"/>
  <c r="BA176" i="505"/>
  <c r="AQ176" i="505"/>
  <c r="AL176" i="505"/>
  <c r="AK176" i="505"/>
  <c r="AJ176" i="505"/>
  <c r="AD176" i="505"/>
  <c r="Z176" i="505" s="1"/>
  <c r="AC176" i="505"/>
  <c r="AB176" i="505"/>
  <c r="Y176" i="505"/>
  <c r="W176" i="505"/>
  <c r="U176" i="505"/>
  <c r="L176" i="505"/>
  <c r="B176" i="505"/>
  <c r="BJ175" i="505"/>
  <c r="BI175" i="505"/>
  <c r="BH175" i="505"/>
  <c r="BG175" i="505"/>
  <c r="BF175" i="505"/>
  <c r="BE175" i="505"/>
  <c r="BD175" i="505"/>
  <c r="BC175" i="505"/>
  <c r="BB175" i="505"/>
  <c r="BA175" i="505"/>
  <c r="AQ175" i="505"/>
  <c r="AL175" i="505"/>
  <c r="AK175" i="505"/>
  <c r="AJ175" i="505"/>
  <c r="AD175" i="505"/>
  <c r="Z175" i="505" s="1"/>
  <c r="AC175" i="505"/>
  <c r="AB175" i="505"/>
  <c r="Y175" i="505"/>
  <c r="W175" i="505"/>
  <c r="U175" i="505"/>
  <c r="L175" i="505"/>
  <c r="B175" i="505"/>
  <c r="BJ174" i="505"/>
  <c r="BI174" i="505"/>
  <c r="BH174" i="505"/>
  <c r="BG174" i="505"/>
  <c r="BF174" i="505"/>
  <c r="BE174" i="505"/>
  <c r="BD174" i="505"/>
  <c r="BC174" i="505"/>
  <c r="BB174" i="505"/>
  <c r="BA174" i="505"/>
  <c r="AQ174" i="505"/>
  <c r="AL174" i="505"/>
  <c r="AK174" i="505"/>
  <c r="AJ174" i="505"/>
  <c r="AD174" i="505"/>
  <c r="Z174" i="505" s="1"/>
  <c r="AC174" i="505"/>
  <c r="AB174" i="505"/>
  <c r="Y174" i="505"/>
  <c r="W174" i="505"/>
  <c r="U174" i="505"/>
  <c r="L174" i="505"/>
  <c r="B174" i="505"/>
  <c r="BJ173" i="505"/>
  <c r="BI173" i="505"/>
  <c r="BH173" i="505"/>
  <c r="BG173" i="505"/>
  <c r="BF173" i="505"/>
  <c r="BE173" i="505"/>
  <c r="BD173" i="505"/>
  <c r="BC173" i="505"/>
  <c r="BB173" i="505"/>
  <c r="BA173" i="505"/>
  <c r="AQ173" i="505"/>
  <c r="AL173" i="505"/>
  <c r="AK173" i="505"/>
  <c r="AJ173" i="505"/>
  <c r="AD173" i="505"/>
  <c r="Z173" i="505" s="1"/>
  <c r="AC173" i="505"/>
  <c r="AB173" i="505"/>
  <c r="Y173" i="505"/>
  <c r="W173" i="505"/>
  <c r="U173" i="505"/>
  <c r="L173" i="505"/>
  <c r="B173" i="505"/>
  <c r="BJ172" i="505"/>
  <c r="BI172" i="505"/>
  <c r="BH172" i="505"/>
  <c r="BG172" i="505"/>
  <c r="BF172" i="505"/>
  <c r="BE172" i="505"/>
  <c r="BD172" i="505"/>
  <c r="BC172" i="505"/>
  <c r="BB172" i="505"/>
  <c r="BA172" i="505"/>
  <c r="AQ172" i="505"/>
  <c r="AL172" i="505"/>
  <c r="AK172" i="505"/>
  <c r="AJ172" i="505"/>
  <c r="AD172" i="505"/>
  <c r="Z172" i="505" s="1"/>
  <c r="AC172" i="505"/>
  <c r="AB172" i="505"/>
  <c r="Y172" i="505"/>
  <c r="W172" i="505"/>
  <c r="U172" i="505"/>
  <c r="L172" i="505"/>
  <c r="B172" i="505"/>
  <c r="BJ171" i="505"/>
  <c r="BI171" i="505"/>
  <c r="BH171" i="505"/>
  <c r="BG171" i="505"/>
  <c r="BF171" i="505"/>
  <c r="BE171" i="505"/>
  <c r="BD171" i="505"/>
  <c r="BC171" i="505"/>
  <c r="BB171" i="505"/>
  <c r="BA171" i="505"/>
  <c r="AQ171" i="505"/>
  <c r="AL171" i="505"/>
  <c r="AK171" i="505"/>
  <c r="AJ171" i="505"/>
  <c r="AD171" i="505"/>
  <c r="AC171" i="505"/>
  <c r="AB171" i="505"/>
  <c r="Z171" i="505"/>
  <c r="Y171" i="505"/>
  <c r="W171" i="505"/>
  <c r="U171" i="505"/>
  <c r="L171" i="505"/>
  <c r="B171" i="505"/>
  <c r="BJ170" i="505"/>
  <c r="BI170" i="505"/>
  <c r="BH170" i="505"/>
  <c r="BG170" i="505"/>
  <c r="BF170" i="505"/>
  <c r="BE170" i="505"/>
  <c r="BD170" i="505"/>
  <c r="BC170" i="505"/>
  <c r="BB170" i="505"/>
  <c r="BA170" i="505"/>
  <c r="AQ170" i="505"/>
  <c r="AL170" i="505"/>
  <c r="AK170" i="505"/>
  <c r="AJ170" i="505"/>
  <c r="AD170" i="505"/>
  <c r="Z170" i="505" s="1"/>
  <c r="AC170" i="505"/>
  <c r="AB170" i="505"/>
  <c r="Y170" i="505"/>
  <c r="W170" i="505"/>
  <c r="U170" i="505"/>
  <c r="L170" i="505"/>
  <c r="B170" i="505"/>
  <c r="BJ169" i="505"/>
  <c r="BI169" i="505"/>
  <c r="BH169" i="505"/>
  <c r="BG169" i="505"/>
  <c r="BF169" i="505"/>
  <c r="BE169" i="505"/>
  <c r="BD169" i="505"/>
  <c r="BC169" i="505"/>
  <c r="BB169" i="505"/>
  <c r="BA169" i="505"/>
  <c r="AQ169" i="505"/>
  <c r="AL169" i="505"/>
  <c r="AK169" i="505"/>
  <c r="AJ169" i="505"/>
  <c r="AD169" i="505"/>
  <c r="Z169" i="505" s="1"/>
  <c r="AC169" i="505"/>
  <c r="AB169" i="505"/>
  <c r="Y169" i="505"/>
  <c r="W169" i="505"/>
  <c r="U169" i="505"/>
  <c r="L169" i="505"/>
  <c r="B169" i="505"/>
  <c r="BJ168" i="505"/>
  <c r="BI168" i="505"/>
  <c r="BH168" i="505"/>
  <c r="BG168" i="505"/>
  <c r="BF168" i="505"/>
  <c r="BE168" i="505"/>
  <c r="BD168" i="505"/>
  <c r="BC168" i="505"/>
  <c r="BB168" i="505"/>
  <c r="BA168" i="505"/>
  <c r="AQ168" i="505"/>
  <c r="AL168" i="505"/>
  <c r="AK168" i="505"/>
  <c r="AJ168" i="505"/>
  <c r="AD168" i="505"/>
  <c r="Z168" i="505" s="1"/>
  <c r="AC168" i="505"/>
  <c r="AB168" i="505"/>
  <c r="Y168" i="505"/>
  <c r="W168" i="505"/>
  <c r="U168" i="505"/>
  <c r="L168" i="505"/>
  <c r="B168" i="505"/>
  <c r="BJ167" i="505"/>
  <c r="BI167" i="505"/>
  <c r="BH167" i="505"/>
  <c r="BG167" i="505"/>
  <c r="BF167" i="505"/>
  <c r="BE167" i="505"/>
  <c r="BD167" i="505"/>
  <c r="BC167" i="505"/>
  <c r="BB167" i="505"/>
  <c r="BA167" i="505"/>
  <c r="AQ167" i="505"/>
  <c r="AL167" i="505"/>
  <c r="AK167" i="505"/>
  <c r="AJ167" i="505"/>
  <c r="AD167" i="505"/>
  <c r="Z167" i="505" s="1"/>
  <c r="AC167" i="505"/>
  <c r="AB167" i="505"/>
  <c r="Y167" i="505"/>
  <c r="W167" i="505"/>
  <c r="U167" i="505"/>
  <c r="L167" i="505"/>
  <c r="B167" i="505"/>
  <c r="BJ166" i="505"/>
  <c r="BI166" i="505"/>
  <c r="BH166" i="505"/>
  <c r="BG166" i="505"/>
  <c r="BF166" i="505"/>
  <c r="BE166" i="505"/>
  <c r="BD166" i="505"/>
  <c r="BC166" i="505"/>
  <c r="BB166" i="505"/>
  <c r="BA166" i="505"/>
  <c r="AQ166" i="505"/>
  <c r="AL166" i="505"/>
  <c r="AK166" i="505"/>
  <c r="AJ166" i="505"/>
  <c r="AD166" i="505"/>
  <c r="Z166" i="505" s="1"/>
  <c r="AC166" i="505"/>
  <c r="AB166" i="505"/>
  <c r="Y166" i="505"/>
  <c r="W166" i="505"/>
  <c r="U166" i="505"/>
  <c r="L166" i="505"/>
  <c r="B166" i="505"/>
  <c r="BJ165" i="505"/>
  <c r="BI165" i="505"/>
  <c r="BH165" i="505"/>
  <c r="BG165" i="505"/>
  <c r="BF165" i="505"/>
  <c r="BE165" i="505"/>
  <c r="BD165" i="505"/>
  <c r="BC165" i="505"/>
  <c r="BB165" i="505"/>
  <c r="BA165" i="505"/>
  <c r="AQ165" i="505"/>
  <c r="AL165" i="505"/>
  <c r="AK165" i="505"/>
  <c r="AJ165" i="505"/>
  <c r="AD165" i="505"/>
  <c r="Z165" i="505" s="1"/>
  <c r="AC165" i="505"/>
  <c r="AB165" i="505"/>
  <c r="Y165" i="505"/>
  <c r="W165" i="505"/>
  <c r="U165" i="505"/>
  <c r="L165" i="505"/>
  <c r="B165" i="505"/>
  <c r="BJ164" i="505"/>
  <c r="BI164" i="505"/>
  <c r="BH164" i="505"/>
  <c r="BG164" i="505"/>
  <c r="BF164" i="505"/>
  <c r="BE164" i="505"/>
  <c r="BD164" i="505"/>
  <c r="BC164" i="505"/>
  <c r="BB164" i="505"/>
  <c r="BA164" i="505"/>
  <c r="AQ164" i="505"/>
  <c r="AL164" i="505"/>
  <c r="AK164" i="505"/>
  <c r="AJ164" i="505"/>
  <c r="AD164" i="505"/>
  <c r="Z164" i="505" s="1"/>
  <c r="AC164" i="505"/>
  <c r="AB164" i="505"/>
  <c r="Y164" i="505"/>
  <c r="W164" i="505"/>
  <c r="U164" i="505"/>
  <c r="L164" i="505"/>
  <c r="B164" i="505"/>
  <c r="BJ163" i="505"/>
  <c r="BI163" i="505"/>
  <c r="BH163" i="505"/>
  <c r="BG163" i="505"/>
  <c r="BF163" i="505"/>
  <c r="BE163" i="505"/>
  <c r="BD163" i="505"/>
  <c r="BC163" i="505"/>
  <c r="BB163" i="505"/>
  <c r="BA163" i="505"/>
  <c r="AQ163" i="505"/>
  <c r="AL163" i="505"/>
  <c r="AK163" i="505"/>
  <c r="AJ163" i="505"/>
  <c r="AD163" i="505"/>
  <c r="AC163" i="505"/>
  <c r="AB163" i="505"/>
  <c r="Z163" i="505"/>
  <c r="Y163" i="505"/>
  <c r="W163" i="505"/>
  <c r="U163" i="505"/>
  <c r="L163" i="505"/>
  <c r="B163" i="505"/>
  <c r="BJ162" i="505"/>
  <c r="BI162" i="505"/>
  <c r="BH162" i="505"/>
  <c r="BG162" i="505"/>
  <c r="BF162" i="505"/>
  <c r="BE162" i="505"/>
  <c r="BD162" i="505"/>
  <c r="BC162" i="505"/>
  <c r="BB162" i="505"/>
  <c r="BA162" i="505"/>
  <c r="AQ162" i="505"/>
  <c r="AL162" i="505"/>
  <c r="AK162" i="505"/>
  <c r="AJ162" i="505"/>
  <c r="AD162" i="505"/>
  <c r="Z162" i="505" s="1"/>
  <c r="AC162" i="505"/>
  <c r="AB162" i="505"/>
  <c r="Y162" i="505"/>
  <c r="W162" i="505"/>
  <c r="U162" i="505"/>
  <c r="L162" i="505"/>
  <c r="B162" i="505"/>
  <c r="BJ161" i="505"/>
  <c r="BI161" i="505"/>
  <c r="BH161" i="505"/>
  <c r="BG161" i="505"/>
  <c r="BF161" i="505"/>
  <c r="BE161" i="505"/>
  <c r="BD161" i="505"/>
  <c r="BC161" i="505"/>
  <c r="BB161" i="505"/>
  <c r="BA161" i="505"/>
  <c r="AQ161" i="505"/>
  <c r="AL161" i="505"/>
  <c r="AK161" i="505"/>
  <c r="AJ161" i="505"/>
  <c r="AD161" i="505"/>
  <c r="Z161" i="505" s="1"/>
  <c r="AC161" i="505"/>
  <c r="AB161" i="505"/>
  <c r="Y161" i="505"/>
  <c r="W161" i="505"/>
  <c r="U161" i="505"/>
  <c r="L161" i="505"/>
  <c r="B161" i="505"/>
  <c r="BJ160" i="505"/>
  <c r="BI160" i="505"/>
  <c r="BH160" i="505"/>
  <c r="BG160" i="505"/>
  <c r="BF160" i="505"/>
  <c r="BE160" i="505"/>
  <c r="BD160" i="505"/>
  <c r="BC160" i="505"/>
  <c r="BB160" i="505"/>
  <c r="BA160" i="505"/>
  <c r="AQ160" i="505"/>
  <c r="AL160" i="505"/>
  <c r="AK160" i="505"/>
  <c r="AJ160" i="505"/>
  <c r="AD160" i="505"/>
  <c r="Z160" i="505" s="1"/>
  <c r="AC160" i="505"/>
  <c r="AB160" i="505"/>
  <c r="Y160" i="505"/>
  <c r="W160" i="505"/>
  <c r="U160" i="505"/>
  <c r="L160" i="505"/>
  <c r="B160" i="505"/>
  <c r="BJ159" i="505"/>
  <c r="BI159" i="505"/>
  <c r="BH159" i="505"/>
  <c r="BG159" i="505"/>
  <c r="BF159" i="505"/>
  <c r="BE159" i="505"/>
  <c r="BD159" i="505"/>
  <c r="BC159" i="505"/>
  <c r="BB159" i="505"/>
  <c r="BA159" i="505"/>
  <c r="AQ159" i="505"/>
  <c r="AL159" i="505"/>
  <c r="AK159" i="505"/>
  <c r="AJ159" i="505"/>
  <c r="AD159" i="505"/>
  <c r="Z159" i="505" s="1"/>
  <c r="AC159" i="505"/>
  <c r="AB159" i="505"/>
  <c r="Y159" i="505"/>
  <c r="W159" i="505"/>
  <c r="U159" i="505"/>
  <c r="L159" i="505"/>
  <c r="B159" i="505"/>
  <c r="BJ158" i="505"/>
  <c r="BI158" i="505"/>
  <c r="BH158" i="505"/>
  <c r="BG158" i="505"/>
  <c r="BF158" i="505"/>
  <c r="BE158" i="505"/>
  <c r="BD158" i="505"/>
  <c r="BC158" i="505"/>
  <c r="BB158" i="505"/>
  <c r="BA158" i="505"/>
  <c r="AQ158" i="505"/>
  <c r="AL158" i="505"/>
  <c r="AK158" i="505"/>
  <c r="AJ158" i="505"/>
  <c r="AD158" i="505"/>
  <c r="Z158" i="505" s="1"/>
  <c r="AC158" i="505"/>
  <c r="AB158" i="505"/>
  <c r="Y158" i="505"/>
  <c r="W158" i="505"/>
  <c r="U158" i="505"/>
  <c r="L158" i="505"/>
  <c r="B158" i="505"/>
  <c r="BJ157" i="505"/>
  <c r="BI157" i="505"/>
  <c r="BH157" i="505"/>
  <c r="BG157" i="505"/>
  <c r="BF157" i="505"/>
  <c r="BE157" i="505"/>
  <c r="BD157" i="505"/>
  <c r="BC157" i="505"/>
  <c r="BB157" i="505"/>
  <c r="BA157" i="505"/>
  <c r="AQ157" i="505"/>
  <c r="AL157" i="505"/>
  <c r="AK157" i="505"/>
  <c r="AJ157" i="505"/>
  <c r="AD157" i="505"/>
  <c r="Z157" i="505" s="1"/>
  <c r="AC157" i="505"/>
  <c r="AB157" i="505"/>
  <c r="Y157" i="505"/>
  <c r="W157" i="505"/>
  <c r="U157" i="505"/>
  <c r="L157" i="505"/>
  <c r="B157" i="505"/>
  <c r="BJ156" i="505"/>
  <c r="BI156" i="505"/>
  <c r="BH156" i="505"/>
  <c r="BG156" i="505"/>
  <c r="BF156" i="505"/>
  <c r="BE156" i="505"/>
  <c r="BD156" i="505"/>
  <c r="BC156" i="505"/>
  <c r="BB156" i="505"/>
  <c r="BA156" i="505"/>
  <c r="AQ156" i="505"/>
  <c r="AL156" i="505"/>
  <c r="AK156" i="505"/>
  <c r="AJ156" i="505"/>
  <c r="AD156" i="505"/>
  <c r="Z156" i="505" s="1"/>
  <c r="AC156" i="505"/>
  <c r="AB156" i="505"/>
  <c r="Y156" i="505"/>
  <c r="W156" i="505"/>
  <c r="U156" i="505"/>
  <c r="L156" i="505"/>
  <c r="B156" i="505"/>
  <c r="BJ155" i="505"/>
  <c r="BI155" i="505"/>
  <c r="BH155" i="505"/>
  <c r="BG155" i="505"/>
  <c r="BF155" i="505"/>
  <c r="BE155" i="505"/>
  <c r="BD155" i="505"/>
  <c r="BC155" i="505"/>
  <c r="BB155" i="505"/>
  <c r="BA155" i="505"/>
  <c r="AQ155" i="505"/>
  <c r="AL155" i="505"/>
  <c r="AK155" i="505"/>
  <c r="AJ155" i="505"/>
  <c r="AD155" i="505"/>
  <c r="AC155" i="505"/>
  <c r="AB155" i="505"/>
  <c r="Z155" i="505"/>
  <c r="Y155" i="505"/>
  <c r="W155" i="505"/>
  <c r="U155" i="505"/>
  <c r="L155" i="505"/>
  <c r="B155" i="505"/>
  <c r="BJ154" i="505"/>
  <c r="BI154" i="505"/>
  <c r="BH154" i="505"/>
  <c r="BG154" i="505"/>
  <c r="BF154" i="505"/>
  <c r="BE154" i="505"/>
  <c r="BD154" i="505"/>
  <c r="BC154" i="505"/>
  <c r="BB154" i="505"/>
  <c r="BA154" i="505"/>
  <c r="AQ154" i="505"/>
  <c r="AL154" i="505"/>
  <c r="AK154" i="505"/>
  <c r="AJ154" i="505"/>
  <c r="AD154" i="505"/>
  <c r="Z154" i="505" s="1"/>
  <c r="AC154" i="505"/>
  <c r="AB154" i="505"/>
  <c r="Y154" i="505"/>
  <c r="W154" i="505"/>
  <c r="U154" i="505"/>
  <c r="L154" i="505"/>
  <c r="B154" i="505"/>
  <c r="BJ153" i="505"/>
  <c r="BI153" i="505"/>
  <c r="BH153" i="505"/>
  <c r="BG153" i="505"/>
  <c r="BF153" i="505"/>
  <c r="BE153" i="505"/>
  <c r="BD153" i="505"/>
  <c r="BC153" i="505"/>
  <c r="BB153" i="505"/>
  <c r="BA153" i="505"/>
  <c r="AQ153" i="505"/>
  <c r="AL153" i="505"/>
  <c r="AK153" i="505"/>
  <c r="AJ153" i="505"/>
  <c r="AD153" i="505"/>
  <c r="Z153" i="505" s="1"/>
  <c r="AC153" i="505"/>
  <c r="AB153" i="505"/>
  <c r="Y153" i="505"/>
  <c r="W153" i="505"/>
  <c r="U153" i="505"/>
  <c r="L153" i="505"/>
  <c r="B153" i="505"/>
  <c r="BJ152" i="505"/>
  <c r="BI152" i="505"/>
  <c r="BH152" i="505"/>
  <c r="BG152" i="505"/>
  <c r="BF152" i="505"/>
  <c r="BE152" i="505"/>
  <c r="BD152" i="505"/>
  <c r="BC152" i="505"/>
  <c r="BB152" i="505"/>
  <c r="BA152" i="505"/>
  <c r="AQ152" i="505"/>
  <c r="AL152" i="505"/>
  <c r="AK152" i="505"/>
  <c r="AJ152" i="505"/>
  <c r="AD152" i="505"/>
  <c r="Z152" i="505" s="1"/>
  <c r="AC152" i="505"/>
  <c r="AB152" i="505"/>
  <c r="Y152" i="505"/>
  <c r="W152" i="505"/>
  <c r="U152" i="505"/>
  <c r="L152" i="505"/>
  <c r="B152" i="505"/>
  <c r="BJ151" i="505"/>
  <c r="BI151" i="505"/>
  <c r="BH151" i="505"/>
  <c r="BG151" i="505"/>
  <c r="BF151" i="505"/>
  <c r="BE151" i="505"/>
  <c r="BD151" i="505"/>
  <c r="BC151" i="505"/>
  <c r="BB151" i="505"/>
  <c r="BA151" i="505"/>
  <c r="AQ151" i="505"/>
  <c r="AL151" i="505"/>
  <c r="AK151" i="505"/>
  <c r="AJ151" i="505"/>
  <c r="AD151" i="505"/>
  <c r="Z151" i="505" s="1"/>
  <c r="AC151" i="505"/>
  <c r="AB151" i="505"/>
  <c r="Y151" i="505"/>
  <c r="W151" i="505"/>
  <c r="U151" i="505"/>
  <c r="L151" i="505"/>
  <c r="B151" i="505"/>
  <c r="BJ150" i="505"/>
  <c r="BI150" i="505"/>
  <c r="BH150" i="505"/>
  <c r="BG150" i="505"/>
  <c r="BF150" i="505"/>
  <c r="BE150" i="505"/>
  <c r="BD150" i="505"/>
  <c r="BC150" i="505"/>
  <c r="BB150" i="505"/>
  <c r="BA150" i="505"/>
  <c r="AQ150" i="505"/>
  <c r="AL150" i="505"/>
  <c r="AK150" i="505"/>
  <c r="AJ150" i="505"/>
  <c r="AD150" i="505"/>
  <c r="Z150" i="505" s="1"/>
  <c r="AC150" i="505"/>
  <c r="AB150" i="505"/>
  <c r="Y150" i="505"/>
  <c r="W150" i="505"/>
  <c r="U150" i="505"/>
  <c r="L150" i="505"/>
  <c r="B150" i="505"/>
  <c r="BJ149" i="505"/>
  <c r="BI149" i="505"/>
  <c r="BH149" i="505"/>
  <c r="BG149" i="505"/>
  <c r="BF149" i="505"/>
  <c r="BE149" i="505"/>
  <c r="BD149" i="505"/>
  <c r="BC149" i="505"/>
  <c r="BB149" i="505"/>
  <c r="BA149" i="505"/>
  <c r="AQ149" i="505"/>
  <c r="AL149" i="505"/>
  <c r="AK149" i="505"/>
  <c r="AJ149" i="505"/>
  <c r="AD149" i="505"/>
  <c r="Z149" i="505" s="1"/>
  <c r="AC149" i="505"/>
  <c r="AB149" i="505"/>
  <c r="Y149" i="505"/>
  <c r="W149" i="505"/>
  <c r="U149" i="505"/>
  <c r="L149" i="505"/>
  <c r="B149" i="505"/>
  <c r="BJ148" i="505"/>
  <c r="BI148" i="505"/>
  <c r="BH148" i="505"/>
  <c r="BG148" i="505"/>
  <c r="BF148" i="505"/>
  <c r="BE148" i="505"/>
  <c r="BD148" i="505"/>
  <c r="BC148" i="505"/>
  <c r="BB148" i="505"/>
  <c r="BA148" i="505"/>
  <c r="AQ148" i="505"/>
  <c r="AL148" i="505"/>
  <c r="AK148" i="505"/>
  <c r="AJ148" i="505"/>
  <c r="AD148" i="505"/>
  <c r="Z148" i="505" s="1"/>
  <c r="AC148" i="505"/>
  <c r="AB148" i="505"/>
  <c r="Y148" i="505"/>
  <c r="W148" i="505"/>
  <c r="U148" i="505"/>
  <c r="L148" i="505"/>
  <c r="B148" i="505"/>
  <c r="BJ147" i="505"/>
  <c r="BI147" i="505"/>
  <c r="BH147" i="505"/>
  <c r="BG147" i="505"/>
  <c r="BF147" i="505"/>
  <c r="BE147" i="505"/>
  <c r="BD147" i="505"/>
  <c r="BC147" i="505"/>
  <c r="BB147" i="505"/>
  <c r="BA147" i="505"/>
  <c r="AQ147" i="505"/>
  <c r="AL147" i="505"/>
  <c r="AK147" i="505"/>
  <c r="AJ147" i="505"/>
  <c r="AD147" i="505"/>
  <c r="AC147" i="505"/>
  <c r="AB147" i="505"/>
  <c r="Z147" i="505"/>
  <c r="Y147" i="505"/>
  <c r="W147" i="505"/>
  <c r="U147" i="505"/>
  <c r="L147" i="505"/>
  <c r="B147" i="505"/>
  <c r="BJ146" i="505"/>
  <c r="BI146" i="505"/>
  <c r="BH146" i="505"/>
  <c r="BG146" i="505"/>
  <c r="BF146" i="505"/>
  <c r="BE146" i="505"/>
  <c r="BD146" i="505"/>
  <c r="BC146" i="505"/>
  <c r="BB146" i="505"/>
  <c r="BA146" i="505"/>
  <c r="AQ146" i="505"/>
  <c r="AL146" i="505"/>
  <c r="AK146" i="505"/>
  <c r="AJ146" i="505"/>
  <c r="AD146" i="505"/>
  <c r="Z146" i="505" s="1"/>
  <c r="AC146" i="505"/>
  <c r="AB146" i="505"/>
  <c r="Y146" i="505"/>
  <c r="W146" i="505"/>
  <c r="U146" i="505"/>
  <c r="L146" i="505"/>
  <c r="B146" i="505"/>
  <c r="BJ145" i="505"/>
  <c r="BI145" i="505"/>
  <c r="BH145" i="505"/>
  <c r="BG145" i="505"/>
  <c r="BF145" i="505"/>
  <c r="BE145" i="505"/>
  <c r="BD145" i="505"/>
  <c r="BC145" i="505"/>
  <c r="BB145" i="505"/>
  <c r="BA145" i="505"/>
  <c r="AQ145" i="505"/>
  <c r="AL145" i="505"/>
  <c r="AK145" i="505"/>
  <c r="AJ145" i="505"/>
  <c r="AD145" i="505"/>
  <c r="Z145" i="505" s="1"/>
  <c r="AC145" i="505"/>
  <c r="AB145" i="505"/>
  <c r="Y145" i="505"/>
  <c r="W145" i="505"/>
  <c r="U145" i="505"/>
  <c r="L145" i="505"/>
  <c r="B145" i="505"/>
  <c r="BJ144" i="505"/>
  <c r="BI144" i="505"/>
  <c r="BH144" i="505"/>
  <c r="BG144" i="505"/>
  <c r="BF144" i="505"/>
  <c r="BE144" i="505"/>
  <c r="BD144" i="505"/>
  <c r="BC144" i="505"/>
  <c r="BB144" i="505"/>
  <c r="BA144" i="505"/>
  <c r="AQ144" i="505"/>
  <c r="AL144" i="505"/>
  <c r="AK144" i="505"/>
  <c r="AJ144" i="505"/>
  <c r="AD144" i="505"/>
  <c r="AC144" i="505"/>
  <c r="AB144" i="505"/>
  <c r="Z144" i="505"/>
  <c r="Y144" i="505"/>
  <c r="W144" i="505"/>
  <c r="U144" i="505"/>
  <c r="L144" i="505"/>
  <c r="B144" i="505"/>
  <c r="BJ143" i="505"/>
  <c r="BI143" i="505"/>
  <c r="BH143" i="505"/>
  <c r="BG143" i="505"/>
  <c r="BF143" i="505"/>
  <c r="BE143" i="505"/>
  <c r="BD143" i="505"/>
  <c r="BC143" i="505"/>
  <c r="BB143" i="505"/>
  <c r="BA143" i="505"/>
  <c r="AQ143" i="505"/>
  <c r="AL143" i="505"/>
  <c r="AK143" i="505"/>
  <c r="AJ143" i="505"/>
  <c r="AD143" i="505"/>
  <c r="Z143" i="505" s="1"/>
  <c r="AC143" i="505"/>
  <c r="AB143" i="505"/>
  <c r="Y143" i="505"/>
  <c r="W143" i="505"/>
  <c r="U143" i="505"/>
  <c r="L143" i="505"/>
  <c r="B143" i="505"/>
  <c r="BJ142" i="505"/>
  <c r="BI142" i="505"/>
  <c r="BH142" i="505"/>
  <c r="BG142" i="505"/>
  <c r="BF142" i="505"/>
  <c r="BE142" i="505"/>
  <c r="BD142" i="505"/>
  <c r="BC142" i="505"/>
  <c r="BB142" i="505"/>
  <c r="BA142" i="505"/>
  <c r="AQ142" i="505"/>
  <c r="AL142" i="505"/>
  <c r="AA142" i="505" s="1"/>
  <c r="AK142" i="505"/>
  <c r="AJ142" i="505"/>
  <c r="AD142" i="505"/>
  <c r="Z142" i="505" s="1"/>
  <c r="AC142" i="505"/>
  <c r="AB142" i="505"/>
  <c r="Y142" i="505"/>
  <c r="W142" i="505"/>
  <c r="U142" i="505"/>
  <c r="L142" i="505"/>
  <c r="B142" i="505"/>
  <c r="BJ141" i="505"/>
  <c r="BI141" i="505"/>
  <c r="BH141" i="505"/>
  <c r="BG141" i="505"/>
  <c r="BF141" i="505"/>
  <c r="BE141" i="505"/>
  <c r="BD141" i="505"/>
  <c r="BC141" i="505"/>
  <c r="BB141" i="505"/>
  <c r="BA141" i="505"/>
  <c r="AQ141" i="505"/>
  <c r="AL141" i="505"/>
  <c r="AK141" i="505"/>
  <c r="AJ141" i="505"/>
  <c r="AD141" i="505"/>
  <c r="Z141" i="505" s="1"/>
  <c r="AC141" i="505"/>
  <c r="AB141" i="505"/>
  <c r="Y141" i="505"/>
  <c r="W141" i="505"/>
  <c r="U141" i="505"/>
  <c r="L141" i="505"/>
  <c r="B141" i="505"/>
  <c r="BJ140" i="505"/>
  <c r="BI140" i="505"/>
  <c r="BH140" i="505"/>
  <c r="BG140" i="505"/>
  <c r="BF140" i="505"/>
  <c r="BE140" i="505"/>
  <c r="BD140" i="505"/>
  <c r="BC140" i="505"/>
  <c r="BB140" i="505"/>
  <c r="BA140" i="505"/>
  <c r="AQ140" i="505"/>
  <c r="AL140" i="505"/>
  <c r="AK140" i="505"/>
  <c r="AJ140" i="505"/>
  <c r="AD140" i="505"/>
  <c r="AC140" i="505"/>
  <c r="AB140" i="505"/>
  <c r="Z140" i="505"/>
  <c r="Y140" i="505"/>
  <c r="W140" i="505"/>
  <c r="U140" i="505"/>
  <c r="L140" i="505"/>
  <c r="B140" i="505"/>
  <c r="BJ139" i="505"/>
  <c r="BI139" i="505"/>
  <c r="BH139" i="505"/>
  <c r="BG139" i="505"/>
  <c r="BF139" i="505"/>
  <c r="BE139" i="505"/>
  <c r="BD139" i="505"/>
  <c r="BC139" i="505"/>
  <c r="BB139" i="505"/>
  <c r="BA139" i="505"/>
  <c r="AQ139" i="505"/>
  <c r="AL139" i="505"/>
  <c r="AK139" i="505"/>
  <c r="AJ139" i="505"/>
  <c r="AD139" i="505"/>
  <c r="Z139" i="505" s="1"/>
  <c r="AC139" i="505"/>
  <c r="AB139" i="505"/>
  <c r="Y139" i="505"/>
  <c r="W139" i="505"/>
  <c r="U139" i="505"/>
  <c r="L139" i="505"/>
  <c r="B139" i="505"/>
  <c r="BJ138" i="505"/>
  <c r="BI138" i="505"/>
  <c r="BH138" i="505"/>
  <c r="BG138" i="505"/>
  <c r="BF138" i="505"/>
  <c r="BE138" i="505"/>
  <c r="BD138" i="505"/>
  <c r="BC138" i="505"/>
  <c r="BB138" i="505"/>
  <c r="BA138" i="505"/>
  <c r="AQ138" i="505"/>
  <c r="AL138" i="505"/>
  <c r="AA138" i="505" s="1"/>
  <c r="AK138" i="505"/>
  <c r="AJ138" i="505"/>
  <c r="AD138" i="505"/>
  <c r="Z138" i="505" s="1"/>
  <c r="AC138" i="505"/>
  <c r="AB138" i="505"/>
  <c r="Y138" i="505"/>
  <c r="W138" i="505"/>
  <c r="U138" i="505"/>
  <c r="L138" i="505"/>
  <c r="B138" i="505"/>
  <c r="BJ137" i="505"/>
  <c r="BI137" i="505"/>
  <c r="BH137" i="505"/>
  <c r="BG137" i="505"/>
  <c r="BF137" i="505"/>
  <c r="BE137" i="505"/>
  <c r="BD137" i="505"/>
  <c r="BC137" i="505"/>
  <c r="BB137" i="505"/>
  <c r="BA137" i="505"/>
  <c r="AQ137" i="505"/>
  <c r="AL137" i="505"/>
  <c r="AK137" i="505"/>
  <c r="AJ137" i="505"/>
  <c r="AD137" i="505"/>
  <c r="Z137" i="505" s="1"/>
  <c r="AC137" i="505"/>
  <c r="AB137" i="505"/>
  <c r="Y137" i="505"/>
  <c r="W137" i="505"/>
  <c r="U137" i="505"/>
  <c r="L137" i="505"/>
  <c r="B137" i="505"/>
  <c r="BJ136" i="505"/>
  <c r="BI136" i="505"/>
  <c r="BH136" i="505"/>
  <c r="BG136" i="505"/>
  <c r="BF136" i="505"/>
  <c r="BE136" i="505"/>
  <c r="BD136" i="505"/>
  <c r="BC136" i="505"/>
  <c r="BB136" i="505"/>
  <c r="BA136" i="505"/>
  <c r="AQ136" i="505"/>
  <c r="AL136" i="505"/>
  <c r="AK136" i="505"/>
  <c r="AJ136" i="505"/>
  <c r="AD136" i="505"/>
  <c r="AC136" i="505"/>
  <c r="AB136" i="505"/>
  <c r="Z136" i="505"/>
  <c r="Y136" i="505"/>
  <c r="W136" i="505"/>
  <c r="U136" i="505"/>
  <c r="L136" i="505"/>
  <c r="B136" i="505"/>
  <c r="BJ135" i="505"/>
  <c r="BI135" i="505"/>
  <c r="BH135" i="505"/>
  <c r="BG135" i="505"/>
  <c r="BF135" i="505"/>
  <c r="BE135" i="505"/>
  <c r="BD135" i="505"/>
  <c r="BC135" i="505"/>
  <c r="BB135" i="505"/>
  <c r="BA135" i="505"/>
  <c r="AQ135" i="505"/>
  <c r="AL135" i="505"/>
  <c r="AK135" i="505"/>
  <c r="AJ135" i="505"/>
  <c r="AD135" i="505"/>
  <c r="Z135" i="505" s="1"/>
  <c r="AC135" i="505"/>
  <c r="AB135" i="505"/>
  <c r="Y135" i="505"/>
  <c r="W135" i="505"/>
  <c r="U135" i="505"/>
  <c r="L135" i="505"/>
  <c r="B135" i="505"/>
  <c r="BJ134" i="505"/>
  <c r="BI134" i="505"/>
  <c r="BH134" i="505"/>
  <c r="BG134" i="505"/>
  <c r="BF134" i="505"/>
  <c r="BE134" i="505"/>
  <c r="BD134" i="505"/>
  <c r="BC134" i="505"/>
  <c r="BB134" i="505"/>
  <c r="BA134" i="505"/>
  <c r="AQ134" i="505"/>
  <c r="AL134" i="505"/>
  <c r="AA134" i="505" s="1"/>
  <c r="AK134" i="505"/>
  <c r="AJ134" i="505"/>
  <c r="AD134" i="505"/>
  <c r="Z134" i="505" s="1"/>
  <c r="AC134" i="505"/>
  <c r="AB134" i="505"/>
  <c r="Y134" i="505"/>
  <c r="W134" i="505"/>
  <c r="U134" i="505"/>
  <c r="L134" i="505"/>
  <c r="B134" i="505"/>
  <c r="BJ133" i="505"/>
  <c r="BI133" i="505"/>
  <c r="BH133" i="505"/>
  <c r="BG133" i="505"/>
  <c r="BF133" i="505"/>
  <c r="BE133" i="505"/>
  <c r="BD133" i="505"/>
  <c r="BC133" i="505"/>
  <c r="BB133" i="505"/>
  <c r="BA133" i="505"/>
  <c r="AQ133" i="505"/>
  <c r="AL133" i="505"/>
  <c r="AK133" i="505"/>
  <c r="AJ133" i="505"/>
  <c r="AD133" i="505"/>
  <c r="Z133" i="505" s="1"/>
  <c r="AC133" i="505"/>
  <c r="AB133" i="505"/>
  <c r="Y133" i="505"/>
  <c r="W133" i="505"/>
  <c r="U133" i="505"/>
  <c r="L133" i="505"/>
  <c r="B133" i="505"/>
  <c r="BJ132" i="505"/>
  <c r="BI132" i="505"/>
  <c r="BH132" i="505"/>
  <c r="BG132" i="505"/>
  <c r="BF132" i="505"/>
  <c r="BE132" i="505"/>
  <c r="BD132" i="505"/>
  <c r="BC132" i="505"/>
  <c r="BB132" i="505"/>
  <c r="BA132" i="505"/>
  <c r="AQ132" i="505"/>
  <c r="AL132" i="505"/>
  <c r="AK132" i="505"/>
  <c r="AJ132" i="505"/>
  <c r="AD132" i="505"/>
  <c r="AC132" i="505"/>
  <c r="AB132" i="505"/>
  <c r="Z132" i="505"/>
  <c r="Y132" i="505"/>
  <c r="W132" i="505"/>
  <c r="U132" i="505"/>
  <c r="L132" i="505"/>
  <c r="B132" i="505"/>
  <c r="BJ131" i="505"/>
  <c r="BI131" i="505"/>
  <c r="BH131" i="505"/>
  <c r="BG131" i="505"/>
  <c r="BF131" i="505"/>
  <c r="BE131" i="505"/>
  <c r="BD131" i="505"/>
  <c r="BC131" i="505"/>
  <c r="BB131" i="505"/>
  <c r="BA131" i="505"/>
  <c r="AQ131" i="505"/>
  <c r="AL131" i="505"/>
  <c r="AK131" i="505"/>
  <c r="AJ131" i="505"/>
  <c r="AD131" i="505"/>
  <c r="Z131" i="505" s="1"/>
  <c r="AC131" i="505"/>
  <c r="AB131" i="505"/>
  <c r="Y131" i="505"/>
  <c r="W131" i="505"/>
  <c r="U131" i="505"/>
  <c r="L131" i="505"/>
  <c r="B131" i="505"/>
  <c r="BJ130" i="505"/>
  <c r="BI130" i="505"/>
  <c r="BH130" i="505"/>
  <c r="BG130" i="505"/>
  <c r="BF130" i="505"/>
  <c r="BE130" i="505"/>
  <c r="BD130" i="505"/>
  <c r="BC130" i="505"/>
  <c r="BB130" i="505"/>
  <c r="BA130" i="505"/>
  <c r="AQ130" i="505"/>
  <c r="AL130" i="505"/>
  <c r="AA130" i="505" s="1"/>
  <c r="AK130" i="505"/>
  <c r="AJ130" i="505"/>
  <c r="AD130" i="505"/>
  <c r="Z130" i="505" s="1"/>
  <c r="AC130" i="505"/>
  <c r="AB130" i="505"/>
  <c r="Y130" i="505"/>
  <c r="W130" i="505"/>
  <c r="U130" i="505"/>
  <c r="L130" i="505"/>
  <c r="B130" i="505"/>
  <c r="BJ230" i="506"/>
  <c r="BI230" i="506"/>
  <c r="BH230" i="506"/>
  <c r="BG230" i="506"/>
  <c r="BF230" i="506"/>
  <c r="BE230" i="506"/>
  <c r="BD230" i="506"/>
  <c r="BC230" i="506"/>
  <c r="BB230" i="506"/>
  <c r="BA230" i="506"/>
  <c r="AQ230" i="506"/>
  <c r="AL230" i="506"/>
  <c r="AK230" i="506"/>
  <c r="AJ230" i="506"/>
  <c r="AD230" i="506"/>
  <c r="Z230" i="506" s="1"/>
  <c r="AC230" i="506"/>
  <c r="AB230" i="506"/>
  <c r="Y230" i="506"/>
  <c r="W230" i="506"/>
  <c r="U230" i="506"/>
  <c r="L230" i="506"/>
  <c r="B230" i="506"/>
  <c r="BJ229" i="506"/>
  <c r="BI229" i="506"/>
  <c r="BH229" i="506"/>
  <c r="BG229" i="506"/>
  <c r="BF229" i="506"/>
  <c r="BE229" i="506"/>
  <c r="BD229" i="506"/>
  <c r="BC229" i="506"/>
  <c r="BB229" i="506"/>
  <c r="BA229" i="506"/>
  <c r="AQ229" i="506"/>
  <c r="AL229" i="506"/>
  <c r="AK229" i="506"/>
  <c r="AJ229" i="506"/>
  <c r="AD229" i="506"/>
  <c r="AC229" i="506"/>
  <c r="AB229" i="506"/>
  <c r="Z229" i="506"/>
  <c r="Y229" i="506"/>
  <c r="W229" i="506"/>
  <c r="U229" i="506"/>
  <c r="L229" i="506"/>
  <c r="B229" i="506"/>
  <c r="BJ228" i="506"/>
  <c r="BI228" i="506"/>
  <c r="BH228" i="506"/>
  <c r="BG228" i="506"/>
  <c r="BF228" i="506"/>
  <c r="BE228" i="506"/>
  <c r="BD228" i="506"/>
  <c r="BC228" i="506"/>
  <c r="BB228" i="506"/>
  <c r="BA228" i="506"/>
  <c r="AQ228" i="506"/>
  <c r="AL228" i="506"/>
  <c r="AK228" i="506"/>
  <c r="AJ228" i="506"/>
  <c r="AD228" i="506"/>
  <c r="Z228" i="506" s="1"/>
  <c r="AC228" i="506"/>
  <c r="AB228" i="506"/>
  <c r="Y228" i="506"/>
  <c r="W228" i="506"/>
  <c r="U228" i="506"/>
  <c r="L228" i="506"/>
  <c r="B228" i="506"/>
  <c r="BJ227" i="506"/>
  <c r="BI227" i="506"/>
  <c r="BH227" i="506"/>
  <c r="BG227" i="506"/>
  <c r="BF227" i="506"/>
  <c r="BE227" i="506"/>
  <c r="BD227" i="506"/>
  <c r="BC227" i="506"/>
  <c r="BB227" i="506"/>
  <c r="BA227" i="506"/>
  <c r="AQ227" i="506"/>
  <c r="AL227" i="506"/>
  <c r="AA227" i="506" s="1"/>
  <c r="AK227" i="506"/>
  <c r="AJ227" i="506"/>
  <c r="AD227" i="506"/>
  <c r="Z227" i="506" s="1"/>
  <c r="AC227" i="506"/>
  <c r="AB227" i="506"/>
  <c r="Y227" i="506"/>
  <c r="W227" i="506"/>
  <c r="U227" i="506"/>
  <c r="L227" i="506"/>
  <c r="B227" i="506"/>
  <c r="BJ226" i="506"/>
  <c r="BI226" i="506"/>
  <c r="BH226" i="506"/>
  <c r="BG226" i="506"/>
  <c r="BF226" i="506"/>
  <c r="BE226" i="506"/>
  <c r="BD226" i="506"/>
  <c r="BC226" i="506"/>
  <c r="BB226" i="506"/>
  <c r="BA226" i="506"/>
  <c r="AQ226" i="506"/>
  <c r="AL226" i="506"/>
  <c r="AK226" i="506"/>
  <c r="AJ226" i="506"/>
  <c r="AD226" i="506"/>
  <c r="Z226" i="506" s="1"/>
  <c r="AC226" i="506"/>
  <c r="AB226" i="506"/>
  <c r="Y226" i="506"/>
  <c r="W226" i="506"/>
  <c r="U226" i="506"/>
  <c r="L226" i="506"/>
  <c r="B226" i="506"/>
  <c r="BJ225" i="506"/>
  <c r="BI225" i="506"/>
  <c r="BH225" i="506"/>
  <c r="BG225" i="506"/>
  <c r="BF225" i="506"/>
  <c r="BE225" i="506"/>
  <c r="BD225" i="506"/>
  <c r="BC225" i="506"/>
  <c r="BB225" i="506"/>
  <c r="BA225" i="506"/>
  <c r="AQ225" i="506"/>
  <c r="AL225" i="506"/>
  <c r="AK225" i="506"/>
  <c r="AJ225" i="506"/>
  <c r="AD225" i="506"/>
  <c r="AC225" i="506"/>
  <c r="AB225" i="506"/>
  <c r="Z225" i="506"/>
  <c r="Y225" i="506"/>
  <c r="W225" i="506"/>
  <c r="U225" i="506"/>
  <c r="L225" i="506"/>
  <c r="B225" i="506"/>
  <c r="BJ224" i="506"/>
  <c r="BI224" i="506"/>
  <c r="BH224" i="506"/>
  <c r="BG224" i="506"/>
  <c r="BF224" i="506"/>
  <c r="BE224" i="506"/>
  <c r="BD224" i="506"/>
  <c r="BC224" i="506"/>
  <c r="BB224" i="506"/>
  <c r="BA224" i="506"/>
  <c r="AQ224" i="506"/>
  <c r="AL224" i="506"/>
  <c r="AK224" i="506"/>
  <c r="AJ224" i="506"/>
  <c r="AD224" i="506"/>
  <c r="Z224" i="506" s="1"/>
  <c r="AC224" i="506"/>
  <c r="AB224" i="506"/>
  <c r="Y224" i="506"/>
  <c r="W224" i="506"/>
  <c r="U224" i="506"/>
  <c r="L224" i="506"/>
  <c r="B224" i="506"/>
  <c r="BJ223" i="506"/>
  <c r="BI223" i="506"/>
  <c r="BH223" i="506"/>
  <c r="BG223" i="506"/>
  <c r="BF223" i="506"/>
  <c r="BE223" i="506"/>
  <c r="BD223" i="506"/>
  <c r="BC223" i="506"/>
  <c r="BB223" i="506"/>
  <c r="BA223" i="506"/>
  <c r="AQ223" i="506"/>
  <c r="AL223" i="506"/>
  <c r="AA223" i="506" s="1"/>
  <c r="AK223" i="506"/>
  <c r="AJ223" i="506"/>
  <c r="AD223" i="506"/>
  <c r="Z223" i="506" s="1"/>
  <c r="AC223" i="506"/>
  <c r="AB223" i="506"/>
  <c r="Y223" i="506"/>
  <c r="W223" i="506"/>
  <c r="U223" i="506"/>
  <c r="L223" i="506"/>
  <c r="B223" i="506"/>
  <c r="BJ222" i="506"/>
  <c r="BI222" i="506"/>
  <c r="BH222" i="506"/>
  <c r="BG222" i="506"/>
  <c r="BF222" i="506"/>
  <c r="BE222" i="506"/>
  <c r="BD222" i="506"/>
  <c r="BC222" i="506"/>
  <c r="BB222" i="506"/>
  <c r="BA222" i="506"/>
  <c r="AQ222" i="506"/>
  <c r="AL222" i="506"/>
  <c r="AK222" i="506"/>
  <c r="AJ222" i="506"/>
  <c r="AD222" i="506"/>
  <c r="Z222" i="506" s="1"/>
  <c r="AC222" i="506"/>
  <c r="AB222" i="506"/>
  <c r="Y222" i="506"/>
  <c r="W222" i="506"/>
  <c r="U222" i="506"/>
  <c r="L222" i="506"/>
  <c r="B222" i="506"/>
  <c r="BJ221" i="506"/>
  <c r="BI221" i="506"/>
  <c r="BH221" i="506"/>
  <c r="BG221" i="506"/>
  <c r="BF221" i="506"/>
  <c r="BE221" i="506"/>
  <c r="BD221" i="506"/>
  <c r="BC221" i="506"/>
  <c r="BB221" i="506"/>
  <c r="BA221" i="506"/>
  <c r="AQ221" i="506"/>
  <c r="AL221" i="506"/>
  <c r="AK221" i="506"/>
  <c r="AJ221" i="506"/>
  <c r="AD221" i="506"/>
  <c r="AC221" i="506"/>
  <c r="AB221" i="506"/>
  <c r="Z221" i="506"/>
  <c r="Y221" i="506"/>
  <c r="W221" i="506"/>
  <c r="U221" i="506"/>
  <c r="L221" i="506"/>
  <c r="B221" i="506"/>
  <c r="BJ220" i="506"/>
  <c r="BI220" i="506"/>
  <c r="BH220" i="506"/>
  <c r="BG220" i="506"/>
  <c r="BF220" i="506"/>
  <c r="BE220" i="506"/>
  <c r="BD220" i="506"/>
  <c r="BC220" i="506"/>
  <c r="BB220" i="506"/>
  <c r="BA220" i="506"/>
  <c r="AQ220" i="506"/>
  <c r="AL220" i="506"/>
  <c r="AK220" i="506"/>
  <c r="AJ220" i="506"/>
  <c r="AD220" i="506"/>
  <c r="Z220" i="506" s="1"/>
  <c r="AC220" i="506"/>
  <c r="AB220" i="506"/>
  <c r="Y220" i="506"/>
  <c r="W220" i="506"/>
  <c r="U220" i="506"/>
  <c r="L220" i="506"/>
  <c r="B220" i="506"/>
  <c r="BJ219" i="506"/>
  <c r="BI219" i="506"/>
  <c r="BH219" i="506"/>
  <c r="BG219" i="506"/>
  <c r="BF219" i="506"/>
  <c r="BE219" i="506"/>
  <c r="BD219" i="506"/>
  <c r="BC219" i="506"/>
  <c r="BB219" i="506"/>
  <c r="BA219" i="506"/>
  <c r="AQ219" i="506"/>
  <c r="AL219" i="506"/>
  <c r="AA219" i="506" s="1"/>
  <c r="AK219" i="506"/>
  <c r="AJ219" i="506"/>
  <c r="AD219" i="506"/>
  <c r="Z219" i="506" s="1"/>
  <c r="AC219" i="506"/>
  <c r="AB219" i="506"/>
  <c r="Y219" i="506"/>
  <c r="W219" i="506"/>
  <c r="U219" i="506"/>
  <c r="L219" i="506"/>
  <c r="B219" i="506"/>
  <c r="BJ218" i="506"/>
  <c r="BI218" i="506"/>
  <c r="BH218" i="506"/>
  <c r="BG218" i="506"/>
  <c r="BF218" i="506"/>
  <c r="BE218" i="506"/>
  <c r="BD218" i="506"/>
  <c r="BC218" i="506"/>
  <c r="BB218" i="506"/>
  <c r="BA218" i="506"/>
  <c r="AQ218" i="506"/>
  <c r="AL218" i="506"/>
  <c r="AK218" i="506"/>
  <c r="AJ218" i="506"/>
  <c r="AD218" i="506"/>
  <c r="Z218" i="506" s="1"/>
  <c r="AC218" i="506"/>
  <c r="AB218" i="506"/>
  <c r="Y218" i="506"/>
  <c r="W218" i="506"/>
  <c r="U218" i="506"/>
  <c r="L218" i="506"/>
  <c r="B218" i="506"/>
  <c r="BJ217" i="506"/>
  <c r="BI217" i="506"/>
  <c r="BH217" i="506"/>
  <c r="BG217" i="506"/>
  <c r="BF217" i="506"/>
  <c r="BE217" i="506"/>
  <c r="BD217" i="506"/>
  <c r="BC217" i="506"/>
  <c r="BB217" i="506"/>
  <c r="BA217" i="506"/>
  <c r="AQ217" i="506"/>
  <c r="AL217" i="506"/>
  <c r="AK217" i="506"/>
  <c r="AJ217" i="506"/>
  <c r="AD217" i="506"/>
  <c r="AC217" i="506"/>
  <c r="AB217" i="506"/>
  <c r="Z217" i="506"/>
  <c r="Y217" i="506"/>
  <c r="W217" i="506"/>
  <c r="U217" i="506"/>
  <c r="L217" i="506"/>
  <c r="B217" i="506"/>
  <c r="BJ216" i="506"/>
  <c r="BI216" i="506"/>
  <c r="BH216" i="506"/>
  <c r="BG216" i="506"/>
  <c r="BF216" i="506"/>
  <c r="BE216" i="506"/>
  <c r="BD216" i="506"/>
  <c r="BC216" i="506"/>
  <c r="BB216" i="506"/>
  <c r="BA216" i="506"/>
  <c r="AQ216" i="506"/>
  <c r="AL216" i="506"/>
  <c r="AK216" i="506"/>
  <c r="AJ216" i="506"/>
  <c r="AD216" i="506"/>
  <c r="Z216" i="506" s="1"/>
  <c r="AC216" i="506"/>
  <c r="AB216" i="506"/>
  <c r="Y216" i="506"/>
  <c r="W216" i="506"/>
  <c r="U216" i="506"/>
  <c r="L216" i="506"/>
  <c r="B216" i="506"/>
  <c r="BJ215" i="506"/>
  <c r="BI215" i="506"/>
  <c r="BH215" i="506"/>
  <c r="BG215" i="506"/>
  <c r="BF215" i="506"/>
  <c r="BE215" i="506"/>
  <c r="BD215" i="506"/>
  <c r="BC215" i="506"/>
  <c r="BB215" i="506"/>
  <c r="BA215" i="506"/>
  <c r="AQ215" i="506"/>
  <c r="AL215" i="506"/>
  <c r="AA215" i="506" s="1"/>
  <c r="AK215" i="506"/>
  <c r="AJ215" i="506"/>
  <c r="AD215" i="506"/>
  <c r="Z215" i="506" s="1"/>
  <c r="AC215" i="506"/>
  <c r="AB215" i="506"/>
  <c r="Y215" i="506"/>
  <c r="W215" i="506"/>
  <c r="U215" i="506"/>
  <c r="L215" i="506"/>
  <c r="B215" i="506"/>
  <c r="BJ214" i="506"/>
  <c r="BI214" i="506"/>
  <c r="BH214" i="506"/>
  <c r="BG214" i="506"/>
  <c r="BF214" i="506"/>
  <c r="BE214" i="506"/>
  <c r="BD214" i="506"/>
  <c r="BC214" i="506"/>
  <c r="BB214" i="506"/>
  <c r="BA214" i="506"/>
  <c r="AQ214" i="506"/>
  <c r="AL214" i="506"/>
  <c r="AK214" i="506"/>
  <c r="AJ214" i="506"/>
  <c r="AD214" i="506"/>
  <c r="Z214" i="506" s="1"/>
  <c r="AC214" i="506"/>
  <c r="AB214" i="506"/>
  <c r="Y214" i="506"/>
  <c r="W214" i="506"/>
  <c r="U214" i="506"/>
  <c r="L214" i="506"/>
  <c r="B214" i="506"/>
  <c r="BJ213" i="506"/>
  <c r="BI213" i="506"/>
  <c r="BH213" i="506"/>
  <c r="BG213" i="506"/>
  <c r="BF213" i="506"/>
  <c r="BE213" i="506"/>
  <c r="BD213" i="506"/>
  <c r="BC213" i="506"/>
  <c r="BB213" i="506"/>
  <c r="BA213" i="506"/>
  <c r="AQ213" i="506"/>
  <c r="AL213" i="506"/>
  <c r="AK213" i="506"/>
  <c r="AJ213" i="506"/>
  <c r="AD213" i="506"/>
  <c r="AC213" i="506"/>
  <c r="AB213" i="506"/>
  <c r="Z213" i="506"/>
  <c r="Y213" i="506"/>
  <c r="W213" i="506"/>
  <c r="U213" i="506"/>
  <c r="L213" i="506"/>
  <c r="B213" i="506"/>
  <c r="BJ212" i="506"/>
  <c r="BI212" i="506"/>
  <c r="BH212" i="506"/>
  <c r="BG212" i="506"/>
  <c r="BF212" i="506"/>
  <c r="BE212" i="506"/>
  <c r="BD212" i="506"/>
  <c r="BC212" i="506"/>
  <c r="BB212" i="506"/>
  <c r="BA212" i="506"/>
  <c r="AQ212" i="506"/>
  <c r="AL212" i="506"/>
  <c r="AK212" i="506"/>
  <c r="AJ212" i="506"/>
  <c r="AD212" i="506"/>
  <c r="Z212" i="506" s="1"/>
  <c r="AC212" i="506"/>
  <c r="AB212" i="506"/>
  <c r="Y212" i="506"/>
  <c r="W212" i="506"/>
  <c r="U212" i="506"/>
  <c r="L212" i="506"/>
  <c r="B212" i="506"/>
  <c r="BJ211" i="506"/>
  <c r="BI211" i="506"/>
  <c r="BH211" i="506"/>
  <c r="BG211" i="506"/>
  <c r="BF211" i="506"/>
  <c r="BE211" i="506"/>
  <c r="BD211" i="506"/>
  <c r="BC211" i="506"/>
  <c r="BB211" i="506"/>
  <c r="BA211" i="506"/>
  <c r="AQ211" i="506"/>
  <c r="AL211" i="506"/>
  <c r="AA211" i="506" s="1"/>
  <c r="AK211" i="506"/>
  <c r="AJ211" i="506"/>
  <c r="AD211" i="506"/>
  <c r="Z211" i="506" s="1"/>
  <c r="AC211" i="506"/>
  <c r="AB211" i="506"/>
  <c r="Y211" i="506"/>
  <c r="W211" i="506"/>
  <c r="U211" i="506"/>
  <c r="L211" i="506"/>
  <c r="B211" i="506"/>
  <c r="BJ210" i="506"/>
  <c r="BI210" i="506"/>
  <c r="BH210" i="506"/>
  <c r="BG210" i="506"/>
  <c r="BF210" i="506"/>
  <c r="BE210" i="506"/>
  <c r="BD210" i="506"/>
  <c r="BC210" i="506"/>
  <c r="BB210" i="506"/>
  <c r="BA210" i="506"/>
  <c r="AQ210" i="506"/>
  <c r="AL210" i="506"/>
  <c r="AK210" i="506"/>
  <c r="AJ210" i="506"/>
  <c r="AD210" i="506"/>
  <c r="Z210" i="506" s="1"/>
  <c r="AC210" i="506"/>
  <c r="AB210" i="506"/>
  <c r="Y210" i="506"/>
  <c r="W210" i="506"/>
  <c r="U210" i="506"/>
  <c r="L210" i="506"/>
  <c r="B210" i="506"/>
  <c r="BJ209" i="506"/>
  <c r="BI209" i="506"/>
  <c r="BH209" i="506"/>
  <c r="BG209" i="506"/>
  <c r="BF209" i="506"/>
  <c r="BE209" i="506"/>
  <c r="BD209" i="506"/>
  <c r="BC209" i="506"/>
  <c r="BB209" i="506"/>
  <c r="BA209" i="506"/>
  <c r="AQ209" i="506"/>
  <c r="AL209" i="506"/>
  <c r="AK209" i="506"/>
  <c r="AJ209" i="506"/>
  <c r="AD209" i="506"/>
  <c r="AC209" i="506"/>
  <c r="AB209" i="506"/>
  <c r="Z209" i="506"/>
  <c r="Y209" i="506"/>
  <c r="W209" i="506"/>
  <c r="U209" i="506"/>
  <c r="L209" i="506"/>
  <c r="B209" i="506"/>
  <c r="BJ208" i="506"/>
  <c r="BI208" i="506"/>
  <c r="BH208" i="506"/>
  <c r="BG208" i="506"/>
  <c r="BF208" i="506"/>
  <c r="BE208" i="506"/>
  <c r="BD208" i="506"/>
  <c r="BC208" i="506"/>
  <c r="BB208" i="506"/>
  <c r="BA208" i="506"/>
  <c r="AQ208" i="506"/>
  <c r="AL208" i="506"/>
  <c r="AK208" i="506"/>
  <c r="AJ208" i="506"/>
  <c r="AD208" i="506"/>
  <c r="Z208" i="506" s="1"/>
  <c r="AC208" i="506"/>
  <c r="AB208" i="506"/>
  <c r="Y208" i="506"/>
  <c r="W208" i="506"/>
  <c r="U208" i="506"/>
  <c r="L208" i="506"/>
  <c r="B208" i="506"/>
  <c r="BJ207" i="506"/>
  <c r="BI207" i="506"/>
  <c r="BH207" i="506"/>
  <c r="BG207" i="506"/>
  <c r="BF207" i="506"/>
  <c r="BE207" i="506"/>
  <c r="BD207" i="506"/>
  <c r="BC207" i="506"/>
  <c r="BB207" i="506"/>
  <c r="BA207" i="506"/>
  <c r="AQ207" i="506"/>
  <c r="AL207" i="506"/>
  <c r="AA207" i="506" s="1"/>
  <c r="AK207" i="506"/>
  <c r="AJ207" i="506"/>
  <c r="AD207" i="506"/>
  <c r="Z207" i="506" s="1"/>
  <c r="AC207" i="506"/>
  <c r="AB207" i="506"/>
  <c r="Y207" i="506"/>
  <c r="W207" i="506"/>
  <c r="U207" i="506"/>
  <c r="L207" i="506"/>
  <c r="B207" i="506"/>
  <c r="BJ206" i="506"/>
  <c r="BI206" i="506"/>
  <c r="BH206" i="506"/>
  <c r="BG206" i="506"/>
  <c r="BF206" i="506"/>
  <c r="BE206" i="506"/>
  <c r="BD206" i="506"/>
  <c r="BC206" i="506"/>
  <c r="BB206" i="506"/>
  <c r="BA206" i="506"/>
  <c r="AQ206" i="506"/>
  <c r="AL206" i="506"/>
  <c r="AK206" i="506"/>
  <c r="AJ206" i="506"/>
  <c r="AD206" i="506"/>
  <c r="Z206" i="506" s="1"/>
  <c r="AC206" i="506"/>
  <c r="AB206" i="506"/>
  <c r="Y206" i="506"/>
  <c r="W206" i="506"/>
  <c r="U206" i="506"/>
  <c r="L206" i="506"/>
  <c r="B206" i="506"/>
  <c r="BJ205" i="506"/>
  <c r="BI205" i="506"/>
  <c r="BH205" i="506"/>
  <c r="BG205" i="506"/>
  <c r="BF205" i="506"/>
  <c r="BE205" i="506"/>
  <c r="BD205" i="506"/>
  <c r="BC205" i="506"/>
  <c r="BB205" i="506"/>
  <c r="BA205" i="506"/>
  <c r="AQ205" i="506"/>
  <c r="AL205" i="506"/>
  <c r="AK205" i="506"/>
  <c r="AJ205" i="506"/>
  <c r="AD205" i="506"/>
  <c r="AC205" i="506"/>
  <c r="AB205" i="506"/>
  <c r="Z205" i="506"/>
  <c r="Y205" i="506"/>
  <c r="W205" i="506"/>
  <c r="U205" i="506"/>
  <c r="L205" i="506"/>
  <c r="B205" i="506"/>
  <c r="BJ204" i="506"/>
  <c r="BI204" i="506"/>
  <c r="BH204" i="506"/>
  <c r="BG204" i="506"/>
  <c r="BF204" i="506"/>
  <c r="BE204" i="506"/>
  <c r="BD204" i="506"/>
  <c r="BC204" i="506"/>
  <c r="BB204" i="506"/>
  <c r="BA204" i="506"/>
  <c r="AQ204" i="506"/>
  <c r="AL204" i="506"/>
  <c r="AK204" i="506"/>
  <c r="AJ204" i="506"/>
  <c r="AD204" i="506"/>
  <c r="Z204" i="506" s="1"/>
  <c r="AC204" i="506"/>
  <c r="AB204" i="506"/>
  <c r="Y204" i="506"/>
  <c r="W204" i="506"/>
  <c r="U204" i="506"/>
  <c r="L204" i="506"/>
  <c r="B204" i="506"/>
  <c r="BJ203" i="506"/>
  <c r="BI203" i="506"/>
  <c r="BH203" i="506"/>
  <c r="BG203" i="506"/>
  <c r="BF203" i="506"/>
  <c r="BE203" i="506"/>
  <c r="BD203" i="506"/>
  <c r="BC203" i="506"/>
  <c r="BB203" i="506"/>
  <c r="BA203" i="506"/>
  <c r="AQ203" i="506"/>
  <c r="AL203" i="506"/>
  <c r="AA203" i="506" s="1"/>
  <c r="AK203" i="506"/>
  <c r="AJ203" i="506"/>
  <c r="AD203" i="506"/>
  <c r="Z203" i="506" s="1"/>
  <c r="AC203" i="506"/>
  <c r="AB203" i="506"/>
  <c r="Y203" i="506"/>
  <c r="W203" i="506"/>
  <c r="U203" i="506"/>
  <c r="L203" i="506"/>
  <c r="B203" i="506"/>
  <c r="BJ202" i="506"/>
  <c r="BI202" i="506"/>
  <c r="BH202" i="506"/>
  <c r="BG202" i="506"/>
  <c r="BF202" i="506"/>
  <c r="BE202" i="506"/>
  <c r="BD202" i="506"/>
  <c r="BC202" i="506"/>
  <c r="BB202" i="506"/>
  <c r="BA202" i="506"/>
  <c r="AQ202" i="506"/>
  <c r="AL202" i="506"/>
  <c r="AK202" i="506"/>
  <c r="AJ202" i="506"/>
  <c r="AD202" i="506"/>
  <c r="Z202" i="506" s="1"/>
  <c r="AC202" i="506"/>
  <c r="AB202" i="506"/>
  <c r="Y202" i="506"/>
  <c r="W202" i="506"/>
  <c r="U202" i="506"/>
  <c r="L202" i="506"/>
  <c r="B202" i="506"/>
  <c r="BJ201" i="506"/>
  <c r="BI201" i="506"/>
  <c r="BH201" i="506"/>
  <c r="BG201" i="506"/>
  <c r="BF201" i="506"/>
  <c r="BE201" i="506"/>
  <c r="BD201" i="506"/>
  <c r="BC201" i="506"/>
  <c r="BB201" i="506"/>
  <c r="BA201" i="506"/>
  <c r="AQ201" i="506"/>
  <c r="AL201" i="506"/>
  <c r="AK201" i="506"/>
  <c r="AJ201" i="506"/>
  <c r="AD201" i="506"/>
  <c r="AC201" i="506"/>
  <c r="AB201" i="506"/>
  <c r="Z201" i="506"/>
  <c r="Y201" i="506"/>
  <c r="W201" i="506"/>
  <c r="U201" i="506"/>
  <c r="L201" i="506"/>
  <c r="B201" i="506"/>
  <c r="BJ200" i="506"/>
  <c r="BI200" i="506"/>
  <c r="BH200" i="506"/>
  <c r="BG200" i="506"/>
  <c r="BF200" i="506"/>
  <c r="BE200" i="506"/>
  <c r="BD200" i="506"/>
  <c r="BC200" i="506"/>
  <c r="BB200" i="506"/>
  <c r="BA200" i="506"/>
  <c r="AQ200" i="506"/>
  <c r="AL200" i="506"/>
  <c r="AK200" i="506"/>
  <c r="AJ200" i="506"/>
  <c r="AD200" i="506"/>
  <c r="Z200" i="506" s="1"/>
  <c r="AC200" i="506"/>
  <c r="AB200" i="506"/>
  <c r="Y200" i="506"/>
  <c r="W200" i="506"/>
  <c r="U200" i="506"/>
  <c r="L200" i="506"/>
  <c r="B200" i="506"/>
  <c r="BJ199" i="506"/>
  <c r="BI199" i="506"/>
  <c r="BH199" i="506"/>
  <c r="BG199" i="506"/>
  <c r="BF199" i="506"/>
  <c r="BE199" i="506"/>
  <c r="BD199" i="506"/>
  <c r="BC199" i="506"/>
  <c r="BB199" i="506"/>
  <c r="BA199" i="506"/>
  <c r="AQ199" i="506"/>
  <c r="AL199" i="506"/>
  <c r="AA199" i="506" s="1"/>
  <c r="AK199" i="506"/>
  <c r="AJ199" i="506"/>
  <c r="AD199" i="506"/>
  <c r="Z199" i="506" s="1"/>
  <c r="AC199" i="506"/>
  <c r="AB199" i="506"/>
  <c r="Y199" i="506"/>
  <c r="W199" i="506"/>
  <c r="U199" i="506"/>
  <c r="L199" i="506"/>
  <c r="B199" i="506"/>
  <c r="BJ198" i="506"/>
  <c r="BI198" i="506"/>
  <c r="BH198" i="506"/>
  <c r="BG198" i="506"/>
  <c r="BF198" i="506"/>
  <c r="BE198" i="506"/>
  <c r="BD198" i="506"/>
  <c r="BC198" i="506"/>
  <c r="BB198" i="506"/>
  <c r="BA198" i="506"/>
  <c r="AQ198" i="506"/>
  <c r="AL198" i="506"/>
  <c r="AK198" i="506"/>
  <c r="AJ198" i="506"/>
  <c r="AD198" i="506"/>
  <c r="Z198" i="506" s="1"/>
  <c r="AC198" i="506"/>
  <c r="AB198" i="506"/>
  <c r="Y198" i="506"/>
  <c r="W198" i="506"/>
  <c r="U198" i="506"/>
  <c r="L198" i="506"/>
  <c r="B198" i="506"/>
  <c r="BJ197" i="506"/>
  <c r="BI197" i="506"/>
  <c r="BH197" i="506"/>
  <c r="BG197" i="506"/>
  <c r="BF197" i="506"/>
  <c r="BE197" i="506"/>
  <c r="BD197" i="506"/>
  <c r="BC197" i="506"/>
  <c r="BB197" i="506"/>
  <c r="BA197" i="506"/>
  <c r="AQ197" i="506"/>
  <c r="AL197" i="506"/>
  <c r="AK197" i="506"/>
  <c r="AJ197" i="506"/>
  <c r="AD197" i="506"/>
  <c r="AC197" i="506"/>
  <c r="AB197" i="506"/>
  <c r="Z197" i="506"/>
  <c r="Y197" i="506"/>
  <c r="W197" i="506"/>
  <c r="U197" i="506"/>
  <c r="L197" i="506"/>
  <c r="B197" i="506"/>
  <c r="BJ196" i="506"/>
  <c r="BI196" i="506"/>
  <c r="BH196" i="506"/>
  <c r="BG196" i="506"/>
  <c r="BF196" i="506"/>
  <c r="BE196" i="506"/>
  <c r="BD196" i="506"/>
  <c r="BC196" i="506"/>
  <c r="BB196" i="506"/>
  <c r="BA196" i="506"/>
  <c r="AQ196" i="506"/>
  <c r="AL196" i="506"/>
  <c r="AK196" i="506"/>
  <c r="AJ196" i="506"/>
  <c r="AD196" i="506"/>
  <c r="Z196" i="506" s="1"/>
  <c r="AC196" i="506"/>
  <c r="AB196" i="506"/>
  <c r="Y196" i="506"/>
  <c r="W196" i="506"/>
  <c r="U196" i="506"/>
  <c r="L196" i="506"/>
  <c r="B196" i="506"/>
  <c r="BJ195" i="506"/>
  <c r="BI195" i="506"/>
  <c r="BH195" i="506"/>
  <c r="BG195" i="506"/>
  <c r="BF195" i="506"/>
  <c r="BE195" i="506"/>
  <c r="BD195" i="506"/>
  <c r="BC195" i="506"/>
  <c r="BB195" i="506"/>
  <c r="BA195" i="506"/>
  <c r="AQ195" i="506"/>
  <c r="AL195" i="506"/>
  <c r="AK195" i="506"/>
  <c r="AJ195" i="506"/>
  <c r="AD195" i="506"/>
  <c r="Z195" i="506" s="1"/>
  <c r="AC195" i="506"/>
  <c r="AB195" i="506"/>
  <c r="Y195" i="506"/>
  <c r="W195" i="506"/>
  <c r="U195" i="506"/>
  <c r="L195" i="506"/>
  <c r="B195" i="506"/>
  <c r="BJ194" i="506"/>
  <c r="BI194" i="506"/>
  <c r="BH194" i="506"/>
  <c r="BG194" i="506"/>
  <c r="BF194" i="506"/>
  <c r="BE194" i="506"/>
  <c r="BD194" i="506"/>
  <c r="BC194" i="506"/>
  <c r="BB194" i="506"/>
  <c r="BA194" i="506"/>
  <c r="AQ194" i="506"/>
  <c r="AL194" i="506"/>
  <c r="AK194" i="506"/>
  <c r="AA194" i="506" s="1"/>
  <c r="AJ194" i="506"/>
  <c r="AD194" i="506"/>
  <c r="Z194" i="506" s="1"/>
  <c r="AC194" i="506"/>
  <c r="AB194" i="506"/>
  <c r="Y194" i="506"/>
  <c r="W194" i="506"/>
  <c r="U194" i="506"/>
  <c r="L194" i="506"/>
  <c r="B194" i="506"/>
  <c r="BJ193" i="506"/>
  <c r="BI193" i="506"/>
  <c r="BH193" i="506"/>
  <c r="BG193" i="506"/>
  <c r="BF193" i="506"/>
  <c r="BE193" i="506"/>
  <c r="BD193" i="506"/>
  <c r="BC193" i="506"/>
  <c r="BB193" i="506"/>
  <c r="BA193" i="506"/>
  <c r="AQ193" i="506"/>
  <c r="AL193" i="506"/>
  <c r="AK193" i="506"/>
  <c r="AJ193" i="506"/>
  <c r="AD193" i="506"/>
  <c r="AC193" i="506"/>
  <c r="AB193" i="506"/>
  <c r="Z193" i="506"/>
  <c r="Y193" i="506"/>
  <c r="W193" i="506"/>
  <c r="U193" i="506"/>
  <c r="L193" i="506"/>
  <c r="B193" i="506"/>
  <c r="BJ192" i="506"/>
  <c r="BI192" i="506"/>
  <c r="BH192" i="506"/>
  <c r="BG192" i="506"/>
  <c r="BF192" i="506"/>
  <c r="BE192" i="506"/>
  <c r="BD192" i="506"/>
  <c r="BC192" i="506"/>
  <c r="BB192" i="506"/>
  <c r="BA192" i="506"/>
  <c r="AQ192" i="506"/>
  <c r="AL192" i="506"/>
  <c r="AK192" i="506"/>
  <c r="AJ192" i="506"/>
  <c r="AD192" i="506"/>
  <c r="Z192" i="506" s="1"/>
  <c r="AC192" i="506"/>
  <c r="AB192" i="506"/>
  <c r="Y192" i="506"/>
  <c r="W192" i="506"/>
  <c r="U192" i="506"/>
  <c r="L192" i="506"/>
  <c r="B192" i="506"/>
  <c r="BJ191" i="506"/>
  <c r="BI191" i="506"/>
  <c r="BH191" i="506"/>
  <c r="BG191" i="506"/>
  <c r="BF191" i="506"/>
  <c r="BE191" i="506"/>
  <c r="BD191" i="506"/>
  <c r="BC191" i="506"/>
  <c r="BB191" i="506"/>
  <c r="BA191" i="506"/>
  <c r="AQ191" i="506"/>
  <c r="AL191" i="506"/>
  <c r="AK191" i="506"/>
  <c r="AJ191" i="506"/>
  <c r="AD191" i="506"/>
  <c r="Z191" i="506" s="1"/>
  <c r="AC191" i="506"/>
  <c r="AB191" i="506"/>
  <c r="Y191" i="506"/>
  <c r="W191" i="506"/>
  <c r="U191" i="506"/>
  <c r="L191" i="506"/>
  <c r="B191" i="506"/>
  <c r="BJ190" i="506"/>
  <c r="BI190" i="506"/>
  <c r="BH190" i="506"/>
  <c r="BG190" i="506"/>
  <c r="BF190" i="506"/>
  <c r="BE190" i="506"/>
  <c r="BD190" i="506"/>
  <c r="BC190" i="506"/>
  <c r="BB190" i="506"/>
  <c r="BA190" i="506"/>
  <c r="AQ190" i="506"/>
  <c r="AL190" i="506"/>
  <c r="AK190" i="506"/>
  <c r="AA190" i="506" s="1"/>
  <c r="AJ190" i="506"/>
  <c r="AD190" i="506"/>
  <c r="Z190" i="506" s="1"/>
  <c r="AC190" i="506"/>
  <c r="AB190" i="506"/>
  <c r="Y190" i="506"/>
  <c r="W190" i="506"/>
  <c r="U190" i="506"/>
  <c r="L190" i="506"/>
  <c r="B190" i="506"/>
  <c r="BJ189" i="506"/>
  <c r="BI189" i="506"/>
  <c r="BH189" i="506"/>
  <c r="BG189" i="506"/>
  <c r="BF189" i="506"/>
  <c r="BE189" i="506"/>
  <c r="BD189" i="506"/>
  <c r="BC189" i="506"/>
  <c r="BB189" i="506"/>
  <c r="BA189" i="506"/>
  <c r="AQ189" i="506"/>
  <c r="AL189" i="506"/>
  <c r="AK189" i="506"/>
  <c r="AJ189" i="506"/>
  <c r="AD189" i="506"/>
  <c r="AC189" i="506"/>
  <c r="AB189" i="506"/>
  <c r="Z189" i="506"/>
  <c r="Y189" i="506"/>
  <c r="W189" i="506"/>
  <c r="U189" i="506"/>
  <c r="L189" i="506"/>
  <c r="B189" i="506"/>
  <c r="BJ188" i="506"/>
  <c r="BI188" i="506"/>
  <c r="BH188" i="506"/>
  <c r="BG188" i="506"/>
  <c r="BF188" i="506"/>
  <c r="BE188" i="506"/>
  <c r="BD188" i="506"/>
  <c r="BC188" i="506"/>
  <c r="BB188" i="506"/>
  <c r="BA188" i="506"/>
  <c r="AQ188" i="506"/>
  <c r="AL188" i="506"/>
  <c r="AK188" i="506"/>
  <c r="AJ188" i="506"/>
  <c r="AD188" i="506"/>
  <c r="Z188" i="506" s="1"/>
  <c r="AC188" i="506"/>
  <c r="AB188" i="506"/>
  <c r="Y188" i="506"/>
  <c r="W188" i="506"/>
  <c r="U188" i="506"/>
  <c r="L188" i="506"/>
  <c r="B188" i="506"/>
  <c r="BJ187" i="506"/>
  <c r="BI187" i="506"/>
  <c r="BH187" i="506"/>
  <c r="BG187" i="506"/>
  <c r="BF187" i="506"/>
  <c r="BE187" i="506"/>
  <c r="BD187" i="506"/>
  <c r="BC187" i="506"/>
  <c r="BB187" i="506"/>
  <c r="BA187" i="506"/>
  <c r="AQ187" i="506"/>
  <c r="AL187" i="506"/>
  <c r="AA187" i="506" s="1"/>
  <c r="AK187" i="506"/>
  <c r="AJ187" i="506"/>
  <c r="AD187" i="506"/>
  <c r="Z187" i="506" s="1"/>
  <c r="AC187" i="506"/>
  <c r="AB187" i="506"/>
  <c r="Y187" i="506"/>
  <c r="W187" i="506"/>
  <c r="U187" i="506"/>
  <c r="L187" i="506"/>
  <c r="B187" i="506"/>
  <c r="BJ186" i="506"/>
  <c r="BI186" i="506"/>
  <c r="BH186" i="506"/>
  <c r="BG186" i="506"/>
  <c r="BF186" i="506"/>
  <c r="BE186" i="506"/>
  <c r="BD186" i="506"/>
  <c r="BC186" i="506"/>
  <c r="BB186" i="506"/>
  <c r="BA186" i="506"/>
  <c r="AQ186" i="506"/>
  <c r="AL186" i="506"/>
  <c r="AK186" i="506"/>
  <c r="AJ186" i="506"/>
  <c r="AD186" i="506"/>
  <c r="AC186" i="506"/>
  <c r="AB186" i="506"/>
  <c r="Z186" i="506"/>
  <c r="Y186" i="506"/>
  <c r="W186" i="506"/>
  <c r="U186" i="506"/>
  <c r="L186" i="506"/>
  <c r="B186" i="506"/>
  <c r="BJ185" i="506"/>
  <c r="BI185" i="506"/>
  <c r="BH185" i="506"/>
  <c r="BG185" i="506"/>
  <c r="BF185" i="506"/>
  <c r="BE185" i="506"/>
  <c r="BD185" i="506"/>
  <c r="BC185" i="506"/>
  <c r="BB185" i="506"/>
  <c r="BA185" i="506"/>
  <c r="AQ185" i="506"/>
  <c r="AL185" i="506"/>
  <c r="AK185" i="506"/>
  <c r="AJ185" i="506"/>
  <c r="AD185" i="506"/>
  <c r="Z185" i="506" s="1"/>
  <c r="AC185" i="506"/>
  <c r="AB185" i="506"/>
  <c r="Y185" i="506"/>
  <c r="W185" i="506"/>
  <c r="U185" i="506"/>
  <c r="L185" i="506"/>
  <c r="B185" i="506"/>
  <c r="BJ184" i="506"/>
  <c r="BI184" i="506"/>
  <c r="BH184" i="506"/>
  <c r="BG184" i="506"/>
  <c r="BF184" i="506"/>
  <c r="BE184" i="506"/>
  <c r="BD184" i="506"/>
  <c r="BC184" i="506"/>
  <c r="BB184" i="506"/>
  <c r="BA184" i="506"/>
  <c r="AQ184" i="506"/>
  <c r="AL184" i="506"/>
  <c r="AK184" i="506"/>
  <c r="AJ184" i="506"/>
  <c r="AD184" i="506"/>
  <c r="Z184" i="506" s="1"/>
  <c r="AC184" i="506"/>
  <c r="AB184" i="506"/>
  <c r="Y184" i="506"/>
  <c r="W184" i="506"/>
  <c r="U184" i="506"/>
  <c r="L184" i="506"/>
  <c r="B184" i="506"/>
  <c r="BJ183" i="506"/>
  <c r="BI183" i="506"/>
  <c r="BH183" i="506"/>
  <c r="BG183" i="506"/>
  <c r="BF183" i="506"/>
  <c r="BE183" i="506"/>
  <c r="BD183" i="506"/>
  <c r="BC183" i="506"/>
  <c r="BB183" i="506"/>
  <c r="BA183" i="506"/>
  <c r="AQ183" i="506"/>
  <c r="AL183" i="506"/>
  <c r="AK183" i="506"/>
  <c r="AJ183" i="506"/>
  <c r="AD183" i="506"/>
  <c r="Z183" i="506" s="1"/>
  <c r="AC183" i="506"/>
  <c r="AB183" i="506"/>
  <c r="Y183" i="506"/>
  <c r="W183" i="506"/>
  <c r="U183" i="506"/>
  <c r="L183" i="506"/>
  <c r="B183" i="506"/>
  <c r="BJ182" i="506"/>
  <c r="BI182" i="506"/>
  <c r="BH182" i="506"/>
  <c r="BG182" i="506"/>
  <c r="BF182" i="506"/>
  <c r="BE182" i="506"/>
  <c r="BD182" i="506"/>
  <c r="BC182" i="506"/>
  <c r="BB182" i="506"/>
  <c r="BA182" i="506"/>
  <c r="AQ182" i="506"/>
  <c r="AL182" i="506"/>
  <c r="AK182" i="506"/>
  <c r="AJ182" i="506"/>
  <c r="AD182" i="506"/>
  <c r="Z182" i="506" s="1"/>
  <c r="AC182" i="506"/>
  <c r="AB182" i="506"/>
  <c r="Y182" i="506"/>
  <c r="W182" i="506"/>
  <c r="U182" i="506"/>
  <c r="L182" i="506"/>
  <c r="B182" i="506"/>
  <c r="BJ181" i="506"/>
  <c r="BI181" i="506"/>
  <c r="BH181" i="506"/>
  <c r="BG181" i="506"/>
  <c r="BF181" i="506"/>
  <c r="BE181" i="506"/>
  <c r="BD181" i="506"/>
  <c r="BC181" i="506"/>
  <c r="BB181" i="506"/>
  <c r="BA181" i="506"/>
  <c r="AQ181" i="506"/>
  <c r="AL181" i="506"/>
  <c r="AK181" i="506"/>
  <c r="AJ181" i="506"/>
  <c r="AD181" i="506"/>
  <c r="Z181" i="506" s="1"/>
  <c r="AC181" i="506"/>
  <c r="AB181" i="506"/>
  <c r="Y181" i="506"/>
  <c r="W181" i="506"/>
  <c r="U181" i="506"/>
  <c r="L181" i="506"/>
  <c r="B181" i="506"/>
  <c r="BJ180" i="506"/>
  <c r="BI180" i="506"/>
  <c r="BH180" i="506"/>
  <c r="BG180" i="506"/>
  <c r="BF180" i="506"/>
  <c r="BE180" i="506"/>
  <c r="BD180" i="506"/>
  <c r="BC180" i="506"/>
  <c r="BB180" i="506"/>
  <c r="BA180" i="506"/>
  <c r="AQ180" i="506"/>
  <c r="AL180" i="506"/>
  <c r="AK180" i="506"/>
  <c r="AJ180" i="506"/>
  <c r="AD180" i="506"/>
  <c r="Z180" i="506" s="1"/>
  <c r="AC180" i="506"/>
  <c r="AB180" i="506"/>
  <c r="Y180" i="506"/>
  <c r="W180" i="506"/>
  <c r="U180" i="506"/>
  <c r="L180" i="506"/>
  <c r="B180" i="506"/>
  <c r="BJ179" i="506"/>
  <c r="BI179" i="506"/>
  <c r="BH179" i="506"/>
  <c r="BG179" i="506"/>
  <c r="BF179" i="506"/>
  <c r="BE179" i="506"/>
  <c r="BD179" i="506"/>
  <c r="BC179" i="506"/>
  <c r="BB179" i="506"/>
  <c r="BA179" i="506"/>
  <c r="AQ179" i="506"/>
  <c r="AL179" i="506"/>
  <c r="AA179" i="506" s="1"/>
  <c r="AK179" i="506"/>
  <c r="AJ179" i="506"/>
  <c r="AD179" i="506"/>
  <c r="Z179" i="506" s="1"/>
  <c r="AC179" i="506"/>
  <c r="AB179" i="506"/>
  <c r="Y179" i="506"/>
  <c r="W179" i="506"/>
  <c r="U179" i="506"/>
  <c r="L179" i="506"/>
  <c r="B179" i="506"/>
  <c r="BJ178" i="506"/>
  <c r="BI178" i="506"/>
  <c r="BH178" i="506"/>
  <c r="BG178" i="506"/>
  <c r="BF178" i="506"/>
  <c r="BE178" i="506"/>
  <c r="BD178" i="506"/>
  <c r="BC178" i="506"/>
  <c r="BB178" i="506"/>
  <c r="BA178" i="506"/>
  <c r="AQ178" i="506"/>
  <c r="AL178" i="506"/>
  <c r="AK178" i="506"/>
  <c r="AJ178" i="506"/>
  <c r="AD178" i="506"/>
  <c r="AC178" i="506"/>
  <c r="AB178" i="506"/>
  <c r="Z178" i="506"/>
  <c r="Y178" i="506"/>
  <c r="W178" i="506"/>
  <c r="U178" i="506"/>
  <c r="L178" i="506"/>
  <c r="B178" i="506"/>
  <c r="BJ177" i="506"/>
  <c r="BI177" i="506"/>
  <c r="BH177" i="506"/>
  <c r="BG177" i="506"/>
  <c r="BF177" i="506"/>
  <c r="BE177" i="506"/>
  <c r="BD177" i="506"/>
  <c r="BC177" i="506"/>
  <c r="BB177" i="506"/>
  <c r="BA177" i="506"/>
  <c r="AQ177" i="506"/>
  <c r="AL177" i="506"/>
  <c r="AK177" i="506"/>
  <c r="AJ177" i="506"/>
  <c r="AD177" i="506"/>
  <c r="Z177" i="506" s="1"/>
  <c r="AC177" i="506"/>
  <c r="AB177" i="506"/>
  <c r="Y177" i="506"/>
  <c r="W177" i="506"/>
  <c r="U177" i="506"/>
  <c r="L177" i="506"/>
  <c r="B177" i="506"/>
  <c r="BJ176" i="506"/>
  <c r="BI176" i="506"/>
  <c r="BH176" i="506"/>
  <c r="BG176" i="506"/>
  <c r="BF176" i="506"/>
  <c r="BE176" i="506"/>
  <c r="BD176" i="506"/>
  <c r="BC176" i="506"/>
  <c r="BB176" i="506"/>
  <c r="BA176" i="506"/>
  <c r="AQ176" i="506"/>
  <c r="AL176" i="506"/>
  <c r="AK176" i="506"/>
  <c r="AJ176" i="506"/>
  <c r="AD176" i="506"/>
  <c r="Z176" i="506" s="1"/>
  <c r="AC176" i="506"/>
  <c r="AB176" i="506"/>
  <c r="Y176" i="506"/>
  <c r="W176" i="506"/>
  <c r="U176" i="506"/>
  <c r="L176" i="506"/>
  <c r="B176" i="506"/>
  <c r="BJ175" i="506"/>
  <c r="BI175" i="506"/>
  <c r="BH175" i="506"/>
  <c r="BG175" i="506"/>
  <c r="BF175" i="506"/>
  <c r="BE175" i="506"/>
  <c r="BD175" i="506"/>
  <c r="BC175" i="506"/>
  <c r="BB175" i="506"/>
  <c r="BA175" i="506"/>
  <c r="AQ175" i="506"/>
  <c r="AL175" i="506"/>
  <c r="AK175" i="506"/>
  <c r="AJ175" i="506"/>
  <c r="AD175" i="506"/>
  <c r="Z175" i="506" s="1"/>
  <c r="AC175" i="506"/>
  <c r="AB175" i="506"/>
  <c r="Y175" i="506"/>
  <c r="W175" i="506"/>
  <c r="U175" i="506"/>
  <c r="L175" i="506"/>
  <c r="B175" i="506"/>
  <c r="BJ174" i="506"/>
  <c r="BI174" i="506"/>
  <c r="BH174" i="506"/>
  <c r="BG174" i="506"/>
  <c r="BF174" i="506"/>
  <c r="BE174" i="506"/>
  <c r="BD174" i="506"/>
  <c r="BC174" i="506"/>
  <c r="BB174" i="506"/>
  <c r="BA174" i="506"/>
  <c r="AQ174" i="506"/>
  <c r="AL174" i="506"/>
  <c r="AK174" i="506"/>
  <c r="AJ174" i="506"/>
  <c r="AD174" i="506"/>
  <c r="Z174" i="506" s="1"/>
  <c r="AC174" i="506"/>
  <c r="AB174" i="506"/>
  <c r="Y174" i="506"/>
  <c r="W174" i="506"/>
  <c r="U174" i="506"/>
  <c r="L174" i="506"/>
  <c r="B174" i="506"/>
  <c r="BJ173" i="506"/>
  <c r="BI173" i="506"/>
  <c r="BH173" i="506"/>
  <c r="BG173" i="506"/>
  <c r="BF173" i="506"/>
  <c r="BE173" i="506"/>
  <c r="BD173" i="506"/>
  <c r="BC173" i="506"/>
  <c r="BB173" i="506"/>
  <c r="BA173" i="506"/>
  <c r="AQ173" i="506"/>
  <c r="AL173" i="506"/>
  <c r="AK173" i="506"/>
  <c r="AJ173" i="506"/>
  <c r="AD173" i="506"/>
  <c r="Z173" i="506" s="1"/>
  <c r="AC173" i="506"/>
  <c r="AB173" i="506"/>
  <c r="Y173" i="506"/>
  <c r="W173" i="506"/>
  <c r="U173" i="506"/>
  <c r="L173" i="506"/>
  <c r="B173" i="506"/>
  <c r="BJ172" i="506"/>
  <c r="BI172" i="506"/>
  <c r="BH172" i="506"/>
  <c r="BG172" i="506"/>
  <c r="BF172" i="506"/>
  <c r="BE172" i="506"/>
  <c r="BD172" i="506"/>
  <c r="BC172" i="506"/>
  <c r="BB172" i="506"/>
  <c r="BA172" i="506"/>
  <c r="AQ172" i="506"/>
  <c r="AL172" i="506"/>
  <c r="AK172" i="506"/>
  <c r="AJ172" i="506"/>
  <c r="AD172" i="506"/>
  <c r="Z172" i="506" s="1"/>
  <c r="AC172" i="506"/>
  <c r="AB172" i="506"/>
  <c r="Y172" i="506"/>
  <c r="W172" i="506"/>
  <c r="U172" i="506"/>
  <c r="L172" i="506"/>
  <c r="B172" i="506"/>
  <c r="BJ171" i="506"/>
  <c r="BI171" i="506"/>
  <c r="BH171" i="506"/>
  <c r="BG171" i="506"/>
  <c r="BF171" i="506"/>
  <c r="BE171" i="506"/>
  <c r="BD171" i="506"/>
  <c r="BC171" i="506"/>
  <c r="BB171" i="506"/>
  <c r="BA171" i="506"/>
  <c r="AQ171" i="506"/>
  <c r="AL171" i="506"/>
  <c r="AA171" i="506" s="1"/>
  <c r="AK171" i="506"/>
  <c r="AJ171" i="506"/>
  <c r="AD171" i="506"/>
  <c r="Z171" i="506" s="1"/>
  <c r="AC171" i="506"/>
  <c r="AB171" i="506"/>
  <c r="Y171" i="506"/>
  <c r="W171" i="506"/>
  <c r="U171" i="506"/>
  <c r="L171" i="506"/>
  <c r="B171" i="506"/>
  <c r="BJ170" i="506"/>
  <c r="BI170" i="506"/>
  <c r="BH170" i="506"/>
  <c r="BG170" i="506"/>
  <c r="BF170" i="506"/>
  <c r="BE170" i="506"/>
  <c r="BD170" i="506"/>
  <c r="BC170" i="506"/>
  <c r="BB170" i="506"/>
  <c r="BA170" i="506"/>
  <c r="AQ170" i="506"/>
  <c r="AL170" i="506"/>
  <c r="AK170" i="506"/>
  <c r="AJ170" i="506"/>
  <c r="AD170" i="506"/>
  <c r="AC170" i="506"/>
  <c r="AB170" i="506"/>
  <c r="Z170" i="506"/>
  <c r="Y170" i="506"/>
  <c r="W170" i="506"/>
  <c r="U170" i="506"/>
  <c r="L170" i="506"/>
  <c r="B170" i="506"/>
  <c r="BJ169" i="506"/>
  <c r="BI169" i="506"/>
  <c r="BH169" i="506"/>
  <c r="BG169" i="506"/>
  <c r="BF169" i="506"/>
  <c r="BE169" i="506"/>
  <c r="BD169" i="506"/>
  <c r="BC169" i="506"/>
  <c r="BB169" i="506"/>
  <c r="BA169" i="506"/>
  <c r="AQ169" i="506"/>
  <c r="AL169" i="506"/>
  <c r="AK169" i="506"/>
  <c r="AJ169" i="506"/>
  <c r="AD169" i="506"/>
  <c r="Z169" i="506" s="1"/>
  <c r="AC169" i="506"/>
  <c r="AB169" i="506"/>
  <c r="Y169" i="506"/>
  <c r="W169" i="506"/>
  <c r="U169" i="506"/>
  <c r="L169" i="506"/>
  <c r="B169" i="506"/>
  <c r="BJ168" i="506"/>
  <c r="BI168" i="506"/>
  <c r="BH168" i="506"/>
  <c r="BG168" i="506"/>
  <c r="BF168" i="506"/>
  <c r="BE168" i="506"/>
  <c r="BD168" i="506"/>
  <c r="BC168" i="506"/>
  <c r="BB168" i="506"/>
  <c r="BA168" i="506"/>
  <c r="AQ168" i="506"/>
  <c r="AL168" i="506"/>
  <c r="AK168" i="506"/>
  <c r="AJ168" i="506"/>
  <c r="AD168" i="506"/>
  <c r="Z168" i="506" s="1"/>
  <c r="AC168" i="506"/>
  <c r="AB168" i="506"/>
  <c r="Y168" i="506"/>
  <c r="W168" i="506"/>
  <c r="U168" i="506"/>
  <c r="L168" i="506"/>
  <c r="B168" i="506"/>
  <c r="BJ167" i="506"/>
  <c r="BI167" i="506"/>
  <c r="BH167" i="506"/>
  <c r="BG167" i="506"/>
  <c r="BF167" i="506"/>
  <c r="BE167" i="506"/>
  <c r="BD167" i="506"/>
  <c r="BC167" i="506"/>
  <c r="BB167" i="506"/>
  <c r="BA167" i="506"/>
  <c r="AQ167" i="506"/>
  <c r="AL167" i="506"/>
  <c r="AK167" i="506"/>
  <c r="AJ167" i="506"/>
  <c r="AD167" i="506"/>
  <c r="Z167" i="506" s="1"/>
  <c r="AC167" i="506"/>
  <c r="AB167" i="506"/>
  <c r="Y167" i="506"/>
  <c r="W167" i="506"/>
  <c r="U167" i="506"/>
  <c r="L167" i="506"/>
  <c r="B167" i="506"/>
  <c r="BJ166" i="506"/>
  <c r="BI166" i="506"/>
  <c r="BH166" i="506"/>
  <c r="BG166" i="506"/>
  <c r="BF166" i="506"/>
  <c r="BE166" i="506"/>
  <c r="BD166" i="506"/>
  <c r="BC166" i="506"/>
  <c r="BB166" i="506"/>
  <c r="BA166" i="506"/>
  <c r="AQ166" i="506"/>
  <c r="AL166" i="506"/>
  <c r="AK166" i="506"/>
  <c r="AJ166" i="506"/>
  <c r="AD166" i="506"/>
  <c r="Z166" i="506" s="1"/>
  <c r="AC166" i="506"/>
  <c r="AB166" i="506"/>
  <c r="Y166" i="506"/>
  <c r="W166" i="506"/>
  <c r="U166" i="506"/>
  <c r="L166" i="506"/>
  <c r="B166" i="506"/>
  <c r="BJ165" i="506"/>
  <c r="BI165" i="506"/>
  <c r="BH165" i="506"/>
  <c r="BG165" i="506"/>
  <c r="BF165" i="506"/>
  <c r="BE165" i="506"/>
  <c r="BD165" i="506"/>
  <c r="BC165" i="506"/>
  <c r="BB165" i="506"/>
  <c r="BA165" i="506"/>
  <c r="AQ165" i="506"/>
  <c r="AL165" i="506"/>
  <c r="AK165" i="506"/>
  <c r="AJ165" i="506"/>
  <c r="AD165" i="506"/>
  <c r="Z165" i="506" s="1"/>
  <c r="AC165" i="506"/>
  <c r="AB165" i="506"/>
  <c r="Y165" i="506"/>
  <c r="W165" i="506"/>
  <c r="U165" i="506"/>
  <c r="L165" i="506"/>
  <c r="B165" i="506"/>
  <c r="BJ164" i="506"/>
  <c r="BI164" i="506"/>
  <c r="BH164" i="506"/>
  <c r="BG164" i="506"/>
  <c r="BF164" i="506"/>
  <c r="BE164" i="506"/>
  <c r="BD164" i="506"/>
  <c r="BC164" i="506"/>
  <c r="BB164" i="506"/>
  <c r="BA164" i="506"/>
  <c r="AQ164" i="506"/>
  <c r="AL164" i="506"/>
  <c r="AK164" i="506"/>
  <c r="AJ164" i="506"/>
  <c r="AD164" i="506"/>
  <c r="Z164" i="506" s="1"/>
  <c r="AC164" i="506"/>
  <c r="AB164" i="506"/>
  <c r="Y164" i="506"/>
  <c r="W164" i="506"/>
  <c r="U164" i="506"/>
  <c r="L164" i="506"/>
  <c r="B164" i="506"/>
  <c r="BJ163" i="506"/>
  <c r="BI163" i="506"/>
  <c r="BH163" i="506"/>
  <c r="BG163" i="506"/>
  <c r="BF163" i="506"/>
  <c r="BE163" i="506"/>
  <c r="BD163" i="506"/>
  <c r="BC163" i="506"/>
  <c r="BB163" i="506"/>
  <c r="BA163" i="506"/>
  <c r="AQ163" i="506"/>
  <c r="AL163" i="506"/>
  <c r="AA163" i="506" s="1"/>
  <c r="AK163" i="506"/>
  <c r="AJ163" i="506"/>
  <c r="AD163" i="506"/>
  <c r="Z163" i="506" s="1"/>
  <c r="AC163" i="506"/>
  <c r="AB163" i="506"/>
  <c r="Y163" i="506"/>
  <c r="W163" i="506"/>
  <c r="U163" i="506"/>
  <c r="L163" i="506"/>
  <c r="B163" i="506"/>
  <c r="BJ162" i="506"/>
  <c r="BI162" i="506"/>
  <c r="BH162" i="506"/>
  <c r="BG162" i="506"/>
  <c r="BF162" i="506"/>
  <c r="BE162" i="506"/>
  <c r="BD162" i="506"/>
  <c r="BC162" i="506"/>
  <c r="BB162" i="506"/>
  <c r="BA162" i="506"/>
  <c r="AQ162" i="506"/>
  <c r="AL162" i="506"/>
  <c r="AK162" i="506"/>
  <c r="AJ162" i="506"/>
  <c r="AD162" i="506"/>
  <c r="AC162" i="506"/>
  <c r="AB162" i="506"/>
  <c r="Z162" i="506"/>
  <c r="Y162" i="506"/>
  <c r="W162" i="506"/>
  <c r="U162" i="506"/>
  <c r="L162" i="506"/>
  <c r="B162" i="506"/>
  <c r="BJ161" i="506"/>
  <c r="BI161" i="506"/>
  <c r="BH161" i="506"/>
  <c r="BG161" i="506"/>
  <c r="BF161" i="506"/>
  <c r="BE161" i="506"/>
  <c r="BD161" i="506"/>
  <c r="BC161" i="506"/>
  <c r="BB161" i="506"/>
  <c r="BA161" i="506"/>
  <c r="AQ161" i="506"/>
  <c r="AL161" i="506"/>
  <c r="AK161" i="506"/>
  <c r="AJ161" i="506"/>
  <c r="AD161" i="506"/>
  <c r="Z161" i="506" s="1"/>
  <c r="AC161" i="506"/>
  <c r="AB161" i="506"/>
  <c r="Y161" i="506"/>
  <c r="W161" i="506"/>
  <c r="U161" i="506"/>
  <c r="L161" i="506"/>
  <c r="B161" i="506"/>
  <c r="BJ160" i="506"/>
  <c r="BI160" i="506"/>
  <c r="BH160" i="506"/>
  <c r="BG160" i="506"/>
  <c r="BF160" i="506"/>
  <c r="BE160" i="506"/>
  <c r="BD160" i="506"/>
  <c r="BC160" i="506"/>
  <c r="BB160" i="506"/>
  <c r="BA160" i="506"/>
  <c r="AQ160" i="506"/>
  <c r="AL160" i="506"/>
  <c r="AK160" i="506"/>
  <c r="AJ160" i="506"/>
  <c r="AD160" i="506"/>
  <c r="Z160" i="506" s="1"/>
  <c r="AC160" i="506"/>
  <c r="AB160" i="506"/>
  <c r="Y160" i="506"/>
  <c r="W160" i="506"/>
  <c r="U160" i="506"/>
  <c r="L160" i="506"/>
  <c r="B160" i="506"/>
  <c r="BJ159" i="506"/>
  <c r="BI159" i="506"/>
  <c r="BH159" i="506"/>
  <c r="BG159" i="506"/>
  <c r="BF159" i="506"/>
  <c r="BE159" i="506"/>
  <c r="BD159" i="506"/>
  <c r="BC159" i="506"/>
  <c r="BB159" i="506"/>
  <c r="BA159" i="506"/>
  <c r="AQ159" i="506"/>
  <c r="AL159" i="506"/>
  <c r="AK159" i="506"/>
  <c r="AJ159" i="506"/>
  <c r="AD159" i="506"/>
  <c r="Z159" i="506" s="1"/>
  <c r="AC159" i="506"/>
  <c r="AB159" i="506"/>
  <c r="Y159" i="506"/>
  <c r="W159" i="506"/>
  <c r="U159" i="506"/>
  <c r="L159" i="506"/>
  <c r="B159" i="506"/>
  <c r="BJ158" i="506"/>
  <c r="BI158" i="506"/>
  <c r="BH158" i="506"/>
  <c r="BG158" i="506"/>
  <c r="BF158" i="506"/>
  <c r="BE158" i="506"/>
  <c r="BD158" i="506"/>
  <c r="BC158" i="506"/>
  <c r="BB158" i="506"/>
  <c r="BA158" i="506"/>
  <c r="AQ158" i="506"/>
  <c r="AL158" i="506"/>
  <c r="AK158" i="506"/>
  <c r="AJ158" i="506"/>
  <c r="AD158" i="506"/>
  <c r="Z158" i="506" s="1"/>
  <c r="AC158" i="506"/>
  <c r="AB158" i="506"/>
  <c r="Y158" i="506"/>
  <c r="W158" i="506"/>
  <c r="U158" i="506"/>
  <c r="L158" i="506"/>
  <c r="B158" i="506"/>
  <c r="BJ157" i="506"/>
  <c r="BI157" i="506"/>
  <c r="BH157" i="506"/>
  <c r="BG157" i="506"/>
  <c r="BF157" i="506"/>
  <c r="BE157" i="506"/>
  <c r="BD157" i="506"/>
  <c r="BC157" i="506"/>
  <c r="BB157" i="506"/>
  <c r="BA157" i="506"/>
  <c r="AQ157" i="506"/>
  <c r="AL157" i="506"/>
  <c r="AK157" i="506"/>
  <c r="AJ157" i="506"/>
  <c r="AD157" i="506"/>
  <c r="Z157" i="506" s="1"/>
  <c r="AC157" i="506"/>
  <c r="AB157" i="506"/>
  <c r="Y157" i="506"/>
  <c r="W157" i="506"/>
  <c r="U157" i="506"/>
  <c r="L157" i="506"/>
  <c r="B157" i="506"/>
  <c r="BJ156" i="506"/>
  <c r="BI156" i="506"/>
  <c r="BH156" i="506"/>
  <c r="BG156" i="506"/>
  <c r="BF156" i="506"/>
  <c r="BE156" i="506"/>
  <c r="BD156" i="506"/>
  <c r="BC156" i="506"/>
  <c r="BB156" i="506"/>
  <c r="BA156" i="506"/>
  <c r="AQ156" i="506"/>
  <c r="AL156" i="506"/>
  <c r="AK156" i="506"/>
  <c r="AJ156" i="506"/>
  <c r="AD156" i="506"/>
  <c r="Z156" i="506" s="1"/>
  <c r="AC156" i="506"/>
  <c r="AB156" i="506"/>
  <c r="Y156" i="506"/>
  <c r="W156" i="506"/>
  <c r="U156" i="506"/>
  <c r="L156" i="506"/>
  <c r="B156" i="506"/>
  <c r="BJ155" i="506"/>
  <c r="BI155" i="506"/>
  <c r="BH155" i="506"/>
  <c r="BG155" i="506"/>
  <c r="BF155" i="506"/>
  <c r="BE155" i="506"/>
  <c r="BD155" i="506"/>
  <c r="BC155" i="506"/>
  <c r="BB155" i="506"/>
  <c r="BA155" i="506"/>
  <c r="AQ155" i="506"/>
  <c r="AL155" i="506"/>
  <c r="AA155" i="506" s="1"/>
  <c r="AK155" i="506"/>
  <c r="AJ155" i="506"/>
  <c r="AD155" i="506"/>
  <c r="Z155" i="506" s="1"/>
  <c r="AC155" i="506"/>
  <c r="AB155" i="506"/>
  <c r="Y155" i="506"/>
  <c r="W155" i="506"/>
  <c r="U155" i="506"/>
  <c r="L155" i="506"/>
  <c r="B155" i="506"/>
  <c r="BJ154" i="506"/>
  <c r="BI154" i="506"/>
  <c r="BH154" i="506"/>
  <c r="BG154" i="506"/>
  <c r="BF154" i="506"/>
  <c r="BE154" i="506"/>
  <c r="BD154" i="506"/>
  <c r="BC154" i="506"/>
  <c r="BB154" i="506"/>
  <c r="BA154" i="506"/>
  <c r="AQ154" i="506"/>
  <c r="AL154" i="506"/>
  <c r="AK154" i="506"/>
  <c r="AJ154" i="506"/>
  <c r="AD154" i="506"/>
  <c r="AC154" i="506"/>
  <c r="AB154" i="506"/>
  <c r="Z154" i="506"/>
  <c r="Y154" i="506"/>
  <c r="W154" i="506"/>
  <c r="U154" i="506"/>
  <c r="L154" i="506"/>
  <c r="B154" i="506"/>
  <c r="BJ153" i="506"/>
  <c r="BI153" i="506"/>
  <c r="BH153" i="506"/>
  <c r="BG153" i="506"/>
  <c r="BF153" i="506"/>
  <c r="BE153" i="506"/>
  <c r="BD153" i="506"/>
  <c r="BC153" i="506"/>
  <c r="BB153" i="506"/>
  <c r="BA153" i="506"/>
  <c r="AQ153" i="506"/>
  <c r="AL153" i="506"/>
  <c r="AK153" i="506"/>
  <c r="AJ153" i="506"/>
  <c r="AD153" i="506"/>
  <c r="Z153" i="506" s="1"/>
  <c r="AC153" i="506"/>
  <c r="AB153" i="506"/>
  <c r="Y153" i="506"/>
  <c r="W153" i="506"/>
  <c r="U153" i="506"/>
  <c r="L153" i="506"/>
  <c r="B153" i="506"/>
  <c r="BJ152" i="506"/>
  <c r="BI152" i="506"/>
  <c r="BH152" i="506"/>
  <c r="BG152" i="506"/>
  <c r="BF152" i="506"/>
  <c r="BE152" i="506"/>
  <c r="BD152" i="506"/>
  <c r="BC152" i="506"/>
  <c r="BB152" i="506"/>
  <c r="BA152" i="506"/>
  <c r="AQ152" i="506"/>
  <c r="AL152" i="506"/>
  <c r="AK152" i="506"/>
  <c r="AJ152" i="506"/>
  <c r="AD152" i="506"/>
  <c r="Z152" i="506" s="1"/>
  <c r="AC152" i="506"/>
  <c r="AB152" i="506"/>
  <c r="Y152" i="506"/>
  <c r="W152" i="506"/>
  <c r="U152" i="506"/>
  <c r="L152" i="506"/>
  <c r="B152" i="506"/>
  <c r="BJ151" i="506"/>
  <c r="BI151" i="506"/>
  <c r="BH151" i="506"/>
  <c r="BG151" i="506"/>
  <c r="BF151" i="506"/>
  <c r="BE151" i="506"/>
  <c r="BD151" i="506"/>
  <c r="BC151" i="506"/>
  <c r="BB151" i="506"/>
  <c r="BA151" i="506"/>
  <c r="AQ151" i="506"/>
  <c r="AL151" i="506"/>
  <c r="AK151" i="506"/>
  <c r="AJ151" i="506"/>
  <c r="AD151" i="506"/>
  <c r="Z151" i="506" s="1"/>
  <c r="AC151" i="506"/>
  <c r="AB151" i="506"/>
  <c r="Y151" i="506"/>
  <c r="W151" i="506"/>
  <c r="U151" i="506"/>
  <c r="L151" i="506"/>
  <c r="B151" i="506"/>
  <c r="BJ150" i="506"/>
  <c r="BI150" i="506"/>
  <c r="BH150" i="506"/>
  <c r="BG150" i="506"/>
  <c r="BF150" i="506"/>
  <c r="BE150" i="506"/>
  <c r="BD150" i="506"/>
  <c r="BC150" i="506"/>
  <c r="BB150" i="506"/>
  <c r="BA150" i="506"/>
  <c r="AQ150" i="506"/>
  <c r="AL150" i="506"/>
  <c r="AK150" i="506"/>
  <c r="AJ150" i="506"/>
  <c r="AD150" i="506"/>
  <c r="Z150" i="506" s="1"/>
  <c r="AC150" i="506"/>
  <c r="AB150" i="506"/>
  <c r="Y150" i="506"/>
  <c r="W150" i="506"/>
  <c r="U150" i="506"/>
  <c r="L150" i="506"/>
  <c r="B150" i="506"/>
  <c r="BJ149" i="506"/>
  <c r="BI149" i="506"/>
  <c r="BH149" i="506"/>
  <c r="BG149" i="506"/>
  <c r="BF149" i="506"/>
  <c r="BE149" i="506"/>
  <c r="BD149" i="506"/>
  <c r="BC149" i="506"/>
  <c r="BB149" i="506"/>
  <c r="BA149" i="506"/>
  <c r="AQ149" i="506"/>
  <c r="AL149" i="506"/>
  <c r="AK149" i="506"/>
  <c r="AJ149" i="506"/>
  <c r="AD149" i="506"/>
  <c r="Z149" i="506" s="1"/>
  <c r="AC149" i="506"/>
  <c r="AB149" i="506"/>
  <c r="Y149" i="506"/>
  <c r="W149" i="506"/>
  <c r="U149" i="506"/>
  <c r="L149" i="506"/>
  <c r="B149" i="506"/>
  <c r="BJ148" i="506"/>
  <c r="BI148" i="506"/>
  <c r="BH148" i="506"/>
  <c r="BG148" i="506"/>
  <c r="BF148" i="506"/>
  <c r="BE148" i="506"/>
  <c r="BD148" i="506"/>
  <c r="BC148" i="506"/>
  <c r="BB148" i="506"/>
  <c r="BA148" i="506"/>
  <c r="AQ148" i="506"/>
  <c r="AL148" i="506"/>
  <c r="AK148" i="506"/>
  <c r="AJ148" i="506"/>
  <c r="AD148" i="506"/>
  <c r="Z148" i="506" s="1"/>
  <c r="AC148" i="506"/>
  <c r="AB148" i="506"/>
  <c r="Y148" i="506"/>
  <c r="W148" i="506"/>
  <c r="U148" i="506"/>
  <c r="L148" i="506"/>
  <c r="B148" i="506"/>
  <c r="BJ147" i="506"/>
  <c r="BI147" i="506"/>
  <c r="BH147" i="506"/>
  <c r="BG147" i="506"/>
  <c r="BF147" i="506"/>
  <c r="BE147" i="506"/>
  <c r="BD147" i="506"/>
  <c r="BC147" i="506"/>
  <c r="BB147" i="506"/>
  <c r="BA147" i="506"/>
  <c r="AQ147" i="506"/>
  <c r="AL147" i="506"/>
  <c r="AA147" i="506" s="1"/>
  <c r="AK147" i="506"/>
  <c r="AJ147" i="506"/>
  <c r="AD147" i="506"/>
  <c r="Z147" i="506" s="1"/>
  <c r="AC147" i="506"/>
  <c r="AB147" i="506"/>
  <c r="Y147" i="506"/>
  <c r="W147" i="506"/>
  <c r="U147" i="506"/>
  <c r="L147" i="506"/>
  <c r="B147" i="506"/>
  <c r="BJ146" i="506"/>
  <c r="BI146" i="506"/>
  <c r="BH146" i="506"/>
  <c r="BG146" i="506"/>
  <c r="BF146" i="506"/>
  <c r="BE146" i="506"/>
  <c r="BD146" i="506"/>
  <c r="BC146" i="506"/>
  <c r="BB146" i="506"/>
  <c r="BA146" i="506"/>
  <c r="AQ146" i="506"/>
  <c r="AL146" i="506"/>
  <c r="AK146" i="506"/>
  <c r="AJ146" i="506"/>
  <c r="AD146" i="506"/>
  <c r="AC146" i="506"/>
  <c r="AB146" i="506"/>
  <c r="Z146" i="506"/>
  <c r="Y146" i="506"/>
  <c r="W146" i="506"/>
  <c r="U146" i="506"/>
  <c r="L146" i="506"/>
  <c r="B146" i="506"/>
  <c r="BJ145" i="506"/>
  <c r="BI145" i="506"/>
  <c r="BH145" i="506"/>
  <c r="BG145" i="506"/>
  <c r="BF145" i="506"/>
  <c r="BE145" i="506"/>
  <c r="BD145" i="506"/>
  <c r="BC145" i="506"/>
  <c r="BB145" i="506"/>
  <c r="BA145" i="506"/>
  <c r="AQ145" i="506"/>
  <c r="AL145" i="506"/>
  <c r="AK145" i="506"/>
  <c r="AJ145" i="506"/>
  <c r="AD145" i="506"/>
  <c r="Z145" i="506" s="1"/>
  <c r="AC145" i="506"/>
  <c r="AB145" i="506"/>
  <c r="Y145" i="506"/>
  <c r="W145" i="506"/>
  <c r="U145" i="506"/>
  <c r="L145" i="506"/>
  <c r="B145" i="506"/>
  <c r="BJ144" i="506"/>
  <c r="BI144" i="506"/>
  <c r="BH144" i="506"/>
  <c r="BG144" i="506"/>
  <c r="BF144" i="506"/>
  <c r="BE144" i="506"/>
  <c r="BD144" i="506"/>
  <c r="BC144" i="506"/>
  <c r="BB144" i="506"/>
  <c r="BA144" i="506"/>
  <c r="AQ144" i="506"/>
  <c r="AL144" i="506"/>
  <c r="AK144" i="506"/>
  <c r="AJ144" i="506"/>
  <c r="AD144" i="506"/>
  <c r="Z144" i="506" s="1"/>
  <c r="AC144" i="506"/>
  <c r="AB144" i="506"/>
  <c r="Y144" i="506"/>
  <c r="W144" i="506"/>
  <c r="U144" i="506"/>
  <c r="L144" i="506"/>
  <c r="B144" i="506"/>
  <c r="BJ143" i="506"/>
  <c r="BI143" i="506"/>
  <c r="BH143" i="506"/>
  <c r="BG143" i="506"/>
  <c r="BF143" i="506"/>
  <c r="BE143" i="506"/>
  <c r="BD143" i="506"/>
  <c r="BC143" i="506"/>
  <c r="BB143" i="506"/>
  <c r="BA143" i="506"/>
  <c r="AQ143" i="506"/>
  <c r="AL143" i="506"/>
  <c r="AK143" i="506"/>
  <c r="AJ143" i="506"/>
  <c r="AD143" i="506"/>
  <c r="Z143" i="506" s="1"/>
  <c r="AC143" i="506"/>
  <c r="AB143" i="506"/>
  <c r="Y143" i="506"/>
  <c r="W143" i="506"/>
  <c r="U143" i="506"/>
  <c r="L143" i="506"/>
  <c r="B143" i="506"/>
  <c r="BJ142" i="506"/>
  <c r="BI142" i="506"/>
  <c r="BH142" i="506"/>
  <c r="BG142" i="506"/>
  <c r="BF142" i="506"/>
  <c r="BE142" i="506"/>
  <c r="BD142" i="506"/>
  <c r="BC142" i="506"/>
  <c r="BB142" i="506"/>
  <c r="BA142" i="506"/>
  <c r="AQ142" i="506"/>
  <c r="AL142" i="506"/>
  <c r="AK142" i="506"/>
  <c r="AJ142" i="506"/>
  <c r="AD142" i="506"/>
  <c r="Z142" i="506" s="1"/>
  <c r="AC142" i="506"/>
  <c r="AB142" i="506"/>
  <c r="Y142" i="506"/>
  <c r="W142" i="506"/>
  <c r="U142" i="506"/>
  <c r="L142" i="506"/>
  <c r="B142" i="506"/>
  <c r="BJ141" i="506"/>
  <c r="BI141" i="506"/>
  <c r="BH141" i="506"/>
  <c r="BG141" i="506"/>
  <c r="BF141" i="506"/>
  <c r="BE141" i="506"/>
  <c r="BD141" i="506"/>
  <c r="BC141" i="506"/>
  <c r="BB141" i="506"/>
  <c r="BA141" i="506"/>
  <c r="AQ141" i="506"/>
  <c r="AL141" i="506"/>
  <c r="AK141" i="506"/>
  <c r="AJ141" i="506"/>
  <c r="AD141" i="506"/>
  <c r="Z141" i="506" s="1"/>
  <c r="AC141" i="506"/>
  <c r="AB141" i="506"/>
  <c r="Y141" i="506"/>
  <c r="W141" i="506"/>
  <c r="U141" i="506"/>
  <c r="L141" i="506"/>
  <c r="B141" i="506"/>
  <c r="BJ140" i="506"/>
  <c r="BI140" i="506"/>
  <c r="BH140" i="506"/>
  <c r="BG140" i="506"/>
  <c r="BF140" i="506"/>
  <c r="BE140" i="506"/>
  <c r="BD140" i="506"/>
  <c r="BC140" i="506"/>
  <c r="BB140" i="506"/>
  <c r="BA140" i="506"/>
  <c r="AQ140" i="506"/>
  <c r="AL140" i="506"/>
  <c r="AK140" i="506"/>
  <c r="AJ140" i="506"/>
  <c r="AD140" i="506"/>
  <c r="Z140" i="506" s="1"/>
  <c r="AC140" i="506"/>
  <c r="AB140" i="506"/>
  <c r="Y140" i="506"/>
  <c r="W140" i="506"/>
  <c r="U140" i="506"/>
  <c r="L140" i="506"/>
  <c r="B140" i="506"/>
  <c r="BJ139" i="506"/>
  <c r="BI139" i="506"/>
  <c r="BH139" i="506"/>
  <c r="BG139" i="506"/>
  <c r="BF139" i="506"/>
  <c r="BE139" i="506"/>
  <c r="BD139" i="506"/>
  <c r="BC139" i="506"/>
  <c r="BB139" i="506"/>
  <c r="BA139" i="506"/>
  <c r="AQ139" i="506"/>
  <c r="AL139" i="506"/>
  <c r="AA139" i="506" s="1"/>
  <c r="AK139" i="506"/>
  <c r="AJ139" i="506"/>
  <c r="AD139" i="506"/>
  <c r="Z139" i="506" s="1"/>
  <c r="AC139" i="506"/>
  <c r="AB139" i="506"/>
  <c r="Y139" i="506"/>
  <c r="W139" i="506"/>
  <c r="U139" i="506"/>
  <c r="L139" i="506"/>
  <c r="B139" i="506"/>
  <c r="BJ138" i="506"/>
  <c r="BI138" i="506"/>
  <c r="BH138" i="506"/>
  <c r="BG138" i="506"/>
  <c r="BF138" i="506"/>
  <c r="BE138" i="506"/>
  <c r="BD138" i="506"/>
  <c r="BC138" i="506"/>
  <c r="BB138" i="506"/>
  <c r="BA138" i="506"/>
  <c r="AQ138" i="506"/>
  <c r="AL138" i="506"/>
  <c r="AK138" i="506"/>
  <c r="AJ138" i="506"/>
  <c r="AD138" i="506"/>
  <c r="AC138" i="506"/>
  <c r="AB138" i="506"/>
  <c r="Z138" i="506"/>
  <c r="Y138" i="506"/>
  <c r="W138" i="506"/>
  <c r="U138" i="506"/>
  <c r="L138" i="506"/>
  <c r="B138" i="506"/>
  <c r="BJ137" i="506"/>
  <c r="BI137" i="506"/>
  <c r="BH137" i="506"/>
  <c r="BG137" i="506"/>
  <c r="BF137" i="506"/>
  <c r="BE137" i="506"/>
  <c r="BD137" i="506"/>
  <c r="BC137" i="506"/>
  <c r="BB137" i="506"/>
  <c r="BA137" i="506"/>
  <c r="AQ137" i="506"/>
  <c r="AL137" i="506"/>
  <c r="AK137" i="506"/>
  <c r="AJ137" i="506"/>
  <c r="AD137" i="506"/>
  <c r="Z137" i="506" s="1"/>
  <c r="AC137" i="506"/>
  <c r="AB137" i="506"/>
  <c r="Y137" i="506"/>
  <c r="W137" i="506"/>
  <c r="U137" i="506"/>
  <c r="L137" i="506"/>
  <c r="B137" i="506"/>
  <c r="BJ136" i="506"/>
  <c r="BI136" i="506"/>
  <c r="BH136" i="506"/>
  <c r="BG136" i="506"/>
  <c r="BF136" i="506"/>
  <c r="BE136" i="506"/>
  <c r="BD136" i="506"/>
  <c r="BC136" i="506"/>
  <c r="BB136" i="506"/>
  <c r="BA136" i="506"/>
  <c r="AQ136" i="506"/>
  <c r="AL136" i="506"/>
  <c r="AK136" i="506"/>
  <c r="AJ136" i="506"/>
  <c r="AD136" i="506"/>
  <c r="Z136" i="506" s="1"/>
  <c r="AC136" i="506"/>
  <c r="AB136" i="506"/>
  <c r="Y136" i="506"/>
  <c r="W136" i="506"/>
  <c r="U136" i="506"/>
  <c r="L136" i="506"/>
  <c r="B136" i="506"/>
  <c r="BJ135" i="506"/>
  <c r="BI135" i="506"/>
  <c r="BH135" i="506"/>
  <c r="BG135" i="506"/>
  <c r="BF135" i="506"/>
  <c r="BE135" i="506"/>
  <c r="BD135" i="506"/>
  <c r="BC135" i="506"/>
  <c r="BB135" i="506"/>
  <c r="BA135" i="506"/>
  <c r="AQ135" i="506"/>
  <c r="AL135" i="506"/>
  <c r="AK135" i="506"/>
  <c r="AJ135" i="506"/>
  <c r="AD135" i="506"/>
  <c r="Z135" i="506" s="1"/>
  <c r="AC135" i="506"/>
  <c r="AB135" i="506"/>
  <c r="Y135" i="506"/>
  <c r="W135" i="506"/>
  <c r="U135" i="506"/>
  <c r="L135" i="506"/>
  <c r="B135" i="506"/>
  <c r="BJ134" i="506"/>
  <c r="BI134" i="506"/>
  <c r="BH134" i="506"/>
  <c r="BG134" i="506"/>
  <c r="BF134" i="506"/>
  <c r="BE134" i="506"/>
  <c r="BD134" i="506"/>
  <c r="BC134" i="506"/>
  <c r="BB134" i="506"/>
  <c r="BA134" i="506"/>
  <c r="AQ134" i="506"/>
  <c r="AL134" i="506"/>
  <c r="AK134" i="506"/>
  <c r="AJ134" i="506"/>
  <c r="AD134" i="506"/>
  <c r="Z134" i="506" s="1"/>
  <c r="AC134" i="506"/>
  <c r="AB134" i="506"/>
  <c r="Y134" i="506"/>
  <c r="W134" i="506"/>
  <c r="U134" i="506"/>
  <c r="L134" i="506"/>
  <c r="B134" i="506"/>
  <c r="BJ133" i="506"/>
  <c r="BI133" i="506"/>
  <c r="BH133" i="506"/>
  <c r="BG133" i="506"/>
  <c r="BF133" i="506"/>
  <c r="BE133" i="506"/>
  <c r="BD133" i="506"/>
  <c r="BC133" i="506"/>
  <c r="BB133" i="506"/>
  <c r="BA133" i="506"/>
  <c r="AQ133" i="506"/>
  <c r="AL133" i="506"/>
  <c r="AK133" i="506"/>
  <c r="AJ133" i="506"/>
  <c r="AD133" i="506"/>
  <c r="Z133" i="506" s="1"/>
  <c r="AC133" i="506"/>
  <c r="AB133" i="506"/>
  <c r="Y133" i="506"/>
  <c r="W133" i="506"/>
  <c r="U133" i="506"/>
  <c r="L133" i="506"/>
  <c r="B133" i="506"/>
  <c r="BJ132" i="506"/>
  <c r="BI132" i="506"/>
  <c r="BH132" i="506"/>
  <c r="BG132" i="506"/>
  <c r="BF132" i="506"/>
  <c r="BE132" i="506"/>
  <c r="BD132" i="506"/>
  <c r="BC132" i="506"/>
  <c r="BB132" i="506"/>
  <c r="BA132" i="506"/>
  <c r="AQ132" i="506"/>
  <c r="AL132" i="506"/>
  <c r="AK132" i="506"/>
  <c r="AJ132" i="506"/>
  <c r="AD132" i="506"/>
  <c r="Z132" i="506" s="1"/>
  <c r="AC132" i="506"/>
  <c r="AB132" i="506"/>
  <c r="Y132" i="506"/>
  <c r="W132" i="506"/>
  <c r="U132" i="506"/>
  <c r="L132" i="506"/>
  <c r="B132" i="506"/>
  <c r="BJ131" i="506"/>
  <c r="BI131" i="506"/>
  <c r="BH131" i="506"/>
  <c r="BG131" i="506"/>
  <c r="BF131" i="506"/>
  <c r="BE131" i="506"/>
  <c r="BD131" i="506"/>
  <c r="BC131" i="506"/>
  <c r="BB131" i="506"/>
  <c r="BA131" i="506"/>
  <c r="AQ131" i="506"/>
  <c r="AL131" i="506"/>
  <c r="AA131" i="506" s="1"/>
  <c r="AK131" i="506"/>
  <c r="AJ131" i="506"/>
  <c r="AD131" i="506"/>
  <c r="Z131" i="506" s="1"/>
  <c r="AC131" i="506"/>
  <c r="AB131" i="506"/>
  <c r="Y131" i="506"/>
  <c r="W131" i="506"/>
  <c r="U131" i="506"/>
  <c r="L131" i="506"/>
  <c r="B131" i="506"/>
  <c r="BJ130" i="506"/>
  <c r="BI130" i="506"/>
  <c r="BH130" i="506"/>
  <c r="BG130" i="506"/>
  <c r="BF130" i="506"/>
  <c r="BE130" i="506"/>
  <c r="BD130" i="506"/>
  <c r="BC130" i="506"/>
  <c r="BB130" i="506"/>
  <c r="BA130" i="506"/>
  <c r="AQ130" i="506"/>
  <c r="AL130" i="506"/>
  <c r="AK130" i="506"/>
  <c r="AJ130" i="506"/>
  <c r="AD130" i="506"/>
  <c r="AC130" i="506"/>
  <c r="AB130" i="506"/>
  <c r="Z130" i="506"/>
  <c r="Y130" i="506"/>
  <c r="W130" i="506"/>
  <c r="U130" i="506"/>
  <c r="L130" i="506"/>
  <c r="B130" i="506"/>
  <c r="BJ230" i="507"/>
  <c r="BI230" i="507"/>
  <c r="BH230" i="507"/>
  <c r="BG230" i="507"/>
  <c r="BF230" i="507"/>
  <c r="BE230" i="507"/>
  <c r="BD230" i="507"/>
  <c r="BC230" i="507"/>
  <c r="BB230" i="507"/>
  <c r="BA230" i="507"/>
  <c r="AQ230" i="507"/>
  <c r="AL230" i="507"/>
  <c r="AK230" i="507"/>
  <c r="AJ230" i="507"/>
  <c r="AD230" i="507"/>
  <c r="Z230" i="507" s="1"/>
  <c r="AC230" i="507"/>
  <c r="AB230" i="507"/>
  <c r="Y230" i="507"/>
  <c r="W230" i="507"/>
  <c r="U230" i="507"/>
  <c r="L230" i="507"/>
  <c r="B230" i="507"/>
  <c r="BJ229" i="507"/>
  <c r="BI229" i="507"/>
  <c r="BH229" i="507"/>
  <c r="BG229" i="507"/>
  <c r="BF229" i="507"/>
  <c r="BE229" i="507"/>
  <c r="BD229" i="507"/>
  <c r="BC229" i="507"/>
  <c r="BB229" i="507"/>
  <c r="BA229" i="507"/>
  <c r="AQ229" i="507"/>
  <c r="AL229" i="507"/>
  <c r="AK229" i="507"/>
  <c r="AJ229" i="507"/>
  <c r="AD229" i="507"/>
  <c r="Z229" i="507" s="1"/>
  <c r="AC229" i="507"/>
  <c r="AB229" i="507"/>
  <c r="Y229" i="507"/>
  <c r="W229" i="507"/>
  <c r="U229" i="507"/>
  <c r="L229" i="507"/>
  <c r="B229" i="507"/>
  <c r="BJ228" i="507"/>
  <c r="BI228" i="507"/>
  <c r="BH228" i="507"/>
  <c r="BG228" i="507"/>
  <c r="BF228" i="507"/>
  <c r="BE228" i="507"/>
  <c r="BD228" i="507"/>
  <c r="BC228" i="507"/>
  <c r="BB228" i="507"/>
  <c r="BA228" i="507"/>
  <c r="AQ228" i="507"/>
  <c r="AL228" i="507"/>
  <c r="AK228" i="507"/>
  <c r="AJ228" i="507"/>
  <c r="AD228" i="507"/>
  <c r="Z228" i="507" s="1"/>
  <c r="AC228" i="507"/>
  <c r="AB228" i="507"/>
  <c r="Y228" i="507"/>
  <c r="W228" i="507"/>
  <c r="U228" i="507"/>
  <c r="L228" i="507"/>
  <c r="B228" i="507"/>
  <c r="BJ227" i="507"/>
  <c r="BI227" i="507"/>
  <c r="BH227" i="507"/>
  <c r="BG227" i="507"/>
  <c r="BF227" i="507"/>
  <c r="BE227" i="507"/>
  <c r="BD227" i="507"/>
  <c r="BC227" i="507"/>
  <c r="BB227" i="507"/>
  <c r="BA227" i="507"/>
  <c r="AQ227" i="507"/>
  <c r="AL227" i="507"/>
  <c r="AK227" i="507"/>
  <c r="AJ227" i="507"/>
  <c r="AD227" i="507"/>
  <c r="Z227" i="507" s="1"/>
  <c r="AC227" i="507"/>
  <c r="AB227" i="507"/>
  <c r="Y227" i="507"/>
  <c r="W227" i="507"/>
  <c r="U227" i="507"/>
  <c r="L227" i="507"/>
  <c r="B227" i="507"/>
  <c r="BJ226" i="507"/>
  <c r="BI226" i="507"/>
  <c r="BH226" i="507"/>
  <c r="BG226" i="507"/>
  <c r="BF226" i="507"/>
  <c r="BE226" i="507"/>
  <c r="BD226" i="507"/>
  <c r="BC226" i="507"/>
  <c r="BB226" i="507"/>
  <c r="BA226" i="507"/>
  <c r="AQ226" i="507"/>
  <c r="AL226" i="507"/>
  <c r="AK226" i="507"/>
  <c r="AJ226" i="507"/>
  <c r="AD226" i="507"/>
  <c r="Z226" i="507" s="1"/>
  <c r="AC226" i="507"/>
  <c r="AB226" i="507"/>
  <c r="Y226" i="507"/>
  <c r="W226" i="507"/>
  <c r="U226" i="507"/>
  <c r="L226" i="507"/>
  <c r="B226" i="507"/>
  <c r="BJ225" i="507"/>
  <c r="BI225" i="507"/>
  <c r="BH225" i="507"/>
  <c r="BG225" i="507"/>
  <c r="BF225" i="507"/>
  <c r="BE225" i="507"/>
  <c r="BD225" i="507"/>
  <c r="BC225" i="507"/>
  <c r="BB225" i="507"/>
  <c r="BA225" i="507"/>
  <c r="AQ225" i="507"/>
  <c r="AL225" i="507"/>
  <c r="AK225" i="507"/>
  <c r="AJ225" i="507"/>
  <c r="AD225" i="507"/>
  <c r="Z225" i="507" s="1"/>
  <c r="AC225" i="507"/>
  <c r="AB225" i="507"/>
  <c r="Y225" i="507"/>
  <c r="W225" i="507"/>
  <c r="U225" i="507"/>
  <c r="L225" i="507"/>
  <c r="B225" i="507"/>
  <c r="BJ224" i="507"/>
  <c r="BI224" i="507"/>
  <c r="BH224" i="507"/>
  <c r="BG224" i="507"/>
  <c r="BF224" i="507"/>
  <c r="BE224" i="507"/>
  <c r="BD224" i="507"/>
  <c r="BC224" i="507"/>
  <c r="BB224" i="507"/>
  <c r="BA224" i="507"/>
  <c r="AQ224" i="507"/>
  <c r="AL224" i="507"/>
  <c r="AA224" i="507" s="1"/>
  <c r="AK224" i="507"/>
  <c r="AJ224" i="507"/>
  <c r="AD224" i="507"/>
  <c r="Z224" i="507" s="1"/>
  <c r="AC224" i="507"/>
  <c r="AB224" i="507"/>
  <c r="Y224" i="507"/>
  <c r="W224" i="507"/>
  <c r="U224" i="507"/>
  <c r="L224" i="507"/>
  <c r="B224" i="507"/>
  <c r="BJ223" i="507"/>
  <c r="BI223" i="507"/>
  <c r="BH223" i="507"/>
  <c r="BG223" i="507"/>
  <c r="BF223" i="507"/>
  <c r="BE223" i="507"/>
  <c r="BD223" i="507"/>
  <c r="BC223" i="507"/>
  <c r="BB223" i="507"/>
  <c r="BA223" i="507"/>
  <c r="AQ223" i="507"/>
  <c r="AL223" i="507"/>
  <c r="AK223" i="507"/>
  <c r="AJ223" i="507"/>
  <c r="AD223" i="507"/>
  <c r="AC223" i="507"/>
  <c r="AB223" i="507"/>
  <c r="Z223" i="507"/>
  <c r="Y223" i="507"/>
  <c r="W223" i="507"/>
  <c r="U223" i="507"/>
  <c r="L223" i="507"/>
  <c r="B223" i="507"/>
  <c r="BJ222" i="507"/>
  <c r="BI222" i="507"/>
  <c r="BH222" i="507"/>
  <c r="BG222" i="507"/>
  <c r="BF222" i="507"/>
  <c r="BE222" i="507"/>
  <c r="BD222" i="507"/>
  <c r="BC222" i="507"/>
  <c r="BB222" i="507"/>
  <c r="BA222" i="507"/>
  <c r="AQ222" i="507"/>
  <c r="AL222" i="507"/>
  <c r="AK222" i="507"/>
  <c r="AJ222" i="507"/>
  <c r="AD222" i="507"/>
  <c r="Z222" i="507" s="1"/>
  <c r="AC222" i="507"/>
  <c r="AB222" i="507"/>
  <c r="Y222" i="507"/>
  <c r="W222" i="507"/>
  <c r="U222" i="507"/>
  <c r="L222" i="507"/>
  <c r="B222" i="507"/>
  <c r="BJ221" i="507"/>
  <c r="BI221" i="507"/>
  <c r="BH221" i="507"/>
  <c r="BG221" i="507"/>
  <c r="BF221" i="507"/>
  <c r="BE221" i="507"/>
  <c r="BD221" i="507"/>
  <c r="BC221" i="507"/>
  <c r="BB221" i="507"/>
  <c r="BA221" i="507"/>
  <c r="AQ221" i="507"/>
  <c r="AL221" i="507"/>
  <c r="AK221" i="507"/>
  <c r="AJ221" i="507"/>
  <c r="AD221" i="507"/>
  <c r="Z221" i="507" s="1"/>
  <c r="AC221" i="507"/>
  <c r="AB221" i="507"/>
  <c r="Y221" i="507"/>
  <c r="W221" i="507"/>
  <c r="U221" i="507"/>
  <c r="L221" i="507"/>
  <c r="B221" i="507"/>
  <c r="BJ220" i="507"/>
  <c r="BI220" i="507"/>
  <c r="BH220" i="507"/>
  <c r="BG220" i="507"/>
  <c r="BF220" i="507"/>
  <c r="BE220" i="507"/>
  <c r="BD220" i="507"/>
  <c r="BC220" i="507"/>
  <c r="BB220" i="507"/>
  <c r="BA220" i="507"/>
  <c r="AQ220" i="507"/>
  <c r="AL220" i="507"/>
  <c r="AK220" i="507"/>
  <c r="AJ220" i="507"/>
  <c r="AD220" i="507"/>
  <c r="Z220" i="507" s="1"/>
  <c r="AC220" i="507"/>
  <c r="AB220" i="507"/>
  <c r="Y220" i="507"/>
  <c r="W220" i="507"/>
  <c r="U220" i="507"/>
  <c r="L220" i="507"/>
  <c r="B220" i="507"/>
  <c r="BJ219" i="507"/>
  <c r="BI219" i="507"/>
  <c r="BH219" i="507"/>
  <c r="BG219" i="507"/>
  <c r="BF219" i="507"/>
  <c r="BE219" i="507"/>
  <c r="BD219" i="507"/>
  <c r="BC219" i="507"/>
  <c r="BB219" i="507"/>
  <c r="BA219" i="507"/>
  <c r="AQ219" i="507"/>
  <c r="AL219" i="507"/>
  <c r="AK219" i="507"/>
  <c r="AJ219" i="507"/>
  <c r="AD219" i="507"/>
  <c r="Z219" i="507" s="1"/>
  <c r="AC219" i="507"/>
  <c r="AB219" i="507"/>
  <c r="Y219" i="507"/>
  <c r="W219" i="507"/>
  <c r="U219" i="507"/>
  <c r="L219" i="507"/>
  <c r="B219" i="507"/>
  <c r="BJ218" i="507"/>
  <c r="BI218" i="507"/>
  <c r="BH218" i="507"/>
  <c r="BG218" i="507"/>
  <c r="BF218" i="507"/>
  <c r="BE218" i="507"/>
  <c r="BD218" i="507"/>
  <c r="BC218" i="507"/>
  <c r="BB218" i="507"/>
  <c r="BA218" i="507"/>
  <c r="AQ218" i="507"/>
  <c r="AL218" i="507"/>
  <c r="AK218" i="507"/>
  <c r="AJ218" i="507"/>
  <c r="AD218" i="507"/>
  <c r="Z218" i="507" s="1"/>
  <c r="AC218" i="507"/>
  <c r="AB218" i="507"/>
  <c r="Y218" i="507"/>
  <c r="W218" i="507"/>
  <c r="U218" i="507"/>
  <c r="L218" i="507"/>
  <c r="B218" i="507"/>
  <c r="BJ217" i="507"/>
  <c r="BI217" i="507"/>
  <c r="BH217" i="507"/>
  <c r="BG217" i="507"/>
  <c r="BF217" i="507"/>
  <c r="BE217" i="507"/>
  <c r="BD217" i="507"/>
  <c r="BC217" i="507"/>
  <c r="BB217" i="507"/>
  <c r="BA217" i="507"/>
  <c r="AQ217" i="507"/>
  <c r="AL217" i="507"/>
  <c r="AK217" i="507"/>
  <c r="AJ217" i="507"/>
  <c r="AD217" i="507"/>
  <c r="Z217" i="507" s="1"/>
  <c r="AC217" i="507"/>
  <c r="AB217" i="507"/>
  <c r="Y217" i="507"/>
  <c r="W217" i="507"/>
  <c r="U217" i="507"/>
  <c r="L217" i="507"/>
  <c r="B217" i="507"/>
  <c r="BJ216" i="507"/>
  <c r="BI216" i="507"/>
  <c r="BH216" i="507"/>
  <c r="BG216" i="507"/>
  <c r="BF216" i="507"/>
  <c r="BE216" i="507"/>
  <c r="BD216" i="507"/>
  <c r="BC216" i="507"/>
  <c r="BB216" i="507"/>
  <c r="BA216" i="507"/>
  <c r="AQ216" i="507"/>
  <c r="AL216" i="507"/>
  <c r="AK216" i="507"/>
  <c r="AJ216" i="507"/>
  <c r="AD216" i="507"/>
  <c r="Z216" i="507" s="1"/>
  <c r="AC216" i="507"/>
  <c r="AB216" i="507"/>
  <c r="Y216" i="507"/>
  <c r="W216" i="507"/>
  <c r="U216" i="507"/>
  <c r="L216" i="507"/>
  <c r="B216" i="507"/>
  <c r="BJ215" i="507"/>
  <c r="BI215" i="507"/>
  <c r="BH215" i="507"/>
  <c r="BG215" i="507"/>
  <c r="BF215" i="507"/>
  <c r="BE215" i="507"/>
  <c r="BD215" i="507"/>
  <c r="BC215" i="507"/>
  <c r="BB215" i="507"/>
  <c r="BA215" i="507"/>
  <c r="AQ215" i="507"/>
  <c r="AL215" i="507"/>
  <c r="AK215" i="507"/>
  <c r="AJ215" i="507"/>
  <c r="AD215" i="507"/>
  <c r="AC215" i="507"/>
  <c r="AB215" i="507"/>
  <c r="Z215" i="507"/>
  <c r="Y215" i="507"/>
  <c r="W215" i="507"/>
  <c r="U215" i="507"/>
  <c r="L215" i="507"/>
  <c r="B215" i="507"/>
  <c r="BJ214" i="507"/>
  <c r="BI214" i="507"/>
  <c r="BH214" i="507"/>
  <c r="BG214" i="507"/>
  <c r="BF214" i="507"/>
  <c r="BE214" i="507"/>
  <c r="BD214" i="507"/>
  <c r="BC214" i="507"/>
  <c r="BB214" i="507"/>
  <c r="BA214" i="507"/>
  <c r="AQ214" i="507"/>
  <c r="AL214" i="507"/>
  <c r="AK214" i="507"/>
  <c r="AJ214" i="507"/>
  <c r="AD214" i="507"/>
  <c r="AC214" i="507"/>
  <c r="AB214" i="507"/>
  <c r="Z214" i="507"/>
  <c r="Y214" i="507"/>
  <c r="W214" i="507"/>
  <c r="U214" i="507"/>
  <c r="L214" i="507"/>
  <c r="B214" i="507"/>
  <c r="BJ213" i="507"/>
  <c r="BI213" i="507"/>
  <c r="BH213" i="507"/>
  <c r="BG213" i="507"/>
  <c r="BF213" i="507"/>
  <c r="BE213" i="507"/>
  <c r="BD213" i="507"/>
  <c r="BC213" i="507"/>
  <c r="BB213" i="507"/>
  <c r="BA213" i="507"/>
  <c r="AQ213" i="507"/>
  <c r="AL213" i="507"/>
  <c r="AK213" i="507"/>
  <c r="AJ213" i="507"/>
  <c r="AD213" i="507"/>
  <c r="Z213" i="507" s="1"/>
  <c r="AC213" i="507"/>
  <c r="AB213" i="507"/>
  <c r="Y213" i="507"/>
  <c r="W213" i="507"/>
  <c r="U213" i="507"/>
  <c r="L213" i="507"/>
  <c r="B213" i="507"/>
  <c r="BJ212" i="507"/>
  <c r="BI212" i="507"/>
  <c r="BH212" i="507"/>
  <c r="BG212" i="507"/>
  <c r="BF212" i="507"/>
  <c r="BE212" i="507"/>
  <c r="BD212" i="507"/>
  <c r="BC212" i="507"/>
  <c r="BB212" i="507"/>
  <c r="BA212" i="507"/>
  <c r="AQ212" i="507"/>
  <c r="AL212" i="507"/>
  <c r="AK212" i="507"/>
  <c r="AJ212" i="507"/>
  <c r="AD212" i="507"/>
  <c r="Z212" i="507" s="1"/>
  <c r="AC212" i="507"/>
  <c r="AB212" i="507"/>
  <c r="Y212" i="507"/>
  <c r="W212" i="507"/>
  <c r="U212" i="507"/>
  <c r="L212" i="507"/>
  <c r="B212" i="507"/>
  <c r="BJ211" i="507"/>
  <c r="BI211" i="507"/>
  <c r="BH211" i="507"/>
  <c r="BG211" i="507"/>
  <c r="BF211" i="507"/>
  <c r="BE211" i="507"/>
  <c r="BD211" i="507"/>
  <c r="BC211" i="507"/>
  <c r="BB211" i="507"/>
  <c r="BA211" i="507"/>
  <c r="AQ211" i="507"/>
  <c r="AL211" i="507"/>
  <c r="AK211" i="507"/>
  <c r="AJ211" i="507"/>
  <c r="AD211" i="507"/>
  <c r="Z211" i="507" s="1"/>
  <c r="AC211" i="507"/>
  <c r="AB211" i="507"/>
  <c r="Y211" i="507"/>
  <c r="W211" i="507"/>
  <c r="U211" i="507"/>
  <c r="L211" i="507"/>
  <c r="B211" i="507"/>
  <c r="BJ210" i="507"/>
  <c r="BI210" i="507"/>
  <c r="BH210" i="507"/>
  <c r="BG210" i="507"/>
  <c r="BF210" i="507"/>
  <c r="BE210" i="507"/>
  <c r="BD210" i="507"/>
  <c r="BC210" i="507"/>
  <c r="BB210" i="507"/>
  <c r="BA210" i="507"/>
  <c r="AQ210" i="507"/>
  <c r="AL210" i="507"/>
  <c r="AK210" i="507"/>
  <c r="AJ210" i="507"/>
  <c r="AD210" i="507"/>
  <c r="AC210" i="507"/>
  <c r="AB210" i="507"/>
  <c r="Z210" i="507"/>
  <c r="Y210" i="507"/>
  <c r="W210" i="507"/>
  <c r="U210" i="507"/>
  <c r="L210" i="507"/>
  <c r="B210" i="507"/>
  <c r="BJ209" i="507"/>
  <c r="BI209" i="507"/>
  <c r="BH209" i="507"/>
  <c r="BG209" i="507"/>
  <c r="BF209" i="507"/>
  <c r="BE209" i="507"/>
  <c r="BD209" i="507"/>
  <c r="BC209" i="507"/>
  <c r="BB209" i="507"/>
  <c r="BA209" i="507"/>
  <c r="AQ209" i="507"/>
  <c r="AL209" i="507"/>
  <c r="AK209" i="507"/>
  <c r="AJ209" i="507"/>
  <c r="AD209" i="507"/>
  <c r="Z209" i="507" s="1"/>
  <c r="AC209" i="507"/>
  <c r="AB209" i="507"/>
  <c r="Y209" i="507"/>
  <c r="W209" i="507"/>
  <c r="U209" i="507"/>
  <c r="L209" i="507"/>
  <c r="B209" i="507"/>
  <c r="BJ208" i="507"/>
  <c r="BI208" i="507"/>
  <c r="BH208" i="507"/>
  <c r="BG208" i="507"/>
  <c r="BF208" i="507"/>
  <c r="BE208" i="507"/>
  <c r="BD208" i="507"/>
  <c r="BC208" i="507"/>
  <c r="BB208" i="507"/>
  <c r="BA208" i="507"/>
  <c r="AQ208" i="507"/>
  <c r="AL208" i="507"/>
  <c r="AA208" i="507" s="1"/>
  <c r="AK208" i="507"/>
  <c r="AJ208" i="507"/>
  <c r="AD208" i="507"/>
  <c r="Z208" i="507" s="1"/>
  <c r="AC208" i="507"/>
  <c r="AB208" i="507"/>
  <c r="Y208" i="507"/>
  <c r="W208" i="507"/>
  <c r="U208" i="507"/>
  <c r="L208" i="507"/>
  <c r="B208" i="507"/>
  <c r="BJ207" i="507"/>
  <c r="BI207" i="507"/>
  <c r="BH207" i="507"/>
  <c r="BG207" i="507"/>
  <c r="BF207" i="507"/>
  <c r="BE207" i="507"/>
  <c r="BD207" i="507"/>
  <c r="BC207" i="507"/>
  <c r="BB207" i="507"/>
  <c r="BA207" i="507"/>
  <c r="AQ207" i="507"/>
  <c r="AL207" i="507"/>
  <c r="AK207" i="507"/>
  <c r="AJ207" i="507"/>
  <c r="AD207" i="507"/>
  <c r="AC207" i="507"/>
  <c r="AB207" i="507"/>
  <c r="Z207" i="507"/>
  <c r="Y207" i="507"/>
  <c r="W207" i="507"/>
  <c r="U207" i="507"/>
  <c r="L207" i="507"/>
  <c r="B207" i="507"/>
  <c r="BJ206" i="507"/>
  <c r="BI206" i="507"/>
  <c r="BH206" i="507"/>
  <c r="BG206" i="507"/>
  <c r="BF206" i="507"/>
  <c r="BE206" i="507"/>
  <c r="BD206" i="507"/>
  <c r="BC206" i="507"/>
  <c r="BB206" i="507"/>
  <c r="BA206" i="507"/>
  <c r="AQ206" i="507"/>
  <c r="AL206" i="507"/>
  <c r="AK206" i="507"/>
  <c r="AJ206" i="507"/>
  <c r="AD206" i="507"/>
  <c r="Z206" i="507" s="1"/>
  <c r="AC206" i="507"/>
  <c r="AB206" i="507"/>
  <c r="Y206" i="507"/>
  <c r="W206" i="507"/>
  <c r="U206" i="507"/>
  <c r="L206" i="507"/>
  <c r="B206" i="507"/>
  <c r="BJ205" i="507"/>
  <c r="BI205" i="507"/>
  <c r="BH205" i="507"/>
  <c r="BG205" i="507"/>
  <c r="BF205" i="507"/>
  <c r="BE205" i="507"/>
  <c r="BD205" i="507"/>
  <c r="BC205" i="507"/>
  <c r="BB205" i="507"/>
  <c r="BA205" i="507"/>
  <c r="AQ205" i="507"/>
  <c r="AL205" i="507"/>
  <c r="AK205" i="507"/>
  <c r="AJ205" i="507"/>
  <c r="AD205" i="507"/>
  <c r="Z205" i="507" s="1"/>
  <c r="AC205" i="507"/>
  <c r="AB205" i="507"/>
  <c r="Y205" i="507"/>
  <c r="W205" i="507"/>
  <c r="U205" i="507"/>
  <c r="L205" i="507"/>
  <c r="B205" i="507"/>
  <c r="BJ204" i="507"/>
  <c r="BI204" i="507"/>
  <c r="BH204" i="507"/>
  <c r="BG204" i="507"/>
  <c r="BF204" i="507"/>
  <c r="BE204" i="507"/>
  <c r="BD204" i="507"/>
  <c r="BC204" i="507"/>
  <c r="BB204" i="507"/>
  <c r="BA204" i="507"/>
  <c r="AQ204" i="507"/>
  <c r="AL204" i="507"/>
  <c r="AK204" i="507"/>
  <c r="AJ204" i="507"/>
  <c r="AD204" i="507"/>
  <c r="Z204" i="507" s="1"/>
  <c r="AC204" i="507"/>
  <c r="AB204" i="507"/>
  <c r="Y204" i="507"/>
  <c r="W204" i="507"/>
  <c r="U204" i="507"/>
  <c r="L204" i="507"/>
  <c r="B204" i="507"/>
  <c r="BJ203" i="507"/>
  <c r="BI203" i="507"/>
  <c r="BH203" i="507"/>
  <c r="BG203" i="507"/>
  <c r="BF203" i="507"/>
  <c r="BE203" i="507"/>
  <c r="BD203" i="507"/>
  <c r="BC203" i="507"/>
  <c r="BB203" i="507"/>
  <c r="BA203" i="507"/>
  <c r="AQ203" i="507"/>
  <c r="AL203" i="507"/>
  <c r="AK203" i="507"/>
  <c r="AJ203" i="507"/>
  <c r="AD203" i="507"/>
  <c r="Z203" i="507" s="1"/>
  <c r="AC203" i="507"/>
  <c r="AB203" i="507"/>
  <c r="Y203" i="507"/>
  <c r="W203" i="507"/>
  <c r="U203" i="507"/>
  <c r="L203" i="507"/>
  <c r="B203" i="507"/>
  <c r="BJ202" i="507"/>
  <c r="BI202" i="507"/>
  <c r="BH202" i="507"/>
  <c r="BG202" i="507"/>
  <c r="BF202" i="507"/>
  <c r="BE202" i="507"/>
  <c r="BD202" i="507"/>
  <c r="BC202" i="507"/>
  <c r="BB202" i="507"/>
  <c r="BA202" i="507"/>
  <c r="AQ202" i="507"/>
  <c r="AL202" i="507"/>
  <c r="AK202" i="507"/>
  <c r="AJ202" i="507"/>
  <c r="AD202" i="507"/>
  <c r="AC202" i="507"/>
  <c r="AB202" i="507"/>
  <c r="Z202" i="507"/>
  <c r="Y202" i="507"/>
  <c r="W202" i="507"/>
  <c r="U202" i="507"/>
  <c r="L202" i="507"/>
  <c r="B202" i="507"/>
  <c r="BJ201" i="507"/>
  <c r="BI201" i="507"/>
  <c r="BH201" i="507"/>
  <c r="BG201" i="507"/>
  <c r="BF201" i="507"/>
  <c r="BE201" i="507"/>
  <c r="BD201" i="507"/>
  <c r="BC201" i="507"/>
  <c r="BB201" i="507"/>
  <c r="BA201" i="507"/>
  <c r="AQ201" i="507"/>
  <c r="AL201" i="507"/>
  <c r="AK201" i="507"/>
  <c r="AJ201" i="507"/>
  <c r="AD201" i="507"/>
  <c r="Z201" i="507" s="1"/>
  <c r="AC201" i="507"/>
  <c r="AB201" i="507"/>
  <c r="Y201" i="507"/>
  <c r="W201" i="507"/>
  <c r="U201" i="507"/>
  <c r="L201" i="507"/>
  <c r="B201" i="507"/>
  <c r="BJ200" i="507"/>
  <c r="BI200" i="507"/>
  <c r="BH200" i="507"/>
  <c r="BG200" i="507"/>
  <c r="BF200" i="507"/>
  <c r="BE200" i="507"/>
  <c r="BD200" i="507"/>
  <c r="BC200" i="507"/>
  <c r="BB200" i="507"/>
  <c r="BA200" i="507"/>
  <c r="AQ200" i="507"/>
  <c r="AL200" i="507"/>
  <c r="AK200" i="507"/>
  <c r="AJ200" i="507"/>
  <c r="AD200" i="507"/>
  <c r="Z200" i="507" s="1"/>
  <c r="AC200" i="507"/>
  <c r="AB200" i="507"/>
  <c r="Y200" i="507"/>
  <c r="W200" i="507"/>
  <c r="U200" i="507"/>
  <c r="L200" i="507"/>
  <c r="B200" i="507"/>
  <c r="BJ199" i="507"/>
  <c r="BI199" i="507"/>
  <c r="BH199" i="507"/>
  <c r="BG199" i="507"/>
  <c r="BF199" i="507"/>
  <c r="BE199" i="507"/>
  <c r="BD199" i="507"/>
  <c r="BC199" i="507"/>
  <c r="BB199" i="507"/>
  <c r="BA199" i="507"/>
  <c r="AQ199" i="507"/>
  <c r="AL199" i="507"/>
  <c r="AK199" i="507"/>
  <c r="AJ199" i="507"/>
  <c r="AD199" i="507"/>
  <c r="Z199" i="507" s="1"/>
  <c r="AC199" i="507"/>
  <c r="AB199" i="507"/>
  <c r="Y199" i="507"/>
  <c r="W199" i="507"/>
  <c r="U199" i="507"/>
  <c r="L199" i="507"/>
  <c r="B199" i="507"/>
  <c r="BJ198" i="507"/>
  <c r="BI198" i="507"/>
  <c r="BH198" i="507"/>
  <c r="BG198" i="507"/>
  <c r="BF198" i="507"/>
  <c r="BE198" i="507"/>
  <c r="BD198" i="507"/>
  <c r="BC198" i="507"/>
  <c r="BB198" i="507"/>
  <c r="BA198" i="507"/>
  <c r="AQ198" i="507"/>
  <c r="AL198" i="507"/>
  <c r="AK198" i="507"/>
  <c r="AJ198" i="507"/>
  <c r="AD198" i="507"/>
  <c r="Z198" i="507" s="1"/>
  <c r="AC198" i="507"/>
  <c r="AB198" i="507"/>
  <c r="Y198" i="507"/>
  <c r="W198" i="507"/>
  <c r="U198" i="507"/>
  <c r="L198" i="507"/>
  <c r="B198" i="507"/>
  <c r="BJ197" i="507"/>
  <c r="BI197" i="507"/>
  <c r="BH197" i="507"/>
  <c r="BG197" i="507"/>
  <c r="BF197" i="507"/>
  <c r="BE197" i="507"/>
  <c r="BD197" i="507"/>
  <c r="BC197" i="507"/>
  <c r="BB197" i="507"/>
  <c r="BA197" i="507"/>
  <c r="AQ197" i="507"/>
  <c r="AL197" i="507"/>
  <c r="AK197" i="507"/>
  <c r="AJ197" i="507"/>
  <c r="AD197" i="507"/>
  <c r="Z197" i="507" s="1"/>
  <c r="AC197" i="507"/>
  <c r="AB197" i="507"/>
  <c r="Y197" i="507"/>
  <c r="W197" i="507"/>
  <c r="U197" i="507"/>
  <c r="L197" i="507"/>
  <c r="B197" i="507"/>
  <c r="BJ196" i="507"/>
  <c r="BI196" i="507"/>
  <c r="BH196" i="507"/>
  <c r="BG196" i="507"/>
  <c r="BF196" i="507"/>
  <c r="BE196" i="507"/>
  <c r="BD196" i="507"/>
  <c r="BC196" i="507"/>
  <c r="BB196" i="507"/>
  <c r="BA196" i="507"/>
  <c r="AQ196" i="507"/>
  <c r="AL196" i="507"/>
  <c r="AK196" i="507"/>
  <c r="AJ196" i="507"/>
  <c r="AD196" i="507"/>
  <c r="Z196" i="507" s="1"/>
  <c r="AC196" i="507"/>
  <c r="AB196" i="507"/>
  <c r="Y196" i="507"/>
  <c r="W196" i="507"/>
  <c r="U196" i="507"/>
  <c r="L196" i="507"/>
  <c r="B196" i="507"/>
  <c r="BJ195" i="507"/>
  <c r="BI195" i="507"/>
  <c r="BH195" i="507"/>
  <c r="BG195" i="507"/>
  <c r="BF195" i="507"/>
  <c r="BE195" i="507"/>
  <c r="BD195" i="507"/>
  <c r="BC195" i="507"/>
  <c r="BB195" i="507"/>
  <c r="BA195" i="507"/>
  <c r="AQ195" i="507"/>
  <c r="AL195" i="507"/>
  <c r="AK195" i="507"/>
  <c r="AJ195" i="507"/>
  <c r="AD195" i="507"/>
  <c r="Z195" i="507" s="1"/>
  <c r="AC195" i="507"/>
  <c r="AB195" i="507"/>
  <c r="Y195" i="507"/>
  <c r="W195" i="507"/>
  <c r="U195" i="507"/>
  <c r="L195" i="507"/>
  <c r="B195" i="507"/>
  <c r="BJ194" i="507"/>
  <c r="BI194" i="507"/>
  <c r="BH194" i="507"/>
  <c r="BG194" i="507"/>
  <c r="BF194" i="507"/>
  <c r="BE194" i="507"/>
  <c r="BD194" i="507"/>
  <c r="BC194" i="507"/>
  <c r="BB194" i="507"/>
  <c r="BA194" i="507"/>
  <c r="AQ194" i="507"/>
  <c r="AL194" i="507"/>
  <c r="AK194" i="507"/>
  <c r="AJ194" i="507"/>
  <c r="AD194" i="507"/>
  <c r="AC194" i="507"/>
  <c r="AB194" i="507"/>
  <c r="Z194" i="507"/>
  <c r="Y194" i="507"/>
  <c r="W194" i="507"/>
  <c r="U194" i="507"/>
  <c r="L194" i="507"/>
  <c r="B194" i="507"/>
  <c r="BJ193" i="507"/>
  <c r="BI193" i="507"/>
  <c r="BH193" i="507"/>
  <c r="BG193" i="507"/>
  <c r="BF193" i="507"/>
  <c r="BE193" i="507"/>
  <c r="BD193" i="507"/>
  <c r="BC193" i="507"/>
  <c r="BB193" i="507"/>
  <c r="BA193" i="507"/>
  <c r="AQ193" i="507"/>
  <c r="AL193" i="507"/>
  <c r="AK193" i="507"/>
  <c r="AJ193" i="507"/>
  <c r="AD193" i="507"/>
  <c r="Z193" i="507" s="1"/>
  <c r="AC193" i="507"/>
  <c r="AB193" i="507"/>
  <c r="Y193" i="507"/>
  <c r="W193" i="507"/>
  <c r="U193" i="507"/>
  <c r="L193" i="507"/>
  <c r="B193" i="507"/>
  <c r="BJ192" i="507"/>
  <c r="BI192" i="507"/>
  <c r="BH192" i="507"/>
  <c r="BG192" i="507"/>
  <c r="BF192" i="507"/>
  <c r="BE192" i="507"/>
  <c r="BD192" i="507"/>
  <c r="BC192" i="507"/>
  <c r="BB192" i="507"/>
  <c r="BA192" i="507"/>
  <c r="AQ192" i="507"/>
  <c r="AL192" i="507"/>
  <c r="AK192" i="507"/>
  <c r="AJ192" i="507"/>
  <c r="AD192" i="507"/>
  <c r="Z192" i="507" s="1"/>
  <c r="AC192" i="507"/>
  <c r="AB192" i="507"/>
  <c r="Y192" i="507"/>
  <c r="W192" i="507"/>
  <c r="U192" i="507"/>
  <c r="L192" i="507"/>
  <c r="B192" i="507"/>
  <c r="BJ191" i="507"/>
  <c r="BI191" i="507"/>
  <c r="BH191" i="507"/>
  <c r="BG191" i="507"/>
  <c r="BF191" i="507"/>
  <c r="BE191" i="507"/>
  <c r="BD191" i="507"/>
  <c r="BC191" i="507"/>
  <c r="BB191" i="507"/>
  <c r="BA191" i="507"/>
  <c r="AQ191" i="507"/>
  <c r="AL191" i="507"/>
  <c r="AK191" i="507"/>
  <c r="AJ191" i="507"/>
  <c r="AD191" i="507"/>
  <c r="AC191" i="507"/>
  <c r="AB191" i="507"/>
  <c r="Z191" i="507"/>
  <c r="Y191" i="507"/>
  <c r="W191" i="507"/>
  <c r="U191" i="507"/>
  <c r="L191" i="507"/>
  <c r="B191" i="507"/>
  <c r="BJ190" i="507"/>
  <c r="BI190" i="507"/>
  <c r="BH190" i="507"/>
  <c r="BG190" i="507"/>
  <c r="BF190" i="507"/>
  <c r="BE190" i="507"/>
  <c r="BD190" i="507"/>
  <c r="BC190" i="507"/>
  <c r="BB190" i="507"/>
  <c r="BA190" i="507"/>
  <c r="AQ190" i="507"/>
  <c r="AL190" i="507"/>
  <c r="AK190" i="507"/>
  <c r="AJ190" i="507"/>
  <c r="AD190" i="507"/>
  <c r="Z190" i="507" s="1"/>
  <c r="AC190" i="507"/>
  <c r="AB190" i="507"/>
  <c r="Y190" i="507"/>
  <c r="W190" i="507"/>
  <c r="U190" i="507"/>
  <c r="L190" i="507"/>
  <c r="B190" i="507"/>
  <c r="BJ189" i="507"/>
  <c r="BI189" i="507"/>
  <c r="BH189" i="507"/>
  <c r="BG189" i="507"/>
  <c r="BF189" i="507"/>
  <c r="BE189" i="507"/>
  <c r="BD189" i="507"/>
  <c r="BC189" i="507"/>
  <c r="BB189" i="507"/>
  <c r="BA189" i="507"/>
  <c r="AQ189" i="507"/>
  <c r="AL189" i="507"/>
  <c r="AK189" i="507"/>
  <c r="AJ189" i="507"/>
  <c r="AD189" i="507"/>
  <c r="Z189" i="507" s="1"/>
  <c r="AC189" i="507"/>
  <c r="AB189" i="507"/>
  <c r="Y189" i="507"/>
  <c r="W189" i="507"/>
  <c r="U189" i="507"/>
  <c r="L189" i="507"/>
  <c r="B189" i="507"/>
  <c r="BJ188" i="507"/>
  <c r="BI188" i="507"/>
  <c r="BH188" i="507"/>
  <c r="BG188" i="507"/>
  <c r="BF188" i="507"/>
  <c r="BE188" i="507"/>
  <c r="BD188" i="507"/>
  <c r="BC188" i="507"/>
  <c r="BB188" i="507"/>
  <c r="BA188" i="507"/>
  <c r="AQ188" i="507"/>
  <c r="AL188" i="507"/>
  <c r="AK188" i="507"/>
  <c r="AJ188" i="507"/>
  <c r="AD188" i="507"/>
  <c r="Z188" i="507" s="1"/>
  <c r="AC188" i="507"/>
  <c r="AB188" i="507"/>
  <c r="Y188" i="507"/>
  <c r="W188" i="507"/>
  <c r="U188" i="507"/>
  <c r="L188" i="507"/>
  <c r="B188" i="507"/>
  <c r="BJ187" i="507"/>
  <c r="BI187" i="507"/>
  <c r="BH187" i="507"/>
  <c r="BG187" i="507"/>
  <c r="BF187" i="507"/>
  <c r="BE187" i="507"/>
  <c r="BD187" i="507"/>
  <c r="BC187" i="507"/>
  <c r="BB187" i="507"/>
  <c r="BA187" i="507"/>
  <c r="AQ187" i="507"/>
  <c r="AL187" i="507"/>
  <c r="AK187" i="507"/>
  <c r="AJ187" i="507"/>
  <c r="AD187" i="507"/>
  <c r="Z187" i="507" s="1"/>
  <c r="AC187" i="507"/>
  <c r="AB187" i="507"/>
  <c r="Y187" i="507"/>
  <c r="W187" i="507"/>
  <c r="U187" i="507"/>
  <c r="L187" i="507"/>
  <c r="B187" i="507"/>
  <c r="BJ186" i="507"/>
  <c r="BI186" i="507"/>
  <c r="BH186" i="507"/>
  <c r="BG186" i="507"/>
  <c r="BF186" i="507"/>
  <c r="BE186" i="507"/>
  <c r="BD186" i="507"/>
  <c r="BC186" i="507"/>
  <c r="BB186" i="507"/>
  <c r="BA186" i="507"/>
  <c r="AQ186" i="507"/>
  <c r="AL186" i="507"/>
  <c r="AK186" i="507"/>
  <c r="AJ186" i="507"/>
  <c r="AD186" i="507"/>
  <c r="AC186" i="507"/>
  <c r="AB186" i="507"/>
  <c r="Z186" i="507"/>
  <c r="Y186" i="507"/>
  <c r="W186" i="507"/>
  <c r="U186" i="507"/>
  <c r="L186" i="507"/>
  <c r="B186" i="507"/>
  <c r="BJ185" i="507"/>
  <c r="BI185" i="507"/>
  <c r="BH185" i="507"/>
  <c r="BG185" i="507"/>
  <c r="BF185" i="507"/>
  <c r="BE185" i="507"/>
  <c r="BD185" i="507"/>
  <c r="BC185" i="507"/>
  <c r="BB185" i="507"/>
  <c r="BA185" i="507"/>
  <c r="AQ185" i="507"/>
  <c r="AL185" i="507"/>
  <c r="AK185" i="507"/>
  <c r="AJ185" i="507"/>
  <c r="AD185" i="507"/>
  <c r="Z185" i="507" s="1"/>
  <c r="AC185" i="507"/>
  <c r="AB185" i="507"/>
  <c r="Y185" i="507"/>
  <c r="W185" i="507"/>
  <c r="U185" i="507"/>
  <c r="L185" i="507"/>
  <c r="B185" i="507"/>
  <c r="BJ184" i="507"/>
  <c r="BI184" i="507"/>
  <c r="BH184" i="507"/>
  <c r="BG184" i="507"/>
  <c r="BF184" i="507"/>
  <c r="BE184" i="507"/>
  <c r="BD184" i="507"/>
  <c r="BC184" i="507"/>
  <c r="BB184" i="507"/>
  <c r="BA184" i="507"/>
  <c r="AQ184" i="507"/>
  <c r="AL184" i="507"/>
  <c r="AK184" i="507"/>
  <c r="AJ184" i="507"/>
  <c r="AD184" i="507"/>
  <c r="Z184" i="507" s="1"/>
  <c r="AC184" i="507"/>
  <c r="AB184" i="507"/>
  <c r="Y184" i="507"/>
  <c r="W184" i="507"/>
  <c r="U184" i="507"/>
  <c r="L184" i="507"/>
  <c r="B184" i="507"/>
  <c r="BJ183" i="507"/>
  <c r="BI183" i="507"/>
  <c r="BH183" i="507"/>
  <c r="BG183" i="507"/>
  <c r="BF183" i="507"/>
  <c r="BE183" i="507"/>
  <c r="BD183" i="507"/>
  <c r="BC183" i="507"/>
  <c r="BB183" i="507"/>
  <c r="BA183" i="507"/>
  <c r="AQ183" i="507"/>
  <c r="AL183" i="507"/>
  <c r="AK183" i="507"/>
  <c r="AJ183" i="507"/>
  <c r="AD183" i="507"/>
  <c r="Z183" i="507" s="1"/>
  <c r="AC183" i="507"/>
  <c r="AB183" i="507"/>
  <c r="Y183" i="507"/>
  <c r="W183" i="507"/>
  <c r="U183" i="507"/>
  <c r="L183" i="507"/>
  <c r="B183" i="507"/>
  <c r="BJ182" i="507"/>
  <c r="BI182" i="507"/>
  <c r="BH182" i="507"/>
  <c r="BG182" i="507"/>
  <c r="BF182" i="507"/>
  <c r="BE182" i="507"/>
  <c r="BD182" i="507"/>
  <c r="BC182" i="507"/>
  <c r="BB182" i="507"/>
  <c r="BA182" i="507"/>
  <c r="AQ182" i="507"/>
  <c r="AL182" i="507"/>
  <c r="AK182" i="507"/>
  <c r="AJ182" i="507"/>
  <c r="AD182" i="507"/>
  <c r="Z182" i="507" s="1"/>
  <c r="AC182" i="507"/>
  <c r="AB182" i="507"/>
  <c r="Y182" i="507"/>
  <c r="W182" i="507"/>
  <c r="U182" i="507"/>
  <c r="L182" i="507"/>
  <c r="B182" i="507"/>
  <c r="BJ181" i="507"/>
  <c r="BI181" i="507"/>
  <c r="BH181" i="507"/>
  <c r="BG181" i="507"/>
  <c r="BF181" i="507"/>
  <c r="BE181" i="507"/>
  <c r="BD181" i="507"/>
  <c r="BC181" i="507"/>
  <c r="BB181" i="507"/>
  <c r="BA181" i="507"/>
  <c r="AQ181" i="507"/>
  <c r="AL181" i="507"/>
  <c r="AK181" i="507"/>
  <c r="AJ181" i="507"/>
  <c r="AD181" i="507"/>
  <c r="Z181" i="507" s="1"/>
  <c r="AC181" i="507"/>
  <c r="AB181" i="507"/>
  <c r="Y181" i="507"/>
  <c r="W181" i="507"/>
  <c r="U181" i="507"/>
  <c r="L181" i="507"/>
  <c r="B181" i="507"/>
  <c r="BJ180" i="507"/>
  <c r="BI180" i="507"/>
  <c r="BH180" i="507"/>
  <c r="BG180" i="507"/>
  <c r="BF180" i="507"/>
  <c r="BE180" i="507"/>
  <c r="BD180" i="507"/>
  <c r="BC180" i="507"/>
  <c r="BB180" i="507"/>
  <c r="BA180" i="507"/>
  <c r="AQ180" i="507"/>
  <c r="AL180" i="507"/>
  <c r="AK180" i="507"/>
  <c r="AJ180" i="507"/>
  <c r="AD180" i="507"/>
  <c r="Z180" i="507" s="1"/>
  <c r="AC180" i="507"/>
  <c r="AB180" i="507"/>
  <c r="Y180" i="507"/>
  <c r="W180" i="507"/>
  <c r="U180" i="507"/>
  <c r="L180" i="507"/>
  <c r="B180" i="507"/>
  <c r="BJ179" i="507"/>
  <c r="BI179" i="507"/>
  <c r="BH179" i="507"/>
  <c r="BG179" i="507"/>
  <c r="BF179" i="507"/>
  <c r="BE179" i="507"/>
  <c r="BD179" i="507"/>
  <c r="BC179" i="507"/>
  <c r="BB179" i="507"/>
  <c r="BA179" i="507"/>
  <c r="AQ179" i="507"/>
  <c r="AL179" i="507"/>
  <c r="AK179" i="507"/>
  <c r="AA179" i="507" s="1"/>
  <c r="AJ179" i="507"/>
  <c r="AD179" i="507"/>
  <c r="Z179" i="507" s="1"/>
  <c r="AC179" i="507"/>
  <c r="AB179" i="507"/>
  <c r="Y179" i="507"/>
  <c r="W179" i="507"/>
  <c r="U179" i="507"/>
  <c r="L179" i="507"/>
  <c r="B179" i="507"/>
  <c r="BJ178" i="507"/>
  <c r="BI178" i="507"/>
  <c r="BH178" i="507"/>
  <c r="BG178" i="507"/>
  <c r="BF178" i="507"/>
  <c r="BE178" i="507"/>
  <c r="BD178" i="507"/>
  <c r="BC178" i="507"/>
  <c r="BB178" i="507"/>
  <c r="BA178" i="507"/>
  <c r="AQ178" i="507"/>
  <c r="AL178" i="507"/>
  <c r="AK178" i="507"/>
  <c r="AJ178" i="507"/>
  <c r="AD178" i="507"/>
  <c r="AC178" i="507"/>
  <c r="AB178" i="507"/>
  <c r="Z178" i="507"/>
  <c r="Y178" i="507"/>
  <c r="W178" i="507"/>
  <c r="U178" i="507"/>
  <c r="L178" i="507"/>
  <c r="B178" i="507"/>
  <c r="BJ177" i="507"/>
  <c r="BI177" i="507"/>
  <c r="BH177" i="507"/>
  <c r="BG177" i="507"/>
  <c r="BF177" i="507"/>
  <c r="BE177" i="507"/>
  <c r="BD177" i="507"/>
  <c r="BC177" i="507"/>
  <c r="BB177" i="507"/>
  <c r="BA177" i="507"/>
  <c r="AQ177" i="507"/>
  <c r="AL177" i="507"/>
  <c r="AK177" i="507"/>
  <c r="AJ177" i="507"/>
  <c r="AD177" i="507"/>
  <c r="Z177" i="507" s="1"/>
  <c r="AC177" i="507"/>
  <c r="AB177" i="507"/>
  <c r="Y177" i="507"/>
  <c r="W177" i="507"/>
  <c r="U177" i="507"/>
  <c r="L177" i="507"/>
  <c r="B177" i="507"/>
  <c r="BJ176" i="507"/>
  <c r="BI176" i="507"/>
  <c r="BH176" i="507"/>
  <c r="BG176" i="507"/>
  <c r="BF176" i="507"/>
  <c r="BE176" i="507"/>
  <c r="BD176" i="507"/>
  <c r="BC176" i="507"/>
  <c r="BB176" i="507"/>
  <c r="BA176" i="507"/>
  <c r="AQ176" i="507"/>
  <c r="AL176" i="507"/>
  <c r="AK176" i="507"/>
  <c r="AJ176" i="507"/>
  <c r="AD176" i="507"/>
  <c r="Z176" i="507" s="1"/>
  <c r="AC176" i="507"/>
  <c r="AB176" i="507"/>
  <c r="Y176" i="507"/>
  <c r="W176" i="507"/>
  <c r="U176" i="507"/>
  <c r="L176" i="507"/>
  <c r="B176" i="507"/>
  <c r="BJ175" i="507"/>
  <c r="BI175" i="507"/>
  <c r="BH175" i="507"/>
  <c r="BG175" i="507"/>
  <c r="BF175" i="507"/>
  <c r="BE175" i="507"/>
  <c r="BD175" i="507"/>
  <c r="BC175" i="507"/>
  <c r="BB175" i="507"/>
  <c r="BA175" i="507"/>
  <c r="AQ175" i="507"/>
  <c r="AL175" i="507"/>
  <c r="AK175" i="507"/>
  <c r="AJ175" i="507"/>
  <c r="AD175" i="507"/>
  <c r="Z175" i="507" s="1"/>
  <c r="AC175" i="507"/>
  <c r="AB175" i="507"/>
  <c r="Y175" i="507"/>
  <c r="W175" i="507"/>
  <c r="U175" i="507"/>
  <c r="L175" i="507"/>
  <c r="B175" i="507"/>
  <c r="BJ174" i="507"/>
  <c r="BI174" i="507"/>
  <c r="BH174" i="507"/>
  <c r="BG174" i="507"/>
  <c r="BF174" i="507"/>
  <c r="BE174" i="507"/>
  <c r="BD174" i="507"/>
  <c r="BC174" i="507"/>
  <c r="BB174" i="507"/>
  <c r="BA174" i="507"/>
  <c r="AQ174" i="507"/>
  <c r="AL174" i="507"/>
  <c r="AK174" i="507"/>
  <c r="AJ174" i="507"/>
  <c r="AD174" i="507"/>
  <c r="AC174" i="507"/>
  <c r="AB174" i="507"/>
  <c r="Z174" i="507"/>
  <c r="Y174" i="507"/>
  <c r="W174" i="507"/>
  <c r="U174" i="507"/>
  <c r="L174" i="507"/>
  <c r="B174" i="507"/>
  <c r="BJ173" i="507"/>
  <c r="BI173" i="507"/>
  <c r="BH173" i="507"/>
  <c r="BG173" i="507"/>
  <c r="BF173" i="507"/>
  <c r="BE173" i="507"/>
  <c r="BD173" i="507"/>
  <c r="BC173" i="507"/>
  <c r="BB173" i="507"/>
  <c r="BA173" i="507"/>
  <c r="AQ173" i="507"/>
  <c r="AL173" i="507"/>
  <c r="AK173" i="507"/>
  <c r="AJ173" i="507"/>
  <c r="AD173" i="507"/>
  <c r="Z173" i="507" s="1"/>
  <c r="AC173" i="507"/>
  <c r="AB173" i="507"/>
  <c r="Y173" i="507"/>
  <c r="W173" i="507"/>
  <c r="U173" i="507"/>
  <c r="L173" i="507"/>
  <c r="B173" i="507"/>
  <c r="BJ172" i="507"/>
  <c r="BI172" i="507"/>
  <c r="BH172" i="507"/>
  <c r="BG172" i="507"/>
  <c r="BF172" i="507"/>
  <c r="BE172" i="507"/>
  <c r="BD172" i="507"/>
  <c r="BC172" i="507"/>
  <c r="BB172" i="507"/>
  <c r="BA172" i="507"/>
  <c r="AQ172" i="507"/>
  <c r="AL172" i="507"/>
  <c r="AK172" i="507"/>
  <c r="AJ172" i="507"/>
  <c r="AD172" i="507"/>
  <c r="Z172" i="507" s="1"/>
  <c r="AC172" i="507"/>
  <c r="AB172" i="507"/>
  <c r="Y172" i="507"/>
  <c r="W172" i="507"/>
  <c r="U172" i="507"/>
  <c r="L172" i="507"/>
  <c r="B172" i="507"/>
  <c r="BJ171" i="507"/>
  <c r="BI171" i="507"/>
  <c r="BH171" i="507"/>
  <c r="BG171" i="507"/>
  <c r="BF171" i="507"/>
  <c r="BE171" i="507"/>
  <c r="BD171" i="507"/>
  <c r="BC171" i="507"/>
  <c r="BB171" i="507"/>
  <c r="BA171" i="507"/>
  <c r="AQ171" i="507"/>
  <c r="AL171" i="507"/>
  <c r="AK171" i="507"/>
  <c r="AA171" i="507" s="1"/>
  <c r="AJ171" i="507"/>
  <c r="AD171" i="507"/>
  <c r="Z171" i="507" s="1"/>
  <c r="AC171" i="507"/>
  <c r="AB171" i="507"/>
  <c r="Y171" i="507"/>
  <c r="W171" i="507"/>
  <c r="U171" i="507"/>
  <c r="L171" i="507"/>
  <c r="B171" i="507"/>
  <c r="BJ170" i="507"/>
  <c r="BI170" i="507"/>
  <c r="BH170" i="507"/>
  <c r="BG170" i="507"/>
  <c r="BF170" i="507"/>
  <c r="BE170" i="507"/>
  <c r="BD170" i="507"/>
  <c r="BC170" i="507"/>
  <c r="BB170" i="507"/>
  <c r="BA170" i="507"/>
  <c r="AQ170" i="507"/>
  <c r="AL170" i="507"/>
  <c r="AK170" i="507"/>
  <c r="AJ170" i="507"/>
  <c r="AD170" i="507"/>
  <c r="AC170" i="507"/>
  <c r="AB170" i="507"/>
  <c r="Z170" i="507"/>
  <c r="Y170" i="507"/>
  <c r="W170" i="507"/>
  <c r="U170" i="507"/>
  <c r="L170" i="507"/>
  <c r="B170" i="507"/>
  <c r="BJ169" i="507"/>
  <c r="BI169" i="507"/>
  <c r="BH169" i="507"/>
  <c r="BG169" i="507"/>
  <c r="BF169" i="507"/>
  <c r="BE169" i="507"/>
  <c r="BD169" i="507"/>
  <c r="BC169" i="507"/>
  <c r="BB169" i="507"/>
  <c r="BA169" i="507"/>
  <c r="AQ169" i="507"/>
  <c r="AL169" i="507"/>
  <c r="AK169" i="507"/>
  <c r="AJ169" i="507"/>
  <c r="AD169" i="507"/>
  <c r="Z169" i="507" s="1"/>
  <c r="AC169" i="507"/>
  <c r="AB169" i="507"/>
  <c r="Y169" i="507"/>
  <c r="W169" i="507"/>
  <c r="U169" i="507"/>
  <c r="L169" i="507"/>
  <c r="B169" i="507"/>
  <c r="BJ168" i="507"/>
  <c r="BI168" i="507"/>
  <c r="BH168" i="507"/>
  <c r="BG168" i="507"/>
  <c r="BF168" i="507"/>
  <c r="BE168" i="507"/>
  <c r="BD168" i="507"/>
  <c r="BC168" i="507"/>
  <c r="BB168" i="507"/>
  <c r="BA168" i="507"/>
  <c r="AQ168" i="507"/>
  <c r="AL168" i="507"/>
  <c r="AK168" i="507"/>
  <c r="AJ168" i="507"/>
  <c r="AD168" i="507"/>
  <c r="Z168" i="507" s="1"/>
  <c r="AC168" i="507"/>
  <c r="AB168" i="507"/>
  <c r="Y168" i="507"/>
  <c r="W168" i="507"/>
  <c r="U168" i="507"/>
  <c r="L168" i="507"/>
  <c r="B168" i="507"/>
  <c r="BJ167" i="507"/>
  <c r="BI167" i="507"/>
  <c r="BH167" i="507"/>
  <c r="BG167" i="507"/>
  <c r="BF167" i="507"/>
  <c r="BE167" i="507"/>
  <c r="BD167" i="507"/>
  <c r="BC167" i="507"/>
  <c r="BB167" i="507"/>
  <c r="BA167" i="507"/>
  <c r="AQ167" i="507"/>
  <c r="AL167" i="507"/>
  <c r="AK167" i="507"/>
  <c r="AA167" i="507" s="1"/>
  <c r="AJ167" i="507"/>
  <c r="AD167" i="507"/>
  <c r="AC167" i="507"/>
  <c r="AB167" i="507"/>
  <c r="Z167" i="507"/>
  <c r="Y167" i="507"/>
  <c r="W167" i="507"/>
  <c r="U167" i="507"/>
  <c r="L167" i="507"/>
  <c r="B167" i="507"/>
  <c r="BJ166" i="507"/>
  <c r="BI166" i="507"/>
  <c r="BH166" i="507"/>
  <c r="BG166" i="507"/>
  <c r="BF166" i="507"/>
  <c r="BE166" i="507"/>
  <c r="BD166" i="507"/>
  <c r="BC166" i="507"/>
  <c r="BB166" i="507"/>
  <c r="BA166" i="507"/>
  <c r="AQ166" i="507"/>
  <c r="AL166" i="507"/>
  <c r="AK166" i="507"/>
  <c r="AJ166" i="507"/>
  <c r="AD166" i="507"/>
  <c r="AC166" i="507"/>
  <c r="AB166" i="507"/>
  <c r="Z166" i="507"/>
  <c r="Y166" i="507"/>
  <c r="W166" i="507"/>
  <c r="U166" i="507"/>
  <c r="L166" i="507"/>
  <c r="B166" i="507"/>
  <c r="BJ165" i="507"/>
  <c r="BI165" i="507"/>
  <c r="BH165" i="507"/>
  <c r="BG165" i="507"/>
  <c r="BF165" i="507"/>
  <c r="BE165" i="507"/>
  <c r="BD165" i="507"/>
  <c r="BC165" i="507"/>
  <c r="BB165" i="507"/>
  <c r="BA165" i="507"/>
  <c r="AQ165" i="507"/>
  <c r="AL165" i="507"/>
  <c r="AK165" i="507"/>
  <c r="AJ165" i="507"/>
  <c r="AD165" i="507"/>
  <c r="Z165" i="507" s="1"/>
  <c r="AC165" i="507"/>
  <c r="AB165" i="507"/>
  <c r="Y165" i="507"/>
  <c r="W165" i="507"/>
  <c r="U165" i="507"/>
  <c r="L165" i="507"/>
  <c r="B165" i="507"/>
  <c r="BJ164" i="507"/>
  <c r="BI164" i="507"/>
  <c r="BH164" i="507"/>
  <c r="BG164" i="507"/>
  <c r="BF164" i="507"/>
  <c r="BE164" i="507"/>
  <c r="BD164" i="507"/>
  <c r="BC164" i="507"/>
  <c r="BB164" i="507"/>
  <c r="BA164" i="507"/>
  <c r="AQ164" i="507"/>
  <c r="AL164" i="507"/>
  <c r="AK164" i="507"/>
  <c r="AJ164" i="507"/>
  <c r="AD164" i="507"/>
  <c r="Z164" i="507" s="1"/>
  <c r="AC164" i="507"/>
  <c r="AB164" i="507"/>
  <c r="Y164" i="507"/>
  <c r="W164" i="507"/>
  <c r="U164" i="507"/>
  <c r="L164" i="507"/>
  <c r="B164" i="507"/>
  <c r="BJ163" i="507"/>
  <c r="BI163" i="507"/>
  <c r="BH163" i="507"/>
  <c r="BG163" i="507"/>
  <c r="BF163" i="507"/>
  <c r="BE163" i="507"/>
  <c r="BD163" i="507"/>
  <c r="BC163" i="507"/>
  <c r="BB163" i="507"/>
  <c r="BA163" i="507"/>
  <c r="AQ163" i="507"/>
  <c r="AL163" i="507"/>
  <c r="AK163" i="507"/>
  <c r="AJ163" i="507"/>
  <c r="AD163" i="507"/>
  <c r="Z163" i="507" s="1"/>
  <c r="AC163" i="507"/>
  <c r="AB163" i="507"/>
  <c r="Y163" i="507"/>
  <c r="W163" i="507"/>
  <c r="U163" i="507"/>
  <c r="L163" i="507"/>
  <c r="B163" i="507"/>
  <c r="BJ162" i="507"/>
  <c r="BI162" i="507"/>
  <c r="BH162" i="507"/>
  <c r="BG162" i="507"/>
  <c r="BF162" i="507"/>
  <c r="BE162" i="507"/>
  <c r="BD162" i="507"/>
  <c r="BC162" i="507"/>
  <c r="BB162" i="507"/>
  <c r="BA162" i="507"/>
  <c r="AQ162" i="507"/>
  <c r="AL162" i="507"/>
  <c r="AK162" i="507"/>
  <c r="AJ162" i="507"/>
  <c r="AD162" i="507"/>
  <c r="AC162" i="507"/>
  <c r="AB162" i="507"/>
  <c r="Z162" i="507"/>
  <c r="Y162" i="507"/>
  <c r="W162" i="507"/>
  <c r="U162" i="507"/>
  <c r="L162" i="507"/>
  <c r="B162" i="507"/>
  <c r="BJ161" i="507"/>
  <c r="BI161" i="507"/>
  <c r="BH161" i="507"/>
  <c r="BG161" i="507"/>
  <c r="BF161" i="507"/>
  <c r="BE161" i="507"/>
  <c r="BD161" i="507"/>
  <c r="BC161" i="507"/>
  <c r="BB161" i="507"/>
  <c r="BA161" i="507"/>
  <c r="AQ161" i="507"/>
  <c r="AL161" i="507"/>
  <c r="AK161" i="507"/>
  <c r="AJ161" i="507"/>
  <c r="AD161" i="507"/>
  <c r="Z161" i="507" s="1"/>
  <c r="AC161" i="507"/>
  <c r="AB161" i="507"/>
  <c r="Y161" i="507"/>
  <c r="W161" i="507"/>
  <c r="U161" i="507"/>
  <c r="L161" i="507"/>
  <c r="B161" i="507"/>
  <c r="BJ160" i="507"/>
  <c r="BI160" i="507"/>
  <c r="BH160" i="507"/>
  <c r="BG160" i="507"/>
  <c r="BF160" i="507"/>
  <c r="BE160" i="507"/>
  <c r="BD160" i="507"/>
  <c r="BC160" i="507"/>
  <c r="BB160" i="507"/>
  <c r="BA160" i="507"/>
  <c r="AQ160" i="507"/>
  <c r="AL160" i="507"/>
  <c r="AK160" i="507"/>
  <c r="AJ160" i="507"/>
  <c r="AD160" i="507"/>
  <c r="Z160" i="507" s="1"/>
  <c r="AC160" i="507"/>
  <c r="AB160" i="507"/>
  <c r="Y160" i="507"/>
  <c r="W160" i="507"/>
  <c r="U160" i="507"/>
  <c r="L160" i="507"/>
  <c r="B160" i="507"/>
  <c r="BJ159" i="507"/>
  <c r="BI159" i="507"/>
  <c r="BH159" i="507"/>
  <c r="BG159" i="507"/>
  <c r="BF159" i="507"/>
  <c r="BE159" i="507"/>
  <c r="BD159" i="507"/>
  <c r="BC159" i="507"/>
  <c r="BB159" i="507"/>
  <c r="BA159" i="507"/>
  <c r="AQ159" i="507"/>
  <c r="AL159" i="507"/>
  <c r="AK159" i="507"/>
  <c r="AJ159" i="507"/>
  <c r="AD159" i="507"/>
  <c r="AC159" i="507"/>
  <c r="AB159" i="507"/>
  <c r="Z159" i="507"/>
  <c r="Y159" i="507"/>
  <c r="W159" i="507"/>
  <c r="U159" i="507"/>
  <c r="L159" i="507"/>
  <c r="B159" i="507"/>
  <c r="BJ158" i="507"/>
  <c r="BI158" i="507"/>
  <c r="BH158" i="507"/>
  <c r="BG158" i="507"/>
  <c r="BF158" i="507"/>
  <c r="BE158" i="507"/>
  <c r="BD158" i="507"/>
  <c r="BC158" i="507"/>
  <c r="BB158" i="507"/>
  <c r="BA158" i="507"/>
  <c r="AQ158" i="507"/>
  <c r="AL158" i="507"/>
  <c r="AK158" i="507"/>
  <c r="AJ158" i="507"/>
  <c r="AD158" i="507"/>
  <c r="Z158" i="507" s="1"/>
  <c r="AC158" i="507"/>
  <c r="AB158" i="507"/>
  <c r="Y158" i="507"/>
  <c r="W158" i="507"/>
  <c r="U158" i="507"/>
  <c r="L158" i="507"/>
  <c r="B158" i="507"/>
  <c r="BJ157" i="507"/>
  <c r="BI157" i="507"/>
  <c r="BH157" i="507"/>
  <c r="BG157" i="507"/>
  <c r="BF157" i="507"/>
  <c r="BE157" i="507"/>
  <c r="BD157" i="507"/>
  <c r="BC157" i="507"/>
  <c r="BB157" i="507"/>
  <c r="BA157" i="507"/>
  <c r="AQ157" i="507"/>
  <c r="AL157" i="507"/>
  <c r="AK157" i="507"/>
  <c r="AJ157" i="507"/>
  <c r="AD157" i="507"/>
  <c r="Z157" i="507" s="1"/>
  <c r="AC157" i="507"/>
  <c r="AB157" i="507"/>
  <c r="Y157" i="507"/>
  <c r="W157" i="507"/>
  <c r="U157" i="507"/>
  <c r="L157" i="507"/>
  <c r="B157" i="507"/>
  <c r="BJ156" i="507"/>
  <c r="BI156" i="507"/>
  <c r="BH156" i="507"/>
  <c r="BG156" i="507"/>
  <c r="BF156" i="507"/>
  <c r="BE156" i="507"/>
  <c r="BD156" i="507"/>
  <c r="BC156" i="507"/>
  <c r="BB156" i="507"/>
  <c r="BA156" i="507"/>
  <c r="AQ156" i="507"/>
  <c r="AL156" i="507"/>
  <c r="AK156" i="507"/>
  <c r="AJ156" i="507"/>
  <c r="AD156" i="507"/>
  <c r="AC156" i="507"/>
  <c r="AB156" i="507"/>
  <c r="Z156" i="507"/>
  <c r="Y156" i="507"/>
  <c r="W156" i="507"/>
  <c r="U156" i="507"/>
  <c r="L156" i="507"/>
  <c r="B156" i="507"/>
  <c r="BJ155" i="507"/>
  <c r="BI155" i="507"/>
  <c r="BH155" i="507"/>
  <c r="BG155" i="507"/>
  <c r="BF155" i="507"/>
  <c r="BE155" i="507"/>
  <c r="BD155" i="507"/>
  <c r="BC155" i="507"/>
  <c r="BB155" i="507"/>
  <c r="BA155" i="507"/>
  <c r="AQ155" i="507"/>
  <c r="AL155" i="507"/>
  <c r="AK155" i="507"/>
  <c r="AJ155" i="507"/>
  <c r="AD155" i="507"/>
  <c r="Z155" i="507" s="1"/>
  <c r="AC155" i="507"/>
  <c r="AB155" i="507"/>
  <c r="Y155" i="507"/>
  <c r="W155" i="507"/>
  <c r="U155" i="507"/>
  <c r="L155" i="507"/>
  <c r="B155" i="507"/>
  <c r="BJ154" i="507"/>
  <c r="BI154" i="507"/>
  <c r="BH154" i="507"/>
  <c r="BG154" i="507"/>
  <c r="BF154" i="507"/>
  <c r="BE154" i="507"/>
  <c r="BD154" i="507"/>
  <c r="BC154" i="507"/>
  <c r="BB154" i="507"/>
  <c r="BA154" i="507"/>
  <c r="AQ154" i="507"/>
  <c r="AL154" i="507"/>
  <c r="AK154" i="507"/>
  <c r="AJ154" i="507"/>
  <c r="AD154" i="507"/>
  <c r="Z154" i="507" s="1"/>
  <c r="AC154" i="507"/>
  <c r="AB154" i="507"/>
  <c r="Y154" i="507"/>
  <c r="W154" i="507"/>
  <c r="U154" i="507"/>
  <c r="L154" i="507"/>
  <c r="B154" i="507"/>
  <c r="BJ153" i="507"/>
  <c r="BI153" i="507"/>
  <c r="BH153" i="507"/>
  <c r="BG153" i="507"/>
  <c r="BF153" i="507"/>
  <c r="BE153" i="507"/>
  <c r="BD153" i="507"/>
  <c r="BC153" i="507"/>
  <c r="BB153" i="507"/>
  <c r="BA153" i="507"/>
  <c r="AQ153" i="507"/>
  <c r="AL153" i="507"/>
  <c r="AK153" i="507"/>
  <c r="AJ153" i="507"/>
  <c r="AD153" i="507"/>
  <c r="Z153" i="507" s="1"/>
  <c r="AC153" i="507"/>
  <c r="AB153" i="507"/>
  <c r="Y153" i="507"/>
  <c r="W153" i="507"/>
  <c r="U153" i="507"/>
  <c r="L153" i="507"/>
  <c r="B153" i="507"/>
  <c r="BJ152" i="507"/>
  <c r="BI152" i="507"/>
  <c r="BH152" i="507"/>
  <c r="BG152" i="507"/>
  <c r="BF152" i="507"/>
  <c r="BE152" i="507"/>
  <c r="BD152" i="507"/>
  <c r="BC152" i="507"/>
  <c r="BB152" i="507"/>
  <c r="BA152" i="507"/>
  <c r="AQ152" i="507"/>
  <c r="AL152" i="507"/>
  <c r="AK152" i="507"/>
  <c r="AJ152" i="507"/>
  <c r="AD152" i="507"/>
  <c r="Z152" i="507" s="1"/>
  <c r="AC152" i="507"/>
  <c r="AB152" i="507"/>
  <c r="Y152" i="507"/>
  <c r="W152" i="507"/>
  <c r="U152" i="507"/>
  <c r="L152" i="507"/>
  <c r="B152" i="507"/>
  <c r="BJ151" i="507"/>
  <c r="BI151" i="507"/>
  <c r="BH151" i="507"/>
  <c r="BG151" i="507"/>
  <c r="BF151" i="507"/>
  <c r="BE151" i="507"/>
  <c r="BD151" i="507"/>
  <c r="BC151" i="507"/>
  <c r="BB151" i="507"/>
  <c r="BA151" i="507"/>
  <c r="AQ151" i="507"/>
  <c r="AL151" i="507"/>
  <c r="AK151" i="507"/>
  <c r="AA151" i="507" s="1"/>
  <c r="AJ151" i="507"/>
  <c r="AD151" i="507"/>
  <c r="Z151" i="507" s="1"/>
  <c r="AC151" i="507"/>
  <c r="AB151" i="507"/>
  <c r="Y151" i="507"/>
  <c r="W151" i="507"/>
  <c r="U151" i="507"/>
  <c r="L151" i="507"/>
  <c r="B151" i="507"/>
  <c r="BJ150" i="507"/>
  <c r="BI150" i="507"/>
  <c r="BH150" i="507"/>
  <c r="BG150" i="507"/>
  <c r="BF150" i="507"/>
  <c r="BE150" i="507"/>
  <c r="BD150" i="507"/>
  <c r="BC150" i="507"/>
  <c r="BB150" i="507"/>
  <c r="BA150" i="507"/>
  <c r="AQ150" i="507"/>
  <c r="AL150" i="507"/>
  <c r="AK150" i="507"/>
  <c r="AJ150" i="507"/>
  <c r="AD150" i="507"/>
  <c r="AC150" i="507"/>
  <c r="AB150" i="507"/>
  <c r="Z150" i="507"/>
  <c r="Y150" i="507"/>
  <c r="W150" i="507"/>
  <c r="U150" i="507"/>
  <c r="L150" i="507"/>
  <c r="B150" i="507"/>
  <c r="BJ149" i="507"/>
  <c r="BI149" i="507"/>
  <c r="BH149" i="507"/>
  <c r="BG149" i="507"/>
  <c r="BF149" i="507"/>
  <c r="BE149" i="507"/>
  <c r="BD149" i="507"/>
  <c r="BC149" i="507"/>
  <c r="BB149" i="507"/>
  <c r="BA149" i="507"/>
  <c r="AQ149" i="507"/>
  <c r="AL149" i="507"/>
  <c r="AK149" i="507"/>
  <c r="AJ149" i="507"/>
  <c r="AD149" i="507"/>
  <c r="Z149" i="507" s="1"/>
  <c r="AC149" i="507"/>
  <c r="AB149" i="507"/>
  <c r="Y149" i="507"/>
  <c r="W149" i="507"/>
  <c r="U149" i="507"/>
  <c r="L149" i="507"/>
  <c r="B149" i="507"/>
  <c r="BJ148" i="507"/>
  <c r="BI148" i="507"/>
  <c r="BH148" i="507"/>
  <c r="BG148" i="507"/>
  <c r="BF148" i="507"/>
  <c r="BE148" i="507"/>
  <c r="BD148" i="507"/>
  <c r="BC148" i="507"/>
  <c r="BB148" i="507"/>
  <c r="BA148" i="507"/>
  <c r="AQ148" i="507"/>
  <c r="AL148" i="507"/>
  <c r="AK148" i="507"/>
  <c r="AJ148" i="507"/>
  <c r="AD148" i="507"/>
  <c r="Z148" i="507" s="1"/>
  <c r="AC148" i="507"/>
  <c r="AB148" i="507"/>
  <c r="Y148" i="507"/>
  <c r="W148" i="507"/>
  <c r="U148" i="507"/>
  <c r="L148" i="507"/>
  <c r="B148" i="507"/>
  <c r="BJ147" i="507"/>
  <c r="BI147" i="507"/>
  <c r="BH147" i="507"/>
  <c r="BG147" i="507"/>
  <c r="BF147" i="507"/>
  <c r="BE147" i="507"/>
  <c r="BD147" i="507"/>
  <c r="BC147" i="507"/>
  <c r="BB147" i="507"/>
  <c r="BA147" i="507"/>
  <c r="AQ147" i="507"/>
  <c r="AL147" i="507"/>
  <c r="AK147" i="507"/>
  <c r="AJ147" i="507"/>
  <c r="AD147" i="507"/>
  <c r="AC147" i="507"/>
  <c r="AB147" i="507"/>
  <c r="Z147" i="507"/>
  <c r="Y147" i="507"/>
  <c r="W147" i="507"/>
  <c r="U147" i="507"/>
  <c r="L147" i="507"/>
  <c r="B147" i="507"/>
  <c r="BJ146" i="507"/>
  <c r="BI146" i="507"/>
  <c r="BH146" i="507"/>
  <c r="BG146" i="507"/>
  <c r="BF146" i="507"/>
  <c r="BE146" i="507"/>
  <c r="BD146" i="507"/>
  <c r="BC146" i="507"/>
  <c r="BB146" i="507"/>
  <c r="BA146" i="507"/>
  <c r="AQ146" i="507"/>
  <c r="AL146" i="507"/>
  <c r="AK146" i="507"/>
  <c r="AJ146" i="507"/>
  <c r="AD146" i="507"/>
  <c r="AC146" i="507"/>
  <c r="AB146" i="507"/>
  <c r="Z146" i="507"/>
  <c r="Y146" i="507"/>
  <c r="W146" i="507"/>
  <c r="U146" i="507"/>
  <c r="L146" i="507"/>
  <c r="B146" i="507"/>
  <c r="BJ145" i="507"/>
  <c r="BI145" i="507"/>
  <c r="BH145" i="507"/>
  <c r="BG145" i="507"/>
  <c r="BF145" i="507"/>
  <c r="BE145" i="507"/>
  <c r="BD145" i="507"/>
  <c r="BC145" i="507"/>
  <c r="BB145" i="507"/>
  <c r="BA145" i="507"/>
  <c r="AQ145" i="507"/>
  <c r="AL145" i="507"/>
  <c r="AK145" i="507"/>
  <c r="AJ145" i="507"/>
  <c r="AD145" i="507"/>
  <c r="Z145" i="507" s="1"/>
  <c r="AC145" i="507"/>
  <c r="AB145" i="507"/>
  <c r="Y145" i="507"/>
  <c r="W145" i="507"/>
  <c r="U145" i="507"/>
  <c r="L145" i="507"/>
  <c r="B145" i="507"/>
  <c r="BJ144" i="507"/>
  <c r="BI144" i="507"/>
  <c r="BH144" i="507"/>
  <c r="BG144" i="507"/>
  <c r="BF144" i="507"/>
  <c r="BE144" i="507"/>
  <c r="BD144" i="507"/>
  <c r="BC144" i="507"/>
  <c r="BB144" i="507"/>
  <c r="BA144" i="507"/>
  <c r="AQ144" i="507"/>
  <c r="AL144" i="507"/>
  <c r="AK144" i="507"/>
  <c r="AJ144" i="507"/>
  <c r="AD144" i="507"/>
  <c r="Z144" i="507" s="1"/>
  <c r="AC144" i="507"/>
  <c r="AB144" i="507"/>
  <c r="Y144" i="507"/>
  <c r="W144" i="507"/>
  <c r="U144" i="507"/>
  <c r="L144" i="507"/>
  <c r="B144" i="507"/>
  <c r="BJ143" i="507"/>
  <c r="BI143" i="507"/>
  <c r="BH143" i="507"/>
  <c r="BG143" i="507"/>
  <c r="BF143" i="507"/>
  <c r="BE143" i="507"/>
  <c r="BD143" i="507"/>
  <c r="BC143" i="507"/>
  <c r="BB143" i="507"/>
  <c r="BA143" i="507"/>
  <c r="AQ143" i="507"/>
  <c r="AL143" i="507"/>
  <c r="AK143" i="507"/>
  <c r="AA143" i="507" s="1"/>
  <c r="AJ143" i="507"/>
  <c r="AD143" i="507"/>
  <c r="AC143" i="507"/>
  <c r="AB143" i="507"/>
  <c r="Z143" i="507"/>
  <c r="Y143" i="507"/>
  <c r="W143" i="507"/>
  <c r="U143" i="507"/>
  <c r="L143" i="507"/>
  <c r="B143" i="507"/>
  <c r="BJ142" i="507"/>
  <c r="BI142" i="507"/>
  <c r="BH142" i="507"/>
  <c r="BG142" i="507"/>
  <c r="BF142" i="507"/>
  <c r="BE142" i="507"/>
  <c r="BD142" i="507"/>
  <c r="BC142" i="507"/>
  <c r="BB142" i="507"/>
  <c r="BA142" i="507"/>
  <c r="AQ142" i="507"/>
  <c r="AL142" i="507"/>
  <c r="AK142" i="507"/>
  <c r="AJ142" i="507"/>
  <c r="AD142" i="507"/>
  <c r="AC142" i="507"/>
  <c r="AB142" i="507"/>
  <c r="Z142" i="507"/>
  <c r="Y142" i="507"/>
  <c r="W142" i="507"/>
  <c r="U142" i="507"/>
  <c r="L142" i="507"/>
  <c r="B142" i="507"/>
  <c r="BJ141" i="507"/>
  <c r="BI141" i="507"/>
  <c r="BH141" i="507"/>
  <c r="BG141" i="507"/>
  <c r="BF141" i="507"/>
  <c r="BE141" i="507"/>
  <c r="BD141" i="507"/>
  <c r="BC141" i="507"/>
  <c r="BB141" i="507"/>
  <c r="BA141" i="507"/>
  <c r="AQ141" i="507"/>
  <c r="AL141" i="507"/>
  <c r="AK141" i="507"/>
  <c r="AJ141" i="507"/>
  <c r="AD141" i="507"/>
  <c r="Z141" i="507" s="1"/>
  <c r="AC141" i="507"/>
  <c r="AB141" i="507"/>
  <c r="Y141" i="507"/>
  <c r="W141" i="507"/>
  <c r="U141" i="507"/>
  <c r="L141" i="507"/>
  <c r="B141" i="507"/>
  <c r="BJ140" i="507"/>
  <c r="BI140" i="507"/>
  <c r="BH140" i="507"/>
  <c r="BG140" i="507"/>
  <c r="BF140" i="507"/>
  <c r="BE140" i="507"/>
  <c r="BD140" i="507"/>
  <c r="BC140" i="507"/>
  <c r="BB140" i="507"/>
  <c r="BA140" i="507"/>
  <c r="AQ140" i="507"/>
  <c r="AL140" i="507"/>
  <c r="AK140" i="507"/>
  <c r="AJ140" i="507"/>
  <c r="AD140" i="507"/>
  <c r="AC140" i="507"/>
  <c r="AB140" i="507"/>
  <c r="Z140" i="507"/>
  <c r="Y140" i="507"/>
  <c r="W140" i="507"/>
  <c r="U140" i="507"/>
  <c r="L140" i="507"/>
  <c r="B140" i="507"/>
  <c r="BJ139" i="507"/>
  <c r="BI139" i="507"/>
  <c r="BH139" i="507"/>
  <c r="BG139" i="507"/>
  <c r="BF139" i="507"/>
  <c r="BE139" i="507"/>
  <c r="BD139" i="507"/>
  <c r="BC139" i="507"/>
  <c r="BB139" i="507"/>
  <c r="BA139" i="507"/>
  <c r="AQ139" i="507"/>
  <c r="AL139" i="507"/>
  <c r="AK139" i="507"/>
  <c r="AJ139" i="507"/>
  <c r="AD139" i="507"/>
  <c r="AC139" i="507"/>
  <c r="AB139" i="507"/>
  <c r="Z139" i="507"/>
  <c r="Y139" i="507"/>
  <c r="W139" i="507"/>
  <c r="U139" i="507"/>
  <c r="L139" i="507"/>
  <c r="B139" i="507"/>
  <c r="BJ138" i="507"/>
  <c r="BI138" i="507"/>
  <c r="BH138" i="507"/>
  <c r="BG138" i="507"/>
  <c r="BF138" i="507"/>
  <c r="BE138" i="507"/>
  <c r="BD138" i="507"/>
  <c r="BC138" i="507"/>
  <c r="BB138" i="507"/>
  <c r="BA138" i="507"/>
  <c r="AQ138" i="507"/>
  <c r="AL138" i="507"/>
  <c r="AK138" i="507"/>
  <c r="AJ138" i="507"/>
  <c r="AD138" i="507"/>
  <c r="Z138" i="507" s="1"/>
  <c r="AC138" i="507"/>
  <c r="AB138" i="507"/>
  <c r="Y138" i="507"/>
  <c r="W138" i="507"/>
  <c r="U138" i="507"/>
  <c r="L138" i="507"/>
  <c r="B138" i="507"/>
  <c r="BJ137" i="507"/>
  <c r="BI137" i="507"/>
  <c r="BH137" i="507"/>
  <c r="BG137" i="507"/>
  <c r="BF137" i="507"/>
  <c r="BE137" i="507"/>
  <c r="BD137" i="507"/>
  <c r="BC137" i="507"/>
  <c r="BB137" i="507"/>
  <c r="BA137" i="507"/>
  <c r="AQ137" i="507"/>
  <c r="AL137" i="507"/>
  <c r="AK137" i="507"/>
  <c r="AJ137" i="507"/>
  <c r="AD137" i="507"/>
  <c r="Z137" i="507" s="1"/>
  <c r="AC137" i="507"/>
  <c r="AB137" i="507"/>
  <c r="Y137" i="507"/>
  <c r="W137" i="507"/>
  <c r="U137" i="507"/>
  <c r="L137" i="507"/>
  <c r="B137" i="507"/>
  <c r="BJ136" i="507"/>
  <c r="BI136" i="507"/>
  <c r="BH136" i="507"/>
  <c r="BG136" i="507"/>
  <c r="BF136" i="507"/>
  <c r="BE136" i="507"/>
  <c r="BD136" i="507"/>
  <c r="BC136" i="507"/>
  <c r="BB136" i="507"/>
  <c r="BA136" i="507"/>
  <c r="AQ136" i="507"/>
  <c r="AL136" i="507"/>
  <c r="AK136" i="507"/>
  <c r="AJ136" i="507"/>
  <c r="AD136" i="507"/>
  <c r="AC136" i="507"/>
  <c r="AB136" i="507"/>
  <c r="Z136" i="507"/>
  <c r="Y136" i="507"/>
  <c r="W136" i="507"/>
  <c r="U136" i="507"/>
  <c r="L136" i="507"/>
  <c r="B136" i="507"/>
  <c r="BJ135" i="507"/>
  <c r="BI135" i="507"/>
  <c r="BH135" i="507"/>
  <c r="BG135" i="507"/>
  <c r="BF135" i="507"/>
  <c r="BE135" i="507"/>
  <c r="BD135" i="507"/>
  <c r="BC135" i="507"/>
  <c r="BB135" i="507"/>
  <c r="BA135" i="507"/>
  <c r="AQ135" i="507"/>
  <c r="AL135" i="507"/>
  <c r="AK135" i="507"/>
  <c r="AJ135" i="507"/>
  <c r="AD135" i="507"/>
  <c r="Z135" i="507" s="1"/>
  <c r="AC135" i="507"/>
  <c r="AB135" i="507"/>
  <c r="Y135" i="507"/>
  <c r="W135" i="507"/>
  <c r="U135" i="507"/>
  <c r="L135" i="507"/>
  <c r="B135" i="507"/>
  <c r="BJ134" i="507"/>
  <c r="BI134" i="507"/>
  <c r="BH134" i="507"/>
  <c r="BG134" i="507"/>
  <c r="BF134" i="507"/>
  <c r="BE134" i="507"/>
  <c r="BD134" i="507"/>
  <c r="BC134" i="507"/>
  <c r="BB134" i="507"/>
  <c r="BA134" i="507"/>
  <c r="AQ134" i="507"/>
  <c r="AL134" i="507"/>
  <c r="AK134" i="507"/>
  <c r="AJ134" i="507"/>
  <c r="AD134" i="507"/>
  <c r="Z134" i="507" s="1"/>
  <c r="AC134" i="507"/>
  <c r="AB134" i="507"/>
  <c r="Y134" i="507"/>
  <c r="W134" i="507"/>
  <c r="U134" i="507"/>
  <c r="L134" i="507"/>
  <c r="B134" i="507"/>
  <c r="BJ133" i="507"/>
  <c r="BI133" i="507"/>
  <c r="BH133" i="507"/>
  <c r="BG133" i="507"/>
  <c r="BF133" i="507"/>
  <c r="BE133" i="507"/>
  <c r="BD133" i="507"/>
  <c r="BC133" i="507"/>
  <c r="BB133" i="507"/>
  <c r="BA133" i="507"/>
  <c r="AQ133" i="507"/>
  <c r="AL133" i="507"/>
  <c r="AK133" i="507"/>
  <c r="AJ133" i="507"/>
  <c r="AD133" i="507"/>
  <c r="Z133" i="507" s="1"/>
  <c r="AC133" i="507"/>
  <c r="AB133" i="507"/>
  <c r="Y133" i="507"/>
  <c r="W133" i="507"/>
  <c r="U133" i="507"/>
  <c r="L133" i="507"/>
  <c r="B133" i="507"/>
  <c r="BJ132" i="507"/>
  <c r="BI132" i="507"/>
  <c r="BH132" i="507"/>
  <c r="BG132" i="507"/>
  <c r="BF132" i="507"/>
  <c r="BE132" i="507"/>
  <c r="BD132" i="507"/>
  <c r="BC132" i="507"/>
  <c r="BB132" i="507"/>
  <c r="BA132" i="507"/>
  <c r="AQ132" i="507"/>
  <c r="AL132" i="507"/>
  <c r="AK132" i="507"/>
  <c r="AJ132" i="507"/>
  <c r="AD132" i="507"/>
  <c r="Z132" i="507" s="1"/>
  <c r="AC132" i="507"/>
  <c r="AB132" i="507"/>
  <c r="Y132" i="507"/>
  <c r="W132" i="507"/>
  <c r="U132" i="507"/>
  <c r="L132" i="507"/>
  <c r="B132" i="507"/>
  <c r="BJ131" i="507"/>
  <c r="BI131" i="507"/>
  <c r="BH131" i="507"/>
  <c r="BG131" i="507"/>
  <c r="BF131" i="507"/>
  <c r="BE131" i="507"/>
  <c r="BD131" i="507"/>
  <c r="BC131" i="507"/>
  <c r="BB131" i="507"/>
  <c r="BA131" i="507"/>
  <c r="AQ131" i="507"/>
  <c r="AL131" i="507"/>
  <c r="AK131" i="507"/>
  <c r="AJ131" i="507"/>
  <c r="AD131" i="507"/>
  <c r="Z131" i="507" s="1"/>
  <c r="AC131" i="507"/>
  <c r="AB131" i="507"/>
  <c r="Y131" i="507"/>
  <c r="W131" i="507"/>
  <c r="U131" i="507"/>
  <c r="L131" i="507"/>
  <c r="B131" i="507"/>
  <c r="BJ130" i="507"/>
  <c r="BI130" i="507"/>
  <c r="BH130" i="507"/>
  <c r="BG130" i="507"/>
  <c r="BF130" i="507"/>
  <c r="BE130" i="507"/>
  <c r="BD130" i="507"/>
  <c r="BC130" i="507"/>
  <c r="BB130" i="507"/>
  <c r="BA130" i="507"/>
  <c r="AQ130" i="507"/>
  <c r="AL130" i="507"/>
  <c r="AK130" i="507"/>
  <c r="AJ130" i="507"/>
  <c r="AD130" i="507"/>
  <c r="AC130" i="507"/>
  <c r="AB130" i="507"/>
  <c r="Z130" i="507"/>
  <c r="Y130" i="507"/>
  <c r="W130" i="507"/>
  <c r="U130" i="507"/>
  <c r="L130" i="507"/>
  <c r="B130" i="507"/>
  <c r="BJ230" i="508"/>
  <c r="BI230" i="508"/>
  <c r="BH230" i="508"/>
  <c r="BG230" i="508"/>
  <c r="BF230" i="508"/>
  <c r="BE230" i="508"/>
  <c r="BD230" i="508"/>
  <c r="BC230" i="508"/>
  <c r="BB230" i="508"/>
  <c r="BA230" i="508"/>
  <c r="AQ230" i="508"/>
  <c r="AL230" i="508"/>
  <c r="AK230" i="508"/>
  <c r="AJ230" i="508"/>
  <c r="AD230" i="508"/>
  <c r="Z230" i="508" s="1"/>
  <c r="AC230" i="508"/>
  <c r="AB230" i="508"/>
  <c r="Y230" i="508"/>
  <c r="W230" i="508"/>
  <c r="U230" i="508"/>
  <c r="L230" i="508"/>
  <c r="B230" i="508"/>
  <c r="BJ229" i="508"/>
  <c r="BI229" i="508"/>
  <c r="BH229" i="508"/>
  <c r="BG229" i="508"/>
  <c r="BF229" i="508"/>
  <c r="BE229" i="508"/>
  <c r="BD229" i="508"/>
  <c r="BC229" i="508"/>
  <c r="BB229" i="508"/>
  <c r="BA229" i="508"/>
  <c r="AQ229" i="508"/>
  <c r="AL229" i="508"/>
  <c r="AK229" i="508"/>
  <c r="AJ229" i="508"/>
  <c r="AD229" i="508"/>
  <c r="Z229" i="508" s="1"/>
  <c r="AC229" i="508"/>
  <c r="AB229" i="508"/>
  <c r="Y229" i="508"/>
  <c r="W229" i="508"/>
  <c r="U229" i="508"/>
  <c r="L229" i="508"/>
  <c r="B229" i="508"/>
  <c r="BJ228" i="508"/>
  <c r="BI228" i="508"/>
  <c r="BH228" i="508"/>
  <c r="BG228" i="508"/>
  <c r="BF228" i="508"/>
  <c r="BE228" i="508"/>
  <c r="BD228" i="508"/>
  <c r="BC228" i="508"/>
  <c r="BB228" i="508"/>
  <c r="BA228" i="508"/>
  <c r="AQ228" i="508"/>
  <c r="AL228" i="508"/>
  <c r="AK228" i="508"/>
  <c r="AJ228" i="508"/>
  <c r="AD228" i="508"/>
  <c r="AC228" i="508"/>
  <c r="AB228" i="508"/>
  <c r="Z228" i="508"/>
  <c r="Y228" i="508"/>
  <c r="W228" i="508"/>
  <c r="U228" i="508"/>
  <c r="L228" i="508"/>
  <c r="B228" i="508"/>
  <c r="BJ227" i="508"/>
  <c r="BI227" i="508"/>
  <c r="BH227" i="508"/>
  <c r="BG227" i="508"/>
  <c r="BF227" i="508"/>
  <c r="BE227" i="508"/>
  <c r="BD227" i="508"/>
  <c r="BC227" i="508"/>
  <c r="BB227" i="508"/>
  <c r="BA227" i="508"/>
  <c r="AQ227" i="508"/>
  <c r="AL227" i="508"/>
  <c r="AK227" i="508"/>
  <c r="AJ227" i="508"/>
  <c r="AD227" i="508"/>
  <c r="AC227" i="508"/>
  <c r="AB227" i="508"/>
  <c r="Z227" i="508"/>
  <c r="Y227" i="508"/>
  <c r="W227" i="508"/>
  <c r="U227" i="508"/>
  <c r="L227" i="508"/>
  <c r="B227" i="508"/>
  <c r="BJ226" i="508"/>
  <c r="BI226" i="508"/>
  <c r="BH226" i="508"/>
  <c r="BG226" i="508"/>
  <c r="BF226" i="508"/>
  <c r="BE226" i="508"/>
  <c r="BD226" i="508"/>
  <c r="BC226" i="508"/>
  <c r="BB226" i="508"/>
  <c r="BA226" i="508"/>
  <c r="AQ226" i="508"/>
  <c r="AL226" i="508"/>
  <c r="AK226" i="508"/>
  <c r="AJ226" i="508"/>
  <c r="AD226" i="508"/>
  <c r="Z226" i="508" s="1"/>
  <c r="AC226" i="508"/>
  <c r="AB226" i="508"/>
  <c r="Y226" i="508"/>
  <c r="W226" i="508"/>
  <c r="U226" i="508"/>
  <c r="L226" i="508"/>
  <c r="B226" i="508"/>
  <c r="BJ225" i="508"/>
  <c r="BI225" i="508"/>
  <c r="BH225" i="508"/>
  <c r="BG225" i="508"/>
  <c r="BF225" i="508"/>
  <c r="BE225" i="508"/>
  <c r="BD225" i="508"/>
  <c r="BC225" i="508"/>
  <c r="BB225" i="508"/>
  <c r="BA225" i="508"/>
  <c r="AQ225" i="508"/>
  <c r="AL225" i="508"/>
  <c r="AK225" i="508"/>
  <c r="AJ225" i="508"/>
  <c r="AD225" i="508"/>
  <c r="AC225" i="508"/>
  <c r="AB225" i="508"/>
  <c r="Z225" i="508"/>
  <c r="Y225" i="508"/>
  <c r="W225" i="508"/>
  <c r="U225" i="508"/>
  <c r="L225" i="508"/>
  <c r="B225" i="508"/>
  <c r="BJ224" i="508"/>
  <c r="BI224" i="508"/>
  <c r="BH224" i="508"/>
  <c r="BG224" i="508"/>
  <c r="BF224" i="508"/>
  <c r="BE224" i="508"/>
  <c r="BD224" i="508"/>
  <c r="BC224" i="508"/>
  <c r="BB224" i="508"/>
  <c r="BA224" i="508"/>
  <c r="AQ224" i="508"/>
  <c r="AL224" i="508"/>
  <c r="AK224" i="508"/>
  <c r="AJ224" i="508"/>
  <c r="AD224" i="508"/>
  <c r="AC224" i="508"/>
  <c r="AB224" i="508"/>
  <c r="Z224" i="508"/>
  <c r="Y224" i="508"/>
  <c r="W224" i="508"/>
  <c r="U224" i="508"/>
  <c r="L224" i="508"/>
  <c r="B224" i="508"/>
  <c r="BJ223" i="508"/>
  <c r="BI223" i="508"/>
  <c r="BH223" i="508"/>
  <c r="BG223" i="508"/>
  <c r="BF223" i="508"/>
  <c r="BE223" i="508"/>
  <c r="BD223" i="508"/>
  <c r="BC223" i="508"/>
  <c r="BB223" i="508"/>
  <c r="BA223" i="508"/>
  <c r="AQ223" i="508"/>
  <c r="AL223" i="508"/>
  <c r="AK223" i="508"/>
  <c r="AJ223" i="508"/>
  <c r="AD223" i="508"/>
  <c r="Z223" i="508" s="1"/>
  <c r="AC223" i="508"/>
  <c r="AB223" i="508"/>
  <c r="Y223" i="508"/>
  <c r="W223" i="508"/>
  <c r="U223" i="508"/>
  <c r="L223" i="508"/>
  <c r="B223" i="508"/>
  <c r="BJ222" i="508"/>
  <c r="BI222" i="508"/>
  <c r="BH222" i="508"/>
  <c r="BG222" i="508"/>
  <c r="BF222" i="508"/>
  <c r="BE222" i="508"/>
  <c r="BD222" i="508"/>
  <c r="BC222" i="508"/>
  <c r="BB222" i="508"/>
  <c r="BA222" i="508"/>
  <c r="AQ222" i="508"/>
  <c r="AL222" i="508"/>
  <c r="AK222" i="508"/>
  <c r="AJ222" i="508"/>
  <c r="AD222" i="508"/>
  <c r="Z222" i="508" s="1"/>
  <c r="AC222" i="508"/>
  <c r="AB222" i="508"/>
  <c r="Y222" i="508"/>
  <c r="W222" i="508"/>
  <c r="U222" i="508"/>
  <c r="L222" i="508"/>
  <c r="B222" i="508"/>
  <c r="BJ221" i="508"/>
  <c r="BI221" i="508"/>
  <c r="BH221" i="508"/>
  <c r="BG221" i="508"/>
  <c r="BF221" i="508"/>
  <c r="BE221" i="508"/>
  <c r="BD221" i="508"/>
  <c r="BC221" i="508"/>
  <c r="BB221" i="508"/>
  <c r="BA221" i="508"/>
  <c r="AQ221" i="508"/>
  <c r="AL221" i="508"/>
  <c r="AK221" i="508"/>
  <c r="AJ221" i="508"/>
  <c r="AD221" i="508"/>
  <c r="AC221" i="508"/>
  <c r="AB221" i="508"/>
  <c r="Z221" i="508"/>
  <c r="Y221" i="508"/>
  <c r="W221" i="508"/>
  <c r="U221" i="508"/>
  <c r="L221" i="508"/>
  <c r="B221" i="508"/>
  <c r="BJ220" i="508"/>
  <c r="BI220" i="508"/>
  <c r="BH220" i="508"/>
  <c r="BG220" i="508"/>
  <c r="BF220" i="508"/>
  <c r="BE220" i="508"/>
  <c r="BD220" i="508"/>
  <c r="BC220" i="508"/>
  <c r="BB220" i="508"/>
  <c r="BA220" i="508"/>
  <c r="AQ220" i="508"/>
  <c r="AL220" i="508"/>
  <c r="AK220" i="508"/>
  <c r="AJ220" i="508"/>
  <c r="AD220" i="508"/>
  <c r="Z220" i="508" s="1"/>
  <c r="AC220" i="508"/>
  <c r="AB220" i="508"/>
  <c r="Y220" i="508"/>
  <c r="W220" i="508"/>
  <c r="U220" i="508"/>
  <c r="L220" i="508"/>
  <c r="B220" i="508"/>
  <c r="BJ219" i="508"/>
  <c r="BI219" i="508"/>
  <c r="BH219" i="508"/>
  <c r="BG219" i="508"/>
  <c r="BF219" i="508"/>
  <c r="BE219" i="508"/>
  <c r="BD219" i="508"/>
  <c r="BC219" i="508"/>
  <c r="BB219" i="508"/>
  <c r="BA219" i="508"/>
  <c r="AQ219" i="508"/>
  <c r="AL219" i="508"/>
  <c r="AK219" i="508"/>
  <c r="AJ219" i="508"/>
  <c r="AD219" i="508"/>
  <c r="Z219" i="508" s="1"/>
  <c r="AC219" i="508"/>
  <c r="AB219" i="508"/>
  <c r="Y219" i="508"/>
  <c r="W219" i="508"/>
  <c r="U219" i="508"/>
  <c r="L219" i="508"/>
  <c r="B219" i="508"/>
  <c r="BJ218" i="508"/>
  <c r="BI218" i="508"/>
  <c r="BH218" i="508"/>
  <c r="BG218" i="508"/>
  <c r="BF218" i="508"/>
  <c r="BE218" i="508"/>
  <c r="BD218" i="508"/>
  <c r="BC218" i="508"/>
  <c r="BB218" i="508"/>
  <c r="BA218" i="508"/>
  <c r="AQ218" i="508"/>
  <c r="AL218" i="508"/>
  <c r="AK218" i="508"/>
  <c r="AJ218" i="508"/>
  <c r="AD218" i="508"/>
  <c r="Z218" i="508" s="1"/>
  <c r="AC218" i="508"/>
  <c r="AB218" i="508"/>
  <c r="Y218" i="508"/>
  <c r="W218" i="508"/>
  <c r="U218" i="508"/>
  <c r="L218" i="508"/>
  <c r="B218" i="508"/>
  <c r="BJ217" i="508"/>
  <c r="BI217" i="508"/>
  <c r="BH217" i="508"/>
  <c r="BG217" i="508"/>
  <c r="BF217" i="508"/>
  <c r="BE217" i="508"/>
  <c r="BD217" i="508"/>
  <c r="BC217" i="508"/>
  <c r="BB217" i="508"/>
  <c r="BA217" i="508"/>
  <c r="AQ217" i="508"/>
  <c r="AL217" i="508"/>
  <c r="AK217" i="508"/>
  <c r="AJ217" i="508"/>
  <c r="AD217" i="508"/>
  <c r="Z217" i="508" s="1"/>
  <c r="AC217" i="508"/>
  <c r="AB217" i="508"/>
  <c r="Y217" i="508"/>
  <c r="W217" i="508"/>
  <c r="U217" i="508"/>
  <c r="L217" i="508"/>
  <c r="B217" i="508"/>
  <c r="BJ216" i="508"/>
  <c r="BI216" i="508"/>
  <c r="BH216" i="508"/>
  <c r="BG216" i="508"/>
  <c r="BF216" i="508"/>
  <c r="BE216" i="508"/>
  <c r="BD216" i="508"/>
  <c r="BC216" i="508"/>
  <c r="BB216" i="508"/>
  <c r="BA216" i="508"/>
  <c r="AQ216" i="508"/>
  <c r="AL216" i="508"/>
  <c r="AK216" i="508"/>
  <c r="AJ216" i="508"/>
  <c r="AD216" i="508"/>
  <c r="Z216" i="508" s="1"/>
  <c r="AC216" i="508"/>
  <c r="AB216" i="508"/>
  <c r="Y216" i="508"/>
  <c r="W216" i="508"/>
  <c r="U216" i="508"/>
  <c r="L216" i="508"/>
  <c r="B216" i="508"/>
  <c r="BJ215" i="508"/>
  <c r="BI215" i="508"/>
  <c r="BH215" i="508"/>
  <c r="BG215" i="508"/>
  <c r="BF215" i="508"/>
  <c r="BE215" i="508"/>
  <c r="BD215" i="508"/>
  <c r="BC215" i="508"/>
  <c r="BB215" i="508"/>
  <c r="BA215" i="508"/>
  <c r="AQ215" i="508"/>
  <c r="AL215" i="508"/>
  <c r="AK215" i="508"/>
  <c r="AJ215" i="508"/>
  <c r="AD215" i="508"/>
  <c r="AC215" i="508"/>
  <c r="AB215" i="508"/>
  <c r="Z215" i="508"/>
  <c r="Y215" i="508"/>
  <c r="W215" i="508"/>
  <c r="U215" i="508"/>
  <c r="L215" i="508"/>
  <c r="B215" i="508"/>
  <c r="BJ214" i="508"/>
  <c r="BI214" i="508"/>
  <c r="BH214" i="508"/>
  <c r="BG214" i="508"/>
  <c r="BF214" i="508"/>
  <c r="BE214" i="508"/>
  <c r="BD214" i="508"/>
  <c r="BC214" i="508"/>
  <c r="BB214" i="508"/>
  <c r="BA214" i="508"/>
  <c r="AQ214" i="508"/>
  <c r="AL214" i="508"/>
  <c r="AK214" i="508"/>
  <c r="AJ214" i="508"/>
  <c r="AD214" i="508"/>
  <c r="Z214" i="508" s="1"/>
  <c r="AC214" i="508"/>
  <c r="AB214" i="508"/>
  <c r="Y214" i="508"/>
  <c r="W214" i="508"/>
  <c r="U214" i="508"/>
  <c r="L214" i="508"/>
  <c r="B214" i="508"/>
  <c r="BJ213" i="508"/>
  <c r="BI213" i="508"/>
  <c r="BH213" i="508"/>
  <c r="BG213" i="508"/>
  <c r="BF213" i="508"/>
  <c r="BE213" i="508"/>
  <c r="BD213" i="508"/>
  <c r="BC213" i="508"/>
  <c r="BB213" i="508"/>
  <c r="BA213" i="508"/>
  <c r="AQ213" i="508"/>
  <c r="AL213" i="508"/>
  <c r="AK213" i="508"/>
  <c r="AJ213" i="508"/>
  <c r="AD213" i="508"/>
  <c r="Z213" i="508" s="1"/>
  <c r="AC213" i="508"/>
  <c r="AB213" i="508"/>
  <c r="Y213" i="508"/>
  <c r="W213" i="508"/>
  <c r="U213" i="508"/>
  <c r="L213" i="508"/>
  <c r="B213" i="508"/>
  <c r="BJ212" i="508"/>
  <c r="BI212" i="508"/>
  <c r="BH212" i="508"/>
  <c r="BG212" i="508"/>
  <c r="BF212" i="508"/>
  <c r="BE212" i="508"/>
  <c r="BD212" i="508"/>
  <c r="BC212" i="508"/>
  <c r="BB212" i="508"/>
  <c r="BA212" i="508"/>
  <c r="AQ212" i="508"/>
  <c r="AL212" i="508"/>
  <c r="AK212" i="508"/>
  <c r="AA212" i="508" s="1"/>
  <c r="AJ212" i="508"/>
  <c r="AD212" i="508"/>
  <c r="AC212" i="508"/>
  <c r="AB212" i="508"/>
  <c r="Z212" i="508"/>
  <c r="Y212" i="508"/>
  <c r="W212" i="508"/>
  <c r="U212" i="508"/>
  <c r="L212" i="508"/>
  <c r="B212" i="508"/>
  <c r="BJ211" i="508"/>
  <c r="BI211" i="508"/>
  <c r="BH211" i="508"/>
  <c r="BG211" i="508"/>
  <c r="BF211" i="508"/>
  <c r="BE211" i="508"/>
  <c r="BD211" i="508"/>
  <c r="BC211" i="508"/>
  <c r="BB211" i="508"/>
  <c r="BA211" i="508"/>
  <c r="AQ211" i="508"/>
  <c r="AL211" i="508"/>
  <c r="AK211" i="508"/>
  <c r="AJ211" i="508"/>
  <c r="AD211" i="508"/>
  <c r="AC211" i="508"/>
  <c r="AB211" i="508"/>
  <c r="Z211" i="508"/>
  <c r="Y211" i="508"/>
  <c r="W211" i="508"/>
  <c r="U211" i="508"/>
  <c r="L211" i="508"/>
  <c r="B211" i="508"/>
  <c r="BJ210" i="508"/>
  <c r="BI210" i="508"/>
  <c r="BH210" i="508"/>
  <c r="BG210" i="508"/>
  <c r="BF210" i="508"/>
  <c r="BE210" i="508"/>
  <c r="BD210" i="508"/>
  <c r="BC210" i="508"/>
  <c r="BB210" i="508"/>
  <c r="BA210" i="508"/>
  <c r="AQ210" i="508"/>
  <c r="AL210" i="508"/>
  <c r="AK210" i="508"/>
  <c r="AJ210" i="508"/>
  <c r="AD210" i="508"/>
  <c r="Z210" i="508" s="1"/>
  <c r="AC210" i="508"/>
  <c r="AB210" i="508"/>
  <c r="Y210" i="508"/>
  <c r="W210" i="508"/>
  <c r="U210" i="508"/>
  <c r="L210" i="508"/>
  <c r="B210" i="508"/>
  <c r="BJ209" i="508"/>
  <c r="BI209" i="508"/>
  <c r="BH209" i="508"/>
  <c r="BG209" i="508"/>
  <c r="BF209" i="508"/>
  <c r="BE209" i="508"/>
  <c r="BD209" i="508"/>
  <c r="BC209" i="508"/>
  <c r="BB209" i="508"/>
  <c r="BA209" i="508"/>
  <c r="AQ209" i="508"/>
  <c r="AL209" i="508"/>
  <c r="AK209" i="508"/>
  <c r="AJ209" i="508"/>
  <c r="AD209" i="508"/>
  <c r="AC209" i="508"/>
  <c r="AB209" i="508"/>
  <c r="Z209" i="508"/>
  <c r="Y209" i="508"/>
  <c r="W209" i="508"/>
  <c r="U209" i="508"/>
  <c r="L209" i="508"/>
  <c r="B209" i="508"/>
  <c r="BJ208" i="508"/>
  <c r="BI208" i="508"/>
  <c r="BH208" i="508"/>
  <c r="BG208" i="508"/>
  <c r="BF208" i="508"/>
  <c r="BE208" i="508"/>
  <c r="BD208" i="508"/>
  <c r="BC208" i="508"/>
  <c r="BB208" i="508"/>
  <c r="BA208" i="508"/>
  <c r="AQ208" i="508"/>
  <c r="AL208" i="508"/>
  <c r="AK208" i="508"/>
  <c r="AJ208" i="508"/>
  <c r="AD208" i="508"/>
  <c r="AC208" i="508"/>
  <c r="AB208" i="508"/>
  <c r="Z208" i="508"/>
  <c r="Y208" i="508"/>
  <c r="W208" i="508"/>
  <c r="U208" i="508"/>
  <c r="L208" i="508"/>
  <c r="B208" i="508"/>
  <c r="BJ207" i="508"/>
  <c r="BI207" i="508"/>
  <c r="BH207" i="508"/>
  <c r="BG207" i="508"/>
  <c r="BF207" i="508"/>
  <c r="BE207" i="508"/>
  <c r="BD207" i="508"/>
  <c r="BC207" i="508"/>
  <c r="BB207" i="508"/>
  <c r="BA207" i="508"/>
  <c r="AQ207" i="508"/>
  <c r="AL207" i="508"/>
  <c r="AK207" i="508"/>
  <c r="AJ207" i="508"/>
  <c r="AD207" i="508"/>
  <c r="Z207" i="508" s="1"/>
  <c r="AC207" i="508"/>
  <c r="AB207" i="508"/>
  <c r="Y207" i="508"/>
  <c r="W207" i="508"/>
  <c r="U207" i="508"/>
  <c r="L207" i="508"/>
  <c r="B207" i="508"/>
  <c r="BJ206" i="508"/>
  <c r="BI206" i="508"/>
  <c r="BH206" i="508"/>
  <c r="BG206" i="508"/>
  <c r="BF206" i="508"/>
  <c r="BE206" i="508"/>
  <c r="BD206" i="508"/>
  <c r="BC206" i="508"/>
  <c r="BB206" i="508"/>
  <c r="BA206" i="508"/>
  <c r="AQ206" i="508"/>
  <c r="AL206" i="508"/>
  <c r="AK206" i="508"/>
  <c r="AJ206" i="508"/>
  <c r="AD206" i="508"/>
  <c r="Z206" i="508" s="1"/>
  <c r="AC206" i="508"/>
  <c r="AB206" i="508"/>
  <c r="Y206" i="508"/>
  <c r="W206" i="508"/>
  <c r="U206" i="508"/>
  <c r="L206" i="508"/>
  <c r="B206" i="508"/>
  <c r="BJ205" i="508"/>
  <c r="BI205" i="508"/>
  <c r="BH205" i="508"/>
  <c r="BG205" i="508"/>
  <c r="BF205" i="508"/>
  <c r="BE205" i="508"/>
  <c r="BD205" i="508"/>
  <c r="BC205" i="508"/>
  <c r="BB205" i="508"/>
  <c r="BA205" i="508"/>
  <c r="AQ205" i="508"/>
  <c r="AL205" i="508"/>
  <c r="AK205" i="508"/>
  <c r="AJ205" i="508"/>
  <c r="AD205" i="508"/>
  <c r="AC205" i="508"/>
  <c r="AB205" i="508"/>
  <c r="Z205" i="508"/>
  <c r="Y205" i="508"/>
  <c r="W205" i="508"/>
  <c r="U205" i="508"/>
  <c r="L205" i="508"/>
  <c r="B205" i="508"/>
  <c r="BJ204" i="508"/>
  <c r="BI204" i="508"/>
  <c r="BH204" i="508"/>
  <c r="BG204" i="508"/>
  <c r="BF204" i="508"/>
  <c r="BE204" i="508"/>
  <c r="BD204" i="508"/>
  <c r="BC204" i="508"/>
  <c r="BB204" i="508"/>
  <c r="BA204" i="508"/>
  <c r="AQ204" i="508"/>
  <c r="AL204" i="508"/>
  <c r="AK204" i="508"/>
  <c r="AJ204" i="508"/>
  <c r="AD204" i="508"/>
  <c r="Z204" i="508" s="1"/>
  <c r="AC204" i="508"/>
  <c r="AB204" i="508"/>
  <c r="Y204" i="508"/>
  <c r="W204" i="508"/>
  <c r="U204" i="508"/>
  <c r="L204" i="508"/>
  <c r="B204" i="508"/>
  <c r="BJ203" i="508"/>
  <c r="BI203" i="508"/>
  <c r="BH203" i="508"/>
  <c r="BG203" i="508"/>
  <c r="BF203" i="508"/>
  <c r="BE203" i="508"/>
  <c r="BD203" i="508"/>
  <c r="BC203" i="508"/>
  <c r="BB203" i="508"/>
  <c r="BA203" i="508"/>
  <c r="AQ203" i="508"/>
  <c r="AL203" i="508"/>
  <c r="AK203" i="508"/>
  <c r="AJ203" i="508"/>
  <c r="AD203" i="508"/>
  <c r="Z203" i="508" s="1"/>
  <c r="AC203" i="508"/>
  <c r="AB203" i="508"/>
  <c r="Y203" i="508"/>
  <c r="W203" i="508"/>
  <c r="U203" i="508"/>
  <c r="L203" i="508"/>
  <c r="B203" i="508"/>
  <c r="BJ202" i="508"/>
  <c r="BI202" i="508"/>
  <c r="BH202" i="508"/>
  <c r="BG202" i="508"/>
  <c r="BF202" i="508"/>
  <c r="BE202" i="508"/>
  <c r="BD202" i="508"/>
  <c r="BC202" i="508"/>
  <c r="BB202" i="508"/>
  <c r="BA202" i="508"/>
  <c r="AQ202" i="508"/>
  <c r="AL202" i="508"/>
  <c r="AK202" i="508"/>
  <c r="AJ202" i="508"/>
  <c r="AD202" i="508"/>
  <c r="Z202" i="508" s="1"/>
  <c r="AC202" i="508"/>
  <c r="AB202" i="508"/>
  <c r="Y202" i="508"/>
  <c r="W202" i="508"/>
  <c r="U202" i="508"/>
  <c r="L202" i="508"/>
  <c r="B202" i="508"/>
  <c r="BJ201" i="508"/>
  <c r="BI201" i="508"/>
  <c r="BH201" i="508"/>
  <c r="BG201" i="508"/>
  <c r="BF201" i="508"/>
  <c r="BE201" i="508"/>
  <c r="BD201" i="508"/>
  <c r="BC201" i="508"/>
  <c r="BB201" i="508"/>
  <c r="BA201" i="508"/>
  <c r="AQ201" i="508"/>
  <c r="AL201" i="508"/>
  <c r="AK201" i="508"/>
  <c r="AJ201" i="508"/>
  <c r="AD201" i="508"/>
  <c r="Z201" i="508" s="1"/>
  <c r="AC201" i="508"/>
  <c r="AB201" i="508"/>
  <c r="Y201" i="508"/>
  <c r="W201" i="508"/>
  <c r="U201" i="508"/>
  <c r="L201" i="508"/>
  <c r="B201" i="508"/>
  <c r="BJ200" i="508"/>
  <c r="BI200" i="508"/>
  <c r="BH200" i="508"/>
  <c r="BG200" i="508"/>
  <c r="BF200" i="508"/>
  <c r="BE200" i="508"/>
  <c r="BD200" i="508"/>
  <c r="BC200" i="508"/>
  <c r="BB200" i="508"/>
  <c r="BA200" i="508"/>
  <c r="AQ200" i="508"/>
  <c r="AL200" i="508"/>
  <c r="AK200" i="508"/>
  <c r="AJ200" i="508"/>
  <c r="AD200" i="508"/>
  <c r="Z200" i="508" s="1"/>
  <c r="AC200" i="508"/>
  <c r="AB200" i="508"/>
  <c r="Y200" i="508"/>
  <c r="W200" i="508"/>
  <c r="U200" i="508"/>
  <c r="L200" i="508"/>
  <c r="B200" i="508"/>
  <c r="BJ199" i="508"/>
  <c r="BI199" i="508"/>
  <c r="BH199" i="508"/>
  <c r="BG199" i="508"/>
  <c r="BF199" i="508"/>
  <c r="BE199" i="508"/>
  <c r="BD199" i="508"/>
  <c r="BC199" i="508"/>
  <c r="BB199" i="508"/>
  <c r="BA199" i="508"/>
  <c r="AQ199" i="508"/>
  <c r="AL199" i="508"/>
  <c r="AK199" i="508"/>
  <c r="AJ199" i="508"/>
  <c r="AD199" i="508"/>
  <c r="AC199" i="508"/>
  <c r="AB199" i="508"/>
  <c r="Z199" i="508"/>
  <c r="Y199" i="508"/>
  <c r="W199" i="508"/>
  <c r="U199" i="508"/>
  <c r="L199" i="508"/>
  <c r="B199" i="508"/>
  <c r="BJ198" i="508"/>
  <c r="BI198" i="508"/>
  <c r="BH198" i="508"/>
  <c r="BG198" i="508"/>
  <c r="BF198" i="508"/>
  <c r="BE198" i="508"/>
  <c r="BD198" i="508"/>
  <c r="BC198" i="508"/>
  <c r="BB198" i="508"/>
  <c r="BA198" i="508"/>
  <c r="AQ198" i="508"/>
  <c r="AL198" i="508"/>
  <c r="AK198" i="508"/>
  <c r="AJ198" i="508"/>
  <c r="AD198" i="508"/>
  <c r="Z198" i="508" s="1"/>
  <c r="AC198" i="508"/>
  <c r="AB198" i="508"/>
  <c r="Y198" i="508"/>
  <c r="W198" i="508"/>
  <c r="U198" i="508"/>
  <c r="L198" i="508"/>
  <c r="B198" i="508"/>
  <c r="BJ197" i="508"/>
  <c r="BI197" i="508"/>
  <c r="BH197" i="508"/>
  <c r="BG197" i="508"/>
  <c r="BF197" i="508"/>
  <c r="BE197" i="508"/>
  <c r="BD197" i="508"/>
  <c r="BC197" i="508"/>
  <c r="BB197" i="508"/>
  <c r="BA197" i="508"/>
  <c r="AQ197" i="508"/>
  <c r="AL197" i="508"/>
  <c r="AK197" i="508"/>
  <c r="AJ197" i="508"/>
  <c r="AD197" i="508"/>
  <c r="Z197" i="508" s="1"/>
  <c r="AC197" i="508"/>
  <c r="AB197" i="508"/>
  <c r="Y197" i="508"/>
  <c r="W197" i="508"/>
  <c r="U197" i="508"/>
  <c r="L197" i="508"/>
  <c r="B197" i="508"/>
  <c r="BJ196" i="508"/>
  <c r="BI196" i="508"/>
  <c r="BH196" i="508"/>
  <c r="BG196" i="508"/>
  <c r="BF196" i="508"/>
  <c r="BE196" i="508"/>
  <c r="BD196" i="508"/>
  <c r="BC196" i="508"/>
  <c r="BB196" i="508"/>
  <c r="BA196" i="508"/>
  <c r="AQ196" i="508"/>
  <c r="AL196" i="508"/>
  <c r="AK196" i="508"/>
  <c r="AA196" i="508" s="1"/>
  <c r="AJ196" i="508"/>
  <c r="AD196" i="508"/>
  <c r="AC196" i="508"/>
  <c r="AB196" i="508"/>
  <c r="Z196" i="508"/>
  <c r="Y196" i="508"/>
  <c r="W196" i="508"/>
  <c r="U196" i="508"/>
  <c r="L196" i="508"/>
  <c r="B196" i="508"/>
  <c r="BJ195" i="508"/>
  <c r="BI195" i="508"/>
  <c r="BH195" i="508"/>
  <c r="BG195" i="508"/>
  <c r="BF195" i="508"/>
  <c r="BE195" i="508"/>
  <c r="BD195" i="508"/>
  <c r="BC195" i="508"/>
  <c r="BB195" i="508"/>
  <c r="BA195" i="508"/>
  <c r="AQ195" i="508"/>
  <c r="AL195" i="508"/>
  <c r="AK195" i="508"/>
  <c r="AJ195" i="508"/>
  <c r="AD195" i="508"/>
  <c r="AC195" i="508"/>
  <c r="AB195" i="508"/>
  <c r="Z195" i="508"/>
  <c r="Y195" i="508"/>
  <c r="W195" i="508"/>
  <c r="U195" i="508"/>
  <c r="L195" i="508"/>
  <c r="B195" i="508"/>
  <c r="BJ194" i="508"/>
  <c r="BI194" i="508"/>
  <c r="BH194" i="508"/>
  <c r="BG194" i="508"/>
  <c r="BF194" i="508"/>
  <c r="BE194" i="508"/>
  <c r="BD194" i="508"/>
  <c r="BC194" i="508"/>
  <c r="BB194" i="508"/>
  <c r="BA194" i="508"/>
  <c r="AQ194" i="508"/>
  <c r="AL194" i="508"/>
  <c r="AK194" i="508"/>
  <c r="AJ194" i="508"/>
  <c r="AD194" i="508"/>
  <c r="Z194" i="508" s="1"/>
  <c r="AC194" i="508"/>
  <c r="AB194" i="508"/>
  <c r="Y194" i="508"/>
  <c r="W194" i="508"/>
  <c r="U194" i="508"/>
  <c r="L194" i="508"/>
  <c r="B194" i="508"/>
  <c r="BJ193" i="508"/>
  <c r="BI193" i="508"/>
  <c r="BH193" i="508"/>
  <c r="BG193" i="508"/>
  <c r="BF193" i="508"/>
  <c r="BE193" i="508"/>
  <c r="BD193" i="508"/>
  <c r="BC193" i="508"/>
  <c r="BB193" i="508"/>
  <c r="BA193" i="508"/>
  <c r="AQ193" i="508"/>
  <c r="AL193" i="508"/>
  <c r="AK193" i="508"/>
  <c r="AJ193" i="508"/>
  <c r="AD193" i="508"/>
  <c r="AC193" i="508"/>
  <c r="AB193" i="508"/>
  <c r="Z193" i="508"/>
  <c r="Y193" i="508"/>
  <c r="W193" i="508"/>
  <c r="U193" i="508"/>
  <c r="L193" i="508"/>
  <c r="B193" i="508"/>
  <c r="BJ192" i="508"/>
  <c r="BI192" i="508"/>
  <c r="BH192" i="508"/>
  <c r="BG192" i="508"/>
  <c r="BF192" i="508"/>
  <c r="BE192" i="508"/>
  <c r="BD192" i="508"/>
  <c r="BC192" i="508"/>
  <c r="BB192" i="508"/>
  <c r="BA192" i="508"/>
  <c r="AQ192" i="508"/>
  <c r="AL192" i="508"/>
  <c r="AK192" i="508"/>
  <c r="AJ192" i="508"/>
  <c r="AD192" i="508"/>
  <c r="AC192" i="508"/>
  <c r="AB192" i="508"/>
  <c r="Z192" i="508"/>
  <c r="Y192" i="508"/>
  <c r="W192" i="508"/>
  <c r="U192" i="508"/>
  <c r="L192" i="508"/>
  <c r="B192" i="508"/>
  <c r="BJ191" i="508"/>
  <c r="BI191" i="508"/>
  <c r="BH191" i="508"/>
  <c r="BG191" i="508"/>
  <c r="BF191" i="508"/>
  <c r="BE191" i="508"/>
  <c r="BD191" i="508"/>
  <c r="BC191" i="508"/>
  <c r="BB191" i="508"/>
  <c r="BA191" i="508"/>
  <c r="AQ191" i="508"/>
  <c r="AL191" i="508"/>
  <c r="AK191" i="508"/>
  <c r="AJ191" i="508"/>
  <c r="AD191" i="508"/>
  <c r="Z191" i="508" s="1"/>
  <c r="AC191" i="508"/>
  <c r="AB191" i="508"/>
  <c r="Y191" i="508"/>
  <c r="W191" i="508"/>
  <c r="U191" i="508"/>
  <c r="L191" i="508"/>
  <c r="B191" i="508"/>
  <c r="BJ190" i="508"/>
  <c r="BI190" i="508"/>
  <c r="BH190" i="508"/>
  <c r="BG190" i="508"/>
  <c r="BF190" i="508"/>
  <c r="BE190" i="508"/>
  <c r="BD190" i="508"/>
  <c r="BC190" i="508"/>
  <c r="BB190" i="508"/>
  <c r="BA190" i="508"/>
  <c r="AQ190" i="508"/>
  <c r="AL190" i="508"/>
  <c r="AK190" i="508"/>
  <c r="AJ190" i="508"/>
  <c r="AD190" i="508"/>
  <c r="Z190" i="508" s="1"/>
  <c r="AC190" i="508"/>
  <c r="AB190" i="508"/>
  <c r="Y190" i="508"/>
  <c r="W190" i="508"/>
  <c r="U190" i="508"/>
  <c r="L190" i="508"/>
  <c r="B190" i="508"/>
  <c r="BJ189" i="508"/>
  <c r="BI189" i="508"/>
  <c r="BH189" i="508"/>
  <c r="BG189" i="508"/>
  <c r="BF189" i="508"/>
  <c r="BE189" i="508"/>
  <c r="BD189" i="508"/>
  <c r="BC189" i="508"/>
  <c r="BB189" i="508"/>
  <c r="BA189" i="508"/>
  <c r="AQ189" i="508"/>
  <c r="AL189" i="508"/>
  <c r="AK189" i="508"/>
  <c r="AJ189" i="508"/>
  <c r="AD189" i="508"/>
  <c r="AC189" i="508"/>
  <c r="AB189" i="508"/>
  <c r="Z189" i="508"/>
  <c r="Y189" i="508"/>
  <c r="W189" i="508"/>
  <c r="U189" i="508"/>
  <c r="L189" i="508"/>
  <c r="B189" i="508"/>
  <c r="BJ188" i="508"/>
  <c r="BI188" i="508"/>
  <c r="BH188" i="508"/>
  <c r="BG188" i="508"/>
  <c r="BF188" i="508"/>
  <c r="BE188" i="508"/>
  <c r="BD188" i="508"/>
  <c r="BC188" i="508"/>
  <c r="BB188" i="508"/>
  <c r="BA188" i="508"/>
  <c r="AQ188" i="508"/>
  <c r="AL188" i="508"/>
  <c r="AK188" i="508"/>
  <c r="AJ188" i="508"/>
  <c r="AD188" i="508"/>
  <c r="Z188" i="508" s="1"/>
  <c r="AC188" i="508"/>
  <c r="AB188" i="508"/>
  <c r="Y188" i="508"/>
  <c r="W188" i="508"/>
  <c r="U188" i="508"/>
  <c r="L188" i="508"/>
  <c r="B188" i="508"/>
  <c r="BJ187" i="508"/>
  <c r="BI187" i="508"/>
  <c r="BH187" i="508"/>
  <c r="BG187" i="508"/>
  <c r="BF187" i="508"/>
  <c r="BE187" i="508"/>
  <c r="BD187" i="508"/>
  <c r="BC187" i="508"/>
  <c r="BB187" i="508"/>
  <c r="BA187" i="508"/>
  <c r="AQ187" i="508"/>
  <c r="AL187" i="508"/>
  <c r="AK187" i="508"/>
  <c r="AJ187" i="508"/>
  <c r="AD187" i="508"/>
  <c r="Z187" i="508" s="1"/>
  <c r="AC187" i="508"/>
  <c r="AB187" i="508"/>
  <c r="Y187" i="508"/>
  <c r="W187" i="508"/>
  <c r="U187" i="508"/>
  <c r="L187" i="508"/>
  <c r="B187" i="508"/>
  <c r="BJ186" i="508"/>
  <c r="BI186" i="508"/>
  <c r="BH186" i="508"/>
  <c r="BG186" i="508"/>
  <c r="BF186" i="508"/>
  <c r="BE186" i="508"/>
  <c r="BD186" i="508"/>
  <c r="BC186" i="508"/>
  <c r="BB186" i="508"/>
  <c r="BA186" i="508"/>
  <c r="AQ186" i="508"/>
  <c r="AL186" i="508"/>
  <c r="AK186" i="508"/>
  <c r="AJ186" i="508"/>
  <c r="AD186" i="508"/>
  <c r="Z186" i="508" s="1"/>
  <c r="AC186" i="508"/>
  <c r="AB186" i="508"/>
  <c r="Y186" i="508"/>
  <c r="W186" i="508"/>
  <c r="U186" i="508"/>
  <c r="L186" i="508"/>
  <c r="B186" i="508"/>
  <c r="BJ185" i="508"/>
  <c r="BI185" i="508"/>
  <c r="BH185" i="508"/>
  <c r="BG185" i="508"/>
  <c r="BF185" i="508"/>
  <c r="BE185" i="508"/>
  <c r="BD185" i="508"/>
  <c r="BC185" i="508"/>
  <c r="BB185" i="508"/>
  <c r="BA185" i="508"/>
  <c r="AQ185" i="508"/>
  <c r="AL185" i="508"/>
  <c r="AK185" i="508"/>
  <c r="AJ185" i="508"/>
  <c r="AD185" i="508"/>
  <c r="Z185" i="508" s="1"/>
  <c r="AC185" i="508"/>
  <c r="AB185" i="508"/>
  <c r="Y185" i="508"/>
  <c r="W185" i="508"/>
  <c r="U185" i="508"/>
  <c r="L185" i="508"/>
  <c r="B185" i="508"/>
  <c r="BJ184" i="508"/>
  <c r="BI184" i="508"/>
  <c r="BH184" i="508"/>
  <c r="BG184" i="508"/>
  <c r="BF184" i="508"/>
  <c r="BE184" i="508"/>
  <c r="BD184" i="508"/>
  <c r="BC184" i="508"/>
  <c r="BB184" i="508"/>
  <c r="BA184" i="508"/>
  <c r="AQ184" i="508"/>
  <c r="AL184" i="508"/>
  <c r="AK184" i="508"/>
  <c r="AJ184" i="508"/>
  <c r="AD184" i="508"/>
  <c r="Z184" i="508" s="1"/>
  <c r="AC184" i="508"/>
  <c r="AB184" i="508"/>
  <c r="Y184" i="508"/>
  <c r="W184" i="508"/>
  <c r="U184" i="508"/>
  <c r="L184" i="508"/>
  <c r="B184" i="508"/>
  <c r="BJ183" i="508"/>
  <c r="BI183" i="508"/>
  <c r="BH183" i="508"/>
  <c r="BG183" i="508"/>
  <c r="BF183" i="508"/>
  <c r="BE183" i="508"/>
  <c r="BD183" i="508"/>
  <c r="BC183" i="508"/>
  <c r="BB183" i="508"/>
  <c r="BA183" i="508"/>
  <c r="AQ183" i="508"/>
  <c r="AL183" i="508"/>
  <c r="AK183" i="508"/>
  <c r="AJ183" i="508"/>
  <c r="AD183" i="508"/>
  <c r="AC183" i="508"/>
  <c r="AB183" i="508"/>
  <c r="Z183" i="508"/>
  <c r="Y183" i="508"/>
  <c r="W183" i="508"/>
  <c r="U183" i="508"/>
  <c r="L183" i="508"/>
  <c r="B183" i="508"/>
  <c r="BJ182" i="508"/>
  <c r="BI182" i="508"/>
  <c r="BH182" i="508"/>
  <c r="BG182" i="508"/>
  <c r="BF182" i="508"/>
  <c r="BE182" i="508"/>
  <c r="BD182" i="508"/>
  <c r="BC182" i="508"/>
  <c r="BB182" i="508"/>
  <c r="BA182" i="508"/>
  <c r="AQ182" i="508"/>
  <c r="AL182" i="508"/>
  <c r="AK182" i="508"/>
  <c r="AJ182" i="508"/>
  <c r="AD182" i="508"/>
  <c r="Z182" i="508" s="1"/>
  <c r="AC182" i="508"/>
  <c r="AB182" i="508"/>
  <c r="Y182" i="508"/>
  <c r="W182" i="508"/>
  <c r="U182" i="508"/>
  <c r="L182" i="508"/>
  <c r="B182" i="508"/>
  <c r="BJ181" i="508"/>
  <c r="BI181" i="508"/>
  <c r="BH181" i="508"/>
  <c r="BG181" i="508"/>
  <c r="BF181" i="508"/>
  <c r="BE181" i="508"/>
  <c r="BD181" i="508"/>
  <c r="BC181" i="508"/>
  <c r="BB181" i="508"/>
  <c r="BA181" i="508"/>
  <c r="AQ181" i="508"/>
  <c r="AL181" i="508"/>
  <c r="AK181" i="508"/>
  <c r="AJ181" i="508"/>
  <c r="AD181" i="508"/>
  <c r="Z181" i="508" s="1"/>
  <c r="AC181" i="508"/>
  <c r="AB181" i="508"/>
  <c r="Y181" i="508"/>
  <c r="W181" i="508"/>
  <c r="U181" i="508"/>
  <c r="L181" i="508"/>
  <c r="B181" i="508"/>
  <c r="BJ180" i="508"/>
  <c r="BI180" i="508"/>
  <c r="BH180" i="508"/>
  <c r="BG180" i="508"/>
  <c r="BF180" i="508"/>
  <c r="BE180" i="508"/>
  <c r="BD180" i="508"/>
  <c r="BC180" i="508"/>
  <c r="BB180" i="508"/>
  <c r="BA180" i="508"/>
  <c r="AQ180" i="508"/>
  <c r="AL180" i="508"/>
  <c r="AK180" i="508"/>
  <c r="AA180" i="508" s="1"/>
  <c r="AJ180" i="508"/>
  <c r="AD180" i="508"/>
  <c r="AC180" i="508"/>
  <c r="AB180" i="508"/>
  <c r="Z180" i="508"/>
  <c r="Y180" i="508"/>
  <c r="W180" i="508"/>
  <c r="U180" i="508"/>
  <c r="L180" i="508"/>
  <c r="B180" i="508"/>
  <c r="BJ179" i="508"/>
  <c r="BI179" i="508"/>
  <c r="BH179" i="508"/>
  <c r="BG179" i="508"/>
  <c r="BF179" i="508"/>
  <c r="BE179" i="508"/>
  <c r="BD179" i="508"/>
  <c r="BC179" i="508"/>
  <c r="BB179" i="508"/>
  <c r="BA179" i="508"/>
  <c r="AQ179" i="508"/>
  <c r="AL179" i="508"/>
  <c r="AK179" i="508"/>
  <c r="AJ179" i="508"/>
  <c r="AD179" i="508"/>
  <c r="AC179" i="508"/>
  <c r="AB179" i="508"/>
  <c r="Z179" i="508"/>
  <c r="Y179" i="508"/>
  <c r="W179" i="508"/>
  <c r="U179" i="508"/>
  <c r="L179" i="508"/>
  <c r="B179" i="508"/>
  <c r="BJ178" i="508"/>
  <c r="BI178" i="508"/>
  <c r="BH178" i="508"/>
  <c r="BG178" i="508"/>
  <c r="BF178" i="508"/>
  <c r="BE178" i="508"/>
  <c r="BD178" i="508"/>
  <c r="BC178" i="508"/>
  <c r="BB178" i="508"/>
  <c r="BA178" i="508"/>
  <c r="AQ178" i="508"/>
  <c r="AL178" i="508"/>
  <c r="AK178" i="508"/>
  <c r="AJ178" i="508"/>
  <c r="AD178" i="508"/>
  <c r="Z178" i="508" s="1"/>
  <c r="AC178" i="508"/>
  <c r="AB178" i="508"/>
  <c r="Y178" i="508"/>
  <c r="W178" i="508"/>
  <c r="U178" i="508"/>
  <c r="L178" i="508"/>
  <c r="B178" i="508"/>
  <c r="BJ177" i="508"/>
  <c r="BI177" i="508"/>
  <c r="BH177" i="508"/>
  <c r="BG177" i="508"/>
  <c r="BF177" i="508"/>
  <c r="BE177" i="508"/>
  <c r="BD177" i="508"/>
  <c r="BC177" i="508"/>
  <c r="BB177" i="508"/>
  <c r="BA177" i="508"/>
  <c r="AQ177" i="508"/>
  <c r="AL177" i="508"/>
  <c r="AK177" i="508"/>
  <c r="AJ177" i="508"/>
  <c r="AD177" i="508"/>
  <c r="AC177" i="508"/>
  <c r="AB177" i="508"/>
  <c r="Z177" i="508"/>
  <c r="Y177" i="508"/>
  <c r="W177" i="508"/>
  <c r="U177" i="508"/>
  <c r="L177" i="508"/>
  <c r="B177" i="508"/>
  <c r="BJ176" i="508"/>
  <c r="BI176" i="508"/>
  <c r="BH176" i="508"/>
  <c r="BG176" i="508"/>
  <c r="BF176" i="508"/>
  <c r="BE176" i="508"/>
  <c r="BD176" i="508"/>
  <c r="BC176" i="508"/>
  <c r="BB176" i="508"/>
  <c r="BA176" i="508"/>
  <c r="AQ176" i="508"/>
  <c r="AL176" i="508"/>
  <c r="AK176" i="508"/>
  <c r="AJ176" i="508"/>
  <c r="AD176" i="508"/>
  <c r="AC176" i="508"/>
  <c r="AB176" i="508"/>
  <c r="Z176" i="508"/>
  <c r="Y176" i="508"/>
  <c r="W176" i="508"/>
  <c r="U176" i="508"/>
  <c r="L176" i="508"/>
  <c r="B176" i="508"/>
  <c r="BJ175" i="508"/>
  <c r="BI175" i="508"/>
  <c r="BH175" i="508"/>
  <c r="BG175" i="508"/>
  <c r="BF175" i="508"/>
  <c r="BE175" i="508"/>
  <c r="BD175" i="508"/>
  <c r="BC175" i="508"/>
  <c r="BB175" i="508"/>
  <c r="BA175" i="508"/>
  <c r="AQ175" i="508"/>
  <c r="AL175" i="508"/>
  <c r="AK175" i="508"/>
  <c r="AJ175" i="508"/>
  <c r="AD175" i="508"/>
  <c r="Z175" i="508" s="1"/>
  <c r="AC175" i="508"/>
  <c r="AB175" i="508"/>
  <c r="Y175" i="508"/>
  <c r="W175" i="508"/>
  <c r="U175" i="508"/>
  <c r="L175" i="508"/>
  <c r="B175" i="508"/>
  <c r="BJ174" i="508"/>
  <c r="BI174" i="508"/>
  <c r="BH174" i="508"/>
  <c r="BG174" i="508"/>
  <c r="BF174" i="508"/>
  <c r="BE174" i="508"/>
  <c r="BD174" i="508"/>
  <c r="BC174" i="508"/>
  <c r="BB174" i="508"/>
  <c r="BA174" i="508"/>
  <c r="AQ174" i="508"/>
  <c r="AL174" i="508"/>
  <c r="AK174" i="508"/>
  <c r="AJ174" i="508"/>
  <c r="AD174" i="508"/>
  <c r="Z174" i="508" s="1"/>
  <c r="AC174" i="508"/>
  <c r="AB174" i="508"/>
  <c r="Y174" i="508"/>
  <c r="W174" i="508"/>
  <c r="U174" i="508"/>
  <c r="L174" i="508"/>
  <c r="B174" i="508"/>
  <c r="BJ173" i="508"/>
  <c r="BI173" i="508"/>
  <c r="BH173" i="508"/>
  <c r="BG173" i="508"/>
  <c r="BF173" i="508"/>
  <c r="BE173" i="508"/>
  <c r="BD173" i="508"/>
  <c r="BC173" i="508"/>
  <c r="BB173" i="508"/>
  <c r="BA173" i="508"/>
  <c r="AQ173" i="508"/>
  <c r="AL173" i="508"/>
  <c r="AK173" i="508"/>
  <c r="AJ173" i="508"/>
  <c r="AD173" i="508"/>
  <c r="AC173" i="508"/>
  <c r="AB173" i="508"/>
  <c r="Z173" i="508"/>
  <c r="Y173" i="508"/>
  <c r="W173" i="508"/>
  <c r="U173" i="508"/>
  <c r="L173" i="508"/>
  <c r="B173" i="508"/>
  <c r="BJ172" i="508"/>
  <c r="BI172" i="508"/>
  <c r="BH172" i="508"/>
  <c r="BG172" i="508"/>
  <c r="BF172" i="508"/>
  <c r="BE172" i="508"/>
  <c r="BD172" i="508"/>
  <c r="BC172" i="508"/>
  <c r="BB172" i="508"/>
  <c r="BA172" i="508"/>
  <c r="AQ172" i="508"/>
  <c r="AL172" i="508"/>
  <c r="AK172" i="508"/>
  <c r="AJ172" i="508"/>
  <c r="AD172" i="508"/>
  <c r="Z172" i="508" s="1"/>
  <c r="AC172" i="508"/>
  <c r="AB172" i="508"/>
  <c r="Y172" i="508"/>
  <c r="W172" i="508"/>
  <c r="U172" i="508"/>
  <c r="L172" i="508"/>
  <c r="B172" i="508"/>
  <c r="BJ171" i="508"/>
  <c r="BI171" i="508"/>
  <c r="BH171" i="508"/>
  <c r="BG171" i="508"/>
  <c r="BF171" i="508"/>
  <c r="BE171" i="508"/>
  <c r="BD171" i="508"/>
  <c r="BC171" i="508"/>
  <c r="BB171" i="508"/>
  <c r="BA171" i="508"/>
  <c r="AQ171" i="508"/>
  <c r="AL171" i="508"/>
  <c r="AK171" i="508"/>
  <c r="AJ171" i="508"/>
  <c r="AD171" i="508"/>
  <c r="Z171" i="508" s="1"/>
  <c r="AC171" i="508"/>
  <c r="AB171" i="508"/>
  <c r="Y171" i="508"/>
  <c r="W171" i="508"/>
  <c r="U171" i="508"/>
  <c r="L171" i="508"/>
  <c r="B171" i="508"/>
  <c r="BJ170" i="508"/>
  <c r="BI170" i="508"/>
  <c r="BH170" i="508"/>
  <c r="BG170" i="508"/>
  <c r="BF170" i="508"/>
  <c r="BE170" i="508"/>
  <c r="BD170" i="508"/>
  <c r="BC170" i="508"/>
  <c r="BB170" i="508"/>
  <c r="BA170" i="508"/>
  <c r="AQ170" i="508"/>
  <c r="AL170" i="508"/>
  <c r="AK170" i="508"/>
  <c r="AJ170" i="508"/>
  <c r="AD170" i="508"/>
  <c r="Z170" i="508" s="1"/>
  <c r="AC170" i="508"/>
  <c r="AB170" i="508"/>
  <c r="Y170" i="508"/>
  <c r="W170" i="508"/>
  <c r="U170" i="508"/>
  <c r="L170" i="508"/>
  <c r="B170" i="508"/>
  <c r="BJ169" i="508"/>
  <c r="BI169" i="508"/>
  <c r="BH169" i="508"/>
  <c r="BG169" i="508"/>
  <c r="BF169" i="508"/>
  <c r="BE169" i="508"/>
  <c r="BD169" i="508"/>
  <c r="BC169" i="508"/>
  <c r="BB169" i="508"/>
  <c r="BA169" i="508"/>
  <c r="AQ169" i="508"/>
  <c r="AL169" i="508"/>
  <c r="AK169" i="508"/>
  <c r="AJ169" i="508"/>
  <c r="AD169" i="508"/>
  <c r="Z169" i="508" s="1"/>
  <c r="AC169" i="508"/>
  <c r="AB169" i="508"/>
  <c r="Y169" i="508"/>
  <c r="W169" i="508"/>
  <c r="U169" i="508"/>
  <c r="L169" i="508"/>
  <c r="B169" i="508"/>
  <c r="BJ168" i="508"/>
  <c r="BI168" i="508"/>
  <c r="BH168" i="508"/>
  <c r="BG168" i="508"/>
  <c r="BF168" i="508"/>
  <c r="BE168" i="508"/>
  <c r="BD168" i="508"/>
  <c r="BC168" i="508"/>
  <c r="BB168" i="508"/>
  <c r="BA168" i="508"/>
  <c r="AQ168" i="508"/>
  <c r="AL168" i="508"/>
  <c r="AK168" i="508"/>
  <c r="AJ168" i="508"/>
  <c r="AD168" i="508"/>
  <c r="Z168" i="508" s="1"/>
  <c r="AC168" i="508"/>
  <c r="AB168" i="508"/>
  <c r="Y168" i="508"/>
  <c r="W168" i="508"/>
  <c r="U168" i="508"/>
  <c r="L168" i="508"/>
  <c r="B168" i="508"/>
  <c r="BJ167" i="508"/>
  <c r="BI167" i="508"/>
  <c r="BH167" i="508"/>
  <c r="BG167" i="508"/>
  <c r="BF167" i="508"/>
  <c r="BE167" i="508"/>
  <c r="BD167" i="508"/>
  <c r="BC167" i="508"/>
  <c r="BB167" i="508"/>
  <c r="BA167" i="508"/>
  <c r="AQ167" i="508"/>
  <c r="AL167" i="508"/>
  <c r="AK167" i="508"/>
  <c r="AJ167" i="508"/>
  <c r="AD167" i="508"/>
  <c r="AC167" i="508"/>
  <c r="AB167" i="508"/>
  <c r="Z167" i="508"/>
  <c r="Y167" i="508"/>
  <c r="W167" i="508"/>
  <c r="U167" i="508"/>
  <c r="L167" i="508"/>
  <c r="B167" i="508"/>
  <c r="BJ166" i="508"/>
  <c r="BI166" i="508"/>
  <c r="BH166" i="508"/>
  <c r="BG166" i="508"/>
  <c r="BF166" i="508"/>
  <c r="BE166" i="508"/>
  <c r="BD166" i="508"/>
  <c r="BC166" i="508"/>
  <c r="BB166" i="508"/>
  <c r="BA166" i="508"/>
  <c r="AQ166" i="508"/>
  <c r="AL166" i="508"/>
  <c r="AK166" i="508"/>
  <c r="AJ166" i="508"/>
  <c r="AD166" i="508"/>
  <c r="Z166" i="508" s="1"/>
  <c r="AC166" i="508"/>
  <c r="AB166" i="508"/>
  <c r="Y166" i="508"/>
  <c r="W166" i="508"/>
  <c r="U166" i="508"/>
  <c r="L166" i="508"/>
  <c r="B166" i="508"/>
  <c r="BJ165" i="508"/>
  <c r="BI165" i="508"/>
  <c r="BH165" i="508"/>
  <c r="BG165" i="508"/>
  <c r="BF165" i="508"/>
  <c r="BE165" i="508"/>
  <c r="BD165" i="508"/>
  <c r="BC165" i="508"/>
  <c r="BB165" i="508"/>
  <c r="BA165" i="508"/>
  <c r="AQ165" i="508"/>
  <c r="AL165" i="508"/>
  <c r="AK165" i="508"/>
  <c r="AJ165" i="508"/>
  <c r="AD165" i="508"/>
  <c r="Z165" i="508" s="1"/>
  <c r="AC165" i="508"/>
  <c r="AB165" i="508"/>
  <c r="Y165" i="508"/>
  <c r="W165" i="508"/>
  <c r="U165" i="508"/>
  <c r="L165" i="508"/>
  <c r="B165" i="508"/>
  <c r="BJ164" i="508"/>
  <c r="BI164" i="508"/>
  <c r="BH164" i="508"/>
  <c r="BG164" i="508"/>
  <c r="BF164" i="508"/>
  <c r="BE164" i="508"/>
  <c r="BD164" i="508"/>
  <c r="BC164" i="508"/>
  <c r="BB164" i="508"/>
  <c r="BA164" i="508"/>
  <c r="AQ164" i="508"/>
  <c r="AL164" i="508"/>
  <c r="AK164" i="508"/>
  <c r="AJ164" i="508"/>
  <c r="AD164" i="508"/>
  <c r="AC164" i="508"/>
  <c r="AB164" i="508"/>
  <c r="Z164" i="508"/>
  <c r="Y164" i="508"/>
  <c r="W164" i="508"/>
  <c r="U164" i="508"/>
  <c r="L164" i="508"/>
  <c r="B164" i="508"/>
  <c r="BJ163" i="508"/>
  <c r="BI163" i="508"/>
  <c r="BH163" i="508"/>
  <c r="BG163" i="508"/>
  <c r="BF163" i="508"/>
  <c r="BE163" i="508"/>
  <c r="BD163" i="508"/>
  <c r="BC163" i="508"/>
  <c r="BB163" i="508"/>
  <c r="BA163" i="508"/>
  <c r="AQ163" i="508"/>
  <c r="AL163" i="508"/>
  <c r="AK163" i="508"/>
  <c r="AJ163" i="508"/>
  <c r="AD163" i="508"/>
  <c r="AC163" i="508"/>
  <c r="AB163" i="508"/>
  <c r="Z163" i="508"/>
  <c r="Y163" i="508"/>
  <c r="W163" i="508"/>
  <c r="U163" i="508"/>
  <c r="L163" i="508"/>
  <c r="B163" i="508"/>
  <c r="BJ162" i="508"/>
  <c r="BI162" i="508"/>
  <c r="BH162" i="508"/>
  <c r="BG162" i="508"/>
  <c r="BF162" i="508"/>
  <c r="BE162" i="508"/>
  <c r="BD162" i="508"/>
  <c r="BC162" i="508"/>
  <c r="BB162" i="508"/>
  <c r="BA162" i="508"/>
  <c r="AQ162" i="508"/>
  <c r="AL162" i="508"/>
  <c r="AK162" i="508"/>
  <c r="AJ162" i="508"/>
  <c r="AD162" i="508"/>
  <c r="Z162" i="508" s="1"/>
  <c r="AC162" i="508"/>
  <c r="AB162" i="508"/>
  <c r="Y162" i="508"/>
  <c r="W162" i="508"/>
  <c r="U162" i="508"/>
  <c r="L162" i="508"/>
  <c r="B162" i="508"/>
  <c r="BJ161" i="508"/>
  <c r="BI161" i="508"/>
  <c r="BH161" i="508"/>
  <c r="BG161" i="508"/>
  <c r="BF161" i="508"/>
  <c r="BE161" i="508"/>
  <c r="BD161" i="508"/>
  <c r="BC161" i="508"/>
  <c r="BB161" i="508"/>
  <c r="BA161" i="508"/>
  <c r="AQ161" i="508"/>
  <c r="AL161" i="508"/>
  <c r="AK161" i="508"/>
  <c r="AJ161" i="508"/>
  <c r="AD161" i="508"/>
  <c r="Z161" i="508" s="1"/>
  <c r="AC161" i="508"/>
  <c r="AB161" i="508"/>
  <c r="Y161" i="508"/>
  <c r="W161" i="508"/>
  <c r="U161" i="508"/>
  <c r="L161" i="508"/>
  <c r="B161" i="508"/>
  <c r="BJ160" i="508"/>
  <c r="BI160" i="508"/>
  <c r="BH160" i="508"/>
  <c r="BG160" i="508"/>
  <c r="BF160" i="508"/>
  <c r="BE160" i="508"/>
  <c r="BD160" i="508"/>
  <c r="BC160" i="508"/>
  <c r="BB160" i="508"/>
  <c r="BA160" i="508"/>
  <c r="AQ160" i="508"/>
  <c r="AL160" i="508"/>
  <c r="AK160" i="508"/>
  <c r="AJ160" i="508"/>
  <c r="AD160" i="508"/>
  <c r="Z160" i="508" s="1"/>
  <c r="AC160" i="508"/>
  <c r="AB160" i="508"/>
  <c r="Y160" i="508"/>
  <c r="W160" i="508"/>
  <c r="U160" i="508"/>
  <c r="L160" i="508"/>
  <c r="B160" i="508"/>
  <c r="BJ159" i="508"/>
  <c r="BI159" i="508"/>
  <c r="BH159" i="508"/>
  <c r="BG159" i="508"/>
  <c r="BF159" i="508"/>
  <c r="BE159" i="508"/>
  <c r="BD159" i="508"/>
  <c r="BC159" i="508"/>
  <c r="BB159" i="508"/>
  <c r="BA159" i="508"/>
  <c r="AQ159" i="508"/>
  <c r="AL159" i="508"/>
  <c r="AK159" i="508"/>
  <c r="AJ159" i="508"/>
  <c r="AD159" i="508"/>
  <c r="Z159" i="508" s="1"/>
  <c r="AC159" i="508"/>
  <c r="AB159" i="508"/>
  <c r="Y159" i="508"/>
  <c r="W159" i="508"/>
  <c r="U159" i="508"/>
  <c r="L159" i="508"/>
  <c r="B159" i="508"/>
  <c r="BJ158" i="508"/>
  <c r="BI158" i="508"/>
  <c r="BH158" i="508"/>
  <c r="BG158" i="508"/>
  <c r="BF158" i="508"/>
  <c r="BE158" i="508"/>
  <c r="BD158" i="508"/>
  <c r="BC158" i="508"/>
  <c r="BB158" i="508"/>
  <c r="BA158" i="508"/>
  <c r="AQ158" i="508"/>
  <c r="AL158" i="508"/>
  <c r="AK158" i="508"/>
  <c r="AJ158" i="508"/>
  <c r="AD158" i="508"/>
  <c r="Z158" i="508" s="1"/>
  <c r="AC158" i="508"/>
  <c r="AB158" i="508"/>
  <c r="Y158" i="508"/>
  <c r="W158" i="508"/>
  <c r="U158" i="508"/>
  <c r="L158" i="508"/>
  <c r="B158" i="508"/>
  <c r="BJ157" i="508"/>
  <c r="BI157" i="508"/>
  <c r="BH157" i="508"/>
  <c r="BG157" i="508"/>
  <c r="BF157" i="508"/>
  <c r="BE157" i="508"/>
  <c r="BD157" i="508"/>
  <c r="BC157" i="508"/>
  <c r="BB157" i="508"/>
  <c r="BA157" i="508"/>
  <c r="AQ157" i="508"/>
  <c r="AL157" i="508"/>
  <c r="AK157" i="508"/>
  <c r="AJ157" i="508"/>
  <c r="AD157" i="508"/>
  <c r="Z157" i="508" s="1"/>
  <c r="AC157" i="508"/>
  <c r="AB157" i="508"/>
  <c r="Y157" i="508"/>
  <c r="W157" i="508"/>
  <c r="U157" i="508"/>
  <c r="L157" i="508"/>
  <c r="B157" i="508"/>
  <c r="BJ156" i="508"/>
  <c r="BI156" i="508"/>
  <c r="BH156" i="508"/>
  <c r="BG156" i="508"/>
  <c r="BF156" i="508"/>
  <c r="BE156" i="508"/>
  <c r="BD156" i="508"/>
  <c r="BC156" i="508"/>
  <c r="BB156" i="508"/>
  <c r="BA156" i="508"/>
  <c r="AQ156" i="508"/>
  <c r="AL156" i="508"/>
  <c r="AK156" i="508"/>
  <c r="AJ156" i="508"/>
  <c r="AD156" i="508"/>
  <c r="AC156" i="508"/>
  <c r="AB156" i="508"/>
  <c r="Z156" i="508"/>
  <c r="Y156" i="508"/>
  <c r="W156" i="508"/>
  <c r="U156" i="508"/>
  <c r="L156" i="508"/>
  <c r="B156" i="508"/>
  <c r="BJ155" i="508"/>
  <c r="BI155" i="508"/>
  <c r="BH155" i="508"/>
  <c r="BG155" i="508"/>
  <c r="BF155" i="508"/>
  <c r="BE155" i="508"/>
  <c r="BD155" i="508"/>
  <c r="BC155" i="508"/>
  <c r="BB155" i="508"/>
  <c r="BA155" i="508"/>
  <c r="AQ155" i="508"/>
  <c r="AL155" i="508"/>
  <c r="AK155" i="508"/>
  <c r="AJ155" i="508"/>
  <c r="AD155" i="508"/>
  <c r="AC155" i="508"/>
  <c r="AB155" i="508"/>
  <c r="Z155" i="508"/>
  <c r="Y155" i="508"/>
  <c r="W155" i="508"/>
  <c r="U155" i="508"/>
  <c r="L155" i="508"/>
  <c r="B155" i="508"/>
  <c r="BJ154" i="508"/>
  <c r="BI154" i="508"/>
  <c r="BH154" i="508"/>
  <c r="BG154" i="508"/>
  <c r="BF154" i="508"/>
  <c r="BE154" i="508"/>
  <c r="BD154" i="508"/>
  <c r="BC154" i="508"/>
  <c r="BB154" i="508"/>
  <c r="BA154" i="508"/>
  <c r="AQ154" i="508"/>
  <c r="AL154" i="508"/>
  <c r="AK154" i="508"/>
  <c r="AJ154" i="508"/>
  <c r="AD154" i="508"/>
  <c r="Z154" i="508" s="1"/>
  <c r="AC154" i="508"/>
  <c r="AB154" i="508"/>
  <c r="Y154" i="508"/>
  <c r="W154" i="508"/>
  <c r="U154" i="508"/>
  <c r="L154" i="508"/>
  <c r="B154" i="508"/>
  <c r="BJ153" i="508"/>
  <c r="BI153" i="508"/>
  <c r="BH153" i="508"/>
  <c r="BG153" i="508"/>
  <c r="BF153" i="508"/>
  <c r="BE153" i="508"/>
  <c r="BD153" i="508"/>
  <c r="BC153" i="508"/>
  <c r="BB153" i="508"/>
  <c r="BA153" i="508"/>
  <c r="AQ153" i="508"/>
  <c r="AL153" i="508"/>
  <c r="AK153" i="508"/>
  <c r="AJ153" i="508"/>
  <c r="AD153" i="508"/>
  <c r="Z153" i="508" s="1"/>
  <c r="AC153" i="508"/>
  <c r="AB153" i="508"/>
  <c r="Y153" i="508"/>
  <c r="W153" i="508"/>
  <c r="U153" i="508"/>
  <c r="L153" i="508"/>
  <c r="B153" i="508"/>
  <c r="BJ152" i="508"/>
  <c r="BI152" i="508"/>
  <c r="BH152" i="508"/>
  <c r="BG152" i="508"/>
  <c r="BF152" i="508"/>
  <c r="BE152" i="508"/>
  <c r="BD152" i="508"/>
  <c r="BC152" i="508"/>
  <c r="BB152" i="508"/>
  <c r="BA152" i="508"/>
  <c r="AQ152" i="508"/>
  <c r="AL152" i="508"/>
  <c r="AK152" i="508"/>
  <c r="AJ152" i="508"/>
  <c r="AD152" i="508"/>
  <c r="Z152" i="508" s="1"/>
  <c r="AC152" i="508"/>
  <c r="AB152" i="508"/>
  <c r="Y152" i="508"/>
  <c r="W152" i="508"/>
  <c r="U152" i="508"/>
  <c r="L152" i="508"/>
  <c r="B152" i="508"/>
  <c r="BJ151" i="508"/>
  <c r="BI151" i="508"/>
  <c r="BH151" i="508"/>
  <c r="BG151" i="508"/>
  <c r="BF151" i="508"/>
  <c r="BE151" i="508"/>
  <c r="BD151" i="508"/>
  <c r="BC151" i="508"/>
  <c r="BB151" i="508"/>
  <c r="BA151" i="508"/>
  <c r="AQ151" i="508"/>
  <c r="AL151" i="508"/>
  <c r="AK151" i="508"/>
  <c r="AJ151" i="508"/>
  <c r="AD151" i="508"/>
  <c r="Z151" i="508" s="1"/>
  <c r="AC151" i="508"/>
  <c r="AB151" i="508"/>
  <c r="Y151" i="508"/>
  <c r="W151" i="508"/>
  <c r="U151" i="508"/>
  <c r="L151" i="508"/>
  <c r="B151" i="508"/>
  <c r="BJ150" i="508"/>
  <c r="BI150" i="508"/>
  <c r="BH150" i="508"/>
  <c r="BG150" i="508"/>
  <c r="BF150" i="508"/>
  <c r="BE150" i="508"/>
  <c r="BD150" i="508"/>
  <c r="BC150" i="508"/>
  <c r="BB150" i="508"/>
  <c r="BA150" i="508"/>
  <c r="AQ150" i="508"/>
  <c r="AL150" i="508"/>
  <c r="AK150" i="508"/>
  <c r="AJ150" i="508"/>
  <c r="AD150" i="508"/>
  <c r="Z150" i="508" s="1"/>
  <c r="AC150" i="508"/>
  <c r="AB150" i="508"/>
  <c r="Y150" i="508"/>
  <c r="W150" i="508"/>
  <c r="U150" i="508"/>
  <c r="L150" i="508"/>
  <c r="B150" i="508"/>
  <c r="BJ149" i="508"/>
  <c r="BI149" i="508"/>
  <c r="BH149" i="508"/>
  <c r="BG149" i="508"/>
  <c r="BF149" i="508"/>
  <c r="BE149" i="508"/>
  <c r="BD149" i="508"/>
  <c r="BC149" i="508"/>
  <c r="BB149" i="508"/>
  <c r="BA149" i="508"/>
  <c r="AQ149" i="508"/>
  <c r="AL149" i="508"/>
  <c r="AK149" i="508"/>
  <c r="AJ149" i="508"/>
  <c r="AD149" i="508"/>
  <c r="Z149" i="508" s="1"/>
  <c r="AC149" i="508"/>
  <c r="AB149" i="508"/>
  <c r="Y149" i="508"/>
  <c r="W149" i="508"/>
  <c r="U149" i="508"/>
  <c r="L149" i="508"/>
  <c r="B149" i="508"/>
  <c r="BJ148" i="508"/>
  <c r="BI148" i="508"/>
  <c r="BH148" i="508"/>
  <c r="BG148" i="508"/>
  <c r="BF148" i="508"/>
  <c r="BE148" i="508"/>
  <c r="BD148" i="508"/>
  <c r="BC148" i="508"/>
  <c r="BB148" i="508"/>
  <c r="BA148" i="508"/>
  <c r="AQ148" i="508"/>
  <c r="AL148" i="508"/>
  <c r="AK148" i="508"/>
  <c r="AJ148" i="508"/>
  <c r="AD148" i="508"/>
  <c r="AC148" i="508"/>
  <c r="AB148" i="508"/>
  <c r="Z148" i="508"/>
  <c r="Y148" i="508"/>
  <c r="W148" i="508"/>
  <c r="U148" i="508"/>
  <c r="L148" i="508"/>
  <c r="B148" i="508"/>
  <c r="BJ147" i="508"/>
  <c r="BI147" i="508"/>
  <c r="BH147" i="508"/>
  <c r="BG147" i="508"/>
  <c r="BF147" i="508"/>
  <c r="BE147" i="508"/>
  <c r="BD147" i="508"/>
  <c r="BC147" i="508"/>
  <c r="BB147" i="508"/>
  <c r="BA147" i="508"/>
  <c r="AQ147" i="508"/>
  <c r="AL147" i="508"/>
  <c r="AK147" i="508"/>
  <c r="AJ147" i="508"/>
  <c r="AD147" i="508"/>
  <c r="AC147" i="508"/>
  <c r="AB147" i="508"/>
  <c r="Z147" i="508"/>
  <c r="Y147" i="508"/>
  <c r="W147" i="508"/>
  <c r="U147" i="508"/>
  <c r="L147" i="508"/>
  <c r="B147" i="508"/>
  <c r="BJ146" i="508"/>
  <c r="BI146" i="508"/>
  <c r="BH146" i="508"/>
  <c r="BG146" i="508"/>
  <c r="BF146" i="508"/>
  <c r="BE146" i="508"/>
  <c r="BD146" i="508"/>
  <c r="BC146" i="508"/>
  <c r="BB146" i="508"/>
  <c r="BA146" i="508"/>
  <c r="AQ146" i="508"/>
  <c r="AL146" i="508"/>
  <c r="AK146" i="508"/>
  <c r="AJ146" i="508"/>
  <c r="AD146" i="508"/>
  <c r="Z146" i="508" s="1"/>
  <c r="AC146" i="508"/>
  <c r="AB146" i="508"/>
  <c r="Y146" i="508"/>
  <c r="W146" i="508"/>
  <c r="U146" i="508"/>
  <c r="L146" i="508"/>
  <c r="B146" i="508"/>
  <c r="BJ145" i="508"/>
  <c r="BI145" i="508"/>
  <c r="BH145" i="508"/>
  <c r="BG145" i="508"/>
  <c r="BF145" i="508"/>
  <c r="BE145" i="508"/>
  <c r="BD145" i="508"/>
  <c r="BC145" i="508"/>
  <c r="BB145" i="508"/>
  <c r="BA145" i="508"/>
  <c r="AQ145" i="508"/>
  <c r="AL145" i="508"/>
  <c r="AK145" i="508"/>
  <c r="AJ145" i="508"/>
  <c r="AD145" i="508"/>
  <c r="Z145" i="508" s="1"/>
  <c r="AC145" i="508"/>
  <c r="AB145" i="508"/>
  <c r="Y145" i="508"/>
  <c r="W145" i="508"/>
  <c r="U145" i="508"/>
  <c r="L145" i="508"/>
  <c r="B145" i="508"/>
  <c r="BJ144" i="508"/>
  <c r="BI144" i="508"/>
  <c r="BH144" i="508"/>
  <c r="BG144" i="508"/>
  <c r="BF144" i="508"/>
  <c r="BE144" i="508"/>
  <c r="BD144" i="508"/>
  <c r="BC144" i="508"/>
  <c r="BB144" i="508"/>
  <c r="BA144" i="508"/>
  <c r="AQ144" i="508"/>
  <c r="AL144" i="508"/>
  <c r="AK144" i="508"/>
  <c r="AJ144" i="508"/>
  <c r="AD144" i="508"/>
  <c r="Z144" i="508" s="1"/>
  <c r="AC144" i="508"/>
  <c r="AB144" i="508"/>
  <c r="Y144" i="508"/>
  <c r="W144" i="508"/>
  <c r="U144" i="508"/>
  <c r="L144" i="508"/>
  <c r="B144" i="508"/>
  <c r="BJ143" i="508"/>
  <c r="BI143" i="508"/>
  <c r="BH143" i="508"/>
  <c r="BG143" i="508"/>
  <c r="BF143" i="508"/>
  <c r="BE143" i="508"/>
  <c r="BD143" i="508"/>
  <c r="BC143" i="508"/>
  <c r="BB143" i="508"/>
  <c r="BA143" i="508"/>
  <c r="AQ143" i="508"/>
  <c r="AL143" i="508"/>
  <c r="AK143" i="508"/>
  <c r="AJ143" i="508"/>
  <c r="AD143" i="508"/>
  <c r="Z143" i="508" s="1"/>
  <c r="AC143" i="508"/>
  <c r="AB143" i="508"/>
  <c r="Y143" i="508"/>
  <c r="W143" i="508"/>
  <c r="U143" i="508"/>
  <c r="L143" i="508"/>
  <c r="B143" i="508"/>
  <c r="BJ142" i="508"/>
  <c r="BI142" i="508"/>
  <c r="BH142" i="508"/>
  <c r="BG142" i="508"/>
  <c r="BF142" i="508"/>
  <c r="BE142" i="508"/>
  <c r="BD142" i="508"/>
  <c r="BC142" i="508"/>
  <c r="BB142" i="508"/>
  <c r="BA142" i="508"/>
  <c r="AQ142" i="508"/>
  <c r="AL142" i="508"/>
  <c r="AK142" i="508"/>
  <c r="AJ142" i="508"/>
  <c r="AD142" i="508"/>
  <c r="Z142" i="508" s="1"/>
  <c r="AC142" i="508"/>
  <c r="AB142" i="508"/>
  <c r="Y142" i="508"/>
  <c r="W142" i="508"/>
  <c r="U142" i="508"/>
  <c r="L142" i="508"/>
  <c r="B142" i="508"/>
  <c r="BJ141" i="508"/>
  <c r="BI141" i="508"/>
  <c r="BH141" i="508"/>
  <c r="BG141" i="508"/>
  <c r="BF141" i="508"/>
  <c r="BE141" i="508"/>
  <c r="BD141" i="508"/>
  <c r="BC141" i="508"/>
  <c r="BB141" i="508"/>
  <c r="BA141" i="508"/>
  <c r="AQ141" i="508"/>
  <c r="AL141" i="508"/>
  <c r="AK141" i="508"/>
  <c r="AJ141" i="508"/>
  <c r="AD141" i="508"/>
  <c r="Z141" i="508" s="1"/>
  <c r="AC141" i="508"/>
  <c r="AB141" i="508"/>
  <c r="Y141" i="508"/>
  <c r="W141" i="508"/>
  <c r="U141" i="508"/>
  <c r="L141" i="508"/>
  <c r="B141" i="508"/>
  <c r="BJ140" i="508"/>
  <c r="BI140" i="508"/>
  <c r="BH140" i="508"/>
  <c r="BG140" i="508"/>
  <c r="BF140" i="508"/>
  <c r="BE140" i="508"/>
  <c r="BD140" i="508"/>
  <c r="BC140" i="508"/>
  <c r="BB140" i="508"/>
  <c r="BA140" i="508"/>
  <c r="AQ140" i="508"/>
  <c r="AL140" i="508"/>
  <c r="AK140" i="508"/>
  <c r="AJ140" i="508"/>
  <c r="AD140" i="508"/>
  <c r="AC140" i="508"/>
  <c r="AB140" i="508"/>
  <c r="Z140" i="508"/>
  <c r="Y140" i="508"/>
  <c r="W140" i="508"/>
  <c r="U140" i="508"/>
  <c r="L140" i="508"/>
  <c r="B140" i="508"/>
  <c r="BJ139" i="508"/>
  <c r="BI139" i="508"/>
  <c r="BH139" i="508"/>
  <c r="BG139" i="508"/>
  <c r="BF139" i="508"/>
  <c r="BE139" i="508"/>
  <c r="BD139" i="508"/>
  <c r="BC139" i="508"/>
  <c r="BB139" i="508"/>
  <c r="BA139" i="508"/>
  <c r="AQ139" i="508"/>
  <c r="AL139" i="508"/>
  <c r="AK139" i="508"/>
  <c r="AJ139" i="508"/>
  <c r="AD139" i="508"/>
  <c r="AC139" i="508"/>
  <c r="AB139" i="508"/>
  <c r="Z139" i="508"/>
  <c r="Y139" i="508"/>
  <c r="W139" i="508"/>
  <c r="U139" i="508"/>
  <c r="L139" i="508"/>
  <c r="B139" i="508"/>
  <c r="BJ138" i="508"/>
  <c r="BI138" i="508"/>
  <c r="BH138" i="508"/>
  <c r="BG138" i="508"/>
  <c r="BF138" i="508"/>
  <c r="BE138" i="508"/>
  <c r="BD138" i="508"/>
  <c r="BC138" i="508"/>
  <c r="BB138" i="508"/>
  <c r="BA138" i="508"/>
  <c r="AQ138" i="508"/>
  <c r="AL138" i="508"/>
  <c r="AK138" i="508"/>
  <c r="AJ138" i="508"/>
  <c r="AD138" i="508"/>
  <c r="Z138" i="508" s="1"/>
  <c r="AC138" i="508"/>
  <c r="AB138" i="508"/>
  <c r="Y138" i="508"/>
  <c r="W138" i="508"/>
  <c r="U138" i="508"/>
  <c r="L138" i="508"/>
  <c r="B138" i="508"/>
  <c r="BJ137" i="508"/>
  <c r="BI137" i="508"/>
  <c r="BH137" i="508"/>
  <c r="BG137" i="508"/>
  <c r="BF137" i="508"/>
  <c r="BE137" i="508"/>
  <c r="BD137" i="508"/>
  <c r="BC137" i="508"/>
  <c r="BB137" i="508"/>
  <c r="BA137" i="508"/>
  <c r="AQ137" i="508"/>
  <c r="AL137" i="508"/>
  <c r="AK137" i="508"/>
  <c r="AJ137" i="508"/>
  <c r="AD137" i="508"/>
  <c r="Z137" i="508" s="1"/>
  <c r="AC137" i="508"/>
  <c r="AB137" i="508"/>
  <c r="Y137" i="508"/>
  <c r="W137" i="508"/>
  <c r="U137" i="508"/>
  <c r="L137" i="508"/>
  <c r="B137" i="508"/>
  <c r="BJ136" i="508"/>
  <c r="BI136" i="508"/>
  <c r="BH136" i="508"/>
  <c r="BG136" i="508"/>
  <c r="BF136" i="508"/>
  <c r="BE136" i="508"/>
  <c r="BD136" i="508"/>
  <c r="BC136" i="508"/>
  <c r="BB136" i="508"/>
  <c r="BA136" i="508"/>
  <c r="AQ136" i="508"/>
  <c r="AL136" i="508"/>
  <c r="AK136" i="508"/>
  <c r="AJ136" i="508"/>
  <c r="AD136" i="508"/>
  <c r="Z136" i="508" s="1"/>
  <c r="AC136" i="508"/>
  <c r="AB136" i="508"/>
  <c r="Y136" i="508"/>
  <c r="W136" i="508"/>
  <c r="U136" i="508"/>
  <c r="L136" i="508"/>
  <c r="B136" i="508"/>
  <c r="BJ135" i="508"/>
  <c r="BI135" i="508"/>
  <c r="BH135" i="508"/>
  <c r="BG135" i="508"/>
  <c r="BF135" i="508"/>
  <c r="BE135" i="508"/>
  <c r="BD135" i="508"/>
  <c r="BC135" i="508"/>
  <c r="BB135" i="508"/>
  <c r="BA135" i="508"/>
  <c r="AQ135" i="508"/>
  <c r="AL135" i="508"/>
  <c r="AK135" i="508"/>
  <c r="AJ135" i="508"/>
  <c r="AD135" i="508"/>
  <c r="Z135" i="508" s="1"/>
  <c r="AC135" i="508"/>
  <c r="AB135" i="508"/>
  <c r="Y135" i="508"/>
  <c r="W135" i="508"/>
  <c r="U135" i="508"/>
  <c r="L135" i="508"/>
  <c r="B135" i="508"/>
  <c r="BJ134" i="508"/>
  <c r="BI134" i="508"/>
  <c r="BH134" i="508"/>
  <c r="BG134" i="508"/>
  <c r="BF134" i="508"/>
  <c r="BE134" i="508"/>
  <c r="BD134" i="508"/>
  <c r="BC134" i="508"/>
  <c r="BB134" i="508"/>
  <c r="BA134" i="508"/>
  <c r="AQ134" i="508"/>
  <c r="AL134" i="508"/>
  <c r="AK134" i="508"/>
  <c r="AJ134" i="508"/>
  <c r="AD134" i="508"/>
  <c r="Z134" i="508" s="1"/>
  <c r="AC134" i="508"/>
  <c r="AB134" i="508"/>
  <c r="Y134" i="508"/>
  <c r="W134" i="508"/>
  <c r="U134" i="508"/>
  <c r="L134" i="508"/>
  <c r="B134" i="508"/>
  <c r="BJ133" i="508"/>
  <c r="BI133" i="508"/>
  <c r="BH133" i="508"/>
  <c r="BG133" i="508"/>
  <c r="BF133" i="508"/>
  <c r="BE133" i="508"/>
  <c r="BD133" i="508"/>
  <c r="BC133" i="508"/>
  <c r="BB133" i="508"/>
  <c r="BA133" i="508"/>
  <c r="AQ133" i="508"/>
  <c r="AL133" i="508"/>
  <c r="AK133" i="508"/>
  <c r="AJ133" i="508"/>
  <c r="AD133" i="508"/>
  <c r="Z133" i="508" s="1"/>
  <c r="AC133" i="508"/>
  <c r="AB133" i="508"/>
  <c r="Y133" i="508"/>
  <c r="W133" i="508"/>
  <c r="U133" i="508"/>
  <c r="L133" i="508"/>
  <c r="B133" i="508"/>
  <c r="BJ132" i="508"/>
  <c r="BI132" i="508"/>
  <c r="BH132" i="508"/>
  <c r="BG132" i="508"/>
  <c r="BF132" i="508"/>
  <c r="BE132" i="508"/>
  <c r="BD132" i="508"/>
  <c r="BC132" i="508"/>
  <c r="BB132" i="508"/>
  <c r="BA132" i="508"/>
  <c r="AQ132" i="508"/>
  <c r="AL132" i="508"/>
  <c r="AK132" i="508"/>
  <c r="AA132" i="508" s="1"/>
  <c r="AJ132" i="508"/>
  <c r="AD132" i="508"/>
  <c r="AC132" i="508"/>
  <c r="AB132" i="508"/>
  <c r="Z132" i="508"/>
  <c r="Y132" i="508"/>
  <c r="W132" i="508"/>
  <c r="U132" i="508"/>
  <c r="L132" i="508"/>
  <c r="B132" i="508"/>
  <c r="BJ131" i="508"/>
  <c r="BI131" i="508"/>
  <c r="BH131" i="508"/>
  <c r="BG131" i="508"/>
  <c r="BF131" i="508"/>
  <c r="BE131" i="508"/>
  <c r="BD131" i="508"/>
  <c r="BC131" i="508"/>
  <c r="BB131" i="508"/>
  <c r="BA131" i="508"/>
  <c r="AQ131" i="508"/>
  <c r="AL131" i="508"/>
  <c r="AK131" i="508"/>
  <c r="AJ131" i="508"/>
  <c r="AD131" i="508"/>
  <c r="AC131" i="508"/>
  <c r="AB131" i="508"/>
  <c r="Z131" i="508"/>
  <c r="Y131" i="508"/>
  <c r="W131" i="508"/>
  <c r="U131" i="508"/>
  <c r="L131" i="508"/>
  <c r="B131" i="508"/>
  <c r="BJ130" i="508"/>
  <c r="BI130" i="508"/>
  <c r="BH130" i="508"/>
  <c r="BG130" i="508"/>
  <c r="BF130" i="508"/>
  <c r="BE130" i="508"/>
  <c r="BD130" i="508"/>
  <c r="BC130" i="508"/>
  <c r="BB130" i="508"/>
  <c r="BA130" i="508"/>
  <c r="AQ130" i="508"/>
  <c r="AL130" i="508"/>
  <c r="AK130" i="508"/>
  <c r="AJ130" i="508"/>
  <c r="AD130" i="508"/>
  <c r="Z130" i="508" s="1"/>
  <c r="AC130" i="508"/>
  <c r="AB130" i="508"/>
  <c r="Y130" i="508"/>
  <c r="W130" i="508"/>
  <c r="U130" i="508"/>
  <c r="L130" i="508"/>
  <c r="B130" i="508"/>
  <c r="BJ230" i="509"/>
  <c r="BI230" i="509"/>
  <c r="BH230" i="509"/>
  <c r="BG230" i="509"/>
  <c r="BF230" i="509"/>
  <c r="BE230" i="509"/>
  <c r="BD230" i="509"/>
  <c r="BC230" i="509"/>
  <c r="BB230" i="509"/>
  <c r="BA230" i="509"/>
  <c r="AQ230" i="509"/>
  <c r="AL230" i="509"/>
  <c r="AK230" i="509"/>
  <c r="AJ230" i="509"/>
  <c r="AD230" i="509"/>
  <c r="Z230" i="509" s="1"/>
  <c r="AC230" i="509"/>
  <c r="AB230" i="509"/>
  <c r="Y230" i="509"/>
  <c r="W230" i="509"/>
  <c r="U230" i="509"/>
  <c r="L230" i="509"/>
  <c r="B230" i="509"/>
  <c r="BJ229" i="509"/>
  <c r="BI229" i="509"/>
  <c r="BH229" i="509"/>
  <c r="BG229" i="509"/>
  <c r="BF229" i="509"/>
  <c r="BE229" i="509"/>
  <c r="BD229" i="509"/>
  <c r="BC229" i="509"/>
  <c r="BB229" i="509"/>
  <c r="BA229" i="509"/>
  <c r="AQ229" i="509"/>
  <c r="AL229" i="509"/>
  <c r="AK229" i="509"/>
  <c r="AJ229" i="509"/>
  <c r="AD229" i="509"/>
  <c r="Z229" i="509" s="1"/>
  <c r="AC229" i="509"/>
  <c r="AB229" i="509"/>
  <c r="Y229" i="509"/>
  <c r="W229" i="509"/>
  <c r="U229" i="509"/>
  <c r="L229" i="509"/>
  <c r="B229" i="509"/>
  <c r="BJ228" i="509"/>
  <c r="BI228" i="509"/>
  <c r="BH228" i="509"/>
  <c r="BG228" i="509"/>
  <c r="BF228" i="509"/>
  <c r="BE228" i="509"/>
  <c r="BD228" i="509"/>
  <c r="BC228" i="509"/>
  <c r="BB228" i="509"/>
  <c r="BA228" i="509"/>
  <c r="AQ228" i="509"/>
  <c r="AL228" i="509"/>
  <c r="AK228" i="509"/>
  <c r="AJ228" i="509"/>
  <c r="AD228" i="509"/>
  <c r="Z228" i="509" s="1"/>
  <c r="AC228" i="509"/>
  <c r="AB228" i="509"/>
  <c r="Y228" i="509"/>
  <c r="W228" i="509"/>
  <c r="U228" i="509"/>
  <c r="L228" i="509"/>
  <c r="B228" i="509"/>
  <c r="BJ227" i="509"/>
  <c r="BI227" i="509"/>
  <c r="BH227" i="509"/>
  <c r="BG227" i="509"/>
  <c r="BF227" i="509"/>
  <c r="BE227" i="509"/>
  <c r="BD227" i="509"/>
  <c r="BC227" i="509"/>
  <c r="BB227" i="509"/>
  <c r="BA227" i="509"/>
  <c r="AQ227" i="509"/>
  <c r="AL227" i="509"/>
  <c r="AK227" i="509"/>
  <c r="AJ227" i="509"/>
  <c r="AD227" i="509"/>
  <c r="Z227" i="509" s="1"/>
  <c r="AC227" i="509"/>
  <c r="AB227" i="509"/>
  <c r="Y227" i="509"/>
  <c r="W227" i="509"/>
  <c r="U227" i="509"/>
  <c r="L227" i="509"/>
  <c r="B227" i="509"/>
  <c r="BJ226" i="509"/>
  <c r="BI226" i="509"/>
  <c r="BH226" i="509"/>
  <c r="BG226" i="509"/>
  <c r="BF226" i="509"/>
  <c r="BE226" i="509"/>
  <c r="BD226" i="509"/>
  <c r="BC226" i="509"/>
  <c r="BB226" i="509"/>
  <c r="BA226" i="509"/>
  <c r="AQ226" i="509"/>
  <c r="AL226" i="509"/>
  <c r="AK226" i="509"/>
  <c r="AJ226" i="509"/>
  <c r="AD226" i="509"/>
  <c r="Z226" i="509" s="1"/>
  <c r="AC226" i="509"/>
  <c r="AB226" i="509"/>
  <c r="Y226" i="509"/>
  <c r="W226" i="509"/>
  <c r="U226" i="509"/>
  <c r="L226" i="509"/>
  <c r="B226" i="509"/>
  <c r="BJ225" i="509"/>
  <c r="BI225" i="509"/>
  <c r="BH225" i="509"/>
  <c r="BG225" i="509"/>
  <c r="BF225" i="509"/>
  <c r="BE225" i="509"/>
  <c r="BD225" i="509"/>
  <c r="BC225" i="509"/>
  <c r="BB225" i="509"/>
  <c r="BA225" i="509"/>
  <c r="AQ225" i="509"/>
  <c r="AL225" i="509"/>
  <c r="AK225" i="509"/>
  <c r="AJ225" i="509"/>
  <c r="AD225" i="509"/>
  <c r="Z225" i="509" s="1"/>
  <c r="AC225" i="509"/>
  <c r="AB225" i="509"/>
  <c r="Y225" i="509"/>
  <c r="W225" i="509"/>
  <c r="U225" i="509"/>
  <c r="L225" i="509"/>
  <c r="B225" i="509"/>
  <c r="BJ224" i="509"/>
  <c r="BI224" i="509"/>
  <c r="BH224" i="509"/>
  <c r="BG224" i="509"/>
  <c r="BF224" i="509"/>
  <c r="BE224" i="509"/>
  <c r="BD224" i="509"/>
  <c r="BC224" i="509"/>
  <c r="BB224" i="509"/>
  <c r="BA224" i="509"/>
  <c r="AQ224" i="509"/>
  <c r="AL224" i="509"/>
  <c r="AK224" i="509"/>
  <c r="AJ224" i="509"/>
  <c r="AD224" i="509"/>
  <c r="AC224" i="509"/>
  <c r="AB224" i="509"/>
  <c r="Z224" i="509"/>
  <c r="Y224" i="509"/>
  <c r="W224" i="509"/>
  <c r="U224" i="509"/>
  <c r="L224" i="509"/>
  <c r="B224" i="509"/>
  <c r="BJ223" i="509"/>
  <c r="BI223" i="509"/>
  <c r="BH223" i="509"/>
  <c r="BG223" i="509"/>
  <c r="BF223" i="509"/>
  <c r="BE223" i="509"/>
  <c r="BD223" i="509"/>
  <c r="BC223" i="509"/>
  <c r="BB223" i="509"/>
  <c r="BA223" i="509"/>
  <c r="AQ223" i="509"/>
  <c r="AL223" i="509"/>
  <c r="AK223" i="509"/>
  <c r="AJ223" i="509"/>
  <c r="AD223" i="509"/>
  <c r="Z223" i="509" s="1"/>
  <c r="AC223" i="509"/>
  <c r="AB223" i="509"/>
  <c r="Y223" i="509"/>
  <c r="W223" i="509"/>
  <c r="U223" i="509"/>
  <c r="L223" i="509"/>
  <c r="B223" i="509"/>
  <c r="BJ222" i="509"/>
  <c r="BI222" i="509"/>
  <c r="BH222" i="509"/>
  <c r="BG222" i="509"/>
  <c r="BF222" i="509"/>
  <c r="BE222" i="509"/>
  <c r="BD222" i="509"/>
  <c r="BC222" i="509"/>
  <c r="BB222" i="509"/>
  <c r="BA222" i="509"/>
  <c r="AQ222" i="509"/>
  <c r="AL222" i="509"/>
  <c r="AK222" i="509"/>
  <c r="AJ222" i="509"/>
  <c r="AD222" i="509"/>
  <c r="Z222" i="509" s="1"/>
  <c r="AC222" i="509"/>
  <c r="AB222" i="509"/>
  <c r="Y222" i="509"/>
  <c r="W222" i="509"/>
  <c r="U222" i="509"/>
  <c r="L222" i="509"/>
  <c r="B222" i="509"/>
  <c r="BJ221" i="509"/>
  <c r="BI221" i="509"/>
  <c r="BH221" i="509"/>
  <c r="BG221" i="509"/>
  <c r="BF221" i="509"/>
  <c r="BE221" i="509"/>
  <c r="BD221" i="509"/>
  <c r="BC221" i="509"/>
  <c r="BB221" i="509"/>
  <c r="BA221" i="509"/>
  <c r="AQ221" i="509"/>
  <c r="AL221" i="509"/>
  <c r="AK221" i="509"/>
  <c r="AA221" i="509" s="1"/>
  <c r="AJ221" i="509"/>
  <c r="AD221" i="509"/>
  <c r="AC221" i="509"/>
  <c r="AB221" i="509"/>
  <c r="Z221" i="509"/>
  <c r="Y221" i="509"/>
  <c r="W221" i="509"/>
  <c r="U221" i="509"/>
  <c r="L221" i="509"/>
  <c r="B221" i="509"/>
  <c r="BJ220" i="509"/>
  <c r="BI220" i="509"/>
  <c r="BH220" i="509"/>
  <c r="BG220" i="509"/>
  <c r="BF220" i="509"/>
  <c r="BE220" i="509"/>
  <c r="BD220" i="509"/>
  <c r="BC220" i="509"/>
  <c r="BB220" i="509"/>
  <c r="BA220" i="509"/>
  <c r="AQ220" i="509"/>
  <c r="AL220" i="509"/>
  <c r="AK220" i="509"/>
  <c r="AJ220" i="509"/>
  <c r="AD220" i="509"/>
  <c r="AC220" i="509"/>
  <c r="AB220" i="509"/>
  <c r="Z220" i="509"/>
  <c r="Y220" i="509"/>
  <c r="W220" i="509"/>
  <c r="U220" i="509"/>
  <c r="L220" i="509"/>
  <c r="B220" i="509"/>
  <c r="BJ219" i="509"/>
  <c r="BI219" i="509"/>
  <c r="BH219" i="509"/>
  <c r="BG219" i="509"/>
  <c r="BF219" i="509"/>
  <c r="BE219" i="509"/>
  <c r="BD219" i="509"/>
  <c r="BC219" i="509"/>
  <c r="BB219" i="509"/>
  <c r="BA219" i="509"/>
  <c r="AQ219" i="509"/>
  <c r="AL219" i="509"/>
  <c r="AK219" i="509"/>
  <c r="AJ219" i="509"/>
  <c r="AD219" i="509"/>
  <c r="Z219" i="509" s="1"/>
  <c r="AC219" i="509"/>
  <c r="AB219" i="509"/>
  <c r="Y219" i="509"/>
  <c r="W219" i="509"/>
  <c r="U219" i="509"/>
  <c r="L219" i="509"/>
  <c r="B219" i="509"/>
  <c r="BJ218" i="509"/>
  <c r="BI218" i="509"/>
  <c r="BH218" i="509"/>
  <c r="BG218" i="509"/>
  <c r="BF218" i="509"/>
  <c r="BE218" i="509"/>
  <c r="BD218" i="509"/>
  <c r="BC218" i="509"/>
  <c r="BB218" i="509"/>
  <c r="BA218" i="509"/>
  <c r="AQ218" i="509"/>
  <c r="AL218" i="509"/>
  <c r="AK218" i="509"/>
  <c r="AJ218" i="509"/>
  <c r="AD218" i="509"/>
  <c r="AC218" i="509"/>
  <c r="AB218" i="509"/>
  <c r="Z218" i="509"/>
  <c r="Y218" i="509"/>
  <c r="W218" i="509"/>
  <c r="U218" i="509"/>
  <c r="L218" i="509"/>
  <c r="B218" i="509"/>
  <c r="BJ217" i="509"/>
  <c r="BI217" i="509"/>
  <c r="BH217" i="509"/>
  <c r="BG217" i="509"/>
  <c r="BF217" i="509"/>
  <c r="BE217" i="509"/>
  <c r="BD217" i="509"/>
  <c r="BC217" i="509"/>
  <c r="BB217" i="509"/>
  <c r="BA217" i="509"/>
  <c r="AQ217" i="509"/>
  <c r="AL217" i="509"/>
  <c r="AK217" i="509"/>
  <c r="AJ217" i="509"/>
  <c r="AD217" i="509"/>
  <c r="AC217" i="509"/>
  <c r="AB217" i="509"/>
  <c r="Z217" i="509"/>
  <c r="Y217" i="509"/>
  <c r="W217" i="509"/>
  <c r="U217" i="509"/>
  <c r="L217" i="509"/>
  <c r="B217" i="509"/>
  <c r="BJ216" i="509"/>
  <c r="BI216" i="509"/>
  <c r="BH216" i="509"/>
  <c r="BG216" i="509"/>
  <c r="BF216" i="509"/>
  <c r="BE216" i="509"/>
  <c r="BD216" i="509"/>
  <c r="BC216" i="509"/>
  <c r="BB216" i="509"/>
  <c r="BA216" i="509"/>
  <c r="AQ216" i="509"/>
  <c r="AL216" i="509"/>
  <c r="AK216" i="509"/>
  <c r="AJ216" i="509"/>
  <c r="AD216" i="509"/>
  <c r="Z216" i="509" s="1"/>
  <c r="AC216" i="509"/>
  <c r="AB216" i="509"/>
  <c r="Y216" i="509"/>
  <c r="W216" i="509"/>
  <c r="U216" i="509"/>
  <c r="L216" i="509"/>
  <c r="B216" i="509"/>
  <c r="BJ215" i="509"/>
  <c r="BI215" i="509"/>
  <c r="BH215" i="509"/>
  <c r="BG215" i="509"/>
  <c r="BF215" i="509"/>
  <c r="BE215" i="509"/>
  <c r="BD215" i="509"/>
  <c r="BC215" i="509"/>
  <c r="BB215" i="509"/>
  <c r="BA215" i="509"/>
  <c r="AQ215" i="509"/>
  <c r="AL215" i="509"/>
  <c r="AK215" i="509"/>
  <c r="AJ215" i="509"/>
  <c r="AD215" i="509"/>
  <c r="Z215" i="509" s="1"/>
  <c r="AC215" i="509"/>
  <c r="AB215" i="509"/>
  <c r="Y215" i="509"/>
  <c r="W215" i="509"/>
  <c r="U215" i="509"/>
  <c r="L215" i="509"/>
  <c r="B215" i="509"/>
  <c r="BJ214" i="509"/>
  <c r="BI214" i="509"/>
  <c r="BH214" i="509"/>
  <c r="BG214" i="509"/>
  <c r="BF214" i="509"/>
  <c r="BE214" i="509"/>
  <c r="BD214" i="509"/>
  <c r="BC214" i="509"/>
  <c r="BB214" i="509"/>
  <c r="BA214" i="509"/>
  <c r="AQ214" i="509"/>
  <c r="AL214" i="509"/>
  <c r="AK214" i="509"/>
  <c r="AJ214" i="509"/>
  <c r="AD214" i="509"/>
  <c r="AC214" i="509"/>
  <c r="AB214" i="509"/>
  <c r="Z214" i="509"/>
  <c r="Y214" i="509"/>
  <c r="W214" i="509"/>
  <c r="U214" i="509"/>
  <c r="L214" i="509"/>
  <c r="B214" i="509"/>
  <c r="BJ213" i="509"/>
  <c r="BI213" i="509"/>
  <c r="BH213" i="509"/>
  <c r="BG213" i="509"/>
  <c r="BF213" i="509"/>
  <c r="BE213" i="509"/>
  <c r="BD213" i="509"/>
  <c r="BC213" i="509"/>
  <c r="BB213" i="509"/>
  <c r="BA213" i="509"/>
  <c r="AQ213" i="509"/>
  <c r="AL213" i="509"/>
  <c r="AK213" i="509"/>
  <c r="AJ213" i="509"/>
  <c r="AD213" i="509"/>
  <c r="Z213" i="509" s="1"/>
  <c r="AC213" i="509"/>
  <c r="AB213" i="509"/>
  <c r="Y213" i="509"/>
  <c r="W213" i="509"/>
  <c r="U213" i="509"/>
  <c r="L213" i="509"/>
  <c r="B213" i="509"/>
  <c r="BJ212" i="509"/>
  <c r="BI212" i="509"/>
  <c r="BH212" i="509"/>
  <c r="BG212" i="509"/>
  <c r="BF212" i="509"/>
  <c r="BE212" i="509"/>
  <c r="BD212" i="509"/>
  <c r="BC212" i="509"/>
  <c r="BB212" i="509"/>
  <c r="BA212" i="509"/>
  <c r="AQ212" i="509"/>
  <c r="AL212" i="509"/>
  <c r="AK212" i="509"/>
  <c r="AJ212" i="509"/>
  <c r="AD212" i="509"/>
  <c r="Z212" i="509" s="1"/>
  <c r="AC212" i="509"/>
  <c r="AB212" i="509"/>
  <c r="Y212" i="509"/>
  <c r="W212" i="509"/>
  <c r="U212" i="509"/>
  <c r="L212" i="509"/>
  <c r="B212" i="509"/>
  <c r="BJ211" i="509"/>
  <c r="BI211" i="509"/>
  <c r="BH211" i="509"/>
  <c r="BG211" i="509"/>
  <c r="BF211" i="509"/>
  <c r="BE211" i="509"/>
  <c r="BD211" i="509"/>
  <c r="BC211" i="509"/>
  <c r="BB211" i="509"/>
  <c r="BA211" i="509"/>
  <c r="AQ211" i="509"/>
  <c r="AL211" i="509"/>
  <c r="AK211" i="509"/>
  <c r="AJ211" i="509"/>
  <c r="AD211" i="509"/>
  <c r="Z211" i="509" s="1"/>
  <c r="AC211" i="509"/>
  <c r="AB211" i="509"/>
  <c r="Y211" i="509"/>
  <c r="W211" i="509"/>
  <c r="U211" i="509"/>
  <c r="L211" i="509"/>
  <c r="B211" i="509"/>
  <c r="BJ210" i="509"/>
  <c r="BI210" i="509"/>
  <c r="BH210" i="509"/>
  <c r="BG210" i="509"/>
  <c r="BF210" i="509"/>
  <c r="BE210" i="509"/>
  <c r="BD210" i="509"/>
  <c r="BC210" i="509"/>
  <c r="BB210" i="509"/>
  <c r="BA210" i="509"/>
  <c r="AQ210" i="509"/>
  <c r="AL210" i="509"/>
  <c r="AK210" i="509"/>
  <c r="AJ210" i="509"/>
  <c r="AD210" i="509"/>
  <c r="Z210" i="509" s="1"/>
  <c r="AC210" i="509"/>
  <c r="AB210" i="509"/>
  <c r="Y210" i="509"/>
  <c r="W210" i="509"/>
  <c r="U210" i="509"/>
  <c r="L210" i="509"/>
  <c r="B210" i="509"/>
  <c r="BJ209" i="509"/>
  <c r="BI209" i="509"/>
  <c r="BH209" i="509"/>
  <c r="BG209" i="509"/>
  <c r="BF209" i="509"/>
  <c r="BE209" i="509"/>
  <c r="BD209" i="509"/>
  <c r="BC209" i="509"/>
  <c r="BB209" i="509"/>
  <c r="BA209" i="509"/>
  <c r="AQ209" i="509"/>
  <c r="AL209" i="509"/>
  <c r="AK209" i="509"/>
  <c r="AJ209" i="509"/>
  <c r="AD209" i="509"/>
  <c r="Z209" i="509" s="1"/>
  <c r="AC209" i="509"/>
  <c r="AB209" i="509"/>
  <c r="Y209" i="509"/>
  <c r="W209" i="509"/>
  <c r="U209" i="509"/>
  <c r="L209" i="509"/>
  <c r="B209" i="509"/>
  <c r="BJ208" i="509"/>
  <c r="BI208" i="509"/>
  <c r="BH208" i="509"/>
  <c r="BG208" i="509"/>
  <c r="BF208" i="509"/>
  <c r="BE208" i="509"/>
  <c r="BD208" i="509"/>
  <c r="BC208" i="509"/>
  <c r="BB208" i="509"/>
  <c r="BA208" i="509"/>
  <c r="AQ208" i="509"/>
  <c r="AL208" i="509"/>
  <c r="AK208" i="509"/>
  <c r="AJ208" i="509"/>
  <c r="AD208" i="509"/>
  <c r="AC208" i="509"/>
  <c r="AB208" i="509"/>
  <c r="Z208" i="509"/>
  <c r="Y208" i="509"/>
  <c r="W208" i="509"/>
  <c r="U208" i="509"/>
  <c r="L208" i="509"/>
  <c r="B208" i="509"/>
  <c r="BJ207" i="509"/>
  <c r="BI207" i="509"/>
  <c r="BH207" i="509"/>
  <c r="BG207" i="509"/>
  <c r="BF207" i="509"/>
  <c r="BE207" i="509"/>
  <c r="BD207" i="509"/>
  <c r="BC207" i="509"/>
  <c r="BB207" i="509"/>
  <c r="BA207" i="509"/>
  <c r="AQ207" i="509"/>
  <c r="AL207" i="509"/>
  <c r="AK207" i="509"/>
  <c r="AJ207" i="509"/>
  <c r="AD207" i="509"/>
  <c r="Z207" i="509" s="1"/>
  <c r="AC207" i="509"/>
  <c r="AB207" i="509"/>
  <c r="Y207" i="509"/>
  <c r="W207" i="509"/>
  <c r="U207" i="509"/>
  <c r="L207" i="509"/>
  <c r="B207" i="509"/>
  <c r="BJ206" i="509"/>
  <c r="BI206" i="509"/>
  <c r="BH206" i="509"/>
  <c r="BG206" i="509"/>
  <c r="BF206" i="509"/>
  <c r="BE206" i="509"/>
  <c r="BD206" i="509"/>
  <c r="BC206" i="509"/>
  <c r="BB206" i="509"/>
  <c r="BA206" i="509"/>
  <c r="AQ206" i="509"/>
  <c r="AL206" i="509"/>
  <c r="AK206" i="509"/>
  <c r="AJ206" i="509"/>
  <c r="AD206" i="509"/>
  <c r="Z206" i="509" s="1"/>
  <c r="AC206" i="509"/>
  <c r="AB206" i="509"/>
  <c r="Y206" i="509"/>
  <c r="W206" i="509"/>
  <c r="U206" i="509"/>
  <c r="L206" i="509"/>
  <c r="B206" i="509"/>
  <c r="BJ205" i="509"/>
  <c r="BI205" i="509"/>
  <c r="BH205" i="509"/>
  <c r="BG205" i="509"/>
  <c r="BF205" i="509"/>
  <c r="BE205" i="509"/>
  <c r="BD205" i="509"/>
  <c r="BC205" i="509"/>
  <c r="BB205" i="509"/>
  <c r="BA205" i="509"/>
  <c r="AQ205" i="509"/>
  <c r="AL205" i="509"/>
  <c r="AK205" i="509"/>
  <c r="AA205" i="509" s="1"/>
  <c r="AJ205" i="509"/>
  <c r="AD205" i="509"/>
  <c r="AC205" i="509"/>
  <c r="AB205" i="509"/>
  <c r="Z205" i="509"/>
  <c r="Y205" i="509"/>
  <c r="W205" i="509"/>
  <c r="U205" i="509"/>
  <c r="L205" i="509"/>
  <c r="B205" i="509"/>
  <c r="BJ204" i="509"/>
  <c r="BI204" i="509"/>
  <c r="BH204" i="509"/>
  <c r="BG204" i="509"/>
  <c r="BF204" i="509"/>
  <c r="BE204" i="509"/>
  <c r="BD204" i="509"/>
  <c r="BC204" i="509"/>
  <c r="BB204" i="509"/>
  <c r="BA204" i="509"/>
  <c r="AQ204" i="509"/>
  <c r="AL204" i="509"/>
  <c r="AK204" i="509"/>
  <c r="AJ204" i="509"/>
  <c r="AD204" i="509"/>
  <c r="AC204" i="509"/>
  <c r="AB204" i="509"/>
  <c r="Z204" i="509"/>
  <c r="Y204" i="509"/>
  <c r="W204" i="509"/>
  <c r="U204" i="509"/>
  <c r="L204" i="509"/>
  <c r="B204" i="509"/>
  <c r="BJ203" i="509"/>
  <c r="BI203" i="509"/>
  <c r="BH203" i="509"/>
  <c r="BG203" i="509"/>
  <c r="BF203" i="509"/>
  <c r="BE203" i="509"/>
  <c r="BD203" i="509"/>
  <c r="BC203" i="509"/>
  <c r="BB203" i="509"/>
  <c r="BA203" i="509"/>
  <c r="AQ203" i="509"/>
  <c r="AL203" i="509"/>
  <c r="AK203" i="509"/>
  <c r="AJ203" i="509"/>
  <c r="AD203" i="509"/>
  <c r="Z203" i="509" s="1"/>
  <c r="AC203" i="509"/>
  <c r="AB203" i="509"/>
  <c r="Y203" i="509"/>
  <c r="W203" i="509"/>
  <c r="U203" i="509"/>
  <c r="L203" i="509"/>
  <c r="B203" i="509"/>
  <c r="BJ202" i="509"/>
  <c r="BI202" i="509"/>
  <c r="BH202" i="509"/>
  <c r="BG202" i="509"/>
  <c r="BF202" i="509"/>
  <c r="BE202" i="509"/>
  <c r="BD202" i="509"/>
  <c r="BC202" i="509"/>
  <c r="BB202" i="509"/>
  <c r="BA202" i="509"/>
  <c r="AQ202" i="509"/>
  <c r="AL202" i="509"/>
  <c r="AK202" i="509"/>
  <c r="AJ202" i="509"/>
  <c r="AD202" i="509"/>
  <c r="AC202" i="509"/>
  <c r="AB202" i="509"/>
  <c r="Z202" i="509"/>
  <c r="Y202" i="509"/>
  <c r="W202" i="509"/>
  <c r="U202" i="509"/>
  <c r="L202" i="509"/>
  <c r="B202" i="509"/>
  <c r="BJ201" i="509"/>
  <c r="BI201" i="509"/>
  <c r="BH201" i="509"/>
  <c r="BG201" i="509"/>
  <c r="BF201" i="509"/>
  <c r="BE201" i="509"/>
  <c r="BD201" i="509"/>
  <c r="BC201" i="509"/>
  <c r="BB201" i="509"/>
  <c r="BA201" i="509"/>
  <c r="AQ201" i="509"/>
  <c r="AL201" i="509"/>
  <c r="AK201" i="509"/>
  <c r="AJ201" i="509"/>
  <c r="AD201" i="509"/>
  <c r="AC201" i="509"/>
  <c r="AB201" i="509"/>
  <c r="Z201" i="509"/>
  <c r="Y201" i="509"/>
  <c r="W201" i="509"/>
  <c r="U201" i="509"/>
  <c r="L201" i="509"/>
  <c r="B201" i="509"/>
  <c r="BJ200" i="509"/>
  <c r="BI200" i="509"/>
  <c r="BH200" i="509"/>
  <c r="BG200" i="509"/>
  <c r="BF200" i="509"/>
  <c r="BE200" i="509"/>
  <c r="BD200" i="509"/>
  <c r="BC200" i="509"/>
  <c r="BB200" i="509"/>
  <c r="BA200" i="509"/>
  <c r="AQ200" i="509"/>
  <c r="AL200" i="509"/>
  <c r="AK200" i="509"/>
  <c r="AJ200" i="509"/>
  <c r="AD200" i="509"/>
  <c r="Z200" i="509" s="1"/>
  <c r="AC200" i="509"/>
  <c r="AB200" i="509"/>
  <c r="Y200" i="509"/>
  <c r="W200" i="509"/>
  <c r="U200" i="509"/>
  <c r="L200" i="509"/>
  <c r="B200" i="509"/>
  <c r="BJ199" i="509"/>
  <c r="BI199" i="509"/>
  <c r="BH199" i="509"/>
  <c r="BG199" i="509"/>
  <c r="BF199" i="509"/>
  <c r="BE199" i="509"/>
  <c r="BD199" i="509"/>
  <c r="BC199" i="509"/>
  <c r="BB199" i="509"/>
  <c r="BA199" i="509"/>
  <c r="AQ199" i="509"/>
  <c r="AL199" i="509"/>
  <c r="AK199" i="509"/>
  <c r="AJ199" i="509"/>
  <c r="AD199" i="509"/>
  <c r="Z199" i="509" s="1"/>
  <c r="AC199" i="509"/>
  <c r="AB199" i="509"/>
  <c r="Y199" i="509"/>
  <c r="W199" i="509"/>
  <c r="U199" i="509"/>
  <c r="L199" i="509"/>
  <c r="B199" i="509"/>
  <c r="BJ198" i="509"/>
  <c r="BI198" i="509"/>
  <c r="BH198" i="509"/>
  <c r="BG198" i="509"/>
  <c r="BF198" i="509"/>
  <c r="BE198" i="509"/>
  <c r="BD198" i="509"/>
  <c r="BC198" i="509"/>
  <c r="BB198" i="509"/>
  <c r="BA198" i="509"/>
  <c r="AQ198" i="509"/>
  <c r="AL198" i="509"/>
  <c r="AK198" i="509"/>
  <c r="AJ198" i="509"/>
  <c r="AD198" i="509"/>
  <c r="AC198" i="509"/>
  <c r="AB198" i="509"/>
  <c r="Z198" i="509"/>
  <c r="Y198" i="509"/>
  <c r="W198" i="509"/>
  <c r="U198" i="509"/>
  <c r="L198" i="509"/>
  <c r="B198" i="509"/>
  <c r="BJ197" i="509"/>
  <c r="BI197" i="509"/>
  <c r="BH197" i="509"/>
  <c r="BG197" i="509"/>
  <c r="BF197" i="509"/>
  <c r="BE197" i="509"/>
  <c r="BD197" i="509"/>
  <c r="BC197" i="509"/>
  <c r="BB197" i="509"/>
  <c r="BA197" i="509"/>
  <c r="AQ197" i="509"/>
  <c r="AL197" i="509"/>
  <c r="AK197" i="509"/>
  <c r="AJ197" i="509"/>
  <c r="AD197" i="509"/>
  <c r="Z197" i="509" s="1"/>
  <c r="AC197" i="509"/>
  <c r="AB197" i="509"/>
  <c r="Y197" i="509"/>
  <c r="W197" i="509"/>
  <c r="U197" i="509"/>
  <c r="L197" i="509"/>
  <c r="B197" i="509"/>
  <c r="BJ196" i="509"/>
  <c r="BI196" i="509"/>
  <c r="BH196" i="509"/>
  <c r="BG196" i="509"/>
  <c r="BF196" i="509"/>
  <c r="BE196" i="509"/>
  <c r="BD196" i="509"/>
  <c r="BC196" i="509"/>
  <c r="BB196" i="509"/>
  <c r="BA196" i="509"/>
  <c r="AQ196" i="509"/>
  <c r="AL196" i="509"/>
  <c r="AK196" i="509"/>
  <c r="AJ196" i="509"/>
  <c r="AD196" i="509"/>
  <c r="Z196" i="509" s="1"/>
  <c r="AC196" i="509"/>
  <c r="AB196" i="509"/>
  <c r="Y196" i="509"/>
  <c r="W196" i="509"/>
  <c r="U196" i="509"/>
  <c r="L196" i="509"/>
  <c r="B196" i="509"/>
  <c r="BJ195" i="509"/>
  <c r="BI195" i="509"/>
  <c r="BH195" i="509"/>
  <c r="BG195" i="509"/>
  <c r="BF195" i="509"/>
  <c r="BE195" i="509"/>
  <c r="BD195" i="509"/>
  <c r="BC195" i="509"/>
  <c r="BB195" i="509"/>
  <c r="BA195" i="509"/>
  <c r="AQ195" i="509"/>
  <c r="AL195" i="509"/>
  <c r="AK195" i="509"/>
  <c r="AJ195" i="509"/>
  <c r="AD195" i="509"/>
  <c r="Z195" i="509" s="1"/>
  <c r="AC195" i="509"/>
  <c r="AB195" i="509"/>
  <c r="Y195" i="509"/>
  <c r="W195" i="509"/>
  <c r="U195" i="509"/>
  <c r="L195" i="509"/>
  <c r="B195" i="509"/>
  <c r="BJ194" i="509"/>
  <c r="BI194" i="509"/>
  <c r="BH194" i="509"/>
  <c r="BG194" i="509"/>
  <c r="BF194" i="509"/>
  <c r="BE194" i="509"/>
  <c r="BD194" i="509"/>
  <c r="BC194" i="509"/>
  <c r="BB194" i="509"/>
  <c r="BA194" i="509"/>
  <c r="AQ194" i="509"/>
  <c r="AL194" i="509"/>
  <c r="AK194" i="509"/>
  <c r="AJ194" i="509"/>
  <c r="AD194" i="509"/>
  <c r="Z194" i="509" s="1"/>
  <c r="AC194" i="509"/>
  <c r="AB194" i="509"/>
  <c r="Y194" i="509"/>
  <c r="W194" i="509"/>
  <c r="U194" i="509"/>
  <c r="L194" i="509"/>
  <c r="B194" i="509"/>
  <c r="BJ193" i="509"/>
  <c r="BI193" i="509"/>
  <c r="BH193" i="509"/>
  <c r="BG193" i="509"/>
  <c r="BF193" i="509"/>
  <c r="BE193" i="509"/>
  <c r="BD193" i="509"/>
  <c r="BC193" i="509"/>
  <c r="BB193" i="509"/>
  <c r="BA193" i="509"/>
  <c r="AQ193" i="509"/>
  <c r="AL193" i="509"/>
  <c r="AK193" i="509"/>
  <c r="AJ193" i="509"/>
  <c r="AD193" i="509"/>
  <c r="Z193" i="509" s="1"/>
  <c r="AC193" i="509"/>
  <c r="AB193" i="509"/>
  <c r="Y193" i="509"/>
  <c r="W193" i="509"/>
  <c r="U193" i="509"/>
  <c r="L193" i="509"/>
  <c r="B193" i="509"/>
  <c r="BJ192" i="509"/>
  <c r="BI192" i="509"/>
  <c r="BH192" i="509"/>
  <c r="BG192" i="509"/>
  <c r="BF192" i="509"/>
  <c r="BE192" i="509"/>
  <c r="BD192" i="509"/>
  <c r="BC192" i="509"/>
  <c r="BB192" i="509"/>
  <c r="BA192" i="509"/>
  <c r="AQ192" i="509"/>
  <c r="AL192" i="509"/>
  <c r="AK192" i="509"/>
  <c r="AJ192" i="509"/>
  <c r="AD192" i="509"/>
  <c r="AC192" i="509"/>
  <c r="AB192" i="509"/>
  <c r="Z192" i="509"/>
  <c r="Y192" i="509"/>
  <c r="W192" i="509"/>
  <c r="U192" i="509"/>
  <c r="L192" i="509"/>
  <c r="B192" i="509"/>
  <c r="BJ191" i="509"/>
  <c r="BI191" i="509"/>
  <c r="BH191" i="509"/>
  <c r="BG191" i="509"/>
  <c r="BF191" i="509"/>
  <c r="BE191" i="509"/>
  <c r="BD191" i="509"/>
  <c r="BC191" i="509"/>
  <c r="BB191" i="509"/>
  <c r="BA191" i="509"/>
  <c r="AQ191" i="509"/>
  <c r="AL191" i="509"/>
  <c r="AK191" i="509"/>
  <c r="AJ191" i="509"/>
  <c r="AD191" i="509"/>
  <c r="Z191" i="509" s="1"/>
  <c r="AC191" i="509"/>
  <c r="AB191" i="509"/>
  <c r="Y191" i="509"/>
  <c r="W191" i="509"/>
  <c r="U191" i="509"/>
  <c r="L191" i="509"/>
  <c r="B191" i="509"/>
  <c r="BJ190" i="509"/>
  <c r="BI190" i="509"/>
  <c r="BH190" i="509"/>
  <c r="BG190" i="509"/>
  <c r="BF190" i="509"/>
  <c r="BE190" i="509"/>
  <c r="BD190" i="509"/>
  <c r="BC190" i="509"/>
  <c r="BB190" i="509"/>
  <c r="BA190" i="509"/>
  <c r="AQ190" i="509"/>
  <c r="AL190" i="509"/>
  <c r="AK190" i="509"/>
  <c r="AJ190" i="509"/>
  <c r="AD190" i="509"/>
  <c r="Z190" i="509" s="1"/>
  <c r="AC190" i="509"/>
  <c r="AB190" i="509"/>
  <c r="Y190" i="509"/>
  <c r="W190" i="509"/>
  <c r="U190" i="509"/>
  <c r="L190" i="509"/>
  <c r="B190" i="509"/>
  <c r="BJ189" i="509"/>
  <c r="BI189" i="509"/>
  <c r="BH189" i="509"/>
  <c r="BG189" i="509"/>
  <c r="BF189" i="509"/>
  <c r="BE189" i="509"/>
  <c r="BD189" i="509"/>
  <c r="BC189" i="509"/>
  <c r="BB189" i="509"/>
  <c r="BA189" i="509"/>
  <c r="AQ189" i="509"/>
  <c r="AL189" i="509"/>
  <c r="AK189" i="509"/>
  <c r="AA189" i="509" s="1"/>
  <c r="AJ189" i="509"/>
  <c r="AD189" i="509"/>
  <c r="AC189" i="509"/>
  <c r="AB189" i="509"/>
  <c r="Z189" i="509"/>
  <c r="Y189" i="509"/>
  <c r="W189" i="509"/>
  <c r="U189" i="509"/>
  <c r="L189" i="509"/>
  <c r="B189" i="509"/>
  <c r="BJ188" i="509"/>
  <c r="BI188" i="509"/>
  <c r="BH188" i="509"/>
  <c r="BG188" i="509"/>
  <c r="BF188" i="509"/>
  <c r="BE188" i="509"/>
  <c r="BD188" i="509"/>
  <c r="BC188" i="509"/>
  <c r="BB188" i="509"/>
  <c r="BA188" i="509"/>
  <c r="AQ188" i="509"/>
  <c r="AL188" i="509"/>
  <c r="AK188" i="509"/>
  <c r="AJ188" i="509"/>
  <c r="AD188" i="509"/>
  <c r="AC188" i="509"/>
  <c r="AB188" i="509"/>
  <c r="Z188" i="509"/>
  <c r="Y188" i="509"/>
  <c r="W188" i="509"/>
  <c r="U188" i="509"/>
  <c r="L188" i="509"/>
  <c r="B188" i="509"/>
  <c r="BJ187" i="509"/>
  <c r="BI187" i="509"/>
  <c r="BH187" i="509"/>
  <c r="BG187" i="509"/>
  <c r="BF187" i="509"/>
  <c r="BE187" i="509"/>
  <c r="BD187" i="509"/>
  <c r="BC187" i="509"/>
  <c r="BB187" i="509"/>
  <c r="BA187" i="509"/>
  <c r="AQ187" i="509"/>
  <c r="AL187" i="509"/>
  <c r="AK187" i="509"/>
  <c r="AJ187" i="509"/>
  <c r="AD187" i="509"/>
  <c r="Z187" i="509" s="1"/>
  <c r="AC187" i="509"/>
  <c r="AB187" i="509"/>
  <c r="Y187" i="509"/>
  <c r="W187" i="509"/>
  <c r="U187" i="509"/>
  <c r="L187" i="509"/>
  <c r="B187" i="509"/>
  <c r="BJ186" i="509"/>
  <c r="BI186" i="509"/>
  <c r="BH186" i="509"/>
  <c r="BG186" i="509"/>
  <c r="BF186" i="509"/>
  <c r="BE186" i="509"/>
  <c r="BD186" i="509"/>
  <c r="BC186" i="509"/>
  <c r="BB186" i="509"/>
  <c r="BA186" i="509"/>
  <c r="AQ186" i="509"/>
  <c r="AL186" i="509"/>
  <c r="AK186" i="509"/>
  <c r="AJ186" i="509"/>
  <c r="AD186" i="509"/>
  <c r="AC186" i="509"/>
  <c r="AB186" i="509"/>
  <c r="Z186" i="509"/>
  <c r="Y186" i="509"/>
  <c r="W186" i="509"/>
  <c r="U186" i="509"/>
  <c r="L186" i="509"/>
  <c r="B186" i="509"/>
  <c r="BJ185" i="509"/>
  <c r="BI185" i="509"/>
  <c r="BH185" i="509"/>
  <c r="BG185" i="509"/>
  <c r="BF185" i="509"/>
  <c r="BE185" i="509"/>
  <c r="BD185" i="509"/>
  <c r="BC185" i="509"/>
  <c r="BB185" i="509"/>
  <c r="BA185" i="509"/>
  <c r="AQ185" i="509"/>
  <c r="AL185" i="509"/>
  <c r="AK185" i="509"/>
  <c r="AJ185" i="509"/>
  <c r="AD185" i="509"/>
  <c r="AC185" i="509"/>
  <c r="AB185" i="509"/>
  <c r="Z185" i="509"/>
  <c r="Y185" i="509"/>
  <c r="W185" i="509"/>
  <c r="U185" i="509"/>
  <c r="L185" i="509"/>
  <c r="B185" i="509"/>
  <c r="BJ184" i="509"/>
  <c r="BI184" i="509"/>
  <c r="BH184" i="509"/>
  <c r="BG184" i="509"/>
  <c r="BF184" i="509"/>
  <c r="BE184" i="509"/>
  <c r="BD184" i="509"/>
  <c r="BC184" i="509"/>
  <c r="BB184" i="509"/>
  <c r="BA184" i="509"/>
  <c r="AQ184" i="509"/>
  <c r="AL184" i="509"/>
  <c r="AK184" i="509"/>
  <c r="AJ184" i="509"/>
  <c r="AD184" i="509"/>
  <c r="Z184" i="509" s="1"/>
  <c r="AC184" i="509"/>
  <c r="AB184" i="509"/>
  <c r="Y184" i="509"/>
  <c r="W184" i="509"/>
  <c r="U184" i="509"/>
  <c r="L184" i="509"/>
  <c r="B184" i="509"/>
  <c r="BJ183" i="509"/>
  <c r="BI183" i="509"/>
  <c r="BH183" i="509"/>
  <c r="BG183" i="509"/>
  <c r="BF183" i="509"/>
  <c r="BE183" i="509"/>
  <c r="BD183" i="509"/>
  <c r="BC183" i="509"/>
  <c r="BB183" i="509"/>
  <c r="BA183" i="509"/>
  <c r="AQ183" i="509"/>
  <c r="AL183" i="509"/>
  <c r="AK183" i="509"/>
  <c r="AJ183" i="509"/>
  <c r="AD183" i="509"/>
  <c r="Z183" i="509" s="1"/>
  <c r="AC183" i="509"/>
  <c r="AB183" i="509"/>
  <c r="Y183" i="509"/>
  <c r="W183" i="509"/>
  <c r="U183" i="509"/>
  <c r="L183" i="509"/>
  <c r="B183" i="509"/>
  <c r="BJ182" i="509"/>
  <c r="BI182" i="509"/>
  <c r="BH182" i="509"/>
  <c r="BG182" i="509"/>
  <c r="BF182" i="509"/>
  <c r="BE182" i="509"/>
  <c r="BD182" i="509"/>
  <c r="BC182" i="509"/>
  <c r="BB182" i="509"/>
  <c r="BA182" i="509"/>
  <c r="AQ182" i="509"/>
  <c r="AL182" i="509"/>
  <c r="AK182" i="509"/>
  <c r="AJ182" i="509"/>
  <c r="AD182" i="509"/>
  <c r="AC182" i="509"/>
  <c r="AB182" i="509"/>
  <c r="Z182" i="509"/>
  <c r="Y182" i="509"/>
  <c r="W182" i="509"/>
  <c r="U182" i="509"/>
  <c r="L182" i="509"/>
  <c r="B182" i="509"/>
  <c r="BJ181" i="509"/>
  <c r="BI181" i="509"/>
  <c r="BH181" i="509"/>
  <c r="BG181" i="509"/>
  <c r="BF181" i="509"/>
  <c r="BE181" i="509"/>
  <c r="BD181" i="509"/>
  <c r="BC181" i="509"/>
  <c r="BB181" i="509"/>
  <c r="BA181" i="509"/>
  <c r="AQ181" i="509"/>
  <c r="AL181" i="509"/>
  <c r="AK181" i="509"/>
  <c r="AJ181" i="509"/>
  <c r="AD181" i="509"/>
  <c r="Z181" i="509" s="1"/>
  <c r="AC181" i="509"/>
  <c r="AB181" i="509"/>
  <c r="Y181" i="509"/>
  <c r="W181" i="509"/>
  <c r="U181" i="509"/>
  <c r="L181" i="509"/>
  <c r="B181" i="509"/>
  <c r="BJ180" i="509"/>
  <c r="BI180" i="509"/>
  <c r="BH180" i="509"/>
  <c r="BG180" i="509"/>
  <c r="BF180" i="509"/>
  <c r="BE180" i="509"/>
  <c r="BD180" i="509"/>
  <c r="BC180" i="509"/>
  <c r="BB180" i="509"/>
  <c r="BA180" i="509"/>
  <c r="AQ180" i="509"/>
  <c r="AL180" i="509"/>
  <c r="AK180" i="509"/>
  <c r="AJ180" i="509"/>
  <c r="AD180" i="509"/>
  <c r="Z180" i="509" s="1"/>
  <c r="AC180" i="509"/>
  <c r="AB180" i="509"/>
  <c r="Y180" i="509"/>
  <c r="W180" i="509"/>
  <c r="U180" i="509"/>
  <c r="L180" i="509"/>
  <c r="B180" i="509"/>
  <c r="BJ179" i="509"/>
  <c r="BI179" i="509"/>
  <c r="BH179" i="509"/>
  <c r="BG179" i="509"/>
  <c r="BF179" i="509"/>
  <c r="BE179" i="509"/>
  <c r="BD179" i="509"/>
  <c r="BC179" i="509"/>
  <c r="BB179" i="509"/>
  <c r="BA179" i="509"/>
  <c r="AQ179" i="509"/>
  <c r="AL179" i="509"/>
  <c r="AK179" i="509"/>
  <c r="AJ179" i="509"/>
  <c r="AD179" i="509"/>
  <c r="Z179" i="509" s="1"/>
  <c r="AC179" i="509"/>
  <c r="AB179" i="509"/>
  <c r="Y179" i="509"/>
  <c r="W179" i="509"/>
  <c r="U179" i="509"/>
  <c r="L179" i="509"/>
  <c r="B179" i="509"/>
  <c r="BJ178" i="509"/>
  <c r="BI178" i="509"/>
  <c r="BH178" i="509"/>
  <c r="BG178" i="509"/>
  <c r="BF178" i="509"/>
  <c r="BE178" i="509"/>
  <c r="BD178" i="509"/>
  <c r="BC178" i="509"/>
  <c r="BB178" i="509"/>
  <c r="BA178" i="509"/>
  <c r="AQ178" i="509"/>
  <c r="AL178" i="509"/>
  <c r="AK178" i="509"/>
  <c r="AJ178" i="509"/>
  <c r="AD178" i="509"/>
  <c r="Z178" i="509" s="1"/>
  <c r="AC178" i="509"/>
  <c r="AB178" i="509"/>
  <c r="Y178" i="509"/>
  <c r="W178" i="509"/>
  <c r="U178" i="509"/>
  <c r="L178" i="509"/>
  <c r="B178" i="509"/>
  <c r="BJ177" i="509"/>
  <c r="BI177" i="509"/>
  <c r="BH177" i="509"/>
  <c r="BG177" i="509"/>
  <c r="BF177" i="509"/>
  <c r="BE177" i="509"/>
  <c r="BD177" i="509"/>
  <c r="BC177" i="509"/>
  <c r="BB177" i="509"/>
  <c r="BA177" i="509"/>
  <c r="AQ177" i="509"/>
  <c r="AL177" i="509"/>
  <c r="AK177" i="509"/>
  <c r="AJ177" i="509"/>
  <c r="AD177" i="509"/>
  <c r="Z177" i="509" s="1"/>
  <c r="AC177" i="509"/>
  <c r="AB177" i="509"/>
  <c r="Y177" i="509"/>
  <c r="W177" i="509"/>
  <c r="U177" i="509"/>
  <c r="L177" i="509"/>
  <c r="B177" i="509"/>
  <c r="BJ176" i="509"/>
  <c r="BI176" i="509"/>
  <c r="BH176" i="509"/>
  <c r="BG176" i="509"/>
  <c r="BF176" i="509"/>
  <c r="BE176" i="509"/>
  <c r="BD176" i="509"/>
  <c r="BC176" i="509"/>
  <c r="BB176" i="509"/>
  <c r="BA176" i="509"/>
  <c r="AQ176" i="509"/>
  <c r="AL176" i="509"/>
  <c r="AK176" i="509"/>
  <c r="AJ176" i="509"/>
  <c r="AD176" i="509"/>
  <c r="AC176" i="509"/>
  <c r="AB176" i="509"/>
  <c r="Z176" i="509"/>
  <c r="Y176" i="509"/>
  <c r="W176" i="509"/>
  <c r="U176" i="509"/>
  <c r="L176" i="509"/>
  <c r="B176" i="509"/>
  <c r="BJ175" i="509"/>
  <c r="BI175" i="509"/>
  <c r="BH175" i="509"/>
  <c r="BG175" i="509"/>
  <c r="BF175" i="509"/>
  <c r="BE175" i="509"/>
  <c r="BD175" i="509"/>
  <c r="BC175" i="509"/>
  <c r="BB175" i="509"/>
  <c r="BA175" i="509"/>
  <c r="AQ175" i="509"/>
  <c r="AL175" i="509"/>
  <c r="AK175" i="509"/>
  <c r="AJ175" i="509"/>
  <c r="AD175" i="509"/>
  <c r="Z175" i="509" s="1"/>
  <c r="AC175" i="509"/>
  <c r="AB175" i="509"/>
  <c r="Y175" i="509"/>
  <c r="W175" i="509"/>
  <c r="U175" i="509"/>
  <c r="L175" i="509"/>
  <c r="B175" i="509"/>
  <c r="BJ174" i="509"/>
  <c r="BI174" i="509"/>
  <c r="BH174" i="509"/>
  <c r="BG174" i="509"/>
  <c r="BF174" i="509"/>
  <c r="BE174" i="509"/>
  <c r="BD174" i="509"/>
  <c r="BC174" i="509"/>
  <c r="BB174" i="509"/>
  <c r="BA174" i="509"/>
  <c r="AQ174" i="509"/>
  <c r="AL174" i="509"/>
  <c r="AK174" i="509"/>
  <c r="AJ174" i="509"/>
  <c r="AD174" i="509"/>
  <c r="Z174" i="509" s="1"/>
  <c r="AC174" i="509"/>
  <c r="AB174" i="509"/>
  <c r="Y174" i="509"/>
  <c r="W174" i="509"/>
  <c r="U174" i="509"/>
  <c r="L174" i="509"/>
  <c r="B174" i="509"/>
  <c r="BJ173" i="509"/>
  <c r="BI173" i="509"/>
  <c r="BH173" i="509"/>
  <c r="BG173" i="509"/>
  <c r="BF173" i="509"/>
  <c r="BE173" i="509"/>
  <c r="BD173" i="509"/>
  <c r="BC173" i="509"/>
  <c r="BB173" i="509"/>
  <c r="BA173" i="509"/>
  <c r="AQ173" i="509"/>
  <c r="AL173" i="509"/>
  <c r="AK173" i="509"/>
  <c r="AA173" i="509" s="1"/>
  <c r="AJ173" i="509"/>
  <c r="AD173" i="509"/>
  <c r="AC173" i="509"/>
  <c r="AB173" i="509"/>
  <c r="Z173" i="509"/>
  <c r="Y173" i="509"/>
  <c r="W173" i="509"/>
  <c r="U173" i="509"/>
  <c r="L173" i="509"/>
  <c r="B173" i="509"/>
  <c r="BJ172" i="509"/>
  <c r="BI172" i="509"/>
  <c r="BH172" i="509"/>
  <c r="BG172" i="509"/>
  <c r="BF172" i="509"/>
  <c r="BE172" i="509"/>
  <c r="BD172" i="509"/>
  <c r="BC172" i="509"/>
  <c r="BB172" i="509"/>
  <c r="BA172" i="509"/>
  <c r="AQ172" i="509"/>
  <c r="AL172" i="509"/>
  <c r="AK172" i="509"/>
  <c r="AJ172" i="509"/>
  <c r="AD172" i="509"/>
  <c r="AC172" i="509"/>
  <c r="AB172" i="509"/>
  <c r="Z172" i="509"/>
  <c r="Y172" i="509"/>
  <c r="W172" i="509"/>
  <c r="U172" i="509"/>
  <c r="L172" i="509"/>
  <c r="B172" i="509"/>
  <c r="BJ171" i="509"/>
  <c r="BI171" i="509"/>
  <c r="BH171" i="509"/>
  <c r="BG171" i="509"/>
  <c r="BF171" i="509"/>
  <c r="BE171" i="509"/>
  <c r="BD171" i="509"/>
  <c r="BC171" i="509"/>
  <c r="BB171" i="509"/>
  <c r="BA171" i="509"/>
  <c r="AQ171" i="509"/>
  <c r="AL171" i="509"/>
  <c r="AK171" i="509"/>
  <c r="AJ171" i="509"/>
  <c r="AD171" i="509"/>
  <c r="Z171" i="509" s="1"/>
  <c r="AC171" i="509"/>
  <c r="AB171" i="509"/>
  <c r="Y171" i="509"/>
  <c r="W171" i="509"/>
  <c r="U171" i="509"/>
  <c r="L171" i="509"/>
  <c r="B171" i="509"/>
  <c r="BJ170" i="509"/>
  <c r="BI170" i="509"/>
  <c r="BH170" i="509"/>
  <c r="BG170" i="509"/>
  <c r="BF170" i="509"/>
  <c r="BE170" i="509"/>
  <c r="BD170" i="509"/>
  <c r="BC170" i="509"/>
  <c r="BB170" i="509"/>
  <c r="BA170" i="509"/>
  <c r="AQ170" i="509"/>
  <c r="AL170" i="509"/>
  <c r="AK170" i="509"/>
  <c r="AJ170" i="509"/>
  <c r="AD170" i="509"/>
  <c r="AC170" i="509"/>
  <c r="AB170" i="509"/>
  <c r="Z170" i="509"/>
  <c r="Y170" i="509"/>
  <c r="W170" i="509"/>
  <c r="U170" i="509"/>
  <c r="L170" i="509"/>
  <c r="B170" i="509"/>
  <c r="BJ169" i="509"/>
  <c r="BI169" i="509"/>
  <c r="BH169" i="509"/>
  <c r="BG169" i="509"/>
  <c r="BF169" i="509"/>
  <c r="BE169" i="509"/>
  <c r="BD169" i="509"/>
  <c r="BC169" i="509"/>
  <c r="BB169" i="509"/>
  <c r="BA169" i="509"/>
  <c r="AQ169" i="509"/>
  <c r="AL169" i="509"/>
  <c r="AK169" i="509"/>
  <c r="AJ169" i="509"/>
  <c r="AD169" i="509"/>
  <c r="AC169" i="509"/>
  <c r="AB169" i="509"/>
  <c r="Z169" i="509"/>
  <c r="Y169" i="509"/>
  <c r="W169" i="509"/>
  <c r="U169" i="509"/>
  <c r="L169" i="509"/>
  <c r="B169" i="509"/>
  <c r="BJ168" i="509"/>
  <c r="BI168" i="509"/>
  <c r="BH168" i="509"/>
  <c r="BG168" i="509"/>
  <c r="BF168" i="509"/>
  <c r="BE168" i="509"/>
  <c r="BD168" i="509"/>
  <c r="BC168" i="509"/>
  <c r="BB168" i="509"/>
  <c r="BA168" i="509"/>
  <c r="AQ168" i="509"/>
  <c r="AL168" i="509"/>
  <c r="AK168" i="509"/>
  <c r="AJ168" i="509"/>
  <c r="AD168" i="509"/>
  <c r="Z168" i="509" s="1"/>
  <c r="AC168" i="509"/>
  <c r="AB168" i="509"/>
  <c r="Y168" i="509"/>
  <c r="W168" i="509"/>
  <c r="U168" i="509"/>
  <c r="L168" i="509"/>
  <c r="B168" i="509"/>
  <c r="BJ167" i="509"/>
  <c r="BI167" i="509"/>
  <c r="BH167" i="509"/>
  <c r="BG167" i="509"/>
  <c r="BF167" i="509"/>
  <c r="BE167" i="509"/>
  <c r="BD167" i="509"/>
  <c r="BC167" i="509"/>
  <c r="BB167" i="509"/>
  <c r="BA167" i="509"/>
  <c r="AQ167" i="509"/>
  <c r="AL167" i="509"/>
  <c r="AK167" i="509"/>
  <c r="AJ167" i="509"/>
  <c r="AD167" i="509"/>
  <c r="Z167" i="509" s="1"/>
  <c r="AC167" i="509"/>
  <c r="AB167" i="509"/>
  <c r="Y167" i="509"/>
  <c r="W167" i="509"/>
  <c r="U167" i="509"/>
  <c r="L167" i="509"/>
  <c r="B167" i="509"/>
  <c r="BJ166" i="509"/>
  <c r="BI166" i="509"/>
  <c r="BH166" i="509"/>
  <c r="BG166" i="509"/>
  <c r="BF166" i="509"/>
  <c r="BE166" i="509"/>
  <c r="BD166" i="509"/>
  <c r="BC166" i="509"/>
  <c r="BB166" i="509"/>
  <c r="BA166" i="509"/>
  <c r="AQ166" i="509"/>
  <c r="AL166" i="509"/>
  <c r="AK166" i="509"/>
  <c r="AJ166" i="509"/>
  <c r="AD166" i="509"/>
  <c r="AC166" i="509"/>
  <c r="AB166" i="509"/>
  <c r="Z166" i="509"/>
  <c r="Y166" i="509"/>
  <c r="W166" i="509"/>
  <c r="U166" i="509"/>
  <c r="L166" i="509"/>
  <c r="B166" i="509"/>
  <c r="BJ165" i="509"/>
  <c r="BI165" i="509"/>
  <c r="BH165" i="509"/>
  <c r="BG165" i="509"/>
  <c r="BF165" i="509"/>
  <c r="BE165" i="509"/>
  <c r="BD165" i="509"/>
  <c r="BC165" i="509"/>
  <c r="BB165" i="509"/>
  <c r="BA165" i="509"/>
  <c r="AQ165" i="509"/>
  <c r="AL165" i="509"/>
  <c r="AK165" i="509"/>
  <c r="AJ165" i="509"/>
  <c r="AD165" i="509"/>
  <c r="Z165" i="509" s="1"/>
  <c r="AC165" i="509"/>
  <c r="AB165" i="509"/>
  <c r="Y165" i="509"/>
  <c r="W165" i="509"/>
  <c r="U165" i="509"/>
  <c r="L165" i="509"/>
  <c r="B165" i="509"/>
  <c r="BJ164" i="509"/>
  <c r="BI164" i="509"/>
  <c r="BH164" i="509"/>
  <c r="BG164" i="509"/>
  <c r="BF164" i="509"/>
  <c r="BE164" i="509"/>
  <c r="BD164" i="509"/>
  <c r="BC164" i="509"/>
  <c r="BB164" i="509"/>
  <c r="BA164" i="509"/>
  <c r="AQ164" i="509"/>
  <c r="AL164" i="509"/>
  <c r="AK164" i="509"/>
  <c r="AJ164" i="509"/>
  <c r="AD164" i="509"/>
  <c r="Z164" i="509" s="1"/>
  <c r="AC164" i="509"/>
  <c r="AB164" i="509"/>
  <c r="Y164" i="509"/>
  <c r="W164" i="509"/>
  <c r="U164" i="509"/>
  <c r="L164" i="509"/>
  <c r="B164" i="509"/>
  <c r="BJ163" i="509"/>
  <c r="BI163" i="509"/>
  <c r="BH163" i="509"/>
  <c r="BG163" i="509"/>
  <c r="BF163" i="509"/>
  <c r="BE163" i="509"/>
  <c r="BD163" i="509"/>
  <c r="BC163" i="509"/>
  <c r="BB163" i="509"/>
  <c r="BA163" i="509"/>
  <c r="AQ163" i="509"/>
  <c r="AL163" i="509"/>
  <c r="AK163" i="509"/>
  <c r="AJ163" i="509"/>
  <c r="AD163" i="509"/>
  <c r="Z163" i="509" s="1"/>
  <c r="AC163" i="509"/>
  <c r="AB163" i="509"/>
  <c r="Y163" i="509"/>
  <c r="W163" i="509"/>
  <c r="U163" i="509"/>
  <c r="L163" i="509"/>
  <c r="B163" i="509"/>
  <c r="BJ162" i="509"/>
  <c r="BI162" i="509"/>
  <c r="BH162" i="509"/>
  <c r="BG162" i="509"/>
  <c r="BF162" i="509"/>
  <c r="BE162" i="509"/>
  <c r="BD162" i="509"/>
  <c r="BC162" i="509"/>
  <c r="BB162" i="509"/>
  <c r="BA162" i="509"/>
  <c r="AQ162" i="509"/>
  <c r="AL162" i="509"/>
  <c r="AK162" i="509"/>
  <c r="AJ162" i="509"/>
  <c r="AD162" i="509"/>
  <c r="Z162" i="509" s="1"/>
  <c r="AC162" i="509"/>
  <c r="AB162" i="509"/>
  <c r="Y162" i="509"/>
  <c r="W162" i="509"/>
  <c r="U162" i="509"/>
  <c r="L162" i="509"/>
  <c r="B162" i="509"/>
  <c r="BJ161" i="509"/>
  <c r="BI161" i="509"/>
  <c r="BH161" i="509"/>
  <c r="BG161" i="509"/>
  <c r="BF161" i="509"/>
  <c r="BE161" i="509"/>
  <c r="BD161" i="509"/>
  <c r="BC161" i="509"/>
  <c r="BB161" i="509"/>
  <c r="BA161" i="509"/>
  <c r="AQ161" i="509"/>
  <c r="AL161" i="509"/>
  <c r="AK161" i="509"/>
  <c r="AJ161" i="509"/>
  <c r="AD161" i="509"/>
  <c r="Z161" i="509" s="1"/>
  <c r="AC161" i="509"/>
  <c r="AB161" i="509"/>
  <c r="Y161" i="509"/>
  <c r="W161" i="509"/>
  <c r="U161" i="509"/>
  <c r="L161" i="509"/>
  <c r="B161" i="509"/>
  <c r="BJ160" i="509"/>
  <c r="BI160" i="509"/>
  <c r="BH160" i="509"/>
  <c r="BG160" i="509"/>
  <c r="BF160" i="509"/>
  <c r="BE160" i="509"/>
  <c r="BD160" i="509"/>
  <c r="BC160" i="509"/>
  <c r="BB160" i="509"/>
  <c r="BA160" i="509"/>
  <c r="AQ160" i="509"/>
  <c r="AL160" i="509"/>
  <c r="AK160" i="509"/>
  <c r="AJ160" i="509"/>
  <c r="AD160" i="509"/>
  <c r="AC160" i="509"/>
  <c r="AB160" i="509"/>
  <c r="Z160" i="509"/>
  <c r="Y160" i="509"/>
  <c r="W160" i="509"/>
  <c r="U160" i="509"/>
  <c r="L160" i="509"/>
  <c r="B160" i="509"/>
  <c r="BJ159" i="509"/>
  <c r="BI159" i="509"/>
  <c r="BH159" i="509"/>
  <c r="BG159" i="509"/>
  <c r="BF159" i="509"/>
  <c r="BE159" i="509"/>
  <c r="BD159" i="509"/>
  <c r="BC159" i="509"/>
  <c r="BB159" i="509"/>
  <c r="BA159" i="509"/>
  <c r="AQ159" i="509"/>
  <c r="AL159" i="509"/>
  <c r="AK159" i="509"/>
  <c r="AJ159" i="509"/>
  <c r="AD159" i="509"/>
  <c r="Z159" i="509" s="1"/>
  <c r="AC159" i="509"/>
  <c r="AB159" i="509"/>
  <c r="Y159" i="509"/>
  <c r="W159" i="509"/>
  <c r="U159" i="509"/>
  <c r="L159" i="509"/>
  <c r="B159" i="509"/>
  <c r="BJ158" i="509"/>
  <c r="BI158" i="509"/>
  <c r="BH158" i="509"/>
  <c r="BG158" i="509"/>
  <c r="BF158" i="509"/>
  <c r="BE158" i="509"/>
  <c r="BD158" i="509"/>
  <c r="BC158" i="509"/>
  <c r="BB158" i="509"/>
  <c r="BA158" i="509"/>
  <c r="AQ158" i="509"/>
  <c r="AL158" i="509"/>
  <c r="AK158" i="509"/>
  <c r="AJ158" i="509"/>
  <c r="AD158" i="509"/>
  <c r="Z158" i="509" s="1"/>
  <c r="AC158" i="509"/>
  <c r="AB158" i="509"/>
  <c r="Y158" i="509"/>
  <c r="W158" i="509"/>
  <c r="U158" i="509"/>
  <c r="L158" i="509"/>
  <c r="B158" i="509"/>
  <c r="BJ157" i="509"/>
  <c r="BI157" i="509"/>
  <c r="BH157" i="509"/>
  <c r="BG157" i="509"/>
  <c r="BF157" i="509"/>
  <c r="BE157" i="509"/>
  <c r="BD157" i="509"/>
  <c r="BC157" i="509"/>
  <c r="BB157" i="509"/>
  <c r="BA157" i="509"/>
  <c r="AQ157" i="509"/>
  <c r="AL157" i="509"/>
  <c r="AK157" i="509"/>
  <c r="AA157" i="509" s="1"/>
  <c r="AJ157" i="509"/>
  <c r="AD157" i="509"/>
  <c r="AC157" i="509"/>
  <c r="AB157" i="509"/>
  <c r="Z157" i="509"/>
  <c r="Y157" i="509"/>
  <c r="W157" i="509"/>
  <c r="U157" i="509"/>
  <c r="L157" i="509"/>
  <c r="B157" i="509"/>
  <c r="BJ156" i="509"/>
  <c r="BI156" i="509"/>
  <c r="BH156" i="509"/>
  <c r="BG156" i="509"/>
  <c r="BF156" i="509"/>
  <c r="BE156" i="509"/>
  <c r="BD156" i="509"/>
  <c r="BC156" i="509"/>
  <c r="BB156" i="509"/>
  <c r="BA156" i="509"/>
  <c r="AQ156" i="509"/>
  <c r="AL156" i="509"/>
  <c r="AK156" i="509"/>
  <c r="AJ156" i="509"/>
  <c r="AD156" i="509"/>
  <c r="AC156" i="509"/>
  <c r="AB156" i="509"/>
  <c r="Z156" i="509"/>
  <c r="Y156" i="509"/>
  <c r="W156" i="509"/>
  <c r="U156" i="509"/>
  <c r="L156" i="509"/>
  <c r="B156" i="509"/>
  <c r="BJ155" i="509"/>
  <c r="BI155" i="509"/>
  <c r="BH155" i="509"/>
  <c r="BG155" i="509"/>
  <c r="BF155" i="509"/>
  <c r="BE155" i="509"/>
  <c r="BD155" i="509"/>
  <c r="BC155" i="509"/>
  <c r="BB155" i="509"/>
  <c r="BA155" i="509"/>
  <c r="AQ155" i="509"/>
  <c r="AL155" i="509"/>
  <c r="AK155" i="509"/>
  <c r="AJ155" i="509"/>
  <c r="AD155" i="509"/>
  <c r="Z155" i="509" s="1"/>
  <c r="AC155" i="509"/>
  <c r="AB155" i="509"/>
  <c r="Y155" i="509"/>
  <c r="W155" i="509"/>
  <c r="U155" i="509"/>
  <c r="L155" i="509"/>
  <c r="B155" i="509"/>
  <c r="BJ154" i="509"/>
  <c r="BI154" i="509"/>
  <c r="BH154" i="509"/>
  <c r="BG154" i="509"/>
  <c r="BF154" i="509"/>
  <c r="BE154" i="509"/>
  <c r="BD154" i="509"/>
  <c r="BC154" i="509"/>
  <c r="BB154" i="509"/>
  <c r="BA154" i="509"/>
  <c r="AQ154" i="509"/>
  <c r="AL154" i="509"/>
  <c r="AK154" i="509"/>
  <c r="AJ154" i="509"/>
  <c r="AD154" i="509"/>
  <c r="AC154" i="509"/>
  <c r="AB154" i="509"/>
  <c r="Z154" i="509"/>
  <c r="Y154" i="509"/>
  <c r="W154" i="509"/>
  <c r="U154" i="509"/>
  <c r="L154" i="509"/>
  <c r="B154" i="509"/>
  <c r="BJ153" i="509"/>
  <c r="BI153" i="509"/>
  <c r="BH153" i="509"/>
  <c r="BG153" i="509"/>
  <c r="BF153" i="509"/>
  <c r="BE153" i="509"/>
  <c r="BD153" i="509"/>
  <c r="BC153" i="509"/>
  <c r="BB153" i="509"/>
  <c r="BA153" i="509"/>
  <c r="AQ153" i="509"/>
  <c r="AL153" i="509"/>
  <c r="AK153" i="509"/>
  <c r="AJ153" i="509"/>
  <c r="AD153" i="509"/>
  <c r="AC153" i="509"/>
  <c r="AB153" i="509"/>
  <c r="Z153" i="509"/>
  <c r="Y153" i="509"/>
  <c r="W153" i="509"/>
  <c r="U153" i="509"/>
  <c r="L153" i="509"/>
  <c r="B153" i="509"/>
  <c r="BJ152" i="509"/>
  <c r="BI152" i="509"/>
  <c r="BH152" i="509"/>
  <c r="BG152" i="509"/>
  <c r="BF152" i="509"/>
  <c r="BE152" i="509"/>
  <c r="BD152" i="509"/>
  <c r="BC152" i="509"/>
  <c r="BB152" i="509"/>
  <c r="BA152" i="509"/>
  <c r="AQ152" i="509"/>
  <c r="AL152" i="509"/>
  <c r="AK152" i="509"/>
  <c r="AJ152" i="509"/>
  <c r="AD152" i="509"/>
  <c r="Z152" i="509" s="1"/>
  <c r="AC152" i="509"/>
  <c r="AB152" i="509"/>
  <c r="Y152" i="509"/>
  <c r="W152" i="509"/>
  <c r="U152" i="509"/>
  <c r="L152" i="509"/>
  <c r="B152" i="509"/>
  <c r="BJ151" i="509"/>
  <c r="BI151" i="509"/>
  <c r="BH151" i="509"/>
  <c r="BG151" i="509"/>
  <c r="BF151" i="509"/>
  <c r="BE151" i="509"/>
  <c r="BD151" i="509"/>
  <c r="BC151" i="509"/>
  <c r="BB151" i="509"/>
  <c r="BA151" i="509"/>
  <c r="AQ151" i="509"/>
  <c r="AL151" i="509"/>
  <c r="AK151" i="509"/>
  <c r="AJ151" i="509"/>
  <c r="AD151" i="509"/>
  <c r="Z151" i="509" s="1"/>
  <c r="AC151" i="509"/>
  <c r="AB151" i="509"/>
  <c r="Y151" i="509"/>
  <c r="W151" i="509"/>
  <c r="U151" i="509"/>
  <c r="L151" i="509"/>
  <c r="B151" i="509"/>
  <c r="BJ150" i="509"/>
  <c r="BI150" i="509"/>
  <c r="BH150" i="509"/>
  <c r="BG150" i="509"/>
  <c r="BF150" i="509"/>
  <c r="BE150" i="509"/>
  <c r="BD150" i="509"/>
  <c r="BC150" i="509"/>
  <c r="BB150" i="509"/>
  <c r="BA150" i="509"/>
  <c r="AQ150" i="509"/>
  <c r="AL150" i="509"/>
  <c r="AK150" i="509"/>
  <c r="AJ150" i="509"/>
  <c r="AD150" i="509"/>
  <c r="AC150" i="509"/>
  <c r="AB150" i="509"/>
  <c r="Z150" i="509"/>
  <c r="Y150" i="509"/>
  <c r="W150" i="509"/>
  <c r="U150" i="509"/>
  <c r="L150" i="509"/>
  <c r="B150" i="509"/>
  <c r="BJ149" i="509"/>
  <c r="BI149" i="509"/>
  <c r="BH149" i="509"/>
  <c r="BG149" i="509"/>
  <c r="BF149" i="509"/>
  <c r="BE149" i="509"/>
  <c r="BD149" i="509"/>
  <c r="BC149" i="509"/>
  <c r="BB149" i="509"/>
  <c r="BA149" i="509"/>
  <c r="AQ149" i="509"/>
  <c r="AL149" i="509"/>
  <c r="AK149" i="509"/>
  <c r="AJ149" i="509"/>
  <c r="AD149" i="509"/>
  <c r="Z149" i="509" s="1"/>
  <c r="AC149" i="509"/>
  <c r="AB149" i="509"/>
  <c r="Y149" i="509"/>
  <c r="W149" i="509"/>
  <c r="U149" i="509"/>
  <c r="L149" i="509"/>
  <c r="B149" i="509"/>
  <c r="BJ148" i="509"/>
  <c r="BI148" i="509"/>
  <c r="BH148" i="509"/>
  <c r="BG148" i="509"/>
  <c r="BF148" i="509"/>
  <c r="BE148" i="509"/>
  <c r="BD148" i="509"/>
  <c r="BC148" i="509"/>
  <c r="BB148" i="509"/>
  <c r="BA148" i="509"/>
  <c r="AQ148" i="509"/>
  <c r="AL148" i="509"/>
  <c r="AK148" i="509"/>
  <c r="AJ148" i="509"/>
  <c r="AD148" i="509"/>
  <c r="Z148" i="509" s="1"/>
  <c r="AC148" i="509"/>
  <c r="AB148" i="509"/>
  <c r="Y148" i="509"/>
  <c r="W148" i="509"/>
  <c r="U148" i="509"/>
  <c r="L148" i="509"/>
  <c r="B148" i="509"/>
  <c r="BJ147" i="509"/>
  <c r="BI147" i="509"/>
  <c r="BH147" i="509"/>
  <c r="BG147" i="509"/>
  <c r="BF147" i="509"/>
  <c r="BE147" i="509"/>
  <c r="BD147" i="509"/>
  <c r="BC147" i="509"/>
  <c r="BB147" i="509"/>
  <c r="BA147" i="509"/>
  <c r="AQ147" i="509"/>
  <c r="AL147" i="509"/>
  <c r="AK147" i="509"/>
  <c r="AJ147" i="509"/>
  <c r="AD147" i="509"/>
  <c r="Z147" i="509" s="1"/>
  <c r="AC147" i="509"/>
  <c r="AB147" i="509"/>
  <c r="Y147" i="509"/>
  <c r="W147" i="509"/>
  <c r="U147" i="509"/>
  <c r="L147" i="509"/>
  <c r="B147" i="509"/>
  <c r="BJ146" i="509"/>
  <c r="BI146" i="509"/>
  <c r="BH146" i="509"/>
  <c r="BG146" i="509"/>
  <c r="BF146" i="509"/>
  <c r="BE146" i="509"/>
  <c r="BD146" i="509"/>
  <c r="BC146" i="509"/>
  <c r="BB146" i="509"/>
  <c r="BA146" i="509"/>
  <c r="AQ146" i="509"/>
  <c r="AL146" i="509"/>
  <c r="AK146" i="509"/>
  <c r="AJ146" i="509"/>
  <c r="AD146" i="509"/>
  <c r="Z146" i="509" s="1"/>
  <c r="AC146" i="509"/>
  <c r="AB146" i="509"/>
  <c r="Y146" i="509"/>
  <c r="W146" i="509"/>
  <c r="U146" i="509"/>
  <c r="L146" i="509"/>
  <c r="B146" i="509"/>
  <c r="BJ145" i="509"/>
  <c r="BI145" i="509"/>
  <c r="BH145" i="509"/>
  <c r="BG145" i="509"/>
  <c r="BF145" i="509"/>
  <c r="BE145" i="509"/>
  <c r="BD145" i="509"/>
  <c r="BC145" i="509"/>
  <c r="BB145" i="509"/>
  <c r="BA145" i="509"/>
  <c r="AQ145" i="509"/>
  <c r="AL145" i="509"/>
  <c r="AK145" i="509"/>
  <c r="AJ145" i="509"/>
  <c r="AD145" i="509"/>
  <c r="Z145" i="509" s="1"/>
  <c r="AC145" i="509"/>
  <c r="AB145" i="509"/>
  <c r="Y145" i="509"/>
  <c r="W145" i="509"/>
  <c r="U145" i="509"/>
  <c r="L145" i="509"/>
  <c r="B145" i="509"/>
  <c r="BJ144" i="509"/>
  <c r="BI144" i="509"/>
  <c r="BH144" i="509"/>
  <c r="BG144" i="509"/>
  <c r="BF144" i="509"/>
  <c r="BE144" i="509"/>
  <c r="BD144" i="509"/>
  <c r="BC144" i="509"/>
  <c r="BB144" i="509"/>
  <c r="BA144" i="509"/>
  <c r="AQ144" i="509"/>
  <c r="AL144" i="509"/>
  <c r="AK144" i="509"/>
  <c r="AJ144" i="509"/>
  <c r="AD144" i="509"/>
  <c r="AC144" i="509"/>
  <c r="AB144" i="509"/>
  <c r="Z144" i="509"/>
  <c r="Y144" i="509"/>
  <c r="W144" i="509"/>
  <c r="U144" i="509"/>
  <c r="L144" i="509"/>
  <c r="B144" i="509"/>
  <c r="BJ143" i="509"/>
  <c r="BI143" i="509"/>
  <c r="BH143" i="509"/>
  <c r="BG143" i="509"/>
  <c r="BF143" i="509"/>
  <c r="BE143" i="509"/>
  <c r="BD143" i="509"/>
  <c r="BC143" i="509"/>
  <c r="BB143" i="509"/>
  <c r="BA143" i="509"/>
  <c r="AQ143" i="509"/>
  <c r="AL143" i="509"/>
  <c r="AK143" i="509"/>
  <c r="AJ143" i="509"/>
  <c r="AD143" i="509"/>
  <c r="Z143" i="509" s="1"/>
  <c r="AC143" i="509"/>
  <c r="AB143" i="509"/>
  <c r="Y143" i="509"/>
  <c r="W143" i="509"/>
  <c r="U143" i="509"/>
  <c r="L143" i="509"/>
  <c r="B143" i="509"/>
  <c r="BJ142" i="509"/>
  <c r="BI142" i="509"/>
  <c r="BH142" i="509"/>
  <c r="BG142" i="509"/>
  <c r="BF142" i="509"/>
  <c r="BE142" i="509"/>
  <c r="BD142" i="509"/>
  <c r="BC142" i="509"/>
  <c r="BB142" i="509"/>
  <c r="BA142" i="509"/>
  <c r="AQ142" i="509"/>
  <c r="AL142" i="509"/>
  <c r="AK142" i="509"/>
  <c r="AJ142" i="509"/>
  <c r="AD142" i="509"/>
  <c r="Z142" i="509" s="1"/>
  <c r="AC142" i="509"/>
  <c r="AB142" i="509"/>
  <c r="Y142" i="509"/>
  <c r="W142" i="509"/>
  <c r="U142" i="509"/>
  <c r="L142" i="509"/>
  <c r="B142" i="509"/>
  <c r="BJ141" i="509"/>
  <c r="BI141" i="509"/>
  <c r="BH141" i="509"/>
  <c r="BG141" i="509"/>
  <c r="BF141" i="509"/>
  <c r="BE141" i="509"/>
  <c r="BD141" i="509"/>
  <c r="BC141" i="509"/>
  <c r="BB141" i="509"/>
  <c r="BA141" i="509"/>
  <c r="AQ141" i="509"/>
  <c r="AL141" i="509"/>
  <c r="AK141" i="509"/>
  <c r="AA141" i="509" s="1"/>
  <c r="AJ141" i="509"/>
  <c r="AD141" i="509"/>
  <c r="AC141" i="509"/>
  <c r="AB141" i="509"/>
  <c r="Z141" i="509"/>
  <c r="Y141" i="509"/>
  <c r="W141" i="509"/>
  <c r="U141" i="509"/>
  <c r="L141" i="509"/>
  <c r="B141" i="509"/>
  <c r="BJ140" i="509"/>
  <c r="BI140" i="509"/>
  <c r="BH140" i="509"/>
  <c r="BG140" i="509"/>
  <c r="BF140" i="509"/>
  <c r="BE140" i="509"/>
  <c r="BD140" i="509"/>
  <c r="BC140" i="509"/>
  <c r="BB140" i="509"/>
  <c r="BA140" i="509"/>
  <c r="AQ140" i="509"/>
  <c r="AL140" i="509"/>
  <c r="AK140" i="509"/>
  <c r="AJ140" i="509"/>
  <c r="AD140" i="509"/>
  <c r="AC140" i="509"/>
  <c r="AB140" i="509"/>
  <c r="Z140" i="509"/>
  <c r="Y140" i="509"/>
  <c r="W140" i="509"/>
  <c r="U140" i="509"/>
  <c r="L140" i="509"/>
  <c r="B140" i="509"/>
  <c r="BJ139" i="509"/>
  <c r="BI139" i="509"/>
  <c r="BH139" i="509"/>
  <c r="BG139" i="509"/>
  <c r="BF139" i="509"/>
  <c r="BE139" i="509"/>
  <c r="BD139" i="509"/>
  <c r="BC139" i="509"/>
  <c r="BB139" i="509"/>
  <c r="BA139" i="509"/>
  <c r="AQ139" i="509"/>
  <c r="AL139" i="509"/>
  <c r="AK139" i="509"/>
  <c r="AJ139" i="509"/>
  <c r="AD139" i="509"/>
  <c r="Z139" i="509" s="1"/>
  <c r="AC139" i="509"/>
  <c r="AB139" i="509"/>
  <c r="Y139" i="509"/>
  <c r="W139" i="509"/>
  <c r="U139" i="509"/>
  <c r="L139" i="509"/>
  <c r="B139" i="509"/>
  <c r="BJ138" i="509"/>
  <c r="BI138" i="509"/>
  <c r="BH138" i="509"/>
  <c r="BG138" i="509"/>
  <c r="BF138" i="509"/>
  <c r="BE138" i="509"/>
  <c r="BD138" i="509"/>
  <c r="BC138" i="509"/>
  <c r="BB138" i="509"/>
  <c r="BA138" i="509"/>
  <c r="AQ138" i="509"/>
  <c r="AL138" i="509"/>
  <c r="AK138" i="509"/>
  <c r="AJ138" i="509"/>
  <c r="AD138" i="509"/>
  <c r="Z138" i="509" s="1"/>
  <c r="AC138" i="509"/>
  <c r="AB138" i="509"/>
  <c r="Y138" i="509"/>
  <c r="W138" i="509"/>
  <c r="U138" i="509"/>
  <c r="L138" i="509"/>
  <c r="B138" i="509"/>
  <c r="BJ137" i="509"/>
  <c r="BI137" i="509"/>
  <c r="BH137" i="509"/>
  <c r="BG137" i="509"/>
  <c r="BF137" i="509"/>
  <c r="BE137" i="509"/>
  <c r="BD137" i="509"/>
  <c r="BC137" i="509"/>
  <c r="BB137" i="509"/>
  <c r="BA137" i="509"/>
  <c r="AQ137" i="509"/>
  <c r="AL137" i="509"/>
  <c r="AK137" i="509"/>
  <c r="AJ137" i="509"/>
  <c r="AD137" i="509"/>
  <c r="Z137" i="509" s="1"/>
  <c r="AC137" i="509"/>
  <c r="AB137" i="509"/>
  <c r="Y137" i="509"/>
  <c r="W137" i="509"/>
  <c r="U137" i="509"/>
  <c r="L137" i="509"/>
  <c r="B137" i="509"/>
  <c r="BJ136" i="509"/>
  <c r="BI136" i="509"/>
  <c r="BH136" i="509"/>
  <c r="BG136" i="509"/>
  <c r="BF136" i="509"/>
  <c r="BE136" i="509"/>
  <c r="BD136" i="509"/>
  <c r="BC136" i="509"/>
  <c r="BB136" i="509"/>
  <c r="BA136" i="509"/>
  <c r="AQ136" i="509"/>
  <c r="AL136" i="509"/>
  <c r="AK136" i="509"/>
  <c r="AJ136" i="509"/>
  <c r="AD136" i="509"/>
  <c r="Z136" i="509" s="1"/>
  <c r="AC136" i="509"/>
  <c r="AB136" i="509"/>
  <c r="Y136" i="509"/>
  <c r="W136" i="509"/>
  <c r="U136" i="509"/>
  <c r="L136" i="509"/>
  <c r="B136" i="509"/>
  <c r="BJ135" i="509"/>
  <c r="BI135" i="509"/>
  <c r="BH135" i="509"/>
  <c r="BG135" i="509"/>
  <c r="BF135" i="509"/>
  <c r="BE135" i="509"/>
  <c r="BD135" i="509"/>
  <c r="BC135" i="509"/>
  <c r="BB135" i="509"/>
  <c r="BA135" i="509"/>
  <c r="AQ135" i="509"/>
  <c r="AL135" i="509"/>
  <c r="AK135" i="509"/>
  <c r="AJ135" i="509"/>
  <c r="AD135" i="509"/>
  <c r="Z135" i="509" s="1"/>
  <c r="AC135" i="509"/>
  <c r="AB135" i="509"/>
  <c r="Y135" i="509"/>
  <c r="W135" i="509"/>
  <c r="U135" i="509"/>
  <c r="L135" i="509"/>
  <c r="B135" i="509"/>
  <c r="BJ134" i="509"/>
  <c r="BI134" i="509"/>
  <c r="BH134" i="509"/>
  <c r="BG134" i="509"/>
  <c r="BF134" i="509"/>
  <c r="BE134" i="509"/>
  <c r="BD134" i="509"/>
  <c r="BC134" i="509"/>
  <c r="BB134" i="509"/>
  <c r="BA134" i="509"/>
  <c r="AQ134" i="509"/>
  <c r="AL134" i="509"/>
  <c r="AK134" i="509"/>
  <c r="AJ134" i="509"/>
  <c r="AD134" i="509"/>
  <c r="Z134" i="509" s="1"/>
  <c r="AC134" i="509"/>
  <c r="AB134" i="509"/>
  <c r="Y134" i="509"/>
  <c r="W134" i="509"/>
  <c r="U134" i="509"/>
  <c r="L134" i="509"/>
  <c r="B134" i="509"/>
  <c r="BJ133" i="509"/>
  <c r="BI133" i="509"/>
  <c r="BH133" i="509"/>
  <c r="BG133" i="509"/>
  <c r="BF133" i="509"/>
  <c r="BE133" i="509"/>
  <c r="BD133" i="509"/>
  <c r="BC133" i="509"/>
  <c r="BB133" i="509"/>
  <c r="BA133" i="509"/>
  <c r="AQ133" i="509"/>
  <c r="AL133" i="509"/>
  <c r="AK133" i="509"/>
  <c r="AA133" i="509" s="1"/>
  <c r="AJ133" i="509"/>
  <c r="AD133" i="509"/>
  <c r="AC133" i="509"/>
  <c r="AB133" i="509"/>
  <c r="Z133" i="509"/>
  <c r="Y133" i="509"/>
  <c r="W133" i="509"/>
  <c r="U133" i="509"/>
  <c r="L133" i="509"/>
  <c r="B133" i="509"/>
  <c r="BJ132" i="509"/>
  <c r="BI132" i="509"/>
  <c r="BH132" i="509"/>
  <c r="BG132" i="509"/>
  <c r="BF132" i="509"/>
  <c r="BE132" i="509"/>
  <c r="BD132" i="509"/>
  <c r="BC132" i="509"/>
  <c r="BB132" i="509"/>
  <c r="BA132" i="509"/>
  <c r="AQ132" i="509"/>
  <c r="AL132" i="509"/>
  <c r="AK132" i="509"/>
  <c r="AJ132" i="509"/>
  <c r="AD132" i="509"/>
  <c r="AC132" i="509"/>
  <c r="AB132" i="509"/>
  <c r="Z132" i="509"/>
  <c r="Y132" i="509"/>
  <c r="W132" i="509"/>
  <c r="U132" i="509"/>
  <c r="L132" i="509"/>
  <c r="B132" i="509"/>
  <c r="BJ131" i="509"/>
  <c r="BI131" i="509"/>
  <c r="BH131" i="509"/>
  <c r="BG131" i="509"/>
  <c r="BF131" i="509"/>
  <c r="BE131" i="509"/>
  <c r="BD131" i="509"/>
  <c r="BC131" i="509"/>
  <c r="BB131" i="509"/>
  <c r="BA131" i="509"/>
  <c r="AQ131" i="509"/>
  <c r="AL131" i="509"/>
  <c r="AK131" i="509"/>
  <c r="AJ131" i="509"/>
  <c r="AD131" i="509"/>
  <c r="Z131" i="509" s="1"/>
  <c r="AC131" i="509"/>
  <c r="AB131" i="509"/>
  <c r="Y131" i="509"/>
  <c r="W131" i="509"/>
  <c r="U131" i="509"/>
  <c r="L131" i="509"/>
  <c r="B131" i="509"/>
  <c r="BJ130" i="509"/>
  <c r="BI130" i="509"/>
  <c r="BH130" i="509"/>
  <c r="BG130" i="509"/>
  <c r="BF130" i="509"/>
  <c r="BE130" i="509"/>
  <c r="BD130" i="509"/>
  <c r="BC130" i="509"/>
  <c r="BB130" i="509"/>
  <c r="BA130" i="509"/>
  <c r="AQ130" i="509"/>
  <c r="AL130" i="509"/>
  <c r="AK130" i="509"/>
  <c r="AJ130" i="509"/>
  <c r="AD130" i="509"/>
  <c r="AC130" i="509"/>
  <c r="AB130" i="509"/>
  <c r="Z130" i="509"/>
  <c r="Y130" i="509"/>
  <c r="W130" i="509"/>
  <c r="U130" i="509"/>
  <c r="L130" i="509"/>
  <c r="B130" i="509"/>
  <c r="BJ230" i="510"/>
  <c r="BI230" i="510"/>
  <c r="BH230" i="510"/>
  <c r="BG230" i="510"/>
  <c r="BF230" i="510"/>
  <c r="BE230" i="510"/>
  <c r="BD230" i="510"/>
  <c r="BC230" i="510"/>
  <c r="BB230" i="510"/>
  <c r="BA230" i="510"/>
  <c r="AQ230" i="510"/>
  <c r="AL230" i="510"/>
  <c r="AK230" i="510"/>
  <c r="AJ230" i="510"/>
  <c r="AD230" i="510"/>
  <c r="AC230" i="510"/>
  <c r="AB230" i="510"/>
  <c r="Z230" i="510"/>
  <c r="Y230" i="510"/>
  <c r="W230" i="510"/>
  <c r="U230" i="510"/>
  <c r="L230" i="510"/>
  <c r="B230" i="510"/>
  <c r="BJ229" i="510"/>
  <c r="BI229" i="510"/>
  <c r="BH229" i="510"/>
  <c r="BG229" i="510"/>
  <c r="BF229" i="510"/>
  <c r="BE229" i="510"/>
  <c r="BD229" i="510"/>
  <c r="BC229" i="510"/>
  <c r="BB229" i="510"/>
  <c r="BA229" i="510"/>
  <c r="AQ229" i="510"/>
  <c r="AL229" i="510"/>
  <c r="AK229" i="510"/>
  <c r="AJ229" i="510"/>
  <c r="AD229" i="510"/>
  <c r="Z229" i="510" s="1"/>
  <c r="AC229" i="510"/>
  <c r="AB229" i="510"/>
  <c r="Y229" i="510"/>
  <c r="W229" i="510"/>
  <c r="U229" i="510"/>
  <c r="L229" i="510"/>
  <c r="B229" i="510"/>
  <c r="BJ228" i="510"/>
  <c r="BI228" i="510"/>
  <c r="BH228" i="510"/>
  <c r="BG228" i="510"/>
  <c r="BF228" i="510"/>
  <c r="BE228" i="510"/>
  <c r="BD228" i="510"/>
  <c r="BC228" i="510"/>
  <c r="BB228" i="510"/>
  <c r="BA228" i="510"/>
  <c r="AQ228" i="510"/>
  <c r="AL228" i="510"/>
  <c r="AK228" i="510"/>
  <c r="AJ228" i="510"/>
  <c r="AD228" i="510"/>
  <c r="Z228" i="510" s="1"/>
  <c r="AC228" i="510"/>
  <c r="AB228" i="510"/>
  <c r="Y228" i="510"/>
  <c r="W228" i="510"/>
  <c r="U228" i="510"/>
  <c r="L228" i="510"/>
  <c r="B228" i="510"/>
  <c r="BJ227" i="510"/>
  <c r="BI227" i="510"/>
  <c r="BH227" i="510"/>
  <c r="BG227" i="510"/>
  <c r="BF227" i="510"/>
  <c r="BE227" i="510"/>
  <c r="BD227" i="510"/>
  <c r="BC227" i="510"/>
  <c r="BB227" i="510"/>
  <c r="BA227" i="510"/>
  <c r="AQ227" i="510"/>
  <c r="AL227" i="510"/>
  <c r="AK227" i="510"/>
  <c r="AJ227" i="510"/>
  <c r="AD227" i="510"/>
  <c r="AC227" i="510"/>
  <c r="AB227" i="510"/>
  <c r="Z227" i="510"/>
  <c r="Y227" i="510"/>
  <c r="W227" i="510"/>
  <c r="U227" i="510"/>
  <c r="L227" i="510"/>
  <c r="B227" i="510"/>
  <c r="BJ226" i="510"/>
  <c r="BI226" i="510"/>
  <c r="BH226" i="510"/>
  <c r="BG226" i="510"/>
  <c r="BF226" i="510"/>
  <c r="BE226" i="510"/>
  <c r="BD226" i="510"/>
  <c r="BC226" i="510"/>
  <c r="BB226" i="510"/>
  <c r="BA226" i="510"/>
  <c r="AQ226" i="510"/>
  <c r="AL226" i="510"/>
  <c r="AK226" i="510"/>
  <c r="AJ226" i="510"/>
  <c r="AD226" i="510"/>
  <c r="Z226" i="510" s="1"/>
  <c r="AC226" i="510"/>
  <c r="AB226" i="510"/>
  <c r="Y226" i="510"/>
  <c r="W226" i="510"/>
  <c r="U226" i="510"/>
  <c r="L226" i="510"/>
  <c r="B226" i="510"/>
  <c r="BJ225" i="510"/>
  <c r="BI225" i="510"/>
  <c r="BH225" i="510"/>
  <c r="BG225" i="510"/>
  <c r="BF225" i="510"/>
  <c r="BE225" i="510"/>
  <c r="BD225" i="510"/>
  <c r="BC225" i="510"/>
  <c r="BB225" i="510"/>
  <c r="BA225" i="510"/>
  <c r="AQ225" i="510"/>
  <c r="AL225" i="510"/>
  <c r="AK225" i="510"/>
  <c r="AJ225" i="510"/>
  <c r="AD225" i="510"/>
  <c r="Z225" i="510" s="1"/>
  <c r="AC225" i="510"/>
  <c r="AB225" i="510"/>
  <c r="Y225" i="510"/>
  <c r="W225" i="510"/>
  <c r="U225" i="510"/>
  <c r="L225" i="510"/>
  <c r="B225" i="510"/>
  <c r="BJ224" i="510"/>
  <c r="BI224" i="510"/>
  <c r="BH224" i="510"/>
  <c r="BG224" i="510"/>
  <c r="BF224" i="510"/>
  <c r="BE224" i="510"/>
  <c r="BD224" i="510"/>
  <c r="BC224" i="510"/>
  <c r="BB224" i="510"/>
  <c r="BA224" i="510"/>
  <c r="AQ224" i="510"/>
  <c r="AL224" i="510"/>
  <c r="AK224" i="510"/>
  <c r="AJ224" i="510"/>
  <c r="AD224" i="510"/>
  <c r="Z224" i="510" s="1"/>
  <c r="AC224" i="510"/>
  <c r="AB224" i="510"/>
  <c r="Y224" i="510"/>
  <c r="W224" i="510"/>
  <c r="U224" i="510"/>
  <c r="L224" i="510"/>
  <c r="B224" i="510"/>
  <c r="BJ223" i="510"/>
  <c r="BI223" i="510"/>
  <c r="BH223" i="510"/>
  <c r="BG223" i="510"/>
  <c r="BF223" i="510"/>
  <c r="BE223" i="510"/>
  <c r="BD223" i="510"/>
  <c r="BC223" i="510"/>
  <c r="BB223" i="510"/>
  <c r="BA223" i="510"/>
  <c r="AQ223" i="510"/>
  <c r="AL223" i="510"/>
  <c r="AK223" i="510"/>
  <c r="AJ223" i="510"/>
  <c r="AD223" i="510"/>
  <c r="Z223" i="510" s="1"/>
  <c r="AC223" i="510"/>
  <c r="AB223" i="510"/>
  <c r="Y223" i="510"/>
  <c r="W223" i="510"/>
  <c r="U223" i="510"/>
  <c r="L223" i="510"/>
  <c r="B223" i="510"/>
  <c r="BJ222" i="510"/>
  <c r="BI222" i="510"/>
  <c r="BH222" i="510"/>
  <c r="BG222" i="510"/>
  <c r="BF222" i="510"/>
  <c r="BE222" i="510"/>
  <c r="BD222" i="510"/>
  <c r="BC222" i="510"/>
  <c r="BB222" i="510"/>
  <c r="BA222" i="510"/>
  <c r="AQ222" i="510"/>
  <c r="AL222" i="510"/>
  <c r="AK222" i="510"/>
  <c r="AJ222" i="510"/>
  <c r="AD222" i="510"/>
  <c r="Z222" i="510" s="1"/>
  <c r="AC222" i="510"/>
  <c r="AB222" i="510"/>
  <c r="Y222" i="510"/>
  <c r="W222" i="510"/>
  <c r="U222" i="510"/>
  <c r="L222" i="510"/>
  <c r="B222" i="510"/>
  <c r="BJ221" i="510"/>
  <c r="BI221" i="510"/>
  <c r="BH221" i="510"/>
  <c r="BG221" i="510"/>
  <c r="BF221" i="510"/>
  <c r="BE221" i="510"/>
  <c r="BD221" i="510"/>
  <c r="BC221" i="510"/>
  <c r="BB221" i="510"/>
  <c r="BA221" i="510"/>
  <c r="AQ221" i="510"/>
  <c r="AL221" i="510"/>
  <c r="AK221" i="510"/>
  <c r="AJ221" i="510"/>
  <c r="AD221" i="510"/>
  <c r="AC221" i="510"/>
  <c r="AB221" i="510"/>
  <c r="Z221" i="510"/>
  <c r="Y221" i="510"/>
  <c r="W221" i="510"/>
  <c r="U221" i="510"/>
  <c r="L221" i="510"/>
  <c r="B221" i="510"/>
  <c r="BJ220" i="510"/>
  <c r="BI220" i="510"/>
  <c r="BH220" i="510"/>
  <c r="BG220" i="510"/>
  <c r="BF220" i="510"/>
  <c r="BE220" i="510"/>
  <c r="BD220" i="510"/>
  <c r="BC220" i="510"/>
  <c r="BB220" i="510"/>
  <c r="BA220" i="510"/>
  <c r="AQ220" i="510"/>
  <c r="AL220" i="510"/>
  <c r="AK220" i="510"/>
  <c r="AJ220" i="510"/>
  <c r="AD220" i="510"/>
  <c r="Z220" i="510" s="1"/>
  <c r="AC220" i="510"/>
  <c r="AB220" i="510"/>
  <c r="Y220" i="510"/>
  <c r="W220" i="510"/>
  <c r="U220" i="510"/>
  <c r="L220" i="510"/>
  <c r="B220" i="510"/>
  <c r="BJ219" i="510"/>
  <c r="BI219" i="510"/>
  <c r="BH219" i="510"/>
  <c r="BG219" i="510"/>
  <c r="BF219" i="510"/>
  <c r="BE219" i="510"/>
  <c r="BD219" i="510"/>
  <c r="BC219" i="510"/>
  <c r="BB219" i="510"/>
  <c r="BA219" i="510"/>
  <c r="AQ219" i="510"/>
  <c r="AL219" i="510"/>
  <c r="AK219" i="510"/>
  <c r="AJ219" i="510"/>
  <c r="AD219" i="510"/>
  <c r="Z219" i="510" s="1"/>
  <c r="AC219" i="510"/>
  <c r="AB219" i="510"/>
  <c r="Y219" i="510"/>
  <c r="W219" i="510"/>
  <c r="U219" i="510"/>
  <c r="L219" i="510"/>
  <c r="B219" i="510"/>
  <c r="BJ218" i="510"/>
  <c r="BI218" i="510"/>
  <c r="BH218" i="510"/>
  <c r="BG218" i="510"/>
  <c r="BF218" i="510"/>
  <c r="BE218" i="510"/>
  <c r="BD218" i="510"/>
  <c r="BC218" i="510"/>
  <c r="BB218" i="510"/>
  <c r="BA218" i="510"/>
  <c r="AQ218" i="510"/>
  <c r="AL218" i="510"/>
  <c r="AK218" i="510"/>
  <c r="AJ218" i="510"/>
  <c r="AD218" i="510"/>
  <c r="AC218" i="510"/>
  <c r="AB218" i="510"/>
  <c r="Z218" i="510"/>
  <c r="Y218" i="510"/>
  <c r="W218" i="510"/>
  <c r="U218" i="510"/>
  <c r="L218" i="510"/>
  <c r="B218" i="510"/>
  <c r="BJ217" i="510"/>
  <c r="BI217" i="510"/>
  <c r="BH217" i="510"/>
  <c r="BG217" i="510"/>
  <c r="BF217" i="510"/>
  <c r="BE217" i="510"/>
  <c r="BD217" i="510"/>
  <c r="BC217" i="510"/>
  <c r="BB217" i="510"/>
  <c r="BA217" i="510"/>
  <c r="AQ217" i="510"/>
  <c r="AL217" i="510"/>
  <c r="AK217" i="510"/>
  <c r="AJ217" i="510"/>
  <c r="AD217" i="510"/>
  <c r="AC217" i="510"/>
  <c r="AB217" i="510"/>
  <c r="Z217" i="510"/>
  <c r="Y217" i="510"/>
  <c r="W217" i="510"/>
  <c r="U217" i="510"/>
  <c r="L217" i="510"/>
  <c r="B217" i="510"/>
  <c r="BJ216" i="510"/>
  <c r="BI216" i="510"/>
  <c r="BH216" i="510"/>
  <c r="BG216" i="510"/>
  <c r="BF216" i="510"/>
  <c r="BE216" i="510"/>
  <c r="BD216" i="510"/>
  <c r="BC216" i="510"/>
  <c r="BB216" i="510"/>
  <c r="BA216" i="510"/>
  <c r="AQ216" i="510"/>
  <c r="AL216" i="510"/>
  <c r="AK216" i="510"/>
  <c r="AJ216" i="510"/>
  <c r="AD216" i="510"/>
  <c r="Z216" i="510" s="1"/>
  <c r="AC216" i="510"/>
  <c r="AB216" i="510"/>
  <c r="Y216" i="510"/>
  <c r="W216" i="510"/>
  <c r="U216" i="510"/>
  <c r="L216" i="510"/>
  <c r="B216" i="510"/>
  <c r="BJ215" i="510"/>
  <c r="BI215" i="510"/>
  <c r="BH215" i="510"/>
  <c r="BG215" i="510"/>
  <c r="BF215" i="510"/>
  <c r="BE215" i="510"/>
  <c r="BD215" i="510"/>
  <c r="BC215" i="510"/>
  <c r="BB215" i="510"/>
  <c r="BA215" i="510"/>
  <c r="AQ215" i="510"/>
  <c r="AL215" i="510"/>
  <c r="AK215" i="510"/>
  <c r="AJ215" i="510"/>
  <c r="AD215" i="510"/>
  <c r="AC215" i="510"/>
  <c r="AB215" i="510"/>
  <c r="Z215" i="510"/>
  <c r="Y215" i="510"/>
  <c r="W215" i="510"/>
  <c r="U215" i="510"/>
  <c r="L215" i="510"/>
  <c r="B215" i="510"/>
  <c r="BJ214" i="510"/>
  <c r="BI214" i="510"/>
  <c r="BH214" i="510"/>
  <c r="BG214" i="510"/>
  <c r="BF214" i="510"/>
  <c r="BE214" i="510"/>
  <c r="BD214" i="510"/>
  <c r="BC214" i="510"/>
  <c r="BB214" i="510"/>
  <c r="BA214" i="510"/>
  <c r="AQ214" i="510"/>
  <c r="AL214" i="510"/>
  <c r="AK214" i="510"/>
  <c r="AJ214" i="510"/>
  <c r="AD214" i="510"/>
  <c r="AC214" i="510"/>
  <c r="AB214" i="510"/>
  <c r="Z214" i="510"/>
  <c r="Y214" i="510"/>
  <c r="W214" i="510"/>
  <c r="U214" i="510"/>
  <c r="L214" i="510"/>
  <c r="B214" i="510"/>
  <c r="BJ213" i="510"/>
  <c r="BI213" i="510"/>
  <c r="BH213" i="510"/>
  <c r="BG213" i="510"/>
  <c r="BF213" i="510"/>
  <c r="BE213" i="510"/>
  <c r="BD213" i="510"/>
  <c r="BC213" i="510"/>
  <c r="BB213" i="510"/>
  <c r="BA213" i="510"/>
  <c r="AQ213" i="510"/>
  <c r="AL213" i="510"/>
  <c r="AK213" i="510"/>
  <c r="AJ213" i="510"/>
  <c r="AD213" i="510"/>
  <c r="Z213" i="510" s="1"/>
  <c r="AC213" i="510"/>
  <c r="AB213" i="510"/>
  <c r="Y213" i="510"/>
  <c r="W213" i="510"/>
  <c r="U213" i="510"/>
  <c r="L213" i="510"/>
  <c r="B213" i="510"/>
  <c r="BJ212" i="510"/>
  <c r="BI212" i="510"/>
  <c r="BH212" i="510"/>
  <c r="BG212" i="510"/>
  <c r="BF212" i="510"/>
  <c r="BE212" i="510"/>
  <c r="BD212" i="510"/>
  <c r="BC212" i="510"/>
  <c r="BB212" i="510"/>
  <c r="BA212" i="510"/>
  <c r="AQ212" i="510"/>
  <c r="AL212" i="510"/>
  <c r="AK212" i="510"/>
  <c r="AJ212" i="510"/>
  <c r="AD212" i="510"/>
  <c r="Z212" i="510" s="1"/>
  <c r="AC212" i="510"/>
  <c r="AB212" i="510"/>
  <c r="Y212" i="510"/>
  <c r="W212" i="510"/>
  <c r="U212" i="510"/>
  <c r="L212" i="510"/>
  <c r="B212" i="510"/>
  <c r="BJ211" i="510"/>
  <c r="BI211" i="510"/>
  <c r="BH211" i="510"/>
  <c r="BG211" i="510"/>
  <c r="BF211" i="510"/>
  <c r="BE211" i="510"/>
  <c r="BD211" i="510"/>
  <c r="BC211" i="510"/>
  <c r="BB211" i="510"/>
  <c r="BA211" i="510"/>
  <c r="AQ211" i="510"/>
  <c r="AL211" i="510"/>
  <c r="AK211" i="510"/>
  <c r="AJ211" i="510"/>
  <c r="AD211" i="510"/>
  <c r="AC211" i="510"/>
  <c r="AB211" i="510"/>
  <c r="Z211" i="510"/>
  <c r="Y211" i="510"/>
  <c r="W211" i="510"/>
  <c r="U211" i="510"/>
  <c r="L211" i="510"/>
  <c r="B211" i="510"/>
  <c r="BJ210" i="510"/>
  <c r="BI210" i="510"/>
  <c r="BH210" i="510"/>
  <c r="BG210" i="510"/>
  <c r="BF210" i="510"/>
  <c r="BE210" i="510"/>
  <c r="BD210" i="510"/>
  <c r="BC210" i="510"/>
  <c r="BB210" i="510"/>
  <c r="BA210" i="510"/>
  <c r="AQ210" i="510"/>
  <c r="AL210" i="510"/>
  <c r="AK210" i="510"/>
  <c r="AJ210" i="510"/>
  <c r="AD210" i="510"/>
  <c r="Z210" i="510" s="1"/>
  <c r="AC210" i="510"/>
  <c r="AB210" i="510"/>
  <c r="Y210" i="510"/>
  <c r="W210" i="510"/>
  <c r="U210" i="510"/>
  <c r="L210" i="510"/>
  <c r="B210" i="510"/>
  <c r="BJ209" i="510"/>
  <c r="BI209" i="510"/>
  <c r="BH209" i="510"/>
  <c r="BG209" i="510"/>
  <c r="BF209" i="510"/>
  <c r="BE209" i="510"/>
  <c r="BD209" i="510"/>
  <c r="BC209" i="510"/>
  <c r="BB209" i="510"/>
  <c r="BA209" i="510"/>
  <c r="AQ209" i="510"/>
  <c r="AL209" i="510"/>
  <c r="AK209" i="510"/>
  <c r="AJ209" i="510"/>
  <c r="AD209" i="510"/>
  <c r="Z209" i="510" s="1"/>
  <c r="AC209" i="510"/>
  <c r="AB209" i="510"/>
  <c r="Y209" i="510"/>
  <c r="W209" i="510"/>
  <c r="U209" i="510"/>
  <c r="L209" i="510"/>
  <c r="B209" i="510"/>
  <c r="BJ208" i="510"/>
  <c r="BI208" i="510"/>
  <c r="BH208" i="510"/>
  <c r="BG208" i="510"/>
  <c r="BF208" i="510"/>
  <c r="BE208" i="510"/>
  <c r="BD208" i="510"/>
  <c r="BC208" i="510"/>
  <c r="BB208" i="510"/>
  <c r="BA208" i="510"/>
  <c r="AQ208" i="510"/>
  <c r="AL208" i="510"/>
  <c r="AK208" i="510"/>
  <c r="AJ208" i="510"/>
  <c r="AD208" i="510"/>
  <c r="Z208" i="510" s="1"/>
  <c r="AC208" i="510"/>
  <c r="AB208" i="510"/>
  <c r="Y208" i="510"/>
  <c r="W208" i="510"/>
  <c r="U208" i="510"/>
  <c r="L208" i="510"/>
  <c r="B208" i="510"/>
  <c r="BJ207" i="510"/>
  <c r="BI207" i="510"/>
  <c r="BH207" i="510"/>
  <c r="BG207" i="510"/>
  <c r="BF207" i="510"/>
  <c r="BE207" i="510"/>
  <c r="BD207" i="510"/>
  <c r="BC207" i="510"/>
  <c r="BB207" i="510"/>
  <c r="BA207" i="510"/>
  <c r="AQ207" i="510"/>
  <c r="AL207" i="510"/>
  <c r="AK207" i="510"/>
  <c r="AJ207" i="510"/>
  <c r="AD207" i="510"/>
  <c r="Z207" i="510" s="1"/>
  <c r="AC207" i="510"/>
  <c r="AB207" i="510"/>
  <c r="Y207" i="510"/>
  <c r="W207" i="510"/>
  <c r="U207" i="510"/>
  <c r="L207" i="510"/>
  <c r="B207" i="510"/>
  <c r="BJ206" i="510"/>
  <c r="BI206" i="510"/>
  <c r="BH206" i="510"/>
  <c r="BG206" i="510"/>
  <c r="BF206" i="510"/>
  <c r="BE206" i="510"/>
  <c r="BD206" i="510"/>
  <c r="BC206" i="510"/>
  <c r="BB206" i="510"/>
  <c r="BA206" i="510"/>
  <c r="AQ206" i="510"/>
  <c r="AL206" i="510"/>
  <c r="AK206" i="510"/>
  <c r="AJ206" i="510"/>
  <c r="AD206" i="510"/>
  <c r="Z206" i="510" s="1"/>
  <c r="AC206" i="510"/>
  <c r="AB206" i="510"/>
  <c r="Y206" i="510"/>
  <c r="W206" i="510"/>
  <c r="U206" i="510"/>
  <c r="L206" i="510"/>
  <c r="B206" i="510"/>
  <c r="BJ205" i="510"/>
  <c r="BI205" i="510"/>
  <c r="BH205" i="510"/>
  <c r="BG205" i="510"/>
  <c r="BF205" i="510"/>
  <c r="BE205" i="510"/>
  <c r="BD205" i="510"/>
  <c r="BC205" i="510"/>
  <c r="BB205" i="510"/>
  <c r="BA205" i="510"/>
  <c r="AQ205" i="510"/>
  <c r="AL205" i="510"/>
  <c r="AK205" i="510"/>
  <c r="AJ205" i="510"/>
  <c r="AD205" i="510"/>
  <c r="AC205" i="510"/>
  <c r="AB205" i="510"/>
  <c r="Z205" i="510"/>
  <c r="Y205" i="510"/>
  <c r="W205" i="510"/>
  <c r="U205" i="510"/>
  <c r="L205" i="510"/>
  <c r="B205" i="510"/>
  <c r="BJ204" i="510"/>
  <c r="BI204" i="510"/>
  <c r="BH204" i="510"/>
  <c r="BG204" i="510"/>
  <c r="BF204" i="510"/>
  <c r="BE204" i="510"/>
  <c r="BD204" i="510"/>
  <c r="BC204" i="510"/>
  <c r="BB204" i="510"/>
  <c r="BA204" i="510"/>
  <c r="AQ204" i="510"/>
  <c r="AL204" i="510"/>
  <c r="AK204" i="510"/>
  <c r="AJ204" i="510"/>
  <c r="AD204" i="510"/>
  <c r="Z204" i="510" s="1"/>
  <c r="AC204" i="510"/>
  <c r="AB204" i="510"/>
  <c r="Y204" i="510"/>
  <c r="W204" i="510"/>
  <c r="U204" i="510"/>
  <c r="L204" i="510"/>
  <c r="B204" i="510"/>
  <c r="BJ203" i="510"/>
  <c r="BI203" i="510"/>
  <c r="BH203" i="510"/>
  <c r="BG203" i="510"/>
  <c r="BF203" i="510"/>
  <c r="BE203" i="510"/>
  <c r="BD203" i="510"/>
  <c r="BC203" i="510"/>
  <c r="BB203" i="510"/>
  <c r="BA203" i="510"/>
  <c r="AQ203" i="510"/>
  <c r="AL203" i="510"/>
  <c r="AK203" i="510"/>
  <c r="AJ203" i="510"/>
  <c r="AD203" i="510"/>
  <c r="Z203" i="510" s="1"/>
  <c r="AC203" i="510"/>
  <c r="AB203" i="510"/>
  <c r="Y203" i="510"/>
  <c r="W203" i="510"/>
  <c r="U203" i="510"/>
  <c r="L203" i="510"/>
  <c r="B203" i="510"/>
  <c r="BJ202" i="510"/>
  <c r="BI202" i="510"/>
  <c r="BH202" i="510"/>
  <c r="BG202" i="510"/>
  <c r="BF202" i="510"/>
  <c r="BE202" i="510"/>
  <c r="BD202" i="510"/>
  <c r="BC202" i="510"/>
  <c r="BB202" i="510"/>
  <c r="BA202" i="510"/>
  <c r="AQ202" i="510"/>
  <c r="AL202" i="510"/>
  <c r="AK202" i="510"/>
  <c r="AJ202" i="510"/>
  <c r="AD202" i="510"/>
  <c r="AC202" i="510"/>
  <c r="AB202" i="510"/>
  <c r="Z202" i="510"/>
  <c r="Y202" i="510"/>
  <c r="W202" i="510"/>
  <c r="U202" i="510"/>
  <c r="L202" i="510"/>
  <c r="B202" i="510"/>
  <c r="BJ201" i="510"/>
  <c r="BI201" i="510"/>
  <c r="BH201" i="510"/>
  <c r="BG201" i="510"/>
  <c r="BF201" i="510"/>
  <c r="BE201" i="510"/>
  <c r="BD201" i="510"/>
  <c r="BC201" i="510"/>
  <c r="BB201" i="510"/>
  <c r="BA201" i="510"/>
  <c r="AQ201" i="510"/>
  <c r="AL201" i="510"/>
  <c r="AK201" i="510"/>
  <c r="AJ201" i="510"/>
  <c r="AD201" i="510"/>
  <c r="AC201" i="510"/>
  <c r="AB201" i="510"/>
  <c r="Z201" i="510"/>
  <c r="Y201" i="510"/>
  <c r="W201" i="510"/>
  <c r="U201" i="510"/>
  <c r="L201" i="510"/>
  <c r="B201" i="510"/>
  <c r="BJ200" i="510"/>
  <c r="BI200" i="510"/>
  <c r="BH200" i="510"/>
  <c r="BG200" i="510"/>
  <c r="BF200" i="510"/>
  <c r="BE200" i="510"/>
  <c r="BD200" i="510"/>
  <c r="BC200" i="510"/>
  <c r="BB200" i="510"/>
  <c r="BA200" i="510"/>
  <c r="AQ200" i="510"/>
  <c r="AL200" i="510"/>
  <c r="AK200" i="510"/>
  <c r="AJ200" i="510"/>
  <c r="AD200" i="510"/>
  <c r="Z200" i="510" s="1"/>
  <c r="AC200" i="510"/>
  <c r="AB200" i="510"/>
  <c r="Y200" i="510"/>
  <c r="W200" i="510"/>
  <c r="U200" i="510"/>
  <c r="L200" i="510"/>
  <c r="B200" i="510"/>
  <c r="BJ199" i="510"/>
  <c r="BI199" i="510"/>
  <c r="BH199" i="510"/>
  <c r="BG199" i="510"/>
  <c r="BF199" i="510"/>
  <c r="BE199" i="510"/>
  <c r="BD199" i="510"/>
  <c r="BC199" i="510"/>
  <c r="BB199" i="510"/>
  <c r="BA199" i="510"/>
  <c r="AQ199" i="510"/>
  <c r="AL199" i="510"/>
  <c r="AK199" i="510"/>
  <c r="AJ199" i="510"/>
  <c r="AD199" i="510"/>
  <c r="AC199" i="510"/>
  <c r="AB199" i="510"/>
  <c r="Z199" i="510"/>
  <c r="Y199" i="510"/>
  <c r="W199" i="510"/>
  <c r="U199" i="510"/>
  <c r="L199" i="510"/>
  <c r="B199" i="510"/>
  <c r="BJ198" i="510"/>
  <c r="BI198" i="510"/>
  <c r="BH198" i="510"/>
  <c r="BG198" i="510"/>
  <c r="BF198" i="510"/>
  <c r="BE198" i="510"/>
  <c r="BD198" i="510"/>
  <c r="BC198" i="510"/>
  <c r="BB198" i="510"/>
  <c r="BA198" i="510"/>
  <c r="AQ198" i="510"/>
  <c r="AL198" i="510"/>
  <c r="AK198" i="510"/>
  <c r="AJ198" i="510"/>
  <c r="AD198" i="510"/>
  <c r="AC198" i="510"/>
  <c r="AB198" i="510"/>
  <c r="Z198" i="510"/>
  <c r="Y198" i="510"/>
  <c r="W198" i="510"/>
  <c r="U198" i="510"/>
  <c r="L198" i="510"/>
  <c r="B198" i="510"/>
  <c r="BJ197" i="510"/>
  <c r="BI197" i="510"/>
  <c r="BH197" i="510"/>
  <c r="BG197" i="510"/>
  <c r="BF197" i="510"/>
  <c r="BE197" i="510"/>
  <c r="BD197" i="510"/>
  <c r="BC197" i="510"/>
  <c r="BB197" i="510"/>
  <c r="BA197" i="510"/>
  <c r="AQ197" i="510"/>
  <c r="AL197" i="510"/>
  <c r="AK197" i="510"/>
  <c r="AJ197" i="510"/>
  <c r="AD197" i="510"/>
  <c r="Z197" i="510" s="1"/>
  <c r="AC197" i="510"/>
  <c r="AB197" i="510"/>
  <c r="Y197" i="510"/>
  <c r="W197" i="510"/>
  <c r="U197" i="510"/>
  <c r="L197" i="510"/>
  <c r="B197" i="510"/>
  <c r="BJ196" i="510"/>
  <c r="BI196" i="510"/>
  <c r="BH196" i="510"/>
  <c r="BG196" i="510"/>
  <c r="BF196" i="510"/>
  <c r="BE196" i="510"/>
  <c r="BD196" i="510"/>
  <c r="BC196" i="510"/>
  <c r="BB196" i="510"/>
  <c r="BA196" i="510"/>
  <c r="AQ196" i="510"/>
  <c r="AL196" i="510"/>
  <c r="AK196" i="510"/>
  <c r="AJ196" i="510"/>
  <c r="AD196" i="510"/>
  <c r="Z196" i="510" s="1"/>
  <c r="AC196" i="510"/>
  <c r="AB196" i="510"/>
  <c r="Y196" i="510"/>
  <c r="W196" i="510"/>
  <c r="U196" i="510"/>
  <c r="L196" i="510"/>
  <c r="B196" i="510"/>
  <c r="BJ195" i="510"/>
  <c r="BI195" i="510"/>
  <c r="BH195" i="510"/>
  <c r="BG195" i="510"/>
  <c r="BF195" i="510"/>
  <c r="BE195" i="510"/>
  <c r="BD195" i="510"/>
  <c r="BC195" i="510"/>
  <c r="BB195" i="510"/>
  <c r="BA195" i="510"/>
  <c r="AQ195" i="510"/>
  <c r="AL195" i="510"/>
  <c r="AK195" i="510"/>
  <c r="AJ195" i="510"/>
  <c r="AD195" i="510"/>
  <c r="AC195" i="510"/>
  <c r="AB195" i="510"/>
  <c r="Z195" i="510"/>
  <c r="Y195" i="510"/>
  <c r="W195" i="510"/>
  <c r="U195" i="510"/>
  <c r="L195" i="510"/>
  <c r="B195" i="510"/>
  <c r="BJ194" i="510"/>
  <c r="BI194" i="510"/>
  <c r="BH194" i="510"/>
  <c r="BG194" i="510"/>
  <c r="BF194" i="510"/>
  <c r="BE194" i="510"/>
  <c r="BD194" i="510"/>
  <c r="BC194" i="510"/>
  <c r="BB194" i="510"/>
  <c r="BA194" i="510"/>
  <c r="AQ194" i="510"/>
  <c r="AL194" i="510"/>
  <c r="AK194" i="510"/>
  <c r="AJ194" i="510"/>
  <c r="AD194" i="510"/>
  <c r="Z194" i="510" s="1"/>
  <c r="AC194" i="510"/>
  <c r="AB194" i="510"/>
  <c r="Y194" i="510"/>
  <c r="W194" i="510"/>
  <c r="U194" i="510"/>
  <c r="L194" i="510"/>
  <c r="B194" i="510"/>
  <c r="BJ193" i="510"/>
  <c r="BI193" i="510"/>
  <c r="BH193" i="510"/>
  <c r="BG193" i="510"/>
  <c r="BF193" i="510"/>
  <c r="BE193" i="510"/>
  <c r="BD193" i="510"/>
  <c r="BC193" i="510"/>
  <c r="BB193" i="510"/>
  <c r="BA193" i="510"/>
  <c r="AQ193" i="510"/>
  <c r="AL193" i="510"/>
  <c r="AK193" i="510"/>
  <c r="AJ193" i="510"/>
  <c r="AD193" i="510"/>
  <c r="Z193" i="510" s="1"/>
  <c r="AC193" i="510"/>
  <c r="AB193" i="510"/>
  <c r="Y193" i="510"/>
  <c r="W193" i="510"/>
  <c r="U193" i="510"/>
  <c r="L193" i="510"/>
  <c r="B193" i="510"/>
  <c r="BJ192" i="510"/>
  <c r="BI192" i="510"/>
  <c r="BH192" i="510"/>
  <c r="BG192" i="510"/>
  <c r="BF192" i="510"/>
  <c r="BE192" i="510"/>
  <c r="BD192" i="510"/>
  <c r="BC192" i="510"/>
  <c r="BB192" i="510"/>
  <c r="BA192" i="510"/>
  <c r="AQ192" i="510"/>
  <c r="AL192" i="510"/>
  <c r="AK192" i="510"/>
  <c r="AJ192" i="510"/>
  <c r="AD192" i="510"/>
  <c r="Z192" i="510" s="1"/>
  <c r="AC192" i="510"/>
  <c r="AB192" i="510"/>
  <c r="Y192" i="510"/>
  <c r="W192" i="510"/>
  <c r="U192" i="510"/>
  <c r="L192" i="510"/>
  <c r="B192" i="510"/>
  <c r="BJ191" i="510"/>
  <c r="BI191" i="510"/>
  <c r="BH191" i="510"/>
  <c r="BG191" i="510"/>
  <c r="BF191" i="510"/>
  <c r="BE191" i="510"/>
  <c r="BD191" i="510"/>
  <c r="BC191" i="510"/>
  <c r="BB191" i="510"/>
  <c r="BA191" i="510"/>
  <c r="AQ191" i="510"/>
  <c r="AL191" i="510"/>
  <c r="AK191" i="510"/>
  <c r="AJ191" i="510"/>
  <c r="AD191" i="510"/>
  <c r="Z191" i="510" s="1"/>
  <c r="AC191" i="510"/>
  <c r="AB191" i="510"/>
  <c r="Y191" i="510"/>
  <c r="W191" i="510"/>
  <c r="U191" i="510"/>
  <c r="L191" i="510"/>
  <c r="B191" i="510"/>
  <c r="BJ190" i="510"/>
  <c r="BI190" i="510"/>
  <c r="BH190" i="510"/>
  <c r="BG190" i="510"/>
  <c r="BF190" i="510"/>
  <c r="BE190" i="510"/>
  <c r="BD190" i="510"/>
  <c r="BC190" i="510"/>
  <c r="BB190" i="510"/>
  <c r="BA190" i="510"/>
  <c r="AQ190" i="510"/>
  <c r="AL190" i="510"/>
  <c r="AK190" i="510"/>
  <c r="AJ190" i="510"/>
  <c r="AD190" i="510"/>
  <c r="AC190" i="510"/>
  <c r="AB190" i="510"/>
  <c r="Z190" i="510"/>
  <c r="Y190" i="510"/>
  <c r="W190" i="510"/>
  <c r="U190" i="510"/>
  <c r="L190" i="510"/>
  <c r="B190" i="510"/>
  <c r="BJ189" i="510"/>
  <c r="BI189" i="510"/>
  <c r="BH189" i="510"/>
  <c r="BG189" i="510"/>
  <c r="BF189" i="510"/>
  <c r="BE189" i="510"/>
  <c r="BD189" i="510"/>
  <c r="BC189" i="510"/>
  <c r="BB189" i="510"/>
  <c r="BA189" i="510"/>
  <c r="AQ189" i="510"/>
  <c r="AL189" i="510"/>
  <c r="AK189" i="510"/>
  <c r="AJ189" i="510"/>
  <c r="AD189" i="510"/>
  <c r="AC189" i="510"/>
  <c r="AB189" i="510"/>
  <c r="Z189" i="510"/>
  <c r="Y189" i="510"/>
  <c r="W189" i="510"/>
  <c r="U189" i="510"/>
  <c r="L189" i="510"/>
  <c r="B189" i="510"/>
  <c r="BJ188" i="510"/>
  <c r="BI188" i="510"/>
  <c r="BH188" i="510"/>
  <c r="BG188" i="510"/>
  <c r="BF188" i="510"/>
  <c r="BE188" i="510"/>
  <c r="BD188" i="510"/>
  <c r="BC188" i="510"/>
  <c r="BB188" i="510"/>
  <c r="BA188" i="510"/>
  <c r="AQ188" i="510"/>
  <c r="AL188" i="510"/>
  <c r="AK188" i="510"/>
  <c r="AJ188" i="510"/>
  <c r="AD188" i="510"/>
  <c r="Z188" i="510" s="1"/>
  <c r="AC188" i="510"/>
  <c r="AB188" i="510"/>
  <c r="Y188" i="510"/>
  <c r="W188" i="510"/>
  <c r="U188" i="510"/>
  <c r="L188" i="510"/>
  <c r="B188" i="510"/>
  <c r="BJ187" i="510"/>
  <c r="BI187" i="510"/>
  <c r="BH187" i="510"/>
  <c r="BG187" i="510"/>
  <c r="BF187" i="510"/>
  <c r="BE187" i="510"/>
  <c r="BD187" i="510"/>
  <c r="BC187" i="510"/>
  <c r="BB187" i="510"/>
  <c r="BA187" i="510"/>
  <c r="AQ187" i="510"/>
  <c r="AL187" i="510"/>
  <c r="AK187" i="510"/>
  <c r="AJ187" i="510"/>
  <c r="AD187" i="510"/>
  <c r="AC187" i="510"/>
  <c r="AB187" i="510"/>
  <c r="Z187" i="510"/>
  <c r="Y187" i="510"/>
  <c r="W187" i="510"/>
  <c r="U187" i="510"/>
  <c r="L187" i="510"/>
  <c r="B187" i="510"/>
  <c r="BJ186" i="510"/>
  <c r="BI186" i="510"/>
  <c r="BH186" i="510"/>
  <c r="BG186" i="510"/>
  <c r="BF186" i="510"/>
  <c r="BE186" i="510"/>
  <c r="BD186" i="510"/>
  <c r="BC186" i="510"/>
  <c r="BB186" i="510"/>
  <c r="BA186" i="510"/>
  <c r="AQ186" i="510"/>
  <c r="AL186" i="510"/>
  <c r="AK186" i="510"/>
  <c r="AJ186" i="510"/>
  <c r="AD186" i="510"/>
  <c r="AC186" i="510"/>
  <c r="AB186" i="510"/>
  <c r="Z186" i="510"/>
  <c r="Y186" i="510"/>
  <c r="W186" i="510"/>
  <c r="U186" i="510"/>
  <c r="L186" i="510"/>
  <c r="B186" i="510"/>
  <c r="BJ185" i="510"/>
  <c r="BI185" i="510"/>
  <c r="BH185" i="510"/>
  <c r="BG185" i="510"/>
  <c r="BF185" i="510"/>
  <c r="BE185" i="510"/>
  <c r="BD185" i="510"/>
  <c r="BC185" i="510"/>
  <c r="BB185" i="510"/>
  <c r="BA185" i="510"/>
  <c r="AQ185" i="510"/>
  <c r="AL185" i="510"/>
  <c r="AK185" i="510"/>
  <c r="AJ185" i="510"/>
  <c r="AD185" i="510"/>
  <c r="AC185" i="510"/>
  <c r="AB185" i="510"/>
  <c r="Z185" i="510"/>
  <c r="Y185" i="510"/>
  <c r="W185" i="510"/>
  <c r="U185" i="510"/>
  <c r="L185" i="510"/>
  <c r="B185" i="510"/>
  <c r="BJ184" i="510"/>
  <c r="BI184" i="510"/>
  <c r="BH184" i="510"/>
  <c r="BG184" i="510"/>
  <c r="BF184" i="510"/>
  <c r="BE184" i="510"/>
  <c r="BD184" i="510"/>
  <c r="BC184" i="510"/>
  <c r="BB184" i="510"/>
  <c r="BA184" i="510"/>
  <c r="AQ184" i="510"/>
  <c r="AL184" i="510"/>
  <c r="AK184" i="510"/>
  <c r="AJ184" i="510"/>
  <c r="AD184" i="510"/>
  <c r="Z184" i="510" s="1"/>
  <c r="AC184" i="510"/>
  <c r="AB184" i="510"/>
  <c r="Y184" i="510"/>
  <c r="W184" i="510"/>
  <c r="U184" i="510"/>
  <c r="L184" i="510"/>
  <c r="B184" i="510"/>
  <c r="BJ183" i="510"/>
  <c r="BI183" i="510"/>
  <c r="BH183" i="510"/>
  <c r="BG183" i="510"/>
  <c r="BF183" i="510"/>
  <c r="BE183" i="510"/>
  <c r="BD183" i="510"/>
  <c r="BC183" i="510"/>
  <c r="BB183" i="510"/>
  <c r="BA183" i="510"/>
  <c r="AQ183" i="510"/>
  <c r="AL183" i="510"/>
  <c r="AK183" i="510"/>
  <c r="AJ183" i="510"/>
  <c r="AD183" i="510"/>
  <c r="AC183" i="510"/>
  <c r="AB183" i="510"/>
  <c r="Z183" i="510"/>
  <c r="Y183" i="510"/>
  <c r="W183" i="510"/>
  <c r="U183" i="510"/>
  <c r="L183" i="510"/>
  <c r="B183" i="510"/>
  <c r="BJ182" i="510"/>
  <c r="BI182" i="510"/>
  <c r="BH182" i="510"/>
  <c r="BG182" i="510"/>
  <c r="BF182" i="510"/>
  <c r="BE182" i="510"/>
  <c r="BD182" i="510"/>
  <c r="BC182" i="510"/>
  <c r="BB182" i="510"/>
  <c r="BA182" i="510"/>
  <c r="AQ182" i="510"/>
  <c r="AL182" i="510"/>
  <c r="AK182" i="510"/>
  <c r="AJ182" i="510"/>
  <c r="AD182" i="510"/>
  <c r="AC182" i="510"/>
  <c r="AB182" i="510"/>
  <c r="Z182" i="510"/>
  <c r="Y182" i="510"/>
  <c r="W182" i="510"/>
  <c r="U182" i="510"/>
  <c r="L182" i="510"/>
  <c r="B182" i="510"/>
  <c r="BJ181" i="510"/>
  <c r="BI181" i="510"/>
  <c r="BH181" i="510"/>
  <c r="BG181" i="510"/>
  <c r="BF181" i="510"/>
  <c r="BE181" i="510"/>
  <c r="BD181" i="510"/>
  <c r="BC181" i="510"/>
  <c r="BB181" i="510"/>
  <c r="BA181" i="510"/>
  <c r="AQ181" i="510"/>
  <c r="AL181" i="510"/>
  <c r="AK181" i="510"/>
  <c r="AJ181" i="510"/>
  <c r="AD181" i="510"/>
  <c r="Z181" i="510" s="1"/>
  <c r="AC181" i="510"/>
  <c r="AB181" i="510"/>
  <c r="Y181" i="510"/>
  <c r="W181" i="510"/>
  <c r="U181" i="510"/>
  <c r="L181" i="510"/>
  <c r="B181" i="510"/>
  <c r="BJ180" i="510"/>
  <c r="BI180" i="510"/>
  <c r="BH180" i="510"/>
  <c r="BG180" i="510"/>
  <c r="BF180" i="510"/>
  <c r="BE180" i="510"/>
  <c r="BD180" i="510"/>
  <c r="BC180" i="510"/>
  <c r="BB180" i="510"/>
  <c r="BA180" i="510"/>
  <c r="AQ180" i="510"/>
  <c r="AL180" i="510"/>
  <c r="AK180" i="510"/>
  <c r="AJ180" i="510"/>
  <c r="AD180" i="510"/>
  <c r="Z180" i="510" s="1"/>
  <c r="AC180" i="510"/>
  <c r="AB180" i="510"/>
  <c r="Y180" i="510"/>
  <c r="W180" i="510"/>
  <c r="U180" i="510"/>
  <c r="L180" i="510"/>
  <c r="B180" i="510"/>
  <c r="BJ179" i="510"/>
  <c r="BI179" i="510"/>
  <c r="BH179" i="510"/>
  <c r="BG179" i="510"/>
  <c r="BF179" i="510"/>
  <c r="BE179" i="510"/>
  <c r="BD179" i="510"/>
  <c r="BC179" i="510"/>
  <c r="BB179" i="510"/>
  <c r="BA179" i="510"/>
  <c r="AQ179" i="510"/>
  <c r="AL179" i="510"/>
  <c r="AK179" i="510"/>
  <c r="AJ179" i="510"/>
  <c r="AD179" i="510"/>
  <c r="AC179" i="510"/>
  <c r="AB179" i="510"/>
  <c r="Z179" i="510"/>
  <c r="Y179" i="510"/>
  <c r="W179" i="510"/>
  <c r="U179" i="510"/>
  <c r="L179" i="510"/>
  <c r="B179" i="510"/>
  <c r="BJ178" i="510"/>
  <c r="BI178" i="510"/>
  <c r="BH178" i="510"/>
  <c r="BG178" i="510"/>
  <c r="BF178" i="510"/>
  <c r="BE178" i="510"/>
  <c r="BD178" i="510"/>
  <c r="BC178" i="510"/>
  <c r="BB178" i="510"/>
  <c r="BA178" i="510"/>
  <c r="AQ178" i="510"/>
  <c r="AL178" i="510"/>
  <c r="AK178" i="510"/>
  <c r="AJ178" i="510"/>
  <c r="AD178" i="510"/>
  <c r="Z178" i="510" s="1"/>
  <c r="AC178" i="510"/>
  <c r="AB178" i="510"/>
  <c r="Y178" i="510"/>
  <c r="W178" i="510"/>
  <c r="U178" i="510"/>
  <c r="L178" i="510"/>
  <c r="B178" i="510"/>
  <c r="BJ177" i="510"/>
  <c r="BI177" i="510"/>
  <c r="BH177" i="510"/>
  <c r="BG177" i="510"/>
  <c r="BF177" i="510"/>
  <c r="BE177" i="510"/>
  <c r="BD177" i="510"/>
  <c r="BC177" i="510"/>
  <c r="BB177" i="510"/>
  <c r="BA177" i="510"/>
  <c r="AQ177" i="510"/>
  <c r="AL177" i="510"/>
  <c r="AK177" i="510"/>
  <c r="AJ177" i="510"/>
  <c r="AD177" i="510"/>
  <c r="Z177" i="510" s="1"/>
  <c r="AC177" i="510"/>
  <c r="AB177" i="510"/>
  <c r="Y177" i="510"/>
  <c r="W177" i="510"/>
  <c r="U177" i="510"/>
  <c r="L177" i="510"/>
  <c r="B177" i="510"/>
  <c r="BJ176" i="510"/>
  <c r="BI176" i="510"/>
  <c r="BH176" i="510"/>
  <c r="BG176" i="510"/>
  <c r="BF176" i="510"/>
  <c r="BE176" i="510"/>
  <c r="BD176" i="510"/>
  <c r="BC176" i="510"/>
  <c r="BB176" i="510"/>
  <c r="BA176" i="510"/>
  <c r="AQ176" i="510"/>
  <c r="AL176" i="510"/>
  <c r="AK176" i="510"/>
  <c r="AJ176" i="510"/>
  <c r="AD176" i="510"/>
  <c r="Z176" i="510" s="1"/>
  <c r="AC176" i="510"/>
  <c r="AB176" i="510"/>
  <c r="Y176" i="510"/>
  <c r="W176" i="510"/>
  <c r="U176" i="510"/>
  <c r="L176" i="510"/>
  <c r="B176" i="510"/>
  <c r="BJ175" i="510"/>
  <c r="BI175" i="510"/>
  <c r="BH175" i="510"/>
  <c r="BG175" i="510"/>
  <c r="BF175" i="510"/>
  <c r="BE175" i="510"/>
  <c r="BD175" i="510"/>
  <c r="BC175" i="510"/>
  <c r="BB175" i="510"/>
  <c r="BA175" i="510"/>
  <c r="AQ175" i="510"/>
  <c r="AL175" i="510"/>
  <c r="AK175" i="510"/>
  <c r="AJ175" i="510"/>
  <c r="AD175" i="510"/>
  <c r="AC175" i="510"/>
  <c r="AB175" i="510"/>
  <c r="Z175" i="510"/>
  <c r="Y175" i="510"/>
  <c r="W175" i="510"/>
  <c r="U175" i="510"/>
  <c r="L175" i="510"/>
  <c r="B175" i="510"/>
  <c r="BJ174" i="510"/>
  <c r="BI174" i="510"/>
  <c r="BH174" i="510"/>
  <c r="BG174" i="510"/>
  <c r="BF174" i="510"/>
  <c r="BE174" i="510"/>
  <c r="BD174" i="510"/>
  <c r="BC174" i="510"/>
  <c r="BB174" i="510"/>
  <c r="BA174" i="510"/>
  <c r="AQ174" i="510"/>
  <c r="AL174" i="510"/>
  <c r="AK174" i="510"/>
  <c r="AJ174" i="510"/>
  <c r="AD174" i="510"/>
  <c r="AC174" i="510"/>
  <c r="AB174" i="510"/>
  <c r="Z174" i="510"/>
  <c r="Y174" i="510"/>
  <c r="W174" i="510"/>
  <c r="U174" i="510"/>
  <c r="L174" i="510"/>
  <c r="B174" i="510"/>
  <c r="BJ173" i="510"/>
  <c r="BI173" i="510"/>
  <c r="BH173" i="510"/>
  <c r="BG173" i="510"/>
  <c r="BF173" i="510"/>
  <c r="BE173" i="510"/>
  <c r="BD173" i="510"/>
  <c r="BC173" i="510"/>
  <c r="BB173" i="510"/>
  <c r="BA173" i="510"/>
  <c r="AQ173" i="510"/>
  <c r="AL173" i="510"/>
  <c r="AK173" i="510"/>
  <c r="AJ173" i="510"/>
  <c r="AD173" i="510"/>
  <c r="Z173" i="510" s="1"/>
  <c r="AC173" i="510"/>
  <c r="AB173" i="510"/>
  <c r="Y173" i="510"/>
  <c r="W173" i="510"/>
  <c r="U173" i="510"/>
  <c r="L173" i="510"/>
  <c r="B173" i="510"/>
  <c r="BJ172" i="510"/>
  <c r="BI172" i="510"/>
  <c r="BH172" i="510"/>
  <c r="BG172" i="510"/>
  <c r="BF172" i="510"/>
  <c r="BE172" i="510"/>
  <c r="BD172" i="510"/>
  <c r="BC172" i="510"/>
  <c r="BB172" i="510"/>
  <c r="BA172" i="510"/>
  <c r="AQ172" i="510"/>
  <c r="AL172" i="510"/>
  <c r="AK172" i="510"/>
  <c r="AJ172" i="510"/>
  <c r="AD172" i="510"/>
  <c r="Z172" i="510" s="1"/>
  <c r="AC172" i="510"/>
  <c r="AB172" i="510"/>
  <c r="Y172" i="510"/>
  <c r="W172" i="510"/>
  <c r="U172" i="510"/>
  <c r="L172" i="510"/>
  <c r="B172" i="510"/>
  <c r="BJ171" i="510"/>
  <c r="BI171" i="510"/>
  <c r="BH171" i="510"/>
  <c r="BG171" i="510"/>
  <c r="BF171" i="510"/>
  <c r="BE171" i="510"/>
  <c r="BD171" i="510"/>
  <c r="BC171" i="510"/>
  <c r="BB171" i="510"/>
  <c r="BA171" i="510"/>
  <c r="AQ171" i="510"/>
  <c r="AL171" i="510"/>
  <c r="AK171" i="510"/>
  <c r="AJ171" i="510"/>
  <c r="AD171" i="510"/>
  <c r="AC171" i="510"/>
  <c r="AB171" i="510"/>
  <c r="Z171" i="510"/>
  <c r="Y171" i="510"/>
  <c r="W171" i="510"/>
  <c r="U171" i="510"/>
  <c r="L171" i="510"/>
  <c r="B171" i="510"/>
  <c r="BJ170" i="510"/>
  <c r="BI170" i="510"/>
  <c r="BH170" i="510"/>
  <c r="BG170" i="510"/>
  <c r="BF170" i="510"/>
  <c r="BE170" i="510"/>
  <c r="BD170" i="510"/>
  <c r="BC170" i="510"/>
  <c r="BB170" i="510"/>
  <c r="BA170" i="510"/>
  <c r="AQ170" i="510"/>
  <c r="AL170" i="510"/>
  <c r="AK170" i="510"/>
  <c r="AJ170" i="510"/>
  <c r="AD170" i="510"/>
  <c r="Z170" i="510" s="1"/>
  <c r="AC170" i="510"/>
  <c r="AB170" i="510"/>
  <c r="Y170" i="510"/>
  <c r="W170" i="510"/>
  <c r="U170" i="510"/>
  <c r="L170" i="510"/>
  <c r="B170" i="510"/>
  <c r="BJ169" i="510"/>
  <c r="BI169" i="510"/>
  <c r="BH169" i="510"/>
  <c r="BG169" i="510"/>
  <c r="BF169" i="510"/>
  <c r="BE169" i="510"/>
  <c r="BD169" i="510"/>
  <c r="BC169" i="510"/>
  <c r="BB169" i="510"/>
  <c r="BA169" i="510"/>
  <c r="AQ169" i="510"/>
  <c r="AL169" i="510"/>
  <c r="AK169" i="510"/>
  <c r="AJ169" i="510"/>
  <c r="AD169" i="510"/>
  <c r="Z169" i="510" s="1"/>
  <c r="AC169" i="510"/>
  <c r="AB169" i="510"/>
  <c r="Y169" i="510"/>
  <c r="W169" i="510"/>
  <c r="U169" i="510"/>
  <c r="L169" i="510"/>
  <c r="B169" i="510"/>
  <c r="BJ168" i="510"/>
  <c r="BI168" i="510"/>
  <c r="BH168" i="510"/>
  <c r="BG168" i="510"/>
  <c r="BF168" i="510"/>
  <c r="BE168" i="510"/>
  <c r="BD168" i="510"/>
  <c r="BC168" i="510"/>
  <c r="BB168" i="510"/>
  <c r="BA168" i="510"/>
  <c r="AQ168" i="510"/>
  <c r="AL168" i="510"/>
  <c r="AK168" i="510"/>
  <c r="AJ168" i="510"/>
  <c r="AD168" i="510"/>
  <c r="Z168" i="510" s="1"/>
  <c r="AC168" i="510"/>
  <c r="AB168" i="510"/>
  <c r="Y168" i="510"/>
  <c r="W168" i="510"/>
  <c r="U168" i="510"/>
  <c r="L168" i="510"/>
  <c r="B168" i="510"/>
  <c r="BJ167" i="510"/>
  <c r="BI167" i="510"/>
  <c r="BH167" i="510"/>
  <c r="BG167" i="510"/>
  <c r="BF167" i="510"/>
  <c r="BE167" i="510"/>
  <c r="BD167" i="510"/>
  <c r="BC167" i="510"/>
  <c r="BB167" i="510"/>
  <c r="BA167" i="510"/>
  <c r="AQ167" i="510"/>
  <c r="AL167" i="510"/>
  <c r="AK167" i="510"/>
  <c r="AJ167" i="510"/>
  <c r="AD167" i="510"/>
  <c r="Z167" i="510" s="1"/>
  <c r="AC167" i="510"/>
  <c r="AB167" i="510"/>
  <c r="Y167" i="510"/>
  <c r="W167" i="510"/>
  <c r="U167" i="510"/>
  <c r="L167" i="510"/>
  <c r="B167" i="510"/>
  <c r="BJ166" i="510"/>
  <c r="BI166" i="510"/>
  <c r="BH166" i="510"/>
  <c r="BG166" i="510"/>
  <c r="BF166" i="510"/>
  <c r="BE166" i="510"/>
  <c r="BD166" i="510"/>
  <c r="BC166" i="510"/>
  <c r="BB166" i="510"/>
  <c r="BA166" i="510"/>
  <c r="AQ166" i="510"/>
  <c r="AL166" i="510"/>
  <c r="AK166" i="510"/>
  <c r="AJ166" i="510"/>
  <c r="AD166" i="510"/>
  <c r="AC166" i="510"/>
  <c r="AB166" i="510"/>
  <c r="Z166" i="510"/>
  <c r="Y166" i="510"/>
  <c r="W166" i="510"/>
  <c r="U166" i="510"/>
  <c r="L166" i="510"/>
  <c r="B166" i="510"/>
  <c r="BJ165" i="510"/>
  <c r="BI165" i="510"/>
  <c r="BH165" i="510"/>
  <c r="BG165" i="510"/>
  <c r="BF165" i="510"/>
  <c r="BE165" i="510"/>
  <c r="BD165" i="510"/>
  <c r="BC165" i="510"/>
  <c r="BB165" i="510"/>
  <c r="BA165" i="510"/>
  <c r="AQ165" i="510"/>
  <c r="AL165" i="510"/>
  <c r="AK165" i="510"/>
  <c r="AJ165" i="510"/>
  <c r="AD165" i="510"/>
  <c r="Z165" i="510" s="1"/>
  <c r="AC165" i="510"/>
  <c r="AB165" i="510"/>
  <c r="Y165" i="510"/>
  <c r="W165" i="510"/>
  <c r="U165" i="510"/>
  <c r="L165" i="510"/>
  <c r="B165" i="510"/>
  <c r="BJ164" i="510"/>
  <c r="BI164" i="510"/>
  <c r="BH164" i="510"/>
  <c r="BG164" i="510"/>
  <c r="BF164" i="510"/>
  <c r="BE164" i="510"/>
  <c r="BD164" i="510"/>
  <c r="BC164" i="510"/>
  <c r="BB164" i="510"/>
  <c r="BA164" i="510"/>
  <c r="AQ164" i="510"/>
  <c r="AL164" i="510"/>
  <c r="AK164" i="510"/>
  <c r="AJ164" i="510"/>
  <c r="AD164" i="510"/>
  <c r="Z164" i="510" s="1"/>
  <c r="AC164" i="510"/>
  <c r="AB164" i="510"/>
  <c r="Y164" i="510"/>
  <c r="W164" i="510"/>
  <c r="U164" i="510"/>
  <c r="L164" i="510"/>
  <c r="B164" i="510"/>
  <c r="BJ163" i="510"/>
  <c r="BI163" i="510"/>
  <c r="BH163" i="510"/>
  <c r="BG163" i="510"/>
  <c r="BF163" i="510"/>
  <c r="BE163" i="510"/>
  <c r="BD163" i="510"/>
  <c r="BC163" i="510"/>
  <c r="BB163" i="510"/>
  <c r="BA163" i="510"/>
  <c r="AQ163" i="510"/>
  <c r="AL163" i="510"/>
  <c r="AK163" i="510"/>
  <c r="AJ163" i="510"/>
  <c r="AD163" i="510"/>
  <c r="AC163" i="510"/>
  <c r="AB163" i="510"/>
  <c r="Z163" i="510"/>
  <c r="Y163" i="510"/>
  <c r="W163" i="510"/>
  <c r="U163" i="510"/>
  <c r="L163" i="510"/>
  <c r="B163" i="510"/>
  <c r="BJ162" i="510"/>
  <c r="BI162" i="510"/>
  <c r="BH162" i="510"/>
  <c r="BG162" i="510"/>
  <c r="BF162" i="510"/>
  <c r="BE162" i="510"/>
  <c r="BD162" i="510"/>
  <c r="BC162" i="510"/>
  <c r="BB162" i="510"/>
  <c r="BA162" i="510"/>
  <c r="AQ162" i="510"/>
  <c r="AL162" i="510"/>
  <c r="AK162" i="510"/>
  <c r="AJ162" i="510"/>
  <c r="AD162" i="510"/>
  <c r="Z162" i="510" s="1"/>
  <c r="AC162" i="510"/>
  <c r="AB162" i="510"/>
  <c r="Y162" i="510"/>
  <c r="W162" i="510"/>
  <c r="U162" i="510"/>
  <c r="L162" i="510"/>
  <c r="B162" i="510"/>
  <c r="BJ161" i="510"/>
  <c r="BI161" i="510"/>
  <c r="BH161" i="510"/>
  <c r="BG161" i="510"/>
  <c r="BF161" i="510"/>
  <c r="BE161" i="510"/>
  <c r="BD161" i="510"/>
  <c r="BC161" i="510"/>
  <c r="BB161" i="510"/>
  <c r="BA161" i="510"/>
  <c r="AQ161" i="510"/>
  <c r="AL161" i="510"/>
  <c r="AK161" i="510"/>
  <c r="AJ161" i="510"/>
  <c r="AD161" i="510"/>
  <c r="Z161" i="510" s="1"/>
  <c r="AC161" i="510"/>
  <c r="AB161" i="510"/>
  <c r="Y161" i="510"/>
  <c r="W161" i="510"/>
  <c r="U161" i="510"/>
  <c r="L161" i="510"/>
  <c r="B161" i="510"/>
  <c r="BJ160" i="510"/>
  <c r="BI160" i="510"/>
  <c r="BH160" i="510"/>
  <c r="BG160" i="510"/>
  <c r="BF160" i="510"/>
  <c r="BE160" i="510"/>
  <c r="BD160" i="510"/>
  <c r="BC160" i="510"/>
  <c r="BB160" i="510"/>
  <c r="BA160" i="510"/>
  <c r="AQ160" i="510"/>
  <c r="AL160" i="510"/>
  <c r="AK160" i="510"/>
  <c r="AJ160" i="510"/>
  <c r="AD160" i="510"/>
  <c r="Z160" i="510" s="1"/>
  <c r="AC160" i="510"/>
  <c r="AB160" i="510"/>
  <c r="Y160" i="510"/>
  <c r="W160" i="510"/>
  <c r="U160" i="510"/>
  <c r="L160" i="510"/>
  <c r="B160" i="510"/>
  <c r="BJ159" i="510"/>
  <c r="BI159" i="510"/>
  <c r="BH159" i="510"/>
  <c r="BG159" i="510"/>
  <c r="BF159" i="510"/>
  <c r="BE159" i="510"/>
  <c r="BD159" i="510"/>
  <c r="BC159" i="510"/>
  <c r="BB159" i="510"/>
  <c r="BA159" i="510"/>
  <c r="AQ159" i="510"/>
  <c r="AL159" i="510"/>
  <c r="AK159" i="510"/>
  <c r="AJ159" i="510"/>
  <c r="AD159" i="510"/>
  <c r="Z159" i="510" s="1"/>
  <c r="AC159" i="510"/>
  <c r="AB159" i="510"/>
  <c r="Y159" i="510"/>
  <c r="W159" i="510"/>
  <c r="U159" i="510"/>
  <c r="L159" i="510"/>
  <c r="B159" i="510"/>
  <c r="BJ158" i="510"/>
  <c r="BI158" i="510"/>
  <c r="BH158" i="510"/>
  <c r="BG158" i="510"/>
  <c r="BF158" i="510"/>
  <c r="BE158" i="510"/>
  <c r="BD158" i="510"/>
  <c r="BC158" i="510"/>
  <c r="BB158" i="510"/>
  <c r="BA158" i="510"/>
  <c r="AQ158" i="510"/>
  <c r="AL158" i="510"/>
  <c r="AK158" i="510"/>
  <c r="AJ158" i="510"/>
  <c r="AD158" i="510"/>
  <c r="AC158" i="510"/>
  <c r="AB158" i="510"/>
  <c r="Z158" i="510"/>
  <c r="Y158" i="510"/>
  <c r="W158" i="510"/>
  <c r="U158" i="510"/>
  <c r="L158" i="510"/>
  <c r="B158" i="510"/>
  <c r="BJ157" i="510"/>
  <c r="BI157" i="510"/>
  <c r="BH157" i="510"/>
  <c r="BG157" i="510"/>
  <c r="BF157" i="510"/>
  <c r="BE157" i="510"/>
  <c r="BD157" i="510"/>
  <c r="BC157" i="510"/>
  <c r="BB157" i="510"/>
  <c r="BA157" i="510"/>
  <c r="AQ157" i="510"/>
  <c r="AL157" i="510"/>
  <c r="AK157" i="510"/>
  <c r="AJ157" i="510"/>
  <c r="AD157" i="510"/>
  <c r="Z157" i="510" s="1"/>
  <c r="AC157" i="510"/>
  <c r="AB157" i="510"/>
  <c r="Y157" i="510"/>
  <c r="W157" i="510"/>
  <c r="U157" i="510"/>
  <c r="L157" i="510"/>
  <c r="B157" i="510"/>
  <c r="BJ156" i="510"/>
  <c r="BI156" i="510"/>
  <c r="BH156" i="510"/>
  <c r="BG156" i="510"/>
  <c r="BF156" i="510"/>
  <c r="BE156" i="510"/>
  <c r="BD156" i="510"/>
  <c r="BC156" i="510"/>
  <c r="BB156" i="510"/>
  <c r="BA156" i="510"/>
  <c r="AQ156" i="510"/>
  <c r="AL156" i="510"/>
  <c r="AK156" i="510"/>
  <c r="AJ156" i="510"/>
  <c r="AD156" i="510"/>
  <c r="Z156" i="510" s="1"/>
  <c r="AC156" i="510"/>
  <c r="AB156" i="510"/>
  <c r="Y156" i="510"/>
  <c r="W156" i="510"/>
  <c r="U156" i="510"/>
  <c r="L156" i="510"/>
  <c r="B156" i="510"/>
  <c r="BJ155" i="510"/>
  <c r="BI155" i="510"/>
  <c r="BH155" i="510"/>
  <c r="BG155" i="510"/>
  <c r="BF155" i="510"/>
  <c r="BE155" i="510"/>
  <c r="BD155" i="510"/>
  <c r="BC155" i="510"/>
  <c r="BB155" i="510"/>
  <c r="BA155" i="510"/>
  <c r="AQ155" i="510"/>
  <c r="AL155" i="510"/>
  <c r="AK155" i="510"/>
  <c r="AJ155" i="510"/>
  <c r="AD155" i="510"/>
  <c r="AC155" i="510"/>
  <c r="AB155" i="510"/>
  <c r="Z155" i="510"/>
  <c r="Y155" i="510"/>
  <c r="W155" i="510"/>
  <c r="U155" i="510"/>
  <c r="L155" i="510"/>
  <c r="B155" i="510"/>
  <c r="BJ154" i="510"/>
  <c r="BI154" i="510"/>
  <c r="BH154" i="510"/>
  <c r="BG154" i="510"/>
  <c r="BF154" i="510"/>
  <c r="BE154" i="510"/>
  <c r="BD154" i="510"/>
  <c r="BC154" i="510"/>
  <c r="BB154" i="510"/>
  <c r="BA154" i="510"/>
  <c r="AQ154" i="510"/>
  <c r="AL154" i="510"/>
  <c r="AK154" i="510"/>
  <c r="AJ154" i="510"/>
  <c r="AD154" i="510"/>
  <c r="Z154" i="510" s="1"/>
  <c r="AC154" i="510"/>
  <c r="AB154" i="510"/>
  <c r="Y154" i="510"/>
  <c r="W154" i="510"/>
  <c r="U154" i="510"/>
  <c r="L154" i="510"/>
  <c r="B154" i="510"/>
  <c r="BJ153" i="510"/>
  <c r="BI153" i="510"/>
  <c r="BH153" i="510"/>
  <c r="BG153" i="510"/>
  <c r="BF153" i="510"/>
  <c r="BE153" i="510"/>
  <c r="BD153" i="510"/>
  <c r="BC153" i="510"/>
  <c r="BB153" i="510"/>
  <c r="BA153" i="510"/>
  <c r="AQ153" i="510"/>
  <c r="AL153" i="510"/>
  <c r="AK153" i="510"/>
  <c r="AJ153" i="510"/>
  <c r="AD153" i="510"/>
  <c r="Z153" i="510" s="1"/>
  <c r="AC153" i="510"/>
  <c r="AB153" i="510"/>
  <c r="Y153" i="510"/>
  <c r="W153" i="510"/>
  <c r="U153" i="510"/>
  <c r="L153" i="510"/>
  <c r="B153" i="510"/>
  <c r="BJ152" i="510"/>
  <c r="BI152" i="510"/>
  <c r="BH152" i="510"/>
  <c r="BG152" i="510"/>
  <c r="BF152" i="510"/>
  <c r="BE152" i="510"/>
  <c r="BD152" i="510"/>
  <c r="BC152" i="510"/>
  <c r="BB152" i="510"/>
  <c r="BA152" i="510"/>
  <c r="AQ152" i="510"/>
  <c r="AL152" i="510"/>
  <c r="AK152" i="510"/>
  <c r="AJ152" i="510"/>
  <c r="AD152" i="510"/>
  <c r="Z152" i="510" s="1"/>
  <c r="AC152" i="510"/>
  <c r="AB152" i="510"/>
  <c r="Y152" i="510"/>
  <c r="W152" i="510"/>
  <c r="U152" i="510"/>
  <c r="L152" i="510"/>
  <c r="B152" i="510"/>
  <c r="BJ151" i="510"/>
  <c r="BI151" i="510"/>
  <c r="BH151" i="510"/>
  <c r="BG151" i="510"/>
  <c r="BF151" i="510"/>
  <c r="BE151" i="510"/>
  <c r="BD151" i="510"/>
  <c r="BC151" i="510"/>
  <c r="BB151" i="510"/>
  <c r="BA151" i="510"/>
  <c r="AQ151" i="510"/>
  <c r="AL151" i="510"/>
  <c r="AK151" i="510"/>
  <c r="AJ151" i="510"/>
  <c r="AD151" i="510"/>
  <c r="Z151" i="510" s="1"/>
  <c r="AC151" i="510"/>
  <c r="AB151" i="510"/>
  <c r="Y151" i="510"/>
  <c r="W151" i="510"/>
  <c r="U151" i="510"/>
  <c r="L151" i="510"/>
  <c r="B151" i="510"/>
  <c r="BJ150" i="510"/>
  <c r="BI150" i="510"/>
  <c r="BH150" i="510"/>
  <c r="BG150" i="510"/>
  <c r="BF150" i="510"/>
  <c r="BE150" i="510"/>
  <c r="BD150" i="510"/>
  <c r="BC150" i="510"/>
  <c r="BB150" i="510"/>
  <c r="BA150" i="510"/>
  <c r="AQ150" i="510"/>
  <c r="AL150" i="510"/>
  <c r="AK150" i="510"/>
  <c r="AJ150" i="510"/>
  <c r="AD150" i="510"/>
  <c r="AC150" i="510"/>
  <c r="AB150" i="510"/>
  <c r="Z150" i="510"/>
  <c r="Y150" i="510"/>
  <c r="W150" i="510"/>
  <c r="U150" i="510"/>
  <c r="L150" i="510"/>
  <c r="B150" i="510"/>
  <c r="BJ149" i="510"/>
  <c r="BI149" i="510"/>
  <c r="BH149" i="510"/>
  <c r="BG149" i="510"/>
  <c r="BF149" i="510"/>
  <c r="BE149" i="510"/>
  <c r="BD149" i="510"/>
  <c r="BC149" i="510"/>
  <c r="BB149" i="510"/>
  <c r="BA149" i="510"/>
  <c r="AQ149" i="510"/>
  <c r="AL149" i="510"/>
  <c r="AK149" i="510"/>
  <c r="AJ149" i="510"/>
  <c r="AD149" i="510"/>
  <c r="Z149" i="510" s="1"/>
  <c r="AC149" i="510"/>
  <c r="AB149" i="510"/>
  <c r="Y149" i="510"/>
  <c r="W149" i="510"/>
  <c r="U149" i="510"/>
  <c r="L149" i="510"/>
  <c r="B149" i="510"/>
  <c r="BJ148" i="510"/>
  <c r="BI148" i="510"/>
  <c r="BH148" i="510"/>
  <c r="BG148" i="510"/>
  <c r="BF148" i="510"/>
  <c r="BE148" i="510"/>
  <c r="BD148" i="510"/>
  <c r="BC148" i="510"/>
  <c r="BB148" i="510"/>
  <c r="BA148" i="510"/>
  <c r="AQ148" i="510"/>
  <c r="AL148" i="510"/>
  <c r="AK148" i="510"/>
  <c r="AJ148" i="510"/>
  <c r="AD148" i="510"/>
  <c r="Z148" i="510" s="1"/>
  <c r="AC148" i="510"/>
  <c r="AB148" i="510"/>
  <c r="Y148" i="510"/>
  <c r="W148" i="510"/>
  <c r="U148" i="510"/>
  <c r="L148" i="510"/>
  <c r="B148" i="510"/>
  <c r="BJ147" i="510"/>
  <c r="BI147" i="510"/>
  <c r="BH147" i="510"/>
  <c r="BG147" i="510"/>
  <c r="BF147" i="510"/>
  <c r="BE147" i="510"/>
  <c r="BD147" i="510"/>
  <c r="BC147" i="510"/>
  <c r="BB147" i="510"/>
  <c r="BA147" i="510"/>
  <c r="AQ147" i="510"/>
  <c r="AL147" i="510"/>
  <c r="AK147" i="510"/>
  <c r="AJ147" i="510"/>
  <c r="AD147" i="510"/>
  <c r="AC147" i="510"/>
  <c r="AB147" i="510"/>
  <c r="Z147" i="510"/>
  <c r="Y147" i="510"/>
  <c r="W147" i="510"/>
  <c r="U147" i="510"/>
  <c r="L147" i="510"/>
  <c r="B147" i="510"/>
  <c r="BJ146" i="510"/>
  <c r="BI146" i="510"/>
  <c r="BH146" i="510"/>
  <c r="BG146" i="510"/>
  <c r="BF146" i="510"/>
  <c r="BE146" i="510"/>
  <c r="BD146" i="510"/>
  <c r="BC146" i="510"/>
  <c r="BB146" i="510"/>
  <c r="BA146" i="510"/>
  <c r="AQ146" i="510"/>
  <c r="AL146" i="510"/>
  <c r="AK146" i="510"/>
  <c r="AJ146" i="510"/>
  <c r="AD146" i="510"/>
  <c r="Z146" i="510" s="1"/>
  <c r="AC146" i="510"/>
  <c r="AB146" i="510"/>
  <c r="Y146" i="510"/>
  <c r="W146" i="510"/>
  <c r="U146" i="510"/>
  <c r="L146" i="510"/>
  <c r="B146" i="510"/>
  <c r="BJ145" i="510"/>
  <c r="BI145" i="510"/>
  <c r="BH145" i="510"/>
  <c r="BG145" i="510"/>
  <c r="BF145" i="510"/>
  <c r="BE145" i="510"/>
  <c r="BD145" i="510"/>
  <c r="BC145" i="510"/>
  <c r="BB145" i="510"/>
  <c r="BA145" i="510"/>
  <c r="AQ145" i="510"/>
  <c r="AL145" i="510"/>
  <c r="AK145" i="510"/>
  <c r="AJ145" i="510"/>
  <c r="AD145" i="510"/>
  <c r="Z145" i="510" s="1"/>
  <c r="AC145" i="510"/>
  <c r="AB145" i="510"/>
  <c r="Y145" i="510"/>
  <c r="W145" i="510"/>
  <c r="U145" i="510"/>
  <c r="L145" i="510"/>
  <c r="B145" i="510"/>
  <c r="BJ144" i="510"/>
  <c r="BI144" i="510"/>
  <c r="BH144" i="510"/>
  <c r="BG144" i="510"/>
  <c r="BF144" i="510"/>
  <c r="BE144" i="510"/>
  <c r="BD144" i="510"/>
  <c r="BC144" i="510"/>
  <c r="BB144" i="510"/>
  <c r="BA144" i="510"/>
  <c r="AQ144" i="510"/>
  <c r="AL144" i="510"/>
  <c r="AK144" i="510"/>
  <c r="AJ144" i="510"/>
  <c r="AD144" i="510"/>
  <c r="Z144" i="510" s="1"/>
  <c r="AC144" i="510"/>
  <c r="AB144" i="510"/>
  <c r="Y144" i="510"/>
  <c r="W144" i="510"/>
  <c r="U144" i="510"/>
  <c r="L144" i="510"/>
  <c r="B144" i="510"/>
  <c r="BJ143" i="510"/>
  <c r="BI143" i="510"/>
  <c r="BH143" i="510"/>
  <c r="BG143" i="510"/>
  <c r="BF143" i="510"/>
  <c r="BE143" i="510"/>
  <c r="BD143" i="510"/>
  <c r="BC143" i="510"/>
  <c r="BB143" i="510"/>
  <c r="BA143" i="510"/>
  <c r="AQ143" i="510"/>
  <c r="AL143" i="510"/>
  <c r="AK143" i="510"/>
  <c r="AJ143" i="510"/>
  <c r="AD143" i="510"/>
  <c r="Z143" i="510" s="1"/>
  <c r="AC143" i="510"/>
  <c r="AB143" i="510"/>
  <c r="Y143" i="510"/>
  <c r="W143" i="510"/>
  <c r="U143" i="510"/>
  <c r="L143" i="510"/>
  <c r="B143" i="510"/>
  <c r="BJ142" i="510"/>
  <c r="BI142" i="510"/>
  <c r="BH142" i="510"/>
  <c r="BG142" i="510"/>
  <c r="BF142" i="510"/>
  <c r="BE142" i="510"/>
  <c r="BD142" i="510"/>
  <c r="BC142" i="510"/>
  <c r="BB142" i="510"/>
  <c r="BA142" i="510"/>
  <c r="AQ142" i="510"/>
  <c r="AL142" i="510"/>
  <c r="AK142" i="510"/>
  <c r="AJ142" i="510"/>
  <c r="AD142" i="510"/>
  <c r="AC142" i="510"/>
  <c r="AB142" i="510"/>
  <c r="Z142" i="510"/>
  <c r="Y142" i="510"/>
  <c r="W142" i="510"/>
  <c r="U142" i="510"/>
  <c r="L142" i="510"/>
  <c r="B142" i="510"/>
  <c r="BJ141" i="510"/>
  <c r="BI141" i="510"/>
  <c r="BH141" i="510"/>
  <c r="BG141" i="510"/>
  <c r="BF141" i="510"/>
  <c r="BE141" i="510"/>
  <c r="BD141" i="510"/>
  <c r="BC141" i="510"/>
  <c r="BB141" i="510"/>
  <c r="BA141" i="510"/>
  <c r="AQ141" i="510"/>
  <c r="AL141" i="510"/>
  <c r="AK141" i="510"/>
  <c r="AJ141" i="510"/>
  <c r="AD141" i="510"/>
  <c r="Z141" i="510" s="1"/>
  <c r="AC141" i="510"/>
  <c r="AB141" i="510"/>
  <c r="Y141" i="510"/>
  <c r="W141" i="510"/>
  <c r="U141" i="510"/>
  <c r="L141" i="510"/>
  <c r="B141" i="510"/>
  <c r="BJ140" i="510"/>
  <c r="BI140" i="510"/>
  <c r="BH140" i="510"/>
  <c r="BG140" i="510"/>
  <c r="BF140" i="510"/>
  <c r="BE140" i="510"/>
  <c r="BD140" i="510"/>
  <c r="BC140" i="510"/>
  <c r="BB140" i="510"/>
  <c r="BA140" i="510"/>
  <c r="AQ140" i="510"/>
  <c r="AL140" i="510"/>
  <c r="AK140" i="510"/>
  <c r="AJ140" i="510"/>
  <c r="AD140" i="510"/>
  <c r="Z140" i="510" s="1"/>
  <c r="AC140" i="510"/>
  <c r="AB140" i="510"/>
  <c r="Y140" i="510"/>
  <c r="W140" i="510"/>
  <c r="U140" i="510"/>
  <c r="L140" i="510"/>
  <c r="B140" i="510"/>
  <c r="BJ139" i="510"/>
  <c r="BI139" i="510"/>
  <c r="BH139" i="510"/>
  <c r="BG139" i="510"/>
  <c r="BF139" i="510"/>
  <c r="BE139" i="510"/>
  <c r="BD139" i="510"/>
  <c r="BC139" i="510"/>
  <c r="BB139" i="510"/>
  <c r="BA139" i="510"/>
  <c r="AQ139" i="510"/>
  <c r="AL139" i="510"/>
  <c r="AK139" i="510"/>
  <c r="AJ139" i="510"/>
  <c r="AD139" i="510"/>
  <c r="AC139" i="510"/>
  <c r="AB139" i="510"/>
  <c r="Z139" i="510"/>
  <c r="Y139" i="510"/>
  <c r="W139" i="510"/>
  <c r="U139" i="510"/>
  <c r="L139" i="510"/>
  <c r="B139" i="510"/>
  <c r="BJ138" i="510"/>
  <c r="BI138" i="510"/>
  <c r="BH138" i="510"/>
  <c r="BG138" i="510"/>
  <c r="BF138" i="510"/>
  <c r="BE138" i="510"/>
  <c r="BD138" i="510"/>
  <c r="BC138" i="510"/>
  <c r="BB138" i="510"/>
  <c r="BA138" i="510"/>
  <c r="AQ138" i="510"/>
  <c r="AL138" i="510"/>
  <c r="AK138" i="510"/>
  <c r="AJ138" i="510"/>
  <c r="AD138" i="510"/>
  <c r="Z138" i="510" s="1"/>
  <c r="AC138" i="510"/>
  <c r="AB138" i="510"/>
  <c r="Y138" i="510"/>
  <c r="W138" i="510"/>
  <c r="U138" i="510"/>
  <c r="L138" i="510"/>
  <c r="B138" i="510"/>
  <c r="BJ137" i="510"/>
  <c r="BI137" i="510"/>
  <c r="BH137" i="510"/>
  <c r="BG137" i="510"/>
  <c r="BF137" i="510"/>
  <c r="BE137" i="510"/>
  <c r="BD137" i="510"/>
  <c r="BC137" i="510"/>
  <c r="BB137" i="510"/>
  <c r="BA137" i="510"/>
  <c r="AQ137" i="510"/>
  <c r="AL137" i="510"/>
  <c r="AK137" i="510"/>
  <c r="AJ137" i="510"/>
  <c r="AD137" i="510"/>
  <c r="Z137" i="510" s="1"/>
  <c r="AC137" i="510"/>
  <c r="AB137" i="510"/>
  <c r="Y137" i="510"/>
  <c r="W137" i="510"/>
  <c r="U137" i="510"/>
  <c r="L137" i="510"/>
  <c r="B137" i="510"/>
  <c r="BJ136" i="510"/>
  <c r="BI136" i="510"/>
  <c r="BH136" i="510"/>
  <c r="BG136" i="510"/>
  <c r="BF136" i="510"/>
  <c r="BE136" i="510"/>
  <c r="BD136" i="510"/>
  <c r="BC136" i="510"/>
  <c r="BB136" i="510"/>
  <c r="BA136" i="510"/>
  <c r="AQ136" i="510"/>
  <c r="AL136" i="510"/>
  <c r="AK136" i="510"/>
  <c r="AJ136" i="510"/>
  <c r="AD136" i="510"/>
  <c r="Z136" i="510" s="1"/>
  <c r="AC136" i="510"/>
  <c r="AB136" i="510"/>
  <c r="Y136" i="510"/>
  <c r="W136" i="510"/>
  <c r="U136" i="510"/>
  <c r="L136" i="510"/>
  <c r="B136" i="510"/>
  <c r="BJ135" i="510"/>
  <c r="BI135" i="510"/>
  <c r="BH135" i="510"/>
  <c r="BG135" i="510"/>
  <c r="BF135" i="510"/>
  <c r="BE135" i="510"/>
  <c r="BD135" i="510"/>
  <c r="BC135" i="510"/>
  <c r="BB135" i="510"/>
  <c r="BA135" i="510"/>
  <c r="AQ135" i="510"/>
  <c r="AL135" i="510"/>
  <c r="AK135" i="510"/>
  <c r="AJ135" i="510"/>
  <c r="AD135" i="510"/>
  <c r="Z135" i="510" s="1"/>
  <c r="AC135" i="510"/>
  <c r="AB135" i="510"/>
  <c r="Y135" i="510"/>
  <c r="W135" i="510"/>
  <c r="U135" i="510"/>
  <c r="L135" i="510"/>
  <c r="B135" i="510"/>
  <c r="BJ134" i="510"/>
  <c r="BI134" i="510"/>
  <c r="BH134" i="510"/>
  <c r="BG134" i="510"/>
  <c r="BF134" i="510"/>
  <c r="BE134" i="510"/>
  <c r="BD134" i="510"/>
  <c r="BC134" i="510"/>
  <c r="BB134" i="510"/>
  <c r="BA134" i="510"/>
  <c r="AQ134" i="510"/>
  <c r="AL134" i="510"/>
  <c r="AK134" i="510"/>
  <c r="AJ134" i="510"/>
  <c r="AD134" i="510"/>
  <c r="AC134" i="510"/>
  <c r="AB134" i="510"/>
  <c r="Z134" i="510"/>
  <c r="Y134" i="510"/>
  <c r="W134" i="510"/>
  <c r="U134" i="510"/>
  <c r="L134" i="510"/>
  <c r="B134" i="510"/>
  <c r="BJ133" i="510"/>
  <c r="BI133" i="510"/>
  <c r="BH133" i="510"/>
  <c r="BG133" i="510"/>
  <c r="BF133" i="510"/>
  <c r="BE133" i="510"/>
  <c r="BD133" i="510"/>
  <c r="BC133" i="510"/>
  <c r="BB133" i="510"/>
  <c r="BA133" i="510"/>
  <c r="AQ133" i="510"/>
  <c r="AL133" i="510"/>
  <c r="AK133" i="510"/>
  <c r="AJ133" i="510"/>
  <c r="AD133" i="510"/>
  <c r="Z133" i="510" s="1"/>
  <c r="AC133" i="510"/>
  <c r="AB133" i="510"/>
  <c r="Y133" i="510"/>
  <c r="W133" i="510"/>
  <c r="U133" i="510"/>
  <c r="L133" i="510"/>
  <c r="B133" i="510"/>
  <c r="BJ132" i="510"/>
  <c r="BI132" i="510"/>
  <c r="BH132" i="510"/>
  <c r="BG132" i="510"/>
  <c r="BF132" i="510"/>
  <c r="BE132" i="510"/>
  <c r="BD132" i="510"/>
  <c r="BC132" i="510"/>
  <c r="BB132" i="510"/>
  <c r="BA132" i="510"/>
  <c r="AQ132" i="510"/>
  <c r="AL132" i="510"/>
  <c r="AK132" i="510"/>
  <c r="AJ132" i="510"/>
  <c r="AD132" i="510"/>
  <c r="Z132" i="510" s="1"/>
  <c r="AC132" i="510"/>
  <c r="AB132" i="510"/>
  <c r="Y132" i="510"/>
  <c r="W132" i="510"/>
  <c r="U132" i="510"/>
  <c r="L132" i="510"/>
  <c r="B132" i="510"/>
  <c r="BJ131" i="510"/>
  <c r="BI131" i="510"/>
  <c r="BH131" i="510"/>
  <c r="BG131" i="510"/>
  <c r="BF131" i="510"/>
  <c r="BE131" i="510"/>
  <c r="BD131" i="510"/>
  <c r="BC131" i="510"/>
  <c r="BB131" i="510"/>
  <c r="BA131" i="510"/>
  <c r="AQ131" i="510"/>
  <c r="AL131" i="510"/>
  <c r="AK131" i="510"/>
  <c r="AJ131" i="510"/>
  <c r="AD131" i="510"/>
  <c r="AC131" i="510"/>
  <c r="AB131" i="510"/>
  <c r="Z131" i="510"/>
  <c r="Y131" i="510"/>
  <c r="W131" i="510"/>
  <c r="U131" i="510"/>
  <c r="L131" i="510"/>
  <c r="B131" i="510"/>
  <c r="BJ130" i="510"/>
  <c r="BI130" i="510"/>
  <c r="BH130" i="510"/>
  <c r="BG130" i="510"/>
  <c r="BF130" i="510"/>
  <c r="BE130" i="510"/>
  <c r="BD130" i="510"/>
  <c r="BC130" i="510"/>
  <c r="BB130" i="510"/>
  <c r="BA130" i="510"/>
  <c r="AQ130" i="510"/>
  <c r="AL130" i="510"/>
  <c r="AK130" i="510"/>
  <c r="AJ130" i="510"/>
  <c r="AD130" i="510"/>
  <c r="Z130" i="510" s="1"/>
  <c r="AC130" i="510"/>
  <c r="AB130" i="510"/>
  <c r="Y130" i="510"/>
  <c r="W130" i="510"/>
  <c r="U130" i="510"/>
  <c r="L130" i="510"/>
  <c r="B130" i="510"/>
  <c r="BJ230" i="504"/>
  <c r="BI230" i="504"/>
  <c r="BH230" i="504"/>
  <c r="BG230" i="504"/>
  <c r="BF230" i="504"/>
  <c r="BE230" i="504"/>
  <c r="BD230" i="504"/>
  <c r="BC230" i="504"/>
  <c r="BB230" i="504"/>
  <c r="BA230" i="504"/>
  <c r="AQ230" i="504"/>
  <c r="AL230" i="504"/>
  <c r="AK230" i="504"/>
  <c r="AJ230" i="504"/>
  <c r="AD230" i="504"/>
  <c r="Z230" i="504" s="1"/>
  <c r="AC230" i="504"/>
  <c r="AB230" i="504"/>
  <c r="Y230" i="504"/>
  <c r="W230" i="504"/>
  <c r="U230" i="504"/>
  <c r="L230" i="504"/>
  <c r="B230" i="504"/>
  <c r="BJ229" i="504"/>
  <c r="BI229" i="504"/>
  <c r="BH229" i="504"/>
  <c r="BG229" i="504"/>
  <c r="BF229" i="504"/>
  <c r="BE229" i="504"/>
  <c r="BD229" i="504"/>
  <c r="BC229" i="504"/>
  <c r="BB229" i="504"/>
  <c r="BA229" i="504"/>
  <c r="AQ229" i="504"/>
  <c r="AL229" i="504"/>
  <c r="AK229" i="504"/>
  <c r="AJ229" i="504"/>
  <c r="AD229" i="504"/>
  <c r="Z229" i="504" s="1"/>
  <c r="AC229" i="504"/>
  <c r="AB229" i="504"/>
  <c r="Y229" i="504"/>
  <c r="W229" i="504"/>
  <c r="U229" i="504"/>
  <c r="L229" i="504"/>
  <c r="B229" i="504"/>
  <c r="BJ228" i="504"/>
  <c r="BI228" i="504"/>
  <c r="BH228" i="504"/>
  <c r="BG228" i="504"/>
  <c r="BF228" i="504"/>
  <c r="BE228" i="504"/>
  <c r="BD228" i="504"/>
  <c r="BC228" i="504"/>
  <c r="BB228" i="504"/>
  <c r="BA228" i="504"/>
  <c r="AQ228" i="504"/>
  <c r="AL228" i="504"/>
  <c r="AK228" i="504"/>
  <c r="AJ228" i="504"/>
  <c r="AD228" i="504"/>
  <c r="Z228" i="504" s="1"/>
  <c r="AC228" i="504"/>
  <c r="AB228" i="504"/>
  <c r="Y228" i="504"/>
  <c r="W228" i="504"/>
  <c r="U228" i="504"/>
  <c r="L228" i="504"/>
  <c r="B228" i="504"/>
  <c r="BJ227" i="504"/>
  <c r="BI227" i="504"/>
  <c r="BH227" i="504"/>
  <c r="BG227" i="504"/>
  <c r="BF227" i="504"/>
  <c r="BE227" i="504"/>
  <c r="BD227" i="504"/>
  <c r="BC227" i="504"/>
  <c r="BB227" i="504"/>
  <c r="BA227" i="504"/>
  <c r="AQ227" i="504"/>
  <c r="AL227" i="504"/>
  <c r="AK227" i="504"/>
  <c r="AJ227" i="504"/>
  <c r="AD227" i="504"/>
  <c r="AC227" i="504"/>
  <c r="AB227" i="504"/>
  <c r="Z227" i="504"/>
  <c r="Y227" i="504"/>
  <c r="W227" i="504"/>
  <c r="U227" i="504"/>
  <c r="L227" i="504"/>
  <c r="B227" i="504"/>
  <c r="BJ226" i="504"/>
  <c r="BI226" i="504"/>
  <c r="BH226" i="504"/>
  <c r="BG226" i="504"/>
  <c r="BF226" i="504"/>
  <c r="BE226" i="504"/>
  <c r="BD226" i="504"/>
  <c r="BC226" i="504"/>
  <c r="BB226" i="504"/>
  <c r="BA226" i="504"/>
  <c r="AQ226" i="504"/>
  <c r="AL226" i="504"/>
  <c r="AK226" i="504"/>
  <c r="AJ226" i="504"/>
  <c r="AD226" i="504"/>
  <c r="Z226" i="504" s="1"/>
  <c r="AC226" i="504"/>
  <c r="AB226" i="504"/>
  <c r="Y226" i="504"/>
  <c r="W226" i="504"/>
  <c r="U226" i="504"/>
  <c r="L226" i="504"/>
  <c r="B226" i="504"/>
  <c r="BJ225" i="504"/>
  <c r="BI225" i="504"/>
  <c r="BH225" i="504"/>
  <c r="BG225" i="504"/>
  <c r="BF225" i="504"/>
  <c r="BE225" i="504"/>
  <c r="BD225" i="504"/>
  <c r="BC225" i="504"/>
  <c r="BB225" i="504"/>
  <c r="BA225" i="504"/>
  <c r="AQ225" i="504"/>
  <c r="AL225" i="504"/>
  <c r="AK225" i="504"/>
  <c r="AJ225" i="504"/>
  <c r="AD225" i="504"/>
  <c r="Z225" i="504" s="1"/>
  <c r="AC225" i="504"/>
  <c r="AB225" i="504"/>
  <c r="Y225" i="504"/>
  <c r="W225" i="504"/>
  <c r="U225" i="504"/>
  <c r="L225" i="504"/>
  <c r="B225" i="504"/>
  <c r="BJ224" i="504"/>
  <c r="BI224" i="504"/>
  <c r="BH224" i="504"/>
  <c r="BG224" i="504"/>
  <c r="BF224" i="504"/>
  <c r="BE224" i="504"/>
  <c r="BD224" i="504"/>
  <c r="BC224" i="504"/>
  <c r="BB224" i="504"/>
  <c r="BA224" i="504"/>
  <c r="AQ224" i="504"/>
  <c r="AL224" i="504"/>
  <c r="AK224" i="504"/>
  <c r="AJ224" i="504"/>
  <c r="AD224" i="504"/>
  <c r="Z224" i="504" s="1"/>
  <c r="AC224" i="504"/>
  <c r="AB224" i="504"/>
  <c r="Y224" i="504"/>
  <c r="W224" i="504"/>
  <c r="U224" i="504"/>
  <c r="L224" i="504"/>
  <c r="B224" i="504"/>
  <c r="BJ223" i="504"/>
  <c r="BI223" i="504"/>
  <c r="BH223" i="504"/>
  <c r="BG223" i="504"/>
  <c r="BF223" i="504"/>
  <c r="BE223" i="504"/>
  <c r="BD223" i="504"/>
  <c r="BC223" i="504"/>
  <c r="BB223" i="504"/>
  <c r="BA223" i="504"/>
  <c r="AQ223" i="504"/>
  <c r="AL223" i="504"/>
  <c r="AK223" i="504"/>
  <c r="AJ223" i="504"/>
  <c r="AD223" i="504"/>
  <c r="Z223" i="504" s="1"/>
  <c r="AC223" i="504"/>
  <c r="AB223" i="504"/>
  <c r="Y223" i="504"/>
  <c r="W223" i="504"/>
  <c r="U223" i="504"/>
  <c r="L223" i="504"/>
  <c r="B223" i="504"/>
  <c r="BJ222" i="504"/>
  <c r="BI222" i="504"/>
  <c r="BH222" i="504"/>
  <c r="BG222" i="504"/>
  <c r="BF222" i="504"/>
  <c r="BE222" i="504"/>
  <c r="BD222" i="504"/>
  <c r="BC222" i="504"/>
  <c r="BB222" i="504"/>
  <c r="BA222" i="504"/>
  <c r="AQ222" i="504"/>
  <c r="AL222" i="504"/>
  <c r="AK222" i="504"/>
  <c r="AJ222" i="504"/>
  <c r="AD222" i="504"/>
  <c r="Z222" i="504" s="1"/>
  <c r="AC222" i="504"/>
  <c r="AB222" i="504"/>
  <c r="Y222" i="504"/>
  <c r="W222" i="504"/>
  <c r="U222" i="504"/>
  <c r="L222" i="504"/>
  <c r="B222" i="504"/>
  <c r="BJ221" i="504"/>
  <c r="BI221" i="504"/>
  <c r="BH221" i="504"/>
  <c r="BG221" i="504"/>
  <c r="BF221" i="504"/>
  <c r="BE221" i="504"/>
  <c r="BD221" i="504"/>
  <c r="BC221" i="504"/>
  <c r="BB221" i="504"/>
  <c r="BA221" i="504"/>
  <c r="AQ221" i="504"/>
  <c r="AL221" i="504"/>
  <c r="AK221" i="504"/>
  <c r="AJ221" i="504"/>
  <c r="AD221" i="504"/>
  <c r="Z221" i="504" s="1"/>
  <c r="AC221" i="504"/>
  <c r="AB221" i="504"/>
  <c r="Y221" i="504"/>
  <c r="W221" i="504"/>
  <c r="U221" i="504"/>
  <c r="L221" i="504"/>
  <c r="B221" i="504"/>
  <c r="BJ220" i="504"/>
  <c r="BI220" i="504"/>
  <c r="BH220" i="504"/>
  <c r="BG220" i="504"/>
  <c r="BF220" i="504"/>
  <c r="BE220" i="504"/>
  <c r="BD220" i="504"/>
  <c r="BC220" i="504"/>
  <c r="BB220" i="504"/>
  <c r="BA220" i="504"/>
  <c r="AQ220" i="504"/>
  <c r="AL220" i="504"/>
  <c r="AK220" i="504"/>
  <c r="AJ220" i="504"/>
  <c r="AD220" i="504"/>
  <c r="AC220" i="504"/>
  <c r="AB220" i="504"/>
  <c r="Z220" i="504"/>
  <c r="Y220" i="504"/>
  <c r="W220" i="504"/>
  <c r="U220" i="504"/>
  <c r="L220" i="504"/>
  <c r="B220" i="504"/>
  <c r="BJ219" i="504"/>
  <c r="BI219" i="504"/>
  <c r="BH219" i="504"/>
  <c r="BG219" i="504"/>
  <c r="BF219" i="504"/>
  <c r="BE219" i="504"/>
  <c r="BD219" i="504"/>
  <c r="BC219" i="504"/>
  <c r="BB219" i="504"/>
  <c r="BA219" i="504"/>
  <c r="AQ219" i="504"/>
  <c r="AL219" i="504"/>
  <c r="AK219" i="504"/>
  <c r="AJ219" i="504"/>
  <c r="AD219" i="504"/>
  <c r="Z219" i="504" s="1"/>
  <c r="AC219" i="504"/>
  <c r="AB219" i="504"/>
  <c r="Y219" i="504"/>
  <c r="W219" i="504"/>
  <c r="U219" i="504"/>
  <c r="L219" i="504"/>
  <c r="B219" i="504"/>
  <c r="BJ218" i="504"/>
  <c r="BI218" i="504"/>
  <c r="BH218" i="504"/>
  <c r="BG218" i="504"/>
  <c r="BF218" i="504"/>
  <c r="BE218" i="504"/>
  <c r="BD218" i="504"/>
  <c r="BC218" i="504"/>
  <c r="BB218" i="504"/>
  <c r="BA218" i="504"/>
  <c r="AQ218" i="504"/>
  <c r="AL218" i="504"/>
  <c r="AK218" i="504"/>
  <c r="AJ218" i="504"/>
  <c r="AD218" i="504"/>
  <c r="Z218" i="504" s="1"/>
  <c r="AC218" i="504"/>
  <c r="AB218" i="504"/>
  <c r="Y218" i="504"/>
  <c r="W218" i="504"/>
  <c r="U218" i="504"/>
  <c r="L218" i="504"/>
  <c r="B218" i="504"/>
  <c r="BJ217" i="504"/>
  <c r="BI217" i="504"/>
  <c r="BH217" i="504"/>
  <c r="BG217" i="504"/>
  <c r="BF217" i="504"/>
  <c r="BE217" i="504"/>
  <c r="BD217" i="504"/>
  <c r="BC217" i="504"/>
  <c r="BB217" i="504"/>
  <c r="BA217" i="504"/>
  <c r="AQ217" i="504"/>
  <c r="AL217" i="504"/>
  <c r="AK217" i="504"/>
  <c r="AJ217" i="504"/>
  <c r="AD217" i="504"/>
  <c r="AC217" i="504"/>
  <c r="AB217" i="504"/>
  <c r="Z217" i="504"/>
  <c r="Y217" i="504"/>
  <c r="W217" i="504"/>
  <c r="U217" i="504"/>
  <c r="L217" i="504"/>
  <c r="B217" i="504"/>
  <c r="BJ216" i="504"/>
  <c r="BI216" i="504"/>
  <c r="BH216" i="504"/>
  <c r="BG216" i="504"/>
  <c r="BF216" i="504"/>
  <c r="BE216" i="504"/>
  <c r="BD216" i="504"/>
  <c r="BC216" i="504"/>
  <c r="BB216" i="504"/>
  <c r="BA216" i="504"/>
  <c r="AQ216" i="504"/>
  <c r="AL216" i="504"/>
  <c r="AK216" i="504"/>
  <c r="AJ216" i="504"/>
  <c r="AD216" i="504"/>
  <c r="Z216" i="504" s="1"/>
  <c r="AC216" i="504"/>
  <c r="AB216" i="504"/>
  <c r="Y216" i="504"/>
  <c r="W216" i="504"/>
  <c r="U216" i="504"/>
  <c r="L216" i="504"/>
  <c r="B216" i="504"/>
  <c r="BJ215" i="504"/>
  <c r="BI215" i="504"/>
  <c r="BH215" i="504"/>
  <c r="BG215" i="504"/>
  <c r="BF215" i="504"/>
  <c r="BE215" i="504"/>
  <c r="BD215" i="504"/>
  <c r="BC215" i="504"/>
  <c r="BB215" i="504"/>
  <c r="BA215" i="504"/>
  <c r="AQ215" i="504"/>
  <c r="AL215" i="504"/>
  <c r="AK215" i="504"/>
  <c r="AJ215" i="504"/>
  <c r="AD215" i="504"/>
  <c r="Z215" i="504" s="1"/>
  <c r="AC215" i="504"/>
  <c r="AB215" i="504"/>
  <c r="Y215" i="504"/>
  <c r="W215" i="504"/>
  <c r="U215" i="504"/>
  <c r="L215" i="504"/>
  <c r="B215" i="504"/>
  <c r="BJ214" i="504"/>
  <c r="BI214" i="504"/>
  <c r="BH214" i="504"/>
  <c r="BG214" i="504"/>
  <c r="BF214" i="504"/>
  <c r="BE214" i="504"/>
  <c r="BD214" i="504"/>
  <c r="BC214" i="504"/>
  <c r="BB214" i="504"/>
  <c r="BA214" i="504"/>
  <c r="AQ214" i="504"/>
  <c r="AL214" i="504"/>
  <c r="AK214" i="504"/>
  <c r="AJ214" i="504"/>
  <c r="AD214" i="504"/>
  <c r="Z214" i="504" s="1"/>
  <c r="AC214" i="504"/>
  <c r="AB214" i="504"/>
  <c r="Y214" i="504"/>
  <c r="W214" i="504"/>
  <c r="U214" i="504"/>
  <c r="L214" i="504"/>
  <c r="B214" i="504"/>
  <c r="BJ213" i="504"/>
  <c r="BI213" i="504"/>
  <c r="BH213" i="504"/>
  <c r="BG213" i="504"/>
  <c r="BF213" i="504"/>
  <c r="BE213" i="504"/>
  <c r="BD213" i="504"/>
  <c r="BC213" i="504"/>
  <c r="BB213" i="504"/>
  <c r="BA213" i="504"/>
  <c r="AQ213" i="504"/>
  <c r="AL213" i="504"/>
  <c r="AK213" i="504"/>
  <c r="AJ213" i="504"/>
  <c r="AD213" i="504"/>
  <c r="Z213" i="504" s="1"/>
  <c r="AC213" i="504"/>
  <c r="AB213" i="504"/>
  <c r="Y213" i="504"/>
  <c r="W213" i="504"/>
  <c r="U213" i="504"/>
  <c r="L213" i="504"/>
  <c r="B213" i="504"/>
  <c r="BJ212" i="504"/>
  <c r="BI212" i="504"/>
  <c r="BH212" i="504"/>
  <c r="BG212" i="504"/>
  <c r="BF212" i="504"/>
  <c r="BE212" i="504"/>
  <c r="BD212" i="504"/>
  <c r="BC212" i="504"/>
  <c r="BB212" i="504"/>
  <c r="BA212" i="504"/>
  <c r="AQ212" i="504"/>
  <c r="AL212" i="504"/>
  <c r="AK212" i="504"/>
  <c r="AJ212" i="504"/>
  <c r="AD212" i="504"/>
  <c r="AC212" i="504"/>
  <c r="AB212" i="504"/>
  <c r="Z212" i="504"/>
  <c r="Y212" i="504"/>
  <c r="W212" i="504"/>
  <c r="U212" i="504"/>
  <c r="L212" i="504"/>
  <c r="B212" i="504"/>
  <c r="BJ211" i="504"/>
  <c r="BI211" i="504"/>
  <c r="BH211" i="504"/>
  <c r="BG211" i="504"/>
  <c r="BF211" i="504"/>
  <c r="BE211" i="504"/>
  <c r="BD211" i="504"/>
  <c r="BC211" i="504"/>
  <c r="BB211" i="504"/>
  <c r="BA211" i="504"/>
  <c r="AQ211" i="504"/>
  <c r="AL211" i="504"/>
  <c r="AK211" i="504"/>
  <c r="AJ211" i="504"/>
  <c r="AD211" i="504"/>
  <c r="Z211" i="504" s="1"/>
  <c r="AC211" i="504"/>
  <c r="AB211" i="504"/>
  <c r="Y211" i="504"/>
  <c r="W211" i="504"/>
  <c r="U211" i="504"/>
  <c r="L211" i="504"/>
  <c r="B211" i="504"/>
  <c r="BJ210" i="504"/>
  <c r="BI210" i="504"/>
  <c r="BH210" i="504"/>
  <c r="BG210" i="504"/>
  <c r="BF210" i="504"/>
  <c r="BE210" i="504"/>
  <c r="BD210" i="504"/>
  <c r="BC210" i="504"/>
  <c r="BB210" i="504"/>
  <c r="BA210" i="504"/>
  <c r="AQ210" i="504"/>
  <c r="AL210" i="504"/>
  <c r="AK210" i="504"/>
  <c r="AJ210" i="504"/>
  <c r="AD210" i="504"/>
  <c r="Z210" i="504" s="1"/>
  <c r="AC210" i="504"/>
  <c r="AB210" i="504"/>
  <c r="Y210" i="504"/>
  <c r="W210" i="504"/>
  <c r="U210" i="504"/>
  <c r="L210" i="504"/>
  <c r="B210" i="504"/>
  <c r="BJ209" i="504"/>
  <c r="BI209" i="504"/>
  <c r="BH209" i="504"/>
  <c r="BG209" i="504"/>
  <c r="BF209" i="504"/>
  <c r="BE209" i="504"/>
  <c r="BD209" i="504"/>
  <c r="BC209" i="504"/>
  <c r="BB209" i="504"/>
  <c r="BA209" i="504"/>
  <c r="AQ209" i="504"/>
  <c r="AL209" i="504"/>
  <c r="AK209" i="504"/>
  <c r="AJ209" i="504"/>
  <c r="AD209" i="504"/>
  <c r="AC209" i="504"/>
  <c r="AB209" i="504"/>
  <c r="Z209" i="504"/>
  <c r="Y209" i="504"/>
  <c r="W209" i="504"/>
  <c r="U209" i="504"/>
  <c r="L209" i="504"/>
  <c r="B209" i="504"/>
  <c r="BJ208" i="504"/>
  <c r="BI208" i="504"/>
  <c r="BH208" i="504"/>
  <c r="BG208" i="504"/>
  <c r="BF208" i="504"/>
  <c r="BE208" i="504"/>
  <c r="BD208" i="504"/>
  <c r="BC208" i="504"/>
  <c r="BB208" i="504"/>
  <c r="BA208" i="504"/>
  <c r="AQ208" i="504"/>
  <c r="AL208" i="504"/>
  <c r="AK208" i="504"/>
  <c r="AJ208" i="504"/>
  <c r="AD208" i="504"/>
  <c r="Z208" i="504" s="1"/>
  <c r="AC208" i="504"/>
  <c r="AB208" i="504"/>
  <c r="Y208" i="504"/>
  <c r="W208" i="504"/>
  <c r="U208" i="504"/>
  <c r="L208" i="504"/>
  <c r="B208" i="504"/>
  <c r="BJ207" i="504"/>
  <c r="BI207" i="504"/>
  <c r="BH207" i="504"/>
  <c r="BG207" i="504"/>
  <c r="BF207" i="504"/>
  <c r="BE207" i="504"/>
  <c r="BD207" i="504"/>
  <c r="BC207" i="504"/>
  <c r="BB207" i="504"/>
  <c r="BA207" i="504"/>
  <c r="AQ207" i="504"/>
  <c r="AL207" i="504"/>
  <c r="AK207" i="504"/>
  <c r="AJ207" i="504"/>
  <c r="AD207" i="504"/>
  <c r="Z207" i="504" s="1"/>
  <c r="AC207" i="504"/>
  <c r="AB207" i="504"/>
  <c r="Y207" i="504"/>
  <c r="W207" i="504"/>
  <c r="U207" i="504"/>
  <c r="L207" i="504"/>
  <c r="B207" i="504"/>
  <c r="BJ206" i="504"/>
  <c r="BI206" i="504"/>
  <c r="BH206" i="504"/>
  <c r="BG206" i="504"/>
  <c r="BF206" i="504"/>
  <c r="BE206" i="504"/>
  <c r="BD206" i="504"/>
  <c r="BC206" i="504"/>
  <c r="BB206" i="504"/>
  <c r="BA206" i="504"/>
  <c r="AQ206" i="504"/>
  <c r="AL206" i="504"/>
  <c r="AK206" i="504"/>
  <c r="AJ206" i="504"/>
  <c r="AD206" i="504"/>
  <c r="Z206" i="504" s="1"/>
  <c r="AC206" i="504"/>
  <c r="AB206" i="504"/>
  <c r="Y206" i="504"/>
  <c r="W206" i="504"/>
  <c r="U206" i="504"/>
  <c r="L206" i="504"/>
  <c r="B206" i="504"/>
  <c r="BJ205" i="504"/>
  <c r="BI205" i="504"/>
  <c r="BH205" i="504"/>
  <c r="BG205" i="504"/>
  <c r="BF205" i="504"/>
  <c r="BE205" i="504"/>
  <c r="BD205" i="504"/>
  <c r="BC205" i="504"/>
  <c r="BB205" i="504"/>
  <c r="BA205" i="504"/>
  <c r="AQ205" i="504"/>
  <c r="AL205" i="504"/>
  <c r="AK205" i="504"/>
  <c r="AJ205" i="504"/>
  <c r="AD205" i="504"/>
  <c r="Z205" i="504" s="1"/>
  <c r="AC205" i="504"/>
  <c r="AB205" i="504"/>
  <c r="Y205" i="504"/>
  <c r="W205" i="504"/>
  <c r="U205" i="504"/>
  <c r="L205" i="504"/>
  <c r="B205" i="504"/>
  <c r="BJ204" i="504"/>
  <c r="BI204" i="504"/>
  <c r="BH204" i="504"/>
  <c r="BG204" i="504"/>
  <c r="BF204" i="504"/>
  <c r="BE204" i="504"/>
  <c r="BD204" i="504"/>
  <c r="BC204" i="504"/>
  <c r="BB204" i="504"/>
  <c r="BA204" i="504"/>
  <c r="AQ204" i="504"/>
  <c r="AL204" i="504"/>
  <c r="AK204" i="504"/>
  <c r="AJ204" i="504"/>
  <c r="AD204" i="504"/>
  <c r="AC204" i="504"/>
  <c r="AB204" i="504"/>
  <c r="Z204" i="504"/>
  <c r="Y204" i="504"/>
  <c r="W204" i="504"/>
  <c r="U204" i="504"/>
  <c r="L204" i="504"/>
  <c r="B204" i="504"/>
  <c r="BJ203" i="504"/>
  <c r="BI203" i="504"/>
  <c r="BH203" i="504"/>
  <c r="BG203" i="504"/>
  <c r="BF203" i="504"/>
  <c r="BE203" i="504"/>
  <c r="BD203" i="504"/>
  <c r="BC203" i="504"/>
  <c r="BB203" i="504"/>
  <c r="BA203" i="504"/>
  <c r="AQ203" i="504"/>
  <c r="AL203" i="504"/>
  <c r="AK203" i="504"/>
  <c r="AJ203" i="504"/>
  <c r="AD203" i="504"/>
  <c r="Z203" i="504" s="1"/>
  <c r="AC203" i="504"/>
  <c r="AB203" i="504"/>
  <c r="Y203" i="504"/>
  <c r="W203" i="504"/>
  <c r="U203" i="504"/>
  <c r="L203" i="504"/>
  <c r="B203" i="504"/>
  <c r="BJ202" i="504"/>
  <c r="BI202" i="504"/>
  <c r="BH202" i="504"/>
  <c r="BG202" i="504"/>
  <c r="BF202" i="504"/>
  <c r="BE202" i="504"/>
  <c r="BD202" i="504"/>
  <c r="BC202" i="504"/>
  <c r="BB202" i="504"/>
  <c r="BA202" i="504"/>
  <c r="AQ202" i="504"/>
  <c r="AL202" i="504"/>
  <c r="AK202" i="504"/>
  <c r="AJ202" i="504"/>
  <c r="AD202" i="504"/>
  <c r="Z202" i="504" s="1"/>
  <c r="AC202" i="504"/>
  <c r="AB202" i="504"/>
  <c r="Y202" i="504"/>
  <c r="W202" i="504"/>
  <c r="U202" i="504"/>
  <c r="L202" i="504"/>
  <c r="B202" i="504"/>
  <c r="BJ201" i="504"/>
  <c r="BI201" i="504"/>
  <c r="BH201" i="504"/>
  <c r="BG201" i="504"/>
  <c r="BF201" i="504"/>
  <c r="BE201" i="504"/>
  <c r="BD201" i="504"/>
  <c r="BC201" i="504"/>
  <c r="BB201" i="504"/>
  <c r="BA201" i="504"/>
  <c r="AQ201" i="504"/>
  <c r="AL201" i="504"/>
  <c r="AK201" i="504"/>
  <c r="AJ201" i="504"/>
  <c r="AD201" i="504"/>
  <c r="AC201" i="504"/>
  <c r="AB201" i="504"/>
  <c r="Z201" i="504"/>
  <c r="Y201" i="504"/>
  <c r="W201" i="504"/>
  <c r="U201" i="504"/>
  <c r="L201" i="504"/>
  <c r="B201" i="504"/>
  <c r="BJ200" i="504"/>
  <c r="BI200" i="504"/>
  <c r="BH200" i="504"/>
  <c r="BG200" i="504"/>
  <c r="BF200" i="504"/>
  <c r="BE200" i="504"/>
  <c r="BD200" i="504"/>
  <c r="BC200" i="504"/>
  <c r="BB200" i="504"/>
  <c r="BA200" i="504"/>
  <c r="AQ200" i="504"/>
  <c r="AL200" i="504"/>
  <c r="AK200" i="504"/>
  <c r="AJ200" i="504"/>
  <c r="AD200" i="504"/>
  <c r="Z200" i="504" s="1"/>
  <c r="AC200" i="504"/>
  <c r="AB200" i="504"/>
  <c r="Y200" i="504"/>
  <c r="W200" i="504"/>
  <c r="U200" i="504"/>
  <c r="L200" i="504"/>
  <c r="B200" i="504"/>
  <c r="BJ199" i="504"/>
  <c r="BI199" i="504"/>
  <c r="BH199" i="504"/>
  <c r="BG199" i="504"/>
  <c r="BF199" i="504"/>
  <c r="BE199" i="504"/>
  <c r="BD199" i="504"/>
  <c r="BC199" i="504"/>
  <c r="BB199" i="504"/>
  <c r="BA199" i="504"/>
  <c r="AQ199" i="504"/>
  <c r="AL199" i="504"/>
  <c r="AK199" i="504"/>
  <c r="AJ199" i="504"/>
  <c r="AD199" i="504"/>
  <c r="Z199" i="504" s="1"/>
  <c r="AC199" i="504"/>
  <c r="AB199" i="504"/>
  <c r="Y199" i="504"/>
  <c r="W199" i="504"/>
  <c r="U199" i="504"/>
  <c r="L199" i="504"/>
  <c r="B199" i="504"/>
  <c r="BJ198" i="504"/>
  <c r="BI198" i="504"/>
  <c r="BH198" i="504"/>
  <c r="BG198" i="504"/>
  <c r="BF198" i="504"/>
  <c r="BE198" i="504"/>
  <c r="BD198" i="504"/>
  <c r="BC198" i="504"/>
  <c r="BB198" i="504"/>
  <c r="BA198" i="504"/>
  <c r="AQ198" i="504"/>
  <c r="AL198" i="504"/>
  <c r="AK198" i="504"/>
  <c r="AJ198" i="504"/>
  <c r="AD198" i="504"/>
  <c r="Z198" i="504" s="1"/>
  <c r="AC198" i="504"/>
  <c r="AB198" i="504"/>
  <c r="Y198" i="504"/>
  <c r="W198" i="504"/>
  <c r="U198" i="504"/>
  <c r="L198" i="504"/>
  <c r="B198" i="504"/>
  <c r="BJ197" i="504"/>
  <c r="BI197" i="504"/>
  <c r="BH197" i="504"/>
  <c r="BG197" i="504"/>
  <c r="BF197" i="504"/>
  <c r="BE197" i="504"/>
  <c r="BD197" i="504"/>
  <c r="BC197" i="504"/>
  <c r="BB197" i="504"/>
  <c r="BA197" i="504"/>
  <c r="AQ197" i="504"/>
  <c r="AL197" i="504"/>
  <c r="AK197" i="504"/>
  <c r="AJ197" i="504"/>
  <c r="AD197" i="504"/>
  <c r="Z197" i="504" s="1"/>
  <c r="AC197" i="504"/>
  <c r="AB197" i="504"/>
  <c r="Y197" i="504"/>
  <c r="W197" i="504"/>
  <c r="U197" i="504"/>
  <c r="L197" i="504"/>
  <c r="B197" i="504"/>
  <c r="BJ196" i="504"/>
  <c r="BI196" i="504"/>
  <c r="BH196" i="504"/>
  <c r="BG196" i="504"/>
  <c r="BF196" i="504"/>
  <c r="BE196" i="504"/>
  <c r="BD196" i="504"/>
  <c r="BC196" i="504"/>
  <c r="BB196" i="504"/>
  <c r="BA196" i="504"/>
  <c r="AQ196" i="504"/>
  <c r="AL196" i="504"/>
  <c r="AK196" i="504"/>
  <c r="AJ196" i="504"/>
  <c r="AD196" i="504"/>
  <c r="AC196" i="504"/>
  <c r="AB196" i="504"/>
  <c r="Z196" i="504"/>
  <c r="Y196" i="504"/>
  <c r="W196" i="504"/>
  <c r="U196" i="504"/>
  <c r="L196" i="504"/>
  <c r="B196" i="504"/>
  <c r="BJ195" i="504"/>
  <c r="BI195" i="504"/>
  <c r="BH195" i="504"/>
  <c r="BG195" i="504"/>
  <c r="BF195" i="504"/>
  <c r="BE195" i="504"/>
  <c r="BD195" i="504"/>
  <c r="BC195" i="504"/>
  <c r="BB195" i="504"/>
  <c r="BA195" i="504"/>
  <c r="AQ195" i="504"/>
  <c r="AL195" i="504"/>
  <c r="AK195" i="504"/>
  <c r="AJ195" i="504"/>
  <c r="AD195" i="504"/>
  <c r="Z195" i="504" s="1"/>
  <c r="AC195" i="504"/>
  <c r="AB195" i="504"/>
  <c r="Y195" i="504"/>
  <c r="W195" i="504"/>
  <c r="U195" i="504"/>
  <c r="L195" i="504"/>
  <c r="B195" i="504"/>
  <c r="BJ194" i="504"/>
  <c r="BI194" i="504"/>
  <c r="BH194" i="504"/>
  <c r="BG194" i="504"/>
  <c r="BF194" i="504"/>
  <c r="BE194" i="504"/>
  <c r="BD194" i="504"/>
  <c r="BC194" i="504"/>
  <c r="BB194" i="504"/>
  <c r="BA194" i="504"/>
  <c r="AQ194" i="504"/>
  <c r="AL194" i="504"/>
  <c r="AK194" i="504"/>
  <c r="AJ194" i="504"/>
  <c r="AD194" i="504"/>
  <c r="Z194" i="504" s="1"/>
  <c r="AC194" i="504"/>
  <c r="AB194" i="504"/>
  <c r="Y194" i="504"/>
  <c r="W194" i="504"/>
  <c r="U194" i="504"/>
  <c r="L194" i="504"/>
  <c r="B194" i="504"/>
  <c r="BJ193" i="504"/>
  <c r="BI193" i="504"/>
  <c r="BH193" i="504"/>
  <c r="BG193" i="504"/>
  <c r="BF193" i="504"/>
  <c r="BE193" i="504"/>
  <c r="BD193" i="504"/>
  <c r="BC193" i="504"/>
  <c r="BB193" i="504"/>
  <c r="BA193" i="504"/>
  <c r="AQ193" i="504"/>
  <c r="AL193" i="504"/>
  <c r="AK193" i="504"/>
  <c r="AJ193" i="504"/>
  <c r="AD193" i="504"/>
  <c r="Z193" i="504" s="1"/>
  <c r="AC193" i="504"/>
  <c r="AB193" i="504"/>
  <c r="Y193" i="504"/>
  <c r="W193" i="504"/>
  <c r="U193" i="504"/>
  <c r="L193" i="504"/>
  <c r="B193" i="504"/>
  <c r="BJ192" i="504"/>
  <c r="BI192" i="504"/>
  <c r="BH192" i="504"/>
  <c r="BG192" i="504"/>
  <c r="BF192" i="504"/>
  <c r="BE192" i="504"/>
  <c r="BD192" i="504"/>
  <c r="BC192" i="504"/>
  <c r="BB192" i="504"/>
  <c r="BA192" i="504"/>
  <c r="AQ192" i="504"/>
  <c r="AL192" i="504"/>
  <c r="AK192" i="504"/>
  <c r="AJ192" i="504"/>
  <c r="AD192" i="504"/>
  <c r="Z192" i="504" s="1"/>
  <c r="AC192" i="504"/>
  <c r="AB192" i="504"/>
  <c r="Y192" i="504"/>
  <c r="W192" i="504"/>
  <c r="U192" i="504"/>
  <c r="L192" i="504"/>
  <c r="B192" i="504"/>
  <c r="BJ191" i="504"/>
  <c r="BI191" i="504"/>
  <c r="BH191" i="504"/>
  <c r="BG191" i="504"/>
  <c r="BF191" i="504"/>
  <c r="BE191" i="504"/>
  <c r="BD191" i="504"/>
  <c r="BC191" i="504"/>
  <c r="BB191" i="504"/>
  <c r="BA191" i="504"/>
  <c r="AQ191" i="504"/>
  <c r="AL191" i="504"/>
  <c r="AK191" i="504"/>
  <c r="AJ191" i="504"/>
  <c r="AD191" i="504"/>
  <c r="Z191" i="504" s="1"/>
  <c r="AC191" i="504"/>
  <c r="AB191" i="504"/>
  <c r="Y191" i="504"/>
  <c r="W191" i="504"/>
  <c r="U191" i="504"/>
  <c r="L191" i="504"/>
  <c r="B191" i="504"/>
  <c r="BJ190" i="504"/>
  <c r="BI190" i="504"/>
  <c r="BH190" i="504"/>
  <c r="BG190" i="504"/>
  <c r="BF190" i="504"/>
  <c r="BE190" i="504"/>
  <c r="BD190" i="504"/>
  <c r="BC190" i="504"/>
  <c r="BB190" i="504"/>
  <c r="BA190" i="504"/>
  <c r="AQ190" i="504"/>
  <c r="AL190" i="504"/>
  <c r="AK190" i="504"/>
  <c r="AJ190" i="504"/>
  <c r="AD190" i="504"/>
  <c r="Z190" i="504" s="1"/>
  <c r="AC190" i="504"/>
  <c r="AB190" i="504"/>
  <c r="Y190" i="504"/>
  <c r="W190" i="504"/>
  <c r="U190" i="504"/>
  <c r="L190" i="504"/>
  <c r="B190" i="504"/>
  <c r="BJ189" i="504"/>
  <c r="BI189" i="504"/>
  <c r="BH189" i="504"/>
  <c r="BG189" i="504"/>
  <c r="BF189" i="504"/>
  <c r="BE189" i="504"/>
  <c r="BD189" i="504"/>
  <c r="BC189" i="504"/>
  <c r="BB189" i="504"/>
  <c r="BA189" i="504"/>
  <c r="AQ189" i="504"/>
  <c r="AL189" i="504"/>
  <c r="AK189" i="504"/>
  <c r="AA189" i="504" s="1"/>
  <c r="AJ189" i="504"/>
  <c r="AD189" i="504"/>
  <c r="Z189" i="504" s="1"/>
  <c r="AC189" i="504"/>
  <c r="AB189" i="504"/>
  <c r="Y189" i="504"/>
  <c r="W189" i="504"/>
  <c r="U189" i="504"/>
  <c r="L189" i="504"/>
  <c r="B189" i="504"/>
  <c r="BJ188" i="504"/>
  <c r="BI188" i="504"/>
  <c r="BH188" i="504"/>
  <c r="BG188" i="504"/>
  <c r="BF188" i="504"/>
  <c r="BE188" i="504"/>
  <c r="BD188" i="504"/>
  <c r="BC188" i="504"/>
  <c r="BB188" i="504"/>
  <c r="BA188" i="504"/>
  <c r="AQ188" i="504"/>
  <c r="AL188" i="504"/>
  <c r="AK188" i="504"/>
  <c r="AJ188" i="504"/>
  <c r="AD188" i="504"/>
  <c r="Z188" i="504" s="1"/>
  <c r="AC188" i="504"/>
  <c r="AB188" i="504"/>
  <c r="Y188" i="504"/>
  <c r="W188" i="504"/>
  <c r="U188" i="504"/>
  <c r="L188" i="504"/>
  <c r="B188" i="504"/>
  <c r="BJ187" i="504"/>
  <c r="BI187" i="504"/>
  <c r="BH187" i="504"/>
  <c r="BG187" i="504"/>
  <c r="BF187" i="504"/>
  <c r="BE187" i="504"/>
  <c r="BD187" i="504"/>
  <c r="BC187" i="504"/>
  <c r="BB187" i="504"/>
  <c r="BA187" i="504"/>
  <c r="AQ187" i="504"/>
  <c r="AL187" i="504"/>
  <c r="AK187" i="504"/>
  <c r="AJ187" i="504"/>
  <c r="AD187" i="504"/>
  <c r="Z187" i="504" s="1"/>
  <c r="AC187" i="504"/>
  <c r="AB187" i="504"/>
  <c r="Y187" i="504"/>
  <c r="W187" i="504"/>
  <c r="U187" i="504"/>
  <c r="L187" i="504"/>
  <c r="B187" i="504"/>
  <c r="BJ186" i="504"/>
  <c r="BI186" i="504"/>
  <c r="BH186" i="504"/>
  <c r="BG186" i="504"/>
  <c r="BF186" i="504"/>
  <c r="BE186" i="504"/>
  <c r="BD186" i="504"/>
  <c r="BC186" i="504"/>
  <c r="BB186" i="504"/>
  <c r="BA186" i="504"/>
  <c r="AQ186" i="504"/>
  <c r="AL186" i="504"/>
  <c r="AK186" i="504"/>
  <c r="AJ186" i="504"/>
  <c r="AD186" i="504"/>
  <c r="Z186" i="504" s="1"/>
  <c r="AC186" i="504"/>
  <c r="AB186" i="504"/>
  <c r="Y186" i="504"/>
  <c r="W186" i="504"/>
  <c r="U186" i="504"/>
  <c r="L186" i="504"/>
  <c r="B186" i="504"/>
  <c r="BJ185" i="504"/>
  <c r="BI185" i="504"/>
  <c r="BH185" i="504"/>
  <c r="BG185" i="504"/>
  <c r="BF185" i="504"/>
  <c r="BE185" i="504"/>
  <c r="BD185" i="504"/>
  <c r="BC185" i="504"/>
  <c r="BB185" i="504"/>
  <c r="BA185" i="504"/>
  <c r="AQ185" i="504"/>
  <c r="AL185" i="504"/>
  <c r="AK185" i="504"/>
  <c r="AA185" i="504" s="1"/>
  <c r="AJ185" i="504"/>
  <c r="AD185" i="504"/>
  <c r="Z185" i="504" s="1"/>
  <c r="AC185" i="504"/>
  <c r="AB185" i="504"/>
  <c r="Y185" i="504"/>
  <c r="W185" i="504"/>
  <c r="U185" i="504"/>
  <c r="L185" i="504"/>
  <c r="B185" i="504"/>
  <c r="BJ184" i="504"/>
  <c r="BI184" i="504"/>
  <c r="BH184" i="504"/>
  <c r="BG184" i="504"/>
  <c r="BF184" i="504"/>
  <c r="BE184" i="504"/>
  <c r="BD184" i="504"/>
  <c r="BC184" i="504"/>
  <c r="BB184" i="504"/>
  <c r="BA184" i="504"/>
  <c r="AQ184" i="504"/>
  <c r="AL184" i="504"/>
  <c r="AK184" i="504"/>
  <c r="AJ184" i="504"/>
  <c r="AD184" i="504"/>
  <c r="AC184" i="504"/>
  <c r="AB184" i="504"/>
  <c r="Z184" i="504"/>
  <c r="Y184" i="504"/>
  <c r="W184" i="504"/>
  <c r="U184" i="504"/>
  <c r="L184" i="504"/>
  <c r="B184" i="504"/>
  <c r="BJ183" i="504"/>
  <c r="BI183" i="504"/>
  <c r="BH183" i="504"/>
  <c r="BG183" i="504"/>
  <c r="BF183" i="504"/>
  <c r="BE183" i="504"/>
  <c r="BD183" i="504"/>
  <c r="BC183" i="504"/>
  <c r="BB183" i="504"/>
  <c r="BA183" i="504"/>
  <c r="AQ183" i="504"/>
  <c r="AL183" i="504"/>
  <c r="AK183" i="504"/>
  <c r="AJ183" i="504"/>
  <c r="AD183" i="504"/>
  <c r="Z183" i="504" s="1"/>
  <c r="AC183" i="504"/>
  <c r="AB183" i="504"/>
  <c r="Y183" i="504"/>
  <c r="W183" i="504"/>
  <c r="U183" i="504"/>
  <c r="L183" i="504"/>
  <c r="B183" i="504"/>
  <c r="BJ182" i="504"/>
  <c r="BI182" i="504"/>
  <c r="BH182" i="504"/>
  <c r="BG182" i="504"/>
  <c r="BF182" i="504"/>
  <c r="BE182" i="504"/>
  <c r="BD182" i="504"/>
  <c r="BC182" i="504"/>
  <c r="BB182" i="504"/>
  <c r="BA182" i="504"/>
  <c r="AQ182" i="504"/>
  <c r="AL182" i="504"/>
  <c r="AK182" i="504"/>
  <c r="AJ182" i="504"/>
  <c r="AD182" i="504"/>
  <c r="Z182" i="504" s="1"/>
  <c r="AC182" i="504"/>
  <c r="AB182" i="504"/>
  <c r="Y182" i="504"/>
  <c r="W182" i="504"/>
  <c r="U182" i="504"/>
  <c r="L182" i="504"/>
  <c r="B182" i="504"/>
  <c r="BJ181" i="504"/>
  <c r="BI181" i="504"/>
  <c r="BH181" i="504"/>
  <c r="BG181" i="504"/>
  <c r="BF181" i="504"/>
  <c r="BE181" i="504"/>
  <c r="BD181" i="504"/>
  <c r="BC181" i="504"/>
  <c r="BB181" i="504"/>
  <c r="BA181" i="504"/>
  <c r="AQ181" i="504"/>
  <c r="AL181" i="504"/>
  <c r="AK181" i="504"/>
  <c r="AJ181" i="504"/>
  <c r="AD181" i="504"/>
  <c r="Z181" i="504" s="1"/>
  <c r="AC181" i="504"/>
  <c r="AB181" i="504"/>
  <c r="Y181" i="504"/>
  <c r="W181" i="504"/>
  <c r="U181" i="504"/>
  <c r="L181" i="504"/>
  <c r="B181" i="504"/>
  <c r="BJ180" i="504"/>
  <c r="BI180" i="504"/>
  <c r="BH180" i="504"/>
  <c r="BG180" i="504"/>
  <c r="BF180" i="504"/>
  <c r="BE180" i="504"/>
  <c r="BD180" i="504"/>
  <c r="BC180" i="504"/>
  <c r="BB180" i="504"/>
  <c r="BA180" i="504"/>
  <c r="AQ180" i="504"/>
  <c r="AL180" i="504"/>
  <c r="AK180" i="504"/>
  <c r="AJ180" i="504"/>
  <c r="AD180" i="504"/>
  <c r="Z180" i="504" s="1"/>
  <c r="AC180" i="504"/>
  <c r="AB180" i="504"/>
  <c r="Y180" i="504"/>
  <c r="W180" i="504"/>
  <c r="U180" i="504"/>
  <c r="L180" i="504"/>
  <c r="B180" i="504"/>
  <c r="BJ179" i="504"/>
  <c r="BI179" i="504"/>
  <c r="BH179" i="504"/>
  <c r="BG179" i="504"/>
  <c r="BF179" i="504"/>
  <c r="BE179" i="504"/>
  <c r="BD179" i="504"/>
  <c r="BC179" i="504"/>
  <c r="BB179" i="504"/>
  <c r="BA179" i="504"/>
  <c r="AQ179" i="504"/>
  <c r="AL179" i="504"/>
  <c r="AK179" i="504"/>
  <c r="AJ179" i="504"/>
  <c r="AD179" i="504"/>
  <c r="Z179" i="504" s="1"/>
  <c r="AC179" i="504"/>
  <c r="AB179" i="504"/>
  <c r="Y179" i="504"/>
  <c r="W179" i="504"/>
  <c r="U179" i="504"/>
  <c r="L179" i="504"/>
  <c r="B179" i="504"/>
  <c r="BJ178" i="504"/>
  <c r="BI178" i="504"/>
  <c r="BH178" i="504"/>
  <c r="BG178" i="504"/>
  <c r="BF178" i="504"/>
  <c r="BE178" i="504"/>
  <c r="BD178" i="504"/>
  <c r="BC178" i="504"/>
  <c r="BB178" i="504"/>
  <c r="BA178" i="504"/>
  <c r="AQ178" i="504"/>
  <c r="AL178" i="504"/>
  <c r="AK178" i="504"/>
  <c r="AJ178" i="504"/>
  <c r="AD178" i="504"/>
  <c r="Z178" i="504" s="1"/>
  <c r="AC178" i="504"/>
  <c r="AB178" i="504"/>
  <c r="Y178" i="504"/>
  <c r="W178" i="504"/>
  <c r="U178" i="504"/>
  <c r="L178" i="504"/>
  <c r="B178" i="504"/>
  <c r="BJ177" i="504"/>
  <c r="BI177" i="504"/>
  <c r="BH177" i="504"/>
  <c r="BG177" i="504"/>
  <c r="BF177" i="504"/>
  <c r="BE177" i="504"/>
  <c r="BD177" i="504"/>
  <c r="BC177" i="504"/>
  <c r="BB177" i="504"/>
  <c r="BA177" i="504"/>
  <c r="AQ177" i="504"/>
  <c r="AL177" i="504"/>
  <c r="AK177" i="504"/>
  <c r="AA177" i="504" s="1"/>
  <c r="AJ177" i="504"/>
  <c r="AD177" i="504"/>
  <c r="Z177" i="504" s="1"/>
  <c r="AC177" i="504"/>
  <c r="AB177" i="504"/>
  <c r="Y177" i="504"/>
  <c r="W177" i="504"/>
  <c r="U177" i="504"/>
  <c r="L177" i="504"/>
  <c r="B177" i="504"/>
  <c r="BJ176" i="504"/>
  <c r="BI176" i="504"/>
  <c r="BH176" i="504"/>
  <c r="BG176" i="504"/>
  <c r="BF176" i="504"/>
  <c r="BE176" i="504"/>
  <c r="BD176" i="504"/>
  <c r="BC176" i="504"/>
  <c r="BB176" i="504"/>
  <c r="BA176" i="504"/>
  <c r="AQ176" i="504"/>
  <c r="AL176" i="504"/>
  <c r="AK176" i="504"/>
  <c r="AJ176" i="504"/>
  <c r="AD176" i="504"/>
  <c r="AC176" i="504"/>
  <c r="AB176" i="504"/>
  <c r="Z176" i="504"/>
  <c r="Y176" i="504"/>
  <c r="W176" i="504"/>
  <c r="U176" i="504"/>
  <c r="L176" i="504"/>
  <c r="B176" i="504"/>
  <c r="BJ175" i="504"/>
  <c r="BI175" i="504"/>
  <c r="BH175" i="504"/>
  <c r="BG175" i="504"/>
  <c r="BF175" i="504"/>
  <c r="BE175" i="504"/>
  <c r="BD175" i="504"/>
  <c r="BC175" i="504"/>
  <c r="BB175" i="504"/>
  <c r="BA175" i="504"/>
  <c r="AQ175" i="504"/>
  <c r="AL175" i="504"/>
  <c r="AK175" i="504"/>
  <c r="AJ175" i="504"/>
  <c r="AD175" i="504"/>
  <c r="Z175" i="504" s="1"/>
  <c r="AC175" i="504"/>
  <c r="AB175" i="504"/>
  <c r="Y175" i="504"/>
  <c r="W175" i="504"/>
  <c r="U175" i="504"/>
  <c r="L175" i="504"/>
  <c r="B175" i="504"/>
  <c r="BJ174" i="504"/>
  <c r="BI174" i="504"/>
  <c r="BH174" i="504"/>
  <c r="BG174" i="504"/>
  <c r="BF174" i="504"/>
  <c r="BE174" i="504"/>
  <c r="BD174" i="504"/>
  <c r="BC174" i="504"/>
  <c r="BB174" i="504"/>
  <c r="BA174" i="504"/>
  <c r="AQ174" i="504"/>
  <c r="AL174" i="504"/>
  <c r="AK174" i="504"/>
  <c r="AJ174" i="504"/>
  <c r="AD174" i="504"/>
  <c r="Z174" i="504" s="1"/>
  <c r="AC174" i="504"/>
  <c r="AB174" i="504"/>
  <c r="Y174" i="504"/>
  <c r="W174" i="504"/>
  <c r="U174" i="504"/>
  <c r="L174" i="504"/>
  <c r="B174" i="504"/>
  <c r="BJ173" i="504"/>
  <c r="BI173" i="504"/>
  <c r="BH173" i="504"/>
  <c r="BG173" i="504"/>
  <c r="BF173" i="504"/>
  <c r="BE173" i="504"/>
  <c r="BD173" i="504"/>
  <c r="BC173" i="504"/>
  <c r="BB173" i="504"/>
  <c r="BA173" i="504"/>
  <c r="AQ173" i="504"/>
  <c r="AL173" i="504"/>
  <c r="AK173" i="504"/>
  <c r="AJ173" i="504"/>
  <c r="AD173" i="504"/>
  <c r="Z173" i="504" s="1"/>
  <c r="AC173" i="504"/>
  <c r="AB173" i="504"/>
  <c r="Y173" i="504"/>
  <c r="W173" i="504"/>
  <c r="U173" i="504"/>
  <c r="L173" i="504"/>
  <c r="B173" i="504"/>
  <c r="BJ172" i="504"/>
  <c r="BI172" i="504"/>
  <c r="BH172" i="504"/>
  <c r="BG172" i="504"/>
  <c r="BF172" i="504"/>
  <c r="BE172" i="504"/>
  <c r="BD172" i="504"/>
  <c r="BC172" i="504"/>
  <c r="BB172" i="504"/>
  <c r="BA172" i="504"/>
  <c r="AQ172" i="504"/>
  <c r="AL172" i="504"/>
  <c r="AK172" i="504"/>
  <c r="AJ172" i="504"/>
  <c r="AD172" i="504"/>
  <c r="Z172" i="504" s="1"/>
  <c r="AC172" i="504"/>
  <c r="AB172" i="504"/>
  <c r="Y172" i="504"/>
  <c r="W172" i="504"/>
  <c r="U172" i="504"/>
  <c r="L172" i="504"/>
  <c r="B172" i="504"/>
  <c r="BJ171" i="504"/>
  <c r="BI171" i="504"/>
  <c r="BH171" i="504"/>
  <c r="BG171" i="504"/>
  <c r="BF171" i="504"/>
  <c r="BE171" i="504"/>
  <c r="BD171" i="504"/>
  <c r="BC171" i="504"/>
  <c r="BB171" i="504"/>
  <c r="BA171" i="504"/>
  <c r="AQ171" i="504"/>
  <c r="AL171" i="504"/>
  <c r="AK171" i="504"/>
  <c r="AJ171" i="504"/>
  <c r="AD171" i="504"/>
  <c r="Z171" i="504" s="1"/>
  <c r="AC171" i="504"/>
  <c r="AB171" i="504"/>
  <c r="Y171" i="504"/>
  <c r="W171" i="504"/>
  <c r="U171" i="504"/>
  <c r="L171" i="504"/>
  <c r="B171" i="504"/>
  <c r="BJ170" i="504"/>
  <c r="BI170" i="504"/>
  <c r="BH170" i="504"/>
  <c r="BG170" i="504"/>
  <c r="BF170" i="504"/>
  <c r="BE170" i="504"/>
  <c r="BD170" i="504"/>
  <c r="BC170" i="504"/>
  <c r="BB170" i="504"/>
  <c r="BA170" i="504"/>
  <c r="AQ170" i="504"/>
  <c r="AL170" i="504"/>
  <c r="AK170" i="504"/>
  <c r="AJ170" i="504"/>
  <c r="AD170" i="504"/>
  <c r="Z170" i="504" s="1"/>
  <c r="AC170" i="504"/>
  <c r="AB170" i="504"/>
  <c r="Y170" i="504"/>
  <c r="W170" i="504"/>
  <c r="U170" i="504"/>
  <c r="L170" i="504"/>
  <c r="B170" i="504"/>
  <c r="BJ169" i="504"/>
  <c r="BI169" i="504"/>
  <c r="BH169" i="504"/>
  <c r="BG169" i="504"/>
  <c r="BF169" i="504"/>
  <c r="BE169" i="504"/>
  <c r="BD169" i="504"/>
  <c r="BC169" i="504"/>
  <c r="BB169" i="504"/>
  <c r="BA169" i="504"/>
  <c r="AQ169" i="504"/>
  <c r="AL169" i="504"/>
  <c r="AK169" i="504"/>
  <c r="AA169" i="504" s="1"/>
  <c r="AJ169" i="504"/>
  <c r="AD169" i="504"/>
  <c r="Z169" i="504" s="1"/>
  <c r="AC169" i="504"/>
  <c r="AB169" i="504"/>
  <c r="Y169" i="504"/>
  <c r="W169" i="504"/>
  <c r="U169" i="504"/>
  <c r="L169" i="504"/>
  <c r="B169" i="504"/>
  <c r="BJ168" i="504"/>
  <c r="BI168" i="504"/>
  <c r="BH168" i="504"/>
  <c r="BG168" i="504"/>
  <c r="BF168" i="504"/>
  <c r="BE168" i="504"/>
  <c r="BD168" i="504"/>
  <c r="BC168" i="504"/>
  <c r="BB168" i="504"/>
  <c r="BA168" i="504"/>
  <c r="AQ168" i="504"/>
  <c r="AL168" i="504"/>
  <c r="AK168" i="504"/>
  <c r="AJ168" i="504"/>
  <c r="AD168" i="504"/>
  <c r="AC168" i="504"/>
  <c r="AB168" i="504"/>
  <c r="Z168" i="504"/>
  <c r="Y168" i="504"/>
  <c r="W168" i="504"/>
  <c r="U168" i="504"/>
  <c r="L168" i="504"/>
  <c r="B168" i="504"/>
  <c r="BJ167" i="504"/>
  <c r="BI167" i="504"/>
  <c r="BH167" i="504"/>
  <c r="BG167" i="504"/>
  <c r="BF167" i="504"/>
  <c r="BE167" i="504"/>
  <c r="BD167" i="504"/>
  <c r="BC167" i="504"/>
  <c r="BB167" i="504"/>
  <c r="BA167" i="504"/>
  <c r="AQ167" i="504"/>
  <c r="AL167" i="504"/>
  <c r="AK167" i="504"/>
  <c r="AJ167" i="504"/>
  <c r="AD167" i="504"/>
  <c r="Z167" i="504" s="1"/>
  <c r="AC167" i="504"/>
  <c r="AB167" i="504"/>
  <c r="Y167" i="504"/>
  <c r="W167" i="504"/>
  <c r="U167" i="504"/>
  <c r="L167" i="504"/>
  <c r="B167" i="504"/>
  <c r="BJ166" i="504"/>
  <c r="BI166" i="504"/>
  <c r="BH166" i="504"/>
  <c r="BG166" i="504"/>
  <c r="BF166" i="504"/>
  <c r="BE166" i="504"/>
  <c r="BD166" i="504"/>
  <c r="BC166" i="504"/>
  <c r="BB166" i="504"/>
  <c r="BA166" i="504"/>
  <c r="AQ166" i="504"/>
  <c r="AL166" i="504"/>
  <c r="AK166" i="504"/>
  <c r="AJ166" i="504"/>
  <c r="AD166" i="504"/>
  <c r="Z166" i="504" s="1"/>
  <c r="AC166" i="504"/>
  <c r="AB166" i="504"/>
  <c r="Y166" i="504"/>
  <c r="W166" i="504"/>
  <c r="U166" i="504"/>
  <c r="L166" i="504"/>
  <c r="B166" i="504"/>
  <c r="BJ165" i="504"/>
  <c r="BI165" i="504"/>
  <c r="BH165" i="504"/>
  <c r="BG165" i="504"/>
  <c r="BF165" i="504"/>
  <c r="BE165" i="504"/>
  <c r="BD165" i="504"/>
  <c r="BC165" i="504"/>
  <c r="BB165" i="504"/>
  <c r="BA165" i="504"/>
  <c r="AQ165" i="504"/>
  <c r="AL165" i="504"/>
  <c r="AK165" i="504"/>
  <c r="AJ165" i="504"/>
  <c r="AD165" i="504"/>
  <c r="Z165" i="504" s="1"/>
  <c r="AC165" i="504"/>
  <c r="AB165" i="504"/>
  <c r="Y165" i="504"/>
  <c r="W165" i="504"/>
  <c r="U165" i="504"/>
  <c r="L165" i="504"/>
  <c r="B165" i="504"/>
  <c r="BJ164" i="504"/>
  <c r="BI164" i="504"/>
  <c r="BH164" i="504"/>
  <c r="BG164" i="504"/>
  <c r="BF164" i="504"/>
  <c r="BE164" i="504"/>
  <c r="BD164" i="504"/>
  <c r="BC164" i="504"/>
  <c r="BB164" i="504"/>
  <c r="BA164" i="504"/>
  <c r="AQ164" i="504"/>
  <c r="AL164" i="504"/>
  <c r="AK164" i="504"/>
  <c r="AJ164" i="504"/>
  <c r="AD164" i="504"/>
  <c r="Z164" i="504" s="1"/>
  <c r="AC164" i="504"/>
  <c r="AB164" i="504"/>
  <c r="Y164" i="504"/>
  <c r="W164" i="504"/>
  <c r="U164" i="504"/>
  <c r="L164" i="504"/>
  <c r="B164" i="504"/>
  <c r="BJ163" i="504"/>
  <c r="BI163" i="504"/>
  <c r="BH163" i="504"/>
  <c r="BG163" i="504"/>
  <c r="BF163" i="504"/>
  <c r="BE163" i="504"/>
  <c r="BD163" i="504"/>
  <c r="BC163" i="504"/>
  <c r="BB163" i="504"/>
  <c r="BA163" i="504"/>
  <c r="AQ163" i="504"/>
  <c r="AL163" i="504"/>
  <c r="AK163" i="504"/>
  <c r="AJ163" i="504"/>
  <c r="AD163" i="504"/>
  <c r="Z163" i="504" s="1"/>
  <c r="AC163" i="504"/>
  <c r="AB163" i="504"/>
  <c r="Y163" i="504"/>
  <c r="W163" i="504"/>
  <c r="U163" i="504"/>
  <c r="L163" i="504"/>
  <c r="B163" i="504"/>
  <c r="BJ162" i="504"/>
  <c r="BI162" i="504"/>
  <c r="BH162" i="504"/>
  <c r="BG162" i="504"/>
  <c r="BF162" i="504"/>
  <c r="BE162" i="504"/>
  <c r="BD162" i="504"/>
  <c r="BC162" i="504"/>
  <c r="BB162" i="504"/>
  <c r="BA162" i="504"/>
  <c r="AQ162" i="504"/>
  <c r="AL162" i="504"/>
  <c r="AK162" i="504"/>
  <c r="AJ162" i="504"/>
  <c r="AD162" i="504"/>
  <c r="Z162" i="504" s="1"/>
  <c r="AC162" i="504"/>
  <c r="AB162" i="504"/>
  <c r="Y162" i="504"/>
  <c r="W162" i="504"/>
  <c r="U162" i="504"/>
  <c r="L162" i="504"/>
  <c r="B162" i="504"/>
  <c r="BJ161" i="504"/>
  <c r="BI161" i="504"/>
  <c r="BH161" i="504"/>
  <c r="BG161" i="504"/>
  <c r="BF161" i="504"/>
  <c r="BE161" i="504"/>
  <c r="BD161" i="504"/>
  <c r="BC161" i="504"/>
  <c r="BB161" i="504"/>
  <c r="BA161" i="504"/>
  <c r="AQ161" i="504"/>
  <c r="AL161" i="504"/>
  <c r="AK161" i="504"/>
  <c r="AA161" i="504" s="1"/>
  <c r="AJ161" i="504"/>
  <c r="AD161" i="504"/>
  <c r="Z161" i="504" s="1"/>
  <c r="AC161" i="504"/>
  <c r="AB161" i="504"/>
  <c r="Y161" i="504"/>
  <c r="W161" i="504"/>
  <c r="U161" i="504"/>
  <c r="L161" i="504"/>
  <c r="B161" i="504"/>
  <c r="BJ160" i="504"/>
  <c r="BI160" i="504"/>
  <c r="BH160" i="504"/>
  <c r="BG160" i="504"/>
  <c r="BF160" i="504"/>
  <c r="BE160" i="504"/>
  <c r="BD160" i="504"/>
  <c r="BC160" i="504"/>
  <c r="BB160" i="504"/>
  <c r="BA160" i="504"/>
  <c r="AQ160" i="504"/>
  <c r="AL160" i="504"/>
  <c r="AK160" i="504"/>
  <c r="AJ160" i="504"/>
  <c r="AD160" i="504"/>
  <c r="AC160" i="504"/>
  <c r="AB160" i="504"/>
  <c r="Z160" i="504"/>
  <c r="Y160" i="504"/>
  <c r="W160" i="504"/>
  <c r="U160" i="504"/>
  <c r="L160" i="504"/>
  <c r="B160" i="504"/>
  <c r="BJ159" i="504"/>
  <c r="BI159" i="504"/>
  <c r="BH159" i="504"/>
  <c r="BG159" i="504"/>
  <c r="BF159" i="504"/>
  <c r="BE159" i="504"/>
  <c r="BD159" i="504"/>
  <c r="BC159" i="504"/>
  <c r="BB159" i="504"/>
  <c r="BA159" i="504"/>
  <c r="AQ159" i="504"/>
  <c r="AL159" i="504"/>
  <c r="AK159" i="504"/>
  <c r="AJ159" i="504"/>
  <c r="AD159" i="504"/>
  <c r="Z159" i="504" s="1"/>
  <c r="AC159" i="504"/>
  <c r="AB159" i="504"/>
  <c r="Y159" i="504"/>
  <c r="W159" i="504"/>
  <c r="U159" i="504"/>
  <c r="L159" i="504"/>
  <c r="B159" i="504"/>
  <c r="BJ158" i="504"/>
  <c r="BI158" i="504"/>
  <c r="BH158" i="504"/>
  <c r="BG158" i="504"/>
  <c r="BF158" i="504"/>
  <c r="BE158" i="504"/>
  <c r="BD158" i="504"/>
  <c r="BC158" i="504"/>
  <c r="BB158" i="504"/>
  <c r="BA158" i="504"/>
  <c r="AQ158" i="504"/>
  <c r="AL158" i="504"/>
  <c r="AK158" i="504"/>
  <c r="AJ158" i="504"/>
  <c r="AD158" i="504"/>
  <c r="Z158" i="504" s="1"/>
  <c r="AC158" i="504"/>
  <c r="AB158" i="504"/>
  <c r="Y158" i="504"/>
  <c r="W158" i="504"/>
  <c r="U158" i="504"/>
  <c r="L158" i="504"/>
  <c r="B158" i="504"/>
  <c r="BJ157" i="504"/>
  <c r="BI157" i="504"/>
  <c r="BH157" i="504"/>
  <c r="BG157" i="504"/>
  <c r="BF157" i="504"/>
  <c r="BE157" i="504"/>
  <c r="BD157" i="504"/>
  <c r="BC157" i="504"/>
  <c r="BB157" i="504"/>
  <c r="BA157" i="504"/>
  <c r="AQ157" i="504"/>
  <c r="AL157" i="504"/>
  <c r="AK157" i="504"/>
  <c r="AJ157" i="504"/>
  <c r="AD157" i="504"/>
  <c r="Z157" i="504" s="1"/>
  <c r="AC157" i="504"/>
  <c r="AB157" i="504"/>
  <c r="Y157" i="504"/>
  <c r="W157" i="504"/>
  <c r="U157" i="504"/>
  <c r="L157" i="504"/>
  <c r="B157" i="504"/>
  <c r="BJ156" i="504"/>
  <c r="BI156" i="504"/>
  <c r="BH156" i="504"/>
  <c r="BG156" i="504"/>
  <c r="BF156" i="504"/>
  <c r="BE156" i="504"/>
  <c r="BD156" i="504"/>
  <c r="BC156" i="504"/>
  <c r="BB156" i="504"/>
  <c r="BA156" i="504"/>
  <c r="AQ156" i="504"/>
  <c r="AL156" i="504"/>
  <c r="AK156" i="504"/>
  <c r="AJ156" i="504"/>
  <c r="AD156" i="504"/>
  <c r="Z156" i="504" s="1"/>
  <c r="AC156" i="504"/>
  <c r="AB156" i="504"/>
  <c r="Y156" i="504"/>
  <c r="W156" i="504"/>
  <c r="U156" i="504"/>
  <c r="L156" i="504"/>
  <c r="B156" i="504"/>
  <c r="BJ155" i="504"/>
  <c r="BI155" i="504"/>
  <c r="BH155" i="504"/>
  <c r="BG155" i="504"/>
  <c r="BF155" i="504"/>
  <c r="BE155" i="504"/>
  <c r="BD155" i="504"/>
  <c r="BC155" i="504"/>
  <c r="BB155" i="504"/>
  <c r="BA155" i="504"/>
  <c r="AQ155" i="504"/>
  <c r="AL155" i="504"/>
  <c r="AK155" i="504"/>
  <c r="AJ155" i="504"/>
  <c r="AD155" i="504"/>
  <c r="Z155" i="504" s="1"/>
  <c r="AC155" i="504"/>
  <c r="AB155" i="504"/>
  <c r="Y155" i="504"/>
  <c r="W155" i="504"/>
  <c r="U155" i="504"/>
  <c r="L155" i="504"/>
  <c r="B155" i="504"/>
  <c r="BJ154" i="504"/>
  <c r="BI154" i="504"/>
  <c r="BH154" i="504"/>
  <c r="BG154" i="504"/>
  <c r="BF154" i="504"/>
  <c r="BE154" i="504"/>
  <c r="BD154" i="504"/>
  <c r="BC154" i="504"/>
  <c r="BB154" i="504"/>
  <c r="BA154" i="504"/>
  <c r="AQ154" i="504"/>
  <c r="AL154" i="504"/>
  <c r="AK154" i="504"/>
  <c r="AJ154" i="504"/>
  <c r="AD154" i="504"/>
  <c r="Z154" i="504" s="1"/>
  <c r="AC154" i="504"/>
  <c r="AB154" i="504"/>
  <c r="Y154" i="504"/>
  <c r="W154" i="504"/>
  <c r="U154" i="504"/>
  <c r="L154" i="504"/>
  <c r="B154" i="504"/>
  <c r="BJ153" i="504"/>
  <c r="BI153" i="504"/>
  <c r="BH153" i="504"/>
  <c r="BG153" i="504"/>
  <c r="BF153" i="504"/>
  <c r="BE153" i="504"/>
  <c r="BD153" i="504"/>
  <c r="BC153" i="504"/>
  <c r="BB153" i="504"/>
  <c r="BA153" i="504"/>
  <c r="AQ153" i="504"/>
  <c r="AL153" i="504"/>
  <c r="AK153" i="504"/>
  <c r="AA153" i="504" s="1"/>
  <c r="AJ153" i="504"/>
  <c r="AD153" i="504"/>
  <c r="Z153" i="504" s="1"/>
  <c r="AC153" i="504"/>
  <c r="AB153" i="504"/>
  <c r="Y153" i="504"/>
  <c r="W153" i="504"/>
  <c r="U153" i="504"/>
  <c r="L153" i="504"/>
  <c r="B153" i="504"/>
  <c r="BJ152" i="504"/>
  <c r="BI152" i="504"/>
  <c r="BH152" i="504"/>
  <c r="BG152" i="504"/>
  <c r="BF152" i="504"/>
  <c r="BE152" i="504"/>
  <c r="BD152" i="504"/>
  <c r="BC152" i="504"/>
  <c r="BB152" i="504"/>
  <c r="BA152" i="504"/>
  <c r="AQ152" i="504"/>
  <c r="AL152" i="504"/>
  <c r="AK152" i="504"/>
  <c r="AJ152" i="504"/>
  <c r="AD152" i="504"/>
  <c r="AC152" i="504"/>
  <c r="AB152" i="504"/>
  <c r="Z152" i="504"/>
  <c r="Y152" i="504"/>
  <c r="W152" i="504"/>
  <c r="U152" i="504"/>
  <c r="L152" i="504"/>
  <c r="B152" i="504"/>
  <c r="BJ151" i="504"/>
  <c r="BI151" i="504"/>
  <c r="BH151" i="504"/>
  <c r="BG151" i="504"/>
  <c r="BF151" i="504"/>
  <c r="BE151" i="504"/>
  <c r="BD151" i="504"/>
  <c r="BC151" i="504"/>
  <c r="BB151" i="504"/>
  <c r="BA151" i="504"/>
  <c r="AQ151" i="504"/>
  <c r="AL151" i="504"/>
  <c r="AK151" i="504"/>
  <c r="AJ151" i="504"/>
  <c r="AD151" i="504"/>
  <c r="Z151" i="504" s="1"/>
  <c r="AC151" i="504"/>
  <c r="AB151" i="504"/>
  <c r="Y151" i="504"/>
  <c r="W151" i="504"/>
  <c r="U151" i="504"/>
  <c r="L151" i="504"/>
  <c r="B151" i="504"/>
  <c r="BJ150" i="504"/>
  <c r="BI150" i="504"/>
  <c r="BH150" i="504"/>
  <c r="BG150" i="504"/>
  <c r="BF150" i="504"/>
  <c r="BE150" i="504"/>
  <c r="BD150" i="504"/>
  <c r="BC150" i="504"/>
  <c r="BB150" i="504"/>
  <c r="BA150" i="504"/>
  <c r="AQ150" i="504"/>
  <c r="AL150" i="504"/>
  <c r="AK150" i="504"/>
  <c r="AJ150" i="504"/>
  <c r="AD150" i="504"/>
  <c r="Z150" i="504" s="1"/>
  <c r="AC150" i="504"/>
  <c r="AB150" i="504"/>
  <c r="Y150" i="504"/>
  <c r="W150" i="504"/>
  <c r="U150" i="504"/>
  <c r="L150" i="504"/>
  <c r="B150" i="504"/>
  <c r="BJ149" i="504"/>
  <c r="BI149" i="504"/>
  <c r="BH149" i="504"/>
  <c r="BG149" i="504"/>
  <c r="BF149" i="504"/>
  <c r="BE149" i="504"/>
  <c r="BD149" i="504"/>
  <c r="BC149" i="504"/>
  <c r="BB149" i="504"/>
  <c r="BA149" i="504"/>
  <c r="AQ149" i="504"/>
  <c r="AL149" i="504"/>
  <c r="AK149" i="504"/>
  <c r="AJ149" i="504"/>
  <c r="AD149" i="504"/>
  <c r="Z149" i="504" s="1"/>
  <c r="AC149" i="504"/>
  <c r="AB149" i="504"/>
  <c r="Y149" i="504"/>
  <c r="W149" i="504"/>
  <c r="U149" i="504"/>
  <c r="L149" i="504"/>
  <c r="B149" i="504"/>
  <c r="BJ148" i="504"/>
  <c r="BI148" i="504"/>
  <c r="BH148" i="504"/>
  <c r="BG148" i="504"/>
  <c r="BF148" i="504"/>
  <c r="BE148" i="504"/>
  <c r="BD148" i="504"/>
  <c r="BC148" i="504"/>
  <c r="BB148" i="504"/>
  <c r="BA148" i="504"/>
  <c r="AQ148" i="504"/>
  <c r="AL148" i="504"/>
  <c r="AK148" i="504"/>
  <c r="AJ148" i="504"/>
  <c r="AD148" i="504"/>
  <c r="Z148" i="504" s="1"/>
  <c r="AC148" i="504"/>
  <c r="AB148" i="504"/>
  <c r="Y148" i="504"/>
  <c r="W148" i="504"/>
  <c r="U148" i="504"/>
  <c r="L148" i="504"/>
  <c r="B148" i="504"/>
  <c r="BJ147" i="504"/>
  <c r="BI147" i="504"/>
  <c r="BH147" i="504"/>
  <c r="BG147" i="504"/>
  <c r="BF147" i="504"/>
  <c r="BE147" i="504"/>
  <c r="BD147" i="504"/>
  <c r="BC147" i="504"/>
  <c r="BB147" i="504"/>
  <c r="BA147" i="504"/>
  <c r="AQ147" i="504"/>
  <c r="AL147" i="504"/>
  <c r="AK147" i="504"/>
  <c r="AJ147" i="504"/>
  <c r="AD147" i="504"/>
  <c r="Z147" i="504" s="1"/>
  <c r="AC147" i="504"/>
  <c r="AB147" i="504"/>
  <c r="Y147" i="504"/>
  <c r="W147" i="504"/>
  <c r="U147" i="504"/>
  <c r="L147" i="504"/>
  <c r="B147" i="504"/>
  <c r="BJ146" i="504"/>
  <c r="BI146" i="504"/>
  <c r="BH146" i="504"/>
  <c r="BG146" i="504"/>
  <c r="BF146" i="504"/>
  <c r="BE146" i="504"/>
  <c r="BD146" i="504"/>
  <c r="BC146" i="504"/>
  <c r="BB146" i="504"/>
  <c r="BA146" i="504"/>
  <c r="AQ146" i="504"/>
  <c r="AL146" i="504"/>
  <c r="AK146" i="504"/>
  <c r="AJ146" i="504"/>
  <c r="AD146" i="504"/>
  <c r="Z146" i="504" s="1"/>
  <c r="AC146" i="504"/>
  <c r="AB146" i="504"/>
  <c r="Y146" i="504"/>
  <c r="W146" i="504"/>
  <c r="U146" i="504"/>
  <c r="L146" i="504"/>
  <c r="B146" i="504"/>
  <c r="BJ145" i="504"/>
  <c r="BI145" i="504"/>
  <c r="BH145" i="504"/>
  <c r="BG145" i="504"/>
  <c r="BF145" i="504"/>
  <c r="BE145" i="504"/>
  <c r="BD145" i="504"/>
  <c r="BC145" i="504"/>
  <c r="BB145" i="504"/>
  <c r="BA145" i="504"/>
  <c r="AQ145" i="504"/>
  <c r="AL145" i="504"/>
  <c r="AK145" i="504"/>
  <c r="AA145" i="504" s="1"/>
  <c r="AJ145" i="504"/>
  <c r="AD145" i="504"/>
  <c r="Z145" i="504" s="1"/>
  <c r="AC145" i="504"/>
  <c r="AB145" i="504"/>
  <c r="Y145" i="504"/>
  <c r="W145" i="504"/>
  <c r="U145" i="504"/>
  <c r="L145" i="504"/>
  <c r="B145" i="504"/>
  <c r="BJ144" i="504"/>
  <c r="BI144" i="504"/>
  <c r="BH144" i="504"/>
  <c r="BG144" i="504"/>
  <c r="BF144" i="504"/>
  <c r="BE144" i="504"/>
  <c r="BD144" i="504"/>
  <c r="BC144" i="504"/>
  <c r="BB144" i="504"/>
  <c r="BA144" i="504"/>
  <c r="AQ144" i="504"/>
  <c r="AL144" i="504"/>
  <c r="AK144" i="504"/>
  <c r="AJ144" i="504"/>
  <c r="AD144" i="504"/>
  <c r="AC144" i="504"/>
  <c r="AB144" i="504"/>
  <c r="Z144" i="504"/>
  <c r="Y144" i="504"/>
  <c r="W144" i="504"/>
  <c r="U144" i="504"/>
  <c r="L144" i="504"/>
  <c r="B144" i="504"/>
  <c r="BJ143" i="504"/>
  <c r="BI143" i="504"/>
  <c r="BH143" i="504"/>
  <c r="BG143" i="504"/>
  <c r="BF143" i="504"/>
  <c r="BE143" i="504"/>
  <c r="BD143" i="504"/>
  <c r="BC143" i="504"/>
  <c r="BB143" i="504"/>
  <c r="BA143" i="504"/>
  <c r="AQ143" i="504"/>
  <c r="AL143" i="504"/>
  <c r="AK143" i="504"/>
  <c r="AJ143" i="504"/>
  <c r="AD143" i="504"/>
  <c r="Z143" i="504" s="1"/>
  <c r="AC143" i="504"/>
  <c r="AB143" i="504"/>
  <c r="Y143" i="504"/>
  <c r="W143" i="504"/>
  <c r="U143" i="504"/>
  <c r="L143" i="504"/>
  <c r="B143" i="504"/>
  <c r="BJ142" i="504"/>
  <c r="BI142" i="504"/>
  <c r="BH142" i="504"/>
  <c r="BG142" i="504"/>
  <c r="BF142" i="504"/>
  <c r="BE142" i="504"/>
  <c r="BD142" i="504"/>
  <c r="BC142" i="504"/>
  <c r="BB142" i="504"/>
  <c r="BA142" i="504"/>
  <c r="AQ142" i="504"/>
  <c r="AL142" i="504"/>
  <c r="AK142" i="504"/>
  <c r="AJ142" i="504"/>
  <c r="AD142" i="504"/>
  <c r="Z142" i="504" s="1"/>
  <c r="AC142" i="504"/>
  <c r="AB142" i="504"/>
  <c r="Y142" i="504"/>
  <c r="W142" i="504"/>
  <c r="U142" i="504"/>
  <c r="L142" i="504"/>
  <c r="B142" i="504"/>
  <c r="BJ141" i="504"/>
  <c r="BI141" i="504"/>
  <c r="BH141" i="504"/>
  <c r="BG141" i="504"/>
  <c r="BF141" i="504"/>
  <c r="BE141" i="504"/>
  <c r="BD141" i="504"/>
  <c r="BC141" i="504"/>
  <c r="BB141" i="504"/>
  <c r="BA141" i="504"/>
  <c r="AQ141" i="504"/>
  <c r="AL141" i="504"/>
  <c r="AK141" i="504"/>
  <c r="AJ141" i="504"/>
  <c r="AD141" i="504"/>
  <c r="Z141" i="504" s="1"/>
  <c r="AC141" i="504"/>
  <c r="AB141" i="504"/>
  <c r="Y141" i="504"/>
  <c r="W141" i="504"/>
  <c r="U141" i="504"/>
  <c r="L141" i="504"/>
  <c r="B141" i="504"/>
  <c r="BJ140" i="504"/>
  <c r="BI140" i="504"/>
  <c r="BH140" i="504"/>
  <c r="BG140" i="504"/>
  <c r="BF140" i="504"/>
  <c r="BE140" i="504"/>
  <c r="BD140" i="504"/>
  <c r="BC140" i="504"/>
  <c r="BB140" i="504"/>
  <c r="BA140" i="504"/>
  <c r="AQ140" i="504"/>
  <c r="AL140" i="504"/>
  <c r="AK140" i="504"/>
  <c r="AJ140" i="504"/>
  <c r="AD140" i="504"/>
  <c r="Z140" i="504" s="1"/>
  <c r="AC140" i="504"/>
  <c r="AB140" i="504"/>
  <c r="Y140" i="504"/>
  <c r="W140" i="504"/>
  <c r="U140" i="504"/>
  <c r="L140" i="504"/>
  <c r="B140" i="504"/>
  <c r="BJ139" i="504"/>
  <c r="BI139" i="504"/>
  <c r="BH139" i="504"/>
  <c r="BG139" i="504"/>
  <c r="BF139" i="504"/>
  <c r="BE139" i="504"/>
  <c r="BD139" i="504"/>
  <c r="BC139" i="504"/>
  <c r="BB139" i="504"/>
  <c r="BA139" i="504"/>
  <c r="AQ139" i="504"/>
  <c r="AL139" i="504"/>
  <c r="AK139" i="504"/>
  <c r="AJ139" i="504"/>
  <c r="AD139" i="504"/>
  <c r="Z139" i="504" s="1"/>
  <c r="AC139" i="504"/>
  <c r="AB139" i="504"/>
  <c r="Y139" i="504"/>
  <c r="W139" i="504"/>
  <c r="U139" i="504"/>
  <c r="L139" i="504"/>
  <c r="B139" i="504"/>
  <c r="BJ138" i="504"/>
  <c r="BI138" i="504"/>
  <c r="BH138" i="504"/>
  <c r="BG138" i="504"/>
  <c r="BF138" i="504"/>
  <c r="BE138" i="504"/>
  <c r="BD138" i="504"/>
  <c r="BC138" i="504"/>
  <c r="BB138" i="504"/>
  <c r="BA138" i="504"/>
  <c r="AQ138" i="504"/>
  <c r="AL138" i="504"/>
  <c r="AK138" i="504"/>
  <c r="AJ138" i="504"/>
  <c r="AD138" i="504"/>
  <c r="Z138" i="504" s="1"/>
  <c r="AC138" i="504"/>
  <c r="AB138" i="504"/>
  <c r="Y138" i="504"/>
  <c r="W138" i="504"/>
  <c r="U138" i="504"/>
  <c r="L138" i="504"/>
  <c r="B138" i="504"/>
  <c r="BJ137" i="504"/>
  <c r="BI137" i="504"/>
  <c r="BH137" i="504"/>
  <c r="BG137" i="504"/>
  <c r="BF137" i="504"/>
  <c r="BE137" i="504"/>
  <c r="BD137" i="504"/>
  <c r="BC137" i="504"/>
  <c r="BB137" i="504"/>
  <c r="BA137" i="504"/>
  <c r="AQ137" i="504"/>
  <c r="AL137" i="504"/>
  <c r="AK137" i="504"/>
  <c r="AA137" i="504" s="1"/>
  <c r="AJ137" i="504"/>
  <c r="AD137" i="504"/>
  <c r="Z137" i="504" s="1"/>
  <c r="AC137" i="504"/>
  <c r="AB137" i="504"/>
  <c r="Y137" i="504"/>
  <c r="W137" i="504"/>
  <c r="U137" i="504"/>
  <c r="L137" i="504"/>
  <c r="B137" i="504"/>
  <c r="BJ136" i="504"/>
  <c r="BI136" i="504"/>
  <c r="BH136" i="504"/>
  <c r="BG136" i="504"/>
  <c r="BF136" i="504"/>
  <c r="BE136" i="504"/>
  <c r="BD136" i="504"/>
  <c r="BC136" i="504"/>
  <c r="BB136" i="504"/>
  <c r="BA136" i="504"/>
  <c r="AQ136" i="504"/>
  <c r="AL136" i="504"/>
  <c r="AK136" i="504"/>
  <c r="AJ136" i="504"/>
  <c r="AD136" i="504"/>
  <c r="AC136" i="504"/>
  <c r="AB136" i="504"/>
  <c r="Z136" i="504"/>
  <c r="Y136" i="504"/>
  <c r="W136" i="504"/>
  <c r="U136" i="504"/>
  <c r="L136" i="504"/>
  <c r="B136" i="504"/>
  <c r="BJ135" i="504"/>
  <c r="BI135" i="504"/>
  <c r="BH135" i="504"/>
  <c r="BG135" i="504"/>
  <c r="BF135" i="504"/>
  <c r="BE135" i="504"/>
  <c r="BD135" i="504"/>
  <c r="BC135" i="504"/>
  <c r="BB135" i="504"/>
  <c r="BA135" i="504"/>
  <c r="AQ135" i="504"/>
  <c r="AL135" i="504"/>
  <c r="AK135" i="504"/>
  <c r="AJ135" i="504"/>
  <c r="AD135" i="504"/>
  <c r="Z135" i="504" s="1"/>
  <c r="AC135" i="504"/>
  <c r="AB135" i="504"/>
  <c r="Y135" i="504"/>
  <c r="W135" i="504"/>
  <c r="U135" i="504"/>
  <c r="L135" i="504"/>
  <c r="B135" i="504"/>
  <c r="BJ134" i="504"/>
  <c r="BI134" i="504"/>
  <c r="BH134" i="504"/>
  <c r="BG134" i="504"/>
  <c r="BF134" i="504"/>
  <c r="BE134" i="504"/>
  <c r="BD134" i="504"/>
  <c r="BC134" i="504"/>
  <c r="BB134" i="504"/>
  <c r="BA134" i="504"/>
  <c r="AQ134" i="504"/>
  <c r="AL134" i="504"/>
  <c r="AK134" i="504"/>
  <c r="AJ134" i="504"/>
  <c r="AD134" i="504"/>
  <c r="Z134" i="504" s="1"/>
  <c r="AC134" i="504"/>
  <c r="AB134" i="504"/>
  <c r="Y134" i="504"/>
  <c r="W134" i="504"/>
  <c r="U134" i="504"/>
  <c r="L134" i="504"/>
  <c r="B134" i="504"/>
  <c r="BJ133" i="504"/>
  <c r="BI133" i="504"/>
  <c r="BH133" i="504"/>
  <c r="BG133" i="504"/>
  <c r="BF133" i="504"/>
  <c r="BE133" i="504"/>
  <c r="BD133" i="504"/>
  <c r="BC133" i="504"/>
  <c r="BB133" i="504"/>
  <c r="BA133" i="504"/>
  <c r="AQ133" i="504"/>
  <c r="AL133" i="504"/>
  <c r="AK133" i="504"/>
  <c r="AJ133" i="504"/>
  <c r="AD133" i="504"/>
  <c r="Z133" i="504" s="1"/>
  <c r="AC133" i="504"/>
  <c r="AB133" i="504"/>
  <c r="Y133" i="504"/>
  <c r="W133" i="504"/>
  <c r="U133" i="504"/>
  <c r="L133" i="504"/>
  <c r="B133" i="504"/>
  <c r="BJ132" i="504"/>
  <c r="BI132" i="504"/>
  <c r="BH132" i="504"/>
  <c r="BG132" i="504"/>
  <c r="BF132" i="504"/>
  <c r="BE132" i="504"/>
  <c r="BD132" i="504"/>
  <c r="BC132" i="504"/>
  <c r="BB132" i="504"/>
  <c r="BA132" i="504"/>
  <c r="AQ132" i="504"/>
  <c r="AL132" i="504"/>
  <c r="AK132" i="504"/>
  <c r="AJ132" i="504"/>
  <c r="AD132" i="504"/>
  <c r="Z132" i="504" s="1"/>
  <c r="AC132" i="504"/>
  <c r="AB132" i="504"/>
  <c r="Y132" i="504"/>
  <c r="W132" i="504"/>
  <c r="U132" i="504"/>
  <c r="L132" i="504"/>
  <c r="B132" i="504"/>
  <c r="BJ131" i="504"/>
  <c r="BI131" i="504"/>
  <c r="BH131" i="504"/>
  <c r="BG131" i="504"/>
  <c r="BF131" i="504"/>
  <c r="BE131" i="504"/>
  <c r="BD131" i="504"/>
  <c r="BC131" i="504"/>
  <c r="BB131" i="504"/>
  <c r="BA131" i="504"/>
  <c r="AQ131" i="504"/>
  <c r="AL131" i="504"/>
  <c r="AK131" i="504"/>
  <c r="AJ131" i="504"/>
  <c r="AD131" i="504"/>
  <c r="Z131" i="504" s="1"/>
  <c r="AC131" i="504"/>
  <c r="AB131" i="504"/>
  <c r="Y131" i="504"/>
  <c r="W131" i="504"/>
  <c r="U131" i="504"/>
  <c r="L131" i="504"/>
  <c r="B131" i="504"/>
  <c r="BJ130" i="504"/>
  <c r="BI130" i="504"/>
  <c r="BH130" i="504"/>
  <c r="BG130" i="504"/>
  <c r="BF130" i="504"/>
  <c r="BE130" i="504"/>
  <c r="BD130" i="504"/>
  <c r="BC130" i="504"/>
  <c r="BB130" i="504"/>
  <c r="BA130" i="504"/>
  <c r="AQ130" i="504"/>
  <c r="AL130" i="504"/>
  <c r="AK130" i="504"/>
  <c r="AJ130" i="504"/>
  <c r="AD130" i="504"/>
  <c r="Z130" i="504" s="1"/>
  <c r="AC130" i="504"/>
  <c r="AB130" i="504"/>
  <c r="Y130" i="504"/>
  <c r="W130" i="504"/>
  <c r="U130" i="504"/>
  <c r="L130" i="504"/>
  <c r="B130" i="504"/>
  <c r="AA141" i="504" l="1"/>
  <c r="AA197" i="504"/>
  <c r="AA133" i="504"/>
  <c r="AA149" i="504"/>
  <c r="AA157" i="504"/>
  <c r="AA165" i="504"/>
  <c r="AA173" i="504"/>
  <c r="AA181" i="504"/>
  <c r="AA193" i="504"/>
  <c r="AA201" i="504"/>
  <c r="AA209" i="504"/>
  <c r="AA217" i="504"/>
  <c r="AA131" i="510"/>
  <c r="AA139" i="510"/>
  <c r="AA147" i="510"/>
  <c r="AA155" i="510"/>
  <c r="AA163" i="510"/>
  <c r="AA171" i="510"/>
  <c r="AA230" i="510"/>
  <c r="AA153" i="509"/>
  <c r="AA169" i="509"/>
  <c r="AA185" i="509"/>
  <c r="AA201" i="509"/>
  <c r="AA217" i="509"/>
  <c r="AA176" i="508"/>
  <c r="AA192" i="508"/>
  <c r="AA208" i="508"/>
  <c r="AA139" i="507"/>
  <c r="AA159" i="507"/>
  <c r="AA224" i="504"/>
  <c r="AA178" i="510"/>
  <c r="AA226" i="510"/>
  <c r="AA137" i="509"/>
  <c r="AA149" i="509"/>
  <c r="AA165" i="509"/>
  <c r="AA181" i="509"/>
  <c r="AA197" i="509"/>
  <c r="AA213" i="509"/>
  <c r="AA229" i="509"/>
  <c r="AA136" i="508"/>
  <c r="AA172" i="508"/>
  <c r="AA188" i="508"/>
  <c r="AA204" i="508"/>
  <c r="AA163" i="507"/>
  <c r="AA183" i="507"/>
  <c r="AA195" i="507"/>
  <c r="AA205" i="504"/>
  <c r="AA213" i="504"/>
  <c r="AA228" i="504"/>
  <c r="AA135" i="510"/>
  <c r="AA143" i="510"/>
  <c r="AA151" i="510"/>
  <c r="AA159" i="510"/>
  <c r="AA167" i="510"/>
  <c r="AA175" i="510"/>
  <c r="AA222" i="510"/>
  <c r="AA145" i="509"/>
  <c r="AA161" i="509"/>
  <c r="AA177" i="509"/>
  <c r="AA193" i="509"/>
  <c r="AA209" i="509"/>
  <c r="AA225" i="509"/>
  <c r="AA168" i="508"/>
  <c r="AA184" i="508"/>
  <c r="AA200" i="508"/>
  <c r="AA216" i="508"/>
  <c r="AA147" i="507"/>
  <c r="AA175" i="507"/>
  <c r="AA187" i="507"/>
  <c r="AA216" i="507"/>
  <c r="AA189" i="506"/>
  <c r="AA193" i="506"/>
  <c r="AA198" i="506"/>
  <c r="AA202" i="506"/>
  <c r="AA206" i="506"/>
  <c r="AA210" i="506"/>
  <c r="AA214" i="506"/>
  <c r="AA218" i="506"/>
  <c r="AA222" i="506"/>
  <c r="AA226" i="506"/>
  <c r="AA230" i="506"/>
  <c r="AA133" i="505"/>
  <c r="AA137" i="505"/>
  <c r="AA141" i="505"/>
  <c r="AA145" i="505"/>
  <c r="AA160" i="505"/>
  <c r="AA168" i="505"/>
  <c r="AA176" i="505"/>
  <c r="AA184" i="505"/>
  <c r="AA192" i="505"/>
  <c r="AA200" i="505"/>
  <c r="AA208" i="505"/>
  <c r="AA216" i="505"/>
  <c r="AA224" i="505"/>
  <c r="AA140" i="503"/>
  <c r="AA160" i="503"/>
  <c r="AA214" i="503"/>
  <c r="AA230" i="503"/>
  <c r="AA191" i="507"/>
  <c r="AA199" i="507"/>
  <c r="AA212" i="507"/>
  <c r="AA220" i="507"/>
  <c r="AA228" i="507"/>
  <c r="AA135" i="506"/>
  <c r="AA143" i="506"/>
  <c r="AA151" i="506"/>
  <c r="AA159" i="506"/>
  <c r="AA167" i="506"/>
  <c r="AA175" i="506"/>
  <c r="AA183" i="506"/>
  <c r="AA188" i="506"/>
  <c r="AA192" i="506"/>
  <c r="AA196" i="506"/>
  <c r="AA197" i="506"/>
  <c r="AA201" i="506"/>
  <c r="AA205" i="506"/>
  <c r="AA209" i="506"/>
  <c r="AA213" i="506"/>
  <c r="AA217" i="506"/>
  <c r="AA221" i="506"/>
  <c r="AA225" i="506"/>
  <c r="AA229" i="506"/>
  <c r="AA132" i="505"/>
  <c r="AA136" i="505"/>
  <c r="AA140" i="505"/>
  <c r="AA144" i="505"/>
  <c r="AA158" i="500"/>
  <c r="AA164" i="503"/>
  <c r="AA216" i="503"/>
  <c r="AA223" i="503"/>
  <c r="AA155" i="507"/>
  <c r="AA204" i="507"/>
  <c r="AA191" i="506"/>
  <c r="AA195" i="506"/>
  <c r="AA200" i="506"/>
  <c r="AA204" i="506"/>
  <c r="AA208" i="506"/>
  <c r="AA212" i="506"/>
  <c r="AA216" i="506"/>
  <c r="AA220" i="506"/>
  <c r="AA224" i="506"/>
  <c r="AA228" i="506"/>
  <c r="AA131" i="505"/>
  <c r="AA135" i="505"/>
  <c r="AA139" i="505"/>
  <c r="AA143" i="505"/>
  <c r="AA164" i="505"/>
  <c r="AA172" i="505"/>
  <c r="AA180" i="505"/>
  <c r="AA188" i="505"/>
  <c r="AA196" i="505"/>
  <c r="AA204" i="505"/>
  <c r="AA212" i="505"/>
  <c r="AA220" i="505"/>
  <c r="AA228" i="505"/>
  <c r="AA130" i="503"/>
  <c r="AA136" i="503"/>
  <c r="AA144" i="503"/>
  <c r="AA198" i="502"/>
  <c r="AA182" i="502"/>
  <c r="AA202" i="502"/>
  <c r="AA170" i="502"/>
  <c r="AA131" i="502"/>
  <c r="AA216" i="502"/>
  <c r="AA224" i="502"/>
  <c r="AA226" i="502"/>
  <c r="AA186" i="502"/>
  <c r="AA220" i="502"/>
  <c r="AA139" i="502"/>
  <c r="AA154" i="502"/>
  <c r="AA135" i="502"/>
  <c r="AA150" i="502"/>
  <c r="AA166" i="502"/>
  <c r="AA230" i="502"/>
  <c r="AA212" i="502"/>
  <c r="AA229" i="502"/>
  <c r="AA228" i="502"/>
  <c r="AA146" i="502"/>
  <c r="AA162" i="502"/>
  <c r="AA178" i="502"/>
  <c r="AA194" i="502"/>
  <c r="AA227" i="502"/>
  <c r="AA225" i="502"/>
  <c r="AA142" i="502"/>
  <c r="AA158" i="502"/>
  <c r="AA174" i="502"/>
  <c r="AA190" i="502"/>
  <c r="AA206" i="502"/>
  <c r="AA185" i="503"/>
  <c r="AA222" i="503"/>
  <c r="AA221" i="503"/>
  <c r="AA152" i="503"/>
  <c r="AA168" i="503"/>
  <c r="AA201" i="503"/>
  <c r="AA220" i="503"/>
  <c r="AA219" i="503"/>
  <c r="AA218" i="503"/>
  <c r="AA181" i="503"/>
  <c r="AA217" i="503"/>
  <c r="AA197" i="503"/>
  <c r="AA215" i="503"/>
  <c r="AA178" i="503"/>
  <c r="AA213" i="503"/>
  <c r="AA194" i="503"/>
  <c r="AA210" i="503"/>
  <c r="AA229" i="503"/>
  <c r="AA228" i="503"/>
  <c r="AA206" i="503"/>
  <c r="AA227" i="503"/>
  <c r="AA156" i="503"/>
  <c r="AA171" i="503"/>
  <c r="AA226" i="503"/>
  <c r="AA225" i="503"/>
  <c r="AA224" i="503"/>
  <c r="AA141" i="500"/>
  <c r="AA174" i="500"/>
  <c r="AA190" i="500"/>
  <c r="AA206" i="500"/>
  <c r="AA221" i="500"/>
  <c r="AA137" i="500"/>
  <c r="AA154" i="500"/>
  <c r="AA170" i="500"/>
  <c r="AA186" i="500"/>
  <c r="AA202" i="500"/>
  <c r="AA218" i="500"/>
  <c r="AA133" i="500"/>
  <c r="AA149" i="500"/>
  <c r="AA166" i="500"/>
  <c r="AA182" i="500"/>
  <c r="AA198" i="500"/>
  <c r="AA214" i="500"/>
  <c r="AA145" i="500"/>
  <c r="AA162" i="500"/>
  <c r="AA178" i="500"/>
  <c r="AA194" i="500"/>
  <c r="AA210" i="500"/>
  <c r="AA224" i="500"/>
  <c r="AA130" i="504"/>
  <c r="AA134" i="504"/>
  <c r="AA138" i="504"/>
  <c r="AA142" i="504"/>
  <c r="AA146" i="504"/>
  <c r="AA150" i="504"/>
  <c r="AA154" i="504"/>
  <c r="AA158" i="504"/>
  <c r="AA162" i="504"/>
  <c r="AA166" i="504"/>
  <c r="AA170" i="504"/>
  <c r="AA174" i="504"/>
  <c r="AA178" i="504"/>
  <c r="AA182" i="504"/>
  <c r="AA186" i="504"/>
  <c r="AA190" i="504"/>
  <c r="AA194" i="504"/>
  <c r="AA198" i="504"/>
  <c r="AA202" i="504"/>
  <c r="AA206" i="504"/>
  <c r="AA210" i="504"/>
  <c r="AA214" i="504"/>
  <c r="AA218" i="504"/>
  <c r="AA132" i="504"/>
  <c r="AA136" i="504"/>
  <c r="AA140" i="504"/>
  <c r="AA144" i="504"/>
  <c r="AA148" i="504"/>
  <c r="AA152" i="504"/>
  <c r="AA156" i="504"/>
  <c r="AA160" i="504"/>
  <c r="AA164" i="504"/>
  <c r="AA168" i="504"/>
  <c r="AA172" i="504"/>
  <c r="AA176" i="504"/>
  <c r="AA180" i="504"/>
  <c r="AA184" i="504"/>
  <c r="AA188" i="504"/>
  <c r="AA192" i="504"/>
  <c r="AA196" i="504"/>
  <c r="AA200" i="504"/>
  <c r="AA204" i="504"/>
  <c r="AA208" i="504"/>
  <c r="AA212" i="504"/>
  <c r="AA216" i="504"/>
  <c r="AA220" i="504"/>
  <c r="AA223" i="504"/>
  <c r="AA131" i="504"/>
  <c r="AA135" i="504"/>
  <c r="AA139" i="504"/>
  <c r="AA143" i="504"/>
  <c r="AA147" i="504"/>
  <c r="AA151" i="504"/>
  <c r="AA155" i="504"/>
  <c r="AA159" i="504"/>
  <c r="AA163" i="504"/>
  <c r="AA167" i="504"/>
  <c r="AA171" i="504"/>
  <c r="AA175" i="504"/>
  <c r="AA179" i="504"/>
  <c r="AA183" i="504"/>
  <c r="AA187" i="504"/>
  <c r="AA191" i="504"/>
  <c r="AA195" i="504"/>
  <c r="AA199" i="504"/>
  <c r="AA203" i="504"/>
  <c r="AA207" i="504"/>
  <c r="AA211" i="504"/>
  <c r="AA215" i="504"/>
  <c r="AA219" i="504"/>
  <c r="AA222" i="504"/>
  <c r="AA226" i="504"/>
  <c r="AA230" i="504"/>
  <c r="AA133" i="510"/>
  <c r="AA137" i="510"/>
  <c r="AA141" i="510"/>
  <c r="AA145" i="510"/>
  <c r="AA149" i="510"/>
  <c r="AA153" i="510"/>
  <c r="AA157" i="510"/>
  <c r="AA161" i="510"/>
  <c r="AA165" i="510"/>
  <c r="AA169" i="510"/>
  <c r="AA173" i="510"/>
  <c r="AA177" i="510"/>
  <c r="AA181" i="510"/>
  <c r="AA185" i="510"/>
  <c r="AA189" i="510"/>
  <c r="AA193" i="510"/>
  <c r="AA197" i="510"/>
  <c r="AA201" i="510"/>
  <c r="AA205" i="510"/>
  <c r="AA209" i="510"/>
  <c r="AA213" i="510"/>
  <c r="AA217" i="510"/>
  <c r="AA221" i="510"/>
  <c r="AA225" i="510"/>
  <c r="AA229" i="510"/>
  <c r="AA132" i="509"/>
  <c r="AA136" i="509"/>
  <c r="AA140" i="509"/>
  <c r="AA144" i="509"/>
  <c r="AA148" i="509"/>
  <c r="AA152" i="509"/>
  <c r="AA156" i="509"/>
  <c r="AA160" i="509"/>
  <c r="AA164" i="509"/>
  <c r="AA168" i="509"/>
  <c r="AA172" i="509"/>
  <c r="AA176" i="509"/>
  <c r="AA180" i="509"/>
  <c r="AA184" i="509"/>
  <c r="AA188" i="509"/>
  <c r="AA192" i="509"/>
  <c r="AA196" i="509"/>
  <c r="AA200" i="509"/>
  <c r="AA204" i="509"/>
  <c r="AA208" i="509"/>
  <c r="AA212" i="509"/>
  <c r="AA216" i="509"/>
  <c r="AA220" i="509"/>
  <c r="AA224" i="509"/>
  <c r="AA228" i="509"/>
  <c r="AA131" i="508"/>
  <c r="AA135" i="508"/>
  <c r="AA139" i="508"/>
  <c r="AA143" i="508"/>
  <c r="AA147" i="508"/>
  <c r="AA151" i="508"/>
  <c r="AA155" i="508"/>
  <c r="AA159" i="508"/>
  <c r="AA163" i="508"/>
  <c r="AA167" i="508"/>
  <c r="AA171" i="508"/>
  <c r="AA175" i="508"/>
  <c r="AA179" i="508"/>
  <c r="AA183" i="508"/>
  <c r="AA187" i="508"/>
  <c r="AA191" i="508"/>
  <c r="AA195" i="508"/>
  <c r="AA199" i="508"/>
  <c r="AA203" i="508"/>
  <c r="AA207" i="508"/>
  <c r="AA211" i="508"/>
  <c r="AA215" i="508"/>
  <c r="AA219" i="508"/>
  <c r="AA223" i="508"/>
  <c r="AA227" i="508"/>
  <c r="AA138" i="507"/>
  <c r="AA142" i="507"/>
  <c r="AA146" i="507"/>
  <c r="AA150" i="507"/>
  <c r="AA154" i="507"/>
  <c r="AA158" i="507"/>
  <c r="AA221" i="504"/>
  <c r="AA225" i="504"/>
  <c r="AA229" i="504"/>
  <c r="AA132" i="510"/>
  <c r="AA136" i="510"/>
  <c r="AA140" i="510"/>
  <c r="AA144" i="510"/>
  <c r="AA148" i="510"/>
  <c r="AA152" i="510"/>
  <c r="AA156" i="510"/>
  <c r="AA160" i="510"/>
  <c r="AA164" i="510"/>
  <c r="AA168" i="510"/>
  <c r="AA172" i="510"/>
  <c r="AA176" i="510"/>
  <c r="AA180" i="510"/>
  <c r="AA184" i="510"/>
  <c r="AA188" i="510"/>
  <c r="AA192" i="510"/>
  <c r="AA196" i="510"/>
  <c r="AA200" i="510"/>
  <c r="AA204" i="510"/>
  <c r="AA208" i="510"/>
  <c r="AA212" i="510"/>
  <c r="AA216" i="510"/>
  <c r="AA220" i="510"/>
  <c r="AA224" i="510"/>
  <c r="AA228" i="510"/>
  <c r="AA131" i="509"/>
  <c r="AA135" i="509"/>
  <c r="AA139" i="509"/>
  <c r="AA143" i="509"/>
  <c r="AA147" i="509"/>
  <c r="AA151" i="509"/>
  <c r="AA155" i="509"/>
  <c r="AA159" i="509"/>
  <c r="AA163" i="509"/>
  <c r="AA167" i="509"/>
  <c r="AA171" i="509"/>
  <c r="AA175" i="509"/>
  <c r="AA179" i="509"/>
  <c r="AA183" i="509"/>
  <c r="AA187" i="509"/>
  <c r="AA191" i="509"/>
  <c r="AA195" i="509"/>
  <c r="AA199" i="509"/>
  <c r="AA203" i="509"/>
  <c r="AA207" i="509"/>
  <c r="AA211" i="509"/>
  <c r="AA215" i="509"/>
  <c r="AA219" i="509"/>
  <c r="AA223" i="509"/>
  <c r="AA227" i="509"/>
  <c r="AA130" i="508"/>
  <c r="AA134" i="508"/>
  <c r="AA138" i="508"/>
  <c r="AA142" i="508"/>
  <c r="AA146" i="508"/>
  <c r="AA150" i="508"/>
  <c r="AA154" i="508"/>
  <c r="AA158" i="508"/>
  <c r="AA162" i="508"/>
  <c r="AA166" i="508"/>
  <c r="AA170" i="508"/>
  <c r="AA174" i="508"/>
  <c r="AA178" i="508"/>
  <c r="AA182" i="508"/>
  <c r="AA186" i="508"/>
  <c r="AA190" i="508"/>
  <c r="AA194" i="508"/>
  <c r="AA198" i="508"/>
  <c r="AA202" i="508"/>
  <c r="AA206" i="508"/>
  <c r="AA210" i="508"/>
  <c r="AA214" i="508"/>
  <c r="AA218" i="508"/>
  <c r="AA222" i="508"/>
  <c r="AA226" i="508"/>
  <c r="AA230" i="508"/>
  <c r="AA133" i="507"/>
  <c r="AA137" i="507"/>
  <c r="AA141" i="507"/>
  <c r="AA145" i="507"/>
  <c r="AA149" i="507"/>
  <c r="AA153" i="507"/>
  <c r="AA223" i="510"/>
  <c r="AA227" i="510"/>
  <c r="AA130" i="509"/>
  <c r="AA134" i="509"/>
  <c r="AA138" i="509"/>
  <c r="AA142" i="509"/>
  <c r="AA146" i="509"/>
  <c r="AA150" i="509"/>
  <c r="AA154" i="509"/>
  <c r="AA158" i="509"/>
  <c r="AA162" i="509"/>
  <c r="AA166" i="509"/>
  <c r="AA170" i="509"/>
  <c r="AA174" i="509"/>
  <c r="AA178" i="509"/>
  <c r="AA182" i="509"/>
  <c r="AA186" i="509"/>
  <c r="AA190" i="509"/>
  <c r="AA194" i="509"/>
  <c r="AA198" i="509"/>
  <c r="AA202" i="509"/>
  <c r="AA206" i="509"/>
  <c r="AA210" i="509"/>
  <c r="AA214" i="509"/>
  <c r="AA218" i="509"/>
  <c r="AA222" i="509"/>
  <c r="AA226" i="509"/>
  <c r="AA230" i="509"/>
  <c r="AA133" i="508"/>
  <c r="AA137" i="508"/>
  <c r="AA169" i="508"/>
  <c r="AA173" i="508"/>
  <c r="AA177" i="508"/>
  <c r="AA181" i="508"/>
  <c r="AA185" i="508"/>
  <c r="AA189" i="508"/>
  <c r="AA193" i="508"/>
  <c r="AA197" i="508"/>
  <c r="AA201" i="508"/>
  <c r="AA205" i="508"/>
  <c r="AA209" i="508"/>
  <c r="AA213" i="508"/>
  <c r="AA217" i="508"/>
  <c r="AA140" i="507"/>
  <c r="AA144" i="507"/>
  <c r="AA148" i="507"/>
  <c r="AA152" i="507"/>
  <c r="AA156" i="507"/>
  <c r="AA227" i="504"/>
  <c r="AA130" i="510"/>
  <c r="AA134" i="510"/>
  <c r="AA138" i="510"/>
  <c r="AA142" i="510"/>
  <c r="AA146" i="510"/>
  <c r="AA150" i="510"/>
  <c r="AA154" i="510"/>
  <c r="AA158" i="510"/>
  <c r="AA162" i="510"/>
  <c r="AA166" i="510"/>
  <c r="AA170" i="510"/>
  <c r="AA174" i="510"/>
  <c r="AA162" i="507"/>
  <c r="AA166" i="507"/>
  <c r="AA170" i="507"/>
  <c r="AA174" i="507"/>
  <c r="AA178" i="507"/>
  <c r="AA182" i="507"/>
  <c r="AA186" i="507"/>
  <c r="AA190" i="507"/>
  <c r="AA194" i="507"/>
  <c r="AA198" i="507"/>
  <c r="AA202" i="507"/>
  <c r="AA203" i="507"/>
  <c r="AA207" i="507"/>
  <c r="AA211" i="507"/>
  <c r="AA215" i="507"/>
  <c r="AA219" i="507"/>
  <c r="AA223" i="507"/>
  <c r="AA227" i="507"/>
  <c r="AA130" i="506"/>
  <c r="AA134" i="506"/>
  <c r="AA138" i="506"/>
  <c r="AA142" i="506"/>
  <c r="AA146" i="506"/>
  <c r="AA150" i="506"/>
  <c r="AA154" i="506"/>
  <c r="AA158" i="506"/>
  <c r="AA162" i="506"/>
  <c r="AA166" i="506"/>
  <c r="AA170" i="506"/>
  <c r="AA174" i="506"/>
  <c r="AA178" i="506"/>
  <c r="AA182" i="506"/>
  <c r="AA186" i="506"/>
  <c r="AA147" i="505"/>
  <c r="AA151" i="505"/>
  <c r="AA155" i="505"/>
  <c r="AA159" i="505"/>
  <c r="AA163" i="505"/>
  <c r="AA167" i="505"/>
  <c r="AA171" i="505"/>
  <c r="AA175" i="505"/>
  <c r="AA179" i="505"/>
  <c r="AA183" i="505"/>
  <c r="AA187" i="505"/>
  <c r="AA191" i="505"/>
  <c r="AA195" i="505"/>
  <c r="AA199" i="505"/>
  <c r="AA203" i="505"/>
  <c r="AA207" i="505"/>
  <c r="AA211" i="505"/>
  <c r="AA215" i="505"/>
  <c r="AA219" i="505"/>
  <c r="AA223" i="505"/>
  <c r="AA227" i="505"/>
  <c r="AA132" i="500"/>
  <c r="AA136" i="500"/>
  <c r="AA140" i="500"/>
  <c r="AA144" i="500"/>
  <c r="AA148" i="500"/>
  <c r="AA153" i="500"/>
  <c r="AA157" i="500"/>
  <c r="AA161" i="500"/>
  <c r="AA165" i="500"/>
  <c r="AA169" i="500"/>
  <c r="AA173" i="500"/>
  <c r="AA177" i="500"/>
  <c r="AA181" i="500"/>
  <c r="AA185" i="500"/>
  <c r="AA189" i="500"/>
  <c r="AA193" i="500"/>
  <c r="AA197" i="500"/>
  <c r="AA201" i="500"/>
  <c r="AA205" i="500"/>
  <c r="AA209" i="500"/>
  <c r="AA213" i="500"/>
  <c r="AA217" i="500"/>
  <c r="AA220" i="500"/>
  <c r="AA227" i="500"/>
  <c r="AA157" i="507"/>
  <c r="AA161" i="507"/>
  <c r="AA165" i="507"/>
  <c r="AA169" i="507"/>
  <c r="AA173" i="507"/>
  <c r="AA177" i="507"/>
  <c r="AA181" i="507"/>
  <c r="AA185" i="507"/>
  <c r="AA189" i="507"/>
  <c r="AA193" i="507"/>
  <c r="AA197" i="507"/>
  <c r="AA201" i="507"/>
  <c r="AA206" i="507"/>
  <c r="AA210" i="507"/>
  <c r="AA214" i="507"/>
  <c r="AA218" i="507"/>
  <c r="AA222" i="507"/>
  <c r="AA226" i="507"/>
  <c r="AA230" i="507"/>
  <c r="AA133" i="506"/>
  <c r="AA137" i="506"/>
  <c r="AA141" i="506"/>
  <c r="AA145" i="506"/>
  <c r="AA149" i="506"/>
  <c r="AA153" i="506"/>
  <c r="AA157" i="506"/>
  <c r="AA161" i="506"/>
  <c r="AA165" i="506"/>
  <c r="AA169" i="506"/>
  <c r="AA173" i="506"/>
  <c r="AA177" i="506"/>
  <c r="AA181" i="506"/>
  <c r="AA185" i="506"/>
  <c r="AA146" i="505"/>
  <c r="AA150" i="505"/>
  <c r="AA154" i="505"/>
  <c r="AA158" i="505"/>
  <c r="AA162" i="505"/>
  <c r="AA166" i="505"/>
  <c r="AA170" i="505"/>
  <c r="AA174" i="505"/>
  <c r="AA178" i="505"/>
  <c r="AA182" i="505"/>
  <c r="AA186" i="505"/>
  <c r="AA190" i="505"/>
  <c r="AA194" i="505"/>
  <c r="AA198" i="505"/>
  <c r="AA202" i="505"/>
  <c r="AA206" i="505"/>
  <c r="AA210" i="505"/>
  <c r="AA214" i="505"/>
  <c r="AA218" i="505"/>
  <c r="AA222" i="505"/>
  <c r="AA226" i="505"/>
  <c r="AA230" i="505"/>
  <c r="AA131" i="500"/>
  <c r="AA135" i="500"/>
  <c r="AA139" i="500"/>
  <c r="AA143" i="500"/>
  <c r="AA147" i="500"/>
  <c r="AA152" i="500"/>
  <c r="AA156" i="500"/>
  <c r="AA160" i="500"/>
  <c r="AA164" i="500"/>
  <c r="AA168" i="500"/>
  <c r="AA172" i="500"/>
  <c r="AA176" i="500"/>
  <c r="AA180" i="500"/>
  <c r="AA184" i="500"/>
  <c r="AA188" i="500"/>
  <c r="AA192" i="500"/>
  <c r="AA196" i="500"/>
  <c r="AA200" i="500"/>
  <c r="AA204" i="500"/>
  <c r="AA208" i="500"/>
  <c r="AA212" i="500"/>
  <c r="AA216" i="500"/>
  <c r="AA223" i="500"/>
  <c r="AA160" i="507"/>
  <c r="AA164" i="507"/>
  <c r="AA168" i="507"/>
  <c r="AA172" i="507"/>
  <c r="AA176" i="507"/>
  <c r="AA180" i="507"/>
  <c r="AA184" i="507"/>
  <c r="AA188" i="507"/>
  <c r="AA192" i="507"/>
  <c r="AA196" i="507"/>
  <c r="AA200" i="507"/>
  <c r="AA205" i="507"/>
  <c r="AA209" i="507"/>
  <c r="AA213" i="507"/>
  <c r="AA217" i="507"/>
  <c r="AA221" i="507"/>
  <c r="AA225" i="507"/>
  <c r="AA229" i="507"/>
  <c r="AA132" i="506"/>
  <c r="AA136" i="506"/>
  <c r="AA140" i="506"/>
  <c r="AA144" i="506"/>
  <c r="AA148" i="506"/>
  <c r="AA152" i="506"/>
  <c r="AA156" i="506"/>
  <c r="AA160" i="506"/>
  <c r="AA164" i="506"/>
  <c r="AA168" i="506"/>
  <c r="AA172" i="506"/>
  <c r="AA176" i="506"/>
  <c r="AA180" i="506"/>
  <c r="AA184" i="506"/>
  <c r="AA161" i="505"/>
  <c r="AA165" i="505"/>
  <c r="AA169" i="505"/>
  <c r="AA173" i="505"/>
  <c r="AA177" i="505"/>
  <c r="AA181" i="505"/>
  <c r="AA185" i="505"/>
  <c r="AA189" i="505"/>
  <c r="AA193" i="505"/>
  <c r="AA197" i="505"/>
  <c r="AA201" i="505"/>
  <c r="AA205" i="505"/>
  <c r="AA209" i="505"/>
  <c r="AA213" i="505"/>
  <c r="AA217" i="505"/>
  <c r="AA221" i="505"/>
  <c r="AA225" i="505"/>
  <c r="AA229" i="505"/>
  <c r="AA130" i="500"/>
  <c r="AA134" i="500"/>
  <c r="AA138" i="500"/>
  <c r="AA142" i="500"/>
  <c r="AA146" i="500"/>
  <c r="AA150" i="500"/>
  <c r="AA151" i="500"/>
  <c r="AA155" i="500"/>
  <c r="AA159" i="500"/>
  <c r="AA163" i="500"/>
  <c r="AA167" i="500"/>
  <c r="AA171" i="500"/>
  <c r="AA175" i="500"/>
  <c r="AA179" i="500"/>
  <c r="AA183" i="500"/>
  <c r="AA187" i="500"/>
  <c r="AA191" i="500"/>
  <c r="AA195" i="500"/>
  <c r="AA199" i="500"/>
  <c r="AA203" i="500"/>
  <c r="AA207" i="500"/>
  <c r="AA211" i="500"/>
  <c r="AA215" i="500"/>
  <c r="AA219" i="500"/>
  <c r="AA225" i="500"/>
  <c r="AA228" i="500"/>
  <c r="AA229" i="500"/>
  <c r="AA132" i="502"/>
  <c r="AA136" i="502"/>
  <c r="AA147" i="502"/>
  <c r="AA151" i="502"/>
  <c r="AA155" i="502"/>
  <c r="AA159" i="502"/>
  <c r="AA163" i="502"/>
  <c r="AA167" i="502"/>
  <c r="AA171" i="502"/>
  <c r="AA175" i="502"/>
  <c r="AA179" i="502"/>
  <c r="AA183" i="502"/>
  <c r="AA187" i="502"/>
  <c r="AA191" i="502"/>
  <c r="AA195" i="502"/>
  <c r="AA199" i="502"/>
  <c r="AA203" i="502"/>
  <c r="AA207" i="502"/>
  <c r="AA213" i="502"/>
  <c r="AA217" i="502"/>
  <c r="AA221" i="502"/>
  <c r="AA133" i="503"/>
  <c r="AA137" i="503"/>
  <c r="AA141" i="503"/>
  <c r="AA145" i="503"/>
  <c r="AA149" i="503"/>
  <c r="AA153" i="503"/>
  <c r="AA157" i="503"/>
  <c r="AA161" i="503"/>
  <c r="AA165" i="503"/>
  <c r="AA169" i="503"/>
  <c r="AA175" i="503"/>
  <c r="AA182" i="503"/>
  <c r="AA198" i="503"/>
  <c r="AA130" i="502"/>
  <c r="AA134" i="502"/>
  <c r="AA138" i="502"/>
  <c r="AA145" i="502"/>
  <c r="AA149" i="502"/>
  <c r="AA153" i="502"/>
  <c r="AA157" i="502"/>
  <c r="AA161" i="502"/>
  <c r="AA165" i="502"/>
  <c r="AA169" i="502"/>
  <c r="AA173" i="502"/>
  <c r="AA177" i="502"/>
  <c r="AA181" i="502"/>
  <c r="AA185" i="502"/>
  <c r="AA189" i="502"/>
  <c r="AA193" i="502"/>
  <c r="AA197" i="502"/>
  <c r="AA201" i="502"/>
  <c r="AA205" i="502"/>
  <c r="AA209" i="502"/>
  <c r="AA211" i="502"/>
  <c r="AA215" i="502"/>
  <c r="AA219" i="502"/>
  <c r="AA223" i="502"/>
  <c r="AA131" i="503"/>
  <c r="AA135" i="503"/>
  <c r="AA139" i="503"/>
  <c r="AA143" i="503"/>
  <c r="AA147" i="503"/>
  <c r="AA151" i="503"/>
  <c r="AA155" i="503"/>
  <c r="AA159" i="503"/>
  <c r="AA163" i="503"/>
  <c r="AA167" i="503"/>
  <c r="AA174" i="503"/>
  <c r="AA177" i="503"/>
  <c r="AA193" i="503"/>
  <c r="AA209" i="503"/>
  <c r="AA222" i="500"/>
  <c r="AA226" i="500"/>
  <c r="AA230" i="500"/>
  <c r="AA133" i="502"/>
  <c r="AA137" i="502"/>
  <c r="AA140" i="502"/>
  <c r="AA144" i="502"/>
  <c r="AA148" i="502"/>
  <c r="AA152" i="502"/>
  <c r="AA156" i="502"/>
  <c r="AA160" i="502"/>
  <c r="AA164" i="502"/>
  <c r="AA168" i="502"/>
  <c r="AA172" i="502"/>
  <c r="AA176" i="502"/>
  <c r="AA180" i="502"/>
  <c r="AA184" i="502"/>
  <c r="AA188" i="502"/>
  <c r="AA192" i="502"/>
  <c r="AA196" i="502"/>
  <c r="AA200" i="502"/>
  <c r="AA204" i="502"/>
  <c r="AA208" i="502"/>
  <c r="AA210" i="502"/>
  <c r="AA214" i="502"/>
  <c r="AA218" i="502"/>
  <c r="AA222" i="502"/>
  <c r="AA134" i="503"/>
  <c r="AA138" i="503"/>
  <c r="AA142" i="503"/>
  <c r="AA146" i="503"/>
  <c r="AA150" i="503"/>
  <c r="AA154" i="503"/>
  <c r="AA158" i="503"/>
  <c r="AA162" i="503"/>
  <c r="AA166" i="503"/>
  <c r="AA170" i="503"/>
  <c r="AA173" i="503"/>
  <c r="AA186" i="503"/>
  <c r="AA189" i="503"/>
  <c r="AA202" i="503"/>
  <c r="AA205" i="503"/>
  <c r="AA172" i="503"/>
  <c r="AA176" i="503"/>
  <c r="AA180" i="503"/>
  <c r="AA184" i="503"/>
  <c r="AA188" i="503"/>
  <c r="AA192" i="503"/>
  <c r="AA196" i="503"/>
  <c r="AA200" i="503"/>
  <c r="AA204" i="503"/>
  <c r="AA208" i="503"/>
  <c r="AA212" i="503"/>
  <c r="AA179" i="503"/>
  <c r="AA183" i="503"/>
  <c r="AA187" i="503"/>
  <c r="AA191" i="503"/>
  <c r="AA195" i="503"/>
  <c r="AA199" i="503"/>
  <c r="AA203" i="503"/>
  <c r="AA207" i="503"/>
  <c r="AA211" i="503"/>
  <c r="AA143" i="502"/>
  <c r="AA141" i="502"/>
  <c r="AA179" i="510"/>
  <c r="AA183" i="510"/>
  <c r="AA187" i="510"/>
  <c r="AA191" i="510"/>
  <c r="AA195" i="510"/>
  <c r="AA199" i="510"/>
  <c r="AA203" i="510"/>
  <c r="AA207" i="510"/>
  <c r="AA211" i="510"/>
  <c r="AA215" i="510"/>
  <c r="AA219" i="510"/>
  <c r="AA182" i="510"/>
  <c r="AA186" i="510"/>
  <c r="AA190" i="510"/>
  <c r="AA194" i="510"/>
  <c r="AA198" i="510"/>
  <c r="AA202" i="510"/>
  <c r="AA206" i="510"/>
  <c r="AA210" i="510"/>
  <c r="AA214" i="510"/>
  <c r="AA218" i="510"/>
  <c r="AA141" i="508"/>
  <c r="AA145" i="508"/>
  <c r="AA149" i="508"/>
  <c r="AA153" i="508"/>
  <c r="AA157" i="508"/>
  <c r="AA161" i="508"/>
  <c r="AA165" i="508"/>
  <c r="AA140" i="508"/>
  <c r="AA144" i="508"/>
  <c r="AA148" i="508"/>
  <c r="AA152" i="508"/>
  <c r="AA156" i="508"/>
  <c r="AA160" i="508"/>
  <c r="AA164" i="508"/>
  <c r="AA221" i="508"/>
  <c r="AA225" i="508"/>
  <c r="AA229" i="508"/>
  <c r="AA132" i="507"/>
  <c r="AA136" i="507"/>
  <c r="AA220" i="508"/>
  <c r="AA224" i="508"/>
  <c r="AA228" i="508"/>
  <c r="AA131" i="507"/>
  <c r="AA135" i="507"/>
  <c r="AA130" i="507"/>
  <c r="AA134" i="507"/>
  <c r="AA149" i="505"/>
  <c r="AA153" i="505"/>
  <c r="AA157" i="505"/>
  <c r="AA148" i="505"/>
  <c r="AA152" i="505"/>
  <c r="AA156" i="505"/>
  <c r="G231" i="504"/>
  <c r="G231" i="505"/>
  <c r="G231" i="506"/>
  <c r="G231" i="507"/>
  <c r="G231" i="508"/>
  <c r="G231" i="509"/>
  <c r="G231" i="510"/>
  <c r="G231" i="503"/>
  <c r="G231" i="500"/>
  <c r="G231" i="502"/>
  <c r="X231" i="505"/>
  <c r="V231" i="505"/>
  <c r="T231" i="505"/>
  <c r="U12" i="505" s="1"/>
  <c r="S231" i="505"/>
  <c r="R231" i="505"/>
  <c r="Q231" i="505"/>
  <c r="P231" i="505"/>
  <c r="O231" i="505"/>
  <c r="N231" i="505"/>
  <c r="K231" i="505"/>
  <c r="J231" i="505"/>
  <c r="I231" i="505"/>
  <c r="BJ129" i="505"/>
  <c r="BI129" i="505"/>
  <c r="BH129" i="505"/>
  <c r="BG129" i="505"/>
  <c r="BF129" i="505"/>
  <c r="BE129" i="505"/>
  <c r="BD129" i="505"/>
  <c r="BC129" i="505"/>
  <c r="BB129" i="505"/>
  <c r="BA129" i="505"/>
  <c r="AQ129" i="505"/>
  <c r="AL129" i="505"/>
  <c r="AK129" i="505"/>
  <c r="AJ129" i="505"/>
  <c r="AD129" i="505"/>
  <c r="Z129" i="505" s="1"/>
  <c r="AC129" i="505"/>
  <c r="AB129" i="505"/>
  <c r="Y129" i="505"/>
  <c r="W129" i="505"/>
  <c r="U129" i="505"/>
  <c r="L129" i="505"/>
  <c r="B129" i="505"/>
  <c r="BJ128" i="505"/>
  <c r="BI128" i="505"/>
  <c r="BH128" i="505"/>
  <c r="BG128" i="505"/>
  <c r="BF128" i="505"/>
  <c r="BE128" i="505"/>
  <c r="BD128" i="505"/>
  <c r="BC128" i="505"/>
  <c r="BB128" i="505"/>
  <c r="BA128" i="505"/>
  <c r="AQ128" i="505"/>
  <c r="AL128" i="505"/>
  <c r="AK128" i="505"/>
  <c r="AJ128" i="505"/>
  <c r="AD128" i="505"/>
  <c r="Z128" i="505" s="1"/>
  <c r="AC128" i="505"/>
  <c r="AB128" i="505"/>
  <c r="Y128" i="505"/>
  <c r="W128" i="505"/>
  <c r="U128" i="505"/>
  <c r="L128" i="505"/>
  <c r="B128" i="505"/>
  <c r="BJ127" i="505"/>
  <c r="BI127" i="505"/>
  <c r="BH127" i="505"/>
  <c r="BG127" i="505"/>
  <c r="BF127" i="505"/>
  <c r="BE127" i="505"/>
  <c r="BD127" i="505"/>
  <c r="BC127" i="505"/>
  <c r="BB127" i="505"/>
  <c r="BA127" i="505"/>
  <c r="AQ127" i="505"/>
  <c r="AL127" i="505"/>
  <c r="AK127" i="505"/>
  <c r="AJ127" i="505"/>
  <c r="AD127" i="505"/>
  <c r="Z127" i="505" s="1"/>
  <c r="AC127" i="505"/>
  <c r="AB127" i="505"/>
  <c r="Y127" i="505"/>
  <c r="W127" i="505"/>
  <c r="U127" i="505"/>
  <c r="L127" i="505"/>
  <c r="B127" i="505"/>
  <c r="BJ126" i="505"/>
  <c r="BI126" i="505"/>
  <c r="BH126" i="505"/>
  <c r="BG126" i="505"/>
  <c r="BF126" i="505"/>
  <c r="BE126" i="505"/>
  <c r="BD126" i="505"/>
  <c r="BC126" i="505"/>
  <c r="BB126" i="505"/>
  <c r="BA126" i="505"/>
  <c r="AQ126" i="505"/>
  <c r="AL126" i="505"/>
  <c r="AK126" i="505"/>
  <c r="AJ126" i="505"/>
  <c r="AD126" i="505"/>
  <c r="Z126" i="505" s="1"/>
  <c r="AC126" i="505"/>
  <c r="AB126" i="505"/>
  <c r="Y126" i="505"/>
  <c r="W126" i="505"/>
  <c r="U126" i="505"/>
  <c r="L126" i="505"/>
  <c r="B126" i="505"/>
  <c r="BJ125" i="505"/>
  <c r="BI125" i="505"/>
  <c r="BH125" i="505"/>
  <c r="BG125" i="505"/>
  <c r="BF125" i="505"/>
  <c r="BE125" i="505"/>
  <c r="BD125" i="505"/>
  <c r="BC125" i="505"/>
  <c r="BB125" i="505"/>
  <c r="BA125" i="505"/>
  <c r="AQ125" i="505"/>
  <c r="AL125" i="505"/>
  <c r="AK125" i="505"/>
  <c r="AJ125" i="505"/>
  <c r="AD125" i="505"/>
  <c r="Z125" i="505" s="1"/>
  <c r="AC125" i="505"/>
  <c r="AB125" i="505"/>
  <c r="Y125" i="505"/>
  <c r="W125" i="505"/>
  <c r="U125" i="505"/>
  <c r="L125" i="505"/>
  <c r="B125" i="505"/>
  <c r="BJ124" i="505"/>
  <c r="BI124" i="505"/>
  <c r="BH124" i="505"/>
  <c r="BG124" i="505"/>
  <c r="BF124" i="505"/>
  <c r="BE124" i="505"/>
  <c r="BD124" i="505"/>
  <c r="BC124" i="505"/>
  <c r="BB124" i="505"/>
  <c r="BA124" i="505"/>
  <c r="AQ124" i="505"/>
  <c r="AL124" i="505"/>
  <c r="AK124" i="505"/>
  <c r="AJ124" i="505"/>
  <c r="AD124" i="505"/>
  <c r="Z124" i="505" s="1"/>
  <c r="AC124" i="505"/>
  <c r="AB124" i="505"/>
  <c r="Y124" i="505"/>
  <c r="W124" i="505"/>
  <c r="U124" i="505"/>
  <c r="L124" i="505"/>
  <c r="B124" i="505"/>
  <c r="BJ123" i="505"/>
  <c r="BI123" i="505"/>
  <c r="BH123" i="505"/>
  <c r="BG123" i="505"/>
  <c r="BF123" i="505"/>
  <c r="BE123" i="505"/>
  <c r="BD123" i="505"/>
  <c r="BC123" i="505"/>
  <c r="BB123" i="505"/>
  <c r="BA123" i="505"/>
  <c r="AQ123" i="505"/>
  <c r="AL123" i="505"/>
  <c r="AK123" i="505"/>
  <c r="AJ123" i="505"/>
  <c r="AD123" i="505"/>
  <c r="Z123" i="505" s="1"/>
  <c r="AC123" i="505"/>
  <c r="AB123" i="505"/>
  <c r="Y123" i="505"/>
  <c r="W123" i="505"/>
  <c r="U123" i="505"/>
  <c r="L123" i="505"/>
  <c r="B123" i="505"/>
  <c r="BJ122" i="505"/>
  <c r="BI122" i="505"/>
  <c r="BH122" i="505"/>
  <c r="BG122" i="505"/>
  <c r="BF122" i="505"/>
  <c r="BE122" i="505"/>
  <c r="BD122" i="505"/>
  <c r="BC122" i="505"/>
  <c r="BB122" i="505"/>
  <c r="BA122" i="505"/>
  <c r="AQ122" i="505"/>
  <c r="AL122" i="505"/>
  <c r="AK122" i="505"/>
  <c r="AJ122" i="505"/>
  <c r="AD122" i="505"/>
  <c r="Z122" i="505" s="1"/>
  <c r="AC122" i="505"/>
  <c r="AB122" i="505"/>
  <c r="Y122" i="505"/>
  <c r="W122" i="505"/>
  <c r="U122" i="505"/>
  <c r="L122" i="505"/>
  <c r="B122" i="505"/>
  <c r="BJ121" i="505"/>
  <c r="BI121" i="505"/>
  <c r="BH121" i="505"/>
  <c r="BG121" i="505"/>
  <c r="BF121" i="505"/>
  <c r="BE121" i="505"/>
  <c r="BD121" i="505"/>
  <c r="BC121" i="505"/>
  <c r="BB121" i="505"/>
  <c r="BA121" i="505"/>
  <c r="AQ121" i="505"/>
  <c r="AL121" i="505"/>
  <c r="AK121" i="505"/>
  <c r="AJ121" i="505"/>
  <c r="AD121" i="505"/>
  <c r="Z121" i="505" s="1"/>
  <c r="AC121" i="505"/>
  <c r="AB121" i="505"/>
  <c r="Y121" i="505"/>
  <c r="W121" i="505"/>
  <c r="U121" i="505"/>
  <c r="L121" i="505"/>
  <c r="B121" i="505"/>
  <c r="BJ120" i="505"/>
  <c r="BI120" i="505"/>
  <c r="BH120" i="505"/>
  <c r="BG120" i="505"/>
  <c r="BF120" i="505"/>
  <c r="BE120" i="505"/>
  <c r="BD120" i="505"/>
  <c r="BC120" i="505"/>
  <c r="BB120" i="505"/>
  <c r="BA120" i="505"/>
  <c r="AQ120" i="505"/>
  <c r="AL120" i="505"/>
  <c r="AK120" i="505"/>
  <c r="AJ120" i="505"/>
  <c r="AD120" i="505"/>
  <c r="Z120" i="505" s="1"/>
  <c r="AC120" i="505"/>
  <c r="AB120" i="505"/>
  <c r="Y120" i="505"/>
  <c r="W120" i="505"/>
  <c r="U120" i="505"/>
  <c r="L120" i="505"/>
  <c r="B120" i="505"/>
  <c r="BJ119" i="505"/>
  <c r="BI119" i="505"/>
  <c r="BH119" i="505"/>
  <c r="BG119" i="505"/>
  <c r="BF119" i="505"/>
  <c r="BE119" i="505"/>
  <c r="BD119" i="505"/>
  <c r="BC119" i="505"/>
  <c r="BB119" i="505"/>
  <c r="BA119" i="505"/>
  <c r="AQ119" i="505"/>
  <c r="AL119" i="505"/>
  <c r="AK119" i="505"/>
  <c r="AJ119" i="505"/>
  <c r="AD119" i="505"/>
  <c r="Z119" i="505" s="1"/>
  <c r="AC119" i="505"/>
  <c r="AB119" i="505"/>
  <c r="Y119" i="505"/>
  <c r="W119" i="505"/>
  <c r="U119" i="505"/>
  <c r="L119" i="505"/>
  <c r="B119" i="505"/>
  <c r="BJ118" i="505"/>
  <c r="BI118" i="505"/>
  <c r="BH118" i="505"/>
  <c r="BG118" i="505"/>
  <c r="BF118" i="505"/>
  <c r="BE118" i="505"/>
  <c r="BD118" i="505"/>
  <c r="BC118" i="505"/>
  <c r="BB118" i="505"/>
  <c r="BA118" i="505"/>
  <c r="AQ118" i="505"/>
  <c r="AL118" i="505"/>
  <c r="AK118" i="505"/>
  <c r="AJ118" i="505"/>
  <c r="AD118" i="505"/>
  <c r="Z118" i="505" s="1"/>
  <c r="AC118" i="505"/>
  <c r="AB118" i="505"/>
  <c r="Y118" i="505"/>
  <c r="W118" i="505"/>
  <c r="U118" i="505"/>
  <c r="L118" i="505"/>
  <c r="B118" i="505"/>
  <c r="BJ117" i="505"/>
  <c r="BI117" i="505"/>
  <c r="BH117" i="505"/>
  <c r="BG117" i="505"/>
  <c r="BF117" i="505"/>
  <c r="BE117" i="505"/>
  <c r="BD117" i="505"/>
  <c r="BC117" i="505"/>
  <c r="BB117" i="505"/>
  <c r="BA117" i="505"/>
  <c r="AQ117" i="505"/>
  <c r="AL117" i="505"/>
  <c r="AK117" i="505"/>
  <c r="AJ117" i="505"/>
  <c r="AD117" i="505"/>
  <c r="Z117" i="505" s="1"/>
  <c r="AC117" i="505"/>
  <c r="AB117" i="505"/>
  <c r="Y117" i="505"/>
  <c r="W117" i="505"/>
  <c r="U117" i="505"/>
  <c r="L117" i="505"/>
  <c r="B117" i="505"/>
  <c r="BJ116" i="505"/>
  <c r="BI116" i="505"/>
  <c r="BH116" i="505"/>
  <c r="BG116" i="505"/>
  <c r="BF116" i="505"/>
  <c r="BE116" i="505"/>
  <c r="BD116" i="505"/>
  <c r="BC116" i="505"/>
  <c r="BB116" i="505"/>
  <c r="BA116" i="505"/>
  <c r="AQ116" i="505"/>
  <c r="AL116" i="505"/>
  <c r="AK116" i="505"/>
  <c r="AJ116" i="505"/>
  <c r="AD116" i="505"/>
  <c r="Z116" i="505" s="1"/>
  <c r="AC116" i="505"/>
  <c r="AB116" i="505"/>
  <c r="Y116" i="505"/>
  <c r="W116" i="505"/>
  <c r="U116" i="505"/>
  <c r="L116" i="505"/>
  <c r="B116" i="505"/>
  <c r="BJ115" i="505"/>
  <c r="BI115" i="505"/>
  <c r="BH115" i="505"/>
  <c r="BG115" i="505"/>
  <c r="BF115" i="505"/>
  <c r="BE115" i="505"/>
  <c r="BD115" i="505"/>
  <c r="BC115" i="505"/>
  <c r="BB115" i="505"/>
  <c r="BA115" i="505"/>
  <c r="AQ115" i="505"/>
  <c r="AL115" i="505"/>
  <c r="AA115" i="505" s="1"/>
  <c r="AK115" i="505"/>
  <c r="AJ115" i="505"/>
  <c r="AD115" i="505"/>
  <c r="Z115" i="505" s="1"/>
  <c r="AC115" i="505"/>
  <c r="AB115" i="505"/>
  <c r="Y115" i="505"/>
  <c r="W115" i="505"/>
  <c r="U115" i="505"/>
  <c r="L115" i="505"/>
  <c r="B115" i="505"/>
  <c r="BJ114" i="505"/>
  <c r="BI114" i="505"/>
  <c r="BH114" i="505"/>
  <c r="BG114" i="505"/>
  <c r="BF114" i="505"/>
  <c r="BE114" i="505"/>
  <c r="BD114" i="505"/>
  <c r="BC114" i="505"/>
  <c r="BB114" i="505"/>
  <c r="BA114" i="505"/>
  <c r="AQ114" i="505"/>
  <c r="AL114" i="505"/>
  <c r="AK114" i="505"/>
  <c r="AJ114" i="505"/>
  <c r="AD114" i="505"/>
  <c r="AC114" i="505"/>
  <c r="AB114" i="505"/>
  <c r="Z114" i="505"/>
  <c r="Y114" i="505"/>
  <c r="W114" i="505"/>
  <c r="U114" i="505"/>
  <c r="L114" i="505"/>
  <c r="B114" i="505"/>
  <c r="BJ113" i="505"/>
  <c r="BI113" i="505"/>
  <c r="BH113" i="505"/>
  <c r="BG113" i="505"/>
  <c r="BF113" i="505"/>
  <c r="BE113" i="505"/>
  <c r="BD113" i="505"/>
  <c r="BC113" i="505"/>
  <c r="BB113" i="505"/>
  <c r="BA113" i="505"/>
  <c r="AQ113" i="505"/>
  <c r="AL113" i="505"/>
  <c r="AK113" i="505"/>
  <c r="AJ113" i="505"/>
  <c r="AD113" i="505"/>
  <c r="Z113" i="505" s="1"/>
  <c r="AC113" i="505"/>
  <c r="AB113" i="505"/>
  <c r="Y113" i="505"/>
  <c r="W113" i="505"/>
  <c r="U113" i="505"/>
  <c r="L113" i="505"/>
  <c r="B113" i="505"/>
  <c r="BJ112" i="505"/>
  <c r="BI112" i="505"/>
  <c r="BH112" i="505"/>
  <c r="BG112" i="505"/>
  <c r="BF112" i="505"/>
  <c r="BE112" i="505"/>
  <c r="BD112" i="505"/>
  <c r="BC112" i="505"/>
  <c r="BB112" i="505"/>
  <c r="BA112" i="505"/>
  <c r="AQ112" i="505"/>
  <c r="AL112" i="505"/>
  <c r="AK112" i="505"/>
  <c r="AJ112" i="505"/>
  <c r="AD112" i="505"/>
  <c r="Z112" i="505" s="1"/>
  <c r="AC112" i="505"/>
  <c r="AB112" i="505"/>
  <c r="Y112" i="505"/>
  <c r="W112" i="505"/>
  <c r="U112" i="505"/>
  <c r="L112" i="505"/>
  <c r="B112" i="505"/>
  <c r="BJ111" i="505"/>
  <c r="BI111" i="505"/>
  <c r="BH111" i="505"/>
  <c r="BG111" i="505"/>
  <c r="BF111" i="505"/>
  <c r="BE111" i="505"/>
  <c r="BD111" i="505"/>
  <c r="BC111" i="505"/>
  <c r="BB111" i="505"/>
  <c r="BA111" i="505"/>
  <c r="AQ111" i="505"/>
  <c r="AL111" i="505"/>
  <c r="AK111" i="505"/>
  <c r="AJ111" i="505"/>
  <c r="AD111" i="505"/>
  <c r="Z111" i="505" s="1"/>
  <c r="AC111" i="505"/>
  <c r="AB111" i="505"/>
  <c r="Y111" i="505"/>
  <c r="W111" i="505"/>
  <c r="U111" i="505"/>
  <c r="L111" i="505"/>
  <c r="B111" i="505"/>
  <c r="BJ110" i="505"/>
  <c r="BI110" i="505"/>
  <c r="BH110" i="505"/>
  <c r="BG110" i="505"/>
  <c r="BF110" i="505"/>
  <c r="BE110" i="505"/>
  <c r="BD110" i="505"/>
  <c r="BC110" i="505"/>
  <c r="BB110" i="505"/>
  <c r="BA110" i="505"/>
  <c r="AQ110" i="505"/>
  <c r="AL110" i="505"/>
  <c r="AK110" i="505"/>
  <c r="AJ110" i="505"/>
  <c r="AD110" i="505"/>
  <c r="Z110" i="505" s="1"/>
  <c r="AC110" i="505"/>
  <c r="AB110" i="505"/>
  <c r="Y110" i="505"/>
  <c r="W110" i="505"/>
  <c r="U110" i="505"/>
  <c r="L110" i="505"/>
  <c r="B110" i="505"/>
  <c r="BJ109" i="505"/>
  <c r="BI109" i="505"/>
  <c r="BH109" i="505"/>
  <c r="BG109" i="505"/>
  <c r="BF109" i="505"/>
  <c r="BE109" i="505"/>
  <c r="BD109" i="505"/>
  <c r="BC109" i="505"/>
  <c r="BB109" i="505"/>
  <c r="BA109" i="505"/>
  <c r="AQ109" i="505"/>
  <c r="AL109" i="505"/>
  <c r="AK109" i="505"/>
  <c r="AJ109" i="505"/>
  <c r="AD109" i="505"/>
  <c r="Z109" i="505" s="1"/>
  <c r="AC109" i="505"/>
  <c r="AB109" i="505"/>
  <c r="Y109" i="505"/>
  <c r="W109" i="505"/>
  <c r="U109" i="505"/>
  <c r="L109" i="505"/>
  <c r="B109" i="505"/>
  <c r="BJ108" i="505"/>
  <c r="BI108" i="505"/>
  <c r="BH108" i="505"/>
  <c r="BG108" i="505"/>
  <c r="BF108" i="505"/>
  <c r="BE108" i="505"/>
  <c r="BD108" i="505"/>
  <c r="BC108" i="505"/>
  <c r="BB108" i="505"/>
  <c r="BA108" i="505"/>
  <c r="AQ108" i="505"/>
  <c r="AL108" i="505"/>
  <c r="AK108" i="505"/>
  <c r="AJ108" i="505"/>
  <c r="AD108" i="505"/>
  <c r="Z108" i="505" s="1"/>
  <c r="AC108" i="505"/>
  <c r="AB108" i="505"/>
  <c r="Y108" i="505"/>
  <c r="W108" i="505"/>
  <c r="U108" i="505"/>
  <c r="L108" i="505"/>
  <c r="B108" i="505"/>
  <c r="BJ107" i="505"/>
  <c r="BI107" i="505"/>
  <c r="BH107" i="505"/>
  <c r="BG107" i="505"/>
  <c r="BF107" i="505"/>
  <c r="BE107" i="505"/>
  <c r="BD107" i="505"/>
  <c r="BC107" i="505"/>
  <c r="BB107" i="505"/>
  <c r="BA107" i="505"/>
  <c r="AQ107" i="505"/>
  <c r="AL107" i="505"/>
  <c r="AK107" i="505"/>
  <c r="AJ107" i="505"/>
  <c r="AD107" i="505"/>
  <c r="Z107" i="505" s="1"/>
  <c r="AC107" i="505"/>
  <c r="AB107" i="505"/>
  <c r="Y107" i="505"/>
  <c r="W107" i="505"/>
  <c r="U107" i="505"/>
  <c r="L107" i="505"/>
  <c r="B107" i="505"/>
  <c r="BJ106" i="505"/>
  <c r="BI106" i="505"/>
  <c r="BH106" i="505"/>
  <c r="BG106" i="505"/>
  <c r="BF106" i="505"/>
  <c r="BE106" i="505"/>
  <c r="BD106" i="505"/>
  <c r="BC106" i="505"/>
  <c r="BB106" i="505"/>
  <c r="BA106" i="505"/>
  <c r="AQ106" i="505"/>
  <c r="AL106" i="505"/>
  <c r="AK106" i="505"/>
  <c r="AJ106" i="505"/>
  <c r="AD106" i="505"/>
  <c r="Z106" i="505" s="1"/>
  <c r="AC106" i="505"/>
  <c r="AB106" i="505"/>
  <c r="Y106" i="505"/>
  <c r="W106" i="505"/>
  <c r="U106" i="505"/>
  <c r="L106" i="505"/>
  <c r="B106" i="505"/>
  <c r="BJ105" i="505"/>
  <c r="BI105" i="505"/>
  <c r="BH105" i="505"/>
  <c r="BG105" i="505"/>
  <c r="BF105" i="505"/>
  <c r="BE105" i="505"/>
  <c r="BD105" i="505"/>
  <c r="BC105" i="505"/>
  <c r="BB105" i="505"/>
  <c r="BA105" i="505"/>
  <c r="AQ105" i="505"/>
  <c r="AL105" i="505"/>
  <c r="AK105" i="505"/>
  <c r="AJ105" i="505"/>
  <c r="AD105" i="505"/>
  <c r="Z105" i="505" s="1"/>
  <c r="AC105" i="505"/>
  <c r="AB105" i="505"/>
  <c r="Y105" i="505"/>
  <c r="W105" i="505"/>
  <c r="U105" i="505"/>
  <c r="L105" i="505"/>
  <c r="B105" i="505"/>
  <c r="BJ104" i="505"/>
  <c r="BI104" i="505"/>
  <c r="BH104" i="505"/>
  <c r="BG104" i="505"/>
  <c r="BF104" i="505"/>
  <c r="BE104" i="505"/>
  <c r="BD104" i="505"/>
  <c r="BC104" i="505"/>
  <c r="BB104" i="505"/>
  <c r="BA104" i="505"/>
  <c r="AQ104" i="505"/>
  <c r="AL104" i="505"/>
  <c r="AK104" i="505"/>
  <c r="AJ104" i="505"/>
  <c r="AD104" i="505"/>
  <c r="Z104" i="505" s="1"/>
  <c r="AC104" i="505"/>
  <c r="AB104" i="505"/>
  <c r="Y104" i="505"/>
  <c r="W104" i="505"/>
  <c r="U104" i="505"/>
  <c r="L104" i="505"/>
  <c r="B104" i="505"/>
  <c r="BJ103" i="505"/>
  <c r="BI103" i="505"/>
  <c r="BH103" i="505"/>
  <c r="BG103" i="505"/>
  <c r="BF103" i="505"/>
  <c r="BE103" i="505"/>
  <c r="BD103" i="505"/>
  <c r="BC103" i="505"/>
  <c r="BB103" i="505"/>
  <c r="BA103" i="505"/>
  <c r="AQ103" i="505"/>
  <c r="AL103" i="505"/>
  <c r="AK103" i="505"/>
  <c r="AJ103" i="505"/>
  <c r="AD103" i="505"/>
  <c r="Z103" i="505" s="1"/>
  <c r="AC103" i="505"/>
  <c r="AB103" i="505"/>
  <c r="Y103" i="505"/>
  <c r="W103" i="505"/>
  <c r="U103" i="505"/>
  <c r="L103" i="505"/>
  <c r="B103" i="505"/>
  <c r="BJ102" i="505"/>
  <c r="BI102" i="505"/>
  <c r="BH102" i="505"/>
  <c r="BG102" i="505"/>
  <c r="BF102" i="505"/>
  <c r="BE102" i="505"/>
  <c r="BD102" i="505"/>
  <c r="BC102" i="505"/>
  <c r="BB102" i="505"/>
  <c r="BA102" i="505"/>
  <c r="AQ102" i="505"/>
  <c r="AL102" i="505"/>
  <c r="AK102" i="505"/>
  <c r="AA102" i="505" s="1"/>
  <c r="AJ102" i="505"/>
  <c r="AD102" i="505"/>
  <c r="Z102" i="505" s="1"/>
  <c r="AC102" i="505"/>
  <c r="AB102" i="505"/>
  <c r="Y102" i="505"/>
  <c r="W102" i="505"/>
  <c r="U102" i="505"/>
  <c r="L102" i="505"/>
  <c r="B102" i="505"/>
  <c r="BJ101" i="505"/>
  <c r="BI101" i="505"/>
  <c r="BH101" i="505"/>
  <c r="BG101" i="505"/>
  <c r="BF101" i="505"/>
  <c r="BE101" i="505"/>
  <c r="BD101" i="505"/>
  <c r="BC101" i="505"/>
  <c r="BB101" i="505"/>
  <c r="BA101" i="505"/>
  <c r="AQ101" i="505"/>
  <c r="AL101" i="505"/>
  <c r="AK101" i="505"/>
  <c r="AJ101" i="505"/>
  <c r="AD101" i="505"/>
  <c r="Z101" i="505" s="1"/>
  <c r="AC101" i="505"/>
  <c r="AB101" i="505"/>
  <c r="Y101" i="505"/>
  <c r="W101" i="505"/>
  <c r="U101" i="505"/>
  <c r="L101" i="505"/>
  <c r="B101" i="505"/>
  <c r="BJ100" i="505"/>
  <c r="BI100" i="505"/>
  <c r="BH100" i="505"/>
  <c r="BG100" i="505"/>
  <c r="BF100" i="505"/>
  <c r="BE100" i="505"/>
  <c r="BD100" i="505"/>
  <c r="BC100" i="505"/>
  <c r="BB100" i="505"/>
  <c r="BA100" i="505"/>
  <c r="AQ100" i="505"/>
  <c r="AL100" i="505"/>
  <c r="AK100" i="505"/>
  <c r="AJ100" i="505"/>
  <c r="AD100" i="505"/>
  <c r="Z100" i="505" s="1"/>
  <c r="AC100" i="505"/>
  <c r="AB100" i="505"/>
  <c r="Y100" i="505"/>
  <c r="W100" i="505"/>
  <c r="U100" i="505"/>
  <c r="L100" i="505"/>
  <c r="B100" i="505"/>
  <c r="BJ99" i="505"/>
  <c r="BI99" i="505"/>
  <c r="BH99" i="505"/>
  <c r="BG99" i="505"/>
  <c r="BF99" i="505"/>
  <c r="BE99" i="505"/>
  <c r="BD99" i="505"/>
  <c r="BC99" i="505"/>
  <c r="BB99" i="505"/>
  <c r="BA99" i="505"/>
  <c r="AQ99" i="505"/>
  <c r="AL99" i="505"/>
  <c r="AK99" i="505"/>
  <c r="AJ99" i="505"/>
  <c r="AD99" i="505"/>
  <c r="AC99" i="505"/>
  <c r="AB99" i="505"/>
  <c r="Z99" i="505"/>
  <c r="Y99" i="505"/>
  <c r="W99" i="505"/>
  <c r="U99" i="505"/>
  <c r="L99" i="505"/>
  <c r="B99" i="505"/>
  <c r="BJ98" i="505"/>
  <c r="BI98" i="505"/>
  <c r="BH98" i="505"/>
  <c r="BG98" i="505"/>
  <c r="BF98" i="505"/>
  <c r="BE98" i="505"/>
  <c r="BD98" i="505"/>
  <c r="BC98" i="505"/>
  <c r="BB98" i="505"/>
  <c r="BA98" i="505"/>
  <c r="AQ98" i="505"/>
  <c r="AL98" i="505"/>
  <c r="AK98" i="505"/>
  <c r="AJ98" i="505"/>
  <c r="AD98" i="505"/>
  <c r="Z98" i="505" s="1"/>
  <c r="AC98" i="505"/>
  <c r="AB98" i="505"/>
  <c r="Y98" i="505"/>
  <c r="W98" i="505"/>
  <c r="U98" i="505"/>
  <c r="L98" i="505"/>
  <c r="B98" i="505"/>
  <c r="BJ97" i="505"/>
  <c r="BI97" i="505"/>
  <c r="BH97" i="505"/>
  <c r="BG97" i="505"/>
  <c r="BF97" i="505"/>
  <c r="BE97" i="505"/>
  <c r="BD97" i="505"/>
  <c r="BC97" i="505"/>
  <c r="BB97" i="505"/>
  <c r="BA97" i="505"/>
  <c r="AQ97" i="505"/>
  <c r="AL97" i="505"/>
  <c r="AK97" i="505"/>
  <c r="AJ97" i="505"/>
  <c r="AD97" i="505"/>
  <c r="Z97" i="505" s="1"/>
  <c r="AC97" i="505"/>
  <c r="AB97" i="505"/>
  <c r="Y97" i="505"/>
  <c r="W97" i="505"/>
  <c r="U97" i="505"/>
  <c r="L97" i="505"/>
  <c r="B97" i="505"/>
  <c r="BJ96" i="505"/>
  <c r="BI96" i="505"/>
  <c r="BH96" i="505"/>
  <c r="BG96" i="505"/>
  <c r="BF96" i="505"/>
  <c r="BE96" i="505"/>
  <c r="BD96" i="505"/>
  <c r="BC96" i="505"/>
  <c r="BB96" i="505"/>
  <c r="BA96" i="505"/>
  <c r="AQ96" i="505"/>
  <c r="AL96" i="505"/>
  <c r="AK96" i="505"/>
  <c r="AJ96" i="505"/>
  <c r="AD96" i="505"/>
  <c r="Z96" i="505" s="1"/>
  <c r="AC96" i="505"/>
  <c r="AB96" i="505"/>
  <c r="Y96" i="505"/>
  <c r="W96" i="505"/>
  <c r="U96" i="505"/>
  <c r="L96" i="505"/>
  <c r="B96" i="505"/>
  <c r="BJ95" i="505"/>
  <c r="BI95" i="505"/>
  <c r="BH95" i="505"/>
  <c r="BG95" i="505"/>
  <c r="BF95" i="505"/>
  <c r="BE95" i="505"/>
  <c r="BD95" i="505"/>
  <c r="BC95" i="505"/>
  <c r="BB95" i="505"/>
  <c r="BA95" i="505"/>
  <c r="AQ95" i="505"/>
  <c r="AL95" i="505"/>
  <c r="AK95" i="505"/>
  <c r="AJ95" i="505"/>
  <c r="AD95" i="505"/>
  <c r="Z95" i="505" s="1"/>
  <c r="AC95" i="505"/>
  <c r="AB95" i="505"/>
  <c r="Y95" i="505"/>
  <c r="W95" i="505"/>
  <c r="U95" i="505"/>
  <c r="L95" i="505"/>
  <c r="B95" i="505"/>
  <c r="BJ94" i="505"/>
  <c r="BI94" i="505"/>
  <c r="BH94" i="505"/>
  <c r="BG94" i="505"/>
  <c r="BF94" i="505"/>
  <c r="BE94" i="505"/>
  <c r="BD94" i="505"/>
  <c r="BC94" i="505"/>
  <c r="BB94" i="505"/>
  <c r="BA94" i="505"/>
  <c r="AQ94" i="505"/>
  <c r="AL94" i="505"/>
  <c r="AK94" i="505"/>
  <c r="AJ94" i="505"/>
  <c r="AD94" i="505"/>
  <c r="AC94" i="505"/>
  <c r="AB94" i="505"/>
  <c r="Z94" i="505"/>
  <c r="Y94" i="505"/>
  <c r="W94" i="505"/>
  <c r="U94" i="505"/>
  <c r="L94" i="505"/>
  <c r="B94" i="505"/>
  <c r="BJ93" i="505"/>
  <c r="BI93" i="505"/>
  <c r="BH93" i="505"/>
  <c r="BG93" i="505"/>
  <c r="BF93" i="505"/>
  <c r="BE93" i="505"/>
  <c r="BD93" i="505"/>
  <c r="BC93" i="505"/>
  <c r="BB93" i="505"/>
  <c r="BA93" i="505"/>
  <c r="AQ93" i="505"/>
  <c r="AL93" i="505"/>
  <c r="AK93" i="505"/>
  <c r="AJ93" i="505"/>
  <c r="AD93" i="505"/>
  <c r="Z93" i="505" s="1"/>
  <c r="AC93" i="505"/>
  <c r="AB93" i="505"/>
  <c r="Y93" i="505"/>
  <c r="W93" i="505"/>
  <c r="U93" i="505"/>
  <c r="L93" i="505"/>
  <c r="B93" i="505"/>
  <c r="BJ92" i="505"/>
  <c r="BI92" i="505"/>
  <c r="BH92" i="505"/>
  <c r="BG92" i="505"/>
  <c r="BF92" i="505"/>
  <c r="BE92" i="505"/>
  <c r="BD92" i="505"/>
  <c r="BC92" i="505"/>
  <c r="BB92" i="505"/>
  <c r="BA92" i="505"/>
  <c r="AQ92" i="505"/>
  <c r="AL92" i="505"/>
  <c r="AK92" i="505"/>
  <c r="AJ92" i="505"/>
  <c r="AD92" i="505"/>
  <c r="Z92" i="505" s="1"/>
  <c r="AC92" i="505"/>
  <c r="AB92" i="505"/>
  <c r="Y92" i="505"/>
  <c r="W92" i="505"/>
  <c r="U92" i="505"/>
  <c r="L92" i="505"/>
  <c r="B92" i="505"/>
  <c r="BJ91" i="505"/>
  <c r="BI91" i="505"/>
  <c r="BH91" i="505"/>
  <c r="BG91" i="505"/>
  <c r="BF91" i="505"/>
  <c r="BE91" i="505"/>
  <c r="BD91" i="505"/>
  <c r="BC91" i="505"/>
  <c r="BB91" i="505"/>
  <c r="BA91" i="505"/>
  <c r="AQ91" i="505"/>
  <c r="AL91" i="505"/>
  <c r="AK91" i="505"/>
  <c r="AJ91" i="505"/>
  <c r="AD91" i="505"/>
  <c r="Z91" i="505" s="1"/>
  <c r="AC91" i="505"/>
  <c r="AB91" i="505"/>
  <c r="Y91" i="505"/>
  <c r="W91" i="505"/>
  <c r="U91" i="505"/>
  <c r="L91" i="505"/>
  <c r="B91" i="505"/>
  <c r="BJ90" i="505"/>
  <c r="BI90" i="505"/>
  <c r="BH90" i="505"/>
  <c r="BG90" i="505"/>
  <c r="BF90" i="505"/>
  <c r="BE90" i="505"/>
  <c r="BD90" i="505"/>
  <c r="BC90" i="505"/>
  <c r="BB90" i="505"/>
  <c r="BA90" i="505"/>
  <c r="AQ90" i="505"/>
  <c r="AL90" i="505"/>
  <c r="AK90" i="505"/>
  <c r="AJ90" i="505"/>
  <c r="AD90" i="505"/>
  <c r="Z90" i="505" s="1"/>
  <c r="AC90" i="505"/>
  <c r="AB90" i="505"/>
  <c r="Y90" i="505"/>
  <c r="W90" i="505"/>
  <c r="U90" i="505"/>
  <c r="L90" i="505"/>
  <c r="B90" i="505"/>
  <c r="BJ89" i="505"/>
  <c r="BI89" i="505"/>
  <c r="BH89" i="505"/>
  <c r="BG89" i="505"/>
  <c r="BF89" i="505"/>
  <c r="BE89" i="505"/>
  <c r="BD89" i="505"/>
  <c r="BC89" i="505"/>
  <c r="BB89" i="505"/>
  <c r="BA89" i="505"/>
  <c r="AQ89" i="505"/>
  <c r="AL89" i="505"/>
  <c r="AK89" i="505"/>
  <c r="AJ89" i="505"/>
  <c r="AD89" i="505"/>
  <c r="Z89" i="505" s="1"/>
  <c r="AC89" i="505"/>
  <c r="AB89" i="505"/>
  <c r="Y89" i="505"/>
  <c r="W89" i="505"/>
  <c r="U89" i="505"/>
  <c r="L89" i="505"/>
  <c r="B89" i="505"/>
  <c r="BJ88" i="505"/>
  <c r="BI88" i="505"/>
  <c r="BH88" i="505"/>
  <c r="BG88" i="505"/>
  <c r="BF88" i="505"/>
  <c r="BE88" i="505"/>
  <c r="BD88" i="505"/>
  <c r="BC88" i="505"/>
  <c r="BB88" i="505"/>
  <c r="BA88" i="505"/>
  <c r="AQ88" i="505"/>
  <c r="AL88" i="505"/>
  <c r="AK88" i="505"/>
  <c r="AJ88" i="505"/>
  <c r="AD88" i="505"/>
  <c r="Z88" i="505" s="1"/>
  <c r="AC88" i="505"/>
  <c r="AB88" i="505"/>
  <c r="Y88" i="505"/>
  <c r="W88" i="505"/>
  <c r="U88" i="505"/>
  <c r="L88" i="505"/>
  <c r="B88" i="505"/>
  <c r="BJ87" i="505"/>
  <c r="BI87" i="505"/>
  <c r="BH87" i="505"/>
  <c r="BG87" i="505"/>
  <c r="BF87" i="505"/>
  <c r="BE87" i="505"/>
  <c r="BD87" i="505"/>
  <c r="BC87" i="505"/>
  <c r="BB87" i="505"/>
  <c r="BA87" i="505"/>
  <c r="AQ87" i="505"/>
  <c r="AL87" i="505"/>
  <c r="AK87" i="505"/>
  <c r="AJ87" i="505"/>
  <c r="AD87" i="505"/>
  <c r="Z87" i="505" s="1"/>
  <c r="AC87" i="505"/>
  <c r="AB87" i="505"/>
  <c r="Y87" i="505"/>
  <c r="W87" i="505"/>
  <c r="U87" i="505"/>
  <c r="L87" i="505"/>
  <c r="B87" i="505"/>
  <c r="BJ86" i="505"/>
  <c r="BI86" i="505"/>
  <c r="BH86" i="505"/>
  <c r="BG86" i="505"/>
  <c r="BF86" i="505"/>
  <c r="BE86" i="505"/>
  <c r="BD86" i="505"/>
  <c r="BC86" i="505"/>
  <c r="BB86" i="505"/>
  <c r="BA86" i="505"/>
  <c r="AQ86" i="505"/>
  <c r="AL86" i="505"/>
  <c r="AK86" i="505"/>
  <c r="AJ86" i="505"/>
  <c r="AD86" i="505"/>
  <c r="Z86" i="505" s="1"/>
  <c r="AC86" i="505"/>
  <c r="AB86" i="505"/>
  <c r="Y86" i="505"/>
  <c r="W86" i="505"/>
  <c r="U86" i="505"/>
  <c r="L86" i="505"/>
  <c r="B86" i="505"/>
  <c r="BJ85" i="505"/>
  <c r="BI85" i="505"/>
  <c r="BH85" i="505"/>
  <c r="BG85" i="505"/>
  <c r="BF85" i="505"/>
  <c r="BE85" i="505"/>
  <c r="BD85" i="505"/>
  <c r="BC85" i="505"/>
  <c r="BB85" i="505"/>
  <c r="BA85" i="505"/>
  <c r="AQ85" i="505"/>
  <c r="AL85" i="505"/>
  <c r="AK85" i="505"/>
  <c r="AJ85" i="505"/>
  <c r="AD85" i="505"/>
  <c r="Z85" i="505" s="1"/>
  <c r="AC85" i="505"/>
  <c r="AB85" i="505"/>
  <c r="Y85" i="505"/>
  <c r="W85" i="505"/>
  <c r="U85" i="505"/>
  <c r="L85" i="505"/>
  <c r="B85" i="505"/>
  <c r="BJ84" i="505"/>
  <c r="BI84" i="505"/>
  <c r="BH84" i="505"/>
  <c r="BG84" i="505"/>
  <c r="BF84" i="505"/>
  <c r="BE84" i="505"/>
  <c r="BD84" i="505"/>
  <c r="BC84" i="505"/>
  <c r="BB84" i="505"/>
  <c r="BA84" i="505"/>
  <c r="AQ84" i="505"/>
  <c r="AL84" i="505"/>
  <c r="AK84" i="505"/>
  <c r="AJ84" i="505"/>
  <c r="AD84" i="505"/>
  <c r="Z84" i="505" s="1"/>
  <c r="AC84" i="505"/>
  <c r="AB84" i="505"/>
  <c r="Y84" i="505"/>
  <c r="W84" i="505"/>
  <c r="U84" i="505"/>
  <c r="L84" i="505"/>
  <c r="B84" i="505"/>
  <c r="BJ83" i="505"/>
  <c r="BI83" i="505"/>
  <c r="BH83" i="505"/>
  <c r="BG83" i="505"/>
  <c r="BF83" i="505"/>
  <c r="BE83" i="505"/>
  <c r="BD83" i="505"/>
  <c r="BC83" i="505"/>
  <c r="BB83" i="505"/>
  <c r="BA83" i="505"/>
  <c r="AQ83" i="505"/>
  <c r="AL83" i="505"/>
  <c r="AK83" i="505"/>
  <c r="AJ83" i="505"/>
  <c r="AD83" i="505"/>
  <c r="Z83" i="505" s="1"/>
  <c r="AC83" i="505"/>
  <c r="AB83" i="505"/>
  <c r="Y83" i="505"/>
  <c r="W83" i="505"/>
  <c r="U83" i="505"/>
  <c r="L83" i="505"/>
  <c r="B83" i="505"/>
  <c r="BJ82" i="505"/>
  <c r="BI82" i="505"/>
  <c r="BH82" i="505"/>
  <c r="BG82" i="505"/>
  <c r="BF82" i="505"/>
  <c r="BE82" i="505"/>
  <c r="BD82" i="505"/>
  <c r="BC82" i="505"/>
  <c r="BB82" i="505"/>
  <c r="BA82" i="505"/>
  <c r="AQ82" i="505"/>
  <c r="AL82" i="505"/>
  <c r="AK82" i="505"/>
  <c r="AJ82" i="505"/>
  <c r="AD82" i="505"/>
  <c r="Z82" i="505" s="1"/>
  <c r="AC82" i="505"/>
  <c r="AB82" i="505"/>
  <c r="Y82" i="505"/>
  <c r="W82" i="505"/>
  <c r="U82" i="505"/>
  <c r="L82" i="505"/>
  <c r="B82" i="505"/>
  <c r="BJ81" i="505"/>
  <c r="BI81" i="505"/>
  <c r="BH81" i="505"/>
  <c r="BG81" i="505"/>
  <c r="BF81" i="505"/>
  <c r="BE81" i="505"/>
  <c r="BD81" i="505"/>
  <c r="BC81" i="505"/>
  <c r="BB81" i="505"/>
  <c r="BA81" i="505"/>
  <c r="AQ81" i="505"/>
  <c r="AL81" i="505"/>
  <c r="AK81" i="505"/>
  <c r="AJ81" i="505"/>
  <c r="AD81" i="505"/>
  <c r="Z81" i="505" s="1"/>
  <c r="AC81" i="505"/>
  <c r="AB81" i="505"/>
  <c r="Y81" i="505"/>
  <c r="W81" i="505"/>
  <c r="U81" i="505"/>
  <c r="L81" i="505"/>
  <c r="B81" i="505"/>
  <c r="BJ80" i="505"/>
  <c r="BI80" i="505"/>
  <c r="BH80" i="505"/>
  <c r="BG80" i="505"/>
  <c r="BF80" i="505"/>
  <c r="BE80" i="505"/>
  <c r="BD80" i="505"/>
  <c r="BC80" i="505"/>
  <c r="BB80" i="505"/>
  <c r="BA80" i="505"/>
  <c r="AQ80" i="505"/>
  <c r="AL80" i="505"/>
  <c r="AK80" i="505"/>
  <c r="AJ80" i="505"/>
  <c r="AD80" i="505"/>
  <c r="Z80" i="505" s="1"/>
  <c r="AC80" i="505"/>
  <c r="AB80" i="505"/>
  <c r="Y80" i="505"/>
  <c r="W80" i="505"/>
  <c r="U80" i="505"/>
  <c r="L80" i="505"/>
  <c r="B80" i="505"/>
  <c r="BJ79" i="505"/>
  <c r="BI79" i="505"/>
  <c r="BH79" i="505"/>
  <c r="BG79" i="505"/>
  <c r="BF79" i="505"/>
  <c r="BE79" i="505"/>
  <c r="BD79" i="505"/>
  <c r="BC79" i="505"/>
  <c r="BB79" i="505"/>
  <c r="BA79" i="505"/>
  <c r="AQ79" i="505"/>
  <c r="AL79" i="505"/>
  <c r="AK79" i="505"/>
  <c r="AJ79" i="505"/>
  <c r="AD79" i="505"/>
  <c r="Z79" i="505" s="1"/>
  <c r="AC79" i="505"/>
  <c r="AB79" i="505"/>
  <c r="Y79" i="505"/>
  <c r="W79" i="505"/>
  <c r="U79" i="505"/>
  <c r="L79" i="505"/>
  <c r="B79" i="505"/>
  <c r="BJ78" i="505"/>
  <c r="BI78" i="505"/>
  <c r="BH78" i="505"/>
  <c r="BG78" i="505"/>
  <c r="BF78" i="505"/>
  <c r="BE78" i="505"/>
  <c r="BD78" i="505"/>
  <c r="BC78" i="505"/>
  <c r="BB78" i="505"/>
  <c r="BA78" i="505"/>
  <c r="AQ78" i="505"/>
  <c r="AL78" i="505"/>
  <c r="AK78" i="505"/>
  <c r="AJ78" i="505"/>
  <c r="AD78" i="505"/>
  <c r="Z78" i="505" s="1"/>
  <c r="AC78" i="505"/>
  <c r="AB78" i="505"/>
  <c r="Y78" i="505"/>
  <c r="W78" i="505"/>
  <c r="U78" i="505"/>
  <c r="L78" i="505"/>
  <c r="B78" i="505"/>
  <c r="BJ77" i="505"/>
  <c r="BI77" i="505"/>
  <c r="BH77" i="505"/>
  <c r="BG77" i="505"/>
  <c r="BF77" i="505"/>
  <c r="BE77" i="505"/>
  <c r="BD77" i="505"/>
  <c r="BC77" i="505"/>
  <c r="BB77" i="505"/>
  <c r="BA77" i="505"/>
  <c r="AQ77" i="505"/>
  <c r="AL77" i="505"/>
  <c r="AK77" i="505"/>
  <c r="AJ77" i="505"/>
  <c r="AD77" i="505"/>
  <c r="Z77" i="505" s="1"/>
  <c r="AC77" i="505"/>
  <c r="AB77" i="505"/>
  <c r="Y77" i="505"/>
  <c r="W77" i="505"/>
  <c r="U77" i="505"/>
  <c r="L77" i="505"/>
  <c r="B77" i="505"/>
  <c r="BJ76" i="505"/>
  <c r="BI76" i="505"/>
  <c r="BH76" i="505"/>
  <c r="BG76" i="505"/>
  <c r="BF76" i="505"/>
  <c r="BE76" i="505"/>
  <c r="BD76" i="505"/>
  <c r="BC76" i="505"/>
  <c r="BB76" i="505"/>
  <c r="BA76" i="505"/>
  <c r="AQ76" i="505"/>
  <c r="AL76" i="505"/>
  <c r="AK76" i="505"/>
  <c r="AJ76" i="505"/>
  <c r="AD76" i="505"/>
  <c r="Z76" i="505" s="1"/>
  <c r="AC76" i="505"/>
  <c r="AB76" i="505"/>
  <c r="Y76" i="505"/>
  <c r="W76" i="505"/>
  <c r="U76" i="505"/>
  <c r="L76" i="505"/>
  <c r="B76" i="505"/>
  <c r="BJ75" i="505"/>
  <c r="BI75" i="505"/>
  <c r="BH75" i="505"/>
  <c r="BG75" i="505"/>
  <c r="BF75" i="505"/>
  <c r="BE75" i="505"/>
  <c r="BD75" i="505"/>
  <c r="BC75" i="505"/>
  <c r="BB75" i="505"/>
  <c r="BA75" i="505"/>
  <c r="AQ75" i="505"/>
  <c r="AL75" i="505"/>
  <c r="AK75" i="505"/>
  <c r="AJ75" i="505"/>
  <c r="AD75" i="505"/>
  <c r="Z75" i="505" s="1"/>
  <c r="AC75" i="505"/>
  <c r="AB75" i="505"/>
  <c r="Y75" i="505"/>
  <c r="W75" i="505"/>
  <c r="U75" i="505"/>
  <c r="L75" i="505"/>
  <c r="B75" i="505"/>
  <c r="BJ74" i="505"/>
  <c r="BI74" i="505"/>
  <c r="BH74" i="505"/>
  <c r="BG74" i="505"/>
  <c r="BF74" i="505"/>
  <c r="BE74" i="505"/>
  <c r="BD74" i="505"/>
  <c r="BC74" i="505"/>
  <c r="BB74" i="505"/>
  <c r="BA74" i="505"/>
  <c r="AQ74" i="505"/>
  <c r="AL74" i="505"/>
  <c r="AK74" i="505"/>
  <c r="AJ74" i="505"/>
  <c r="AD74" i="505"/>
  <c r="Z74" i="505" s="1"/>
  <c r="AC74" i="505"/>
  <c r="AB74" i="505"/>
  <c r="Y74" i="505"/>
  <c r="W74" i="505"/>
  <c r="U74" i="505"/>
  <c r="L74" i="505"/>
  <c r="B74" i="505"/>
  <c r="BJ73" i="505"/>
  <c r="BI73" i="505"/>
  <c r="BH73" i="505"/>
  <c r="BG73" i="505"/>
  <c r="BF73" i="505"/>
  <c r="BE73" i="505"/>
  <c r="BD73" i="505"/>
  <c r="BC73" i="505"/>
  <c r="BB73" i="505"/>
  <c r="BA73" i="505"/>
  <c r="AQ73" i="505"/>
  <c r="AL73" i="505"/>
  <c r="AK73" i="505"/>
  <c r="AJ73" i="505"/>
  <c r="AD73" i="505"/>
  <c r="Z73" i="505" s="1"/>
  <c r="AC73" i="505"/>
  <c r="AB73" i="505"/>
  <c r="Y73" i="505"/>
  <c r="W73" i="505"/>
  <c r="U73" i="505"/>
  <c r="L73" i="505"/>
  <c r="B73" i="505"/>
  <c r="BJ72" i="505"/>
  <c r="BI72" i="505"/>
  <c r="BH72" i="505"/>
  <c r="BG72" i="505"/>
  <c r="BF72" i="505"/>
  <c r="BE72" i="505"/>
  <c r="BD72" i="505"/>
  <c r="BC72" i="505"/>
  <c r="BB72" i="505"/>
  <c r="BA72" i="505"/>
  <c r="AQ72" i="505"/>
  <c r="AL72" i="505"/>
  <c r="AK72" i="505"/>
  <c r="AJ72" i="505"/>
  <c r="AD72" i="505"/>
  <c r="AC72" i="505"/>
  <c r="AB72" i="505"/>
  <c r="Z72" i="505"/>
  <c r="Y72" i="505"/>
  <c r="W72" i="505"/>
  <c r="U72" i="505"/>
  <c r="L72" i="505"/>
  <c r="B72" i="505"/>
  <c r="BJ71" i="505"/>
  <c r="BI71" i="505"/>
  <c r="BH71" i="505"/>
  <c r="BG71" i="505"/>
  <c r="BF71" i="505"/>
  <c r="BE71" i="505"/>
  <c r="BD71" i="505"/>
  <c r="BC71" i="505"/>
  <c r="BB71" i="505"/>
  <c r="BA71" i="505"/>
  <c r="AQ71" i="505"/>
  <c r="AL71" i="505"/>
  <c r="AK71" i="505"/>
  <c r="AJ71" i="505"/>
  <c r="AD71" i="505"/>
  <c r="Z71" i="505" s="1"/>
  <c r="AC71" i="505"/>
  <c r="AB71" i="505"/>
  <c r="Y71" i="505"/>
  <c r="W71" i="505"/>
  <c r="U71" i="505"/>
  <c r="L71" i="505"/>
  <c r="B71" i="505"/>
  <c r="BJ70" i="505"/>
  <c r="BI70" i="505"/>
  <c r="BH70" i="505"/>
  <c r="BG70" i="505"/>
  <c r="BF70" i="505"/>
  <c r="BE70" i="505"/>
  <c r="BD70" i="505"/>
  <c r="BC70" i="505"/>
  <c r="BB70" i="505"/>
  <c r="BA70" i="505"/>
  <c r="AQ70" i="505"/>
  <c r="AL70" i="505"/>
  <c r="AK70" i="505"/>
  <c r="AJ70" i="505"/>
  <c r="AD70" i="505"/>
  <c r="Z70" i="505" s="1"/>
  <c r="AC70" i="505"/>
  <c r="AB70" i="505"/>
  <c r="Y70" i="505"/>
  <c r="W70" i="505"/>
  <c r="U70" i="505"/>
  <c r="L70" i="505"/>
  <c r="B70" i="505"/>
  <c r="BJ69" i="505"/>
  <c r="BI69" i="505"/>
  <c r="BH69" i="505"/>
  <c r="BG69" i="505"/>
  <c r="BF69" i="505"/>
  <c r="BE69" i="505"/>
  <c r="BD69" i="505"/>
  <c r="BC69" i="505"/>
  <c r="BB69" i="505"/>
  <c r="BA69" i="505"/>
  <c r="AQ69" i="505"/>
  <c r="AL69" i="505"/>
  <c r="AK69" i="505"/>
  <c r="AJ69" i="505"/>
  <c r="AD69" i="505"/>
  <c r="Z69" i="505" s="1"/>
  <c r="AC69" i="505"/>
  <c r="AB69" i="505"/>
  <c r="Y69" i="505"/>
  <c r="W69" i="505"/>
  <c r="U69" i="505"/>
  <c r="L69" i="505"/>
  <c r="B69" i="505"/>
  <c r="BJ68" i="505"/>
  <c r="BI68" i="505"/>
  <c r="BH68" i="505"/>
  <c r="BG68" i="505"/>
  <c r="BF68" i="505"/>
  <c r="BE68" i="505"/>
  <c r="BD68" i="505"/>
  <c r="BC68" i="505"/>
  <c r="BB68" i="505"/>
  <c r="BA68" i="505"/>
  <c r="AQ68" i="505"/>
  <c r="AL68" i="505"/>
  <c r="AK68" i="505"/>
  <c r="AJ68" i="505"/>
  <c r="AD68" i="505"/>
  <c r="Z68" i="505" s="1"/>
  <c r="AC68" i="505"/>
  <c r="AB68" i="505"/>
  <c r="Y68" i="505"/>
  <c r="W68" i="505"/>
  <c r="U68" i="505"/>
  <c r="L68" i="505"/>
  <c r="B68" i="505"/>
  <c r="BJ67" i="505"/>
  <c r="BI67" i="505"/>
  <c r="BH67" i="505"/>
  <c r="BG67" i="505"/>
  <c r="BF67" i="505"/>
  <c r="BE67" i="505"/>
  <c r="BD67" i="505"/>
  <c r="BC67" i="505"/>
  <c r="BB67" i="505"/>
  <c r="BA67" i="505"/>
  <c r="AQ67" i="505"/>
  <c r="AL67" i="505"/>
  <c r="AK67" i="505"/>
  <c r="AJ67" i="505"/>
  <c r="AD67" i="505"/>
  <c r="AC67" i="505"/>
  <c r="AB67" i="505"/>
  <c r="Z67" i="505"/>
  <c r="Y67" i="505"/>
  <c r="W67" i="505"/>
  <c r="U67" i="505"/>
  <c r="L67" i="505"/>
  <c r="B67" i="505"/>
  <c r="BJ66" i="505"/>
  <c r="BI66" i="505"/>
  <c r="BH66" i="505"/>
  <c r="BG66" i="505"/>
  <c r="BF66" i="505"/>
  <c r="BE66" i="505"/>
  <c r="BD66" i="505"/>
  <c r="BC66" i="505"/>
  <c r="BB66" i="505"/>
  <c r="BA66" i="505"/>
  <c r="AQ66" i="505"/>
  <c r="AL66" i="505"/>
  <c r="AK66" i="505"/>
  <c r="AJ66" i="505"/>
  <c r="AD66" i="505"/>
  <c r="Z66" i="505" s="1"/>
  <c r="AC66" i="505"/>
  <c r="AB66" i="505"/>
  <c r="Y66" i="505"/>
  <c r="W66" i="505"/>
  <c r="U66" i="505"/>
  <c r="L66" i="505"/>
  <c r="B66" i="505"/>
  <c r="BJ65" i="505"/>
  <c r="BI65" i="505"/>
  <c r="BH65" i="505"/>
  <c r="BG65" i="505"/>
  <c r="BF65" i="505"/>
  <c r="BE65" i="505"/>
  <c r="BD65" i="505"/>
  <c r="BC65" i="505"/>
  <c r="BB65" i="505"/>
  <c r="BA65" i="505"/>
  <c r="AQ65" i="505"/>
  <c r="AL65" i="505"/>
  <c r="AK65" i="505"/>
  <c r="AJ65" i="505"/>
  <c r="AD65" i="505"/>
  <c r="Z65" i="505" s="1"/>
  <c r="AC65" i="505"/>
  <c r="AB65" i="505"/>
  <c r="Y65" i="505"/>
  <c r="W65" i="505"/>
  <c r="U65" i="505"/>
  <c r="L65" i="505"/>
  <c r="B65" i="505"/>
  <c r="BJ64" i="505"/>
  <c r="BI64" i="505"/>
  <c r="BH64" i="505"/>
  <c r="BG64" i="505"/>
  <c r="BF64" i="505"/>
  <c r="BE64" i="505"/>
  <c r="BD64" i="505"/>
  <c r="BC64" i="505"/>
  <c r="BB64" i="505"/>
  <c r="BA64" i="505"/>
  <c r="AQ64" i="505"/>
  <c r="AL64" i="505"/>
  <c r="AK64" i="505"/>
  <c r="AJ64" i="505"/>
  <c r="AD64" i="505"/>
  <c r="Z64" i="505" s="1"/>
  <c r="AC64" i="505"/>
  <c r="AB64" i="505"/>
  <c r="Y64" i="505"/>
  <c r="W64" i="505"/>
  <c r="U64" i="505"/>
  <c r="L64" i="505"/>
  <c r="B64" i="505"/>
  <c r="BJ63" i="505"/>
  <c r="BI63" i="505"/>
  <c r="BH63" i="505"/>
  <c r="BG63" i="505"/>
  <c r="BF63" i="505"/>
  <c r="BE63" i="505"/>
  <c r="BD63" i="505"/>
  <c r="BC63" i="505"/>
  <c r="BB63" i="505"/>
  <c r="BA63" i="505"/>
  <c r="AQ63" i="505"/>
  <c r="AL63" i="505"/>
  <c r="AK63" i="505"/>
  <c r="AJ63" i="505"/>
  <c r="AD63" i="505"/>
  <c r="Z63" i="505" s="1"/>
  <c r="AC63" i="505"/>
  <c r="AB63" i="505"/>
  <c r="Y63" i="505"/>
  <c r="W63" i="505"/>
  <c r="U63" i="505"/>
  <c r="L63" i="505"/>
  <c r="B63" i="505"/>
  <c r="BJ62" i="505"/>
  <c r="BI62" i="505"/>
  <c r="BH62" i="505"/>
  <c r="BG62" i="505"/>
  <c r="BF62" i="505"/>
  <c r="BE62" i="505"/>
  <c r="BD62" i="505"/>
  <c r="BC62" i="505"/>
  <c r="BB62" i="505"/>
  <c r="BA62" i="505"/>
  <c r="AQ62" i="505"/>
  <c r="AL62" i="505"/>
  <c r="AK62" i="505"/>
  <c r="AJ62" i="505"/>
  <c r="AD62" i="505"/>
  <c r="AC62" i="505"/>
  <c r="AB62" i="505"/>
  <c r="Z62" i="505"/>
  <c r="Y62" i="505"/>
  <c r="W62" i="505"/>
  <c r="U62" i="505"/>
  <c r="L62" i="505"/>
  <c r="B62" i="505"/>
  <c r="BJ61" i="505"/>
  <c r="BI61" i="505"/>
  <c r="BH61" i="505"/>
  <c r="BG61" i="505"/>
  <c r="BF61" i="505"/>
  <c r="BE61" i="505"/>
  <c r="BD61" i="505"/>
  <c r="BC61" i="505"/>
  <c r="BB61" i="505"/>
  <c r="BA61" i="505"/>
  <c r="AQ61" i="505"/>
  <c r="AL61" i="505"/>
  <c r="AK61" i="505"/>
  <c r="AJ61" i="505"/>
  <c r="AD61" i="505"/>
  <c r="Z61" i="505" s="1"/>
  <c r="AC61" i="505"/>
  <c r="AB61" i="505"/>
  <c r="Y61" i="505"/>
  <c r="W61" i="505"/>
  <c r="U61" i="505"/>
  <c r="L61" i="505"/>
  <c r="B61" i="505"/>
  <c r="BJ60" i="505"/>
  <c r="BI60" i="505"/>
  <c r="BH60" i="505"/>
  <c r="BG60" i="505"/>
  <c r="BF60" i="505"/>
  <c r="BE60" i="505"/>
  <c r="BD60" i="505"/>
  <c r="BC60" i="505"/>
  <c r="BB60" i="505"/>
  <c r="BA60" i="505"/>
  <c r="AQ60" i="505"/>
  <c r="AL60" i="505"/>
  <c r="AK60" i="505"/>
  <c r="AJ60" i="505"/>
  <c r="AD60" i="505"/>
  <c r="Z60" i="505" s="1"/>
  <c r="AC60" i="505"/>
  <c r="AB60" i="505"/>
  <c r="Y60" i="505"/>
  <c r="W60" i="505"/>
  <c r="U60" i="505"/>
  <c r="L60" i="505"/>
  <c r="B60" i="505"/>
  <c r="BJ59" i="505"/>
  <c r="BI59" i="505"/>
  <c r="BH59" i="505"/>
  <c r="BG59" i="505"/>
  <c r="BF59" i="505"/>
  <c r="BE59" i="505"/>
  <c r="BD59" i="505"/>
  <c r="BC59" i="505"/>
  <c r="BB59" i="505"/>
  <c r="BA59" i="505"/>
  <c r="AQ59" i="505"/>
  <c r="AL59" i="505"/>
  <c r="AK59" i="505"/>
  <c r="AJ59" i="505"/>
  <c r="AD59" i="505"/>
  <c r="Z59" i="505" s="1"/>
  <c r="AC59" i="505"/>
  <c r="AB59" i="505"/>
  <c r="Y59" i="505"/>
  <c r="W59" i="505"/>
  <c r="U59" i="505"/>
  <c r="L59" i="505"/>
  <c r="B59" i="505"/>
  <c r="BJ58" i="505"/>
  <c r="BI58" i="505"/>
  <c r="BH58" i="505"/>
  <c r="BG58" i="505"/>
  <c r="BF58" i="505"/>
  <c r="BE58" i="505"/>
  <c r="BD58" i="505"/>
  <c r="BC58" i="505"/>
  <c r="BB58" i="505"/>
  <c r="BA58" i="505"/>
  <c r="AQ58" i="505"/>
  <c r="AL58" i="505"/>
  <c r="AK58" i="505"/>
  <c r="AJ58" i="505"/>
  <c r="AD58" i="505"/>
  <c r="Z58" i="505" s="1"/>
  <c r="AC58" i="505"/>
  <c r="AB58" i="505"/>
  <c r="Y58" i="505"/>
  <c r="W58" i="505"/>
  <c r="U58" i="505"/>
  <c r="L58" i="505"/>
  <c r="B58" i="505"/>
  <c r="BJ57" i="505"/>
  <c r="BI57" i="505"/>
  <c r="BH57" i="505"/>
  <c r="BG57" i="505"/>
  <c r="BF57" i="505"/>
  <c r="BE57" i="505"/>
  <c r="BD57" i="505"/>
  <c r="BC57" i="505"/>
  <c r="BB57" i="505"/>
  <c r="BA57" i="505"/>
  <c r="AQ57" i="505"/>
  <c r="AL57" i="505"/>
  <c r="AK57" i="505"/>
  <c r="AJ57" i="505"/>
  <c r="AD57" i="505"/>
  <c r="Z57" i="505" s="1"/>
  <c r="AC57" i="505"/>
  <c r="AB57" i="505"/>
  <c r="Y57" i="505"/>
  <c r="W57" i="505"/>
  <c r="U57" i="505"/>
  <c r="L57" i="505"/>
  <c r="B57" i="505"/>
  <c r="BJ56" i="505"/>
  <c r="BI56" i="505"/>
  <c r="BH56" i="505"/>
  <c r="BG56" i="505"/>
  <c r="BF56" i="505"/>
  <c r="BE56" i="505"/>
  <c r="BD56" i="505"/>
  <c r="BC56" i="505"/>
  <c r="BB56" i="505"/>
  <c r="BA56" i="505"/>
  <c r="AQ56" i="505"/>
  <c r="AL56" i="505"/>
  <c r="AK56" i="505"/>
  <c r="AJ56" i="505"/>
  <c r="AD56" i="505"/>
  <c r="Z56" i="505" s="1"/>
  <c r="AC56" i="505"/>
  <c r="AB56" i="505"/>
  <c r="Y56" i="505"/>
  <c r="W56" i="505"/>
  <c r="U56" i="505"/>
  <c r="L56" i="505"/>
  <c r="B56" i="505"/>
  <c r="BJ55" i="505"/>
  <c r="BI55" i="505"/>
  <c r="BH55" i="505"/>
  <c r="BG55" i="505"/>
  <c r="BF55" i="505"/>
  <c r="BE55" i="505"/>
  <c r="BD55" i="505"/>
  <c r="BC55" i="505"/>
  <c r="BB55" i="505"/>
  <c r="BA55" i="505"/>
  <c r="AQ55" i="505"/>
  <c r="AL55" i="505"/>
  <c r="AK55" i="505"/>
  <c r="AA55" i="505" s="1"/>
  <c r="AJ55" i="505"/>
  <c r="AD55" i="505"/>
  <c r="Z55" i="505" s="1"/>
  <c r="AC55" i="505"/>
  <c r="AB55" i="505"/>
  <c r="Y55" i="505"/>
  <c r="W55" i="505"/>
  <c r="U55" i="505"/>
  <c r="L55" i="505"/>
  <c r="B55" i="505"/>
  <c r="BJ54" i="505"/>
  <c r="BI54" i="505"/>
  <c r="BH54" i="505"/>
  <c r="BG54" i="505"/>
  <c r="BF54" i="505"/>
  <c r="BE54" i="505"/>
  <c r="BD54" i="505"/>
  <c r="BC54" i="505"/>
  <c r="BB54" i="505"/>
  <c r="BA54" i="505"/>
  <c r="AQ54" i="505"/>
  <c r="AL54" i="505"/>
  <c r="AK54" i="505"/>
  <c r="AJ54" i="505"/>
  <c r="AD54" i="505"/>
  <c r="Z54" i="505" s="1"/>
  <c r="AC54" i="505"/>
  <c r="AB54" i="505"/>
  <c r="Y54" i="505"/>
  <c r="W54" i="505"/>
  <c r="U54" i="505"/>
  <c r="L54" i="505"/>
  <c r="B54" i="505"/>
  <c r="BJ53" i="505"/>
  <c r="BI53" i="505"/>
  <c r="BH53" i="505"/>
  <c r="BG53" i="505"/>
  <c r="BF53" i="505"/>
  <c r="BE53" i="505"/>
  <c r="BD53" i="505"/>
  <c r="BC53" i="505"/>
  <c r="BB53" i="505"/>
  <c r="BA53" i="505"/>
  <c r="AQ53" i="505"/>
  <c r="AL53" i="505"/>
  <c r="AK53" i="505"/>
  <c r="AJ53" i="505"/>
  <c r="AD53" i="505"/>
  <c r="Z53" i="505" s="1"/>
  <c r="AC53" i="505"/>
  <c r="AB53" i="505"/>
  <c r="Y53" i="505"/>
  <c r="W53" i="505"/>
  <c r="U53" i="505"/>
  <c r="L53" i="505"/>
  <c r="B53" i="505"/>
  <c r="BJ52" i="505"/>
  <c r="BI52" i="505"/>
  <c r="BH52" i="505"/>
  <c r="BG52" i="505"/>
  <c r="BF52" i="505"/>
  <c r="BE52" i="505"/>
  <c r="BD52" i="505"/>
  <c r="BC52" i="505"/>
  <c r="BB52" i="505"/>
  <c r="BA52" i="505"/>
  <c r="AQ52" i="505"/>
  <c r="AL52" i="505"/>
  <c r="AK52" i="505"/>
  <c r="AJ52" i="505"/>
  <c r="AD52" i="505"/>
  <c r="Z52" i="505" s="1"/>
  <c r="AC52" i="505"/>
  <c r="AB52" i="505"/>
  <c r="Y52" i="505"/>
  <c r="W52" i="505"/>
  <c r="U52" i="505"/>
  <c r="L52" i="505"/>
  <c r="B52" i="505"/>
  <c r="BJ51" i="505"/>
  <c r="BI51" i="505"/>
  <c r="BH51" i="505"/>
  <c r="BG51" i="505"/>
  <c r="BF51" i="505"/>
  <c r="BE51" i="505"/>
  <c r="BD51" i="505"/>
  <c r="BC51" i="505"/>
  <c r="BB51" i="505"/>
  <c r="BA51" i="505"/>
  <c r="AQ51" i="505"/>
  <c r="AL51" i="505"/>
  <c r="AK51" i="505"/>
  <c r="AJ51" i="505"/>
  <c r="AD51" i="505"/>
  <c r="Z51" i="505" s="1"/>
  <c r="AC51" i="505"/>
  <c r="AB51" i="505"/>
  <c r="Y51" i="505"/>
  <c r="W51" i="505"/>
  <c r="U51" i="505"/>
  <c r="L51" i="505"/>
  <c r="B51" i="505"/>
  <c r="BJ50" i="505"/>
  <c r="BI50" i="505"/>
  <c r="BH50" i="505"/>
  <c r="BG50" i="505"/>
  <c r="BF50" i="505"/>
  <c r="BE50" i="505"/>
  <c r="BD50" i="505"/>
  <c r="BC50" i="505"/>
  <c r="BB50" i="505"/>
  <c r="BA50" i="505"/>
  <c r="AQ50" i="505"/>
  <c r="AL50" i="505"/>
  <c r="AK50" i="505"/>
  <c r="AJ50" i="505"/>
  <c r="AD50" i="505"/>
  <c r="Z50" i="505" s="1"/>
  <c r="AC50" i="505"/>
  <c r="AB50" i="505"/>
  <c r="Y50" i="505"/>
  <c r="W50" i="505"/>
  <c r="U50" i="505"/>
  <c r="L50" i="505"/>
  <c r="B50" i="505"/>
  <c r="BJ49" i="505"/>
  <c r="BI49" i="505"/>
  <c r="BH49" i="505"/>
  <c r="BG49" i="505"/>
  <c r="BF49" i="505"/>
  <c r="BE49" i="505"/>
  <c r="BD49" i="505"/>
  <c r="BC49" i="505"/>
  <c r="BB49" i="505"/>
  <c r="BA49" i="505"/>
  <c r="AQ49" i="505"/>
  <c r="AL49" i="505"/>
  <c r="AK49" i="505"/>
  <c r="AJ49" i="505"/>
  <c r="AD49" i="505"/>
  <c r="Z49" i="505" s="1"/>
  <c r="AC49" i="505"/>
  <c r="AB49" i="505"/>
  <c r="Y49" i="505"/>
  <c r="W49" i="505"/>
  <c r="U49" i="505"/>
  <c r="L49" i="505"/>
  <c r="B49" i="505"/>
  <c r="BJ48" i="505"/>
  <c r="BI48" i="505"/>
  <c r="BH48" i="505"/>
  <c r="BG48" i="505"/>
  <c r="BF48" i="505"/>
  <c r="BE48" i="505"/>
  <c r="BD48" i="505"/>
  <c r="BC48" i="505"/>
  <c r="BB48" i="505"/>
  <c r="BA48" i="505"/>
  <c r="AQ48" i="505"/>
  <c r="AL48" i="505"/>
  <c r="AK48" i="505"/>
  <c r="AJ48" i="505"/>
  <c r="AD48" i="505"/>
  <c r="Z48" i="505" s="1"/>
  <c r="AC48" i="505"/>
  <c r="AB48" i="505"/>
  <c r="Y48" i="505"/>
  <c r="W48" i="505"/>
  <c r="U48" i="505"/>
  <c r="L48" i="505"/>
  <c r="B48" i="505"/>
  <c r="BJ47" i="505"/>
  <c r="BI47" i="505"/>
  <c r="BH47" i="505"/>
  <c r="BG47" i="505"/>
  <c r="BF47" i="505"/>
  <c r="BE47" i="505"/>
  <c r="BD47" i="505"/>
  <c r="BC47" i="505"/>
  <c r="BB47" i="505"/>
  <c r="BA47" i="505"/>
  <c r="AQ47" i="505"/>
  <c r="AL47" i="505"/>
  <c r="AK47" i="505"/>
  <c r="AJ47" i="505"/>
  <c r="AD47" i="505"/>
  <c r="Z47" i="505" s="1"/>
  <c r="AC47" i="505"/>
  <c r="AB47" i="505"/>
  <c r="Y47" i="505"/>
  <c r="W47" i="505"/>
  <c r="U47" i="505"/>
  <c r="L47" i="505"/>
  <c r="B47" i="505"/>
  <c r="BJ46" i="505"/>
  <c r="BI46" i="505"/>
  <c r="BH46" i="505"/>
  <c r="BG46" i="505"/>
  <c r="BF46" i="505"/>
  <c r="BE46" i="505"/>
  <c r="BD46" i="505"/>
  <c r="BC46" i="505"/>
  <c r="BB46" i="505"/>
  <c r="BA46" i="505"/>
  <c r="AQ46" i="505"/>
  <c r="AL46" i="505"/>
  <c r="AK46" i="505"/>
  <c r="AJ46" i="505"/>
  <c r="AD46" i="505"/>
  <c r="Z46" i="505" s="1"/>
  <c r="AC46" i="505"/>
  <c r="AB46" i="505"/>
  <c r="Y46" i="505"/>
  <c r="W46" i="505"/>
  <c r="U46" i="505"/>
  <c r="L46" i="505"/>
  <c r="B46" i="505"/>
  <c r="BJ45" i="505"/>
  <c r="BI45" i="505"/>
  <c r="BH45" i="505"/>
  <c r="BG45" i="505"/>
  <c r="BF45" i="505"/>
  <c r="BE45" i="505"/>
  <c r="BD45" i="505"/>
  <c r="BC45" i="505"/>
  <c r="BB45" i="505"/>
  <c r="BA45" i="505"/>
  <c r="AQ45" i="505"/>
  <c r="AL45" i="505"/>
  <c r="AK45" i="505"/>
  <c r="AJ45" i="505"/>
  <c r="AD45" i="505"/>
  <c r="Z45" i="505" s="1"/>
  <c r="AC45" i="505"/>
  <c r="AB45" i="505"/>
  <c r="Y45" i="505"/>
  <c r="W45" i="505"/>
  <c r="U45" i="505"/>
  <c r="L45" i="505"/>
  <c r="B45" i="505"/>
  <c r="BJ44" i="505"/>
  <c r="BI44" i="505"/>
  <c r="BH44" i="505"/>
  <c r="BG44" i="505"/>
  <c r="BF44" i="505"/>
  <c r="BE44" i="505"/>
  <c r="BD44" i="505"/>
  <c r="BC44" i="505"/>
  <c r="BB44" i="505"/>
  <c r="BA44" i="505"/>
  <c r="AQ44" i="505"/>
  <c r="AL44" i="505"/>
  <c r="AK44" i="505"/>
  <c r="AJ44" i="505"/>
  <c r="AD44" i="505"/>
  <c r="Z44" i="505" s="1"/>
  <c r="AC44" i="505"/>
  <c r="AB44" i="505"/>
  <c r="Y44" i="505"/>
  <c r="W44" i="505"/>
  <c r="U44" i="505"/>
  <c r="L44" i="505"/>
  <c r="B44" i="505"/>
  <c r="BJ43" i="505"/>
  <c r="BI43" i="505"/>
  <c r="BH43" i="505"/>
  <c r="BG43" i="505"/>
  <c r="BF43" i="505"/>
  <c r="BE43" i="505"/>
  <c r="BD43" i="505"/>
  <c r="BC43" i="505"/>
  <c r="BB43" i="505"/>
  <c r="BA43" i="505"/>
  <c r="AQ43" i="505"/>
  <c r="AL43" i="505"/>
  <c r="AK43" i="505"/>
  <c r="AJ43" i="505"/>
  <c r="AD43" i="505"/>
  <c r="Z43" i="505" s="1"/>
  <c r="AC43" i="505"/>
  <c r="AB43" i="505"/>
  <c r="Y43" i="505"/>
  <c r="W43" i="505"/>
  <c r="U43" i="505"/>
  <c r="L43" i="505"/>
  <c r="B43" i="505"/>
  <c r="BJ42" i="505"/>
  <c r="BI42" i="505"/>
  <c r="BH42" i="505"/>
  <c r="BG42" i="505"/>
  <c r="BF42" i="505"/>
  <c r="BE42" i="505"/>
  <c r="BD42" i="505"/>
  <c r="BC42" i="505"/>
  <c r="BB42" i="505"/>
  <c r="BA42" i="505"/>
  <c r="AQ42" i="505"/>
  <c r="AL42" i="505"/>
  <c r="AK42" i="505"/>
  <c r="AJ42" i="505"/>
  <c r="AD42" i="505"/>
  <c r="Z42" i="505" s="1"/>
  <c r="AC42" i="505"/>
  <c r="AB42" i="505"/>
  <c r="Y42" i="505"/>
  <c r="W42" i="505"/>
  <c r="U42" i="505"/>
  <c r="L42" i="505"/>
  <c r="B42" i="505"/>
  <c r="BJ41" i="505"/>
  <c r="BI41" i="505"/>
  <c r="BH41" i="505"/>
  <c r="BG41" i="505"/>
  <c r="BF41" i="505"/>
  <c r="BE41" i="505"/>
  <c r="BD41" i="505"/>
  <c r="BC41" i="505"/>
  <c r="BB41" i="505"/>
  <c r="BA41" i="505"/>
  <c r="AQ41" i="505"/>
  <c r="AL41" i="505"/>
  <c r="AK41" i="505"/>
  <c r="AJ41" i="505"/>
  <c r="AD41" i="505"/>
  <c r="Z41" i="505" s="1"/>
  <c r="AC41" i="505"/>
  <c r="AB41" i="505"/>
  <c r="Y41" i="505"/>
  <c r="W41" i="505"/>
  <c r="U41" i="505"/>
  <c r="L41" i="505"/>
  <c r="B41" i="505"/>
  <c r="BJ40" i="505"/>
  <c r="BI40" i="505"/>
  <c r="BH40" i="505"/>
  <c r="BG40" i="505"/>
  <c r="BF40" i="505"/>
  <c r="BE40" i="505"/>
  <c r="BD40" i="505"/>
  <c r="BC40" i="505"/>
  <c r="BB40" i="505"/>
  <c r="BA40" i="505"/>
  <c r="AQ40" i="505"/>
  <c r="AL40" i="505"/>
  <c r="AK40" i="505"/>
  <c r="AJ40" i="505"/>
  <c r="AD40" i="505"/>
  <c r="Z40" i="505" s="1"/>
  <c r="AC40" i="505"/>
  <c r="AB40" i="505"/>
  <c r="Y40" i="505"/>
  <c r="W40" i="505"/>
  <c r="U40" i="505"/>
  <c r="L40" i="505"/>
  <c r="B40" i="505"/>
  <c r="BJ39" i="505"/>
  <c r="BI39" i="505"/>
  <c r="BH39" i="505"/>
  <c r="BG39" i="505"/>
  <c r="BF39" i="505"/>
  <c r="BE39" i="505"/>
  <c r="BD39" i="505"/>
  <c r="BC39" i="505"/>
  <c r="BB39" i="505"/>
  <c r="BA39" i="505"/>
  <c r="AQ39" i="505"/>
  <c r="AL39" i="505"/>
  <c r="AK39" i="505"/>
  <c r="AJ39" i="505"/>
  <c r="AD39" i="505"/>
  <c r="Z39" i="505" s="1"/>
  <c r="AC39" i="505"/>
  <c r="AB39" i="505"/>
  <c r="Y39" i="505"/>
  <c r="W39" i="505"/>
  <c r="U39" i="505"/>
  <c r="L39" i="505"/>
  <c r="B39" i="505"/>
  <c r="BJ38" i="505"/>
  <c r="BI38" i="505"/>
  <c r="BH38" i="505"/>
  <c r="BG38" i="505"/>
  <c r="BF38" i="505"/>
  <c r="BE38" i="505"/>
  <c r="BD38" i="505"/>
  <c r="BC38" i="505"/>
  <c r="BB38" i="505"/>
  <c r="BA38" i="505"/>
  <c r="AQ38" i="505"/>
  <c r="AL38" i="505"/>
  <c r="AK38" i="505"/>
  <c r="AJ38" i="505"/>
  <c r="AD38" i="505"/>
  <c r="Z38" i="505" s="1"/>
  <c r="AC38" i="505"/>
  <c r="AB38" i="505"/>
  <c r="Y38" i="505"/>
  <c r="W38" i="505"/>
  <c r="U38" i="505"/>
  <c r="L38" i="505"/>
  <c r="B38" i="505"/>
  <c r="BJ37" i="505"/>
  <c r="BI37" i="505"/>
  <c r="BH37" i="505"/>
  <c r="BG37" i="505"/>
  <c r="BF37" i="505"/>
  <c r="BE37" i="505"/>
  <c r="BD37" i="505"/>
  <c r="BC37" i="505"/>
  <c r="BB37" i="505"/>
  <c r="BA37" i="505"/>
  <c r="AQ37" i="505"/>
  <c r="AL37" i="505"/>
  <c r="AK37" i="505"/>
  <c r="AJ37" i="505"/>
  <c r="AD37" i="505"/>
  <c r="Z37" i="505" s="1"/>
  <c r="AC37" i="505"/>
  <c r="AB37" i="505"/>
  <c r="Y37" i="505"/>
  <c r="W37" i="505"/>
  <c r="U37" i="505"/>
  <c r="L37" i="505"/>
  <c r="B37" i="505"/>
  <c r="BJ36" i="505"/>
  <c r="BI36" i="505"/>
  <c r="BH36" i="505"/>
  <c r="BG36" i="505"/>
  <c r="BF36" i="505"/>
  <c r="BE36" i="505"/>
  <c r="BD36" i="505"/>
  <c r="BC36" i="505"/>
  <c r="BB36" i="505"/>
  <c r="BA36" i="505"/>
  <c r="AQ36" i="505"/>
  <c r="AL36" i="505"/>
  <c r="AK36" i="505"/>
  <c r="AJ36" i="505"/>
  <c r="AD36" i="505"/>
  <c r="Z36" i="505" s="1"/>
  <c r="AC36" i="505"/>
  <c r="AB36" i="505"/>
  <c r="Y36" i="505"/>
  <c r="W36" i="505"/>
  <c r="U36" i="505"/>
  <c r="L36" i="505"/>
  <c r="B36" i="505"/>
  <c r="BJ35" i="505"/>
  <c r="BI35" i="505"/>
  <c r="BH35" i="505"/>
  <c r="BG35" i="505"/>
  <c r="BF35" i="505"/>
  <c r="BE35" i="505"/>
  <c r="BD35" i="505"/>
  <c r="BC35" i="505"/>
  <c r="BB35" i="505"/>
  <c r="BA35" i="505"/>
  <c r="AQ35" i="505"/>
  <c r="AL35" i="505"/>
  <c r="AK35" i="505"/>
  <c r="AJ35" i="505"/>
  <c r="AD35" i="505"/>
  <c r="Z35" i="505" s="1"/>
  <c r="AC35" i="505"/>
  <c r="AB35" i="505"/>
  <c r="Y35" i="505"/>
  <c r="W35" i="505"/>
  <c r="U35" i="505"/>
  <c r="L35" i="505"/>
  <c r="B35" i="505"/>
  <c r="BJ34" i="505"/>
  <c r="BI34" i="505"/>
  <c r="BH34" i="505"/>
  <c r="BG34" i="505"/>
  <c r="BF34" i="505"/>
  <c r="BE34" i="505"/>
  <c r="BD34" i="505"/>
  <c r="BC34" i="505"/>
  <c r="BB34" i="505"/>
  <c r="BA34" i="505"/>
  <c r="AQ34" i="505"/>
  <c r="AL34" i="505"/>
  <c r="AK34" i="505"/>
  <c r="AJ34" i="505"/>
  <c r="AD34" i="505"/>
  <c r="Z34" i="505" s="1"/>
  <c r="AC34" i="505"/>
  <c r="AB34" i="505"/>
  <c r="Y34" i="505"/>
  <c r="W34" i="505"/>
  <c r="U34" i="505"/>
  <c r="L34" i="505"/>
  <c r="B34" i="505"/>
  <c r="BJ33" i="505"/>
  <c r="BI33" i="505"/>
  <c r="BH33" i="505"/>
  <c r="BG33" i="505"/>
  <c r="BF33" i="505"/>
  <c r="BE33" i="505"/>
  <c r="BD33" i="505"/>
  <c r="BC33" i="505"/>
  <c r="BB33" i="505"/>
  <c r="BA33" i="505"/>
  <c r="AQ33" i="505"/>
  <c r="AL33" i="505"/>
  <c r="AK33" i="505"/>
  <c r="AJ33" i="505"/>
  <c r="AD33" i="505"/>
  <c r="Z33" i="505" s="1"/>
  <c r="AC33" i="505"/>
  <c r="AB33" i="505"/>
  <c r="Y33" i="505"/>
  <c r="W33" i="505"/>
  <c r="U33" i="505"/>
  <c r="L33" i="505"/>
  <c r="B33" i="505"/>
  <c r="BJ32" i="505"/>
  <c r="BI32" i="505"/>
  <c r="BH32" i="505"/>
  <c r="BG32" i="505"/>
  <c r="BF32" i="505"/>
  <c r="BE32" i="505"/>
  <c r="BD32" i="505"/>
  <c r="BC32" i="505"/>
  <c r="BB32" i="505"/>
  <c r="BA32" i="505"/>
  <c r="AQ32" i="505"/>
  <c r="AL32" i="505"/>
  <c r="AK32" i="505"/>
  <c r="AJ32" i="505"/>
  <c r="AD32" i="505"/>
  <c r="Z32" i="505" s="1"/>
  <c r="AC32" i="505"/>
  <c r="AB32" i="505"/>
  <c r="Y32" i="505"/>
  <c r="W32" i="505"/>
  <c r="U32" i="505"/>
  <c r="L32" i="505"/>
  <c r="B32" i="505"/>
  <c r="BJ31" i="505"/>
  <c r="BI31" i="505"/>
  <c r="BH31" i="505"/>
  <c r="BG31" i="505"/>
  <c r="BF31" i="505"/>
  <c r="BE31" i="505"/>
  <c r="BD31" i="505"/>
  <c r="BC31" i="505"/>
  <c r="BB31" i="505"/>
  <c r="BA31" i="505"/>
  <c r="AQ31" i="505"/>
  <c r="AL31" i="505"/>
  <c r="AK31" i="505"/>
  <c r="AJ31" i="505"/>
  <c r="AD31" i="505"/>
  <c r="AC31" i="505"/>
  <c r="AB31" i="505"/>
  <c r="Z31" i="505"/>
  <c r="Y31" i="505"/>
  <c r="W31" i="505"/>
  <c r="U31" i="505"/>
  <c r="L31" i="505"/>
  <c r="B31" i="505"/>
  <c r="BJ30" i="505"/>
  <c r="BI30" i="505"/>
  <c r="BH30" i="505"/>
  <c r="BG30" i="505"/>
  <c r="BF30" i="505"/>
  <c r="AV30" i="505"/>
  <c r="AU30" i="505"/>
  <c r="AT30" i="505"/>
  <c r="AS30" i="505"/>
  <c r="AR30" i="505"/>
  <c r="AQ30" i="505"/>
  <c r="AP30" i="505"/>
  <c r="AO30" i="505"/>
  <c r="AN30" i="505"/>
  <c r="AM30" i="505"/>
  <c r="AL30" i="505"/>
  <c r="AK30" i="505"/>
  <c r="AJ30" i="505"/>
  <c r="AI30" i="505"/>
  <c r="AH30" i="505"/>
  <c r="AG30" i="505"/>
  <c r="AF30" i="505"/>
  <c r="AE30" i="505"/>
  <c r="AD30" i="505"/>
  <c r="AV29" i="505"/>
  <c r="AU29" i="505"/>
  <c r="AT29" i="505"/>
  <c r="AS29" i="505"/>
  <c r="AR29" i="505"/>
  <c r="AQ29" i="505"/>
  <c r="AM29" i="505"/>
  <c r="AL29" i="505"/>
  <c r="AK29" i="505"/>
  <c r="AJ29" i="505"/>
  <c r="AI29" i="505"/>
  <c r="AH29" i="505"/>
  <c r="AG29" i="505"/>
  <c r="AF29" i="505"/>
  <c r="AE29" i="505"/>
  <c r="AD29" i="505"/>
  <c r="S29" i="505"/>
  <c r="AP29" i="505" s="1"/>
  <c r="R29" i="505"/>
  <c r="AO29" i="505" s="1"/>
  <c r="Q29" i="505"/>
  <c r="AN29" i="505" s="1"/>
  <c r="E29" i="505"/>
  <c r="D29" i="505"/>
  <c r="C29" i="505"/>
  <c r="AV28" i="505"/>
  <c r="AU28" i="505"/>
  <c r="AT28" i="505"/>
  <c r="AS28" i="505"/>
  <c r="AR28" i="505"/>
  <c r="AQ28" i="505"/>
  <c r="AP28" i="505"/>
  <c r="AO28" i="505"/>
  <c r="AN28" i="505"/>
  <c r="AM28" i="505"/>
  <c r="AL28" i="505"/>
  <c r="AK28" i="505"/>
  <c r="AJ28" i="505"/>
  <c r="AI28" i="505"/>
  <c r="AH28" i="505"/>
  <c r="AG28" i="505"/>
  <c r="AF28" i="505"/>
  <c r="AE28" i="505"/>
  <c r="AD28" i="505"/>
  <c r="X28" i="505"/>
  <c r="V28" i="505"/>
  <c r="U11" i="505"/>
  <c r="T11" i="505"/>
  <c r="U10" i="505"/>
  <c r="T10" i="505"/>
  <c r="H10" i="505"/>
  <c r="U9" i="505"/>
  <c r="T9" i="505"/>
  <c r="H9" i="505"/>
  <c r="AH4" i="505" s="1"/>
  <c r="BD30" i="505" s="1"/>
  <c r="U8" i="505"/>
  <c r="T8" i="505"/>
  <c r="H8" i="505"/>
  <c r="U7" i="505"/>
  <c r="T7" i="505"/>
  <c r="H7" i="505"/>
  <c r="AF4" i="505" s="1"/>
  <c r="BB30" i="505" s="1"/>
  <c r="X6" i="505"/>
  <c r="H6" i="505"/>
  <c r="AE4" i="505" s="1"/>
  <c r="BA30" i="505" s="1"/>
  <c r="AI4" i="505"/>
  <c r="BE30" i="505" s="1"/>
  <c r="AG4" i="505"/>
  <c r="BC30" i="505" s="1"/>
  <c r="AC3" i="505"/>
  <c r="Y3" i="505"/>
  <c r="U3" i="505"/>
  <c r="T3" i="505"/>
  <c r="AK2" i="505"/>
  <c r="AJ2" i="505"/>
  <c r="AI2" i="505"/>
  <c r="AH2" i="505"/>
  <c r="AG2" i="505"/>
  <c r="AF2" i="505"/>
  <c r="AE2" i="505"/>
  <c r="Y2" i="505"/>
  <c r="U2" i="505"/>
  <c r="T2" i="505"/>
  <c r="F1" i="505"/>
  <c r="X231" i="506"/>
  <c r="V231" i="506"/>
  <c r="T231" i="506"/>
  <c r="U12" i="506" s="1"/>
  <c r="S231" i="506"/>
  <c r="R231" i="506"/>
  <c r="Q231" i="506"/>
  <c r="P231" i="506"/>
  <c r="O231" i="506"/>
  <c r="N231" i="506"/>
  <c r="K231" i="506"/>
  <c r="J231" i="506"/>
  <c r="I231" i="506"/>
  <c r="BJ129" i="506"/>
  <c r="BI129" i="506"/>
  <c r="BH129" i="506"/>
  <c r="BG129" i="506"/>
  <c r="BF129" i="506"/>
  <c r="BE129" i="506"/>
  <c r="BD129" i="506"/>
  <c r="BC129" i="506"/>
  <c r="BB129" i="506"/>
  <c r="BA129" i="506"/>
  <c r="AQ129" i="506"/>
  <c r="AL129" i="506"/>
  <c r="AK129" i="506"/>
  <c r="AJ129" i="506"/>
  <c r="AD129" i="506"/>
  <c r="Z129" i="506" s="1"/>
  <c r="AC129" i="506"/>
  <c r="AB129" i="506"/>
  <c r="Y129" i="506"/>
  <c r="W129" i="506"/>
  <c r="U129" i="506"/>
  <c r="L129" i="506"/>
  <c r="B129" i="506"/>
  <c r="BJ128" i="506"/>
  <c r="BI128" i="506"/>
  <c r="BH128" i="506"/>
  <c r="BG128" i="506"/>
  <c r="BF128" i="506"/>
  <c r="BE128" i="506"/>
  <c r="BD128" i="506"/>
  <c r="BC128" i="506"/>
  <c r="BB128" i="506"/>
  <c r="BA128" i="506"/>
  <c r="AQ128" i="506"/>
  <c r="AL128" i="506"/>
  <c r="AK128" i="506"/>
  <c r="AJ128" i="506"/>
  <c r="AD128" i="506"/>
  <c r="Z128" i="506" s="1"/>
  <c r="AC128" i="506"/>
  <c r="AB128" i="506"/>
  <c r="Y128" i="506"/>
  <c r="W128" i="506"/>
  <c r="U128" i="506"/>
  <c r="L128" i="506"/>
  <c r="B128" i="506"/>
  <c r="BJ127" i="506"/>
  <c r="BI127" i="506"/>
  <c r="BH127" i="506"/>
  <c r="BG127" i="506"/>
  <c r="BF127" i="506"/>
  <c r="BE127" i="506"/>
  <c r="BD127" i="506"/>
  <c r="BC127" i="506"/>
  <c r="BB127" i="506"/>
  <c r="BA127" i="506"/>
  <c r="AQ127" i="506"/>
  <c r="AL127" i="506"/>
  <c r="AK127" i="506"/>
  <c r="AJ127" i="506"/>
  <c r="AD127" i="506"/>
  <c r="Z127" i="506" s="1"/>
  <c r="AC127" i="506"/>
  <c r="AB127" i="506"/>
  <c r="Y127" i="506"/>
  <c r="W127" i="506"/>
  <c r="U127" i="506"/>
  <c r="L127" i="506"/>
  <c r="B127" i="506"/>
  <c r="BJ126" i="506"/>
  <c r="BI126" i="506"/>
  <c r="BH126" i="506"/>
  <c r="BG126" i="506"/>
  <c r="BF126" i="506"/>
  <c r="BE126" i="506"/>
  <c r="BD126" i="506"/>
  <c r="BC126" i="506"/>
  <c r="BB126" i="506"/>
  <c r="BA126" i="506"/>
  <c r="AQ126" i="506"/>
  <c r="AL126" i="506"/>
  <c r="AK126" i="506"/>
  <c r="AJ126" i="506"/>
  <c r="AD126" i="506"/>
  <c r="Z126" i="506" s="1"/>
  <c r="AC126" i="506"/>
  <c r="AB126" i="506"/>
  <c r="Y126" i="506"/>
  <c r="W126" i="506"/>
  <c r="U126" i="506"/>
  <c r="L126" i="506"/>
  <c r="B126" i="506"/>
  <c r="BJ125" i="506"/>
  <c r="BI125" i="506"/>
  <c r="BH125" i="506"/>
  <c r="BG125" i="506"/>
  <c r="BF125" i="506"/>
  <c r="BE125" i="506"/>
  <c r="BD125" i="506"/>
  <c r="BC125" i="506"/>
  <c r="BB125" i="506"/>
  <c r="BA125" i="506"/>
  <c r="AQ125" i="506"/>
  <c r="AL125" i="506"/>
  <c r="AK125" i="506"/>
  <c r="AJ125" i="506"/>
  <c r="AD125" i="506"/>
  <c r="Z125" i="506" s="1"/>
  <c r="AC125" i="506"/>
  <c r="AB125" i="506"/>
  <c r="Y125" i="506"/>
  <c r="W125" i="506"/>
  <c r="U125" i="506"/>
  <c r="L125" i="506"/>
  <c r="B125" i="506"/>
  <c r="BJ124" i="506"/>
  <c r="BI124" i="506"/>
  <c r="BH124" i="506"/>
  <c r="BG124" i="506"/>
  <c r="BF124" i="506"/>
  <c r="BE124" i="506"/>
  <c r="BD124" i="506"/>
  <c r="BC124" i="506"/>
  <c r="BB124" i="506"/>
  <c r="BA124" i="506"/>
  <c r="AQ124" i="506"/>
  <c r="AL124" i="506"/>
  <c r="AK124" i="506"/>
  <c r="AJ124" i="506"/>
  <c r="AD124" i="506"/>
  <c r="Z124" i="506" s="1"/>
  <c r="AC124" i="506"/>
  <c r="AB124" i="506"/>
  <c r="Y124" i="506"/>
  <c r="W124" i="506"/>
  <c r="U124" i="506"/>
  <c r="L124" i="506"/>
  <c r="B124" i="506"/>
  <c r="BJ123" i="506"/>
  <c r="BI123" i="506"/>
  <c r="BH123" i="506"/>
  <c r="BG123" i="506"/>
  <c r="BF123" i="506"/>
  <c r="BE123" i="506"/>
  <c r="BD123" i="506"/>
  <c r="BC123" i="506"/>
  <c r="BB123" i="506"/>
  <c r="BA123" i="506"/>
  <c r="AQ123" i="506"/>
  <c r="AL123" i="506"/>
  <c r="AK123" i="506"/>
  <c r="AJ123" i="506"/>
  <c r="AD123" i="506"/>
  <c r="Z123" i="506" s="1"/>
  <c r="AC123" i="506"/>
  <c r="AB123" i="506"/>
  <c r="Y123" i="506"/>
  <c r="W123" i="506"/>
  <c r="U123" i="506"/>
  <c r="L123" i="506"/>
  <c r="B123" i="506"/>
  <c r="BJ122" i="506"/>
  <c r="BI122" i="506"/>
  <c r="BH122" i="506"/>
  <c r="BG122" i="506"/>
  <c r="BF122" i="506"/>
  <c r="BE122" i="506"/>
  <c r="BD122" i="506"/>
  <c r="BC122" i="506"/>
  <c r="BB122" i="506"/>
  <c r="BA122" i="506"/>
  <c r="AQ122" i="506"/>
  <c r="AL122" i="506"/>
  <c r="AK122" i="506"/>
  <c r="AJ122" i="506"/>
  <c r="AD122" i="506"/>
  <c r="Z122" i="506" s="1"/>
  <c r="AC122" i="506"/>
  <c r="AB122" i="506"/>
  <c r="Y122" i="506"/>
  <c r="W122" i="506"/>
  <c r="U122" i="506"/>
  <c r="L122" i="506"/>
  <c r="B122" i="506"/>
  <c r="BJ121" i="506"/>
  <c r="BI121" i="506"/>
  <c r="BH121" i="506"/>
  <c r="BG121" i="506"/>
  <c r="BF121" i="506"/>
  <c r="BE121" i="506"/>
  <c r="BD121" i="506"/>
  <c r="BC121" i="506"/>
  <c r="BB121" i="506"/>
  <c r="BA121" i="506"/>
  <c r="AQ121" i="506"/>
  <c r="AL121" i="506"/>
  <c r="AK121" i="506"/>
  <c r="AJ121" i="506"/>
  <c r="AD121" i="506"/>
  <c r="Z121" i="506" s="1"/>
  <c r="AC121" i="506"/>
  <c r="AB121" i="506"/>
  <c r="Y121" i="506"/>
  <c r="W121" i="506"/>
  <c r="U121" i="506"/>
  <c r="L121" i="506"/>
  <c r="B121" i="506"/>
  <c r="BJ120" i="506"/>
  <c r="BI120" i="506"/>
  <c r="BH120" i="506"/>
  <c r="BG120" i="506"/>
  <c r="BF120" i="506"/>
  <c r="BE120" i="506"/>
  <c r="BD120" i="506"/>
  <c r="BC120" i="506"/>
  <c r="BB120" i="506"/>
  <c r="BA120" i="506"/>
  <c r="AQ120" i="506"/>
  <c r="AL120" i="506"/>
  <c r="AK120" i="506"/>
  <c r="AJ120" i="506"/>
  <c r="AD120" i="506"/>
  <c r="Z120" i="506" s="1"/>
  <c r="AC120" i="506"/>
  <c r="AB120" i="506"/>
  <c r="Y120" i="506"/>
  <c r="W120" i="506"/>
  <c r="U120" i="506"/>
  <c r="L120" i="506"/>
  <c r="B120" i="506"/>
  <c r="BJ119" i="506"/>
  <c r="BI119" i="506"/>
  <c r="BH119" i="506"/>
  <c r="BG119" i="506"/>
  <c r="BF119" i="506"/>
  <c r="BE119" i="506"/>
  <c r="BD119" i="506"/>
  <c r="BC119" i="506"/>
  <c r="BB119" i="506"/>
  <c r="BA119" i="506"/>
  <c r="AQ119" i="506"/>
  <c r="AL119" i="506"/>
  <c r="AK119" i="506"/>
  <c r="AJ119" i="506"/>
  <c r="AD119" i="506"/>
  <c r="Z119" i="506" s="1"/>
  <c r="AC119" i="506"/>
  <c r="AB119" i="506"/>
  <c r="Y119" i="506"/>
  <c r="W119" i="506"/>
  <c r="U119" i="506"/>
  <c r="L119" i="506"/>
  <c r="B119" i="506"/>
  <c r="BJ118" i="506"/>
  <c r="BI118" i="506"/>
  <c r="BH118" i="506"/>
  <c r="BG118" i="506"/>
  <c r="BF118" i="506"/>
  <c r="BE118" i="506"/>
  <c r="BD118" i="506"/>
  <c r="BC118" i="506"/>
  <c r="BB118" i="506"/>
  <c r="BA118" i="506"/>
  <c r="AQ118" i="506"/>
  <c r="AL118" i="506"/>
  <c r="AK118" i="506"/>
  <c r="AJ118" i="506"/>
  <c r="AD118" i="506"/>
  <c r="Z118" i="506" s="1"/>
  <c r="AC118" i="506"/>
  <c r="AB118" i="506"/>
  <c r="Y118" i="506"/>
  <c r="W118" i="506"/>
  <c r="U118" i="506"/>
  <c r="L118" i="506"/>
  <c r="B118" i="506"/>
  <c r="BJ117" i="506"/>
  <c r="BI117" i="506"/>
  <c r="BH117" i="506"/>
  <c r="BG117" i="506"/>
  <c r="BF117" i="506"/>
  <c r="BE117" i="506"/>
  <c r="BD117" i="506"/>
  <c r="BC117" i="506"/>
  <c r="BB117" i="506"/>
  <c r="BA117" i="506"/>
  <c r="AQ117" i="506"/>
  <c r="AL117" i="506"/>
  <c r="AK117" i="506"/>
  <c r="AJ117" i="506"/>
  <c r="AD117" i="506"/>
  <c r="Z117" i="506" s="1"/>
  <c r="AC117" i="506"/>
  <c r="AB117" i="506"/>
  <c r="Y117" i="506"/>
  <c r="W117" i="506"/>
  <c r="U117" i="506"/>
  <c r="L117" i="506"/>
  <c r="B117" i="506"/>
  <c r="BJ116" i="506"/>
  <c r="BI116" i="506"/>
  <c r="BH116" i="506"/>
  <c r="BG116" i="506"/>
  <c r="BF116" i="506"/>
  <c r="BE116" i="506"/>
  <c r="BD116" i="506"/>
  <c r="BC116" i="506"/>
  <c r="BB116" i="506"/>
  <c r="BA116" i="506"/>
  <c r="AQ116" i="506"/>
  <c r="AL116" i="506"/>
  <c r="AK116" i="506"/>
  <c r="AJ116" i="506"/>
  <c r="AD116" i="506"/>
  <c r="Z116" i="506" s="1"/>
  <c r="AC116" i="506"/>
  <c r="AB116" i="506"/>
  <c r="Y116" i="506"/>
  <c r="W116" i="506"/>
  <c r="U116" i="506"/>
  <c r="L116" i="506"/>
  <c r="B116" i="506"/>
  <c r="BJ115" i="506"/>
  <c r="BI115" i="506"/>
  <c r="BH115" i="506"/>
  <c r="BG115" i="506"/>
  <c r="BF115" i="506"/>
  <c r="BE115" i="506"/>
  <c r="BD115" i="506"/>
  <c r="BC115" i="506"/>
  <c r="BB115" i="506"/>
  <c r="BA115" i="506"/>
  <c r="AQ115" i="506"/>
  <c r="AL115" i="506"/>
  <c r="AK115" i="506"/>
  <c r="AJ115" i="506"/>
  <c r="AD115" i="506"/>
  <c r="Z115" i="506" s="1"/>
  <c r="AC115" i="506"/>
  <c r="AB115" i="506"/>
  <c r="Y115" i="506"/>
  <c r="W115" i="506"/>
  <c r="U115" i="506"/>
  <c r="L115" i="506"/>
  <c r="B115" i="506"/>
  <c r="BJ114" i="506"/>
  <c r="BI114" i="506"/>
  <c r="BH114" i="506"/>
  <c r="BG114" i="506"/>
  <c r="BF114" i="506"/>
  <c r="BE114" i="506"/>
  <c r="BD114" i="506"/>
  <c r="BC114" i="506"/>
  <c r="BB114" i="506"/>
  <c r="BA114" i="506"/>
  <c r="AQ114" i="506"/>
  <c r="AL114" i="506"/>
  <c r="AK114" i="506"/>
  <c r="AJ114" i="506"/>
  <c r="AD114" i="506"/>
  <c r="Z114" i="506" s="1"/>
  <c r="AC114" i="506"/>
  <c r="AB114" i="506"/>
  <c r="Y114" i="506"/>
  <c r="W114" i="506"/>
  <c r="U114" i="506"/>
  <c r="L114" i="506"/>
  <c r="B114" i="506"/>
  <c r="BJ113" i="506"/>
  <c r="BI113" i="506"/>
  <c r="BH113" i="506"/>
  <c r="BG113" i="506"/>
  <c r="BF113" i="506"/>
  <c r="BE113" i="506"/>
  <c r="BD113" i="506"/>
  <c r="BC113" i="506"/>
  <c r="BB113" i="506"/>
  <c r="BA113" i="506"/>
  <c r="AQ113" i="506"/>
  <c r="AL113" i="506"/>
  <c r="AK113" i="506"/>
  <c r="AJ113" i="506"/>
  <c r="AD113" i="506"/>
  <c r="Z113" i="506" s="1"/>
  <c r="AC113" i="506"/>
  <c r="AB113" i="506"/>
  <c r="Y113" i="506"/>
  <c r="W113" i="506"/>
  <c r="U113" i="506"/>
  <c r="L113" i="506"/>
  <c r="B113" i="506"/>
  <c r="BJ112" i="506"/>
  <c r="BI112" i="506"/>
  <c r="BH112" i="506"/>
  <c r="BG112" i="506"/>
  <c r="BF112" i="506"/>
  <c r="BE112" i="506"/>
  <c r="BD112" i="506"/>
  <c r="BC112" i="506"/>
  <c r="BB112" i="506"/>
  <c r="BA112" i="506"/>
  <c r="AQ112" i="506"/>
  <c r="AL112" i="506"/>
  <c r="AK112" i="506"/>
  <c r="AJ112" i="506"/>
  <c r="AD112" i="506"/>
  <c r="AC112" i="506"/>
  <c r="AB112" i="506"/>
  <c r="Z112" i="506"/>
  <c r="Y112" i="506"/>
  <c r="W112" i="506"/>
  <c r="U112" i="506"/>
  <c r="L112" i="506"/>
  <c r="B112" i="506"/>
  <c r="BJ111" i="506"/>
  <c r="BI111" i="506"/>
  <c r="BH111" i="506"/>
  <c r="BG111" i="506"/>
  <c r="BF111" i="506"/>
  <c r="BE111" i="506"/>
  <c r="BD111" i="506"/>
  <c r="BC111" i="506"/>
  <c r="BB111" i="506"/>
  <c r="BA111" i="506"/>
  <c r="AQ111" i="506"/>
  <c r="AL111" i="506"/>
  <c r="AK111" i="506"/>
  <c r="AJ111" i="506"/>
  <c r="AD111" i="506"/>
  <c r="Z111" i="506" s="1"/>
  <c r="AC111" i="506"/>
  <c r="AB111" i="506"/>
  <c r="Y111" i="506"/>
  <c r="W111" i="506"/>
  <c r="U111" i="506"/>
  <c r="L111" i="506"/>
  <c r="B111" i="506"/>
  <c r="BJ110" i="506"/>
  <c r="BI110" i="506"/>
  <c r="BH110" i="506"/>
  <c r="BG110" i="506"/>
  <c r="BF110" i="506"/>
  <c r="BE110" i="506"/>
  <c r="BD110" i="506"/>
  <c r="BC110" i="506"/>
  <c r="BB110" i="506"/>
  <c r="BA110" i="506"/>
  <c r="AQ110" i="506"/>
  <c r="AL110" i="506"/>
  <c r="AK110" i="506"/>
  <c r="AJ110" i="506"/>
  <c r="AD110" i="506"/>
  <c r="Z110" i="506" s="1"/>
  <c r="AC110" i="506"/>
  <c r="AB110" i="506"/>
  <c r="Y110" i="506"/>
  <c r="W110" i="506"/>
  <c r="U110" i="506"/>
  <c r="L110" i="506"/>
  <c r="B110" i="506"/>
  <c r="BJ109" i="506"/>
  <c r="BI109" i="506"/>
  <c r="BH109" i="506"/>
  <c r="BG109" i="506"/>
  <c r="BF109" i="506"/>
  <c r="BE109" i="506"/>
  <c r="BD109" i="506"/>
  <c r="BC109" i="506"/>
  <c r="BB109" i="506"/>
  <c r="BA109" i="506"/>
  <c r="AQ109" i="506"/>
  <c r="AL109" i="506"/>
  <c r="AK109" i="506"/>
  <c r="AJ109" i="506"/>
  <c r="AD109" i="506"/>
  <c r="Z109" i="506" s="1"/>
  <c r="AC109" i="506"/>
  <c r="AB109" i="506"/>
  <c r="Y109" i="506"/>
  <c r="W109" i="506"/>
  <c r="U109" i="506"/>
  <c r="L109" i="506"/>
  <c r="B109" i="506"/>
  <c r="BJ108" i="506"/>
  <c r="BI108" i="506"/>
  <c r="BH108" i="506"/>
  <c r="BG108" i="506"/>
  <c r="BF108" i="506"/>
  <c r="BE108" i="506"/>
  <c r="BD108" i="506"/>
  <c r="BC108" i="506"/>
  <c r="BB108" i="506"/>
  <c r="BA108" i="506"/>
  <c r="AQ108" i="506"/>
  <c r="AL108" i="506"/>
  <c r="AK108" i="506"/>
  <c r="AJ108" i="506"/>
  <c r="AD108" i="506"/>
  <c r="Z108" i="506" s="1"/>
  <c r="AC108" i="506"/>
  <c r="AB108" i="506"/>
  <c r="Y108" i="506"/>
  <c r="W108" i="506"/>
  <c r="U108" i="506"/>
  <c r="L108" i="506"/>
  <c r="B108" i="506"/>
  <c r="BJ107" i="506"/>
  <c r="BI107" i="506"/>
  <c r="BH107" i="506"/>
  <c r="BG107" i="506"/>
  <c r="BF107" i="506"/>
  <c r="BE107" i="506"/>
  <c r="BD107" i="506"/>
  <c r="BC107" i="506"/>
  <c r="BB107" i="506"/>
  <c r="BA107" i="506"/>
  <c r="AQ107" i="506"/>
  <c r="AL107" i="506"/>
  <c r="AK107" i="506"/>
  <c r="AJ107" i="506"/>
  <c r="AD107" i="506"/>
  <c r="Z107" i="506" s="1"/>
  <c r="AC107" i="506"/>
  <c r="AB107" i="506"/>
  <c r="Y107" i="506"/>
  <c r="W107" i="506"/>
  <c r="U107" i="506"/>
  <c r="L107" i="506"/>
  <c r="B107" i="506"/>
  <c r="BJ106" i="506"/>
  <c r="BI106" i="506"/>
  <c r="BH106" i="506"/>
  <c r="BG106" i="506"/>
  <c r="BF106" i="506"/>
  <c r="BE106" i="506"/>
  <c r="BD106" i="506"/>
  <c r="BC106" i="506"/>
  <c r="BB106" i="506"/>
  <c r="BA106" i="506"/>
  <c r="AQ106" i="506"/>
  <c r="AL106" i="506"/>
  <c r="AK106" i="506"/>
  <c r="AJ106" i="506"/>
  <c r="AD106" i="506"/>
  <c r="Z106" i="506" s="1"/>
  <c r="AC106" i="506"/>
  <c r="AB106" i="506"/>
  <c r="Y106" i="506"/>
  <c r="W106" i="506"/>
  <c r="U106" i="506"/>
  <c r="L106" i="506"/>
  <c r="B106" i="506"/>
  <c r="BJ105" i="506"/>
  <c r="BI105" i="506"/>
  <c r="BH105" i="506"/>
  <c r="BG105" i="506"/>
  <c r="BF105" i="506"/>
  <c r="BE105" i="506"/>
  <c r="BD105" i="506"/>
  <c r="BC105" i="506"/>
  <c r="BB105" i="506"/>
  <c r="BA105" i="506"/>
  <c r="AQ105" i="506"/>
  <c r="AL105" i="506"/>
  <c r="AK105" i="506"/>
  <c r="AJ105" i="506"/>
  <c r="AD105" i="506"/>
  <c r="Z105" i="506" s="1"/>
  <c r="AC105" i="506"/>
  <c r="AB105" i="506"/>
  <c r="Y105" i="506"/>
  <c r="W105" i="506"/>
  <c r="U105" i="506"/>
  <c r="L105" i="506"/>
  <c r="B105" i="506"/>
  <c r="BJ104" i="506"/>
  <c r="BI104" i="506"/>
  <c r="BH104" i="506"/>
  <c r="BG104" i="506"/>
  <c r="BF104" i="506"/>
  <c r="BE104" i="506"/>
  <c r="BD104" i="506"/>
  <c r="BC104" i="506"/>
  <c r="BB104" i="506"/>
  <c r="BA104" i="506"/>
  <c r="AQ104" i="506"/>
  <c r="AL104" i="506"/>
  <c r="AK104" i="506"/>
  <c r="AJ104" i="506"/>
  <c r="AD104" i="506"/>
  <c r="Z104" i="506" s="1"/>
  <c r="AC104" i="506"/>
  <c r="AB104" i="506"/>
  <c r="Y104" i="506"/>
  <c r="W104" i="506"/>
  <c r="U104" i="506"/>
  <c r="L104" i="506"/>
  <c r="B104" i="506"/>
  <c r="BJ103" i="506"/>
  <c r="BI103" i="506"/>
  <c r="BH103" i="506"/>
  <c r="BG103" i="506"/>
  <c r="BF103" i="506"/>
  <c r="BE103" i="506"/>
  <c r="BD103" i="506"/>
  <c r="BC103" i="506"/>
  <c r="BB103" i="506"/>
  <c r="BA103" i="506"/>
  <c r="AQ103" i="506"/>
  <c r="AL103" i="506"/>
  <c r="AK103" i="506"/>
  <c r="AJ103" i="506"/>
  <c r="AD103" i="506"/>
  <c r="Z103" i="506" s="1"/>
  <c r="AC103" i="506"/>
  <c r="AB103" i="506"/>
  <c r="Y103" i="506"/>
  <c r="W103" i="506"/>
  <c r="U103" i="506"/>
  <c r="L103" i="506"/>
  <c r="B103" i="506"/>
  <c r="BJ102" i="506"/>
  <c r="BI102" i="506"/>
  <c r="BH102" i="506"/>
  <c r="BG102" i="506"/>
  <c r="BF102" i="506"/>
  <c r="BE102" i="506"/>
  <c r="BD102" i="506"/>
  <c r="BC102" i="506"/>
  <c r="BB102" i="506"/>
  <c r="BA102" i="506"/>
  <c r="AQ102" i="506"/>
  <c r="AL102" i="506"/>
  <c r="AK102" i="506"/>
  <c r="AJ102" i="506"/>
  <c r="AD102" i="506"/>
  <c r="Z102" i="506" s="1"/>
  <c r="AC102" i="506"/>
  <c r="AB102" i="506"/>
  <c r="Y102" i="506"/>
  <c r="W102" i="506"/>
  <c r="U102" i="506"/>
  <c r="L102" i="506"/>
  <c r="B102" i="506"/>
  <c r="BJ101" i="506"/>
  <c r="BI101" i="506"/>
  <c r="BH101" i="506"/>
  <c r="BG101" i="506"/>
  <c r="BF101" i="506"/>
  <c r="BE101" i="506"/>
  <c r="BD101" i="506"/>
  <c r="BC101" i="506"/>
  <c r="BB101" i="506"/>
  <c r="BA101" i="506"/>
  <c r="AQ101" i="506"/>
  <c r="AL101" i="506"/>
  <c r="AK101" i="506"/>
  <c r="AJ101" i="506"/>
  <c r="AD101" i="506"/>
  <c r="Z101" i="506" s="1"/>
  <c r="AC101" i="506"/>
  <c r="AB101" i="506"/>
  <c r="Y101" i="506"/>
  <c r="W101" i="506"/>
  <c r="U101" i="506"/>
  <c r="L101" i="506"/>
  <c r="B101" i="506"/>
  <c r="BJ100" i="506"/>
  <c r="BI100" i="506"/>
  <c r="BH100" i="506"/>
  <c r="BG100" i="506"/>
  <c r="BF100" i="506"/>
  <c r="BE100" i="506"/>
  <c r="BD100" i="506"/>
  <c r="BC100" i="506"/>
  <c r="BB100" i="506"/>
  <c r="BA100" i="506"/>
  <c r="AQ100" i="506"/>
  <c r="AL100" i="506"/>
  <c r="AK100" i="506"/>
  <c r="AJ100" i="506"/>
  <c r="AD100" i="506"/>
  <c r="Z100" i="506" s="1"/>
  <c r="AC100" i="506"/>
  <c r="AB100" i="506"/>
  <c r="Y100" i="506"/>
  <c r="W100" i="506"/>
  <c r="U100" i="506"/>
  <c r="L100" i="506"/>
  <c r="B100" i="506"/>
  <c r="BJ99" i="506"/>
  <c r="BI99" i="506"/>
  <c r="BH99" i="506"/>
  <c r="BG99" i="506"/>
  <c r="BF99" i="506"/>
  <c r="BE99" i="506"/>
  <c r="BD99" i="506"/>
  <c r="BC99" i="506"/>
  <c r="BB99" i="506"/>
  <c r="BA99" i="506"/>
  <c r="AQ99" i="506"/>
  <c r="AL99" i="506"/>
  <c r="AK99" i="506"/>
  <c r="AJ99" i="506"/>
  <c r="AD99" i="506"/>
  <c r="Z99" i="506" s="1"/>
  <c r="AC99" i="506"/>
  <c r="AB99" i="506"/>
  <c r="Y99" i="506"/>
  <c r="W99" i="506"/>
  <c r="U99" i="506"/>
  <c r="L99" i="506"/>
  <c r="B99" i="506"/>
  <c r="BJ98" i="506"/>
  <c r="BI98" i="506"/>
  <c r="BH98" i="506"/>
  <c r="BG98" i="506"/>
  <c r="BF98" i="506"/>
  <c r="BE98" i="506"/>
  <c r="BD98" i="506"/>
  <c r="BC98" i="506"/>
  <c r="BB98" i="506"/>
  <c r="BA98" i="506"/>
  <c r="AQ98" i="506"/>
  <c r="AL98" i="506"/>
  <c r="AK98" i="506"/>
  <c r="AJ98" i="506"/>
  <c r="AD98" i="506"/>
  <c r="Z98" i="506" s="1"/>
  <c r="AC98" i="506"/>
  <c r="AB98" i="506"/>
  <c r="Y98" i="506"/>
  <c r="W98" i="506"/>
  <c r="U98" i="506"/>
  <c r="L98" i="506"/>
  <c r="B98" i="506"/>
  <c r="BJ97" i="506"/>
  <c r="BI97" i="506"/>
  <c r="BH97" i="506"/>
  <c r="BG97" i="506"/>
  <c r="BF97" i="506"/>
  <c r="BE97" i="506"/>
  <c r="BD97" i="506"/>
  <c r="BC97" i="506"/>
  <c r="BB97" i="506"/>
  <c r="BA97" i="506"/>
  <c r="AQ97" i="506"/>
  <c r="AL97" i="506"/>
  <c r="AK97" i="506"/>
  <c r="AJ97" i="506"/>
  <c r="AD97" i="506"/>
  <c r="Z97" i="506" s="1"/>
  <c r="AC97" i="506"/>
  <c r="AB97" i="506"/>
  <c r="Y97" i="506"/>
  <c r="W97" i="506"/>
  <c r="U97" i="506"/>
  <c r="L97" i="506"/>
  <c r="B97" i="506"/>
  <c r="BJ96" i="506"/>
  <c r="BI96" i="506"/>
  <c r="BH96" i="506"/>
  <c r="BG96" i="506"/>
  <c r="BF96" i="506"/>
  <c r="BE96" i="506"/>
  <c r="BD96" i="506"/>
  <c r="BC96" i="506"/>
  <c r="BB96" i="506"/>
  <c r="BA96" i="506"/>
  <c r="AQ96" i="506"/>
  <c r="AL96" i="506"/>
  <c r="AK96" i="506"/>
  <c r="AJ96" i="506"/>
  <c r="AD96" i="506"/>
  <c r="Z96" i="506" s="1"/>
  <c r="AC96" i="506"/>
  <c r="AB96" i="506"/>
  <c r="Y96" i="506"/>
  <c r="W96" i="506"/>
  <c r="U96" i="506"/>
  <c r="L96" i="506"/>
  <c r="B96" i="506"/>
  <c r="BJ95" i="506"/>
  <c r="BI95" i="506"/>
  <c r="BH95" i="506"/>
  <c r="BG95" i="506"/>
  <c r="BF95" i="506"/>
  <c r="BE95" i="506"/>
  <c r="BD95" i="506"/>
  <c r="BC95" i="506"/>
  <c r="BB95" i="506"/>
  <c r="BA95" i="506"/>
  <c r="AQ95" i="506"/>
  <c r="AL95" i="506"/>
  <c r="AK95" i="506"/>
  <c r="AJ95" i="506"/>
  <c r="AD95" i="506"/>
  <c r="Z95" i="506" s="1"/>
  <c r="AC95" i="506"/>
  <c r="AB95" i="506"/>
  <c r="Y95" i="506"/>
  <c r="W95" i="506"/>
  <c r="U95" i="506"/>
  <c r="L95" i="506"/>
  <c r="B95" i="506"/>
  <c r="BJ94" i="506"/>
  <c r="BI94" i="506"/>
  <c r="BH94" i="506"/>
  <c r="BG94" i="506"/>
  <c r="BF94" i="506"/>
  <c r="BE94" i="506"/>
  <c r="BD94" i="506"/>
  <c r="BC94" i="506"/>
  <c r="BB94" i="506"/>
  <c r="BA94" i="506"/>
  <c r="AQ94" i="506"/>
  <c r="AL94" i="506"/>
  <c r="AK94" i="506"/>
  <c r="AJ94" i="506"/>
  <c r="AD94" i="506"/>
  <c r="Z94" i="506" s="1"/>
  <c r="AC94" i="506"/>
  <c r="AB94" i="506"/>
  <c r="Y94" i="506"/>
  <c r="W94" i="506"/>
  <c r="U94" i="506"/>
  <c r="L94" i="506"/>
  <c r="B94" i="506"/>
  <c r="BJ93" i="506"/>
  <c r="BI93" i="506"/>
  <c r="BH93" i="506"/>
  <c r="BG93" i="506"/>
  <c r="BF93" i="506"/>
  <c r="BE93" i="506"/>
  <c r="BD93" i="506"/>
  <c r="BC93" i="506"/>
  <c r="BB93" i="506"/>
  <c r="BA93" i="506"/>
  <c r="AQ93" i="506"/>
  <c r="AL93" i="506"/>
  <c r="AK93" i="506"/>
  <c r="AJ93" i="506"/>
  <c r="AD93" i="506"/>
  <c r="Z93" i="506" s="1"/>
  <c r="AC93" i="506"/>
  <c r="AB93" i="506"/>
  <c r="Y93" i="506"/>
  <c r="W93" i="506"/>
  <c r="U93" i="506"/>
  <c r="L93" i="506"/>
  <c r="B93" i="506"/>
  <c r="BJ92" i="506"/>
  <c r="BI92" i="506"/>
  <c r="BH92" i="506"/>
  <c r="BG92" i="506"/>
  <c r="BF92" i="506"/>
  <c r="BE92" i="506"/>
  <c r="BD92" i="506"/>
  <c r="BC92" i="506"/>
  <c r="BB92" i="506"/>
  <c r="BA92" i="506"/>
  <c r="AQ92" i="506"/>
  <c r="AL92" i="506"/>
  <c r="AK92" i="506"/>
  <c r="AJ92" i="506"/>
  <c r="AD92" i="506"/>
  <c r="Z92" i="506" s="1"/>
  <c r="AC92" i="506"/>
  <c r="AB92" i="506"/>
  <c r="Y92" i="506"/>
  <c r="W92" i="506"/>
  <c r="U92" i="506"/>
  <c r="L92" i="506"/>
  <c r="B92" i="506"/>
  <c r="BJ91" i="506"/>
  <c r="BI91" i="506"/>
  <c r="BH91" i="506"/>
  <c r="BG91" i="506"/>
  <c r="BF91" i="506"/>
  <c r="BE91" i="506"/>
  <c r="BD91" i="506"/>
  <c r="BC91" i="506"/>
  <c r="BB91" i="506"/>
  <c r="BA91" i="506"/>
  <c r="AQ91" i="506"/>
  <c r="AL91" i="506"/>
  <c r="AK91" i="506"/>
  <c r="AJ91" i="506"/>
  <c r="AD91" i="506"/>
  <c r="Z91" i="506" s="1"/>
  <c r="AC91" i="506"/>
  <c r="AB91" i="506"/>
  <c r="Y91" i="506"/>
  <c r="W91" i="506"/>
  <c r="U91" i="506"/>
  <c r="L91" i="506"/>
  <c r="B91" i="506"/>
  <c r="BJ90" i="506"/>
  <c r="BI90" i="506"/>
  <c r="BH90" i="506"/>
  <c r="BG90" i="506"/>
  <c r="BF90" i="506"/>
  <c r="BE90" i="506"/>
  <c r="BD90" i="506"/>
  <c r="BC90" i="506"/>
  <c r="BB90" i="506"/>
  <c r="BA90" i="506"/>
  <c r="AQ90" i="506"/>
  <c r="AL90" i="506"/>
  <c r="AK90" i="506"/>
  <c r="AJ90" i="506"/>
  <c r="AD90" i="506"/>
  <c r="Z90" i="506" s="1"/>
  <c r="AC90" i="506"/>
  <c r="AB90" i="506"/>
  <c r="Y90" i="506"/>
  <c r="W90" i="506"/>
  <c r="U90" i="506"/>
  <c r="L90" i="506"/>
  <c r="B90" i="506"/>
  <c r="BJ89" i="506"/>
  <c r="BI89" i="506"/>
  <c r="BH89" i="506"/>
  <c r="BG89" i="506"/>
  <c r="BF89" i="506"/>
  <c r="BE89" i="506"/>
  <c r="BD89" i="506"/>
  <c r="BC89" i="506"/>
  <c r="BB89" i="506"/>
  <c r="BA89" i="506"/>
  <c r="AQ89" i="506"/>
  <c r="AL89" i="506"/>
  <c r="AK89" i="506"/>
  <c r="AJ89" i="506"/>
  <c r="AD89" i="506"/>
  <c r="Z89" i="506" s="1"/>
  <c r="AC89" i="506"/>
  <c r="AB89" i="506"/>
  <c r="Y89" i="506"/>
  <c r="W89" i="506"/>
  <c r="U89" i="506"/>
  <c r="L89" i="506"/>
  <c r="B89" i="506"/>
  <c r="BJ88" i="506"/>
  <c r="BI88" i="506"/>
  <c r="BH88" i="506"/>
  <c r="BG88" i="506"/>
  <c r="BF88" i="506"/>
  <c r="BE88" i="506"/>
  <c r="BD88" i="506"/>
  <c r="BC88" i="506"/>
  <c r="BB88" i="506"/>
  <c r="BA88" i="506"/>
  <c r="AQ88" i="506"/>
  <c r="AL88" i="506"/>
  <c r="AK88" i="506"/>
  <c r="AJ88" i="506"/>
  <c r="AD88" i="506"/>
  <c r="Z88" i="506" s="1"/>
  <c r="AC88" i="506"/>
  <c r="AB88" i="506"/>
  <c r="Y88" i="506"/>
  <c r="W88" i="506"/>
  <c r="U88" i="506"/>
  <c r="L88" i="506"/>
  <c r="B88" i="506"/>
  <c r="BJ87" i="506"/>
  <c r="BI87" i="506"/>
  <c r="BH87" i="506"/>
  <c r="BG87" i="506"/>
  <c r="BF87" i="506"/>
  <c r="BE87" i="506"/>
  <c r="BD87" i="506"/>
  <c r="BC87" i="506"/>
  <c r="BB87" i="506"/>
  <c r="BA87" i="506"/>
  <c r="AQ87" i="506"/>
  <c r="AL87" i="506"/>
  <c r="AK87" i="506"/>
  <c r="AJ87" i="506"/>
  <c r="AD87" i="506"/>
  <c r="Z87" i="506" s="1"/>
  <c r="AC87" i="506"/>
  <c r="AB87" i="506"/>
  <c r="Y87" i="506"/>
  <c r="W87" i="506"/>
  <c r="U87" i="506"/>
  <c r="L87" i="506"/>
  <c r="B87" i="506"/>
  <c r="BJ86" i="506"/>
  <c r="BI86" i="506"/>
  <c r="BH86" i="506"/>
  <c r="BG86" i="506"/>
  <c r="BF86" i="506"/>
  <c r="BE86" i="506"/>
  <c r="BD86" i="506"/>
  <c r="BC86" i="506"/>
  <c r="BB86" i="506"/>
  <c r="BA86" i="506"/>
  <c r="AQ86" i="506"/>
  <c r="AL86" i="506"/>
  <c r="AK86" i="506"/>
  <c r="AJ86" i="506"/>
  <c r="AD86" i="506"/>
  <c r="Z86" i="506" s="1"/>
  <c r="AC86" i="506"/>
  <c r="AB86" i="506"/>
  <c r="Y86" i="506"/>
  <c r="W86" i="506"/>
  <c r="U86" i="506"/>
  <c r="L86" i="506"/>
  <c r="B86" i="506"/>
  <c r="BJ85" i="506"/>
  <c r="BI85" i="506"/>
  <c r="BH85" i="506"/>
  <c r="BG85" i="506"/>
  <c r="BF85" i="506"/>
  <c r="BE85" i="506"/>
  <c r="BD85" i="506"/>
  <c r="BC85" i="506"/>
  <c r="BB85" i="506"/>
  <c r="BA85" i="506"/>
  <c r="AQ85" i="506"/>
  <c r="AL85" i="506"/>
  <c r="AK85" i="506"/>
  <c r="AJ85" i="506"/>
  <c r="AD85" i="506"/>
  <c r="Z85" i="506" s="1"/>
  <c r="AC85" i="506"/>
  <c r="AB85" i="506"/>
  <c r="Y85" i="506"/>
  <c r="W85" i="506"/>
  <c r="U85" i="506"/>
  <c r="L85" i="506"/>
  <c r="B85" i="506"/>
  <c r="BJ84" i="506"/>
  <c r="BI84" i="506"/>
  <c r="BH84" i="506"/>
  <c r="BG84" i="506"/>
  <c r="BF84" i="506"/>
  <c r="BE84" i="506"/>
  <c r="BD84" i="506"/>
  <c r="BC84" i="506"/>
  <c r="BB84" i="506"/>
  <c r="BA84" i="506"/>
  <c r="AQ84" i="506"/>
  <c r="AL84" i="506"/>
  <c r="AK84" i="506"/>
  <c r="AJ84" i="506"/>
  <c r="AD84" i="506"/>
  <c r="Z84" i="506" s="1"/>
  <c r="AC84" i="506"/>
  <c r="AB84" i="506"/>
  <c r="Y84" i="506"/>
  <c r="W84" i="506"/>
  <c r="U84" i="506"/>
  <c r="L84" i="506"/>
  <c r="B84" i="506"/>
  <c r="BJ83" i="506"/>
  <c r="BI83" i="506"/>
  <c r="BH83" i="506"/>
  <c r="BG83" i="506"/>
  <c r="BF83" i="506"/>
  <c r="BE83" i="506"/>
  <c r="BD83" i="506"/>
  <c r="BC83" i="506"/>
  <c r="BB83" i="506"/>
  <c r="BA83" i="506"/>
  <c r="AQ83" i="506"/>
  <c r="AL83" i="506"/>
  <c r="AK83" i="506"/>
  <c r="AJ83" i="506"/>
  <c r="AD83" i="506"/>
  <c r="Z83" i="506" s="1"/>
  <c r="AC83" i="506"/>
  <c r="AB83" i="506"/>
  <c r="Y83" i="506"/>
  <c r="W83" i="506"/>
  <c r="U83" i="506"/>
  <c r="L83" i="506"/>
  <c r="B83" i="506"/>
  <c r="BJ82" i="506"/>
  <c r="BI82" i="506"/>
  <c r="BH82" i="506"/>
  <c r="BG82" i="506"/>
  <c r="BF82" i="506"/>
  <c r="BE82" i="506"/>
  <c r="BD82" i="506"/>
  <c r="BC82" i="506"/>
  <c r="BB82" i="506"/>
  <c r="BA82" i="506"/>
  <c r="AQ82" i="506"/>
  <c r="AL82" i="506"/>
  <c r="AK82" i="506"/>
  <c r="AJ82" i="506"/>
  <c r="AD82" i="506"/>
  <c r="Z82" i="506" s="1"/>
  <c r="AC82" i="506"/>
  <c r="AB82" i="506"/>
  <c r="Y82" i="506"/>
  <c r="W82" i="506"/>
  <c r="U82" i="506"/>
  <c r="L82" i="506"/>
  <c r="B82" i="506"/>
  <c r="BJ81" i="506"/>
  <c r="BI81" i="506"/>
  <c r="BH81" i="506"/>
  <c r="BG81" i="506"/>
  <c r="BF81" i="506"/>
  <c r="BE81" i="506"/>
  <c r="BD81" i="506"/>
  <c r="BC81" i="506"/>
  <c r="BB81" i="506"/>
  <c r="BA81" i="506"/>
  <c r="AQ81" i="506"/>
  <c r="AL81" i="506"/>
  <c r="AK81" i="506"/>
  <c r="AJ81" i="506"/>
  <c r="AD81" i="506"/>
  <c r="Z81" i="506" s="1"/>
  <c r="AC81" i="506"/>
  <c r="AB81" i="506"/>
  <c r="Y81" i="506"/>
  <c r="W81" i="506"/>
  <c r="U81" i="506"/>
  <c r="L81" i="506"/>
  <c r="B81" i="506"/>
  <c r="BJ80" i="506"/>
  <c r="BI80" i="506"/>
  <c r="BH80" i="506"/>
  <c r="BG80" i="506"/>
  <c r="BF80" i="506"/>
  <c r="BE80" i="506"/>
  <c r="BD80" i="506"/>
  <c r="BC80" i="506"/>
  <c r="BB80" i="506"/>
  <c r="BA80" i="506"/>
  <c r="AQ80" i="506"/>
  <c r="AL80" i="506"/>
  <c r="AK80" i="506"/>
  <c r="AJ80" i="506"/>
  <c r="AD80" i="506"/>
  <c r="Z80" i="506" s="1"/>
  <c r="AC80" i="506"/>
  <c r="AB80" i="506"/>
  <c r="Y80" i="506"/>
  <c r="W80" i="506"/>
  <c r="U80" i="506"/>
  <c r="L80" i="506"/>
  <c r="B80" i="506"/>
  <c r="BJ79" i="506"/>
  <c r="BI79" i="506"/>
  <c r="BH79" i="506"/>
  <c r="BG79" i="506"/>
  <c r="BF79" i="506"/>
  <c r="BE79" i="506"/>
  <c r="BD79" i="506"/>
  <c r="BC79" i="506"/>
  <c r="BB79" i="506"/>
  <c r="BA79" i="506"/>
  <c r="AQ79" i="506"/>
  <c r="AL79" i="506"/>
  <c r="AK79" i="506"/>
  <c r="AJ79" i="506"/>
  <c r="AD79" i="506"/>
  <c r="Z79" i="506" s="1"/>
  <c r="AC79" i="506"/>
  <c r="AB79" i="506"/>
  <c r="Y79" i="506"/>
  <c r="W79" i="506"/>
  <c r="U79" i="506"/>
  <c r="L79" i="506"/>
  <c r="B79" i="506"/>
  <c r="BJ78" i="506"/>
  <c r="BI78" i="506"/>
  <c r="BH78" i="506"/>
  <c r="BG78" i="506"/>
  <c r="BF78" i="506"/>
  <c r="BE78" i="506"/>
  <c r="BD78" i="506"/>
  <c r="BC78" i="506"/>
  <c r="BB78" i="506"/>
  <c r="BA78" i="506"/>
  <c r="AQ78" i="506"/>
  <c r="AL78" i="506"/>
  <c r="AK78" i="506"/>
  <c r="AJ78" i="506"/>
  <c r="AD78" i="506"/>
  <c r="Z78" i="506" s="1"/>
  <c r="AC78" i="506"/>
  <c r="AB78" i="506"/>
  <c r="Y78" i="506"/>
  <c r="W78" i="506"/>
  <c r="U78" i="506"/>
  <c r="L78" i="506"/>
  <c r="B78" i="506"/>
  <c r="BJ77" i="506"/>
  <c r="BI77" i="506"/>
  <c r="BH77" i="506"/>
  <c r="BG77" i="506"/>
  <c r="BF77" i="506"/>
  <c r="BE77" i="506"/>
  <c r="BD77" i="506"/>
  <c r="BC77" i="506"/>
  <c r="BB77" i="506"/>
  <c r="BA77" i="506"/>
  <c r="AQ77" i="506"/>
  <c r="AL77" i="506"/>
  <c r="AK77" i="506"/>
  <c r="AJ77" i="506"/>
  <c r="AD77" i="506"/>
  <c r="Z77" i="506" s="1"/>
  <c r="AC77" i="506"/>
  <c r="AB77" i="506"/>
  <c r="Y77" i="506"/>
  <c r="W77" i="506"/>
  <c r="U77" i="506"/>
  <c r="L77" i="506"/>
  <c r="B77" i="506"/>
  <c r="BJ76" i="506"/>
  <c r="BI76" i="506"/>
  <c r="BH76" i="506"/>
  <c r="BG76" i="506"/>
  <c r="BF76" i="506"/>
  <c r="BE76" i="506"/>
  <c r="BD76" i="506"/>
  <c r="BC76" i="506"/>
  <c r="BB76" i="506"/>
  <c r="BA76" i="506"/>
  <c r="AQ76" i="506"/>
  <c r="AL76" i="506"/>
  <c r="AK76" i="506"/>
  <c r="AJ76" i="506"/>
  <c r="AD76" i="506"/>
  <c r="Z76" i="506" s="1"/>
  <c r="AC76" i="506"/>
  <c r="AB76" i="506"/>
  <c r="Y76" i="506"/>
  <c r="W76" i="506"/>
  <c r="U76" i="506"/>
  <c r="L76" i="506"/>
  <c r="B76" i="506"/>
  <c r="BJ75" i="506"/>
  <c r="BI75" i="506"/>
  <c r="BH75" i="506"/>
  <c r="BG75" i="506"/>
  <c r="BF75" i="506"/>
  <c r="BE75" i="506"/>
  <c r="BD75" i="506"/>
  <c r="BC75" i="506"/>
  <c r="BB75" i="506"/>
  <c r="BA75" i="506"/>
  <c r="AQ75" i="506"/>
  <c r="AL75" i="506"/>
  <c r="AK75" i="506"/>
  <c r="AJ75" i="506"/>
  <c r="AD75" i="506"/>
  <c r="Z75" i="506" s="1"/>
  <c r="AC75" i="506"/>
  <c r="AB75" i="506"/>
  <c r="Y75" i="506"/>
  <c r="W75" i="506"/>
  <c r="U75" i="506"/>
  <c r="L75" i="506"/>
  <c r="B75" i="506"/>
  <c r="BJ74" i="506"/>
  <c r="BI74" i="506"/>
  <c r="BH74" i="506"/>
  <c r="BG74" i="506"/>
  <c r="BF74" i="506"/>
  <c r="BE74" i="506"/>
  <c r="BD74" i="506"/>
  <c r="BC74" i="506"/>
  <c r="BB74" i="506"/>
  <c r="BA74" i="506"/>
  <c r="AQ74" i="506"/>
  <c r="AL74" i="506"/>
  <c r="AK74" i="506"/>
  <c r="AJ74" i="506"/>
  <c r="AD74" i="506"/>
  <c r="Z74" i="506" s="1"/>
  <c r="AC74" i="506"/>
  <c r="AB74" i="506"/>
  <c r="Y74" i="506"/>
  <c r="W74" i="506"/>
  <c r="U74" i="506"/>
  <c r="L74" i="506"/>
  <c r="B74" i="506"/>
  <c r="BJ73" i="506"/>
  <c r="BI73" i="506"/>
  <c r="BH73" i="506"/>
  <c r="BG73" i="506"/>
  <c r="BF73" i="506"/>
  <c r="BE73" i="506"/>
  <c r="BD73" i="506"/>
  <c r="BC73" i="506"/>
  <c r="BB73" i="506"/>
  <c r="BA73" i="506"/>
  <c r="AQ73" i="506"/>
  <c r="AL73" i="506"/>
  <c r="AK73" i="506"/>
  <c r="AJ73" i="506"/>
  <c r="AD73" i="506"/>
  <c r="Z73" i="506" s="1"/>
  <c r="AC73" i="506"/>
  <c r="AB73" i="506"/>
  <c r="Y73" i="506"/>
  <c r="W73" i="506"/>
  <c r="U73" i="506"/>
  <c r="L73" i="506"/>
  <c r="B73" i="506"/>
  <c r="BJ72" i="506"/>
  <c r="BI72" i="506"/>
  <c r="BH72" i="506"/>
  <c r="BG72" i="506"/>
  <c r="BF72" i="506"/>
  <c r="BE72" i="506"/>
  <c r="BD72" i="506"/>
  <c r="BC72" i="506"/>
  <c r="BB72" i="506"/>
  <c r="BA72" i="506"/>
  <c r="AQ72" i="506"/>
  <c r="AL72" i="506"/>
  <c r="AK72" i="506"/>
  <c r="AJ72" i="506"/>
  <c r="AD72" i="506"/>
  <c r="Z72" i="506" s="1"/>
  <c r="AC72" i="506"/>
  <c r="AB72" i="506"/>
  <c r="Y72" i="506"/>
  <c r="W72" i="506"/>
  <c r="U72" i="506"/>
  <c r="L72" i="506"/>
  <c r="B72" i="506"/>
  <c r="BJ71" i="506"/>
  <c r="BI71" i="506"/>
  <c r="BH71" i="506"/>
  <c r="BG71" i="506"/>
  <c r="BF71" i="506"/>
  <c r="BE71" i="506"/>
  <c r="BD71" i="506"/>
  <c r="BC71" i="506"/>
  <c r="BB71" i="506"/>
  <c r="BA71" i="506"/>
  <c r="AQ71" i="506"/>
  <c r="AL71" i="506"/>
  <c r="AK71" i="506"/>
  <c r="AJ71" i="506"/>
  <c r="AD71" i="506"/>
  <c r="Z71" i="506" s="1"/>
  <c r="AC71" i="506"/>
  <c r="AB71" i="506"/>
  <c r="Y71" i="506"/>
  <c r="W71" i="506"/>
  <c r="U71" i="506"/>
  <c r="L71" i="506"/>
  <c r="B71" i="506"/>
  <c r="BJ70" i="506"/>
  <c r="BI70" i="506"/>
  <c r="BH70" i="506"/>
  <c r="BG70" i="506"/>
  <c r="BF70" i="506"/>
  <c r="BE70" i="506"/>
  <c r="BD70" i="506"/>
  <c r="BC70" i="506"/>
  <c r="BB70" i="506"/>
  <c r="BA70" i="506"/>
  <c r="AQ70" i="506"/>
  <c r="AL70" i="506"/>
  <c r="AK70" i="506"/>
  <c r="AJ70" i="506"/>
  <c r="AD70" i="506"/>
  <c r="Z70" i="506" s="1"/>
  <c r="AC70" i="506"/>
  <c r="AB70" i="506"/>
  <c r="Y70" i="506"/>
  <c r="W70" i="506"/>
  <c r="U70" i="506"/>
  <c r="L70" i="506"/>
  <c r="B70" i="506"/>
  <c r="BJ69" i="506"/>
  <c r="BI69" i="506"/>
  <c r="BH69" i="506"/>
  <c r="BG69" i="506"/>
  <c r="BF69" i="506"/>
  <c r="BE69" i="506"/>
  <c r="BD69" i="506"/>
  <c r="BC69" i="506"/>
  <c r="BB69" i="506"/>
  <c r="BA69" i="506"/>
  <c r="AQ69" i="506"/>
  <c r="AL69" i="506"/>
  <c r="AK69" i="506"/>
  <c r="AJ69" i="506"/>
  <c r="AD69" i="506"/>
  <c r="Z69" i="506" s="1"/>
  <c r="AC69" i="506"/>
  <c r="AB69" i="506"/>
  <c r="Y69" i="506"/>
  <c r="W69" i="506"/>
  <c r="U69" i="506"/>
  <c r="L69" i="506"/>
  <c r="B69" i="506"/>
  <c r="BJ68" i="506"/>
  <c r="BI68" i="506"/>
  <c r="BH68" i="506"/>
  <c r="BG68" i="506"/>
  <c r="BF68" i="506"/>
  <c r="BE68" i="506"/>
  <c r="BD68" i="506"/>
  <c r="BC68" i="506"/>
  <c r="BB68" i="506"/>
  <c r="BA68" i="506"/>
  <c r="AQ68" i="506"/>
  <c r="AL68" i="506"/>
  <c r="AK68" i="506"/>
  <c r="AJ68" i="506"/>
  <c r="AD68" i="506"/>
  <c r="Z68" i="506" s="1"/>
  <c r="AC68" i="506"/>
  <c r="AB68" i="506"/>
  <c r="Y68" i="506"/>
  <c r="W68" i="506"/>
  <c r="U68" i="506"/>
  <c r="L68" i="506"/>
  <c r="B68" i="506"/>
  <c r="BJ67" i="506"/>
  <c r="BI67" i="506"/>
  <c r="BH67" i="506"/>
  <c r="BG67" i="506"/>
  <c r="BF67" i="506"/>
  <c r="BE67" i="506"/>
  <c r="BD67" i="506"/>
  <c r="BC67" i="506"/>
  <c r="BB67" i="506"/>
  <c r="BA67" i="506"/>
  <c r="AQ67" i="506"/>
  <c r="AL67" i="506"/>
  <c r="AK67" i="506"/>
  <c r="AJ67" i="506"/>
  <c r="AD67" i="506"/>
  <c r="Z67" i="506" s="1"/>
  <c r="AC67" i="506"/>
  <c r="AB67" i="506"/>
  <c r="Y67" i="506"/>
  <c r="W67" i="506"/>
  <c r="U67" i="506"/>
  <c r="L67" i="506"/>
  <c r="B67" i="506"/>
  <c r="BJ66" i="506"/>
  <c r="BI66" i="506"/>
  <c r="BH66" i="506"/>
  <c r="BG66" i="506"/>
  <c r="BF66" i="506"/>
  <c r="BE66" i="506"/>
  <c r="BD66" i="506"/>
  <c r="BC66" i="506"/>
  <c r="BB66" i="506"/>
  <c r="BA66" i="506"/>
  <c r="AQ66" i="506"/>
  <c r="AL66" i="506"/>
  <c r="AK66" i="506"/>
  <c r="AJ66" i="506"/>
  <c r="AD66" i="506"/>
  <c r="Z66" i="506" s="1"/>
  <c r="AC66" i="506"/>
  <c r="AB66" i="506"/>
  <c r="Y66" i="506"/>
  <c r="W66" i="506"/>
  <c r="U66" i="506"/>
  <c r="L66" i="506"/>
  <c r="B66" i="506"/>
  <c r="BJ65" i="506"/>
  <c r="BI65" i="506"/>
  <c r="BH65" i="506"/>
  <c r="BG65" i="506"/>
  <c r="BF65" i="506"/>
  <c r="BE65" i="506"/>
  <c r="BD65" i="506"/>
  <c r="BC65" i="506"/>
  <c r="BB65" i="506"/>
  <c r="BA65" i="506"/>
  <c r="AQ65" i="506"/>
  <c r="AL65" i="506"/>
  <c r="AK65" i="506"/>
  <c r="AJ65" i="506"/>
  <c r="AD65" i="506"/>
  <c r="Z65" i="506" s="1"/>
  <c r="AC65" i="506"/>
  <c r="AB65" i="506"/>
  <c r="Y65" i="506"/>
  <c r="W65" i="506"/>
  <c r="U65" i="506"/>
  <c r="L65" i="506"/>
  <c r="B65" i="506"/>
  <c r="BJ64" i="506"/>
  <c r="BI64" i="506"/>
  <c r="BH64" i="506"/>
  <c r="BG64" i="506"/>
  <c r="BF64" i="506"/>
  <c r="BE64" i="506"/>
  <c r="BD64" i="506"/>
  <c r="BC64" i="506"/>
  <c r="BB64" i="506"/>
  <c r="BA64" i="506"/>
  <c r="AQ64" i="506"/>
  <c r="AL64" i="506"/>
  <c r="AK64" i="506"/>
  <c r="AJ64" i="506"/>
  <c r="AD64" i="506"/>
  <c r="Z64" i="506" s="1"/>
  <c r="AC64" i="506"/>
  <c r="AB64" i="506"/>
  <c r="Y64" i="506"/>
  <c r="W64" i="506"/>
  <c r="U64" i="506"/>
  <c r="L64" i="506"/>
  <c r="B64" i="506"/>
  <c r="BJ63" i="506"/>
  <c r="BI63" i="506"/>
  <c r="BH63" i="506"/>
  <c r="BG63" i="506"/>
  <c r="BF63" i="506"/>
  <c r="BE63" i="506"/>
  <c r="BD63" i="506"/>
  <c r="BC63" i="506"/>
  <c r="BB63" i="506"/>
  <c r="BA63" i="506"/>
  <c r="AQ63" i="506"/>
  <c r="AL63" i="506"/>
  <c r="AK63" i="506"/>
  <c r="AJ63" i="506"/>
  <c r="AD63" i="506"/>
  <c r="Z63" i="506" s="1"/>
  <c r="AC63" i="506"/>
  <c r="AB63" i="506"/>
  <c r="Y63" i="506"/>
  <c r="W63" i="506"/>
  <c r="U63" i="506"/>
  <c r="L63" i="506"/>
  <c r="B63" i="506"/>
  <c r="BJ62" i="506"/>
  <c r="BI62" i="506"/>
  <c r="BH62" i="506"/>
  <c r="BG62" i="506"/>
  <c r="BF62" i="506"/>
  <c r="BE62" i="506"/>
  <c r="BD62" i="506"/>
  <c r="BC62" i="506"/>
  <c r="BB62" i="506"/>
  <c r="BA62" i="506"/>
  <c r="AQ62" i="506"/>
  <c r="AL62" i="506"/>
  <c r="AK62" i="506"/>
  <c r="AJ62" i="506"/>
  <c r="AD62" i="506"/>
  <c r="Z62" i="506" s="1"/>
  <c r="AC62" i="506"/>
  <c r="AB62" i="506"/>
  <c r="Y62" i="506"/>
  <c r="W62" i="506"/>
  <c r="U62" i="506"/>
  <c r="L62" i="506"/>
  <c r="B62" i="506"/>
  <c r="BJ61" i="506"/>
  <c r="BI61" i="506"/>
  <c r="BH61" i="506"/>
  <c r="BG61" i="506"/>
  <c r="BF61" i="506"/>
  <c r="BE61" i="506"/>
  <c r="BD61" i="506"/>
  <c r="BC61" i="506"/>
  <c r="BB61" i="506"/>
  <c r="BA61" i="506"/>
  <c r="AQ61" i="506"/>
  <c r="AL61" i="506"/>
  <c r="AK61" i="506"/>
  <c r="AJ61" i="506"/>
  <c r="AD61" i="506"/>
  <c r="Z61" i="506" s="1"/>
  <c r="AC61" i="506"/>
  <c r="AB61" i="506"/>
  <c r="Y61" i="506"/>
  <c r="W61" i="506"/>
  <c r="U61" i="506"/>
  <c r="L61" i="506"/>
  <c r="B61" i="506"/>
  <c r="BJ60" i="506"/>
  <c r="BI60" i="506"/>
  <c r="BH60" i="506"/>
  <c r="BG60" i="506"/>
  <c r="BF60" i="506"/>
  <c r="BE60" i="506"/>
  <c r="BD60" i="506"/>
  <c r="BC60" i="506"/>
  <c r="BB60" i="506"/>
  <c r="BA60" i="506"/>
  <c r="AQ60" i="506"/>
  <c r="AL60" i="506"/>
  <c r="AK60" i="506"/>
  <c r="AJ60" i="506"/>
  <c r="AD60" i="506"/>
  <c r="Z60" i="506" s="1"/>
  <c r="AC60" i="506"/>
  <c r="AB60" i="506"/>
  <c r="Y60" i="506"/>
  <c r="W60" i="506"/>
  <c r="U60" i="506"/>
  <c r="L60" i="506"/>
  <c r="B60" i="506"/>
  <c r="BJ59" i="506"/>
  <c r="BI59" i="506"/>
  <c r="BH59" i="506"/>
  <c r="BG59" i="506"/>
  <c r="BF59" i="506"/>
  <c r="BE59" i="506"/>
  <c r="BD59" i="506"/>
  <c r="BC59" i="506"/>
  <c r="BB59" i="506"/>
  <c r="BA59" i="506"/>
  <c r="AQ59" i="506"/>
  <c r="AL59" i="506"/>
  <c r="AK59" i="506"/>
  <c r="AJ59" i="506"/>
  <c r="AD59" i="506"/>
  <c r="Z59" i="506" s="1"/>
  <c r="AC59" i="506"/>
  <c r="AB59" i="506"/>
  <c r="Y59" i="506"/>
  <c r="W59" i="506"/>
  <c r="U59" i="506"/>
  <c r="L59" i="506"/>
  <c r="B59" i="506"/>
  <c r="BJ58" i="506"/>
  <c r="BI58" i="506"/>
  <c r="BH58" i="506"/>
  <c r="BG58" i="506"/>
  <c r="BF58" i="506"/>
  <c r="BE58" i="506"/>
  <c r="BD58" i="506"/>
  <c r="BC58" i="506"/>
  <c r="BB58" i="506"/>
  <c r="BA58" i="506"/>
  <c r="AQ58" i="506"/>
  <c r="AL58" i="506"/>
  <c r="AK58" i="506"/>
  <c r="AJ58" i="506"/>
  <c r="AD58" i="506"/>
  <c r="Z58" i="506" s="1"/>
  <c r="AC58" i="506"/>
  <c r="AB58" i="506"/>
  <c r="Y58" i="506"/>
  <c r="W58" i="506"/>
  <c r="U58" i="506"/>
  <c r="L58" i="506"/>
  <c r="B58" i="506"/>
  <c r="BJ57" i="506"/>
  <c r="BI57" i="506"/>
  <c r="BH57" i="506"/>
  <c r="BG57" i="506"/>
  <c r="BF57" i="506"/>
  <c r="BE57" i="506"/>
  <c r="BD57" i="506"/>
  <c r="BC57" i="506"/>
  <c r="BB57" i="506"/>
  <c r="BA57" i="506"/>
  <c r="AQ57" i="506"/>
  <c r="AL57" i="506"/>
  <c r="AK57" i="506"/>
  <c r="AJ57" i="506"/>
  <c r="AD57" i="506"/>
  <c r="Z57" i="506" s="1"/>
  <c r="AC57" i="506"/>
  <c r="AB57" i="506"/>
  <c r="Y57" i="506"/>
  <c r="W57" i="506"/>
  <c r="U57" i="506"/>
  <c r="L57" i="506"/>
  <c r="B57" i="506"/>
  <c r="BJ56" i="506"/>
  <c r="BI56" i="506"/>
  <c r="BH56" i="506"/>
  <c r="BG56" i="506"/>
  <c r="BF56" i="506"/>
  <c r="BE56" i="506"/>
  <c r="BD56" i="506"/>
  <c r="BC56" i="506"/>
  <c r="BB56" i="506"/>
  <c r="BA56" i="506"/>
  <c r="AQ56" i="506"/>
  <c r="AL56" i="506"/>
  <c r="AK56" i="506"/>
  <c r="AJ56" i="506"/>
  <c r="AD56" i="506"/>
  <c r="Z56" i="506" s="1"/>
  <c r="AC56" i="506"/>
  <c r="AB56" i="506"/>
  <c r="Y56" i="506"/>
  <c r="W56" i="506"/>
  <c r="U56" i="506"/>
  <c r="L56" i="506"/>
  <c r="B56" i="506"/>
  <c r="BJ55" i="506"/>
  <c r="BI55" i="506"/>
  <c r="BH55" i="506"/>
  <c r="BG55" i="506"/>
  <c r="BF55" i="506"/>
  <c r="BE55" i="506"/>
  <c r="BD55" i="506"/>
  <c r="BC55" i="506"/>
  <c r="BB55" i="506"/>
  <c r="BA55" i="506"/>
  <c r="AQ55" i="506"/>
  <c r="AL55" i="506"/>
  <c r="AK55" i="506"/>
  <c r="AJ55" i="506"/>
  <c r="AD55" i="506"/>
  <c r="Z55" i="506" s="1"/>
  <c r="AC55" i="506"/>
  <c r="AB55" i="506"/>
  <c r="Y55" i="506"/>
  <c r="W55" i="506"/>
  <c r="U55" i="506"/>
  <c r="L55" i="506"/>
  <c r="B55" i="506"/>
  <c r="BJ54" i="506"/>
  <c r="BI54" i="506"/>
  <c r="BH54" i="506"/>
  <c r="BG54" i="506"/>
  <c r="BF54" i="506"/>
  <c r="BE54" i="506"/>
  <c r="BD54" i="506"/>
  <c r="BC54" i="506"/>
  <c r="BB54" i="506"/>
  <c r="BA54" i="506"/>
  <c r="AQ54" i="506"/>
  <c r="AL54" i="506"/>
  <c r="AK54" i="506"/>
  <c r="AJ54" i="506"/>
  <c r="AD54" i="506"/>
  <c r="Z54" i="506" s="1"/>
  <c r="AC54" i="506"/>
  <c r="AB54" i="506"/>
  <c r="Y54" i="506"/>
  <c r="W54" i="506"/>
  <c r="U54" i="506"/>
  <c r="L54" i="506"/>
  <c r="B54" i="506"/>
  <c r="BJ53" i="506"/>
  <c r="BI53" i="506"/>
  <c r="BH53" i="506"/>
  <c r="BG53" i="506"/>
  <c r="BF53" i="506"/>
  <c r="BE53" i="506"/>
  <c r="BD53" i="506"/>
  <c r="BC53" i="506"/>
  <c r="BB53" i="506"/>
  <c r="BA53" i="506"/>
  <c r="AQ53" i="506"/>
  <c r="AL53" i="506"/>
  <c r="AK53" i="506"/>
  <c r="AJ53" i="506"/>
  <c r="AD53" i="506"/>
  <c r="Z53" i="506" s="1"/>
  <c r="AC53" i="506"/>
  <c r="AB53" i="506"/>
  <c r="Y53" i="506"/>
  <c r="W53" i="506"/>
  <c r="U53" i="506"/>
  <c r="L53" i="506"/>
  <c r="B53" i="506"/>
  <c r="BJ52" i="506"/>
  <c r="BI52" i="506"/>
  <c r="BH52" i="506"/>
  <c r="BG52" i="506"/>
  <c r="BF52" i="506"/>
  <c r="BE52" i="506"/>
  <c r="BD52" i="506"/>
  <c r="BC52" i="506"/>
  <c r="BB52" i="506"/>
  <c r="BA52" i="506"/>
  <c r="AQ52" i="506"/>
  <c r="AL52" i="506"/>
  <c r="AK52" i="506"/>
  <c r="AJ52" i="506"/>
  <c r="AD52" i="506"/>
  <c r="Z52" i="506" s="1"/>
  <c r="AC52" i="506"/>
  <c r="AB52" i="506"/>
  <c r="Y52" i="506"/>
  <c r="W52" i="506"/>
  <c r="U52" i="506"/>
  <c r="L52" i="506"/>
  <c r="B52" i="506"/>
  <c r="BJ51" i="506"/>
  <c r="BI51" i="506"/>
  <c r="BH51" i="506"/>
  <c r="BG51" i="506"/>
  <c r="BF51" i="506"/>
  <c r="BE51" i="506"/>
  <c r="BD51" i="506"/>
  <c r="BC51" i="506"/>
  <c r="BB51" i="506"/>
  <c r="BA51" i="506"/>
  <c r="AQ51" i="506"/>
  <c r="AL51" i="506"/>
  <c r="AK51" i="506"/>
  <c r="AJ51" i="506"/>
  <c r="AD51" i="506"/>
  <c r="Z51" i="506" s="1"/>
  <c r="AC51" i="506"/>
  <c r="AB51" i="506"/>
  <c r="Y51" i="506"/>
  <c r="W51" i="506"/>
  <c r="U51" i="506"/>
  <c r="L51" i="506"/>
  <c r="B51" i="506"/>
  <c r="BJ50" i="506"/>
  <c r="BI50" i="506"/>
  <c r="BH50" i="506"/>
  <c r="BG50" i="506"/>
  <c r="BF50" i="506"/>
  <c r="BE50" i="506"/>
  <c r="BD50" i="506"/>
  <c r="BC50" i="506"/>
  <c r="BB50" i="506"/>
  <c r="BA50" i="506"/>
  <c r="AQ50" i="506"/>
  <c r="AL50" i="506"/>
  <c r="AK50" i="506"/>
  <c r="AJ50" i="506"/>
  <c r="AD50" i="506"/>
  <c r="Z50" i="506" s="1"/>
  <c r="AC50" i="506"/>
  <c r="AB50" i="506"/>
  <c r="Y50" i="506"/>
  <c r="W50" i="506"/>
  <c r="U50" i="506"/>
  <c r="L50" i="506"/>
  <c r="B50" i="506"/>
  <c r="BJ49" i="506"/>
  <c r="BI49" i="506"/>
  <c r="BH49" i="506"/>
  <c r="BG49" i="506"/>
  <c r="BF49" i="506"/>
  <c r="BE49" i="506"/>
  <c r="BD49" i="506"/>
  <c r="BC49" i="506"/>
  <c r="BB49" i="506"/>
  <c r="BA49" i="506"/>
  <c r="AQ49" i="506"/>
  <c r="AL49" i="506"/>
  <c r="AK49" i="506"/>
  <c r="AJ49" i="506"/>
  <c r="AD49" i="506"/>
  <c r="Z49" i="506" s="1"/>
  <c r="AC49" i="506"/>
  <c r="AB49" i="506"/>
  <c r="Y49" i="506"/>
  <c r="W49" i="506"/>
  <c r="U49" i="506"/>
  <c r="L49" i="506"/>
  <c r="B49" i="506"/>
  <c r="BJ48" i="506"/>
  <c r="BI48" i="506"/>
  <c r="BH48" i="506"/>
  <c r="BG48" i="506"/>
  <c r="BF48" i="506"/>
  <c r="BE48" i="506"/>
  <c r="BD48" i="506"/>
  <c r="BC48" i="506"/>
  <c r="BB48" i="506"/>
  <c r="BA48" i="506"/>
  <c r="AQ48" i="506"/>
  <c r="AL48" i="506"/>
  <c r="AK48" i="506"/>
  <c r="AJ48" i="506"/>
  <c r="AD48" i="506"/>
  <c r="Z48" i="506" s="1"/>
  <c r="AC48" i="506"/>
  <c r="AB48" i="506"/>
  <c r="Y48" i="506"/>
  <c r="W48" i="506"/>
  <c r="U48" i="506"/>
  <c r="L48" i="506"/>
  <c r="B48" i="506"/>
  <c r="BJ47" i="506"/>
  <c r="BI47" i="506"/>
  <c r="BH47" i="506"/>
  <c r="BG47" i="506"/>
  <c r="BF47" i="506"/>
  <c r="BE47" i="506"/>
  <c r="BD47" i="506"/>
  <c r="BC47" i="506"/>
  <c r="BB47" i="506"/>
  <c r="BA47" i="506"/>
  <c r="AQ47" i="506"/>
  <c r="AL47" i="506"/>
  <c r="AK47" i="506"/>
  <c r="AJ47" i="506"/>
  <c r="AD47" i="506"/>
  <c r="Z47" i="506" s="1"/>
  <c r="AC47" i="506"/>
  <c r="AB47" i="506"/>
  <c r="Y47" i="506"/>
  <c r="W47" i="506"/>
  <c r="U47" i="506"/>
  <c r="L47" i="506"/>
  <c r="B47" i="506"/>
  <c r="BJ46" i="506"/>
  <c r="BI46" i="506"/>
  <c r="BH46" i="506"/>
  <c r="BG46" i="506"/>
  <c r="BF46" i="506"/>
  <c r="BE46" i="506"/>
  <c r="BD46" i="506"/>
  <c r="BC46" i="506"/>
  <c r="BB46" i="506"/>
  <c r="BA46" i="506"/>
  <c r="AQ46" i="506"/>
  <c r="AL46" i="506"/>
  <c r="AK46" i="506"/>
  <c r="AJ46" i="506"/>
  <c r="AD46" i="506"/>
  <c r="Z46" i="506" s="1"/>
  <c r="AC46" i="506"/>
  <c r="AB46" i="506"/>
  <c r="Y46" i="506"/>
  <c r="W46" i="506"/>
  <c r="U46" i="506"/>
  <c r="L46" i="506"/>
  <c r="B46" i="506"/>
  <c r="BJ45" i="506"/>
  <c r="BI45" i="506"/>
  <c r="BH45" i="506"/>
  <c r="BG45" i="506"/>
  <c r="BF45" i="506"/>
  <c r="BE45" i="506"/>
  <c r="BD45" i="506"/>
  <c r="BC45" i="506"/>
  <c r="BB45" i="506"/>
  <c r="BA45" i="506"/>
  <c r="AQ45" i="506"/>
  <c r="AL45" i="506"/>
  <c r="AK45" i="506"/>
  <c r="AJ45" i="506"/>
  <c r="AD45" i="506"/>
  <c r="Z45" i="506" s="1"/>
  <c r="AC45" i="506"/>
  <c r="AB45" i="506"/>
  <c r="Y45" i="506"/>
  <c r="W45" i="506"/>
  <c r="U45" i="506"/>
  <c r="L45" i="506"/>
  <c r="B45" i="506"/>
  <c r="BJ44" i="506"/>
  <c r="BI44" i="506"/>
  <c r="BH44" i="506"/>
  <c r="BG44" i="506"/>
  <c r="BF44" i="506"/>
  <c r="BE44" i="506"/>
  <c r="BD44" i="506"/>
  <c r="BC44" i="506"/>
  <c r="BB44" i="506"/>
  <c r="BA44" i="506"/>
  <c r="AQ44" i="506"/>
  <c r="AL44" i="506"/>
  <c r="AK44" i="506"/>
  <c r="AJ44" i="506"/>
  <c r="AD44" i="506"/>
  <c r="Z44" i="506" s="1"/>
  <c r="AC44" i="506"/>
  <c r="AB44" i="506"/>
  <c r="Y44" i="506"/>
  <c r="W44" i="506"/>
  <c r="U44" i="506"/>
  <c r="L44" i="506"/>
  <c r="B44" i="506"/>
  <c r="BJ43" i="506"/>
  <c r="BI43" i="506"/>
  <c r="BH43" i="506"/>
  <c r="BG43" i="506"/>
  <c r="BF43" i="506"/>
  <c r="BE43" i="506"/>
  <c r="BD43" i="506"/>
  <c r="BC43" i="506"/>
  <c r="BB43" i="506"/>
  <c r="BA43" i="506"/>
  <c r="AQ43" i="506"/>
  <c r="AL43" i="506"/>
  <c r="AK43" i="506"/>
  <c r="AJ43" i="506"/>
  <c r="AD43" i="506"/>
  <c r="Z43" i="506" s="1"/>
  <c r="AC43" i="506"/>
  <c r="AB43" i="506"/>
  <c r="Y43" i="506"/>
  <c r="W43" i="506"/>
  <c r="U43" i="506"/>
  <c r="L43" i="506"/>
  <c r="B43" i="506"/>
  <c r="BJ42" i="506"/>
  <c r="BI42" i="506"/>
  <c r="BH42" i="506"/>
  <c r="BG42" i="506"/>
  <c r="BF42" i="506"/>
  <c r="BE42" i="506"/>
  <c r="BD42" i="506"/>
  <c r="BC42" i="506"/>
  <c r="BB42" i="506"/>
  <c r="BA42" i="506"/>
  <c r="AQ42" i="506"/>
  <c r="AL42" i="506"/>
  <c r="AK42" i="506"/>
  <c r="AJ42" i="506"/>
  <c r="AD42" i="506"/>
  <c r="Z42" i="506" s="1"/>
  <c r="AC42" i="506"/>
  <c r="AB42" i="506"/>
  <c r="Y42" i="506"/>
  <c r="W42" i="506"/>
  <c r="U42" i="506"/>
  <c r="L42" i="506"/>
  <c r="B42" i="506"/>
  <c r="BJ41" i="506"/>
  <c r="BI41" i="506"/>
  <c r="BH41" i="506"/>
  <c r="BG41" i="506"/>
  <c r="BF41" i="506"/>
  <c r="BE41" i="506"/>
  <c r="BD41" i="506"/>
  <c r="BC41" i="506"/>
  <c r="BB41" i="506"/>
  <c r="BA41" i="506"/>
  <c r="AQ41" i="506"/>
  <c r="AL41" i="506"/>
  <c r="AK41" i="506"/>
  <c r="AJ41" i="506"/>
  <c r="AD41" i="506"/>
  <c r="Z41" i="506" s="1"/>
  <c r="AC41" i="506"/>
  <c r="AB41" i="506"/>
  <c r="Y41" i="506"/>
  <c r="W41" i="506"/>
  <c r="U41" i="506"/>
  <c r="L41" i="506"/>
  <c r="B41" i="506"/>
  <c r="BJ40" i="506"/>
  <c r="BI40" i="506"/>
  <c r="BH40" i="506"/>
  <c r="BG40" i="506"/>
  <c r="BF40" i="506"/>
  <c r="BE40" i="506"/>
  <c r="BD40" i="506"/>
  <c r="BC40" i="506"/>
  <c r="BB40" i="506"/>
  <c r="BA40" i="506"/>
  <c r="AQ40" i="506"/>
  <c r="AL40" i="506"/>
  <c r="AK40" i="506"/>
  <c r="AJ40" i="506"/>
  <c r="AD40" i="506"/>
  <c r="Z40" i="506" s="1"/>
  <c r="AC40" i="506"/>
  <c r="AB40" i="506"/>
  <c r="Y40" i="506"/>
  <c r="W40" i="506"/>
  <c r="U40" i="506"/>
  <c r="L40" i="506"/>
  <c r="B40" i="506"/>
  <c r="BJ39" i="506"/>
  <c r="BI39" i="506"/>
  <c r="BH39" i="506"/>
  <c r="BG39" i="506"/>
  <c r="BF39" i="506"/>
  <c r="BE39" i="506"/>
  <c r="BD39" i="506"/>
  <c r="BC39" i="506"/>
  <c r="BB39" i="506"/>
  <c r="BA39" i="506"/>
  <c r="AQ39" i="506"/>
  <c r="AL39" i="506"/>
  <c r="AK39" i="506"/>
  <c r="AJ39" i="506"/>
  <c r="AD39" i="506"/>
  <c r="Z39" i="506" s="1"/>
  <c r="AC39" i="506"/>
  <c r="AB39" i="506"/>
  <c r="Y39" i="506"/>
  <c r="W39" i="506"/>
  <c r="U39" i="506"/>
  <c r="L39" i="506"/>
  <c r="B39" i="506"/>
  <c r="BJ38" i="506"/>
  <c r="BI38" i="506"/>
  <c r="BH38" i="506"/>
  <c r="BG38" i="506"/>
  <c r="BF38" i="506"/>
  <c r="BE38" i="506"/>
  <c r="BD38" i="506"/>
  <c r="BC38" i="506"/>
  <c r="BB38" i="506"/>
  <c r="BA38" i="506"/>
  <c r="AQ38" i="506"/>
  <c r="AL38" i="506"/>
  <c r="AK38" i="506"/>
  <c r="AJ38" i="506"/>
  <c r="AD38" i="506"/>
  <c r="Z38" i="506" s="1"/>
  <c r="AC38" i="506"/>
  <c r="AB38" i="506"/>
  <c r="Y38" i="506"/>
  <c r="W38" i="506"/>
  <c r="U38" i="506"/>
  <c r="L38" i="506"/>
  <c r="B38" i="506"/>
  <c r="BJ37" i="506"/>
  <c r="BI37" i="506"/>
  <c r="BH37" i="506"/>
  <c r="BG37" i="506"/>
  <c r="BF37" i="506"/>
  <c r="BE37" i="506"/>
  <c r="BD37" i="506"/>
  <c r="BC37" i="506"/>
  <c r="BB37" i="506"/>
  <c r="BA37" i="506"/>
  <c r="AQ37" i="506"/>
  <c r="AL37" i="506"/>
  <c r="AK37" i="506"/>
  <c r="AJ37" i="506"/>
  <c r="AD37" i="506"/>
  <c r="Z37" i="506" s="1"/>
  <c r="AC37" i="506"/>
  <c r="AB37" i="506"/>
  <c r="Y37" i="506"/>
  <c r="W37" i="506"/>
  <c r="U37" i="506"/>
  <c r="L37" i="506"/>
  <c r="B37" i="506"/>
  <c r="BJ36" i="506"/>
  <c r="BI36" i="506"/>
  <c r="BH36" i="506"/>
  <c r="BG36" i="506"/>
  <c r="BF36" i="506"/>
  <c r="BE36" i="506"/>
  <c r="BD36" i="506"/>
  <c r="BC36" i="506"/>
  <c r="BB36" i="506"/>
  <c r="BA36" i="506"/>
  <c r="AQ36" i="506"/>
  <c r="AL36" i="506"/>
  <c r="AK36" i="506"/>
  <c r="AJ36" i="506"/>
  <c r="AD36" i="506"/>
  <c r="Z36" i="506" s="1"/>
  <c r="AC36" i="506"/>
  <c r="AB36" i="506"/>
  <c r="Y36" i="506"/>
  <c r="W36" i="506"/>
  <c r="U36" i="506"/>
  <c r="L36" i="506"/>
  <c r="B36" i="506"/>
  <c r="BJ35" i="506"/>
  <c r="BI35" i="506"/>
  <c r="BH35" i="506"/>
  <c r="BG35" i="506"/>
  <c r="BF35" i="506"/>
  <c r="BE35" i="506"/>
  <c r="BD35" i="506"/>
  <c r="BC35" i="506"/>
  <c r="BB35" i="506"/>
  <c r="BA35" i="506"/>
  <c r="AQ35" i="506"/>
  <c r="AL35" i="506"/>
  <c r="AK35" i="506"/>
  <c r="AJ35" i="506"/>
  <c r="AD35" i="506"/>
  <c r="Z35" i="506" s="1"/>
  <c r="AC35" i="506"/>
  <c r="AB35" i="506"/>
  <c r="Y35" i="506"/>
  <c r="W35" i="506"/>
  <c r="U35" i="506"/>
  <c r="L35" i="506"/>
  <c r="B35" i="506"/>
  <c r="BJ34" i="506"/>
  <c r="BI34" i="506"/>
  <c r="BH34" i="506"/>
  <c r="BG34" i="506"/>
  <c r="BF34" i="506"/>
  <c r="BE34" i="506"/>
  <c r="BD34" i="506"/>
  <c r="BC34" i="506"/>
  <c r="BB34" i="506"/>
  <c r="BA34" i="506"/>
  <c r="AQ34" i="506"/>
  <c r="AL34" i="506"/>
  <c r="AK34" i="506"/>
  <c r="AJ34" i="506"/>
  <c r="AD34" i="506"/>
  <c r="Z34" i="506" s="1"/>
  <c r="AC34" i="506"/>
  <c r="AB34" i="506"/>
  <c r="Y34" i="506"/>
  <c r="W34" i="506"/>
  <c r="U34" i="506"/>
  <c r="L34" i="506"/>
  <c r="B34" i="506"/>
  <c r="BJ33" i="506"/>
  <c r="BI33" i="506"/>
  <c r="BH33" i="506"/>
  <c r="BG33" i="506"/>
  <c r="BF33" i="506"/>
  <c r="BE33" i="506"/>
  <c r="BD33" i="506"/>
  <c r="BC33" i="506"/>
  <c r="BB33" i="506"/>
  <c r="BA33" i="506"/>
  <c r="AQ33" i="506"/>
  <c r="AL33" i="506"/>
  <c r="AK33" i="506"/>
  <c r="AJ33" i="506"/>
  <c r="AD33" i="506"/>
  <c r="Z33" i="506" s="1"/>
  <c r="AC33" i="506"/>
  <c r="AB33" i="506"/>
  <c r="Y33" i="506"/>
  <c r="W33" i="506"/>
  <c r="U33" i="506"/>
  <c r="L33" i="506"/>
  <c r="B33" i="506"/>
  <c r="BJ32" i="506"/>
  <c r="BI32" i="506"/>
  <c r="BH32" i="506"/>
  <c r="BG32" i="506"/>
  <c r="BF32" i="506"/>
  <c r="BE32" i="506"/>
  <c r="BD32" i="506"/>
  <c r="BC32" i="506"/>
  <c r="BB32" i="506"/>
  <c r="BA32" i="506"/>
  <c r="AQ32" i="506"/>
  <c r="AL32" i="506"/>
  <c r="AK32" i="506"/>
  <c r="AJ32" i="506"/>
  <c r="AD32" i="506"/>
  <c r="Z32" i="506" s="1"/>
  <c r="AC32" i="506"/>
  <c r="AB32" i="506"/>
  <c r="Y32" i="506"/>
  <c r="W32" i="506"/>
  <c r="U32" i="506"/>
  <c r="L32" i="506"/>
  <c r="B32" i="506"/>
  <c r="BJ31" i="506"/>
  <c r="BI31" i="506"/>
  <c r="BH31" i="506"/>
  <c r="BG31" i="506"/>
  <c r="BF31" i="506"/>
  <c r="BE31" i="506"/>
  <c r="BD31" i="506"/>
  <c r="BC31" i="506"/>
  <c r="BB31" i="506"/>
  <c r="BA31" i="506"/>
  <c r="AQ31" i="506"/>
  <c r="AL31" i="506"/>
  <c r="AK31" i="506"/>
  <c r="AJ31" i="506"/>
  <c r="AD31" i="506"/>
  <c r="Z31" i="506" s="1"/>
  <c r="AC31" i="506"/>
  <c r="AB31" i="506"/>
  <c r="Y31" i="506"/>
  <c r="W31" i="506"/>
  <c r="U31" i="506"/>
  <c r="L31" i="506"/>
  <c r="B31" i="506"/>
  <c r="BJ30" i="506"/>
  <c r="BI30" i="506"/>
  <c r="BH30" i="506"/>
  <c r="BG30" i="506"/>
  <c r="BF30" i="506"/>
  <c r="AV30" i="506"/>
  <c r="AU30" i="506"/>
  <c r="AT30" i="506"/>
  <c r="AS30" i="506"/>
  <c r="AR30" i="506"/>
  <c r="AQ30" i="506"/>
  <c r="AP30" i="506"/>
  <c r="AO30" i="506"/>
  <c r="AN30" i="506"/>
  <c r="AM30" i="506"/>
  <c r="AL30" i="506"/>
  <c r="AK30" i="506"/>
  <c r="AJ30" i="506"/>
  <c r="AI30" i="506"/>
  <c r="AH30" i="506"/>
  <c r="AG30" i="506"/>
  <c r="AF30" i="506"/>
  <c r="AE30" i="506"/>
  <c r="AD30" i="506"/>
  <c r="AV29" i="506"/>
  <c r="AU29" i="506"/>
  <c r="AT29" i="506"/>
  <c r="AS29" i="506"/>
  <c r="AR29" i="506"/>
  <c r="AQ29" i="506"/>
  <c r="AM29" i="506"/>
  <c r="AL29" i="506"/>
  <c r="AK29" i="506"/>
  <c r="AJ29" i="506"/>
  <c r="AI29" i="506"/>
  <c r="AH29" i="506"/>
  <c r="AG29" i="506"/>
  <c r="AF29" i="506"/>
  <c r="AE29" i="506"/>
  <c r="AD29" i="506"/>
  <c r="S29" i="506"/>
  <c r="AP29" i="506" s="1"/>
  <c r="R29" i="506"/>
  <c r="AO29" i="506" s="1"/>
  <c r="Q29" i="506"/>
  <c r="AN29" i="506" s="1"/>
  <c r="E29" i="506"/>
  <c r="D29" i="506"/>
  <c r="C29" i="506"/>
  <c r="AV28" i="506"/>
  <c r="AU28" i="506"/>
  <c r="AT28" i="506"/>
  <c r="AS28" i="506"/>
  <c r="AR28" i="506"/>
  <c r="AQ28" i="506"/>
  <c r="AP28" i="506"/>
  <c r="AO28" i="506"/>
  <c r="AN28" i="506"/>
  <c r="AM28" i="506"/>
  <c r="AL28" i="506"/>
  <c r="AK28" i="506"/>
  <c r="AJ28" i="506"/>
  <c r="AI28" i="506"/>
  <c r="AH28" i="506"/>
  <c r="AG28" i="506"/>
  <c r="AF28" i="506"/>
  <c r="AE28" i="506"/>
  <c r="AD28" i="506"/>
  <c r="X28" i="506"/>
  <c r="V28" i="506"/>
  <c r="U11" i="506"/>
  <c r="T11" i="506"/>
  <c r="U10" i="506"/>
  <c r="T10" i="506"/>
  <c r="H10" i="506"/>
  <c r="U9" i="506"/>
  <c r="T9" i="506"/>
  <c r="H9" i="506"/>
  <c r="AH4" i="506" s="1"/>
  <c r="BD30" i="506" s="1"/>
  <c r="U8" i="506"/>
  <c r="T8" i="506"/>
  <c r="H8" i="506"/>
  <c r="AG4" i="506" s="1"/>
  <c r="BC30" i="506" s="1"/>
  <c r="U7" i="506"/>
  <c r="T7" i="506"/>
  <c r="H7" i="506"/>
  <c r="X6" i="506"/>
  <c r="H6" i="506"/>
  <c r="AE4" i="506" s="1"/>
  <c r="BA30" i="506" s="1"/>
  <c r="AI4" i="506"/>
  <c r="BE30" i="506" s="1"/>
  <c r="AF4" i="506"/>
  <c r="BB30" i="506" s="1"/>
  <c r="AC3" i="506"/>
  <c r="Y3" i="506"/>
  <c r="U3" i="506"/>
  <c r="T3" i="506"/>
  <c r="AK2" i="506"/>
  <c r="AJ2" i="506"/>
  <c r="AI2" i="506"/>
  <c r="AH2" i="506"/>
  <c r="AG2" i="506"/>
  <c r="AF2" i="506"/>
  <c r="AE2" i="506"/>
  <c r="Y2" i="506"/>
  <c r="U2" i="506"/>
  <c r="T2" i="506"/>
  <c r="F1" i="506"/>
  <c r="X231" i="507"/>
  <c r="V231" i="507"/>
  <c r="T231" i="507"/>
  <c r="U12" i="507" s="1"/>
  <c r="S231" i="507"/>
  <c r="R231" i="507"/>
  <c r="Q231" i="507"/>
  <c r="P231" i="507"/>
  <c r="O231" i="507"/>
  <c r="N231" i="507"/>
  <c r="K231" i="507"/>
  <c r="J231" i="507"/>
  <c r="I231" i="507"/>
  <c r="BJ129" i="507"/>
  <c r="BI129" i="507"/>
  <c r="BH129" i="507"/>
  <c r="BG129" i="507"/>
  <c r="BF129" i="507"/>
  <c r="BE129" i="507"/>
  <c r="BD129" i="507"/>
  <c r="BC129" i="507"/>
  <c r="BB129" i="507"/>
  <c r="BA129" i="507"/>
  <c r="AQ129" i="507"/>
  <c r="AL129" i="507"/>
  <c r="AK129" i="507"/>
  <c r="AJ129" i="507"/>
  <c r="AD129" i="507"/>
  <c r="Z129" i="507" s="1"/>
  <c r="AC129" i="507"/>
  <c r="AB129" i="507"/>
  <c r="Y129" i="507"/>
  <c r="W129" i="507"/>
  <c r="U129" i="507"/>
  <c r="L129" i="507"/>
  <c r="B129" i="507"/>
  <c r="BJ128" i="507"/>
  <c r="BI128" i="507"/>
  <c r="BH128" i="507"/>
  <c r="BG128" i="507"/>
  <c r="BF128" i="507"/>
  <c r="BE128" i="507"/>
  <c r="BD128" i="507"/>
  <c r="BC128" i="507"/>
  <c r="BB128" i="507"/>
  <c r="BA128" i="507"/>
  <c r="AQ128" i="507"/>
  <c r="AL128" i="507"/>
  <c r="AK128" i="507"/>
  <c r="AJ128" i="507"/>
  <c r="AD128" i="507"/>
  <c r="Z128" i="507" s="1"/>
  <c r="AC128" i="507"/>
  <c r="AB128" i="507"/>
  <c r="Y128" i="507"/>
  <c r="W128" i="507"/>
  <c r="U128" i="507"/>
  <c r="L128" i="507"/>
  <c r="B128" i="507"/>
  <c r="BJ127" i="507"/>
  <c r="BI127" i="507"/>
  <c r="BH127" i="507"/>
  <c r="BG127" i="507"/>
  <c r="BF127" i="507"/>
  <c r="BE127" i="507"/>
  <c r="BD127" i="507"/>
  <c r="BC127" i="507"/>
  <c r="BB127" i="507"/>
  <c r="BA127" i="507"/>
  <c r="AQ127" i="507"/>
  <c r="AL127" i="507"/>
  <c r="AK127" i="507"/>
  <c r="AJ127" i="507"/>
  <c r="AD127" i="507"/>
  <c r="Z127" i="507" s="1"/>
  <c r="AC127" i="507"/>
  <c r="AB127" i="507"/>
  <c r="Y127" i="507"/>
  <c r="W127" i="507"/>
  <c r="U127" i="507"/>
  <c r="L127" i="507"/>
  <c r="B127" i="507"/>
  <c r="BJ126" i="507"/>
  <c r="BI126" i="507"/>
  <c r="BH126" i="507"/>
  <c r="BG126" i="507"/>
  <c r="BF126" i="507"/>
  <c r="BE126" i="507"/>
  <c r="BD126" i="507"/>
  <c r="BC126" i="507"/>
  <c r="BB126" i="507"/>
  <c r="BA126" i="507"/>
  <c r="AQ126" i="507"/>
  <c r="AL126" i="507"/>
  <c r="AK126" i="507"/>
  <c r="AJ126" i="507"/>
  <c r="AD126" i="507"/>
  <c r="Z126" i="507" s="1"/>
  <c r="AC126" i="507"/>
  <c r="AB126" i="507"/>
  <c r="Y126" i="507"/>
  <c r="W126" i="507"/>
  <c r="U126" i="507"/>
  <c r="L126" i="507"/>
  <c r="B126" i="507"/>
  <c r="BJ125" i="507"/>
  <c r="BI125" i="507"/>
  <c r="BH125" i="507"/>
  <c r="BG125" i="507"/>
  <c r="BF125" i="507"/>
  <c r="BE125" i="507"/>
  <c r="BD125" i="507"/>
  <c r="BC125" i="507"/>
  <c r="BB125" i="507"/>
  <c r="BA125" i="507"/>
  <c r="AQ125" i="507"/>
  <c r="AL125" i="507"/>
  <c r="AK125" i="507"/>
  <c r="AJ125" i="507"/>
  <c r="AD125" i="507"/>
  <c r="AC125" i="507"/>
  <c r="AB125" i="507"/>
  <c r="Z125" i="507"/>
  <c r="Y125" i="507"/>
  <c r="W125" i="507"/>
  <c r="U125" i="507"/>
  <c r="L125" i="507"/>
  <c r="B125" i="507"/>
  <c r="BJ124" i="507"/>
  <c r="BI124" i="507"/>
  <c r="BH124" i="507"/>
  <c r="BG124" i="507"/>
  <c r="BF124" i="507"/>
  <c r="BE124" i="507"/>
  <c r="BD124" i="507"/>
  <c r="BC124" i="507"/>
  <c r="BB124" i="507"/>
  <c r="BA124" i="507"/>
  <c r="AQ124" i="507"/>
  <c r="AL124" i="507"/>
  <c r="AK124" i="507"/>
  <c r="AJ124" i="507"/>
  <c r="AD124" i="507"/>
  <c r="Z124" i="507" s="1"/>
  <c r="AC124" i="507"/>
  <c r="AB124" i="507"/>
  <c r="Y124" i="507"/>
  <c r="W124" i="507"/>
  <c r="U124" i="507"/>
  <c r="L124" i="507"/>
  <c r="B124" i="507"/>
  <c r="BJ123" i="507"/>
  <c r="BI123" i="507"/>
  <c r="BH123" i="507"/>
  <c r="BG123" i="507"/>
  <c r="BF123" i="507"/>
  <c r="BE123" i="507"/>
  <c r="BD123" i="507"/>
  <c r="BC123" i="507"/>
  <c r="BB123" i="507"/>
  <c r="BA123" i="507"/>
  <c r="AQ123" i="507"/>
  <c r="AL123" i="507"/>
  <c r="AK123" i="507"/>
  <c r="AJ123" i="507"/>
  <c r="AD123" i="507"/>
  <c r="Z123" i="507" s="1"/>
  <c r="AC123" i="507"/>
  <c r="AB123" i="507"/>
  <c r="Y123" i="507"/>
  <c r="W123" i="507"/>
  <c r="U123" i="507"/>
  <c r="L123" i="507"/>
  <c r="B123" i="507"/>
  <c r="BJ122" i="507"/>
  <c r="BI122" i="507"/>
  <c r="BH122" i="507"/>
  <c r="BG122" i="507"/>
  <c r="BF122" i="507"/>
  <c r="BE122" i="507"/>
  <c r="BD122" i="507"/>
  <c r="BC122" i="507"/>
  <c r="BB122" i="507"/>
  <c r="BA122" i="507"/>
  <c r="AQ122" i="507"/>
  <c r="AL122" i="507"/>
  <c r="AK122" i="507"/>
  <c r="AJ122" i="507"/>
  <c r="AD122" i="507"/>
  <c r="Z122" i="507" s="1"/>
  <c r="AC122" i="507"/>
  <c r="AB122" i="507"/>
  <c r="Y122" i="507"/>
  <c r="W122" i="507"/>
  <c r="U122" i="507"/>
  <c r="L122" i="507"/>
  <c r="B122" i="507"/>
  <c r="BJ121" i="507"/>
  <c r="BI121" i="507"/>
  <c r="BH121" i="507"/>
  <c r="BG121" i="507"/>
  <c r="BF121" i="507"/>
  <c r="BE121" i="507"/>
  <c r="BD121" i="507"/>
  <c r="BC121" i="507"/>
  <c r="BB121" i="507"/>
  <c r="BA121" i="507"/>
  <c r="AQ121" i="507"/>
  <c r="AL121" i="507"/>
  <c r="AK121" i="507"/>
  <c r="AJ121" i="507"/>
  <c r="AD121" i="507"/>
  <c r="Z121" i="507" s="1"/>
  <c r="AC121" i="507"/>
  <c r="AB121" i="507"/>
  <c r="Y121" i="507"/>
  <c r="W121" i="507"/>
  <c r="U121" i="507"/>
  <c r="L121" i="507"/>
  <c r="B121" i="507"/>
  <c r="BJ120" i="507"/>
  <c r="BI120" i="507"/>
  <c r="BH120" i="507"/>
  <c r="BG120" i="507"/>
  <c r="BF120" i="507"/>
  <c r="BE120" i="507"/>
  <c r="BD120" i="507"/>
  <c r="BC120" i="507"/>
  <c r="BB120" i="507"/>
  <c r="BA120" i="507"/>
  <c r="AQ120" i="507"/>
  <c r="AL120" i="507"/>
  <c r="AK120" i="507"/>
  <c r="AJ120" i="507"/>
  <c r="AD120" i="507"/>
  <c r="Z120" i="507" s="1"/>
  <c r="AC120" i="507"/>
  <c r="AB120" i="507"/>
  <c r="Y120" i="507"/>
  <c r="W120" i="507"/>
  <c r="U120" i="507"/>
  <c r="L120" i="507"/>
  <c r="B120" i="507"/>
  <c r="BJ119" i="507"/>
  <c r="BI119" i="507"/>
  <c r="BH119" i="507"/>
  <c r="BG119" i="507"/>
  <c r="BF119" i="507"/>
  <c r="BE119" i="507"/>
  <c r="BD119" i="507"/>
  <c r="BC119" i="507"/>
  <c r="BB119" i="507"/>
  <c r="BA119" i="507"/>
  <c r="AQ119" i="507"/>
  <c r="AL119" i="507"/>
  <c r="AK119" i="507"/>
  <c r="AJ119" i="507"/>
  <c r="AD119" i="507"/>
  <c r="Z119" i="507" s="1"/>
  <c r="AC119" i="507"/>
  <c r="AB119" i="507"/>
  <c r="Y119" i="507"/>
  <c r="W119" i="507"/>
  <c r="U119" i="507"/>
  <c r="L119" i="507"/>
  <c r="B119" i="507"/>
  <c r="BJ118" i="507"/>
  <c r="BI118" i="507"/>
  <c r="BH118" i="507"/>
  <c r="BG118" i="507"/>
  <c r="BF118" i="507"/>
  <c r="BE118" i="507"/>
  <c r="BD118" i="507"/>
  <c r="BC118" i="507"/>
  <c r="BB118" i="507"/>
  <c r="BA118" i="507"/>
  <c r="AQ118" i="507"/>
  <c r="AL118" i="507"/>
  <c r="AK118" i="507"/>
  <c r="AJ118" i="507"/>
  <c r="AD118" i="507"/>
  <c r="Z118" i="507" s="1"/>
  <c r="AC118" i="507"/>
  <c r="AB118" i="507"/>
  <c r="Y118" i="507"/>
  <c r="W118" i="507"/>
  <c r="U118" i="507"/>
  <c r="L118" i="507"/>
  <c r="B118" i="507"/>
  <c r="BJ117" i="507"/>
  <c r="BI117" i="507"/>
  <c r="BH117" i="507"/>
  <c r="BG117" i="507"/>
  <c r="BF117" i="507"/>
  <c r="BE117" i="507"/>
  <c r="BD117" i="507"/>
  <c r="BC117" i="507"/>
  <c r="BB117" i="507"/>
  <c r="BA117" i="507"/>
  <c r="AQ117" i="507"/>
  <c r="AL117" i="507"/>
  <c r="AK117" i="507"/>
  <c r="AJ117" i="507"/>
  <c r="AD117" i="507"/>
  <c r="Z117" i="507" s="1"/>
  <c r="AC117" i="507"/>
  <c r="AB117" i="507"/>
  <c r="Y117" i="507"/>
  <c r="W117" i="507"/>
  <c r="U117" i="507"/>
  <c r="L117" i="507"/>
  <c r="B117" i="507"/>
  <c r="BJ116" i="507"/>
  <c r="BI116" i="507"/>
  <c r="BH116" i="507"/>
  <c r="BG116" i="507"/>
  <c r="BF116" i="507"/>
  <c r="BE116" i="507"/>
  <c r="BD116" i="507"/>
  <c r="BC116" i="507"/>
  <c r="BB116" i="507"/>
  <c r="BA116" i="507"/>
  <c r="AQ116" i="507"/>
  <c r="AL116" i="507"/>
  <c r="AK116" i="507"/>
  <c r="AJ116" i="507"/>
  <c r="AD116" i="507"/>
  <c r="Z116" i="507" s="1"/>
  <c r="AC116" i="507"/>
  <c r="AB116" i="507"/>
  <c r="Y116" i="507"/>
  <c r="W116" i="507"/>
  <c r="U116" i="507"/>
  <c r="L116" i="507"/>
  <c r="B116" i="507"/>
  <c r="BJ115" i="507"/>
  <c r="BI115" i="507"/>
  <c r="BH115" i="507"/>
  <c r="BG115" i="507"/>
  <c r="BF115" i="507"/>
  <c r="BE115" i="507"/>
  <c r="BD115" i="507"/>
  <c r="BC115" i="507"/>
  <c r="BB115" i="507"/>
  <c r="BA115" i="507"/>
  <c r="AQ115" i="507"/>
  <c r="AL115" i="507"/>
  <c r="AK115" i="507"/>
  <c r="AJ115" i="507"/>
  <c r="AD115" i="507"/>
  <c r="Z115" i="507" s="1"/>
  <c r="AC115" i="507"/>
  <c r="AB115" i="507"/>
  <c r="Y115" i="507"/>
  <c r="W115" i="507"/>
  <c r="U115" i="507"/>
  <c r="L115" i="507"/>
  <c r="B115" i="507"/>
  <c r="BJ114" i="507"/>
  <c r="BI114" i="507"/>
  <c r="BH114" i="507"/>
  <c r="BG114" i="507"/>
  <c r="BF114" i="507"/>
  <c r="BE114" i="507"/>
  <c r="BD114" i="507"/>
  <c r="BC114" i="507"/>
  <c r="BB114" i="507"/>
  <c r="BA114" i="507"/>
  <c r="AQ114" i="507"/>
  <c r="AL114" i="507"/>
  <c r="AK114" i="507"/>
  <c r="AJ114" i="507"/>
  <c r="AD114" i="507"/>
  <c r="Z114" i="507" s="1"/>
  <c r="AC114" i="507"/>
  <c r="AB114" i="507"/>
  <c r="Y114" i="507"/>
  <c r="W114" i="507"/>
  <c r="U114" i="507"/>
  <c r="L114" i="507"/>
  <c r="B114" i="507"/>
  <c r="BJ113" i="507"/>
  <c r="BI113" i="507"/>
  <c r="BH113" i="507"/>
  <c r="BG113" i="507"/>
  <c r="BF113" i="507"/>
  <c r="BE113" i="507"/>
  <c r="BD113" i="507"/>
  <c r="BC113" i="507"/>
  <c r="BB113" i="507"/>
  <c r="BA113" i="507"/>
  <c r="AQ113" i="507"/>
  <c r="AL113" i="507"/>
  <c r="AK113" i="507"/>
  <c r="AJ113" i="507"/>
  <c r="AD113" i="507"/>
  <c r="Z113" i="507" s="1"/>
  <c r="AC113" i="507"/>
  <c r="AB113" i="507"/>
  <c r="Y113" i="507"/>
  <c r="W113" i="507"/>
  <c r="U113" i="507"/>
  <c r="L113" i="507"/>
  <c r="B113" i="507"/>
  <c r="BJ112" i="507"/>
  <c r="BI112" i="507"/>
  <c r="BH112" i="507"/>
  <c r="BG112" i="507"/>
  <c r="BF112" i="507"/>
  <c r="BE112" i="507"/>
  <c r="BD112" i="507"/>
  <c r="BC112" i="507"/>
  <c r="BB112" i="507"/>
  <c r="BA112" i="507"/>
  <c r="AQ112" i="507"/>
  <c r="AL112" i="507"/>
  <c r="AK112" i="507"/>
  <c r="AJ112" i="507"/>
  <c r="AD112" i="507"/>
  <c r="Z112" i="507" s="1"/>
  <c r="AC112" i="507"/>
  <c r="AB112" i="507"/>
  <c r="Y112" i="507"/>
  <c r="W112" i="507"/>
  <c r="U112" i="507"/>
  <c r="L112" i="507"/>
  <c r="B112" i="507"/>
  <c r="BJ111" i="507"/>
  <c r="BI111" i="507"/>
  <c r="BH111" i="507"/>
  <c r="BG111" i="507"/>
  <c r="BF111" i="507"/>
  <c r="BE111" i="507"/>
  <c r="BD111" i="507"/>
  <c r="BC111" i="507"/>
  <c r="BB111" i="507"/>
  <c r="BA111" i="507"/>
  <c r="AQ111" i="507"/>
  <c r="AL111" i="507"/>
  <c r="AK111" i="507"/>
  <c r="AJ111" i="507"/>
  <c r="AD111" i="507"/>
  <c r="Z111" i="507" s="1"/>
  <c r="AC111" i="507"/>
  <c r="AB111" i="507"/>
  <c r="Y111" i="507"/>
  <c r="W111" i="507"/>
  <c r="U111" i="507"/>
  <c r="L111" i="507"/>
  <c r="B111" i="507"/>
  <c r="BJ110" i="507"/>
  <c r="BI110" i="507"/>
  <c r="BH110" i="507"/>
  <c r="BG110" i="507"/>
  <c r="BF110" i="507"/>
  <c r="BE110" i="507"/>
  <c r="BD110" i="507"/>
  <c r="BC110" i="507"/>
  <c r="BB110" i="507"/>
  <c r="BA110" i="507"/>
  <c r="AQ110" i="507"/>
  <c r="AL110" i="507"/>
  <c r="AK110" i="507"/>
  <c r="AJ110" i="507"/>
  <c r="AD110" i="507"/>
  <c r="Z110" i="507" s="1"/>
  <c r="AC110" i="507"/>
  <c r="AB110" i="507"/>
  <c r="Y110" i="507"/>
  <c r="W110" i="507"/>
  <c r="U110" i="507"/>
  <c r="L110" i="507"/>
  <c r="B110" i="507"/>
  <c r="BJ109" i="507"/>
  <c r="BI109" i="507"/>
  <c r="BH109" i="507"/>
  <c r="BG109" i="507"/>
  <c r="BF109" i="507"/>
  <c r="BE109" i="507"/>
  <c r="BD109" i="507"/>
  <c r="BC109" i="507"/>
  <c r="BB109" i="507"/>
  <c r="BA109" i="507"/>
  <c r="AQ109" i="507"/>
  <c r="AL109" i="507"/>
  <c r="AK109" i="507"/>
  <c r="AJ109" i="507"/>
  <c r="AD109" i="507"/>
  <c r="Z109" i="507" s="1"/>
  <c r="AC109" i="507"/>
  <c r="AB109" i="507"/>
  <c r="Y109" i="507"/>
  <c r="W109" i="507"/>
  <c r="U109" i="507"/>
  <c r="L109" i="507"/>
  <c r="B109" i="507"/>
  <c r="BJ108" i="507"/>
  <c r="BI108" i="507"/>
  <c r="BH108" i="507"/>
  <c r="BG108" i="507"/>
  <c r="BF108" i="507"/>
  <c r="BE108" i="507"/>
  <c r="BD108" i="507"/>
  <c r="BC108" i="507"/>
  <c r="BB108" i="507"/>
  <c r="BA108" i="507"/>
  <c r="AQ108" i="507"/>
  <c r="AL108" i="507"/>
  <c r="AK108" i="507"/>
  <c r="AJ108" i="507"/>
  <c r="AD108" i="507"/>
  <c r="Z108" i="507" s="1"/>
  <c r="AC108" i="507"/>
  <c r="AB108" i="507"/>
  <c r="Y108" i="507"/>
  <c r="W108" i="507"/>
  <c r="U108" i="507"/>
  <c r="L108" i="507"/>
  <c r="B108" i="507"/>
  <c r="BJ107" i="507"/>
  <c r="BI107" i="507"/>
  <c r="BH107" i="507"/>
  <c r="BG107" i="507"/>
  <c r="BF107" i="507"/>
  <c r="BE107" i="507"/>
  <c r="BD107" i="507"/>
  <c r="BC107" i="507"/>
  <c r="BB107" i="507"/>
  <c r="BA107" i="507"/>
  <c r="AQ107" i="507"/>
  <c r="AL107" i="507"/>
  <c r="AK107" i="507"/>
  <c r="AJ107" i="507"/>
  <c r="AD107" i="507"/>
  <c r="Z107" i="507" s="1"/>
  <c r="AC107" i="507"/>
  <c r="AB107" i="507"/>
  <c r="Y107" i="507"/>
  <c r="W107" i="507"/>
  <c r="U107" i="507"/>
  <c r="L107" i="507"/>
  <c r="B107" i="507"/>
  <c r="BJ106" i="507"/>
  <c r="BI106" i="507"/>
  <c r="BH106" i="507"/>
  <c r="BG106" i="507"/>
  <c r="BF106" i="507"/>
  <c r="BE106" i="507"/>
  <c r="BD106" i="507"/>
  <c r="BC106" i="507"/>
  <c r="BB106" i="507"/>
  <c r="BA106" i="507"/>
  <c r="AQ106" i="507"/>
  <c r="AL106" i="507"/>
  <c r="AK106" i="507"/>
  <c r="AJ106" i="507"/>
  <c r="AD106" i="507"/>
  <c r="Z106" i="507" s="1"/>
  <c r="AC106" i="507"/>
  <c r="AB106" i="507"/>
  <c r="Y106" i="507"/>
  <c r="W106" i="507"/>
  <c r="U106" i="507"/>
  <c r="L106" i="507"/>
  <c r="B106" i="507"/>
  <c r="BJ105" i="507"/>
  <c r="BI105" i="507"/>
  <c r="BH105" i="507"/>
  <c r="BG105" i="507"/>
  <c r="BF105" i="507"/>
  <c r="BE105" i="507"/>
  <c r="BD105" i="507"/>
  <c r="BC105" i="507"/>
  <c r="BB105" i="507"/>
  <c r="BA105" i="507"/>
  <c r="AQ105" i="507"/>
  <c r="AL105" i="507"/>
  <c r="AK105" i="507"/>
  <c r="AJ105" i="507"/>
  <c r="AD105" i="507"/>
  <c r="Z105" i="507" s="1"/>
  <c r="AC105" i="507"/>
  <c r="AB105" i="507"/>
  <c r="Y105" i="507"/>
  <c r="W105" i="507"/>
  <c r="U105" i="507"/>
  <c r="L105" i="507"/>
  <c r="B105" i="507"/>
  <c r="BJ104" i="507"/>
  <c r="BI104" i="507"/>
  <c r="BH104" i="507"/>
  <c r="BG104" i="507"/>
  <c r="BF104" i="507"/>
  <c r="BE104" i="507"/>
  <c r="BD104" i="507"/>
  <c r="BC104" i="507"/>
  <c r="BB104" i="507"/>
  <c r="BA104" i="507"/>
  <c r="AQ104" i="507"/>
  <c r="AL104" i="507"/>
  <c r="AK104" i="507"/>
  <c r="AJ104" i="507"/>
  <c r="AD104" i="507"/>
  <c r="Z104" i="507" s="1"/>
  <c r="AC104" i="507"/>
  <c r="AB104" i="507"/>
  <c r="Y104" i="507"/>
  <c r="W104" i="507"/>
  <c r="U104" i="507"/>
  <c r="L104" i="507"/>
  <c r="B104" i="507"/>
  <c r="BJ103" i="507"/>
  <c r="BI103" i="507"/>
  <c r="BH103" i="507"/>
  <c r="BG103" i="507"/>
  <c r="BF103" i="507"/>
  <c r="BE103" i="507"/>
  <c r="BD103" i="507"/>
  <c r="BC103" i="507"/>
  <c r="BB103" i="507"/>
  <c r="BA103" i="507"/>
  <c r="AQ103" i="507"/>
  <c r="AL103" i="507"/>
  <c r="AK103" i="507"/>
  <c r="AJ103" i="507"/>
  <c r="AD103" i="507"/>
  <c r="Z103" i="507" s="1"/>
  <c r="AC103" i="507"/>
  <c r="AB103" i="507"/>
  <c r="Y103" i="507"/>
  <c r="W103" i="507"/>
  <c r="U103" i="507"/>
  <c r="L103" i="507"/>
  <c r="B103" i="507"/>
  <c r="BJ102" i="507"/>
  <c r="BI102" i="507"/>
  <c r="BH102" i="507"/>
  <c r="BG102" i="507"/>
  <c r="BF102" i="507"/>
  <c r="BE102" i="507"/>
  <c r="BD102" i="507"/>
  <c r="BC102" i="507"/>
  <c r="BB102" i="507"/>
  <c r="BA102" i="507"/>
  <c r="AQ102" i="507"/>
  <c r="AL102" i="507"/>
  <c r="AK102" i="507"/>
  <c r="AJ102" i="507"/>
  <c r="AD102" i="507"/>
  <c r="Z102" i="507" s="1"/>
  <c r="AC102" i="507"/>
  <c r="AB102" i="507"/>
  <c r="Y102" i="507"/>
  <c r="W102" i="507"/>
  <c r="U102" i="507"/>
  <c r="L102" i="507"/>
  <c r="B102" i="507"/>
  <c r="BJ101" i="507"/>
  <c r="BI101" i="507"/>
  <c r="BH101" i="507"/>
  <c r="BG101" i="507"/>
  <c r="BF101" i="507"/>
  <c r="BE101" i="507"/>
  <c r="BD101" i="507"/>
  <c r="BC101" i="507"/>
  <c r="BB101" i="507"/>
  <c r="BA101" i="507"/>
  <c r="AQ101" i="507"/>
  <c r="AL101" i="507"/>
  <c r="AK101" i="507"/>
  <c r="AJ101" i="507"/>
  <c r="AD101" i="507"/>
  <c r="Z101" i="507" s="1"/>
  <c r="AC101" i="507"/>
  <c r="AB101" i="507"/>
  <c r="Y101" i="507"/>
  <c r="W101" i="507"/>
  <c r="U101" i="507"/>
  <c r="L101" i="507"/>
  <c r="B101" i="507"/>
  <c r="BJ100" i="507"/>
  <c r="BI100" i="507"/>
  <c r="BH100" i="507"/>
  <c r="BG100" i="507"/>
  <c r="BF100" i="507"/>
  <c r="BE100" i="507"/>
  <c r="BD100" i="507"/>
  <c r="BC100" i="507"/>
  <c r="BB100" i="507"/>
  <c r="BA100" i="507"/>
  <c r="AQ100" i="507"/>
  <c r="AL100" i="507"/>
  <c r="AK100" i="507"/>
  <c r="AJ100" i="507"/>
  <c r="AD100" i="507"/>
  <c r="Z100" i="507" s="1"/>
  <c r="AC100" i="507"/>
  <c r="AB100" i="507"/>
  <c r="Y100" i="507"/>
  <c r="W100" i="507"/>
  <c r="U100" i="507"/>
  <c r="L100" i="507"/>
  <c r="B100" i="507"/>
  <c r="BJ99" i="507"/>
  <c r="BI99" i="507"/>
  <c r="BH99" i="507"/>
  <c r="BG99" i="507"/>
  <c r="BF99" i="507"/>
  <c r="BE99" i="507"/>
  <c r="BD99" i="507"/>
  <c r="BC99" i="507"/>
  <c r="BB99" i="507"/>
  <c r="BA99" i="507"/>
  <c r="AQ99" i="507"/>
  <c r="AL99" i="507"/>
  <c r="AK99" i="507"/>
  <c r="AJ99" i="507"/>
  <c r="AD99" i="507"/>
  <c r="Z99" i="507" s="1"/>
  <c r="AC99" i="507"/>
  <c r="AB99" i="507"/>
  <c r="Y99" i="507"/>
  <c r="W99" i="507"/>
  <c r="U99" i="507"/>
  <c r="L99" i="507"/>
  <c r="B99" i="507"/>
  <c r="BJ98" i="507"/>
  <c r="BI98" i="507"/>
  <c r="BH98" i="507"/>
  <c r="BG98" i="507"/>
  <c r="BF98" i="507"/>
  <c r="BE98" i="507"/>
  <c r="BD98" i="507"/>
  <c r="BC98" i="507"/>
  <c r="BB98" i="507"/>
  <c r="BA98" i="507"/>
  <c r="AQ98" i="507"/>
  <c r="AL98" i="507"/>
  <c r="AK98" i="507"/>
  <c r="AJ98" i="507"/>
  <c r="AD98" i="507"/>
  <c r="Z98" i="507" s="1"/>
  <c r="AC98" i="507"/>
  <c r="AB98" i="507"/>
  <c r="Y98" i="507"/>
  <c r="W98" i="507"/>
  <c r="U98" i="507"/>
  <c r="L98" i="507"/>
  <c r="B98" i="507"/>
  <c r="BJ97" i="507"/>
  <c r="BI97" i="507"/>
  <c r="BH97" i="507"/>
  <c r="BG97" i="507"/>
  <c r="BF97" i="507"/>
  <c r="BE97" i="507"/>
  <c r="BD97" i="507"/>
  <c r="BC97" i="507"/>
  <c r="BB97" i="507"/>
  <c r="BA97" i="507"/>
  <c r="AQ97" i="507"/>
  <c r="AL97" i="507"/>
  <c r="AK97" i="507"/>
  <c r="AJ97" i="507"/>
  <c r="AD97" i="507"/>
  <c r="Z97" i="507" s="1"/>
  <c r="AC97" i="507"/>
  <c r="AB97" i="507"/>
  <c r="Y97" i="507"/>
  <c r="W97" i="507"/>
  <c r="U97" i="507"/>
  <c r="L97" i="507"/>
  <c r="B97" i="507"/>
  <c r="BJ96" i="507"/>
  <c r="BI96" i="507"/>
  <c r="BH96" i="507"/>
  <c r="BG96" i="507"/>
  <c r="BF96" i="507"/>
  <c r="BE96" i="507"/>
  <c r="BD96" i="507"/>
  <c r="BC96" i="507"/>
  <c r="BB96" i="507"/>
  <c r="BA96" i="507"/>
  <c r="AQ96" i="507"/>
  <c r="AL96" i="507"/>
  <c r="AK96" i="507"/>
  <c r="AJ96" i="507"/>
  <c r="AD96" i="507"/>
  <c r="Z96" i="507" s="1"/>
  <c r="AC96" i="507"/>
  <c r="AB96" i="507"/>
  <c r="Y96" i="507"/>
  <c r="W96" i="507"/>
  <c r="U96" i="507"/>
  <c r="L96" i="507"/>
  <c r="B96" i="507"/>
  <c r="BJ95" i="507"/>
  <c r="BI95" i="507"/>
  <c r="BH95" i="507"/>
  <c r="BG95" i="507"/>
  <c r="BF95" i="507"/>
  <c r="BE95" i="507"/>
  <c r="BD95" i="507"/>
  <c r="BC95" i="507"/>
  <c r="BB95" i="507"/>
  <c r="BA95" i="507"/>
  <c r="AQ95" i="507"/>
  <c r="AL95" i="507"/>
  <c r="AK95" i="507"/>
  <c r="AJ95" i="507"/>
  <c r="AD95" i="507"/>
  <c r="Z95" i="507" s="1"/>
  <c r="AC95" i="507"/>
  <c r="AB95" i="507"/>
  <c r="Y95" i="507"/>
  <c r="W95" i="507"/>
  <c r="U95" i="507"/>
  <c r="L95" i="507"/>
  <c r="B95" i="507"/>
  <c r="BJ94" i="507"/>
  <c r="BI94" i="507"/>
  <c r="BH94" i="507"/>
  <c r="BG94" i="507"/>
  <c r="BF94" i="507"/>
  <c r="BE94" i="507"/>
  <c r="BD94" i="507"/>
  <c r="BC94" i="507"/>
  <c r="BB94" i="507"/>
  <c r="BA94" i="507"/>
  <c r="AQ94" i="507"/>
  <c r="AL94" i="507"/>
  <c r="AK94" i="507"/>
  <c r="AJ94" i="507"/>
  <c r="AD94" i="507"/>
  <c r="Z94" i="507" s="1"/>
  <c r="AC94" i="507"/>
  <c r="AB94" i="507"/>
  <c r="Y94" i="507"/>
  <c r="W94" i="507"/>
  <c r="U94" i="507"/>
  <c r="L94" i="507"/>
  <c r="B94" i="507"/>
  <c r="BJ93" i="507"/>
  <c r="BI93" i="507"/>
  <c r="BH93" i="507"/>
  <c r="BG93" i="507"/>
  <c r="BF93" i="507"/>
  <c r="BE93" i="507"/>
  <c r="BD93" i="507"/>
  <c r="BC93" i="507"/>
  <c r="BB93" i="507"/>
  <c r="BA93" i="507"/>
  <c r="AQ93" i="507"/>
  <c r="AL93" i="507"/>
  <c r="AK93" i="507"/>
  <c r="AJ93" i="507"/>
  <c r="AD93" i="507"/>
  <c r="Z93" i="507" s="1"/>
  <c r="AC93" i="507"/>
  <c r="AB93" i="507"/>
  <c r="Y93" i="507"/>
  <c r="W93" i="507"/>
  <c r="U93" i="507"/>
  <c r="L93" i="507"/>
  <c r="B93" i="507"/>
  <c r="BJ92" i="507"/>
  <c r="BI92" i="507"/>
  <c r="BH92" i="507"/>
  <c r="BG92" i="507"/>
  <c r="BF92" i="507"/>
  <c r="BE92" i="507"/>
  <c r="BD92" i="507"/>
  <c r="BC92" i="507"/>
  <c r="BB92" i="507"/>
  <c r="BA92" i="507"/>
  <c r="AQ92" i="507"/>
  <c r="AL92" i="507"/>
  <c r="AK92" i="507"/>
  <c r="AJ92" i="507"/>
  <c r="AD92" i="507"/>
  <c r="Z92" i="507" s="1"/>
  <c r="AC92" i="507"/>
  <c r="AB92" i="507"/>
  <c r="Y92" i="507"/>
  <c r="W92" i="507"/>
  <c r="U92" i="507"/>
  <c r="L92" i="507"/>
  <c r="B92" i="507"/>
  <c r="BJ91" i="507"/>
  <c r="BI91" i="507"/>
  <c r="BH91" i="507"/>
  <c r="BG91" i="507"/>
  <c r="BF91" i="507"/>
  <c r="BE91" i="507"/>
  <c r="BD91" i="507"/>
  <c r="BC91" i="507"/>
  <c r="BB91" i="507"/>
  <c r="BA91" i="507"/>
  <c r="AQ91" i="507"/>
  <c r="AL91" i="507"/>
  <c r="AK91" i="507"/>
  <c r="AJ91" i="507"/>
  <c r="AD91" i="507"/>
  <c r="Z91" i="507" s="1"/>
  <c r="AC91" i="507"/>
  <c r="AB91" i="507"/>
  <c r="Y91" i="507"/>
  <c r="W91" i="507"/>
  <c r="U91" i="507"/>
  <c r="L91" i="507"/>
  <c r="B91" i="507"/>
  <c r="BJ90" i="507"/>
  <c r="BI90" i="507"/>
  <c r="BH90" i="507"/>
  <c r="BG90" i="507"/>
  <c r="BF90" i="507"/>
  <c r="BE90" i="507"/>
  <c r="BD90" i="507"/>
  <c r="BC90" i="507"/>
  <c r="BB90" i="507"/>
  <c r="BA90" i="507"/>
  <c r="AQ90" i="507"/>
  <c r="AL90" i="507"/>
  <c r="AK90" i="507"/>
  <c r="AJ90" i="507"/>
  <c r="AD90" i="507"/>
  <c r="Z90" i="507" s="1"/>
  <c r="AC90" i="507"/>
  <c r="AB90" i="507"/>
  <c r="Y90" i="507"/>
  <c r="W90" i="507"/>
  <c r="U90" i="507"/>
  <c r="L90" i="507"/>
  <c r="B90" i="507"/>
  <c r="BJ89" i="507"/>
  <c r="BI89" i="507"/>
  <c r="BH89" i="507"/>
  <c r="BG89" i="507"/>
  <c r="BF89" i="507"/>
  <c r="BE89" i="507"/>
  <c r="BD89" i="507"/>
  <c r="BC89" i="507"/>
  <c r="BB89" i="507"/>
  <c r="BA89" i="507"/>
  <c r="AQ89" i="507"/>
  <c r="AL89" i="507"/>
  <c r="AK89" i="507"/>
  <c r="AJ89" i="507"/>
  <c r="AD89" i="507"/>
  <c r="Z89" i="507" s="1"/>
  <c r="AC89" i="507"/>
  <c r="AB89" i="507"/>
  <c r="Y89" i="507"/>
  <c r="W89" i="507"/>
  <c r="U89" i="507"/>
  <c r="L89" i="507"/>
  <c r="B89" i="507"/>
  <c r="BJ88" i="507"/>
  <c r="BI88" i="507"/>
  <c r="BH88" i="507"/>
  <c r="BG88" i="507"/>
  <c r="BF88" i="507"/>
  <c r="BE88" i="507"/>
  <c r="BD88" i="507"/>
  <c r="BC88" i="507"/>
  <c r="BB88" i="507"/>
  <c r="BA88" i="507"/>
  <c r="AQ88" i="507"/>
  <c r="AL88" i="507"/>
  <c r="AK88" i="507"/>
  <c r="AJ88" i="507"/>
  <c r="AD88" i="507"/>
  <c r="Z88" i="507" s="1"/>
  <c r="AC88" i="507"/>
  <c r="AB88" i="507"/>
  <c r="Y88" i="507"/>
  <c r="W88" i="507"/>
  <c r="U88" i="507"/>
  <c r="L88" i="507"/>
  <c r="B88" i="507"/>
  <c r="BJ87" i="507"/>
  <c r="BI87" i="507"/>
  <c r="BH87" i="507"/>
  <c r="BG87" i="507"/>
  <c r="BF87" i="507"/>
  <c r="BE87" i="507"/>
  <c r="BD87" i="507"/>
  <c r="BC87" i="507"/>
  <c r="BB87" i="507"/>
  <c r="BA87" i="507"/>
  <c r="AQ87" i="507"/>
  <c r="AL87" i="507"/>
  <c r="AK87" i="507"/>
  <c r="AJ87" i="507"/>
  <c r="AD87" i="507"/>
  <c r="Z87" i="507" s="1"/>
  <c r="AC87" i="507"/>
  <c r="AB87" i="507"/>
  <c r="Y87" i="507"/>
  <c r="W87" i="507"/>
  <c r="U87" i="507"/>
  <c r="L87" i="507"/>
  <c r="B87" i="507"/>
  <c r="BJ86" i="507"/>
  <c r="BI86" i="507"/>
  <c r="BH86" i="507"/>
  <c r="BG86" i="507"/>
  <c r="BF86" i="507"/>
  <c r="BE86" i="507"/>
  <c r="BD86" i="507"/>
  <c r="BC86" i="507"/>
  <c r="BB86" i="507"/>
  <c r="BA86" i="507"/>
  <c r="AQ86" i="507"/>
  <c r="AL86" i="507"/>
  <c r="AK86" i="507"/>
  <c r="AJ86" i="507"/>
  <c r="AD86" i="507"/>
  <c r="Z86" i="507" s="1"/>
  <c r="AC86" i="507"/>
  <c r="AB86" i="507"/>
  <c r="Y86" i="507"/>
  <c r="W86" i="507"/>
  <c r="U86" i="507"/>
  <c r="L86" i="507"/>
  <c r="B86" i="507"/>
  <c r="BJ85" i="507"/>
  <c r="BI85" i="507"/>
  <c r="BH85" i="507"/>
  <c r="BG85" i="507"/>
  <c r="BF85" i="507"/>
  <c r="BE85" i="507"/>
  <c r="BD85" i="507"/>
  <c r="BC85" i="507"/>
  <c r="BB85" i="507"/>
  <c r="BA85" i="507"/>
  <c r="AQ85" i="507"/>
  <c r="AL85" i="507"/>
  <c r="AK85" i="507"/>
  <c r="AJ85" i="507"/>
  <c r="AD85" i="507"/>
  <c r="Z85" i="507" s="1"/>
  <c r="AC85" i="507"/>
  <c r="AB85" i="507"/>
  <c r="Y85" i="507"/>
  <c r="W85" i="507"/>
  <c r="U85" i="507"/>
  <c r="L85" i="507"/>
  <c r="B85" i="507"/>
  <c r="BJ84" i="507"/>
  <c r="BI84" i="507"/>
  <c r="BH84" i="507"/>
  <c r="BG84" i="507"/>
  <c r="BF84" i="507"/>
  <c r="BE84" i="507"/>
  <c r="BD84" i="507"/>
  <c r="BC84" i="507"/>
  <c r="BB84" i="507"/>
  <c r="BA84" i="507"/>
  <c r="AQ84" i="507"/>
  <c r="AL84" i="507"/>
  <c r="AK84" i="507"/>
  <c r="AJ84" i="507"/>
  <c r="AD84" i="507"/>
  <c r="Z84" i="507" s="1"/>
  <c r="AC84" i="507"/>
  <c r="AB84" i="507"/>
  <c r="Y84" i="507"/>
  <c r="W84" i="507"/>
  <c r="U84" i="507"/>
  <c r="L84" i="507"/>
  <c r="B84" i="507"/>
  <c r="BJ83" i="507"/>
  <c r="BI83" i="507"/>
  <c r="BH83" i="507"/>
  <c r="BG83" i="507"/>
  <c r="BF83" i="507"/>
  <c r="BE83" i="507"/>
  <c r="BD83" i="507"/>
  <c r="BC83" i="507"/>
  <c r="BB83" i="507"/>
  <c r="BA83" i="507"/>
  <c r="AQ83" i="507"/>
  <c r="AL83" i="507"/>
  <c r="AK83" i="507"/>
  <c r="AJ83" i="507"/>
  <c r="AD83" i="507"/>
  <c r="Z83" i="507" s="1"/>
  <c r="AC83" i="507"/>
  <c r="AB83" i="507"/>
  <c r="Y83" i="507"/>
  <c r="W83" i="507"/>
  <c r="U83" i="507"/>
  <c r="L83" i="507"/>
  <c r="B83" i="507"/>
  <c r="BJ82" i="507"/>
  <c r="BI82" i="507"/>
  <c r="BH82" i="507"/>
  <c r="BG82" i="507"/>
  <c r="BF82" i="507"/>
  <c r="BE82" i="507"/>
  <c r="BD82" i="507"/>
  <c r="BC82" i="507"/>
  <c r="BB82" i="507"/>
  <c r="BA82" i="507"/>
  <c r="AQ82" i="507"/>
  <c r="AL82" i="507"/>
  <c r="AK82" i="507"/>
  <c r="AJ82" i="507"/>
  <c r="AD82" i="507"/>
  <c r="Z82" i="507" s="1"/>
  <c r="AC82" i="507"/>
  <c r="AB82" i="507"/>
  <c r="Y82" i="507"/>
  <c r="W82" i="507"/>
  <c r="U82" i="507"/>
  <c r="L82" i="507"/>
  <c r="B82" i="507"/>
  <c r="BJ81" i="507"/>
  <c r="BI81" i="507"/>
  <c r="BH81" i="507"/>
  <c r="BG81" i="507"/>
  <c r="BF81" i="507"/>
  <c r="BE81" i="507"/>
  <c r="BD81" i="507"/>
  <c r="BC81" i="507"/>
  <c r="BB81" i="507"/>
  <c r="BA81" i="507"/>
  <c r="AQ81" i="507"/>
  <c r="AL81" i="507"/>
  <c r="AK81" i="507"/>
  <c r="AJ81" i="507"/>
  <c r="AD81" i="507"/>
  <c r="Z81" i="507" s="1"/>
  <c r="AC81" i="507"/>
  <c r="AB81" i="507"/>
  <c r="Y81" i="507"/>
  <c r="W81" i="507"/>
  <c r="U81" i="507"/>
  <c r="L81" i="507"/>
  <c r="B81" i="507"/>
  <c r="BJ80" i="507"/>
  <c r="BI80" i="507"/>
  <c r="BH80" i="507"/>
  <c r="BG80" i="507"/>
  <c r="BF80" i="507"/>
  <c r="BE80" i="507"/>
  <c r="BD80" i="507"/>
  <c r="BC80" i="507"/>
  <c r="BB80" i="507"/>
  <c r="BA80" i="507"/>
  <c r="AQ80" i="507"/>
  <c r="AL80" i="507"/>
  <c r="AK80" i="507"/>
  <c r="AJ80" i="507"/>
  <c r="AD80" i="507"/>
  <c r="Z80" i="507" s="1"/>
  <c r="AC80" i="507"/>
  <c r="AB80" i="507"/>
  <c r="Y80" i="507"/>
  <c r="W80" i="507"/>
  <c r="U80" i="507"/>
  <c r="L80" i="507"/>
  <c r="B80" i="507"/>
  <c r="BJ79" i="507"/>
  <c r="BI79" i="507"/>
  <c r="BH79" i="507"/>
  <c r="BG79" i="507"/>
  <c r="BF79" i="507"/>
  <c r="BE79" i="507"/>
  <c r="BD79" i="507"/>
  <c r="BC79" i="507"/>
  <c r="BB79" i="507"/>
  <c r="BA79" i="507"/>
  <c r="AQ79" i="507"/>
  <c r="AL79" i="507"/>
  <c r="AK79" i="507"/>
  <c r="AJ79" i="507"/>
  <c r="AD79" i="507"/>
  <c r="Z79" i="507" s="1"/>
  <c r="AC79" i="507"/>
  <c r="AB79" i="507"/>
  <c r="Y79" i="507"/>
  <c r="W79" i="507"/>
  <c r="U79" i="507"/>
  <c r="L79" i="507"/>
  <c r="B79" i="507"/>
  <c r="BJ78" i="507"/>
  <c r="BI78" i="507"/>
  <c r="BH78" i="507"/>
  <c r="BG78" i="507"/>
  <c r="BF78" i="507"/>
  <c r="BE78" i="507"/>
  <c r="BD78" i="507"/>
  <c r="BC78" i="507"/>
  <c r="BB78" i="507"/>
  <c r="BA78" i="507"/>
  <c r="AQ78" i="507"/>
  <c r="AL78" i="507"/>
  <c r="AK78" i="507"/>
  <c r="AJ78" i="507"/>
  <c r="AD78" i="507"/>
  <c r="Z78" i="507" s="1"/>
  <c r="AC78" i="507"/>
  <c r="AB78" i="507"/>
  <c r="Y78" i="507"/>
  <c r="W78" i="507"/>
  <c r="U78" i="507"/>
  <c r="L78" i="507"/>
  <c r="B78" i="507"/>
  <c r="BJ77" i="507"/>
  <c r="BI77" i="507"/>
  <c r="BH77" i="507"/>
  <c r="BG77" i="507"/>
  <c r="BF77" i="507"/>
  <c r="BE77" i="507"/>
  <c r="BD77" i="507"/>
  <c r="BC77" i="507"/>
  <c r="BB77" i="507"/>
  <c r="BA77" i="507"/>
  <c r="AQ77" i="507"/>
  <c r="AL77" i="507"/>
  <c r="AK77" i="507"/>
  <c r="AJ77" i="507"/>
  <c r="AD77" i="507"/>
  <c r="Z77" i="507" s="1"/>
  <c r="AC77" i="507"/>
  <c r="AB77" i="507"/>
  <c r="Y77" i="507"/>
  <c r="W77" i="507"/>
  <c r="U77" i="507"/>
  <c r="L77" i="507"/>
  <c r="B77" i="507"/>
  <c r="BJ76" i="507"/>
  <c r="BI76" i="507"/>
  <c r="BH76" i="507"/>
  <c r="BG76" i="507"/>
  <c r="BF76" i="507"/>
  <c r="BE76" i="507"/>
  <c r="BD76" i="507"/>
  <c r="BC76" i="507"/>
  <c r="BB76" i="507"/>
  <c r="BA76" i="507"/>
  <c r="AQ76" i="507"/>
  <c r="AL76" i="507"/>
  <c r="AK76" i="507"/>
  <c r="AJ76" i="507"/>
  <c r="AD76" i="507"/>
  <c r="Z76" i="507" s="1"/>
  <c r="AC76" i="507"/>
  <c r="AB76" i="507"/>
  <c r="Y76" i="507"/>
  <c r="W76" i="507"/>
  <c r="U76" i="507"/>
  <c r="L76" i="507"/>
  <c r="B76" i="507"/>
  <c r="BJ75" i="507"/>
  <c r="BI75" i="507"/>
  <c r="BH75" i="507"/>
  <c r="BG75" i="507"/>
  <c r="BF75" i="507"/>
  <c r="BE75" i="507"/>
  <c r="BD75" i="507"/>
  <c r="BC75" i="507"/>
  <c r="BB75" i="507"/>
  <c r="BA75" i="507"/>
  <c r="AQ75" i="507"/>
  <c r="AL75" i="507"/>
  <c r="AK75" i="507"/>
  <c r="AJ75" i="507"/>
  <c r="AD75" i="507"/>
  <c r="Z75" i="507" s="1"/>
  <c r="AC75" i="507"/>
  <c r="AB75" i="507"/>
  <c r="Y75" i="507"/>
  <c r="W75" i="507"/>
  <c r="U75" i="507"/>
  <c r="L75" i="507"/>
  <c r="B75" i="507"/>
  <c r="BJ74" i="507"/>
  <c r="BI74" i="507"/>
  <c r="BH74" i="507"/>
  <c r="BG74" i="507"/>
  <c r="BF74" i="507"/>
  <c r="BE74" i="507"/>
  <c r="BD74" i="507"/>
  <c r="BC74" i="507"/>
  <c r="BB74" i="507"/>
  <c r="BA74" i="507"/>
  <c r="AQ74" i="507"/>
  <c r="AL74" i="507"/>
  <c r="AK74" i="507"/>
  <c r="AJ74" i="507"/>
  <c r="AD74" i="507"/>
  <c r="Z74" i="507" s="1"/>
  <c r="AC74" i="507"/>
  <c r="AB74" i="507"/>
  <c r="Y74" i="507"/>
  <c r="W74" i="507"/>
  <c r="U74" i="507"/>
  <c r="L74" i="507"/>
  <c r="B74" i="507"/>
  <c r="BJ73" i="507"/>
  <c r="BI73" i="507"/>
  <c r="BH73" i="507"/>
  <c r="BG73" i="507"/>
  <c r="BF73" i="507"/>
  <c r="BE73" i="507"/>
  <c r="BD73" i="507"/>
  <c r="BC73" i="507"/>
  <c r="BB73" i="507"/>
  <c r="BA73" i="507"/>
  <c r="AQ73" i="507"/>
  <c r="AL73" i="507"/>
  <c r="AK73" i="507"/>
  <c r="AJ73" i="507"/>
  <c r="AD73" i="507"/>
  <c r="Z73" i="507" s="1"/>
  <c r="AC73" i="507"/>
  <c r="AB73" i="507"/>
  <c r="Y73" i="507"/>
  <c r="W73" i="507"/>
  <c r="U73" i="507"/>
  <c r="L73" i="507"/>
  <c r="B73" i="507"/>
  <c r="BJ72" i="507"/>
  <c r="BI72" i="507"/>
  <c r="BH72" i="507"/>
  <c r="BG72" i="507"/>
  <c r="BF72" i="507"/>
  <c r="BE72" i="507"/>
  <c r="BD72" i="507"/>
  <c r="BC72" i="507"/>
  <c r="BB72" i="507"/>
  <c r="BA72" i="507"/>
  <c r="AQ72" i="507"/>
  <c r="AL72" i="507"/>
  <c r="AK72" i="507"/>
  <c r="AJ72" i="507"/>
  <c r="AD72" i="507"/>
  <c r="Z72" i="507" s="1"/>
  <c r="AC72" i="507"/>
  <c r="AB72" i="507"/>
  <c r="Y72" i="507"/>
  <c r="W72" i="507"/>
  <c r="U72" i="507"/>
  <c r="L72" i="507"/>
  <c r="B72" i="507"/>
  <c r="BJ71" i="507"/>
  <c r="BI71" i="507"/>
  <c r="BH71" i="507"/>
  <c r="BG71" i="507"/>
  <c r="BF71" i="507"/>
  <c r="BE71" i="507"/>
  <c r="BD71" i="507"/>
  <c r="BC71" i="507"/>
  <c r="BB71" i="507"/>
  <c r="BA71" i="507"/>
  <c r="AQ71" i="507"/>
  <c r="AL71" i="507"/>
  <c r="AK71" i="507"/>
  <c r="AJ71" i="507"/>
  <c r="AD71" i="507"/>
  <c r="Z71" i="507" s="1"/>
  <c r="AC71" i="507"/>
  <c r="AB71" i="507"/>
  <c r="Y71" i="507"/>
  <c r="W71" i="507"/>
  <c r="U71" i="507"/>
  <c r="L71" i="507"/>
  <c r="B71" i="507"/>
  <c r="BJ70" i="507"/>
  <c r="BI70" i="507"/>
  <c r="BH70" i="507"/>
  <c r="BG70" i="507"/>
  <c r="BF70" i="507"/>
  <c r="BE70" i="507"/>
  <c r="BD70" i="507"/>
  <c r="BC70" i="507"/>
  <c r="BB70" i="507"/>
  <c r="BA70" i="507"/>
  <c r="AQ70" i="507"/>
  <c r="AL70" i="507"/>
  <c r="AK70" i="507"/>
  <c r="AJ70" i="507"/>
  <c r="AD70" i="507"/>
  <c r="Z70" i="507" s="1"/>
  <c r="AC70" i="507"/>
  <c r="AB70" i="507"/>
  <c r="Y70" i="507"/>
  <c r="W70" i="507"/>
  <c r="U70" i="507"/>
  <c r="L70" i="507"/>
  <c r="B70" i="507"/>
  <c r="BJ69" i="507"/>
  <c r="BI69" i="507"/>
  <c r="BH69" i="507"/>
  <c r="BG69" i="507"/>
  <c r="BF69" i="507"/>
  <c r="BE69" i="507"/>
  <c r="BD69" i="507"/>
  <c r="BC69" i="507"/>
  <c r="BB69" i="507"/>
  <c r="BA69" i="507"/>
  <c r="AQ69" i="507"/>
  <c r="AL69" i="507"/>
  <c r="AK69" i="507"/>
  <c r="AJ69" i="507"/>
  <c r="AD69" i="507"/>
  <c r="Z69" i="507" s="1"/>
  <c r="AC69" i="507"/>
  <c r="AB69" i="507"/>
  <c r="Y69" i="507"/>
  <c r="W69" i="507"/>
  <c r="U69" i="507"/>
  <c r="L69" i="507"/>
  <c r="B69" i="507"/>
  <c r="BJ68" i="507"/>
  <c r="BI68" i="507"/>
  <c r="BH68" i="507"/>
  <c r="BG68" i="507"/>
  <c r="BF68" i="507"/>
  <c r="BE68" i="507"/>
  <c r="BD68" i="507"/>
  <c r="BC68" i="507"/>
  <c r="BB68" i="507"/>
  <c r="BA68" i="507"/>
  <c r="AQ68" i="507"/>
  <c r="AL68" i="507"/>
  <c r="AK68" i="507"/>
  <c r="AJ68" i="507"/>
  <c r="AD68" i="507"/>
  <c r="Z68" i="507" s="1"/>
  <c r="AC68" i="507"/>
  <c r="AB68" i="507"/>
  <c r="Y68" i="507"/>
  <c r="W68" i="507"/>
  <c r="U68" i="507"/>
  <c r="L68" i="507"/>
  <c r="B68" i="507"/>
  <c r="BJ67" i="507"/>
  <c r="BI67" i="507"/>
  <c r="BH67" i="507"/>
  <c r="BG67" i="507"/>
  <c r="BF67" i="507"/>
  <c r="BE67" i="507"/>
  <c r="BD67" i="507"/>
  <c r="BC67" i="507"/>
  <c r="BB67" i="507"/>
  <c r="BA67" i="507"/>
  <c r="AQ67" i="507"/>
  <c r="AL67" i="507"/>
  <c r="AK67" i="507"/>
  <c r="AJ67" i="507"/>
  <c r="AD67" i="507"/>
  <c r="Z67" i="507" s="1"/>
  <c r="AC67" i="507"/>
  <c r="AB67" i="507"/>
  <c r="Y67" i="507"/>
  <c r="W67" i="507"/>
  <c r="U67" i="507"/>
  <c r="L67" i="507"/>
  <c r="B67" i="507"/>
  <c r="BJ66" i="507"/>
  <c r="BI66" i="507"/>
  <c r="BH66" i="507"/>
  <c r="BG66" i="507"/>
  <c r="BF66" i="507"/>
  <c r="BE66" i="507"/>
  <c r="BD66" i="507"/>
  <c r="BC66" i="507"/>
  <c r="BB66" i="507"/>
  <c r="BA66" i="507"/>
  <c r="AQ66" i="507"/>
  <c r="AL66" i="507"/>
  <c r="AK66" i="507"/>
  <c r="AJ66" i="507"/>
  <c r="AD66" i="507"/>
  <c r="Z66" i="507" s="1"/>
  <c r="AC66" i="507"/>
  <c r="AB66" i="507"/>
  <c r="Y66" i="507"/>
  <c r="W66" i="507"/>
  <c r="U66" i="507"/>
  <c r="L66" i="507"/>
  <c r="B66" i="507"/>
  <c r="BJ65" i="507"/>
  <c r="BI65" i="507"/>
  <c r="BH65" i="507"/>
  <c r="BG65" i="507"/>
  <c r="BF65" i="507"/>
  <c r="BE65" i="507"/>
  <c r="BD65" i="507"/>
  <c r="BC65" i="507"/>
  <c r="BB65" i="507"/>
  <c r="BA65" i="507"/>
  <c r="AQ65" i="507"/>
  <c r="AL65" i="507"/>
  <c r="AK65" i="507"/>
  <c r="AJ65" i="507"/>
  <c r="AD65" i="507"/>
  <c r="Z65" i="507" s="1"/>
  <c r="AC65" i="507"/>
  <c r="AB65" i="507"/>
  <c r="Y65" i="507"/>
  <c r="W65" i="507"/>
  <c r="U65" i="507"/>
  <c r="L65" i="507"/>
  <c r="B65" i="507"/>
  <c r="BJ64" i="507"/>
  <c r="BI64" i="507"/>
  <c r="BH64" i="507"/>
  <c r="BG64" i="507"/>
  <c r="BF64" i="507"/>
  <c r="BE64" i="507"/>
  <c r="BD64" i="507"/>
  <c r="BC64" i="507"/>
  <c r="BB64" i="507"/>
  <c r="BA64" i="507"/>
  <c r="AQ64" i="507"/>
  <c r="AL64" i="507"/>
  <c r="AK64" i="507"/>
  <c r="AJ64" i="507"/>
  <c r="AD64" i="507"/>
  <c r="Z64" i="507" s="1"/>
  <c r="AC64" i="507"/>
  <c r="AB64" i="507"/>
  <c r="Y64" i="507"/>
  <c r="W64" i="507"/>
  <c r="U64" i="507"/>
  <c r="L64" i="507"/>
  <c r="B64" i="507"/>
  <c r="BJ63" i="507"/>
  <c r="BI63" i="507"/>
  <c r="BH63" i="507"/>
  <c r="BG63" i="507"/>
  <c r="BF63" i="507"/>
  <c r="BE63" i="507"/>
  <c r="BD63" i="507"/>
  <c r="BC63" i="507"/>
  <c r="BB63" i="507"/>
  <c r="BA63" i="507"/>
  <c r="AQ63" i="507"/>
  <c r="AL63" i="507"/>
  <c r="AK63" i="507"/>
  <c r="AJ63" i="507"/>
  <c r="AD63" i="507"/>
  <c r="Z63" i="507" s="1"/>
  <c r="AC63" i="507"/>
  <c r="AB63" i="507"/>
  <c r="Y63" i="507"/>
  <c r="W63" i="507"/>
  <c r="U63" i="507"/>
  <c r="L63" i="507"/>
  <c r="B63" i="507"/>
  <c r="BJ62" i="507"/>
  <c r="BI62" i="507"/>
  <c r="BH62" i="507"/>
  <c r="BG62" i="507"/>
  <c r="BF62" i="507"/>
  <c r="BE62" i="507"/>
  <c r="BD62" i="507"/>
  <c r="BC62" i="507"/>
  <c r="BB62" i="507"/>
  <c r="BA62" i="507"/>
  <c r="AQ62" i="507"/>
  <c r="AL62" i="507"/>
  <c r="AK62" i="507"/>
  <c r="AJ62" i="507"/>
  <c r="AD62" i="507"/>
  <c r="Z62" i="507" s="1"/>
  <c r="AC62" i="507"/>
  <c r="AB62" i="507"/>
  <c r="Y62" i="507"/>
  <c r="W62" i="507"/>
  <c r="U62" i="507"/>
  <c r="L62" i="507"/>
  <c r="B62" i="507"/>
  <c r="BJ61" i="507"/>
  <c r="BI61" i="507"/>
  <c r="BH61" i="507"/>
  <c r="BG61" i="507"/>
  <c r="BF61" i="507"/>
  <c r="BE61" i="507"/>
  <c r="BD61" i="507"/>
  <c r="BC61" i="507"/>
  <c r="BB61" i="507"/>
  <c r="BA61" i="507"/>
  <c r="AQ61" i="507"/>
  <c r="AL61" i="507"/>
  <c r="AK61" i="507"/>
  <c r="AJ61" i="507"/>
  <c r="AD61" i="507"/>
  <c r="Z61" i="507" s="1"/>
  <c r="AC61" i="507"/>
  <c r="AB61" i="507"/>
  <c r="Y61" i="507"/>
  <c r="W61" i="507"/>
  <c r="U61" i="507"/>
  <c r="L61" i="507"/>
  <c r="B61" i="507"/>
  <c r="BJ60" i="507"/>
  <c r="BI60" i="507"/>
  <c r="BH60" i="507"/>
  <c r="BG60" i="507"/>
  <c r="BF60" i="507"/>
  <c r="BE60" i="507"/>
  <c r="BD60" i="507"/>
  <c r="BC60" i="507"/>
  <c r="BB60" i="507"/>
  <c r="BA60" i="507"/>
  <c r="AQ60" i="507"/>
  <c r="AL60" i="507"/>
  <c r="AK60" i="507"/>
  <c r="AJ60" i="507"/>
  <c r="AD60" i="507"/>
  <c r="Z60" i="507" s="1"/>
  <c r="AC60" i="507"/>
  <c r="AB60" i="507"/>
  <c r="Y60" i="507"/>
  <c r="W60" i="507"/>
  <c r="U60" i="507"/>
  <c r="L60" i="507"/>
  <c r="B60" i="507"/>
  <c r="BJ59" i="507"/>
  <c r="BI59" i="507"/>
  <c r="BH59" i="507"/>
  <c r="BG59" i="507"/>
  <c r="BF59" i="507"/>
  <c r="BE59" i="507"/>
  <c r="BD59" i="507"/>
  <c r="BC59" i="507"/>
  <c r="BB59" i="507"/>
  <c r="BA59" i="507"/>
  <c r="AQ59" i="507"/>
  <c r="AL59" i="507"/>
  <c r="AK59" i="507"/>
  <c r="AJ59" i="507"/>
  <c r="AD59" i="507"/>
  <c r="Z59" i="507" s="1"/>
  <c r="AC59" i="507"/>
  <c r="AB59" i="507"/>
  <c r="Y59" i="507"/>
  <c r="W59" i="507"/>
  <c r="U59" i="507"/>
  <c r="L59" i="507"/>
  <c r="B59" i="507"/>
  <c r="BJ58" i="507"/>
  <c r="BI58" i="507"/>
  <c r="BH58" i="507"/>
  <c r="BG58" i="507"/>
  <c r="BF58" i="507"/>
  <c r="BE58" i="507"/>
  <c r="BD58" i="507"/>
  <c r="BC58" i="507"/>
  <c r="BB58" i="507"/>
  <c r="BA58" i="507"/>
  <c r="AQ58" i="507"/>
  <c r="AL58" i="507"/>
  <c r="AK58" i="507"/>
  <c r="AJ58" i="507"/>
  <c r="AD58" i="507"/>
  <c r="Z58" i="507" s="1"/>
  <c r="AC58" i="507"/>
  <c r="AB58" i="507"/>
  <c r="Y58" i="507"/>
  <c r="W58" i="507"/>
  <c r="U58" i="507"/>
  <c r="L58" i="507"/>
  <c r="B58" i="507"/>
  <c r="BJ57" i="507"/>
  <c r="BI57" i="507"/>
  <c r="BH57" i="507"/>
  <c r="BG57" i="507"/>
  <c r="BF57" i="507"/>
  <c r="BE57" i="507"/>
  <c r="BD57" i="507"/>
  <c r="BC57" i="507"/>
  <c r="BB57" i="507"/>
  <c r="BA57" i="507"/>
  <c r="AQ57" i="507"/>
  <c r="AL57" i="507"/>
  <c r="AK57" i="507"/>
  <c r="AJ57" i="507"/>
  <c r="AD57" i="507"/>
  <c r="Z57" i="507" s="1"/>
  <c r="AC57" i="507"/>
  <c r="AB57" i="507"/>
  <c r="Y57" i="507"/>
  <c r="W57" i="507"/>
  <c r="U57" i="507"/>
  <c r="L57" i="507"/>
  <c r="B57" i="507"/>
  <c r="BJ56" i="507"/>
  <c r="BI56" i="507"/>
  <c r="BH56" i="507"/>
  <c r="BG56" i="507"/>
  <c r="BF56" i="507"/>
  <c r="BE56" i="507"/>
  <c r="BD56" i="507"/>
  <c r="BC56" i="507"/>
  <c r="BB56" i="507"/>
  <c r="BA56" i="507"/>
  <c r="AQ56" i="507"/>
  <c r="AL56" i="507"/>
  <c r="AK56" i="507"/>
  <c r="AJ56" i="507"/>
  <c r="AD56" i="507"/>
  <c r="Z56" i="507" s="1"/>
  <c r="AC56" i="507"/>
  <c r="AB56" i="507"/>
  <c r="Y56" i="507"/>
  <c r="W56" i="507"/>
  <c r="U56" i="507"/>
  <c r="L56" i="507"/>
  <c r="B56" i="507"/>
  <c r="BJ55" i="507"/>
  <c r="BI55" i="507"/>
  <c r="BH55" i="507"/>
  <c r="BG55" i="507"/>
  <c r="BF55" i="507"/>
  <c r="BE55" i="507"/>
  <c r="BD55" i="507"/>
  <c r="BC55" i="507"/>
  <c r="BB55" i="507"/>
  <c r="BA55" i="507"/>
  <c r="AQ55" i="507"/>
  <c r="AL55" i="507"/>
  <c r="AK55" i="507"/>
  <c r="AJ55" i="507"/>
  <c r="AD55" i="507"/>
  <c r="Z55" i="507" s="1"/>
  <c r="AC55" i="507"/>
  <c r="AB55" i="507"/>
  <c r="Y55" i="507"/>
  <c r="W55" i="507"/>
  <c r="U55" i="507"/>
  <c r="L55" i="507"/>
  <c r="B55" i="507"/>
  <c r="BJ54" i="507"/>
  <c r="BI54" i="507"/>
  <c r="BH54" i="507"/>
  <c r="BG54" i="507"/>
  <c r="BF54" i="507"/>
  <c r="BE54" i="507"/>
  <c r="BD54" i="507"/>
  <c r="BC54" i="507"/>
  <c r="BB54" i="507"/>
  <c r="BA54" i="507"/>
  <c r="AQ54" i="507"/>
  <c r="AL54" i="507"/>
  <c r="AK54" i="507"/>
  <c r="AJ54" i="507"/>
  <c r="AD54" i="507"/>
  <c r="Z54" i="507" s="1"/>
  <c r="AC54" i="507"/>
  <c r="AB54" i="507"/>
  <c r="Y54" i="507"/>
  <c r="W54" i="507"/>
  <c r="U54" i="507"/>
  <c r="L54" i="507"/>
  <c r="B54" i="507"/>
  <c r="BJ53" i="507"/>
  <c r="BI53" i="507"/>
  <c r="BH53" i="507"/>
  <c r="BG53" i="507"/>
  <c r="BF53" i="507"/>
  <c r="BE53" i="507"/>
  <c r="BD53" i="507"/>
  <c r="BC53" i="507"/>
  <c r="BB53" i="507"/>
  <c r="BA53" i="507"/>
  <c r="AQ53" i="507"/>
  <c r="AL53" i="507"/>
  <c r="AK53" i="507"/>
  <c r="AJ53" i="507"/>
  <c r="AD53" i="507"/>
  <c r="Z53" i="507" s="1"/>
  <c r="AC53" i="507"/>
  <c r="AB53" i="507"/>
  <c r="Y53" i="507"/>
  <c r="W53" i="507"/>
  <c r="U53" i="507"/>
  <c r="L53" i="507"/>
  <c r="B53" i="507"/>
  <c r="BJ52" i="507"/>
  <c r="BI52" i="507"/>
  <c r="BH52" i="507"/>
  <c r="BG52" i="507"/>
  <c r="BF52" i="507"/>
  <c r="BE52" i="507"/>
  <c r="BD52" i="507"/>
  <c r="BC52" i="507"/>
  <c r="BB52" i="507"/>
  <c r="BA52" i="507"/>
  <c r="AQ52" i="507"/>
  <c r="AL52" i="507"/>
  <c r="AK52" i="507"/>
  <c r="AJ52" i="507"/>
  <c r="AD52" i="507"/>
  <c r="Z52" i="507" s="1"/>
  <c r="AC52" i="507"/>
  <c r="AB52" i="507"/>
  <c r="Y52" i="507"/>
  <c r="W52" i="507"/>
  <c r="U52" i="507"/>
  <c r="L52" i="507"/>
  <c r="B52" i="507"/>
  <c r="BJ51" i="507"/>
  <c r="BI51" i="507"/>
  <c r="BH51" i="507"/>
  <c r="BG51" i="507"/>
  <c r="BF51" i="507"/>
  <c r="BE51" i="507"/>
  <c r="BD51" i="507"/>
  <c r="BC51" i="507"/>
  <c r="BB51" i="507"/>
  <c r="BA51" i="507"/>
  <c r="AQ51" i="507"/>
  <c r="AL51" i="507"/>
  <c r="AK51" i="507"/>
  <c r="AJ51" i="507"/>
  <c r="AD51" i="507"/>
  <c r="Z51" i="507" s="1"/>
  <c r="AC51" i="507"/>
  <c r="AB51" i="507"/>
  <c r="Y51" i="507"/>
  <c r="W51" i="507"/>
  <c r="U51" i="507"/>
  <c r="L51" i="507"/>
  <c r="B51" i="507"/>
  <c r="BJ50" i="507"/>
  <c r="BI50" i="507"/>
  <c r="BH50" i="507"/>
  <c r="BG50" i="507"/>
  <c r="BF50" i="507"/>
  <c r="BE50" i="507"/>
  <c r="BD50" i="507"/>
  <c r="BC50" i="507"/>
  <c r="BB50" i="507"/>
  <c r="BA50" i="507"/>
  <c r="AQ50" i="507"/>
  <c r="AL50" i="507"/>
  <c r="AK50" i="507"/>
  <c r="AJ50" i="507"/>
  <c r="AD50" i="507"/>
  <c r="Z50" i="507" s="1"/>
  <c r="AC50" i="507"/>
  <c r="AB50" i="507"/>
  <c r="Y50" i="507"/>
  <c r="W50" i="507"/>
  <c r="U50" i="507"/>
  <c r="L50" i="507"/>
  <c r="B50" i="507"/>
  <c r="BJ49" i="507"/>
  <c r="BI49" i="507"/>
  <c r="BH49" i="507"/>
  <c r="BG49" i="507"/>
  <c r="BF49" i="507"/>
  <c r="BE49" i="507"/>
  <c r="BD49" i="507"/>
  <c r="BC49" i="507"/>
  <c r="BB49" i="507"/>
  <c r="BA49" i="507"/>
  <c r="AQ49" i="507"/>
  <c r="AL49" i="507"/>
  <c r="AK49" i="507"/>
  <c r="AJ49" i="507"/>
  <c r="AD49" i="507"/>
  <c r="Z49" i="507" s="1"/>
  <c r="AC49" i="507"/>
  <c r="AB49" i="507"/>
  <c r="Y49" i="507"/>
  <c r="W49" i="507"/>
  <c r="U49" i="507"/>
  <c r="L49" i="507"/>
  <c r="B49" i="507"/>
  <c r="BJ48" i="507"/>
  <c r="BI48" i="507"/>
  <c r="BH48" i="507"/>
  <c r="BG48" i="507"/>
  <c r="BF48" i="507"/>
  <c r="BE48" i="507"/>
  <c r="BD48" i="507"/>
  <c r="BC48" i="507"/>
  <c r="BB48" i="507"/>
  <c r="BA48" i="507"/>
  <c r="AQ48" i="507"/>
  <c r="AL48" i="507"/>
  <c r="AK48" i="507"/>
  <c r="AJ48" i="507"/>
  <c r="AD48" i="507"/>
  <c r="Z48" i="507" s="1"/>
  <c r="AC48" i="507"/>
  <c r="AB48" i="507"/>
  <c r="Y48" i="507"/>
  <c r="W48" i="507"/>
  <c r="U48" i="507"/>
  <c r="L48" i="507"/>
  <c r="B48" i="507"/>
  <c r="BJ47" i="507"/>
  <c r="BI47" i="507"/>
  <c r="BH47" i="507"/>
  <c r="BG47" i="507"/>
  <c r="BF47" i="507"/>
  <c r="BE47" i="507"/>
  <c r="BD47" i="507"/>
  <c r="BC47" i="507"/>
  <c r="BB47" i="507"/>
  <c r="BA47" i="507"/>
  <c r="AQ47" i="507"/>
  <c r="AL47" i="507"/>
  <c r="AK47" i="507"/>
  <c r="AJ47" i="507"/>
  <c r="AD47" i="507"/>
  <c r="Z47" i="507" s="1"/>
  <c r="AC47" i="507"/>
  <c r="AB47" i="507"/>
  <c r="Y47" i="507"/>
  <c r="W47" i="507"/>
  <c r="U47" i="507"/>
  <c r="L47" i="507"/>
  <c r="B47" i="507"/>
  <c r="BJ46" i="507"/>
  <c r="BI46" i="507"/>
  <c r="BH46" i="507"/>
  <c r="BG46" i="507"/>
  <c r="BF46" i="507"/>
  <c r="BE46" i="507"/>
  <c r="BD46" i="507"/>
  <c r="BC46" i="507"/>
  <c r="BB46" i="507"/>
  <c r="BA46" i="507"/>
  <c r="AQ46" i="507"/>
  <c r="AL46" i="507"/>
  <c r="AK46" i="507"/>
  <c r="AJ46" i="507"/>
  <c r="AD46" i="507"/>
  <c r="Z46" i="507" s="1"/>
  <c r="AC46" i="507"/>
  <c r="AB46" i="507"/>
  <c r="Y46" i="507"/>
  <c r="W46" i="507"/>
  <c r="U46" i="507"/>
  <c r="L46" i="507"/>
  <c r="B46" i="507"/>
  <c r="BJ45" i="507"/>
  <c r="BI45" i="507"/>
  <c r="BH45" i="507"/>
  <c r="BG45" i="507"/>
  <c r="BF45" i="507"/>
  <c r="BE45" i="507"/>
  <c r="BD45" i="507"/>
  <c r="BC45" i="507"/>
  <c r="BB45" i="507"/>
  <c r="BA45" i="507"/>
  <c r="AQ45" i="507"/>
  <c r="AL45" i="507"/>
  <c r="AK45" i="507"/>
  <c r="AJ45" i="507"/>
  <c r="AD45" i="507"/>
  <c r="Z45" i="507" s="1"/>
  <c r="AC45" i="507"/>
  <c r="AB45" i="507"/>
  <c r="Y45" i="507"/>
  <c r="W45" i="507"/>
  <c r="U45" i="507"/>
  <c r="L45" i="507"/>
  <c r="B45" i="507"/>
  <c r="BJ44" i="507"/>
  <c r="BI44" i="507"/>
  <c r="BH44" i="507"/>
  <c r="BG44" i="507"/>
  <c r="BF44" i="507"/>
  <c r="BE44" i="507"/>
  <c r="BD44" i="507"/>
  <c r="BC44" i="507"/>
  <c r="BB44" i="507"/>
  <c r="BA44" i="507"/>
  <c r="AQ44" i="507"/>
  <c r="AL44" i="507"/>
  <c r="AK44" i="507"/>
  <c r="AJ44" i="507"/>
  <c r="AD44" i="507"/>
  <c r="Z44" i="507" s="1"/>
  <c r="AC44" i="507"/>
  <c r="AB44" i="507"/>
  <c r="Y44" i="507"/>
  <c r="W44" i="507"/>
  <c r="U44" i="507"/>
  <c r="L44" i="507"/>
  <c r="B44" i="507"/>
  <c r="BJ43" i="507"/>
  <c r="BI43" i="507"/>
  <c r="BH43" i="507"/>
  <c r="BG43" i="507"/>
  <c r="BF43" i="507"/>
  <c r="BE43" i="507"/>
  <c r="BD43" i="507"/>
  <c r="BC43" i="507"/>
  <c r="BB43" i="507"/>
  <c r="BA43" i="507"/>
  <c r="AQ43" i="507"/>
  <c r="AL43" i="507"/>
  <c r="AK43" i="507"/>
  <c r="AJ43" i="507"/>
  <c r="AD43" i="507"/>
  <c r="Z43" i="507" s="1"/>
  <c r="AC43" i="507"/>
  <c r="AB43" i="507"/>
  <c r="Y43" i="507"/>
  <c r="W43" i="507"/>
  <c r="U43" i="507"/>
  <c r="L43" i="507"/>
  <c r="B43" i="507"/>
  <c r="BJ42" i="507"/>
  <c r="BI42" i="507"/>
  <c r="BH42" i="507"/>
  <c r="BG42" i="507"/>
  <c r="BF42" i="507"/>
  <c r="BE42" i="507"/>
  <c r="BD42" i="507"/>
  <c r="BC42" i="507"/>
  <c r="BB42" i="507"/>
  <c r="BA42" i="507"/>
  <c r="AQ42" i="507"/>
  <c r="AL42" i="507"/>
  <c r="AK42" i="507"/>
  <c r="AJ42" i="507"/>
  <c r="AD42" i="507"/>
  <c r="Z42" i="507" s="1"/>
  <c r="AC42" i="507"/>
  <c r="AB42" i="507"/>
  <c r="Y42" i="507"/>
  <c r="W42" i="507"/>
  <c r="U42" i="507"/>
  <c r="L42" i="507"/>
  <c r="B42" i="507"/>
  <c r="BJ41" i="507"/>
  <c r="BI41" i="507"/>
  <c r="BH41" i="507"/>
  <c r="BG41" i="507"/>
  <c r="BF41" i="507"/>
  <c r="BE41" i="507"/>
  <c r="BD41" i="507"/>
  <c r="BC41" i="507"/>
  <c r="BB41" i="507"/>
  <c r="BA41" i="507"/>
  <c r="AQ41" i="507"/>
  <c r="AL41" i="507"/>
  <c r="AK41" i="507"/>
  <c r="AJ41" i="507"/>
  <c r="AD41" i="507"/>
  <c r="Z41" i="507" s="1"/>
  <c r="AC41" i="507"/>
  <c r="AB41" i="507"/>
  <c r="Y41" i="507"/>
  <c r="W41" i="507"/>
  <c r="U41" i="507"/>
  <c r="L41" i="507"/>
  <c r="B41" i="507"/>
  <c r="BJ40" i="507"/>
  <c r="BI40" i="507"/>
  <c r="BH40" i="507"/>
  <c r="BG40" i="507"/>
  <c r="BF40" i="507"/>
  <c r="BE40" i="507"/>
  <c r="BD40" i="507"/>
  <c r="BC40" i="507"/>
  <c r="BB40" i="507"/>
  <c r="BA40" i="507"/>
  <c r="AQ40" i="507"/>
  <c r="AL40" i="507"/>
  <c r="AK40" i="507"/>
  <c r="AJ40" i="507"/>
  <c r="AD40" i="507"/>
  <c r="Z40" i="507" s="1"/>
  <c r="AC40" i="507"/>
  <c r="AB40" i="507"/>
  <c r="Y40" i="507"/>
  <c r="W40" i="507"/>
  <c r="U40" i="507"/>
  <c r="L40" i="507"/>
  <c r="B40" i="507"/>
  <c r="BJ39" i="507"/>
  <c r="BI39" i="507"/>
  <c r="BH39" i="507"/>
  <c r="BG39" i="507"/>
  <c r="BF39" i="507"/>
  <c r="BE39" i="507"/>
  <c r="BD39" i="507"/>
  <c r="BC39" i="507"/>
  <c r="BB39" i="507"/>
  <c r="BA39" i="507"/>
  <c r="AQ39" i="507"/>
  <c r="AL39" i="507"/>
  <c r="AK39" i="507"/>
  <c r="AA39" i="507" s="1"/>
  <c r="AJ39" i="507"/>
  <c r="AD39" i="507"/>
  <c r="Z39" i="507" s="1"/>
  <c r="AC39" i="507"/>
  <c r="AB39" i="507"/>
  <c r="Y39" i="507"/>
  <c r="W39" i="507"/>
  <c r="U39" i="507"/>
  <c r="L39" i="507"/>
  <c r="B39" i="507"/>
  <c r="BJ38" i="507"/>
  <c r="BI38" i="507"/>
  <c r="BH38" i="507"/>
  <c r="BG38" i="507"/>
  <c r="BF38" i="507"/>
  <c r="BE38" i="507"/>
  <c r="BD38" i="507"/>
  <c r="BC38" i="507"/>
  <c r="BB38" i="507"/>
  <c r="BA38" i="507"/>
  <c r="AQ38" i="507"/>
  <c r="AL38" i="507"/>
  <c r="AK38" i="507"/>
  <c r="AJ38" i="507"/>
  <c r="AD38" i="507"/>
  <c r="Z38" i="507" s="1"/>
  <c r="AC38" i="507"/>
  <c r="AB38" i="507"/>
  <c r="Y38" i="507"/>
  <c r="W38" i="507"/>
  <c r="U38" i="507"/>
  <c r="L38" i="507"/>
  <c r="B38" i="507"/>
  <c r="BJ37" i="507"/>
  <c r="BI37" i="507"/>
  <c r="BH37" i="507"/>
  <c r="BG37" i="507"/>
  <c r="BF37" i="507"/>
  <c r="BE37" i="507"/>
  <c r="BD37" i="507"/>
  <c r="BC37" i="507"/>
  <c r="BB37" i="507"/>
  <c r="BA37" i="507"/>
  <c r="AQ37" i="507"/>
  <c r="AL37" i="507"/>
  <c r="AK37" i="507"/>
  <c r="AJ37" i="507"/>
  <c r="AD37" i="507"/>
  <c r="Z37" i="507" s="1"/>
  <c r="AC37" i="507"/>
  <c r="AB37" i="507"/>
  <c r="Y37" i="507"/>
  <c r="W37" i="507"/>
  <c r="U37" i="507"/>
  <c r="L37" i="507"/>
  <c r="B37" i="507"/>
  <c r="BJ36" i="507"/>
  <c r="BI36" i="507"/>
  <c r="BH36" i="507"/>
  <c r="BG36" i="507"/>
  <c r="BF36" i="507"/>
  <c r="BE36" i="507"/>
  <c r="BD36" i="507"/>
  <c r="BC36" i="507"/>
  <c r="BB36" i="507"/>
  <c r="BA36" i="507"/>
  <c r="AQ36" i="507"/>
  <c r="AL36" i="507"/>
  <c r="AK36" i="507"/>
  <c r="AJ36" i="507"/>
  <c r="AD36" i="507"/>
  <c r="Z36" i="507" s="1"/>
  <c r="AC36" i="507"/>
  <c r="AB36" i="507"/>
  <c r="Y36" i="507"/>
  <c r="W36" i="507"/>
  <c r="U36" i="507"/>
  <c r="L36" i="507"/>
  <c r="B36" i="507"/>
  <c r="BJ35" i="507"/>
  <c r="BI35" i="507"/>
  <c r="BH35" i="507"/>
  <c r="BG35" i="507"/>
  <c r="BF35" i="507"/>
  <c r="BE35" i="507"/>
  <c r="BD35" i="507"/>
  <c r="BC35" i="507"/>
  <c r="BB35" i="507"/>
  <c r="BA35" i="507"/>
  <c r="AQ35" i="507"/>
  <c r="AL35" i="507"/>
  <c r="AK35" i="507"/>
  <c r="AJ35" i="507"/>
  <c r="AD35" i="507"/>
  <c r="Z35" i="507" s="1"/>
  <c r="AC35" i="507"/>
  <c r="AB35" i="507"/>
  <c r="Y35" i="507"/>
  <c r="W35" i="507"/>
  <c r="U35" i="507"/>
  <c r="L35" i="507"/>
  <c r="B35" i="507"/>
  <c r="BJ34" i="507"/>
  <c r="BI34" i="507"/>
  <c r="BH34" i="507"/>
  <c r="BG34" i="507"/>
  <c r="BF34" i="507"/>
  <c r="BE34" i="507"/>
  <c r="BD34" i="507"/>
  <c r="BC34" i="507"/>
  <c r="BB34" i="507"/>
  <c r="BA34" i="507"/>
  <c r="AQ34" i="507"/>
  <c r="AL34" i="507"/>
  <c r="AK34" i="507"/>
  <c r="AJ34" i="507"/>
  <c r="AD34" i="507"/>
  <c r="Z34" i="507" s="1"/>
  <c r="AC34" i="507"/>
  <c r="AB34" i="507"/>
  <c r="Y34" i="507"/>
  <c r="W34" i="507"/>
  <c r="U34" i="507"/>
  <c r="L34" i="507"/>
  <c r="B34" i="507"/>
  <c r="BJ33" i="507"/>
  <c r="BI33" i="507"/>
  <c r="BH33" i="507"/>
  <c r="BG33" i="507"/>
  <c r="BF33" i="507"/>
  <c r="BE33" i="507"/>
  <c r="BD33" i="507"/>
  <c r="BC33" i="507"/>
  <c r="BB33" i="507"/>
  <c r="BA33" i="507"/>
  <c r="AQ33" i="507"/>
  <c r="AL33" i="507"/>
  <c r="AK33" i="507"/>
  <c r="AJ33" i="507"/>
  <c r="AD33" i="507"/>
  <c r="Z33" i="507" s="1"/>
  <c r="AC33" i="507"/>
  <c r="AB33" i="507"/>
  <c r="Y33" i="507"/>
  <c r="W33" i="507"/>
  <c r="U33" i="507"/>
  <c r="L33" i="507"/>
  <c r="B33" i="507"/>
  <c r="BJ32" i="507"/>
  <c r="BI32" i="507"/>
  <c r="BH32" i="507"/>
  <c r="BG32" i="507"/>
  <c r="BF32" i="507"/>
  <c r="BE32" i="507"/>
  <c r="BD32" i="507"/>
  <c r="BC32" i="507"/>
  <c r="BB32" i="507"/>
  <c r="BA32" i="507"/>
  <c r="AQ32" i="507"/>
  <c r="AL32" i="507"/>
  <c r="AK32" i="507"/>
  <c r="AJ32" i="507"/>
  <c r="AD32" i="507"/>
  <c r="Z32" i="507" s="1"/>
  <c r="AC32" i="507"/>
  <c r="AB32" i="507"/>
  <c r="Y32" i="507"/>
  <c r="W32" i="507"/>
  <c r="U32" i="507"/>
  <c r="L32" i="507"/>
  <c r="B32" i="507"/>
  <c r="BJ31" i="507"/>
  <c r="BI31" i="507"/>
  <c r="BH31" i="507"/>
  <c r="BG31" i="507"/>
  <c r="BF31" i="507"/>
  <c r="BE31" i="507"/>
  <c r="BD31" i="507"/>
  <c r="BC31" i="507"/>
  <c r="BB31" i="507"/>
  <c r="BA31" i="507"/>
  <c r="AQ31" i="507"/>
  <c r="AL31" i="507"/>
  <c r="AK31" i="507"/>
  <c r="AJ31" i="507"/>
  <c r="AD31" i="507"/>
  <c r="Z31" i="507" s="1"/>
  <c r="AC31" i="507"/>
  <c r="AB31" i="507"/>
  <c r="Y31" i="507"/>
  <c r="W31" i="507"/>
  <c r="U31" i="507"/>
  <c r="L31" i="507"/>
  <c r="B31" i="507"/>
  <c r="BJ30" i="507"/>
  <c r="BI30" i="507"/>
  <c r="BH30" i="507"/>
  <c r="BG30" i="507"/>
  <c r="BF30" i="507"/>
  <c r="AV30" i="507"/>
  <c r="AU30" i="507"/>
  <c r="AT30" i="507"/>
  <c r="AS30" i="507"/>
  <c r="AR30" i="507"/>
  <c r="AQ30" i="507"/>
  <c r="AP30" i="507"/>
  <c r="AO30" i="507"/>
  <c r="AN30" i="507"/>
  <c r="AM30" i="507"/>
  <c r="AL30" i="507"/>
  <c r="AK30" i="507"/>
  <c r="AJ30" i="507"/>
  <c r="AI30" i="507"/>
  <c r="AH30" i="507"/>
  <c r="AG30" i="507"/>
  <c r="AF30" i="507"/>
  <c r="AE30" i="507"/>
  <c r="AD30" i="507"/>
  <c r="AV29" i="507"/>
  <c r="AU29" i="507"/>
  <c r="AT29" i="507"/>
  <c r="AS29" i="507"/>
  <c r="AR29" i="507"/>
  <c r="AQ29" i="507"/>
  <c r="AM29" i="507"/>
  <c r="AL29" i="507"/>
  <c r="AK29" i="507"/>
  <c r="AJ29" i="507"/>
  <c r="AI29" i="507"/>
  <c r="AH29" i="507"/>
  <c r="AG29" i="507"/>
  <c r="AF29" i="507"/>
  <c r="AE29" i="507"/>
  <c r="AD29" i="507"/>
  <c r="S29" i="507"/>
  <c r="AP29" i="507" s="1"/>
  <c r="R29" i="507"/>
  <c r="AO29" i="507" s="1"/>
  <c r="Q29" i="507"/>
  <c r="AN29" i="507" s="1"/>
  <c r="E29" i="507"/>
  <c r="D29" i="507"/>
  <c r="C29" i="507"/>
  <c r="AV28" i="507"/>
  <c r="AU28" i="507"/>
  <c r="AT28" i="507"/>
  <c r="AS28" i="507"/>
  <c r="AR28" i="507"/>
  <c r="AQ28" i="507"/>
  <c r="AP28" i="507"/>
  <c r="AO28" i="507"/>
  <c r="AN28" i="507"/>
  <c r="AM28" i="507"/>
  <c r="AL28" i="507"/>
  <c r="AK28" i="507"/>
  <c r="AJ28" i="507"/>
  <c r="AI28" i="507"/>
  <c r="AH28" i="507"/>
  <c r="AG28" i="507"/>
  <c r="AF28" i="507"/>
  <c r="AE28" i="507"/>
  <c r="AD28" i="507"/>
  <c r="X28" i="507"/>
  <c r="V28" i="507"/>
  <c r="U11" i="507"/>
  <c r="T11" i="507"/>
  <c r="U10" i="507"/>
  <c r="T10" i="507"/>
  <c r="H10" i="507"/>
  <c r="U9" i="507"/>
  <c r="T9" i="507"/>
  <c r="H9" i="507"/>
  <c r="AH4" i="507" s="1"/>
  <c r="BD30" i="507" s="1"/>
  <c r="U8" i="507"/>
  <c r="T8" i="507"/>
  <c r="H8" i="507"/>
  <c r="U7" i="507"/>
  <c r="T7" i="507"/>
  <c r="H7" i="507"/>
  <c r="AF4" i="507" s="1"/>
  <c r="BB30" i="507" s="1"/>
  <c r="X6" i="507"/>
  <c r="H6" i="507"/>
  <c r="AE4" i="507" s="1"/>
  <c r="BA30" i="507" s="1"/>
  <c r="AI4" i="507"/>
  <c r="BE30" i="507" s="1"/>
  <c r="AG4" i="507"/>
  <c r="BC30" i="507" s="1"/>
  <c r="AC3" i="507"/>
  <c r="Y3" i="507"/>
  <c r="U3" i="507"/>
  <c r="T3" i="507"/>
  <c r="AK2" i="507"/>
  <c r="AJ2" i="507"/>
  <c r="AI2" i="507"/>
  <c r="AH2" i="507"/>
  <c r="AG2" i="507"/>
  <c r="AF2" i="507"/>
  <c r="AE2" i="507"/>
  <c r="Y2" i="507"/>
  <c r="U2" i="507"/>
  <c r="T2" i="507"/>
  <c r="F1" i="507"/>
  <c r="X231" i="508"/>
  <c r="V231" i="508"/>
  <c r="T231" i="508"/>
  <c r="U12" i="508" s="1"/>
  <c r="S231" i="508"/>
  <c r="R231" i="508"/>
  <c r="Q231" i="508"/>
  <c r="P231" i="508"/>
  <c r="O231" i="508"/>
  <c r="N231" i="508"/>
  <c r="K231" i="508"/>
  <c r="J231" i="508"/>
  <c r="I231" i="508"/>
  <c r="BJ129" i="508"/>
  <c r="BI129" i="508"/>
  <c r="BH129" i="508"/>
  <c r="BG129" i="508"/>
  <c r="BF129" i="508"/>
  <c r="BE129" i="508"/>
  <c r="BD129" i="508"/>
  <c r="BC129" i="508"/>
  <c r="BB129" i="508"/>
  <c r="BA129" i="508"/>
  <c r="AQ129" i="508"/>
  <c r="AL129" i="508"/>
  <c r="AK129" i="508"/>
  <c r="AJ129" i="508"/>
  <c r="AD129" i="508"/>
  <c r="Z129" i="508" s="1"/>
  <c r="AC129" i="508"/>
  <c r="AB129" i="508"/>
  <c r="Y129" i="508"/>
  <c r="W129" i="508"/>
  <c r="U129" i="508"/>
  <c r="L129" i="508"/>
  <c r="B129" i="508"/>
  <c r="BJ128" i="508"/>
  <c r="BI128" i="508"/>
  <c r="BH128" i="508"/>
  <c r="BG128" i="508"/>
  <c r="BF128" i="508"/>
  <c r="BE128" i="508"/>
  <c r="BD128" i="508"/>
  <c r="BC128" i="508"/>
  <c r="BB128" i="508"/>
  <c r="BA128" i="508"/>
  <c r="AQ128" i="508"/>
  <c r="AL128" i="508"/>
  <c r="AK128" i="508"/>
  <c r="AJ128" i="508"/>
  <c r="AD128" i="508"/>
  <c r="Z128" i="508" s="1"/>
  <c r="AC128" i="508"/>
  <c r="AB128" i="508"/>
  <c r="Y128" i="508"/>
  <c r="W128" i="508"/>
  <c r="U128" i="508"/>
  <c r="L128" i="508"/>
  <c r="B128" i="508"/>
  <c r="BJ127" i="508"/>
  <c r="BI127" i="508"/>
  <c r="BH127" i="508"/>
  <c r="BG127" i="508"/>
  <c r="BF127" i="508"/>
  <c r="BE127" i="508"/>
  <c r="BD127" i="508"/>
  <c r="BC127" i="508"/>
  <c r="BB127" i="508"/>
  <c r="BA127" i="508"/>
  <c r="AQ127" i="508"/>
  <c r="AL127" i="508"/>
  <c r="AK127" i="508"/>
  <c r="AJ127" i="508"/>
  <c r="AD127" i="508"/>
  <c r="Z127" i="508" s="1"/>
  <c r="AC127" i="508"/>
  <c r="AB127" i="508"/>
  <c r="Y127" i="508"/>
  <c r="W127" i="508"/>
  <c r="U127" i="508"/>
  <c r="L127" i="508"/>
  <c r="B127" i="508"/>
  <c r="BJ126" i="508"/>
  <c r="BI126" i="508"/>
  <c r="BH126" i="508"/>
  <c r="BG126" i="508"/>
  <c r="BF126" i="508"/>
  <c r="BE126" i="508"/>
  <c r="BD126" i="508"/>
  <c r="BC126" i="508"/>
  <c r="BB126" i="508"/>
  <c r="BA126" i="508"/>
  <c r="AQ126" i="508"/>
  <c r="AL126" i="508"/>
  <c r="AK126" i="508"/>
  <c r="AJ126" i="508"/>
  <c r="AD126" i="508"/>
  <c r="Z126" i="508" s="1"/>
  <c r="AC126" i="508"/>
  <c r="AB126" i="508"/>
  <c r="Y126" i="508"/>
  <c r="W126" i="508"/>
  <c r="U126" i="508"/>
  <c r="L126" i="508"/>
  <c r="B126" i="508"/>
  <c r="BJ125" i="508"/>
  <c r="BI125" i="508"/>
  <c r="BH125" i="508"/>
  <c r="BG125" i="508"/>
  <c r="BF125" i="508"/>
  <c r="BE125" i="508"/>
  <c r="BD125" i="508"/>
  <c r="BC125" i="508"/>
  <c r="BB125" i="508"/>
  <c r="BA125" i="508"/>
  <c r="AQ125" i="508"/>
  <c r="AL125" i="508"/>
  <c r="AK125" i="508"/>
  <c r="AJ125" i="508"/>
  <c r="AD125" i="508"/>
  <c r="Z125" i="508" s="1"/>
  <c r="AC125" i="508"/>
  <c r="AB125" i="508"/>
  <c r="Y125" i="508"/>
  <c r="W125" i="508"/>
  <c r="U125" i="508"/>
  <c r="L125" i="508"/>
  <c r="B125" i="508"/>
  <c r="BJ124" i="508"/>
  <c r="BI124" i="508"/>
  <c r="BH124" i="508"/>
  <c r="BG124" i="508"/>
  <c r="BF124" i="508"/>
  <c r="BE124" i="508"/>
  <c r="BD124" i="508"/>
  <c r="BC124" i="508"/>
  <c r="BB124" i="508"/>
  <c r="BA124" i="508"/>
  <c r="AQ124" i="508"/>
  <c r="AL124" i="508"/>
  <c r="AK124" i="508"/>
  <c r="AJ124" i="508"/>
  <c r="AD124" i="508"/>
  <c r="Z124" i="508" s="1"/>
  <c r="AC124" i="508"/>
  <c r="AB124" i="508"/>
  <c r="Y124" i="508"/>
  <c r="W124" i="508"/>
  <c r="U124" i="508"/>
  <c r="L124" i="508"/>
  <c r="B124" i="508"/>
  <c r="BJ123" i="508"/>
  <c r="BI123" i="508"/>
  <c r="BH123" i="508"/>
  <c r="BG123" i="508"/>
  <c r="BF123" i="508"/>
  <c r="BE123" i="508"/>
  <c r="BD123" i="508"/>
  <c r="BC123" i="508"/>
  <c r="BB123" i="508"/>
  <c r="BA123" i="508"/>
  <c r="AQ123" i="508"/>
  <c r="AL123" i="508"/>
  <c r="AK123" i="508"/>
  <c r="AJ123" i="508"/>
  <c r="AD123" i="508"/>
  <c r="Z123" i="508" s="1"/>
  <c r="AC123" i="508"/>
  <c r="AB123" i="508"/>
  <c r="Y123" i="508"/>
  <c r="W123" i="508"/>
  <c r="U123" i="508"/>
  <c r="L123" i="508"/>
  <c r="B123" i="508"/>
  <c r="BJ122" i="508"/>
  <c r="BI122" i="508"/>
  <c r="BH122" i="508"/>
  <c r="BG122" i="508"/>
  <c r="BF122" i="508"/>
  <c r="BE122" i="508"/>
  <c r="BD122" i="508"/>
  <c r="BC122" i="508"/>
  <c r="BB122" i="508"/>
  <c r="BA122" i="508"/>
  <c r="AQ122" i="508"/>
  <c r="AL122" i="508"/>
  <c r="AK122" i="508"/>
  <c r="AJ122" i="508"/>
  <c r="AD122" i="508"/>
  <c r="Z122" i="508" s="1"/>
  <c r="AC122" i="508"/>
  <c r="AB122" i="508"/>
  <c r="Y122" i="508"/>
  <c r="W122" i="508"/>
  <c r="U122" i="508"/>
  <c r="L122" i="508"/>
  <c r="B122" i="508"/>
  <c r="BJ121" i="508"/>
  <c r="BI121" i="508"/>
  <c r="BH121" i="508"/>
  <c r="BG121" i="508"/>
  <c r="BF121" i="508"/>
  <c r="BE121" i="508"/>
  <c r="BD121" i="508"/>
  <c r="BC121" i="508"/>
  <c r="BB121" i="508"/>
  <c r="BA121" i="508"/>
  <c r="AQ121" i="508"/>
  <c r="AL121" i="508"/>
  <c r="AK121" i="508"/>
  <c r="AJ121" i="508"/>
  <c r="AD121" i="508"/>
  <c r="Z121" i="508" s="1"/>
  <c r="AC121" i="508"/>
  <c r="AB121" i="508"/>
  <c r="Y121" i="508"/>
  <c r="W121" i="508"/>
  <c r="U121" i="508"/>
  <c r="L121" i="508"/>
  <c r="B121" i="508"/>
  <c r="BJ120" i="508"/>
  <c r="BI120" i="508"/>
  <c r="BH120" i="508"/>
  <c r="BG120" i="508"/>
  <c r="BF120" i="508"/>
  <c r="BE120" i="508"/>
  <c r="BD120" i="508"/>
  <c r="BC120" i="508"/>
  <c r="BB120" i="508"/>
  <c r="BA120" i="508"/>
  <c r="AQ120" i="508"/>
  <c r="AL120" i="508"/>
  <c r="AK120" i="508"/>
  <c r="AJ120" i="508"/>
  <c r="AD120" i="508"/>
  <c r="Z120" i="508" s="1"/>
  <c r="AC120" i="508"/>
  <c r="AB120" i="508"/>
  <c r="Y120" i="508"/>
  <c r="W120" i="508"/>
  <c r="U120" i="508"/>
  <c r="L120" i="508"/>
  <c r="B120" i="508"/>
  <c r="BJ119" i="508"/>
  <c r="BI119" i="508"/>
  <c r="BH119" i="508"/>
  <c r="BG119" i="508"/>
  <c r="BF119" i="508"/>
  <c r="BE119" i="508"/>
  <c r="BD119" i="508"/>
  <c r="BC119" i="508"/>
  <c r="BB119" i="508"/>
  <c r="BA119" i="508"/>
  <c r="AQ119" i="508"/>
  <c r="AL119" i="508"/>
  <c r="AK119" i="508"/>
  <c r="AJ119" i="508"/>
  <c r="AD119" i="508"/>
  <c r="Z119" i="508" s="1"/>
  <c r="AC119" i="508"/>
  <c r="AB119" i="508"/>
  <c r="Y119" i="508"/>
  <c r="W119" i="508"/>
  <c r="U119" i="508"/>
  <c r="L119" i="508"/>
  <c r="B119" i="508"/>
  <c r="BJ118" i="508"/>
  <c r="BI118" i="508"/>
  <c r="BH118" i="508"/>
  <c r="BG118" i="508"/>
  <c r="BF118" i="508"/>
  <c r="BE118" i="508"/>
  <c r="BD118" i="508"/>
  <c r="BC118" i="508"/>
  <c r="BB118" i="508"/>
  <c r="BA118" i="508"/>
  <c r="AQ118" i="508"/>
  <c r="AL118" i="508"/>
  <c r="AK118" i="508"/>
  <c r="AJ118" i="508"/>
  <c r="AD118" i="508"/>
  <c r="Z118" i="508" s="1"/>
  <c r="AC118" i="508"/>
  <c r="AB118" i="508"/>
  <c r="Y118" i="508"/>
  <c r="W118" i="508"/>
  <c r="U118" i="508"/>
  <c r="L118" i="508"/>
  <c r="B118" i="508"/>
  <c r="BJ117" i="508"/>
  <c r="BI117" i="508"/>
  <c r="BH117" i="508"/>
  <c r="BG117" i="508"/>
  <c r="BF117" i="508"/>
  <c r="BE117" i="508"/>
  <c r="BD117" i="508"/>
  <c r="BC117" i="508"/>
  <c r="BB117" i="508"/>
  <c r="BA117" i="508"/>
  <c r="AQ117" i="508"/>
  <c r="AL117" i="508"/>
  <c r="AK117" i="508"/>
  <c r="AJ117" i="508"/>
  <c r="AD117" i="508"/>
  <c r="Z117" i="508" s="1"/>
  <c r="AC117" i="508"/>
  <c r="AB117" i="508"/>
  <c r="Y117" i="508"/>
  <c r="W117" i="508"/>
  <c r="U117" i="508"/>
  <c r="L117" i="508"/>
  <c r="B117" i="508"/>
  <c r="BJ116" i="508"/>
  <c r="BI116" i="508"/>
  <c r="BH116" i="508"/>
  <c r="BG116" i="508"/>
  <c r="BF116" i="508"/>
  <c r="BE116" i="508"/>
  <c r="BD116" i="508"/>
  <c r="BC116" i="508"/>
  <c r="BB116" i="508"/>
  <c r="BA116" i="508"/>
  <c r="AQ116" i="508"/>
  <c r="AL116" i="508"/>
  <c r="AK116" i="508"/>
  <c r="AJ116" i="508"/>
  <c r="AD116" i="508"/>
  <c r="Z116" i="508" s="1"/>
  <c r="AC116" i="508"/>
  <c r="AB116" i="508"/>
  <c r="Y116" i="508"/>
  <c r="W116" i="508"/>
  <c r="U116" i="508"/>
  <c r="L116" i="508"/>
  <c r="B116" i="508"/>
  <c r="BJ115" i="508"/>
  <c r="BI115" i="508"/>
  <c r="BH115" i="508"/>
  <c r="BG115" i="508"/>
  <c r="BF115" i="508"/>
  <c r="BE115" i="508"/>
  <c r="BD115" i="508"/>
  <c r="BC115" i="508"/>
  <c r="BB115" i="508"/>
  <c r="BA115" i="508"/>
  <c r="AQ115" i="508"/>
  <c r="AL115" i="508"/>
  <c r="AK115" i="508"/>
  <c r="AJ115" i="508"/>
  <c r="AD115" i="508"/>
  <c r="Z115" i="508" s="1"/>
  <c r="AC115" i="508"/>
  <c r="AB115" i="508"/>
  <c r="Y115" i="508"/>
  <c r="W115" i="508"/>
  <c r="U115" i="508"/>
  <c r="L115" i="508"/>
  <c r="B115" i="508"/>
  <c r="BJ114" i="508"/>
  <c r="BI114" i="508"/>
  <c r="BH114" i="508"/>
  <c r="BG114" i="508"/>
  <c r="BF114" i="508"/>
  <c r="BE114" i="508"/>
  <c r="BD114" i="508"/>
  <c r="BC114" i="508"/>
  <c r="BB114" i="508"/>
  <c r="BA114" i="508"/>
  <c r="AQ114" i="508"/>
  <c r="AL114" i="508"/>
  <c r="AK114" i="508"/>
  <c r="AJ114" i="508"/>
  <c r="AD114" i="508"/>
  <c r="Z114" i="508" s="1"/>
  <c r="AC114" i="508"/>
  <c r="AB114" i="508"/>
  <c r="Y114" i="508"/>
  <c r="W114" i="508"/>
  <c r="U114" i="508"/>
  <c r="L114" i="508"/>
  <c r="B114" i="508"/>
  <c r="BJ113" i="508"/>
  <c r="BI113" i="508"/>
  <c r="BH113" i="508"/>
  <c r="BG113" i="508"/>
  <c r="BF113" i="508"/>
  <c r="BE113" i="508"/>
  <c r="BD113" i="508"/>
  <c r="BC113" i="508"/>
  <c r="BB113" i="508"/>
  <c r="BA113" i="508"/>
  <c r="AQ113" i="508"/>
  <c r="AL113" i="508"/>
  <c r="AK113" i="508"/>
  <c r="AJ113" i="508"/>
  <c r="AD113" i="508"/>
  <c r="Z113" i="508" s="1"/>
  <c r="AC113" i="508"/>
  <c r="AB113" i="508"/>
  <c r="Y113" i="508"/>
  <c r="W113" i="508"/>
  <c r="U113" i="508"/>
  <c r="L113" i="508"/>
  <c r="B113" i="508"/>
  <c r="BJ112" i="508"/>
  <c r="BI112" i="508"/>
  <c r="BH112" i="508"/>
  <c r="BG112" i="508"/>
  <c r="BF112" i="508"/>
  <c r="BE112" i="508"/>
  <c r="BD112" i="508"/>
  <c r="BC112" i="508"/>
  <c r="BB112" i="508"/>
  <c r="BA112" i="508"/>
  <c r="AQ112" i="508"/>
  <c r="AL112" i="508"/>
  <c r="AK112" i="508"/>
  <c r="AJ112" i="508"/>
  <c r="AD112" i="508"/>
  <c r="Z112" i="508" s="1"/>
  <c r="AC112" i="508"/>
  <c r="AB112" i="508"/>
  <c r="Y112" i="508"/>
  <c r="W112" i="508"/>
  <c r="U112" i="508"/>
  <c r="L112" i="508"/>
  <c r="B112" i="508"/>
  <c r="BJ111" i="508"/>
  <c r="BI111" i="508"/>
  <c r="BH111" i="508"/>
  <c r="BG111" i="508"/>
  <c r="BF111" i="508"/>
  <c r="BE111" i="508"/>
  <c r="BD111" i="508"/>
  <c r="BC111" i="508"/>
  <c r="BB111" i="508"/>
  <c r="BA111" i="508"/>
  <c r="AQ111" i="508"/>
  <c r="AL111" i="508"/>
  <c r="AK111" i="508"/>
  <c r="AJ111" i="508"/>
  <c r="AD111" i="508"/>
  <c r="Z111" i="508" s="1"/>
  <c r="AC111" i="508"/>
  <c r="AB111" i="508"/>
  <c r="Y111" i="508"/>
  <c r="W111" i="508"/>
  <c r="U111" i="508"/>
  <c r="L111" i="508"/>
  <c r="B111" i="508"/>
  <c r="BJ110" i="508"/>
  <c r="BI110" i="508"/>
  <c r="BH110" i="508"/>
  <c r="BG110" i="508"/>
  <c r="BF110" i="508"/>
  <c r="BE110" i="508"/>
  <c r="BD110" i="508"/>
  <c r="BC110" i="508"/>
  <c r="BB110" i="508"/>
  <c r="BA110" i="508"/>
  <c r="AQ110" i="508"/>
  <c r="AL110" i="508"/>
  <c r="AK110" i="508"/>
  <c r="AJ110" i="508"/>
  <c r="AD110" i="508"/>
  <c r="Z110" i="508" s="1"/>
  <c r="AC110" i="508"/>
  <c r="AB110" i="508"/>
  <c r="Y110" i="508"/>
  <c r="W110" i="508"/>
  <c r="U110" i="508"/>
  <c r="L110" i="508"/>
  <c r="B110" i="508"/>
  <c r="BJ109" i="508"/>
  <c r="BI109" i="508"/>
  <c r="BH109" i="508"/>
  <c r="BG109" i="508"/>
  <c r="BF109" i="508"/>
  <c r="BE109" i="508"/>
  <c r="BD109" i="508"/>
  <c r="BC109" i="508"/>
  <c r="BB109" i="508"/>
  <c r="BA109" i="508"/>
  <c r="AQ109" i="508"/>
  <c r="AL109" i="508"/>
  <c r="AK109" i="508"/>
  <c r="AJ109" i="508"/>
  <c r="AD109" i="508"/>
  <c r="Z109" i="508" s="1"/>
  <c r="AC109" i="508"/>
  <c r="AB109" i="508"/>
  <c r="Y109" i="508"/>
  <c r="W109" i="508"/>
  <c r="U109" i="508"/>
  <c r="L109" i="508"/>
  <c r="B109" i="508"/>
  <c r="BJ108" i="508"/>
  <c r="BI108" i="508"/>
  <c r="BH108" i="508"/>
  <c r="BG108" i="508"/>
  <c r="BF108" i="508"/>
  <c r="BE108" i="508"/>
  <c r="BD108" i="508"/>
  <c r="BC108" i="508"/>
  <c r="BB108" i="508"/>
  <c r="BA108" i="508"/>
  <c r="AQ108" i="508"/>
  <c r="AL108" i="508"/>
  <c r="AK108" i="508"/>
  <c r="AJ108" i="508"/>
  <c r="AD108" i="508"/>
  <c r="Z108" i="508" s="1"/>
  <c r="AC108" i="508"/>
  <c r="AB108" i="508"/>
  <c r="Y108" i="508"/>
  <c r="W108" i="508"/>
  <c r="U108" i="508"/>
  <c r="L108" i="508"/>
  <c r="B108" i="508"/>
  <c r="BJ107" i="508"/>
  <c r="BI107" i="508"/>
  <c r="BH107" i="508"/>
  <c r="BG107" i="508"/>
  <c r="BF107" i="508"/>
  <c r="BE107" i="508"/>
  <c r="BD107" i="508"/>
  <c r="BC107" i="508"/>
  <c r="BB107" i="508"/>
  <c r="BA107" i="508"/>
  <c r="AQ107" i="508"/>
  <c r="AL107" i="508"/>
  <c r="AK107" i="508"/>
  <c r="AJ107" i="508"/>
  <c r="AD107" i="508"/>
  <c r="Z107" i="508" s="1"/>
  <c r="AC107" i="508"/>
  <c r="AB107" i="508"/>
  <c r="Y107" i="508"/>
  <c r="W107" i="508"/>
  <c r="U107" i="508"/>
  <c r="L107" i="508"/>
  <c r="B107" i="508"/>
  <c r="BJ106" i="508"/>
  <c r="BI106" i="508"/>
  <c r="BH106" i="508"/>
  <c r="BG106" i="508"/>
  <c r="BF106" i="508"/>
  <c r="BE106" i="508"/>
  <c r="BD106" i="508"/>
  <c r="BC106" i="508"/>
  <c r="BB106" i="508"/>
  <c r="BA106" i="508"/>
  <c r="AQ106" i="508"/>
  <c r="AL106" i="508"/>
  <c r="AK106" i="508"/>
  <c r="AJ106" i="508"/>
  <c r="AD106" i="508"/>
  <c r="Z106" i="508" s="1"/>
  <c r="AC106" i="508"/>
  <c r="AB106" i="508"/>
  <c r="Y106" i="508"/>
  <c r="W106" i="508"/>
  <c r="U106" i="508"/>
  <c r="L106" i="508"/>
  <c r="B106" i="508"/>
  <c r="BJ105" i="508"/>
  <c r="BI105" i="508"/>
  <c r="BH105" i="508"/>
  <c r="BG105" i="508"/>
  <c r="BF105" i="508"/>
  <c r="BE105" i="508"/>
  <c r="BD105" i="508"/>
  <c r="BC105" i="508"/>
  <c r="BB105" i="508"/>
  <c r="BA105" i="508"/>
  <c r="AQ105" i="508"/>
  <c r="AL105" i="508"/>
  <c r="AK105" i="508"/>
  <c r="AJ105" i="508"/>
  <c r="AD105" i="508"/>
  <c r="Z105" i="508" s="1"/>
  <c r="AC105" i="508"/>
  <c r="AB105" i="508"/>
  <c r="Y105" i="508"/>
  <c r="W105" i="508"/>
  <c r="U105" i="508"/>
  <c r="L105" i="508"/>
  <c r="B105" i="508"/>
  <c r="BJ104" i="508"/>
  <c r="BI104" i="508"/>
  <c r="BH104" i="508"/>
  <c r="BG104" i="508"/>
  <c r="BF104" i="508"/>
  <c r="BE104" i="508"/>
  <c r="BD104" i="508"/>
  <c r="BC104" i="508"/>
  <c r="BB104" i="508"/>
  <c r="BA104" i="508"/>
  <c r="AQ104" i="508"/>
  <c r="AL104" i="508"/>
  <c r="AK104" i="508"/>
  <c r="AJ104" i="508"/>
  <c r="AD104" i="508"/>
  <c r="Z104" i="508" s="1"/>
  <c r="AC104" i="508"/>
  <c r="AB104" i="508"/>
  <c r="Y104" i="508"/>
  <c r="W104" i="508"/>
  <c r="U104" i="508"/>
  <c r="L104" i="508"/>
  <c r="B104" i="508"/>
  <c r="BJ103" i="508"/>
  <c r="BI103" i="508"/>
  <c r="BH103" i="508"/>
  <c r="BG103" i="508"/>
  <c r="BF103" i="508"/>
  <c r="BE103" i="508"/>
  <c r="BD103" i="508"/>
  <c r="BC103" i="508"/>
  <c r="BB103" i="508"/>
  <c r="BA103" i="508"/>
  <c r="AQ103" i="508"/>
  <c r="AL103" i="508"/>
  <c r="AK103" i="508"/>
  <c r="AJ103" i="508"/>
  <c r="AD103" i="508"/>
  <c r="Z103" i="508" s="1"/>
  <c r="AC103" i="508"/>
  <c r="AB103" i="508"/>
  <c r="Y103" i="508"/>
  <c r="W103" i="508"/>
  <c r="U103" i="508"/>
  <c r="L103" i="508"/>
  <c r="B103" i="508"/>
  <c r="BJ102" i="508"/>
  <c r="BI102" i="508"/>
  <c r="BH102" i="508"/>
  <c r="BG102" i="508"/>
  <c r="BF102" i="508"/>
  <c r="BE102" i="508"/>
  <c r="BD102" i="508"/>
  <c r="BC102" i="508"/>
  <c r="BB102" i="508"/>
  <c r="BA102" i="508"/>
  <c r="AQ102" i="508"/>
  <c r="AL102" i="508"/>
  <c r="AK102" i="508"/>
  <c r="AJ102" i="508"/>
  <c r="AD102" i="508"/>
  <c r="Z102" i="508" s="1"/>
  <c r="AC102" i="508"/>
  <c r="AB102" i="508"/>
  <c r="Y102" i="508"/>
  <c r="W102" i="508"/>
  <c r="U102" i="508"/>
  <c r="L102" i="508"/>
  <c r="B102" i="508"/>
  <c r="BJ101" i="508"/>
  <c r="BI101" i="508"/>
  <c r="BH101" i="508"/>
  <c r="BG101" i="508"/>
  <c r="BF101" i="508"/>
  <c r="BE101" i="508"/>
  <c r="BD101" i="508"/>
  <c r="BC101" i="508"/>
  <c r="BB101" i="508"/>
  <c r="BA101" i="508"/>
  <c r="AQ101" i="508"/>
  <c r="AL101" i="508"/>
  <c r="AK101" i="508"/>
  <c r="AJ101" i="508"/>
  <c r="AD101" i="508"/>
  <c r="Z101" i="508" s="1"/>
  <c r="AC101" i="508"/>
  <c r="AB101" i="508"/>
  <c r="Y101" i="508"/>
  <c r="W101" i="508"/>
  <c r="U101" i="508"/>
  <c r="L101" i="508"/>
  <c r="B101" i="508"/>
  <c r="BJ100" i="508"/>
  <c r="BI100" i="508"/>
  <c r="BH100" i="508"/>
  <c r="BG100" i="508"/>
  <c r="BF100" i="508"/>
  <c r="BE100" i="508"/>
  <c r="BD100" i="508"/>
  <c r="BC100" i="508"/>
  <c r="BB100" i="508"/>
  <c r="BA100" i="508"/>
  <c r="AQ100" i="508"/>
  <c r="AL100" i="508"/>
  <c r="AK100" i="508"/>
  <c r="AJ100" i="508"/>
  <c r="AD100" i="508"/>
  <c r="Z100" i="508" s="1"/>
  <c r="AC100" i="508"/>
  <c r="AB100" i="508"/>
  <c r="Y100" i="508"/>
  <c r="W100" i="508"/>
  <c r="U100" i="508"/>
  <c r="L100" i="508"/>
  <c r="B100" i="508"/>
  <c r="BJ99" i="508"/>
  <c r="BI99" i="508"/>
  <c r="BH99" i="508"/>
  <c r="BG99" i="508"/>
  <c r="BF99" i="508"/>
  <c r="BE99" i="508"/>
  <c r="BD99" i="508"/>
  <c r="BC99" i="508"/>
  <c r="BB99" i="508"/>
  <c r="BA99" i="508"/>
  <c r="AQ99" i="508"/>
  <c r="AL99" i="508"/>
  <c r="AK99" i="508"/>
  <c r="AJ99" i="508"/>
  <c r="AD99" i="508"/>
  <c r="Z99" i="508" s="1"/>
  <c r="AC99" i="508"/>
  <c r="AB99" i="508"/>
  <c r="Y99" i="508"/>
  <c r="W99" i="508"/>
  <c r="U99" i="508"/>
  <c r="L99" i="508"/>
  <c r="B99" i="508"/>
  <c r="BJ98" i="508"/>
  <c r="BI98" i="508"/>
  <c r="BH98" i="508"/>
  <c r="BG98" i="508"/>
  <c r="BF98" i="508"/>
  <c r="BE98" i="508"/>
  <c r="BD98" i="508"/>
  <c r="BC98" i="508"/>
  <c r="BB98" i="508"/>
  <c r="BA98" i="508"/>
  <c r="AQ98" i="508"/>
  <c r="AL98" i="508"/>
  <c r="AK98" i="508"/>
  <c r="AJ98" i="508"/>
  <c r="AD98" i="508"/>
  <c r="Z98" i="508" s="1"/>
  <c r="AC98" i="508"/>
  <c r="AB98" i="508"/>
  <c r="Y98" i="508"/>
  <c r="W98" i="508"/>
  <c r="U98" i="508"/>
  <c r="L98" i="508"/>
  <c r="B98" i="508"/>
  <c r="BJ97" i="508"/>
  <c r="BI97" i="508"/>
  <c r="BH97" i="508"/>
  <c r="BG97" i="508"/>
  <c r="BF97" i="508"/>
  <c r="BE97" i="508"/>
  <c r="BD97" i="508"/>
  <c r="BC97" i="508"/>
  <c r="BB97" i="508"/>
  <c r="BA97" i="508"/>
  <c r="AQ97" i="508"/>
  <c r="AL97" i="508"/>
  <c r="AK97" i="508"/>
  <c r="AJ97" i="508"/>
  <c r="AD97" i="508"/>
  <c r="Z97" i="508" s="1"/>
  <c r="AC97" i="508"/>
  <c r="AB97" i="508"/>
  <c r="Y97" i="508"/>
  <c r="W97" i="508"/>
  <c r="U97" i="508"/>
  <c r="L97" i="508"/>
  <c r="B97" i="508"/>
  <c r="BJ96" i="508"/>
  <c r="BI96" i="508"/>
  <c r="BH96" i="508"/>
  <c r="BG96" i="508"/>
  <c r="BF96" i="508"/>
  <c r="BE96" i="508"/>
  <c r="BD96" i="508"/>
  <c r="BC96" i="508"/>
  <c r="BB96" i="508"/>
  <c r="BA96" i="508"/>
  <c r="AQ96" i="508"/>
  <c r="AL96" i="508"/>
  <c r="AK96" i="508"/>
  <c r="AJ96" i="508"/>
  <c r="AD96" i="508"/>
  <c r="Z96" i="508" s="1"/>
  <c r="AC96" i="508"/>
  <c r="AB96" i="508"/>
  <c r="Y96" i="508"/>
  <c r="W96" i="508"/>
  <c r="U96" i="508"/>
  <c r="L96" i="508"/>
  <c r="B96" i="508"/>
  <c r="BJ95" i="508"/>
  <c r="BI95" i="508"/>
  <c r="BH95" i="508"/>
  <c r="BG95" i="508"/>
  <c r="BF95" i="508"/>
  <c r="BE95" i="508"/>
  <c r="BD95" i="508"/>
  <c r="BC95" i="508"/>
  <c r="BB95" i="508"/>
  <c r="BA95" i="508"/>
  <c r="AQ95" i="508"/>
  <c r="AL95" i="508"/>
  <c r="AK95" i="508"/>
  <c r="AJ95" i="508"/>
  <c r="AD95" i="508"/>
  <c r="Z95" i="508" s="1"/>
  <c r="AC95" i="508"/>
  <c r="AB95" i="508"/>
  <c r="Y95" i="508"/>
  <c r="W95" i="508"/>
  <c r="U95" i="508"/>
  <c r="L95" i="508"/>
  <c r="B95" i="508"/>
  <c r="BJ94" i="508"/>
  <c r="BI94" i="508"/>
  <c r="BH94" i="508"/>
  <c r="BG94" i="508"/>
  <c r="BF94" i="508"/>
  <c r="BE94" i="508"/>
  <c r="BD94" i="508"/>
  <c r="BC94" i="508"/>
  <c r="BB94" i="508"/>
  <c r="BA94" i="508"/>
  <c r="AQ94" i="508"/>
  <c r="AL94" i="508"/>
  <c r="AK94" i="508"/>
  <c r="AJ94" i="508"/>
  <c r="AD94" i="508"/>
  <c r="Z94" i="508" s="1"/>
  <c r="AC94" i="508"/>
  <c r="AB94" i="508"/>
  <c r="Y94" i="508"/>
  <c r="W94" i="508"/>
  <c r="U94" i="508"/>
  <c r="L94" i="508"/>
  <c r="B94" i="508"/>
  <c r="BJ93" i="508"/>
  <c r="BI93" i="508"/>
  <c r="BH93" i="508"/>
  <c r="BG93" i="508"/>
  <c r="BF93" i="508"/>
  <c r="BE93" i="508"/>
  <c r="BD93" i="508"/>
  <c r="BC93" i="508"/>
  <c r="BB93" i="508"/>
  <c r="BA93" i="508"/>
  <c r="AQ93" i="508"/>
  <c r="AL93" i="508"/>
  <c r="AK93" i="508"/>
  <c r="AJ93" i="508"/>
  <c r="AD93" i="508"/>
  <c r="Z93" i="508" s="1"/>
  <c r="AC93" i="508"/>
  <c r="AB93" i="508"/>
  <c r="Y93" i="508"/>
  <c r="W93" i="508"/>
  <c r="U93" i="508"/>
  <c r="L93" i="508"/>
  <c r="B93" i="508"/>
  <c r="BJ92" i="508"/>
  <c r="BI92" i="508"/>
  <c r="BH92" i="508"/>
  <c r="BG92" i="508"/>
  <c r="BF92" i="508"/>
  <c r="BE92" i="508"/>
  <c r="BD92" i="508"/>
  <c r="BC92" i="508"/>
  <c r="BB92" i="508"/>
  <c r="BA92" i="508"/>
  <c r="AQ92" i="508"/>
  <c r="AL92" i="508"/>
  <c r="AK92" i="508"/>
  <c r="AJ92" i="508"/>
  <c r="AD92" i="508"/>
  <c r="Z92" i="508" s="1"/>
  <c r="AC92" i="508"/>
  <c r="AB92" i="508"/>
  <c r="Y92" i="508"/>
  <c r="W92" i="508"/>
  <c r="U92" i="508"/>
  <c r="L92" i="508"/>
  <c r="B92" i="508"/>
  <c r="BJ91" i="508"/>
  <c r="BI91" i="508"/>
  <c r="BH91" i="508"/>
  <c r="BG91" i="508"/>
  <c r="BF91" i="508"/>
  <c r="BE91" i="508"/>
  <c r="BD91" i="508"/>
  <c r="BC91" i="508"/>
  <c r="BB91" i="508"/>
  <c r="BA91" i="508"/>
  <c r="AQ91" i="508"/>
  <c r="AL91" i="508"/>
  <c r="AK91" i="508"/>
  <c r="AJ91" i="508"/>
  <c r="AD91" i="508"/>
  <c r="Z91" i="508" s="1"/>
  <c r="AC91" i="508"/>
  <c r="AB91" i="508"/>
  <c r="Y91" i="508"/>
  <c r="W91" i="508"/>
  <c r="U91" i="508"/>
  <c r="L91" i="508"/>
  <c r="B91" i="508"/>
  <c r="BJ90" i="508"/>
  <c r="BI90" i="508"/>
  <c r="BH90" i="508"/>
  <c r="BG90" i="508"/>
  <c r="BF90" i="508"/>
  <c r="BE90" i="508"/>
  <c r="BD90" i="508"/>
  <c r="BC90" i="508"/>
  <c r="BB90" i="508"/>
  <c r="BA90" i="508"/>
  <c r="AQ90" i="508"/>
  <c r="AL90" i="508"/>
  <c r="AK90" i="508"/>
  <c r="AJ90" i="508"/>
  <c r="AD90" i="508"/>
  <c r="Z90" i="508" s="1"/>
  <c r="AC90" i="508"/>
  <c r="AB90" i="508"/>
  <c r="Y90" i="508"/>
  <c r="W90" i="508"/>
  <c r="U90" i="508"/>
  <c r="L90" i="508"/>
  <c r="B90" i="508"/>
  <c r="BJ89" i="508"/>
  <c r="BI89" i="508"/>
  <c r="BH89" i="508"/>
  <c r="BG89" i="508"/>
  <c r="BF89" i="508"/>
  <c r="BE89" i="508"/>
  <c r="BD89" i="508"/>
  <c r="BC89" i="508"/>
  <c r="BB89" i="508"/>
  <c r="BA89" i="508"/>
  <c r="AQ89" i="508"/>
  <c r="AL89" i="508"/>
  <c r="AK89" i="508"/>
  <c r="AJ89" i="508"/>
  <c r="AD89" i="508"/>
  <c r="Z89" i="508" s="1"/>
  <c r="AC89" i="508"/>
  <c r="AB89" i="508"/>
  <c r="Y89" i="508"/>
  <c r="W89" i="508"/>
  <c r="U89" i="508"/>
  <c r="L89" i="508"/>
  <c r="B89" i="508"/>
  <c r="BJ88" i="508"/>
  <c r="BI88" i="508"/>
  <c r="BH88" i="508"/>
  <c r="BG88" i="508"/>
  <c r="BF88" i="508"/>
  <c r="BE88" i="508"/>
  <c r="BD88" i="508"/>
  <c r="BC88" i="508"/>
  <c r="BB88" i="508"/>
  <c r="BA88" i="508"/>
  <c r="AQ88" i="508"/>
  <c r="AL88" i="508"/>
  <c r="AK88" i="508"/>
  <c r="AJ88" i="508"/>
  <c r="AD88" i="508"/>
  <c r="Z88" i="508" s="1"/>
  <c r="AC88" i="508"/>
  <c r="AB88" i="508"/>
  <c r="Y88" i="508"/>
  <c r="W88" i="508"/>
  <c r="U88" i="508"/>
  <c r="L88" i="508"/>
  <c r="B88" i="508"/>
  <c r="BJ87" i="508"/>
  <c r="BI87" i="508"/>
  <c r="BH87" i="508"/>
  <c r="BG87" i="508"/>
  <c r="BF87" i="508"/>
  <c r="BE87" i="508"/>
  <c r="BD87" i="508"/>
  <c r="BC87" i="508"/>
  <c r="BB87" i="508"/>
  <c r="BA87" i="508"/>
  <c r="AQ87" i="508"/>
  <c r="AL87" i="508"/>
  <c r="AK87" i="508"/>
  <c r="AJ87" i="508"/>
  <c r="AD87" i="508"/>
  <c r="Z87" i="508" s="1"/>
  <c r="AC87" i="508"/>
  <c r="AB87" i="508"/>
  <c r="Y87" i="508"/>
  <c r="W87" i="508"/>
  <c r="U87" i="508"/>
  <c r="L87" i="508"/>
  <c r="B87" i="508"/>
  <c r="BJ86" i="508"/>
  <c r="BI86" i="508"/>
  <c r="BH86" i="508"/>
  <c r="BG86" i="508"/>
  <c r="BF86" i="508"/>
  <c r="BE86" i="508"/>
  <c r="BD86" i="508"/>
  <c r="BC86" i="508"/>
  <c r="BB86" i="508"/>
  <c r="BA86" i="508"/>
  <c r="AQ86" i="508"/>
  <c r="AL86" i="508"/>
  <c r="AK86" i="508"/>
  <c r="AJ86" i="508"/>
  <c r="AD86" i="508"/>
  <c r="Z86" i="508" s="1"/>
  <c r="AC86" i="508"/>
  <c r="AB86" i="508"/>
  <c r="Y86" i="508"/>
  <c r="W86" i="508"/>
  <c r="U86" i="508"/>
  <c r="L86" i="508"/>
  <c r="B86" i="508"/>
  <c r="BJ85" i="508"/>
  <c r="BI85" i="508"/>
  <c r="BH85" i="508"/>
  <c r="BG85" i="508"/>
  <c r="BF85" i="508"/>
  <c r="BE85" i="508"/>
  <c r="BD85" i="508"/>
  <c r="BC85" i="508"/>
  <c r="BB85" i="508"/>
  <c r="BA85" i="508"/>
  <c r="AQ85" i="508"/>
  <c r="AL85" i="508"/>
  <c r="AK85" i="508"/>
  <c r="AJ85" i="508"/>
  <c r="AD85" i="508"/>
  <c r="Z85" i="508" s="1"/>
  <c r="AC85" i="508"/>
  <c r="AB85" i="508"/>
  <c r="Y85" i="508"/>
  <c r="W85" i="508"/>
  <c r="U85" i="508"/>
  <c r="L85" i="508"/>
  <c r="B85" i="508"/>
  <c r="BJ84" i="508"/>
  <c r="BI84" i="508"/>
  <c r="BH84" i="508"/>
  <c r="BG84" i="508"/>
  <c r="BF84" i="508"/>
  <c r="BE84" i="508"/>
  <c r="BD84" i="508"/>
  <c r="BC84" i="508"/>
  <c r="BB84" i="508"/>
  <c r="BA84" i="508"/>
  <c r="AQ84" i="508"/>
  <c r="AL84" i="508"/>
  <c r="AK84" i="508"/>
  <c r="AJ84" i="508"/>
  <c r="AD84" i="508"/>
  <c r="Z84" i="508" s="1"/>
  <c r="AC84" i="508"/>
  <c r="AB84" i="508"/>
  <c r="Y84" i="508"/>
  <c r="W84" i="508"/>
  <c r="U84" i="508"/>
  <c r="L84" i="508"/>
  <c r="B84" i="508"/>
  <c r="BJ83" i="508"/>
  <c r="BI83" i="508"/>
  <c r="BH83" i="508"/>
  <c r="BG83" i="508"/>
  <c r="BF83" i="508"/>
  <c r="BE83" i="508"/>
  <c r="BD83" i="508"/>
  <c r="BC83" i="508"/>
  <c r="BB83" i="508"/>
  <c r="BA83" i="508"/>
  <c r="AQ83" i="508"/>
  <c r="AL83" i="508"/>
  <c r="AK83" i="508"/>
  <c r="AJ83" i="508"/>
  <c r="AD83" i="508"/>
  <c r="Z83" i="508" s="1"/>
  <c r="AC83" i="508"/>
  <c r="AB83" i="508"/>
  <c r="Y83" i="508"/>
  <c r="W83" i="508"/>
  <c r="U83" i="508"/>
  <c r="L83" i="508"/>
  <c r="B83" i="508"/>
  <c r="BJ82" i="508"/>
  <c r="BI82" i="508"/>
  <c r="BH82" i="508"/>
  <c r="BG82" i="508"/>
  <c r="BF82" i="508"/>
  <c r="BE82" i="508"/>
  <c r="BD82" i="508"/>
  <c r="BC82" i="508"/>
  <c r="BB82" i="508"/>
  <c r="BA82" i="508"/>
  <c r="AQ82" i="508"/>
  <c r="AL82" i="508"/>
  <c r="AK82" i="508"/>
  <c r="AJ82" i="508"/>
  <c r="AD82" i="508"/>
  <c r="Z82" i="508" s="1"/>
  <c r="AC82" i="508"/>
  <c r="AB82" i="508"/>
  <c r="Y82" i="508"/>
  <c r="W82" i="508"/>
  <c r="U82" i="508"/>
  <c r="L82" i="508"/>
  <c r="B82" i="508"/>
  <c r="BJ81" i="508"/>
  <c r="BI81" i="508"/>
  <c r="BH81" i="508"/>
  <c r="BG81" i="508"/>
  <c r="BF81" i="508"/>
  <c r="BE81" i="508"/>
  <c r="BD81" i="508"/>
  <c r="BC81" i="508"/>
  <c r="BB81" i="508"/>
  <c r="BA81" i="508"/>
  <c r="AQ81" i="508"/>
  <c r="AL81" i="508"/>
  <c r="AK81" i="508"/>
  <c r="AJ81" i="508"/>
  <c r="AD81" i="508"/>
  <c r="Z81" i="508" s="1"/>
  <c r="AC81" i="508"/>
  <c r="AB81" i="508"/>
  <c r="Y81" i="508"/>
  <c r="W81" i="508"/>
  <c r="U81" i="508"/>
  <c r="L81" i="508"/>
  <c r="B81" i="508"/>
  <c r="BJ80" i="508"/>
  <c r="BI80" i="508"/>
  <c r="BH80" i="508"/>
  <c r="BG80" i="508"/>
  <c r="BF80" i="508"/>
  <c r="BE80" i="508"/>
  <c r="BD80" i="508"/>
  <c r="BC80" i="508"/>
  <c r="BB80" i="508"/>
  <c r="BA80" i="508"/>
  <c r="AQ80" i="508"/>
  <c r="AL80" i="508"/>
  <c r="AK80" i="508"/>
  <c r="AJ80" i="508"/>
  <c r="AD80" i="508"/>
  <c r="Z80" i="508" s="1"/>
  <c r="AC80" i="508"/>
  <c r="AB80" i="508"/>
  <c r="Y80" i="508"/>
  <c r="W80" i="508"/>
  <c r="U80" i="508"/>
  <c r="L80" i="508"/>
  <c r="B80" i="508"/>
  <c r="BJ79" i="508"/>
  <c r="BI79" i="508"/>
  <c r="BH79" i="508"/>
  <c r="BG79" i="508"/>
  <c r="BF79" i="508"/>
  <c r="BE79" i="508"/>
  <c r="BD79" i="508"/>
  <c r="BC79" i="508"/>
  <c r="BB79" i="508"/>
  <c r="BA79" i="508"/>
  <c r="AQ79" i="508"/>
  <c r="AL79" i="508"/>
  <c r="AK79" i="508"/>
  <c r="AJ79" i="508"/>
  <c r="AD79" i="508"/>
  <c r="Z79" i="508" s="1"/>
  <c r="AC79" i="508"/>
  <c r="AB79" i="508"/>
  <c r="Y79" i="508"/>
  <c r="W79" i="508"/>
  <c r="U79" i="508"/>
  <c r="L79" i="508"/>
  <c r="B79" i="508"/>
  <c r="BJ78" i="508"/>
  <c r="BI78" i="508"/>
  <c r="BH78" i="508"/>
  <c r="BG78" i="508"/>
  <c r="BF78" i="508"/>
  <c r="BE78" i="508"/>
  <c r="BD78" i="508"/>
  <c r="BC78" i="508"/>
  <c r="BB78" i="508"/>
  <c r="BA78" i="508"/>
  <c r="AQ78" i="508"/>
  <c r="AL78" i="508"/>
  <c r="AK78" i="508"/>
  <c r="AJ78" i="508"/>
  <c r="AD78" i="508"/>
  <c r="Z78" i="508" s="1"/>
  <c r="AC78" i="508"/>
  <c r="AB78" i="508"/>
  <c r="Y78" i="508"/>
  <c r="W78" i="508"/>
  <c r="U78" i="508"/>
  <c r="L78" i="508"/>
  <c r="B78" i="508"/>
  <c r="BJ77" i="508"/>
  <c r="BI77" i="508"/>
  <c r="BH77" i="508"/>
  <c r="BG77" i="508"/>
  <c r="BF77" i="508"/>
  <c r="BE77" i="508"/>
  <c r="BD77" i="508"/>
  <c r="BC77" i="508"/>
  <c r="BB77" i="508"/>
  <c r="BA77" i="508"/>
  <c r="AQ77" i="508"/>
  <c r="AL77" i="508"/>
  <c r="AK77" i="508"/>
  <c r="AJ77" i="508"/>
  <c r="AD77" i="508"/>
  <c r="Z77" i="508" s="1"/>
  <c r="AC77" i="508"/>
  <c r="AB77" i="508"/>
  <c r="Y77" i="508"/>
  <c r="W77" i="508"/>
  <c r="U77" i="508"/>
  <c r="L77" i="508"/>
  <c r="B77" i="508"/>
  <c r="BJ76" i="508"/>
  <c r="BI76" i="508"/>
  <c r="BH76" i="508"/>
  <c r="BG76" i="508"/>
  <c r="BF76" i="508"/>
  <c r="BE76" i="508"/>
  <c r="BD76" i="508"/>
  <c r="BC76" i="508"/>
  <c r="BB76" i="508"/>
  <c r="BA76" i="508"/>
  <c r="AQ76" i="508"/>
  <c r="AL76" i="508"/>
  <c r="AK76" i="508"/>
  <c r="AJ76" i="508"/>
  <c r="AD76" i="508"/>
  <c r="Z76" i="508" s="1"/>
  <c r="AC76" i="508"/>
  <c r="AB76" i="508"/>
  <c r="Y76" i="508"/>
  <c r="W76" i="508"/>
  <c r="U76" i="508"/>
  <c r="L76" i="508"/>
  <c r="B76" i="508"/>
  <c r="BJ75" i="508"/>
  <c r="BI75" i="508"/>
  <c r="BH75" i="508"/>
  <c r="BG75" i="508"/>
  <c r="BF75" i="508"/>
  <c r="BE75" i="508"/>
  <c r="BD75" i="508"/>
  <c r="BC75" i="508"/>
  <c r="BB75" i="508"/>
  <c r="BA75" i="508"/>
  <c r="AQ75" i="508"/>
  <c r="AL75" i="508"/>
  <c r="AK75" i="508"/>
  <c r="AJ75" i="508"/>
  <c r="AD75" i="508"/>
  <c r="Z75" i="508" s="1"/>
  <c r="AC75" i="508"/>
  <c r="AB75" i="508"/>
  <c r="Y75" i="508"/>
  <c r="W75" i="508"/>
  <c r="U75" i="508"/>
  <c r="L75" i="508"/>
  <c r="B75" i="508"/>
  <c r="BJ74" i="508"/>
  <c r="BI74" i="508"/>
  <c r="BH74" i="508"/>
  <c r="BG74" i="508"/>
  <c r="BF74" i="508"/>
  <c r="BE74" i="508"/>
  <c r="BD74" i="508"/>
  <c r="BC74" i="508"/>
  <c r="BB74" i="508"/>
  <c r="BA74" i="508"/>
  <c r="AQ74" i="508"/>
  <c r="AL74" i="508"/>
  <c r="AK74" i="508"/>
  <c r="AJ74" i="508"/>
  <c r="AD74" i="508"/>
  <c r="Z74" i="508" s="1"/>
  <c r="AC74" i="508"/>
  <c r="AB74" i="508"/>
  <c r="Y74" i="508"/>
  <c r="W74" i="508"/>
  <c r="U74" i="508"/>
  <c r="L74" i="508"/>
  <c r="B74" i="508"/>
  <c r="BJ73" i="508"/>
  <c r="BI73" i="508"/>
  <c r="BH73" i="508"/>
  <c r="BG73" i="508"/>
  <c r="BF73" i="508"/>
  <c r="BE73" i="508"/>
  <c r="BD73" i="508"/>
  <c r="BC73" i="508"/>
  <c r="BB73" i="508"/>
  <c r="BA73" i="508"/>
  <c r="AQ73" i="508"/>
  <c r="AL73" i="508"/>
  <c r="AK73" i="508"/>
  <c r="AJ73" i="508"/>
  <c r="AD73" i="508"/>
  <c r="Z73" i="508" s="1"/>
  <c r="AC73" i="508"/>
  <c r="AB73" i="508"/>
  <c r="Y73" i="508"/>
  <c r="W73" i="508"/>
  <c r="U73" i="508"/>
  <c r="L73" i="508"/>
  <c r="B73" i="508"/>
  <c r="BJ72" i="508"/>
  <c r="BI72" i="508"/>
  <c r="BH72" i="508"/>
  <c r="BG72" i="508"/>
  <c r="BF72" i="508"/>
  <c r="BE72" i="508"/>
  <c r="BD72" i="508"/>
  <c r="BC72" i="508"/>
  <c r="BB72" i="508"/>
  <c r="BA72" i="508"/>
  <c r="AQ72" i="508"/>
  <c r="AL72" i="508"/>
  <c r="AK72" i="508"/>
  <c r="AJ72" i="508"/>
  <c r="AD72" i="508"/>
  <c r="Z72" i="508" s="1"/>
  <c r="AC72" i="508"/>
  <c r="AB72" i="508"/>
  <c r="Y72" i="508"/>
  <c r="W72" i="508"/>
  <c r="U72" i="508"/>
  <c r="L72" i="508"/>
  <c r="B72" i="508"/>
  <c r="BJ71" i="508"/>
  <c r="BI71" i="508"/>
  <c r="BH71" i="508"/>
  <c r="BG71" i="508"/>
  <c r="BF71" i="508"/>
  <c r="BE71" i="508"/>
  <c r="BD71" i="508"/>
  <c r="BC71" i="508"/>
  <c r="BB71" i="508"/>
  <c r="BA71" i="508"/>
  <c r="AQ71" i="508"/>
  <c r="AL71" i="508"/>
  <c r="AK71" i="508"/>
  <c r="AJ71" i="508"/>
  <c r="AD71" i="508"/>
  <c r="Z71" i="508" s="1"/>
  <c r="AC71" i="508"/>
  <c r="AB71" i="508"/>
  <c r="Y71" i="508"/>
  <c r="W71" i="508"/>
  <c r="U71" i="508"/>
  <c r="L71" i="508"/>
  <c r="B71" i="508"/>
  <c r="BJ70" i="508"/>
  <c r="BI70" i="508"/>
  <c r="BH70" i="508"/>
  <c r="BG70" i="508"/>
  <c r="BF70" i="508"/>
  <c r="BE70" i="508"/>
  <c r="BD70" i="508"/>
  <c r="BC70" i="508"/>
  <c r="BB70" i="508"/>
  <c r="BA70" i="508"/>
  <c r="AQ70" i="508"/>
  <c r="AL70" i="508"/>
  <c r="AK70" i="508"/>
  <c r="AJ70" i="508"/>
  <c r="AD70" i="508"/>
  <c r="Z70" i="508" s="1"/>
  <c r="AC70" i="508"/>
  <c r="AB70" i="508"/>
  <c r="Y70" i="508"/>
  <c r="W70" i="508"/>
  <c r="U70" i="508"/>
  <c r="L70" i="508"/>
  <c r="B70" i="508"/>
  <c r="BJ69" i="508"/>
  <c r="BI69" i="508"/>
  <c r="BH69" i="508"/>
  <c r="BG69" i="508"/>
  <c r="BF69" i="508"/>
  <c r="BE69" i="508"/>
  <c r="BD69" i="508"/>
  <c r="BC69" i="508"/>
  <c r="BB69" i="508"/>
  <c r="BA69" i="508"/>
  <c r="AQ69" i="508"/>
  <c r="AL69" i="508"/>
  <c r="AK69" i="508"/>
  <c r="AJ69" i="508"/>
  <c r="AD69" i="508"/>
  <c r="Z69" i="508" s="1"/>
  <c r="AC69" i="508"/>
  <c r="AB69" i="508"/>
  <c r="Y69" i="508"/>
  <c r="W69" i="508"/>
  <c r="U69" i="508"/>
  <c r="L69" i="508"/>
  <c r="B69" i="508"/>
  <c r="BJ68" i="508"/>
  <c r="BI68" i="508"/>
  <c r="BH68" i="508"/>
  <c r="BG68" i="508"/>
  <c r="BF68" i="508"/>
  <c r="BE68" i="508"/>
  <c r="BD68" i="508"/>
  <c r="BC68" i="508"/>
  <c r="BB68" i="508"/>
  <c r="BA68" i="508"/>
  <c r="AQ68" i="508"/>
  <c r="AL68" i="508"/>
  <c r="AK68" i="508"/>
  <c r="AJ68" i="508"/>
  <c r="AD68" i="508"/>
  <c r="Z68" i="508" s="1"/>
  <c r="AC68" i="508"/>
  <c r="AB68" i="508"/>
  <c r="Y68" i="508"/>
  <c r="W68" i="508"/>
  <c r="U68" i="508"/>
  <c r="L68" i="508"/>
  <c r="B68" i="508"/>
  <c r="BJ67" i="508"/>
  <c r="BI67" i="508"/>
  <c r="BH67" i="508"/>
  <c r="BG67" i="508"/>
  <c r="BF67" i="508"/>
  <c r="BE67" i="508"/>
  <c r="BD67" i="508"/>
  <c r="BC67" i="508"/>
  <c r="BB67" i="508"/>
  <c r="BA67" i="508"/>
  <c r="AQ67" i="508"/>
  <c r="AL67" i="508"/>
  <c r="AK67" i="508"/>
  <c r="AJ67" i="508"/>
  <c r="AD67" i="508"/>
  <c r="Z67" i="508" s="1"/>
  <c r="AC67" i="508"/>
  <c r="AB67" i="508"/>
  <c r="Y67" i="508"/>
  <c r="W67" i="508"/>
  <c r="U67" i="508"/>
  <c r="L67" i="508"/>
  <c r="B67" i="508"/>
  <c r="BJ66" i="508"/>
  <c r="BI66" i="508"/>
  <c r="BH66" i="508"/>
  <c r="BG66" i="508"/>
  <c r="BF66" i="508"/>
  <c r="BE66" i="508"/>
  <c r="BD66" i="508"/>
  <c r="BC66" i="508"/>
  <c r="BB66" i="508"/>
  <c r="BA66" i="508"/>
  <c r="AQ66" i="508"/>
  <c r="AL66" i="508"/>
  <c r="AK66" i="508"/>
  <c r="AJ66" i="508"/>
  <c r="AD66" i="508"/>
  <c r="Z66" i="508" s="1"/>
  <c r="AC66" i="508"/>
  <c r="AB66" i="508"/>
  <c r="Y66" i="508"/>
  <c r="W66" i="508"/>
  <c r="U66" i="508"/>
  <c r="L66" i="508"/>
  <c r="B66" i="508"/>
  <c r="BJ65" i="508"/>
  <c r="BI65" i="508"/>
  <c r="BH65" i="508"/>
  <c r="BG65" i="508"/>
  <c r="BF65" i="508"/>
  <c r="BE65" i="508"/>
  <c r="BD65" i="508"/>
  <c r="BC65" i="508"/>
  <c r="BB65" i="508"/>
  <c r="BA65" i="508"/>
  <c r="AQ65" i="508"/>
  <c r="AL65" i="508"/>
  <c r="AK65" i="508"/>
  <c r="AJ65" i="508"/>
  <c r="AD65" i="508"/>
  <c r="Z65" i="508" s="1"/>
  <c r="AC65" i="508"/>
  <c r="AB65" i="508"/>
  <c r="Y65" i="508"/>
  <c r="W65" i="508"/>
  <c r="U65" i="508"/>
  <c r="L65" i="508"/>
  <c r="B65" i="508"/>
  <c r="BJ64" i="508"/>
  <c r="BI64" i="508"/>
  <c r="BH64" i="508"/>
  <c r="BG64" i="508"/>
  <c r="BF64" i="508"/>
  <c r="BE64" i="508"/>
  <c r="BD64" i="508"/>
  <c r="BC64" i="508"/>
  <c r="BB64" i="508"/>
  <c r="BA64" i="508"/>
  <c r="AQ64" i="508"/>
  <c r="AL64" i="508"/>
  <c r="AK64" i="508"/>
  <c r="AJ64" i="508"/>
  <c r="AD64" i="508"/>
  <c r="Z64" i="508" s="1"/>
  <c r="AC64" i="508"/>
  <c r="AB64" i="508"/>
  <c r="Y64" i="508"/>
  <c r="W64" i="508"/>
  <c r="U64" i="508"/>
  <c r="L64" i="508"/>
  <c r="B64" i="508"/>
  <c r="BJ63" i="508"/>
  <c r="BI63" i="508"/>
  <c r="BH63" i="508"/>
  <c r="BG63" i="508"/>
  <c r="BF63" i="508"/>
  <c r="BE63" i="508"/>
  <c r="BD63" i="508"/>
  <c r="BC63" i="508"/>
  <c r="BB63" i="508"/>
  <c r="BA63" i="508"/>
  <c r="AQ63" i="508"/>
  <c r="AL63" i="508"/>
  <c r="AK63" i="508"/>
  <c r="AJ63" i="508"/>
  <c r="AD63" i="508"/>
  <c r="Z63" i="508" s="1"/>
  <c r="AC63" i="508"/>
  <c r="AB63" i="508"/>
  <c r="Y63" i="508"/>
  <c r="W63" i="508"/>
  <c r="U63" i="508"/>
  <c r="L63" i="508"/>
  <c r="B63" i="508"/>
  <c r="BJ62" i="508"/>
  <c r="BI62" i="508"/>
  <c r="BH62" i="508"/>
  <c r="BG62" i="508"/>
  <c r="BF62" i="508"/>
  <c r="BE62" i="508"/>
  <c r="BD62" i="508"/>
  <c r="BC62" i="508"/>
  <c r="BB62" i="508"/>
  <c r="BA62" i="508"/>
  <c r="AQ62" i="508"/>
  <c r="AL62" i="508"/>
  <c r="AK62" i="508"/>
  <c r="AJ62" i="508"/>
  <c r="AD62" i="508"/>
  <c r="Z62" i="508" s="1"/>
  <c r="AC62" i="508"/>
  <c r="AB62" i="508"/>
  <c r="Y62" i="508"/>
  <c r="W62" i="508"/>
  <c r="U62" i="508"/>
  <c r="L62" i="508"/>
  <c r="B62" i="508"/>
  <c r="BJ61" i="508"/>
  <c r="BI61" i="508"/>
  <c r="BH61" i="508"/>
  <c r="BG61" i="508"/>
  <c r="BF61" i="508"/>
  <c r="BE61" i="508"/>
  <c r="BD61" i="508"/>
  <c r="BC61" i="508"/>
  <c r="BB61" i="508"/>
  <c r="BA61" i="508"/>
  <c r="AQ61" i="508"/>
  <c r="AL61" i="508"/>
  <c r="AK61" i="508"/>
  <c r="AJ61" i="508"/>
  <c r="AD61" i="508"/>
  <c r="AC61" i="508"/>
  <c r="AB61" i="508"/>
  <c r="Z61" i="508"/>
  <c r="Y61" i="508"/>
  <c r="W61" i="508"/>
  <c r="U61" i="508"/>
  <c r="L61" i="508"/>
  <c r="B61" i="508"/>
  <c r="BJ60" i="508"/>
  <c r="BI60" i="508"/>
  <c r="BH60" i="508"/>
  <c r="BG60" i="508"/>
  <c r="BF60" i="508"/>
  <c r="BE60" i="508"/>
  <c r="BD60" i="508"/>
  <c r="BC60" i="508"/>
  <c r="BB60" i="508"/>
  <c r="BA60" i="508"/>
  <c r="AQ60" i="508"/>
  <c r="AL60" i="508"/>
  <c r="AK60" i="508"/>
  <c r="AJ60" i="508"/>
  <c r="AD60" i="508"/>
  <c r="Z60" i="508" s="1"/>
  <c r="AC60" i="508"/>
  <c r="AB60" i="508"/>
  <c r="Y60" i="508"/>
  <c r="W60" i="508"/>
  <c r="U60" i="508"/>
  <c r="L60" i="508"/>
  <c r="B60" i="508"/>
  <c r="BJ59" i="508"/>
  <c r="BI59" i="508"/>
  <c r="BH59" i="508"/>
  <c r="BG59" i="508"/>
  <c r="BF59" i="508"/>
  <c r="BE59" i="508"/>
  <c r="BD59" i="508"/>
  <c r="BC59" i="508"/>
  <c r="BB59" i="508"/>
  <c r="BA59" i="508"/>
  <c r="AQ59" i="508"/>
  <c r="AL59" i="508"/>
  <c r="AK59" i="508"/>
  <c r="AJ59" i="508"/>
  <c r="AD59" i="508"/>
  <c r="Z59" i="508" s="1"/>
  <c r="AC59" i="508"/>
  <c r="AB59" i="508"/>
  <c r="Y59" i="508"/>
  <c r="W59" i="508"/>
  <c r="U59" i="508"/>
  <c r="L59" i="508"/>
  <c r="B59" i="508"/>
  <c r="BJ58" i="508"/>
  <c r="BI58" i="508"/>
  <c r="BH58" i="508"/>
  <c r="BG58" i="508"/>
  <c r="BF58" i="508"/>
  <c r="BE58" i="508"/>
  <c r="BD58" i="508"/>
  <c r="BC58" i="508"/>
  <c r="BB58" i="508"/>
  <c r="BA58" i="508"/>
  <c r="AQ58" i="508"/>
  <c r="AL58" i="508"/>
  <c r="AK58" i="508"/>
  <c r="AJ58" i="508"/>
  <c r="AD58" i="508"/>
  <c r="Z58" i="508" s="1"/>
  <c r="AC58" i="508"/>
  <c r="AB58" i="508"/>
  <c r="Y58" i="508"/>
  <c r="W58" i="508"/>
  <c r="U58" i="508"/>
  <c r="L58" i="508"/>
  <c r="B58" i="508"/>
  <c r="BJ57" i="508"/>
  <c r="BI57" i="508"/>
  <c r="BH57" i="508"/>
  <c r="BG57" i="508"/>
  <c r="BF57" i="508"/>
  <c r="BE57" i="508"/>
  <c r="BD57" i="508"/>
  <c r="BC57" i="508"/>
  <c r="BB57" i="508"/>
  <c r="BA57" i="508"/>
  <c r="AQ57" i="508"/>
  <c r="AL57" i="508"/>
  <c r="AK57" i="508"/>
  <c r="AJ57" i="508"/>
  <c r="AD57" i="508"/>
  <c r="Z57" i="508" s="1"/>
  <c r="AC57" i="508"/>
  <c r="AB57" i="508"/>
  <c r="Y57" i="508"/>
  <c r="W57" i="508"/>
  <c r="U57" i="508"/>
  <c r="L57" i="508"/>
  <c r="B57" i="508"/>
  <c r="BJ56" i="508"/>
  <c r="BI56" i="508"/>
  <c r="BH56" i="508"/>
  <c r="BG56" i="508"/>
  <c r="BF56" i="508"/>
  <c r="BE56" i="508"/>
  <c r="BD56" i="508"/>
  <c r="BC56" i="508"/>
  <c r="BB56" i="508"/>
  <c r="BA56" i="508"/>
  <c r="AQ56" i="508"/>
  <c r="AL56" i="508"/>
  <c r="AK56" i="508"/>
  <c r="AJ56" i="508"/>
  <c r="AD56" i="508"/>
  <c r="Z56" i="508" s="1"/>
  <c r="AC56" i="508"/>
  <c r="AB56" i="508"/>
  <c r="Y56" i="508"/>
  <c r="W56" i="508"/>
  <c r="U56" i="508"/>
  <c r="L56" i="508"/>
  <c r="B56" i="508"/>
  <c r="BJ55" i="508"/>
  <c r="BI55" i="508"/>
  <c r="BH55" i="508"/>
  <c r="BG55" i="508"/>
  <c r="BF55" i="508"/>
  <c r="BE55" i="508"/>
  <c r="BD55" i="508"/>
  <c r="BC55" i="508"/>
  <c r="BB55" i="508"/>
  <c r="BA55" i="508"/>
  <c r="AQ55" i="508"/>
  <c r="AL55" i="508"/>
  <c r="AK55" i="508"/>
  <c r="AJ55" i="508"/>
  <c r="AD55" i="508"/>
  <c r="Z55" i="508" s="1"/>
  <c r="AC55" i="508"/>
  <c r="AB55" i="508"/>
  <c r="Y55" i="508"/>
  <c r="W55" i="508"/>
  <c r="U55" i="508"/>
  <c r="L55" i="508"/>
  <c r="B55" i="508"/>
  <c r="BJ54" i="508"/>
  <c r="BI54" i="508"/>
  <c r="BH54" i="508"/>
  <c r="BG54" i="508"/>
  <c r="BF54" i="508"/>
  <c r="BE54" i="508"/>
  <c r="BD54" i="508"/>
  <c r="BC54" i="508"/>
  <c r="BB54" i="508"/>
  <c r="BA54" i="508"/>
  <c r="AQ54" i="508"/>
  <c r="AL54" i="508"/>
  <c r="AK54" i="508"/>
  <c r="AJ54" i="508"/>
  <c r="AD54" i="508"/>
  <c r="Z54" i="508" s="1"/>
  <c r="AC54" i="508"/>
  <c r="AB54" i="508"/>
  <c r="Y54" i="508"/>
  <c r="W54" i="508"/>
  <c r="U54" i="508"/>
  <c r="L54" i="508"/>
  <c r="B54" i="508"/>
  <c r="BJ53" i="508"/>
  <c r="BI53" i="508"/>
  <c r="BH53" i="508"/>
  <c r="BG53" i="508"/>
  <c r="BF53" i="508"/>
  <c r="BE53" i="508"/>
  <c r="BD53" i="508"/>
  <c r="BC53" i="508"/>
  <c r="BB53" i="508"/>
  <c r="BA53" i="508"/>
  <c r="AQ53" i="508"/>
  <c r="AL53" i="508"/>
  <c r="AK53" i="508"/>
  <c r="AJ53" i="508"/>
  <c r="AD53" i="508"/>
  <c r="Z53" i="508" s="1"/>
  <c r="AC53" i="508"/>
  <c r="AB53" i="508"/>
  <c r="Y53" i="508"/>
  <c r="W53" i="508"/>
  <c r="U53" i="508"/>
  <c r="L53" i="508"/>
  <c r="B53" i="508"/>
  <c r="BJ52" i="508"/>
  <c r="BI52" i="508"/>
  <c r="BH52" i="508"/>
  <c r="BG52" i="508"/>
  <c r="BF52" i="508"/>
  <c r="BE52" i="508"/>
  <c r="BD52" i="508"/>
  <c r="BC52" i="508"/>
  <c r="BB52" i="508"/>
  <c r="BA52" i="508"/>
  <c r="AQ52" i="508"/>
  <c r="AL52" i="508"/>
  <c r="AK52" i="508"/>
  <c r="AJ52" i="508"/>
  <c r="AD52" i="508"/>
  <c r="Z52" i="508" s="1"/>
  <c r="AC52" i="508"/>
  <c r="AB52" i="508"/>
  <c r="Y52" i="508"/>
  <c r="W52" i="508"/>
  <c r="U52" i="508"/>
  <c r="L52" i="508"/>
  <c r="B52" i="508"/>
  <c r="BJ51" i="508"/>
  <c r="BI51" i="508"/>
  <c r="BH51" i="508"/>
  <c r="BG51" i="508"/>
  <c r="BF51" i="508"/>
  <c r="BE51" i="508"/>
  <c r="BD51" i="508"/>
  <c r="BC51" i="508"/>
  <c r="BB51" i="508"/>
  <c r="BA51" i="508"/>
  <c r="AQ51" i="508"/>
  <c r="AL51" i="508"/>
  <c r="AK51" i="508"/>
  <c r="AJ51" i="508"/>
  <c r="AD51" i="508"/>
  <c r="Z51" i="508" s="1"/>
  <c r="AC51" i="508"/>
  <c r="AB51" i="508"/>
  <c r="Y51" i="508"/>
  <c r="W51" i="508"/>
  <c r="U51" i="508"/>
  <c r="L51" i="508"/>
  <c r="B51" i="508"/>
  <c r="BJ50" i="508"/>
  <c r="BI50" i="508"/>
  <c r="BH50" i="508"/>
  <c r="BG50" i="508"/>
  <c r="BF50" i="508"/>
  <c r="BE50" i="508"/>
  <c r="BD50" i="508"/>
  <c r="BC50" i="508"/>
  <c r="BB50" i="508"/>
  <c r="BA50" i="508"/>
  <c r="AQ50" i="508"/>
  <c r="AL50" i="508"/>
  <c r="AK50" i="508"/>
  <c r="AJ50" i="508"/>
  <c r="AD50" i="508"/>
  <c r="Z50" i="508" s="1"/>
  <c r="AC50" i="508"/>
  <c r="AB50" i="508"/>
  <c r="Y50" i="508"/>
  <c r="W50" i="508"/>
  <c r="U50" i="508"/>
  <c r="L50" i="508"/>
  <c r="B50" i="508"/>
  <c r="BJ49" i="508"/>
  <c r="BI49" i="508"/>
  <c r="BH49" i="508"/>
  <c r="BG49" i="508"/>
  <c r="BF49" i="508"/>
  <c r="BE49" i="508"/>
  <c r="BD49" i="508"/>
  <c r="BC49" i="508"/>
  <c r="BB49" i="508"/>
  <c r="BA49" i="508"/>
  <c r="AQ49" i="508"/>
  <c r="AL49" i="508"/>
  <c r="AK49" i="508"/>
  <c r="AJ49" i="508"/>
  <c r="AD49" i="508"/>
  <c r="Z49" i="508" s="1"/>
  <c r="AC49" i="508"/>
  <c r="AB49" i="508"/>
  <c r="Y49" i="508"/>
  <c r="W49" i="508"/>
  <c r="U49" i="508"/>
  <c r="L49" i="508"/>
  <c r="B49" i="508"/>
  <c r="BJ48" i="508"/>
  <c r="BI48" i="508"/>
  <c r="BH48" i="508"/>
  <c r="BG48" i="508"/>
  <c r="BF48" i="508"/>
  <c r="BE48" i="508"/>
  <c r="BD48" i="508"/>
  <c r="BC48" i="508"/>
  <c r="BB48" i="508"/>
  <c r="BA48" i="508"/>
  <c r="AQ48" i="508"/>
  <c r="AL48" i="508"/>
  <c r="AK48" i="508"/>
  <c r="AJ48" i="508"/>
  <c r="AD48" i="508"/>
  <c r="Z48" i="508" s="1"/>
  <c r="AC48" i="508"/>
  <c r="AB48" i="508"/>
  <c r="Y48" i="508"/>
  <c r="W48" i="508"/>
  <c r="U48" i="508"/>
  <c r="L48" i="508"/>
  <c r="B48" i="508"/>
  <c r="BJ47" i="508"/>
  <c r="BI47" i="508"/>
  <c r="BH47" i="508"/>
  <c r="BG47" i="508"/>
  <c r="BF47" i="508"/>
  <c r="BE47" i="508"/>
  <c r="BD47" i="508"/>
  <c r="BC47" i="508"/>
  <c r="BB47" i="508"/>
  <c r="BA47" i="508"/>
  <c r="AQ47" i="508"/>
  <c r="AL47" i="508"/>
  <c r="AK47" i="508"/>
  <c r="AJ47" i="508"/>
  <c r="AD47" i="508"/>
  <c r="Z47" i="508" s="1"/>
  <c r="AC47" i="508"/>
  <c r="AB47" i="508"/>
  <c r="Y47" i="508"/>
  <c r="W47" i="508"/>
  <c r="U47" i="508"/>
  <c r="L47" i="508"/>
  <c r="B47" i="508"/>
  <c r="BJ46" i="508"/>
  <c r="BI46" i="508"/>
  <c r="BH46" i="508"/>
  <c r="BG46" i="508"/>
  <c r="BF46" i="508"/>
  <c r="BE46" i="508"/>
  <c r="BD46" i="508"/>
  <c r="BC46" i="508"/>
  <c r="BB46" i="508"/>
  <c r="BA46" i="508"/>
  <c r="AQ46" i="508"/>
  <c r="AL46" i="508"/>
  <c r="AK46" i="508"/>
  <c r="AJ46" i="508"/>
  <c r="AD46" i="508"/>
  <c r="Z46" i="508" s="1"/>
  <c r="AC46" i="508"/>
  <c r="AB46" i="508"/>
  <c r="Y46" i="508"/>
  <c r="W46" i="508"/>
  <c r="U46" i="508"/>
  <c r="L46" i="508"/>
  <c r="B46" i="508"/>
  <c r="BJ45" i="508"/>
  <c r="BI45" i="508"/>
  <c r="BH45" i="508"/>
  <c r="BG45" i="508"/>
  <c r="BF45" i="508"/>
  <c r="BE45" i="508"/>
  <c r="BD45" i="508"/>
  <c r="BC45" i="508"/>
  <c r="BB45" i="508"/>
  <c r="BA45" i="508"/>
  <c r="AQ45" i="508"/>
  <c r="AL45" i="508"/>
  <c r="AK45" i="508"/>
  <c r="AJ45" i="508"/>
  <c r="AD45" i="508"/>
  <c r="Z45" i="508" s="1"/>
  <c r="AC45" i="508"/>
  <c r="AB45" i="508"/>
  <c r="Y45" i="508"/>
  <c r="W45" i="508"/>
  <c r="U45" i="508"/>
  <c r="L45" i="508"/>
  <c r="B45" i="508"/>
  <c r="BJ44" i="508"/>
  <c r="BI44" i="508"/>
  <c r="BH44" i="508"/>
  <c r="BG44" i="508"/>
  <c r="BF44" i="508"/>
  <c r="BE44" i="508"/>
  <c r="BD44" i="508"/>
  <c r="BC44" i="508"/>
  <c r="BB44" i="508"/>
  <c r="BA44" i="508"/>
  <c r="AQ44" i="508"/>
  <c r="AL44" i="508"/>
  <c r="AK44" i="508"/>
  <c r="AJ44" i="508"/>
  <c r="AD44" i="508"/>
  <c r="Z44" i="508" s="1"/>
  <c r="AC44" i="508"/>
  <c r="AB44" i="508"/>
  <c r="Y44" i="508"/>
  <c r="W44" i="508"/>
  <c r="U44" i="508"/>
  <c r="L44" i="508"/>
  <c r="B44" i="508"/>
  <c r="BJ43" i="508"/>
  <c r="BI43" i="508"/>
  <c r="BH43" i="508"/>
  <c r="BG43" i="508"/>
  <c r="BF43" i="508"/>
  <c r="BE43" i="508"/>
  <c r="BD43" i="508"/>
  <c r="BC43" i="508"/>
  <c r="BB43" i="508"/>
  <c r="BA43" i="508"/>
  <c r="AQ43" i="508"/>
  <c r="AL43" i="508"/>
  <c r="AK43" i="508"/>
  <c r="AJ43" i="508"/>
  <c r="AD43" i="508"/>
  <c r="Z43" i="508" s="1"/>
  <c r="AC43" i="508"/>
  <c r="AB43" i="508"/>
  <c r="Y43" i="508"/>
  <c r="W43" i="508"/>
  <c r="U43" i="508"/>
  <c r="L43" i="508"/>
  <c r="B43" i="508"/>
  <c r="BJ42" i="508"/>
  <c r="BI42" i="508"/>
  <c r="BH42" i="508"/>
  <c r="BG42" i="508"/>
  <c r="BF42" i="508"/>
  <c r="BE42" i="508"/>
  <c r="BD42" i="508"/>
  <c r="BC42" i="508"/>
  <c r="BB42" i="508"/>
  <c r="BA42" i="508"/>
  <c r="AQ42" i="508"/>
  <c r="AL42" i="508"/>
  <c r="AK42" i="508"/>
  <c r="AJ42" i="508"/>
  <c r="AD42" i="508"/>
  <c r="Z42" i="508" s="1"/>
  <c r="AC42" i="508"/>
  <c r="AB42" i="508"/>
  <c r="Y42" i="508"/>
  <c r="W42" i="508"/>
  <c r="U42" i="508"/>
  <c r="L42" i="508"/>
  <c r="B42" i="508"/>
  <c r="BJ41" i="508"/>
  <c r="BI41" i="508"/>
  <c r="BH41" i="508"/>
  <c r="BG41" i="508"/>
  <c r="BF41" i="508"/>
  <c r="BE41" i="508"/>
  <c r="BD41" i="508"/>
  <c r="BC41" i="508"/>
  <c r="BB41" i="508"/>
  <c r="BA41" i="508"/>
  <c r="AQ41" i="508"/>
  <c r="AL41" i="508"/>
  <c r="AK41" i="508"/>
  <c r="AJ41" i="508"/>
  <c r="AD41" i="508"/>
  <c r="Z41" i="508" s="1"/>
  <c r="AC41" i="508"/>
  <c r="AB41" i="508"/>
  <c r="Y41" i="508"/>
  <c r="W41" i="508"/>
  <c r="U41" i="508"/>
  <c r="L41" i="508"/>
  <c r="B41" i="508"/>
  <c r="BJ40" i="508"/>
  <c r="BI40" i="508"/>
  <c r="BH40" i="508"/>
  <c r="BG40" i="508"/>
  <c r="BF40" i="508"/>
  <c r="BE40" i="508"/>
  <c r="BD40" i="508"/>
  <c r="BC40" i="508"/>
  <c r="BB40" i="508"/>
  <c r="BA40" i="508"/>
  <c r="AQ40" i="508"/>
  <c r="AL40" i="508"/>
  <c r="AK40" i="508"/>
  <c r="AJ40" i="508"/>
  <c r="AD40" i="508"/>
  <c r="Z40" i="508" s="1"/>
  <c r="AC40" i="508"/>
  <c r="AB40" i="508"/>
  <c r="Y40" i="508"/>
  <c r="W40" i="508"/>
  <c r="U40" i="508"/>
  <c r="L40" i="508"/>
  <c r="B40" i="508"/>
  <c r="BJ39" i="508"/>
  <c r="BI39" i="508"/>
  <c r="BH39" i="508"/>
  <c r="BG39" i="508"/>
  <c r="BF39" i="508"/>
  <c r="BE39" i="508"/>
  <c r="BD39" i="508"/>
  <c r="BC39" i="508"/>
  <c r="BB39" i="508"/>
  <c r="BA39" i="508"/>
  <c r="AQ39" i="508"/>
  <c r="AL39" i="508"/>
  <c r="AK39" i="508"/>
  <c r="AJ39" i="508"/>
  <c r="AD39" i="508"/>
  <c r="Z39" i="508" s="1"/>
  <c r="AC39" i="508"/>
  <c r="AB39" i="508"/>
  <c r="Y39" i="508"/>
  <c r="W39" i="508"/>
  <c r="U39" i="508"/>
  <c r="L39" i="508"/>
  <c r="B39" i="508"/>
  <c r="BJ38" i="508"/>
  <c r="BI38" i="508"/>
  <c r="BH38" i="508"/>
  <c r="BG38" i="508"/>
  <c r="BF38" i="508"/>
  <c r="BE38" i="508"/>
  <c r="BD38" i="508"/>
  <c r="BC38" i="508"/>
  <c r="BB38" i="508"/>
  <c r="BA38" i="508"/>
  <c r="AQ38" i="508"/>
  <c r="AL38" i="508"/>
  <c r="AK38" i="508"/>
  <c r="AJ38" i="508"/>
  <c r="AD38" i="508"/>
  <c r="Z38" i="508" s="1"/>
  <c r="AC38" i="508"/>
  <c r="AB38" i="508"/>
  <c r="Y38" i="508"/>
  <c r="W38" i="508"/>
  <c r="U38" i="508"/>
  <c r="L38" i="508"/>
  <c r="B38" i="508"/>
  <c r="BJ37" i="508"/>
  <c r="BI37" i="508"/>
  <c r="BH37" i="508"/>
  <c r="BG37" i="508"/>
  <c r="BF37" i="508"/>
  <c r="BE37" i="508"/>
  <c r="BD37" i="508"/>
  <c r="BC37" i="508"/>
  <c r="BB37" i="508"/>
  <c r="BA37" i="508"/>
  <c r="AQ37" i="508"/>
  <c r="AL37" i="508"/>
  <c r="AK37" i="508"/>
  <c r="AJ37" i="508"/>
  <c r="AD37" i="508"/>
  <c r="Z37" i="508" s="1"/>
  <c r="AC37" i="508"/>
  <c r="AB37" i="508"/>
  <c r="Y37" i="508"/>
  <c r="W37" i="508"/>
  <c r="U37" i="508"/>
  <c r="L37" i="508"/>
  <c r="B37" i="508"/>
  <c r="BJ36" i="508"/>
  <c r="BI36" i="508"/>
  <c r="BH36" i="508"/>
  <c r="BG36" i="508"/>
  <c r="BF36" i="508"/>
  <c r="BE36" i="508"/>
  <c r="BD36" i="508"/>
  <c r="BC36" i="508"/>
  <c r="BB36" i="508"/>
  <c r="BA36" i="508"/>
  <c r="AQ36" i="508"/>
  <c r="AL36" i="508"/>
  <c r="AK36" i="508"/>
  <c r="AJ36" i="508"/>
  <c r="AD36" i="508"/>
  <c r="Z36" i="508" s="1"/>
  <c r="AC36" i="508"/>
  <c r="AB36" i="508"/>
  <c r="Y36" i="508"/>
  <c r="W36" i="508"/>
  <c r="U36" i="508"/>
  <c r="L36" i="508"/>
  <c r="B36" i="508"/>
  <c r="BJ35" i="508"/>
  <c r="BI35" i="508"/>
  <c r="BH35" i="508"/>
  <c r="BG35" i="508"/>
  <c r="BF35" i="508"/>
  <c r="BE35" i="508"/>
  <c r="BD35" i="508"/>
  <c r="BC35" i="508"/>
  <c r="BB35" i="508"/>
  <c r="BA35" i="508"/>
  <c r="AQ35" i="508"/>
  <c r="AL35" i="508"/>
  <c r="AK35" i="508"/>
  <c r="AJ35" i="508"/>
  <c r="AD35" i="508"/>
  <c r="Z35" i="508" s="1"/>
  <c r="AC35" i="508"/>
  <c r="AB35" i="508"/>
  <c r="Y35" i="508"/>
  <c r="W35" i="508"/>
  <c r="U35" i="508"/>
  <c r="L35" i="508"/>
  <c r="B35" i="508"/>
  <c r="BJ34" i="508"/>
  <c r="BI34" i="508"/>
  <c r="BH34" i="508"/>
  <c r="BG34" i="508"/>
  <c r="BF34" i="508"/>
  <c r="BE34" i="508"/>
  <c r="BD34" i="508"/>
  <c r="BC34" i="508"/>
  <c r="BB34" i="508"/>
  <c r="BA34" i="508"/>
  <c r="AQ34" i="508"/>
  <c r="AL34" i="508"/>
  <c r="AK34" i="508"/>
  <c r="AJ34" i="508"/>
  <c r="AD34" i="508"/>
  <c r="Z34" i="508" s="1"/>
  <c r="AC34" i="508"/>
  <c r="AB34" i="508"/>
  <c r="Y34" i="508"/>
  <c r="W34" i="508"/>
  <c r="U34" i="508"/>
  <c r="L34" i="508"/>
  <c r="B34" i="508"/>
  <c r="BJ33" i="508"/>
  <c r="BI33" i="508"/>
  <c r="BH33" i="508"/>
  <c r="BG33" i="508"/>
  <c r="BF33" i="508"/>
  <c r="BE33" i="508"/>
  <c r="BD33" i="508"/>
  <c r="BC33" i="508"/>
  <c r="BB33" i="508"/>
  <c r="BA33" i="508"/>
  <c r="AQ33" i="508"/>
  <c r="AL33" i="508"/>
  <c r="AK33" i="508"/>
  <c r="AJ33" i="508"/>
  <c r="AD33" i="508"/>
  <c r="Z33" i="508" s="1"/>
  <c r="AC33" i="508"/>
  <c r="AB33" i="508"/>
  <c r="Y33" i="508"/>
  <c r="W33" i="508"/>
  <c r="U33" i="508"/>
  <c r="L33" i="508"/>
  <c r="B33" i="508"/>
  <c r="BJ32" i="508"/>
  <c r="BI32" i="508"/>
  <c r="BH32" i="508"/>
  <c r="BG32" i="508"/>
  <c r="BF32" i="508"/>
  <c r="BE32" i="508"/>
  <c r="BD32" i="508"/>
  <c r="BC32" i="508"/>
  <c r="BB32" i="508"/>
  <c r="BA32" i="508"/>
  <c r="AQ32" i="508"/>
  <c r="AL32" i="508"/>
  <c r="AK32" i="508"/>
  <c r="AJ32" i="508"/>
  <c r="AD32" i="508"/>
  <c r="Z32" i="508" s="1"/>
  <c r="AC32" i="508"/>
  <c r="AB32" i="508"/>
  <c r="Y32" i="508"/>
  <c r="W32" i="508"/>
  <c r="U32" i="508"/>
  <c r="L32" i="508"/>
  <c r="B32" i="508"/>
  <c r="BJ31" i="508"/>
  <c r="BI31" i="508"/>
  <c r="BH31" i="508"/>
  <c r="BG31" i="508"/>
  <c r="BF31" i="508"/>
  <c r="BE31" i="508"/>
  <c r="BD31" i="508"/>
  <c r="BC31" i="508"/>
  <c r="BB31" i="508"/>
  <c r="BA31" i="508"/>
  <c r="AQ31" i="508"/>
  <c r="AL31" i="508"/>
  <c r="AK31" i="508"/>
  <c r="AJ31" i="508"/>
  <c r="AD31" i="508"/>
  <c r="Z31" i="508" s="1"/>
  <c r="AC31" i="508"/>
  <c r="AB31" i="508"/>
  <c r="Y31" i="508"/>
  <c r="W31" i="508"/>
  <c r="U31" i="508"/>
  <c r="L31" i="508"/>
  <c r="B31" i="508"/>
  <c r="BJ30" i="508"/>
  <c r="BI30" i="508"/>
  <c r="BH30" i="508"/>
  <c r="BG30" i="508"/>
  <c r="BF30" i="508"/>
  <c r="AV30" i="508"/>
  <c r="AU30" i="508"/>
  <c r="AT30" i="508"/>
  <c r="AS30" i="508"/>
  <c r="AR30" i="508"/>
  <c r="AQ30" i="508"/>
  <c r="AP30" i="508"/>
  <c r="AO30" i="508"/>
  <c r="AN30" i="508"/>
  <c r="AM30" i="508"/>
  <c r="AL30" i="508"/>
  <c r="AK30" i="508"/>
  <c r="AJ30" i="508"/>
  <c r="AI30" i="508"/>
  <c r="AH30" i="508"/>
  <c r="AG30" i="508"/>
  <c r="AF30" i="508"/>
  <c r="AE30" i="508"/>
  <c r="AD30" i="508"/>
  <c r="AV29" i="508"/>
  <c r="AU29" i="508"/>
  <c r="AT29" i="508"/>
  <c r="AS29" i="508"/>
  <c r="AR29" i="508"/>
  <c r="AQ29" i="508"/>
  <c r="AM29" i="508"/>
  <c r="AL29" i="508"/>
  <c r="AK29" i="508"/>
  <c r="AJ29" i="508"/>
  <c r="AI29" i="508"/>
  <c r="AH29" i="508"/>
  <c r="AG29" i="508"/>
  <c r="AF29" i="508"/>
  <c r="AE29" i="508"/>
  <c r="AD29" i="508"/>
  <c r="S29" i="508"/>
  <c r="AP29" i="508" s="1"/>
  <c r="R29" i="508"/>
  <c r="AO29" i="508" s="1"/>
  <c r="Q29" i="508"/>
  <c r="AN29" i="508" s="1"/>
  <c r="E29" i="508"/>
  <c r="D29" i="508"/>
  <c r="C29" i="508"/>
  <c r="AV28" i="508"/>
  <c r="AU28" i="508"/>
  <c r="AT28" i="508"/>
  <c r="AS28" i="508"/>
  <c r="AR28" i="508"/>
  <c r="AQ28" i="508"/>
  <c r="AP28" i="508"/>
  <c r="AO28" i="508"/>
  <c r="AN28" i="508"/>
  <c r="AM28" i="508"/>
  <c r="AL28" i="508"/>
  <c r="AK28" i="508"/>
  <c r="AJ28" i="508"/>
  <c r="AI28" i="508"/>
  <c r="AH28" i="508"/>
  <c r="AG28" i="508"/>
  <c r="AF28" i="508"/>
  <c r="AE28" i="508"/>
  <c r="AD28" i="508"/>
  <c r="X28" i="508"/>
  <c r="V28" i="508"/>
  <c r="U11" i="508"/>
  <c r="T11" i="508"/>
  <c r="U10" i="508"/>
  <c r="T10" i="508"/>
  <c r="H10" i="508"/>
  <c r="U9" i="508"/>
  <c r="T9" i="508"/>
  <c r="H9" i="508"/>
  <c r="AH4" i="508" s="1"/>
  <c r="BD30" i="508" s="1"/>
  <c r="U8" i="508"/>
  <c r="T8" i="508"/>
  <c r="H8" i="508"/>
  <c r="AG4" i="508" s="1"/>
  <c r="BC30" i="508" s="1"/>
  <c r="U7" i="508"/>
  <c r="T7" i="508"/>
  <c r="H7" i="508"/>
  <c r="AF4" i="508" s="1"/>
  <c r="BB30" i="508" s="1"/>
  <c r="X6" i="508"/>
  <c r="H6" i="508"/>
  <c r="AE4" i="508" s="1"/>
  <c r="BA30" i="508" s="1"/>
  <c r="AI4" i="508"/>
  <c r="BE30" i="508" s="1"/>
  <c r="AC3" i="508"/>
  <c r="Y3" i="508"/>
  <c r="U3" i="508"/>
  <c r="T3" i="508"/>
  <c r="AK2" i="508"/>
  <c r="AJ2" i="508"/>
  <c r="AI2" i="508"/>
  <c r="AH2" i="508"/>
  <c r="AG2" i="508"/>
  <c r="AF2" i="508"/>
  <c r="AE2" i="508"/>
  <c r="Y2" i="508"/>
  <c r="U2" i="508"/>
  <c r="T2" i="508"/>
  <c r="F1" i="508"/>
  <c r="X231" i="509"/>
  <c r="V231" i="509"/>
  <c r="T231" i="509"/>
  <c r="U12" i="509" s="1"/>
  <c r="S231" i="509"/>
  <c r="R231" i="509"/>
  <c r="Q231" i="509"/>
  <c r="P231" i="509"/>
  <c r="O231" i="509"/>
  <c r="N231" i="509"/>
  <c r="K231" i="509"/>
  <c r="J231" i="509"/>
  <c r="I231" i="509"/>
  <c r="BJ129" i="509"/>
  <c r="BI129" i="509"/>
  <c r="BH129" i="509"/>
  <c r="BG129" i="509"/>
  <c r="BF129" i="509"/>
  <c r="BE129" i="509"/>
  <c r="BD129" i="509"/>
  <c r="BC129" i="509"/>
  <c r="BB129" i="509"/>
  <c r="BA129" i="509"/>
  <c r="AQ129" i="509"/>
  <c r="AL129" i="509"/>
  <c r="AK129" i="509"/>
  <c r="AJ129" i="509"/>
  <c r="AD129" i="509"/>
  <c r="Z129" i="509" s="1"/>
  <c r="AC129" i="509"/>
  <c r="AB129" i="509"/>
  <c r="Y129" i="509"/>
  <c r="W129" i="509"/>
  <c r="U129" i="509"/>
  <c r="L129" i="509"/>
  <c r="B129" i="509"/>
  <c r="BJ128" i="509"/>
  <c r="BI128" i="509"/>
  <c r="BH128" i="509"/>
  <c r="BG128" i="509"/>
  <c r="BF128" i="509"/>
  <c r="BE128" i="509"/>
  <c r="BD128" i="509"/>
  <c r="BC128" i="509"/>
  <c r="BB128" i="509"/>
  <c r="BA128" i="509"/>
  <c r="AQ128" i="509"/>
  <c r="AL128" i="509"/>
  <c r="AK128" i="509"/>
  <c r="AJ128" i="509"/>
  <c r="AD128" i="509"/>
  <c r="Z128" i="509" s="1"/>
  <c r="AC128" i="509"/>
  <c r="AB128" i="509"/>
  <c r="Y128" i="509"/>
  <c r="W128" i="509"/>
  <c r="U128" i="509"/>
  <c r="L128" i="509"/>
  <c r="B128" i="509"/>
  <c r="BJ127" i="509"/>
  <c r="BI127" i="509"/>
  <c r="BH127" i="509"/>
  <c r="BG127" i="509"/>
  <c r="BF127" i="509"/>
  <c r="BE127" i="509"/>
  <c r="BD127" i="509"/>
  <c r="BC127" i="509"/>
  <c r="BB127" i="509"/>
  <c r="BA127" i="509"/>
  <c r="AQ127" i="509"/>
  <c r="AL127" i="509"/>
  <c r="AK127" i="509"/>
  <c r="AJ127" i="509"/>
  <c r="AD127" i="509"/>
  <c r="Z127" i="509" s="1"/>
  <c r="AC127" i="509"/>
  <c r="AB127" i="509"/>
  <c r="Y127" i="509"/>
  <c r="W127" i="509"/>
  <c r="U127" i="509"/>
  <c r="L127" i="509"/>
  <c r="B127" i="509"/>
  <c r="BJ126" i="509"/>
  <c r="BI126" i="509"/>
  <c r="BH126" i="509"/>
  <c r="BG126" i="509"/>
  <c r="BF126" i="509"/>
  <c r="BE126" i="509"/>
  <c r="BD126" i="509"/>
  <c r="BC126" i="509"/>
  <c r="BB126" i="509"/>
  <c r="BA126" i="509"/>
  <c r="AQ126" i="509"/>
  <c r="AL126" i="509"/>
  <c r="AK126" i="509"/>
  <c r="AJ126" i="509"/>
  <c r="AD126" i="509"/>
  <c r="Z126" i="509" s="1"/>
  <c r="AC126" i="509"/>
  <c r="AB126" i="509"/>
  <c r="Y126" i="509"/>
  <c r="W126" i="509"/>
  <c r="U126" i="509"/>
  <c r="L126" i="509"/>
  <c r="B126" i="509"/>
  <c r="BJ125" i="509"/>
  <c r="BI125" i="509"/>
  <c r="BH125" i="509"/>
  <c r="BG125" i="509"/>
  <c r="BF125" i="509"/>
  <c r="BE125" i="509"/>
  <c r="BD125" i="509"/>
  <c r="BC125" i="509"/>
  <c r="BB125" i="509"/>
  <c r="BA125" i="509"/>
  <c r="AQ125" i="509"/>
  <c r="AL125" i="509"/>
  <c r="AK125" i="509"/>
  <c r="AJ125" i="509"/>
  <c r="AD125" i="509"/>
  <c r="Z125" i="509" s="1"/>
  <c r="AC125" i="509"/>
  <c r="AB125" i="509"/>
  <c r="Y125" i="509"/>
  <c r="W125" i="509"/>
  <c r="U125" i="509"/>
  <c r="L125" i="509"/>
  <c r="B125" i="509"/>
  <c r="BJ124" i="509"/>
  <c r="BI124" i="509"/>
  <c r="BH124" i="509"/>
  <c r="BG124" i="509"/>
  <c r="BF124" i="509"/>
  <c r="BE124" i="509"/>
  <c r="BD124" i="509"/>
  <c r="BC124" i="509"/>
  <c r="BB124" i="509"/>
  <c r="BA124" i="509"/>
  <c r="AQ124" i="509"/>
  <c r="AL124" i="509"/>
  <c r="AK124" i="509"/>
  <c r="AJ124" i="509"/>
  <c r="AD124" i="509"/>
  <c r="Z124" i="509" s="1"/>
  <c r="AC124" i="509"/>
  <c r="AB124" i="509"/>
  <c r="Y124" i="509"/>
  <c r="W124" i="509"/>
  <c r="U124" i="509"/>
  <c r="L124" i="509"/>
  <c r="B124" i="509"/>
  <c r="BJ123" i="509"/>
  <c r="BI123" i="509"/>
  <c r="BH123" i="509"/>
  <c r="BG123" i="509"/>
  <c r="BF123" i="509"/>
  <c r="BE123" i="509"/>
  <c r="BD123" i="509"/>
  <c r="BC123" i="509"/>
  <c r="BB123" i="509"/>
  <c r="BA123" i="509"/>
  <c r="AQ123" i="509"/>
  <c r="AL123" i="509"/>
  <c r="AK123" i="509"/>
  <c r="AJ123" i="509"/>
  <c r="AD123" i="509"/>
  <c r="Z123" i="509" s="1"/>
  <c r="AC123" i="509"/>
  <c r="AB123" i="509"/>
  <c r="Y123" i="509"/>
  <c r="W123" i="509"/>
  <c r="U123" i="509"/>
  <c r="L123" i="509"/>
  <c r="B123" i="509"/>
  <c r="BJ122" i="509"/>
  <c r="BI122" i="509"/>
  <c r="BH122" i="509"/>
  <c r="BG122" i="509"/>
  <c r="BF122" i="509"/>
  <c r="BE122" i="509"/>
  <c r="BD122" i="509"/>
  <c r="BC122" i="509"/>
  <c r="BB122" i="509"/>
  <c r="BA122" i="509"/>
  <c r="AQ122" i="509"/>
  <c r="AL122" i="509"/>
  <c r="AK122" i="509"/>
  <c r="AJ122" i="509"/>
  <c r="AD122" i="509"/>
  <c r="Z122" i="509" s="1"/>
  <c r="AC122" i="509"/>
  <c r="AB122" i="509"/>
  <c r="Y122" i="509"/>
  <c r="W122" i="509"/>
  <c r="U122" i="509"/>
  <c r="L122" i="509"/>
  <c r="B122" i="509"/>
  <c r="BJ121" i="509"/>
  <c r="BI121" i="509"/>
  <c r="BH121" i="509"/>
  <c r="BG121" i="509"/>
  <c r="BF121" i="509"/>
  <c r="BE121" i="509"/>
  <c r="BD121" i="509"/>
  <c r="BC121" i="509"/>
  <c r="BB121" i="509"/>
  <c r="BA121" i="509"/>
  <c r="AQ121" i="509"/>
  <c r="AL121" i="509"/>
  <c r="AK121" i="509"/>
  <c r="AJ121" i="509"/>
  <c r="AD121" i="509"/>
  <c r="Z121" i="509" s="1"/>
  <c r="AC121" i="509"/>
  <c r="AB121" i="509"/>
  <c r="Y121" i="509"/>
  <c r="W121" i="509"/>
  <c r="U121" i="509"/>
  <c r="L121" i="509"/>
  <c r="B121" i="509"/>
  <c r="BJ120" i="509"/>
  <c r="BI120" i="509"/>
  <c r="BH120" i="509"/>
  <c r="BG120" i="509"/>
  <c r="BF120" i="509"/>
  <c r="BE120" i="509"/>
  <c r="BD120" i="509"/>
  <c r="BC120" i="509"/>
  <c r="BB120" i="509"/>
  <c r="BA120" i="509"/>
  <c r="AQ120" i="509"/>
  <c r="AL120" i="509"/>
  <c r="AK120" i="509"/>
  <c r="AJ120" i="509"/>
  <c r="AD120" i="509"/>
  <c r="Z120" i="509" s="1"/>
  <c r="AC120" i="509"/>
  <c r="AB120" i="509"/>
  <c r="Y120" i="509"/>
  <c r="W120" i="509"/>
  <c r="U120" i="509"/>
  <c r="L120" i="509"/>
  <c r="B120" i="509"/>
  <c r="BJ119" i="509"/>
  <c r="BI119" i="509"/>
  <c r="BH119" i="509"/>
  <c r="BG119" i="509"/>
  <c r="BF119" i="509"/>
  <c r="BE119" i="509"/>
  <c r="BD119" i="509"/>
  <c r="BC119" i="509"/>
  <c r="BB119" i="509"/>
  <c r="BA119" i="509"/>
  <c r="AQ119" i="509"/>
  <c r="AL119" i="509"/>
  <c r="AK119" i="509"/>
  <c r="AJ119" i="509"/>
  <c r="AD119" i="509"/>
  <c r="Z119" i="509" s="1"/>
  <c r="AC119" i="509"/>
  <c r="AB119" i="509"/>
  <c r="Y119" i="509"/>
  <c r="W119" i="509"/>
  <c r="U119" i="509"/>
  <c r="L119" i="509"/>
  <c r="B119" i="509"/>
  <c r="BJ118" i="509"/>
  <c r="BI118" i="509"/>
  <c r="BH118" i="509"/>
  <c r="BG118" i="509"/>
  <c r="BF118" i="509"/>
  <c r="BE118" i="509"/>
  <c r="BD118" i="509"/>
  <c r="BC118" i="509"/>
  <c r="BB118" i="509"/>
  <c r="BA118" i="509"/>
  <c r="AQ118" i="509"/>
  <c r="AL118" i="509"/>
  <c r="AK118" i="509"/>
  <c r="AJ118" i="509"/>
  <c r="AD118" i="509"/>
  <c r="Z118" i="509" s="1"/>
  <c r="AC118" i="509"/>
  <c r="AB118" i="509"/>
  <c r="Y118" i="509"/>
  <c r="W118" i="509"/>
  <c r="U118" i="509"/>
  <c r="L118" i="509"/>
  <c r="B118" i="509"/>
  <c r="BJ117" i="509"/>
  <c r="BI117" i="509"/>
  <c r="BH117" i="509"/>
  <c r="BG117" i="509"/>
  <c r="BF117" i="509"/>
  <c r="BE117" i="509"/>
  <c r="BD117" i="509"/>
  <c r="BC117" i="509"/>
  <c r="BB117" i="509"/>
  <c r="BA117" i="509"/>
  <c r="AQ117" i="509"/>
  <c r="AL117" i="509"/>
  <c r="AK117" i="509"/>
  <c r="AJ117" i="509"/>
  <c r="AD117" i="509"/>
  <c r="Z117" i="509" s="1"/>
  <c r="AC117" i="509"/>
  <c r="AB117" i="509"/>
  <c r="Y117" i="509"/>
  <c r="W117" i="509"/>
  <c r="U117" i="509"/>
  <c r="L117" i="509"/>
  <c r="B117" i="509"/>
  <c r="BJ116" i="509"/>
  <c r="BI116" i="509"/>
  <c r="BH116" i="509"/>
  <c r="BG116" i="509"/>
  <c r="BF116" i="509"/>
  <c r="BE116" i="509"/>
  <c r="BD116" i="509"/>
  <c r="BC116" i="509"/>
  <c r="BB116" i="509"/>
  <c r="BA116" i="509"/>
  <c r="AQ116" i="509"/>
  <c r="AL116" i="509"/>
  <c r="AK116" i="509"/>
  <c r="AJ116" i="509"/>
  <c r="AD116" i="509"/>
  <c r="Z116" i="509" s="1"/>
  <c r="AC116" i="509"/>
  <c r="AB116" i="509"/>
  <c r="Y116" i="509"/>
  <c r="W116" i="509"/>
  <c r="U116" i="509"/>
  <c r="L116" i="509"/>
  <c r="B116" i="509"/>
  <c r="BJ115" i="509"/>
  <c r="BI115" i="509"/>
  <c r="BH115" i="509"/>
  <c r="BG115" i="509"/>
  <c r="BF115" i="509"/>
  <c r="BE115" i="509"/>
  <c r="BD115" i="509"/>
  <c r="BC115" i="509"/>
  <c r="BB115" i="509"/>
  <c r="BA115" i="509"/>
  <c r="AQ115" i="509"/>
  <c r="AL115" i="509"/>
  <c r="AK115" i="509"/>
  <c r="AJ115" i="509"/>
  <c r="AD115" i="509"/>
  <c r="Z115" i="509" s="1"/>
  <c r="AC115" i="509"/>
  <c r="AB115" i="509"/>
  <c r="Y115" i="509"/>
  <c r="W115" i="509"/>
  <c r="U115" i="509"/>
  <c r="L115" i="509"/>
  <c r="B115" i="509"/>
  <c r="BJ114" i="509"/>
  <c r="BI114" i="509"/>
  <c r="BH114" i="509"/>
  <c r="BG114" i="509"/>
  <c r="BF114" i="509"/>
  <c r="BE114" i="509"/>
  <c r="BD114" i="509"/>
  <c r="BC114" i="509"/>
  <c r="BB114" i="509"/>
  <c r="BA114" i="509"/>
  <c r="AQ114" i="509"/>
  <c r="AL114" i="509"/>
  <c r="AK114" i="509"/>
  <c r="AJ114" i="509"/>
  <c r="AD114" i="509"/>
  <c r="Z114" i="509" s="1"/>
  <c r="AC114" i="509"/>
  <c r="AB114" i="509"/>
  <c r="Y114" i="509"/>
  <c r="W114" i="509"/>
  <c r="U114" i="509"/>
  <c r="L114" i="509"/>
  <c r="B114" i="509"/>
  <c r="BJ113" i="509"/>
  <c r="BI113" i="509"/>
  <c r="BH113" i="509"/>
  <c r="BG113" i="509"/>
  <c r="BF113" i="509"/>
  <c r="BE113" i="509"/>
  <c r="BD113" i="509"/>
  <c r="BC113" i="509"/>
  <c r="BB113" i="509"/>
  <c r="BA113" i="509"/>
  <c r="AQ113" i="509"/>
  <c r="AL113" i="509"/>
  <c r="AK113" i="509"/>
  <c r="AJ113" i="509"/>
  <c r="AD113" i="509"/>
  <c r="Z113" i="509" s="1"/>
  <c r="AC113" i="509"/>
  <c r="AB113" i="509"/>
  <c r="Y113" i="509"/>
  <c r="W113" i="509"/>
  <c r="U113" i="509"/>
  <c r="L113" i="509"/>
  <c r="B113" i="509"/>
  <c r="BJ112" i="509"/>
  <c r="BI112" i="509"/>
  <c r="BH112" i="509"/>
  <c r="BG112" i="509"/>
  <c r="BF112" i="509"/>
  <c r="BE112" i="509"/>
  <c r="BD112" i="509"/>
  <c r="BC112" i="509"/>
  <c r="BB112" i="509"/>
  <c r="BA112" i="509"/>
  <c r="AQ112" i="509"/>
  <c r="AL112" i="509"/>
  <c r="AK112" i="509"/>
  <c r="AJ112" i="509"/>
  <c r="AD112" i="509"/>
  <c r="Z112" i="509" s="1"/>
  <c r="AC112" i="509"/>
  <c r="AB112" i="509"/>
  <c r="Y112" i="509"/>
  <c r="W112" i="509"/>
  <c r="U112" i="509"/>
  <c r="L112" i="509"/>
  <c r="B112" i="509"/>
  <c r="BJ111" i="509"/>
  <c r="BI111" i="509"/>
  <c r="BH111" i="509"/>
  <c r="BG111" i="509"/>
  <c r="BF111" i="509"/>
  <c r="BE111" i="509"/>
  <c r="BD111" i="509"/>
  <c r="BC111" i="509"/>
  <c r="BB111" i="509"/>
  <c r="BA111" i="509"/>
  <c r="AQ111" i="509"/>
  <c r="AL111" i="509"/>
  <c r="AK111" i="509"/>
  <c r="AJ111" i="509"/>
  <c r="AD111" i="509"/>
  <c r="Z111" i="509" s="1"/>
  <c r="AC111" i="509"/>
  <c r="AB111" i="509"/>
  <c r="Y111" i="509"/>
  <c r="W111" i="509"/>
  <c r="U111" i="509"/>
  <c r="L111" i="509"/>
  <c r="B111" i="509"/>
  <c r="BJ110" i="509"/>
  <c r="BI110" i="509"/>
  <c r="BH110" i="509"/>
  <c r="BG110" i="509"/>
  <c r="BF110" i="509"/>
  <c r="BE110" i="509"/>
  <c r="BD110" i="509"/>
  <c r="BC110" i="509"/>
  <c r="BB110" i="509"/>
  <c r="BA110" i="509"/>
  <c r="AQ110" i="509"/>
  <c r="AL110" i="509"/>
  <c r="AK110" i="509"/>
  <c r="AJ110" i="509"/>
  <c r="AD110" i="509"/>
  <c r="Z110" i="509" s="1"/>
  <c r="AC110" i="509"/>
  <c r="AB110" i="509"/>
  <c r="Y110" i="509"/>
  <c r="W110" i="509"/>
  <c r="U110" i="509"/>
  <c r="L110" i="509"/>
  <c r="B110" i="509"/>
  <c r="BJ109" i="509"/>
  <c r="BI109" i="509"/>
  <c r="BH109" i="509"/>
  <c r="BG109" i="509"/>
  <c r="BF109" i="509"/>
  <c r="BE109" i="509"/>
  <c r="BD109" i="509"/>
  <c r="BC109" i="509"/>
  <c r="BB109" i="509"/>
  <c r="BA109" i="509"/>
  <c r="AQ109" i="509"/>
  <c r="AL109" i="509"/>
  <c r="AK109" i="509"/>
  <c r="AJ109" i="509"/>
  <c r="AD109" i="509"/>
  <c r="Z109" i="509" s="1"/>
  <c r="AC109" i="509"/>
  <c r="AB109" i="509"/>
  <c r="Y109" i="509"/>
  <c r="W109" i="509"/>
  <c r="U109" i="509"/>
  <c r="L109" i="509"/>
  <c r="B109" i="509"/>
  <c r="BJ108" i="509"/>
  <c r="BI108" i="509"/>
  <c r="BH108" i="509"/>
  <c r="BG108" i="509"/>
  <c r="BF108" i="509"/>
  <c r="BE108" i="509"/>
  <c r="BD108" i="509"/>
  <c r="BC108" i="509"/>
  <c r="BB108" i="509"/>
  <c r="BA108" i="509"/>
  <c r="AQ108" i="509"/>
  <c r="AL108" i="509"/>
  <c r="AK108" i="509"/>
  <c r="AJ108" i="509"/>
  <c r="AD108" i="509"/>
  <c r="Z108" i="509" s="1"/>
  <c r="AC108" i="509"/>
  <c r="AB108" i="509"/>
  <c r="Y108" i="509"/>
  <c r="W108" i="509"/>
  <c r="U108" i="509"/>
  <c r="L108" i="509"/>
  <c r="B108" i="509"/>
  <c r="BJ107" i="509"/>
  <c r="BI107" i="509"/>
  <c r="BH107" i="509"/>
  <c r="BG107" i="509"/>
  <c r="BF107" i="509"/>
  <c r="BE107" i="509"/>
  <c r="BD107" i="509"/>
  <c r="BC107" i="509"/>
  <c r="BB107" i="509"/>
  <c r="BA107" i="509"/>
  <c r="AQ107" i="509"/>
  <c r="AL107" i="509"/>
  <c r="AK107" i="509"/>
  <c r="AJ107" i="509"/>
  <c r="AD107" i="509"/>
  <c r="Z107" i="509" s="1"/>
  <c r="AC107" i="509"/>
  <c r="AB107" i="509"/>
  <c r="Y107" i="509"/>
  <c r="W107" i="509"/>
  <c r="U107" i="509"/>
  <c r="L107" i="509"/>
  <c r="B107" i="509"/>
  <c r="BJ106" i="509"/>
  <c r="BI106" i="509"/>
  <c r="BH106" i="509"/>
  <c r="BG106" i="509"/>
  <c r="BF106" i="509"/>
  <c r="BE106" i="509"/>
  <c r="BD106" i="509"/>
  <c r="BC106" i="509"/>
  <c r="BB106" i="509"/>
  <c r="BA106" i="509"/>
  <c r="AQ106" i="509"/>
  <c r="AL106" i="509"/>
  <c r="AK106" i="509"/>
  <c r="AJ106" i="509"/>
  <c r="AD106" i="509"/>
  <c r="Z106" i="509" s="1"/>
  <c r="AC106" i="509"/>
  <c r="AB106" i="509"/>
  <c r="Y106" i="509"/>
  <c r="W106" i="509"/>
  <c r="U106" i="509"/>
  <c r="L106" i="509"/>
  <c r="B106" i="509"/>
  <c r="BJ105" i="509"/>
  <c r="BI105" i="509"/>
  <c r="BH105" i="509"/>
  <c r="BG105" i="509"/>
  <c r="BF105" i="509"/>
  <c r="BE105" i="509"/>
  <c r="BD105" i="509"/>
  <c r="BC105" i="509"/>
  <c r="BB105" i="509"/>
  <c r="BA105" i="509"/>
  <c r="AQ105" i="509"/>
  <c r="AL105" i="509"/>
  <c r="AK105" i="509"/>
  <c r="AJ105" i="509"/>
  <c r="AD105" i="509"/>
  <c r="Z105" i="509" s="1"/>
  <c r="AC105" i="509"/>
  <c r="AB105" i="509"/>
  <c r="Y105" i="509"/>
  <c r="W105" i="509"/>
  <c r="U105" i="509"/>
  <c r="L105" i="509"/>
  <c r="B105" i="509"/>
  <c r="BJ104" i="509"/>
  <c r="BI104" i="509"/>
  <c r="BH104" i="509"/>
  <c r="BG104" i="509"/>
  <c r="BF104" i="509"/>
  <c r="BE104" i="509"/>
  <c r="BD104" i="509"/>
  <c r="BC104" i="509"/>
  <c r="BB104" i="509"/>
  <c r="BA104" i="509"/>
  <c r="AQ104" i="509"/>
  <c r="AL104" i="509"/>
  <c r="AK104" i="509"/>
  <c r="AJ104" i="509"/>
  <c r="AD104" i="509"/>
  <c r="Z104" i="509" s="1"/>
  <c r="AC104" i="509"/>
  <c r="AB104" i="509"/>
  <c r="Y104" i="509"/>
  <c r="W104" i="509"/>
  <c r="U104" i="509"/>
  <c r="L104" i="509"/>
  <c r="B104" i="509"/>
  <c r="BJ103" i="509"/>
  <c r="BI103" i="509"/>
  <c r="BH103" i="509"/>
  <c r="BG103" i="509"/>
  <c r="BF103" i="509"/>
  <c r="BE103" i="509"/>
  <c r="BD103" i="509"/>
  <c r="BC103" i="509"/>
  <c r="BB103" i="509"/>
  <c r="BA103" i="509"/>
  <c r="AQ103" i="509"/>
  <c r="AL103" i="509"/>
  <c r="AK103" i="509"/>
  <c r="AJ103" i="509"/>
  <c r="AD103" i="509"/>
  <c r="Z103" i="509" s="1"/>
  <c r="AC103" i="509"/>
  <c r="AB103" i="509"/>
  <c r="Y103" i="509"/>
  <c r="W103" i="509"/>
  <c r="U103" i="509"/>
  <c r="L103" i="509"/>
  <c r="B103" i="509"/>
  <c r="BJ102" i="509"/>
  <c r="BI102" i="509"/>
  <c r="BH102" i="509"/>
  <c r="BG102" i="509"/>
  <c r="BF102" i="509"/>
  <c r="BE102" i="509"/>
  <c r="BD102" i="509"/>
  <c r="BC102" i="509"/>
  <c r="BB102" i="509"/>
  <c r="BA102" i="509"/>
  <c r="AQ102" i="509"/>
  <c r="AL102" i="509"/>
  <c r="AK102" i="509"/>
  <c r="AJ102" i="509"/>
  <c r="AD102" i="509"/>
  <c r="Z102" i="509" s="1"/>
  <c r="AC102" i="509"/>
  <c r="AB102" i="509"/>
  <c r="Y102" i="509"/>
  <c r="W102" i="509"/>
  <c r="U102" i="509"/>
  <c r="L102" i="509"/>
  <c r="B102" i="509"/>
  <c r="BJ101" i="509"/>
  <c r="BI101" i="509"/>
  <c r="BH101" i="509"/>
  <c r="BG101" i="509"/>
  <c r="BF101" i="509"/>
  <c r="BE101" i="509"/>
  <c r="BD101" i="509"/>
  <c r="BC101" i="509"/>
  <c r="BB101" i="509"/>
  <c r="BA101" i="509"/>
  <c r="AQ101" i="509"/>
  <c r="AL101" i="509"/>
  <c r="AK101" i="509"/>
  <c r="AJ101" i="509"/>
  <c r="AD101" i="509"/>
  <c r="Z101" i="509" s="1"/>
  <c r="AC101" i="509"/>
  <c r="AB101" i="509"/>
  <c r="Y101" i="509"/>
  <c r="W101" i="509"/>
  <c r="U101" i="509"/>
  <c r="L101" i="509"/>
  <c r="B101" i="509"/>
  <c r="BJ100" i="509"/>
  <c r="BI100" i="509"/>
  <c r="BH100" i="509"/>
  <c r="BG100" i="509"/>
  <c r="BF100" i="509"/>
  <c r="BE100" i="509"/>
  <c r="BD100" i="509"/>
  <c r="BC100" i="509"/>
  <c r="BB100" i="509"/>
  <c r="BA100" i="509"/>
  <c r="AQ100" i="509"/>
  <c r="AL100" i="509"/>
  <c r="AK100" i="509"/>
  <c r="AJ100" i="509"/>
  <c r="AD100" i="509"/>
  <c r="Z100" i="509" s="1"/>
  <c r="AC100" i="509"/>
  <c r="AB100" i="509"/>
  <c r="Y100" i="509"/>
  <c r="W100" i="509"/>
  <c r="U100" i="509"/>
  <c r="L100" i="509"/>
  <c r="B100" i="509"/>
  <c r="BJ99" i="509"/>
  <c r="BI99" i="509"/>
  <c r="BH99" i="509"/>
  <c r="BG99" i="509"/>
  <c r="BF99" i="509"/>
  <c r="BE99" i="509"/>
  <c r="BD99" i="509"/>
  <c r="BC99" i="509"/>
  <c r="BB99" i="509"/>
  <c r="BA99" i="509"/>
  <c r="AQ99" i="509"/>
  <c r="AL99" i="509"/>
  <c r="AK99" i="509"/>
  <c r="AJ99" i="509"/>
  <c r="AD99" i="509"/>
  <c r="Z99" i="509" s="1"/>
  <c r="AC99" i="509"/>
  <c r="AB99" i="509"/>
  <c r="Y99" i="509"/>
  <c r="W99" i="509"/>
  <c r="U99" i="509"/>
  <c r="L99" i="509"/>
  <c r="B99" i="509"/>
  <c r="BJ98" i="509"/>
  <c r="BI98" i="509"/>
  <c r="BH98" i="509"/>
  <c r="BG98" i="509"/>
  <c r="BF98" i="509"/>
  <c r="BE98" i="509"/>
  <c r="BD98" i="509"/>
  <c r="BC98" i="509"/>
  <c r="BB98" i="509"/>
  <c r="BA98" i="509"/>
  <c r="AQ98" i="509"/>
  <c r="AL98" i="509"/>
  <c r="AK98" i="509"/>
  <c r="AJ98" i="509"/>
  <c r="AD98" i="509"/>
  <c r="Z98" i="509" s="1"/>
  <c r="AC98" i="509"/>
  <c r="AB98" i="509"/>
  <c r="Y98" i="509"/>
  <c r="W98" i="509"/>
  <c r="U98" i="509"/>
  <c r="L98" i="509"/>
  <c r="B98" i="509"/>
  <c r="BJ97" i="509"/>
  <c r="BI97" i="509"/>
  <c r="BH97" i="509"/>
  <c r="BG97" i="509"/>
  <c r="BF97" i="509"/>
  <c r="BE97" i="509"/>
  <c r="BD97" i="509"/>
  <c r="BC97" i="509"/>
  <c r="BB97" i="509"/>
  <c r="BA97" i="509"/>
  <c r="AQ97" i="509"/>
  <c r="AL97" i="509"/>
  <c r="AK97" i="509"/>
  <c r="AJ97" i="509"/>
  <c r="AD97" i="509"/>
  <c r="Z97" i="509" s="1"/>
  <c r="AC97" i="509"/>
  <c r="AB97" i="509"/>
  <c r="Y97" i="509"/>
  <c r="W97" i="509"/>
  <c r="U97" i="509"/>
  <c r="L97" i="509"/>
  <c r="B97" i="509"/>
  <c r="BJ96" i="509"/>
  <c r="BI96" i="509"/>
  <c r="BH96" i="509"/>
  <c r="BG96" i="509"/>
  <c r="BF96" i="509"/>
  <c r="BE96" i="509"/>
  <c r="BD96" i="509"/>
  <c r="BC96" i="509"/>
  <c r="BB96" i="509"/>
  <c r="BA96" i="509"/>
  <c r="AQ96" i="509"/>
  <c r="AL96" i="509"/>
  <c r="AK96" i="509"/>
  <c r="AJ96" i="509"/>
  <c r="AD96" i="509"/>
  <c r="Z96" i="509" s="1"/>
  <c r="AC96" i="509"/>
  <c r="AB96" i="509"/>
  <c r="Y96" i="509"/>
  <c r="W96" i="509"/>
  <c r="U96" i="509"/>
  <c r="L96" i="509"/>
  <c r="B96" i="509"/>
  <c r="BJ95" i="509"/>
  <c r="BI95" i="509"/>
  <c r="BH95" i="509"/>
  <c r="BG95" i="509"/>
  <c r="BF95" i="509"/>
  <c r="BE95" i="509"/>
  <c r="BD95" i="509"/>
  <c r="BC95" i="509"/>
  <c r="BB95" i="509"/>
  <c r="BA95" i="509"/>
  <c r="AQ95" i="509"/>
  <c r="AL95" i="509"/>
  <c r="AK95" i="509"/>
  <c r="AJ95" i="509"/>
  <c r="AD95" i="509"/>
  <c r="Z95" i="509" s="1"/>
  <c r="AC95" i="509"/>
  <c r="AB95" i="509"/>
  <c r="Y95" i="509"/>
  <c r="W95" i="509"/>
  <c r="U95" i="509"/>
  <c r="L95" i="509"/>
  <c r="B95" i="509"/>
  <c r="BJ94" i="509"/>
  <c r="BI94" i="509"/>
  <c r="BH94" i="509"/>
  <c r="BG94" i="509"/>
  <c r="BF94" i="509"/>
  <c r="BE94" i="509"/>
  <c r="BD94" i="509"/>
  <c r="BC94" i="509"/>
  <c r="BB94" i="509"/>
  <c r="BA94" i="509"/>
  <c r="AQ94" i="509"/>
  <c r="AL94" i="509"/>
  <c r="AK94" i="509"/>
  <c r="AJ94" i="509"/>
  <c r="AD94" i="509"/>
  <c r="Z94" i="509" s="1"/>
  <c r="AC94" i="509"/>
  <c r="AB94" i="509"/>
  <c r="Y94" i="509"/>
  <c r="W94" i="509"/>
  <c r="U94" i="509"/>
  <c r="L94" i="509"/>
  <c r="B94" i="509"/>
  <c r="BJ93" i="509"/>
  <c r="BI93" i="509"/>
  <c r="BH93" i="509"/>
  <c r="BG93" i="509"/>
  <c r="BF93" i="509"/>
  <c r="BE93" i="509"/>
  <c r="BD93" i="509"/>
  <c r="BC93" i="509"/>
  <c r="BB93" i="509"/>
  <c r="BA93" i="509"/>
  <c r="AQ93" i="509"/>
  <c r="AL93" i="509"/>
  <c r="AK93" i="509"/>
  <c r="AJ93" i="509"/>
  <c r="AD93" i="509"/>
  <c r="Z93" i="509" s="1"/>
  <c r="AC93" i="509"/>
  <c r="AB93" i="509"/>
  <c r="Y93" i="509"/>
  <c r="W93" i="509"/>
  <c r="U93" i="509"/>
  <c r="L93" i="509"/>
  <c r="B93" i="509"/>
  <c r="BJ92" i="509"/>
  <c r="BI92" i="509"/>
  <c r="BH92" i="509"/>
  <c r="BG92" i="509"/>
  <c r="BF92" i="509"/>
  <c r="BE92" i="509"/>
  <c r="BD92" i="509"/>
  <c r="BC92" i="509"/>
  <c r="BB92" i="509"/>
  <c r="BA92" i="509"/>
  <c r="AQ92" i="509"/>
  <c r="AL92" i="509"/>
  <c r="AK92" i="509"/>
  <c r="AJ92" i="509"/>
  <c r="AD92" i="509"/>
  <c r="Z92" i="509" s="1"/>
  <c r="AC92" i="509"/>
  <c r="AB92" i="509"/>
  <c r="Y92" i="509"/>
  <c r="W92" i="509"/>
  <c r="U92" i="509"/>
  <c r="L92" i="509"/>
  <c r="B92" i="509"/>
  <c r="BJ91" i="509"/>
  <c r="BI91" i="509"/>
  <c r="BH91" i="509"/>
  <c r="BG91" i="509"/>
  <c r="BF91" i="509"/>
  <c r="BE91" i="509"/>
  <c r="BD91" i="509"/>
  <c r="BC91" i="509"/>
  <c r="BB91" i="509"/>
  <c r="BA91" i="509"/>
  <c r="AQ91" i="509"/>
  <c r="AL91" i="509"/>
  <c r="AK91" i="509"/>
  <c r="AJ91" i="509"/>
  <c r="AD91" i="509"/>
  <c r="Z91" i="509" s="1"/>
  <c r="AC91" i="509"/>
  <c r="AB91" i="509"/>
  <c r="Y91" i="509"/>
  <c r="W91" i="509"/>
  <c r="U91" i="509"/>
  <c r="L91" i="509"/>
  <c r="B91" i="509"/>
  <c r="BJ90" i="509"/>
  <c r="BI90" i="509"/>
  <c r="BH90" i="509"/>
  <c r="BG90" i="509"/>
  <c r="BF90" i="509"/>
  <c r="BE90" i="509"/>
  <c r="BD90" i="509"/>
  <c r="BC90" i="509"/>
  <c r="BB90" i="509"/>
  <c r="BA90" i="509"/>
  <c r="AQ90" i="509"/>
  <c r="AL90" i="509"/>
  <c r="AK90" i="509"/>
  <c r="AJ90" i="509"/>
  <c r="AD90" i="509"/>
  <c r="Z90" i="509" s="1"/>
  <c r="AC90" i="509"/>
  <c r="AB90" i="509"/>
  <c r="Y90" i="509"/>
  <c r="W90" i="509"/>
  <c r="U90" i="509"/>
  <c r="L90" i="509"/>
  <c r="B90" i="509"/>
  <c r="BJ89" i="509"/>
  <c r="BI89" i="509"/>
  <c r="BH89" i="509"/>
  <c r="BG89" i="509"/>
  <c r="BF89" i="509"/>
  <c r="BE89" i="509"/>
  <c r="BD89" i="509"/>
  <c r="BC89" i="509"/>
  <c r="BB89" i="509"/>
  <c r="BA89" i="509"/>
  <c r="AQ89" i="509"/>
  <c r="AL89" i="509"/>
  <c r="AK89" i="509"/>
  <c r="AJ89" i="509"/>
  <c r="AD89" i="509"/>
  <c r="Z89" i="509" s="1"/>
  <c r="AC89" i="509"/>
  <c r="AB89" i="509"/>
  <c r="Y89" i="509"/>
  <c r="W89" i="509"/>
  <c r="U89" i="509"/>
  <c r="L89" i="509"/>
  <c r="B89" i="509"/>
  <c r="BJ88" i="509"/>
  <c r="BI88" i="509"/>
  <c r="BH88" i="509"/>
  <c r="BG88" i="509"/>
  <c r="BF88" i="509"/>
  <c r="BE88" i="509"/>
  <c r="BD88" i="509"/>
  <c r="BC88" i="509"/>
  <c r="BB88" i="509"/>
  <c r="BA88" i="509"/>
  <c r="AQ88" i="509"/>
  <c r="AL88" i="509"/>
  <c r="AK88" i="509"/>
  <c r="AJ88" i="509"/>
  <c r="AD88" i="509"/>
  <c r="Z88" i="509" s="1"/>
  <c r="AC88" i="509"/>
  <c r="AB88" i="509"/>
  <c r="Y88" i="509"/>
  <c r="W88" i="509"/>
  <c r="U88" i="509"/>
  <c r="L88" i="509"/>
  <c r="B88" i="509"/>
  <c r="BJ87" i="509"/>
  <c r="BI87" i="509"/>
  <c r="BH87" i="509"/>
  <c r="BG87" i="509"/>
  <c r="BF87" i="509"/>
  <c r="BE87" i="509"/>
  <c r="BD87" i="509"/>
  <c r="BC87" i="509"/>
  <c r="BB87" i="509"/>
  <c r="BA87" i="509"/>
  <c r="AQ87" i="509"/>
  <c r="AL87" i="509"/>
  <c r="AK87" i="509"/>
  <c r="AJ87" i="509"/>
  <c r="AD87" i="509"/>
  <c r="Z87" i="509" s="1"/>
  <c r="AC87" i="509"/>
  <c r="AB87" i="509"/>
  <c r="Y87" i="509"/>
  <c r="W87" i="509"/>
  <c r="U87" i="509"/>
  <c r="L87" i="509"/>
  <c r="B87" i="509"/>
  <c r="BJ86" i="509"/>
  <c r="BI86" i="509"/>
  <c r="BH86" i="509"/>
  <c r="BG86" i="509"/>
  <c r="BF86" i="509"/>
  <c r="BE86" i="509"/>
  <c r="BD86" i="509"/>
  <c r="BC86" i="509"/>
  <c r="BB86" i="509"/>
  <c r="BA86" i="509"/>
  <c r="AQ86" i="509"/>
  <c r="AL86" i="509"/>
  <c r="AK86" i="509"/>
  <c r="AJ86" i="509"/>
  <c r="AD86" i="509"/>
  <c r="Z86" i="509" s="1"/>
  <c r="AC86" i="509"/>
  <c r="AB86" i="509"/>
  <c r="Y86" i="509"/>
  <c r="W86" i="509"/>
  <c r="U86" i="509"/>
  <c r="L86" i="509"/>
  <c r="B86" i="509"/>
  <c r="BJ85" i="509"/>
  <c r="BI85" i="509"/>
  <c r="BH85" i="509"/>
  <c r="BG85" i="509"/>
  <c r="BF85" i="509"/>
  <c r="BE85" i="509"/>
  <c r="BD85" i="509"/>
  <c r="BC85" i="509"/>
  <c r="BB85" i="509"/>
  <c r="BA85" i="509"/>
  <c r="AQ85" i="509"/>
  <c r="AL85" i="509"/>
  <c r="AK85" i="509"/>
  <c r="AJ85" i="509"/>
  <c r="AD85" i="509"/>
  <c r="Z85" i="509" s="1"/>
  <c r="AC85" i="509"/>
  <c r="AB85" i="509"/>
  <c r="Y85" i="509"/>
  <c r="W85" i="509"/>
  <c r="U85" i="509"/>
  <c r="L85" i="509"/>
  <c r="B85" i="509"/>
  <c r="BJ84" i="509"/>
  <c r="BI84" i="509"/>
  <c r="BH84" i="509"/>
  <c r="BG84" i="509"/>
  <c r="BF84" i="509"/>
  <c r="BE84" i="509"/>
  <c r="BD84" i="509"/>
  <c r="BC84" i="509"/>
  <c r="BB84" i="509"/>
  <c r="BA84" i="509"/>
  <c r="AQ84" i="509"/>
  <c r="AL84" i="509"/>
  <c r="AK84" i="509"/>
  <c r="AJ84" i="509"/>
  <c r="AD84" i="509"/>
  <c r="Z84" i="509" s="1"/>
  <c r="AC84" i="509"/>
  <c r="AB84" i="509"/>
  <c r="Y84" i="509"/>
  <c r="W84" i="509"/>
  <c r="U84" i="509"/>
  <c r="L84" i="509"/>
  <c r="B84" i="509"/>
  <c r="BJ83" i="509"/>
  <c r="BI83" i="509"/>
  <c r="BH83" i="509"/>
  <c r="BG83" i="509"/>
  <c r="BF83" i="509"/>
  <c r="BE83" i="509"/>
  <c r="BD83" i="509"/>
  <c r="BC83" i="509"/>
  <c r="BB83" i="509"/>
  <c r="BA83" i="509"/>
  <c r="AQ83" i="509"/>
  <c r="AL83" i="509"/>
  <c r="AK83" i="509"/>
  <c r="AJ83" i="509"/>
  <c r="AD83" i="509"/>
  <c r="Z83" i="509" s="1"/>
  <c r="AC83" i="509"/>
  <c r="AB83" i="509"/>
  <c r="Y83" i="509"/>
  <c r="W83" i="509"/>
  <c r="U83" i="509"/>
  <c r="L83" i="509"/>
  <c r="B83" i="509"/>
  <c r="BJ82" i="509"/>
  <c r="BI82" i="509"/>
  <c r="BH82" i="509"/>
  <c r="BG82" i="509"/>
  <c r="BF82" i="509"/>
  <c r="BE82" i="509"/>
  <c r="BD82" i="509"/>
  <c r="BC82" i="509"/>
  <c r="BB82" i="509"/>
  <c r="BA82" i="509"/>
  <c r="AQ82" i="509"/>
  <c r="AL82" i="509"/>
  <c r="AK82" i="509"/>
  <c r="AJ82" i="509"/>
  <c r="AD82" i="509"/>
  <c r="Z82" i="509" s="1"/>
  <c r="AC82" i="509"/>
  <c r="AB82" i="509"/>
  <c r="Y82" i="509"/>
  <c r="W82" i="509"/>
  <c r="U82" i="509"/>
  <c r="L82" i="509"/>
  <c r="B82" i="509"/>
  <c r="BJ81" i="509"/>
  <c r="BI81" i="509"/>
  <c r="BH81" i="509"/>
  <c r="BG81" i="509"/>
  <c r="BF81" i="509"/>
  <c r="BE81" i="509"/>
  <c r="BD81" i="509"/>
  <c r="BC81" i="509"/>
  <c r="BB81" i="509"/>
  <c r="BA81" i="509"/>
  <c r="AQ81" i="509"/>
  <c r="AL81" i="509"/>
  <c r="AK81" i="509"/>
  <c r="AJ81" i="509"/>
  <c r="AD81" i="509"/>
  <c r="Z81" i="509" s="1"/>
  <c r="AC81" i="509"/>
  <c r="AB81" i="509"/>
  <c r="Y81" i="509"/>
  <c r="W81" i="509"/>
  <c r="U81" i="509"/>
  <c r="L81" i="509"/>
  <c r="B81" i="509"/>
  <c r="BJ80" i="509"/>
  <c r="BI80" i="509"/>
  <c r="BH80" i="509"/>
  <c r="BG80" i="509"/>
  <c r="BF80" i="509"/>
  <c r="BE80" i="509"/>
  <c r="BD80" i="509"/>
  <c r="BC80" i="509"/>
  <c r="BB80" i="509"/>
  <c r="BA80" i="509"/>
  <c r="AQ80" i="509"/>
  <c r="AL80" i="509"/>
  <c r="AK80" i="509"/>
  <c r="AJ80" i="509"/>
  <c r="AD80" i="509"/>
  <c r="Z80" i="509" s="1"/>
  <c r="AC80" i="509"/>
  <c r="AB80" i="509"/>
  <c r="Y80" i="509"/>
  <c r="W80" i="509"/>
  <c r="U80" i="509"/>
  <c r="L80" i="509"/>
  <c r="B80" i="509"/>
  <c r="BJ79" i="509"/>
  <c r="BI79" i="509"/>
  <c r="BH79" i="509"/>
  <c r="BG79" i="509"/>
  <c r="BF79" i="509"/>
  <c r="BE79" i="509"/>
  <c r="BD79" i="509"/>
  <c r="BC79" i="509"/>
  <c r="BB79" i="509"/>
  <c r="BA79" i="509"/>
  <c r="AQ79" i="509"/>
  <c r="AL79" i="509"/>
  <c r="AK79" i="509"/>
  <c r="AJ79" i="509"/>
  <c r="AD79" i="509"/>
  <c r="Z79" i="509" s="1"/>
  <c r="AC79" i="509"/>
  <c r="AB79" i="509"/>
  <c r="Y79" i="509"/>
  <c r="W79" i="509"/>
  <c r="U79" i="509"/>
  <c r="L79" i="509"/>
  <c r="B79" i="509"/>
  <c r="BJ78" i="509"/>
  <c r="BI78" i="509"/>
  <c r="BH78" i="509"/>
  <c r="BG78" i="509"/>
  <c r="BF78" i="509"/>
  <c r="BE78" i="509"/>
  <c r="BD78" i="509"/>
  <c r="BC78" i="509"/>
  <c r="BB78" i="509"/>
  <c r="BA78" i="509"/>
  <c r="AQ78" i="509"/>
  <c r="AL78" i="509"/>
  <c r="AK78" i="509"/>
  <c r="AJ78" i="509"/>
  <c r="AD78" i="509"/>
  <c r="Z78" i="509" s="1"/>
  <c r="AC78" i="509"/>
  <c r="AB78" i="509"/>
  <c r="Y78" i="509"/>
  <c r="W78" i="509"/>
  <c r="U78" i="509"/>
  <c r="L78" i="509"/>
  <c r="B78" i="509"/>
  <c r="BJ77" i="509"/>
  <c r="BI77" i="509"/>
  <c r="BH77" i="509"/>
  <c r="BG77" i="509"/>
  <c r="BF77" i="509"/>
  <c r="BE77" i="509"/>
  <c r="BD77" i="509"/>
  <c r="BC77" i="509"/>
  <c r="BB77" i="509"/>
  <c r="BA77" i="509"/>
  <c r="AQ77" i="509"/>
  <c r="AL77" i="509"/>
  <c r="AK77" i="509"/>
  <c r="AJ77" i="509"/>
  <c r="AD77" i="509"/>
  <c r="Z77" i="509" s="1"/>
  <c r="AC77" i="509"/>
  <c r="AB77" i="509"/>
  <c r="Y77" i="509"/>
  <c r="W77" i="509"/>
  <c r="U77" i="509"/>
  <c r="L77" i="509"/>
  <c r="B77" i="509"/>
  <c r="BJ76" i="509"/>
  <c r="BI76" i="509"/>
  <c r="BH76" i="509"/>
  <c r="BG76" i="509"/>
  <c r="BF76" i="509"/>
  <c r="BE76" i="509"/>
  <c r="BD76" i="509"/>
  <c r="BC76" i="509"/>
  <c r="BB76" i="509"/>
  <c r="BA76" i="509"/>
  <c r="AQ76" i="509"/>
  <c r="AL76" i="509"/>
  <c r="AK76" i="509"/>
  <c r="AJ76" i="509"/>
  <c r="AD76" i="509"/>
  <c r="Z76" i="509" s="1"/>
  <c r="AC76" i="509"/>
  <c r="AB76" i="509"/>
  <c r="Y76" i="509"/>
  <c r="W76" i="509"/>
  <c r="U76" i="509"/>
  <c r="L76" i="509"/>
  <c r="B76" i="509"/>
  <c r="BJ75" i="509"/>
  <c r="BI75" i="509"/>
  <c r="BH75" i="509"/>
  <c r="BG75" i="509"/>
  <c r="BF75" i="509"/>
  <c r="BE75" i="509"/>
  <c r="BD75" i="509"/>
  <c r="BC75" i="509"/>
  <c r="BB75" i="509"/>
  <c r="BA75" i="509"/>
  <c r="AQ75" i="509"/>
  <c r="AL75" i="509"/>
  <c r="AK75" i="509"/>
  <c r="AJ75" i="509"/>
  <c r="AD75" i="509"/>
  <c r="Z75" i="509" s="1"/>
  <c r="AC75" i="509"/>
  <c r="AB75" i="509"/>
  <c r="Y75" i="509"/>
  <c r="W75" i="509"/>
  <c r="U75" i="509"/>
  <c r="L75" i="509"/>
  <c r="B75" i="509"/>
  <c r="BJ74" i="509"/>
  <c r="BI74" i="509"/>
  <c r="BH74" i="509"/>
  <c r="BG74" i="509"/>
  <c r="BF74" i="509"/>
  <c r="BE74" i="509"/>
  <c r="BD74" i="509"/>
  <c r="BC74" i="509"/>
  <c r="BB74" i="509"/>
  <c r="BA74" i="509"/>
  <c r="AQ74" i="509"/>
  <c r="AL74" i="509"/>
  <c r="AK74" i="509"/>
  <c r="AJ74" i="509"/>
  <c r="AD74" i="509"/>
  <c r="Z74" i="509" s="1"/>
  <c r="AC74" i="509"/>
  <c r="AB74" i="509"/>
  <c r="Y74" i="509"/>
  <c r="W74" i="509"/>
  <c r="U74" i="509"/>
  <c r="L74" i="509"/>
  <c r="B74" i="509"/>
  <c r="BJ73" i="509"/>
  <c r="BI73" i="509"/>
  <c r="BH73" i="509"/>
  <c r="BG73" i="509"/>
  <c r="BF73" i="509"/>
  <c r="BE73" i="509"/>
  <c r="BD73" i="509"/>
  <c r="BC73" i="509"/>
  <c r="BB73" i="509"/>
  <c r="BA73" i="509"/>
  <c r="AQ73" i="509"/>
  <c r="AL73" i="509"/>
  <c r="AK73" i="509"/>
  <c r="AJ73" i="509"/>
  <c r="AD73" i="509"/>
  <c r="Z73" i="509" s="1"/>
  <c r="AC73" i="509"/>
  <c r="AB73" i="509"/>
  <c r="Y73" i="509"/>
  <c r="W73" i="509"/>
  <c r="U73" i="509"/>
  <c r="L73" i="509"/>
  <c r="B73" i="509"/>
  <c r="BJ72" i="509"/>
  <c r="BI72" i="509"/>
  <c r="BH72" i="509"/>
  <c r="BG72" i="509"/>
  <c r="BF72" i="509"/>
  <c r="BE72" i="509"/>
  <c r="BD72" i="509"/>
  <c r="BC72" i="509"/>
  <c r="BB72" i="509"/>
  <c r="BA72" i="509"/>
  <c r="AQ72" i="509"/>
  <c r="AL72" i="509"/>
  <c r="AK72" i="509"/>
  <c r="AJ72" i="509"/>
  <c r="AD72" i="509"/>
  <c r="Z72" i="509" s="1"/>
  <c r="AC72" i="509"/>
  <c r="AB72" i="509"/>
  <c r="Y72" i="509"/>
  <c r="W72" i="509"/>
  <c r="U72" i="509"/>
  <c r="L72" i="509"/>
  <c r="B72" i="509"/>
  <c r="BJ71" i="509"/>
  <c r="BI71" i="509"/>
  <c r="BH71" i="509"/>
  <c r="BG71" i="509"/>
  <c r="BF71" i="509"/>
  <c r="BE71" i="509"/>
  <c r="BD71" i="509"/>
  <c r="BC71" i="509"/>
  <c r="BB71" i="509"/>
  <c r="BA71" i="509"/>
  <c r="AQ71" i="509"/>
  <c r="AL71" i="509"/>
  <c r="AK71" i="509"/>
  <c r="AJ71" i="509"/>
  <c r="AD71" i="509"/>
  <c r="Z71" i="509" s="1"/>
  <c r="AC71" i="509"/>
  <c r="AB71" i="509"/>
  <c r="Y71" i="509"/>
  <c r="W71" i="509"/>
  <c r="U71" i="509"/>
  <c r="L71" i="509"/>
  <c r="B71" i="509"/>
  <c r="BJ70" i="509"/>
  <c r="BI70" i="509"/>
  <c r="BH70" i="509"/>
  <c r="BG70" i="509"/>
  <c r="BF70" i="509"/>
  <c r="BE70" i="509"/>
  <c r="BD70" i="509"/>
  <c r="BC70" i="509"/>
  <c r="BB70" i="509"/>
  <c r="BA70" i="509"/>
  <c r="AQ70" i="509"/>
  <c r="AL70" i="509"/>
  <c r="AK70" i="509"/>
  <c r="AJ70" i="509"/>
  <c r="AD70" i="509"/>
  <c r="Z70" i="509" s="1"/>
  <c r="AC70" i="509"/>
  <c r="AB70" i="509"/>
  <c r="Y70" i="509"/>
  <c r="W70" i="509"/>
  <c r="U70" i="509"/>
  <c r="L70" i="509"/>
  <c r="B70" i="509"/>
  <c r="BJ69" i="509"/>
  <c r="BI69" i="509"/>
  <c r="BH69" i="509"/>
  <c r="BG69" i="509"/>
  <c r="BF69" i="509"/>
  <c r="BE69" i="509"/>
  <c r="BD69" i="509"/>
  <c r="BC69" i="509"/>
  <c r="BB69" i="509"/>
  <c r="BA69" i="509"/>
  <c r="AQ69" i="509"/>
  <c r="AL69" i="509"/>
  <c r="AK69" i="509"/>
  <c r="AJ69" i="509"/>
  <c r="AD69" i="509"/>
  <c r="Z69" i="509" s="1"/>
  <c r="AC69" i="509"/>
  <c r="AB69" i="509"/>
  <c r="Y69" i="509"/>
  <c r="W69" i="509"/>
  <c r="U69" i="509"/>
  <c r="L69" i="509"/>
  <c r="B69" i="509"/>
  <c r="BJ68" i="509"/>
  <c r="BI68" i="509"/>
  <c r="BH68" i="509"/>
  <c r="BG68" i="509"/>
  <c r="BF68" i="509"/>
  <c r="BE68" i="509"/>
  <c r="BD68" i="509"/>
  <c r="BC68" i="509"/>
  <c r="BB68" i="509"/>
  <c r="BA68" i="509"/>
  <c r="AQ68" i="509"/>
  <c r="AL68" i="509"/>
  <c r="AK68" i="509"/>
  <c r="AJ68" i="509"/>
  <c r="AD68" i="509"/>
  <c r="Z68" i="509" s="1"/>
  <c r="AC68" i="509"/>
  <c r="AB68" i="509"/>
  <c r="Y68" i="509"/>
  <c r="W68" i="509"/>
  <c r="U68" i="509"/>
  <c r="L68" i="509"/>
  <c r="B68" i="509"/>
  <c r="BJ67" i="509"/>
  <c r="BI67" i="509"/>
  <c r="BH67" i="509"/>
  <c r="BG67" i="509"/>
  <c r="BF67" i="509"/>
  <c r="BE67" i="509"/>
  <c r="BD67" i="509"/>
  <c r="BC67" i="509"/>
  <c r="BB67" i="509"/>
  <c r="BA67" i="509"/>
  <c r="AQ67" i="509"/>
  <c r="AL67" i="509"/>
  <c r="AK67" i="509"/>
  <c r="AJ67" i="509"/>
  <c r="AD67" i="509"/>
  <c r="Z67" i="509" s="1"/>
  <c r="AC67" i="509"/>
  <c r="AB67" i="509"/>
  <c r="Y67" i="509"/>
  <c r="W67" i="509"/>
  <c r="U67" i="509"/>
  <c r="L67" i="509"/>
  <c r="B67" i="509"/>
  <c r="BJ66" i="509"/>
  <c r="BI66" i="509"/>
  <c r="BH66" i="509"/>
  <c r="BG66" i="509"/>
  <c r="BF66" i="509"/>
  <c r="BE66" i="509"/>
  <c r="BD66" i="509"/>
  <c r="BC66" i="509"/>
  <c r="BB66" i="509"/>
  <c r="BA66" i="509"/>
  <c r="AQ66" i="509"/>
  <c r="AL66" i="509"/>
  <c r="AK66" i="509"/>
  <c r="AJ66" i="509"/>
  <c r="AD66" i="509"/>
  <c r="Z66" i="509" s="1"/>
  <c r="AC66" i="509"/>
  <c r="AB66" i="509"/>
  <c r="Y66" i="509"/>
  <c r="W66" i="509"/>
  <c r="U66" i="509"/>
  <c r="L66" i="509"/>
  <c r="B66" i="509"/>
  <c r="BJ65" i="509"/>
  <c r="BI65" i="509"/>
  <c r="BH65" i="509"/>
  <c r="BG65" i="509"/>
  <c r="BF65" i="509"/>
  <c r="BE65" i="509"/>
  <c r="BD65" i="509"/>
  <c r="BC65" i="509"/>
  <c r="BB65" i="509"/>
  <c r="BA65" i="509"/>
  <c r="AQ65" i="509"/>
  <c r="AL65" i="509"/>
  <c r="AK65" i="509"/>
  <c r="AJ65" i="509"/>
  <c r="AD65" i="509"/>
  <c r="Z65" i="509" s="1"/>
  <c r="AC65" i="509"/>
  <c r="AB65" i="509"/>
  <c r="Y65" i="509"/>
  <c r="W65" i="509"/>
  <c r="U65" i="509"/>
  <c r="L65" i="509"/>
  <c r="B65" i="509"/>
  <c r="BJ64" i="509"/>
  <c r="BI64" i="509"/>
  <c r="BH64" i="509"/>
  <c r="BG64" i="509"/>
  <c r="BF64" i="509"/>
  <c r="BE64" i="509"/>
  <c r="BD64" i="509"/>
  <c r="BC64" i="509"/>
  <c r="BB64" i="509"/>
  <c r="BA64" i="509"/>
  <c r="AQ64" i="509"/>
  <c r="AL64" i="509"/>
  <c r="AK64" i="509"/>
  <c r="AJ64" i="509"/>
  <c r="AD64" i="509"/>
  <c r="Z64" i="509" s="1"/>
  <c r="AC64" i="509"/>
  <c r="AB64" i="509"/>
  <c r="Y64" i="509"/>
  <c r="W64" i="509"/>
  <c r="U64" i="509"/>
  <c r="L64" i="509"/>
  <c r="B64" i="509"/>
  <c r="BJ63" i="509"/>
  <c r="BI63" i="509"/>
  <c r="BH63" i="509"/>
  <c r="BG63" i="509"/>
  <c r="BF63" i="509"/>
  <c r="BE63" i="509"/>
  <c r="BD63" i="509"/>
  <c r="BC63" i="509"/>
  <c r="BB63" i="509"/>
  <c r="BA63" i="509"/>
  <c r="AQ63" i="509"/>
  <c r="AL63" i="509"/>
  <c r="AK63" i="509"/>
  <c r="AJ63" i="509"/>
  <c r="AD63" i="509"/>
  <c r="Z63" i="509" s="1"/>
  <c r="AC63" i="509"/>
  <c r="AB63" i="509"/>
  <c r="Y63" i="509"/>
  <c r="W63" i="509"/>
  <c r="U63" i="509"/>
  <c r="L63" i="509"/>
  <c r="B63" i="509"/>
  <c r="BJ62" i="509"/>
  <c r="BI62" i="509"/>
  <c r="BH62" i="509"/>
  <c r="BG62" i="509"/>
  <c r="BF62" i="509"/>
  <c r="BE62" i="509"/>
  <c r="BD62" i="509"/>
  <c r="BC62" i="509"/>
  <c r="BB62" i="509"/>
  <c r="BA62" i="509"/>
  <c r="AQ62" i="509"/>
  <c r="AL62" i="509"/>
  <c r="AK62" i="509"/>
  <c r="AJ62" i="509"/>
  <c r="AD62" i="509"/>
  <c r="Z62" i="509" s="1"/>
  <c r="AC62" i="509"/>
  <c r="AB62" i="509"/>
  <c r="Y62" i="509"/>
  <c r="W62" i="509"/>
  <c r="U62" i="509"/>
  <c r="L62" i="509"/>
  <c r="B62" i="509"/>
  <c r="BJ61" i="509"/>
  <c r="BI61" i="509"/>
  <c r="BH61" i="509"/>
  <c r="BG61" i="509"/>
  <c r="BF61" i="509"/>
  <c r="BE61" i="509"/>
  <c r="BD61" i="509"/>
  <c r="BC61" i="509"/>
  <c r="BB61" i="509"/>
  <c r="BA61" i="509"/>
  <c r="AQ61" i="509"/>
  <c r="AL61" i="509"/>
  <c r="AK61" i="509"/>
  <c r="AJ61" i="509"/>
  <c r="AD61" i="509"/>
  <c r="Z61" i="509" s="1"/>
  <c r="AC61" i="509"/>
  <c r="AB61" i="509"/>
  <c r="Y61" i="509"/>
  <c r="W61" i="509"/>
  <c r="U61" i="509"/>
  <c r="L61" i="509"/>
  <c r="B61" i="509"/>
  <c r="BJ60" i="509"/>
  <c r="BI60" i="509"/>
  <c r="BH60" i="509"/>
  <c r="BG60" i="509"/>
  <c r="BF60" i="509"/>
  <c r="BE60" i="509"/>
  <c r="BD60" i="509"/>
  <c r="BC60" i="509"/>
  <c r="BB60" i="509"/>
  <c r="BA60" i="509"/>
  <c r="AQ60" i="509"/>
  <c r="AL60" i="509"/>
  <c r="AK60" i="509"/>
  <c r="AJ60" i="509"/>
  <c r="AD60" i="509"/>
  <c r="Z60" i="509" s="1"/>
  <c r="AC60" i="509"/>
  <c r="AB60" i="509"/>
  <c r="Y60" i="509"/>
  <c r="W60" i="509"/>
  <c r="U60" i="509"/>
  <c r="L60" i="509"/>
  <c r="B60" i="509"/>
  <c r="BJ59" i="509"/>
  <c r="BI59" i="509"/>
  <c r="BH59" i="509"/>
  <c r="BG59" i="509"/>
  <c r="BF59" i="509"/>
  <c r="BE59" i="509"/>
  <c r="BD59" i="509"/>
  <c r="BC59" i="509"/>
  <c r="BB59" i="509"/>
  <c r="BA59" i="509"/>
  <c r="AQ59" i="509"/>
  <c r="AL59" i="509"/>
  <c r="AK59" i="509"/>
  <c r="AJ59" i="509"/>
  <c r="AD59" i="509"/>
  <c r="Z59" i="509" s="1"/>
  <c r="AC59" i="509"/>
  <c r="AB59" i="509"/>
  <c r="Y59" i="509"/>
  <c r="W59" i="509"/>
  <c r="U59" i="509"/>
  <c r="L59" i="509"/>
  <c r="B59" i="509"/>
  <c r="BJ58" i="509"/>
  <c r="BI58" i="509"/>
  <c r="BH58" i="509"/>
  <c r="BG58" i="509"/>
  <c r="BF58" i="509"/>
  <c r="BE58" i="509"/>
  <c r="BD58" i="509"/>
  <c r="BC58" i="509"/>
  <c r="BB58" i="509"/>
  <c r="BA58" i="509"/>
  <c r="AQ58" i="509"/>
  <c r="AL58" i="509"/>
  <c r="AK58" i="509"/>
  <c r="AJ58" i="509"/>
  <c r="AD58" i="509"/>
  <c r="Z58" i="509" s="1"/>
  <c r="AC58" i="509"/>
  <c r="AB58" i="509"/>
  <c r="Y58" i="509"/>
  <c r="W58" i="509"/>
  <c r="U58" i="509"/>
  <c r="L58" i="509"/>
  <c r="B58" i="509"/>
  <c r="BJ57" i="509"/>
  <c r="BI57" i="509"/>
  <c r="BH57" i="509"/>
  <c r="BG57" i="509"/>
  <c r="BF57" i="509"/>
  <c r="BE57" i="509"/>
  <c r="BD57" i="509"/>
  <c r="BC57" i="509"/>
  <c r="BB57" i="509"/>
  <c r="BA57" i="509"/>
  <c r="AQ57" i="509"/>
  <c r="AL57" i="509"/>
  <c r="AK57" i="509"/>
  <c r="AJ57" i="509"/>
  <c r="AD57" i="509"/>
  <c r="Z57" i="509" s="1"/>
  <c r="AC57" i="509"/>
  <c r="AB57" i="509"/>
  <c r="Y57" i="509"/>
  <c r="W57" i="509"/>
  <c r="U57" i="509"/>
  <c r="L57" i="509"/>
  <c r="B57" i="509"/>
  <c r="BJ56" i="509"/>
  <c r="BI56" i="509"/>
  <c r="BH56" i="509"/>
  <c r="BG56" i="509"/>
  <c r="BF56" i="509"/>
  <c r="BE56" i="509"/>
  <c r="BD56" i="509"/>
  <c r="BC56" i="509"/>
  <c r="BB56" i="509"/>
  <c r="BA56" i="509"/>
  <c r="AQ56" i="509"/>
  <c r="AL56" i="509"/>
  <c r="AK56" i="509"/>
  <c r="AJ56" i="509"/>
  <c r="AD56" i="509"/>
  <c r="Z56" i="509" s="1"/>
  <c r="AC56" i="509"/>
  <c r="AB56" i="509"/>
  <c r="Y56" i="509"/>
  <c r="W56" i="509"/>
  <c r="U56" i="509"/>
  <c r="L56" i="509"/>
  <c r="B56" i="509"/>
  <c r="BJ55" i="509"/>
  <c r="BI55" i="509"/>
  <c r="BH55" i="509"/>
  <c r="BG55" i="509"/>
  <c r="BF55" i="509"/>
  <c r="BE55" i="509"/>
  <c r="BD55" i="509"/>
  <c r="BC55" i="509"/>
  <c r="BB55" i="509"/>
  <c r="BA55" i="509"/>
  <c r="AQ55" i="509"/>
  <c r="AL55" i="509"/>
  <c r="AK55" i="509"/>
  <c r="AJ55" i="509"/>
  <c r="AD55" i="509"/>
  <c r="Z55" i="509" s="1"/>
  <c r="AC55" i="509"/>
  <c r="AB55" i="509"/>
  <c r="Y55" i="509"/>
  <c r="W55" i="509"/>
  <c r="U55" i="509"/>
  <c r="L55" i="509"/>
  <c r="B55" i="509"/>
  <c r="BJ54" i="509"/>
  <c r="BI54" i="509"/>
  <c r="BH54" i="509"/>
  <c r="BG54" i="509"/>
  <c r="BF54" i="509"/>
  <c r="BE54" i="509"/>
  <c r="BD54" i="509"/>
  <c r="BC54" i="509"/>
  <c r="BB54" i="509"/>
  <c r="BA54" i="509"/>
  <c r="AQ54" i="509"/>
  <c r="AL54" i="509"/>
  <c r="AK54" i="509"/>
  <c r="AJ54" i="509"/>
  <c r="AD54" i="509"/>
  <c r="Z54" i="509" s="1"/>
  <c r="AC54" i="509"/>
  <c r="AB54" i="509"/>
  <c r="Y54" i="509"/>
  <c r="W54" i="509"/>
  <c r="U54" i="509"/>
  <c r="L54" i="509"/>
  <c r="B54" i="509"/>
  <c r="BJ53" i="509"/>
  <c r="BI53" i="509"/>
  <c r="BH53" i="509"/>
  <c r="BG53" i="509"/>
  <c r="BF53" i="509"/>
  <c r="BE53" i="509"/>
  <c r="BD53" i="509"/>
  <c r="BC53" i="509"/>
  <c r="BB53" i="509"/>
  <c r="BA53" i="509"/>
  <c r="AQ53" i="509"/>
  <c r="AL53" i="509"/>
  <c r="AK53" i="509"/>
  <c r="AJ53" i="509"/>
  <c r="AD53" i="509"/>
  <c r="Z53" i="509" s="1"/>
  <c r="AC53" i="509"/>
  <c r="AB53" i="509"/>
  <c r="Y53" i="509"/>
  <c r="W53" i="509"/>
  <c r="U53" i="509"/>
  <c r="L53" i="509"/>
  <c r="B53" i="509"/>
  <c r="BJ52" i="509"/>
  <c r="BI52" i="509"/>
  <c r="BH52" i="509"/>
  <c r="BG52" i="509"/>
  <c r="BF52" i="509"/>
  <c r="BE52" i="509"/>
  <c r="BD52" i="509"/>
  <c r="BC52" i="509"/>
  <c r="BB52" i="509"/>
  <c r="BA52" i="509"/>
  <c r="AQ52" i="509"/>
  <c r="AL52" i="509"/>
  <c r="AK52" i="509"/>
  <c r="AJ52" i="509"/>
  <c r="AD52" i="509"/>
  <c r="Z52" i="509" s="1"/>
  <c r="AC52" i="509"/>
  <c r="AB52" i="509"/>
  <c r="Y52" i="509"/>
  <c r="W52" i="509"/>
  <c r="U52" i="509"/>
  <c r="L52" i="509"/>
  <c r="B52" i="509"/>
  <c r="BJ51" i="509"/>
  <c r="BI51" i="509"/>
  <c r="BH51" i="509"/>
  <c r="BG51" i="509"/>
  <c r="BF51" i="509"/>
  <c r="BE51" i="509"/>
  <c r="BD51" i="509"/>
  <c r="BC51" i="509"/>
  <c r="BB51" i="509"/>
  <c r="BA51" i="509"/>
  <c r="AQ51" i="509"/>
  <c r="AL51" i="509"/>
  <c r="AK51" i="509"/>
  <c r="AJ51" i="509"/>
  <c r="AD51" i="509"/>
  <c r="Z51" i="509" s="1"/>
  <c r="AC51" i="509"/>
  <c r="AB51" i="509"/>
  <c r="Y51" i="509"/>
  <c r="W51" i="509"/>
  <c r="U51" i="509"/>
  <c r="L51" i="509"/>
  <c r="B51" i="509"/>
  <c r="BJ50" i="509"/>
  <c r="BI50" i="509"/>
  <c r="BH50" i="509"/>
  <c r="BG50" i="509"/>
  <c r="BF50" i="509"/>
  <c r="BE50" i="509"/>
  <c r="BD50" i="509"/>
  <c r="BC50" i="509"/>
  <c r="BB50" i="509"/>
  <c r="BA50" i="509"/>
  <c r="AQ50" i="509"/>
  <c r="AL50" i="509"/>
  <c r="AK50" i="509"/>
  <c r="AJ50" i="509"/>
  <c r="AD50" i="509"/>
  <c r="Z50" i="509" s="1"/>
  <c r="AC50" i="509"/>
  <c r="AB50" i="509"/>
  <c r="Y50" i="509"/>
  <c r="W50" i="509"/>
  <c r="U50" i="509"/>
  <c r="L50" i="509"/>
  <c r="B50" i="509"/>
  <c r="BJ49" i="509"/>
  <c r="BI49" i="509"/>
  <c r="BH49" i="509"/>
  <c r="BG49" i="509"/>
  <c r="BF49" i="509"/>
  <c r="BE49" i="509"/>
  <c r="BD49" i="509"/>
  <c r="BC49" i="509"/>
  <c r="BB49" i="509"/>
  <c r="BA49" i="509"/>
  <c r="AQ49" i="509"/>
  <c r="AL49" i="509"/>
  <c r="AK49" i="509"/>
  <c r="AJ49" i="509"/>
  <c r="AD49" i="509"/>
  <c r="Z49" i="509" s="1"/>
  <c r="AC49" i="509"/>
  <c r="AB49" i="509"/>
  <c r="Y49" i="509"/>
  <c r="W49" i="509"/>
  <c r="U49" i="509"/>
  <c r="L49" i="509"/>
  <c r="B49" i="509"/>
  <c r="BJ48" i="509"/>
  <c r="BI48" i="509"/>
  <c r="BH48" i="509"/>
  <c r="BG48" i="509"/>
  <c r="BF48" i="509"/>
  <c r="BE48" i="509"/>
  <c r="BD48" i="509"/>
  <c r="BC48" i="509"/>
  <c r="BB48" i="509"/>
  <c r="BA48" i="509"/>
  <c r="AQ48" i="509"/>
  <c r="AL48" i="509"/>
  <c r="AK48" i="509"/>
  <c r="AJ48" i="509"/>
  <c r="AD48" i="509"/>
  <c r="Z48" i="509" s="1"/>
  <c r="AC48" i="509"/>
  <c r="AB48" i="509"/>
  <c r="Y48" i="509"/>
  <c r="W48" i="509"/>
  <c r="U48" i="509"/>
  <c r="L48" i="509"/>
  <c r="B48" i="509"/>
  <c r="BJ47" i="509"/>
  <c r="BI47" i="509"/>
  <c r="BH47" i="509"/>
  <c r="BG47" i="509"/>
  <c r="BF47" i="509"/>
  <c r="BE47" i="509"/>
  <c r="BD47" i="509"/>
  <c r="BC47" i="509"/>
  <c r="BB47" i="509"/>
  <c r="BA47" i="509"/>
  <c r="AQ47" i="509"/>
  <c r="AL47" i="509"/>
  <c r="AK47" i="509"/>
  <c r="AJ47" i="509"/>
  <c r="AD47" i="509"/>
  <c r="Z47" i="509" s="1"/>
  <c r="AC47" i="509"/>
  <c r="AB47" i="509"/>
  <c r="Y47" i="509"/>
  <c r="W47" i="509"/>
  <c r="U47" i="509"/>
  <c r="L47" i="509"/>
  <c r="B47" i="509"/>
  <c r="BJ46" i="509"/>
  <c r="BI46" i="509"/>
  <c r="BH46" i="509"/>
  <c r="BG46" i="509"/>
  <c r="BF46" i="509"/>
  <c r="BE46" i="509"/>
  <c r="BD46" i="509"/>
  <c r="BC46" i="509"/>
  <c r="BB46" i="509"/>
  <c r="BA46" i="509"/>
  <c r="AQ46" i="509"/>
  <c r="AL46" i="509"/>
  <c r="AK46" i="509"/>
  <c r="AJ46" i="509"/>
  <c r="AD46" i="509"/>
  <c r="Z46" i="509" s="1"/>
  <c r="AC46" i="509"/>
  <c r="AB46" i="509"/>
  <c r="Y46" i="509"/>
  <c r="W46" i="509"/>
  <c r="U46" i="509"/>
  <c r="L46" i="509"/>
  <c r="B46" i="509"/>
  <c r="BJ45" i="509"/>
  <c r="BI45" i="509"/>
  <c r="BH45" i="509"/>
  <c r="BG45" i="509"/>
  <c r="BF45" i="509"/>
  <c r="BE45" i="509"/>
  <c r="BD45" i="509"/>
  <c r="BC45" i="509"/>
  <c r="BB45" i="509"/>
  <c r="BA45" i="509"/>
  <c r="AQ45" i="509"/>
  <c r="AL45" i="509"/>
  <c r="AK45" i="509"/>
  <c r="AJ45" i="509"/>
  <c r="AD45" i="509"/>
  <c r="Z45" i="509" s="1"/>
  <c r="AC45" i="509"/>
  <c r="AB45" i="509"/>
  <c r="Y45" i="509"/>
  <c r="W45" i="509"/>
  <c r="U45" i="509"/>
  <c r="L45" i="509"/>
  <c r="B45" i="509"/>
  <c r="BJ44" i="509"/>
  <c r="BI44" i="509"/>
  <c r="BH44" i="509"/>
  <c r="BG44" i="509"/>
  <c r="BF44" i="509"/>
  <c r="BE44" i="509"/>
  <c r="BD44" i="509"/>
  <c r="BC44" i="509"/>
  <c r="BB44" i="509"/>
  <c r="BA44" i="509"/>
  <c r="AQ44" i="509"/>
  <c r="AL44" i="509"/>
  <c r="AK44" i="509"/>
  <c r="AJ44" i="509"/>
  <c r="AD44" i="509"/>
  <c r="Z44" i="509" s="1"/>
  <c r="AC44" i="509"/>
  <c r="AB44" i="509"/>
  <c r="Y44" i="509"/>
  <c r="W44" i="509"/>
  <c r="U44" i="509"/>
  <c r="L44" i="509"/>
  <c r="B44" i="509"/>
  <c r="BJ43" i="509"/>
  <c r="BI43" i="509"/>
  <c r="BH43" i="509"/>
  <c r="BG43" i="509"/>
  <c r="BF43" i="509"/>
  <c r="BE43" i="509"/>
  <c r="BD43" i="509"/>
  <c r="BC43" i="509"/>
  <c r="BB43" i="509"/>
  <c r="BA43" i="509"/>
  <c r="AQ43" i="509"/>
  <c r="AL43" i="509"/>
  <c r="AK43" i="509"/>
  <c r="AJ43" i="509"/>
  <c r="AD43" i="509"/>
  <c r="Z43" i="509" s="1"/>
  <c r="AC43" i="509"/>
  <c r="AB43" i="509"/>
  <c r="Y43" i="509"/>
  <c r="W43" i="509"/>
  <c r="U43" i="509"/>
  <c r="L43" i="509"/>
  <c r="B43" i="509"/>
  <c r="BJ42" i="509"/>
  <c r="BI42" i="509"/>
  <c r="BH42" i="509"/>
  <c r="BG42" i="509"/>
  <c r="BF42" i="509"/>
  <c r="BE42" i="509"/>
  <c r="BD42" i="509"/>
  <c r="BC42" i="509"/>
  <c r="BB42" i="509"/>
  <c r="BA42" i="509"/>
  <c r="AQ42" i="509"/>
  <c r="AL42" i="509"/>
  <c r="AK42" i="509"/>
  <c r="AJ42" i="509"/>
  <c r="AD42" i="509"/>
  <c r="Z42" i="509" s="1"/>
  <c r="AC42" i="509"/>
  <c r="AB42" i="509"/>
  <c r="Y42" i="509"/>
  <c r="W42" i="509"/>
  <c r="U42" i="509"/>
  <c r="L42" i="509"/>
  <c r="B42" i="509"/>
  <c r="BJ41" i="509"/>
  <c r="BI41" i="509"/>
  <c r="BH41" i="509"/>
  <c r="BG41" i="509"/>
  <c r="BF41" i="509"/>
  <c r="BE41" i="509"/>
  <c r="BD41" i="509"/>
  <c r="BC41" i="509"/>
  <c r="BB41" i="509"/>
  <c r="BA41" i="509"/>
  <c r="AQ41" i="509"/>
  <c r="AL41" i="509"/>
  <c r="AK41" i="509"/>
  <c r="AJ41" i="509"/>
  <c r="AD41" i="509"/>
  <c r="Z41" i="509" s="1"/>
  <c r="AC41" i="509"/>
  <c r="AB41" i="509"/>
  <c r="Y41" i="509"/>
  <c r="W41" i="509"/>
  <c r="U41" i="509"/>
  <c r="L41" i="509"/>
  <c r="B41" i="509"/>
  <c r="BJ40" i="509"/>
  <c r="BI40" i="509"/>
  <c r="BH40" i="509"/>
  <c r="BG40" i="509"/>
  <c r="BF40" i="509"/>
  <c r="BE40" i="509"/>
  <c r="BD40" i="509"/>
  <c r="BC40" i="509"/>
  <c r="BB40" i="509"/>
  <c r="BA40" i="509"/>
  <c r="AQ40" i="509"/>
  <c r="AL40" i="509"/>
  <c r="AK40" i="509"/>
  <c r="AJ40" i="509"/>
  <c r="AD40" i="509"/>
  <c r="Z40" i="509" s="1"/>
  <c r="AC40" i="509"/>
  <c r="AB40" i="509"/>
  <c r="Y40" i="509"/>
  <c r="W40" i="509"/>
  <c r="U40" i="509"/>
  <c r="L40" i="509"/>
  <c r="B40" i="509"/>
  <c r="BJ39" i="509"/>
  <c r="BI39" i="509"/>
  <c r="BH39" i="509"/>
  <c r="BG39" i="509"/>
  <c r="BF39" i="509"/>
  <c r="BE39" i="509"/>
  <c r="BD39" i="509"/>
  <c r="BC39" i="509"/>
  <c r="BB39" i="509"/>
  <c r="BA39" i="509"/>
  <c r="AQ39" i="509"/>
  <c r="AL39" i="509"/>
  <c r="AK39" i="509"/>
  <c r="AJ39" i="509"/>
  <c r="AD39" i="509"/>
  <c r="Z39" i="509" s="1"/>
  <c r="AC39" i="509"/>
  <c r="AB39" i="509"/>
  <c r="Y39" i="509"/>
  <c r="W39" i="509"/>
  <c r="U39" i="509"/>
  <c r="L39" i="509"/>
  <c r="B39" i="509"/>
  <c r="BJ38" i="509"/>
  <c r="BI38" i="509"/>
  <c r="BH38" i="509"/>
  <c r="BG38" i="509"/>
  <c r="BF38" i="509"/>
  <c r="BE38" i="509"/>
  <c r="BD38" i="509"/>
  <c r="BC38" i="509"/>
  <c r="BB38" i="509"/>
  <c r="BA38" i="509"/>
  <c r="AQ38" i="509"/>
  <c r="AL38" i="509"/>
  <c r="AK38" i="509"/>
  <c r="AJ38" i="509"/>
  <c r="AD38" i="509"/>
  <c r="Z38" i="509" s="1"/>
  <c r="AC38" i="509"/>
  <c r="AB38" i="509"/>
  <c r="Y38" i="509"/>
  <c r="W38" i="509"/>
  <c r="U38" i="509"/>
  <c r="L38" i="509"/>
  <c r="B38" i="509"/>
  <c r="BJ37" i="509"/>
  <c r="BI37" i="509"/>
  <c r="BH37" i="509"/>
  <c r="BG37" i="509"/>
  <c r="BF37" i="509"/>
  <c r="BE37" i="509"/>
  <c r="BD37" i="509"/>
  <c r="BC37" i="509"/>
  <c r="BB37" i="509"/>
  <c r="BA37" i="509"/>
  <c r="AQ37" i="509"/>
  <c r="AL37" i="509"/>
  <c r="AK37" i="509"/>
  <c r="AJ37" i="509"/>
  <c r="AD37" i="509"/>
  <c r="Z37" i="509" s="1"/>
  <c r="AC37" i="509"/>
  <c r="AB37" i="509"/>
  <c r="Y37" i="509"/>
  <c r="W37" i="509"/>
  <c r="U37" i="509"/>
  <c r="L37" i="509"/>
  <c r="B37" i="509"/>
  <c r="BJ36" i="509"/>
  <c r="BI36" i="509"/>
  <c r="BH36" i="509"/>
  <c r="BG36" i="509"/>
  <c r="BF36" i="509"/>
  <c r="BE36" i="509"/>
  <c r="BD36" i="509"/>
  <c r="BC36" i="509"/>
  <c r="BB36" i="509"/>
  <c r="BA36" i="509"/>
  <c r="AQ36" i="509"/>
  <c r="AL36" i="509"/>
  <c r="AK36" i="509"/>
  <c r="AJ36" i="509"/>
  <c r="AD36" i="509"/>
  <c r="Z36" i="509" s="1"/>
  <c r="AC36" i="509"/>
  <c r="AB36" i="509"/>
  <c r="Y36" i="509"/>
  <c r="W36" i="509"/>
  <c r="U36" i="509"/>
  <c r="L36" i="509"/>
  <c r="B36" i="509"/>
  <c r="BJ35" i="509"/>
  <c r="BI35" i="509"/>
  <c r="BH35" i="509"/>
  <c r="BG35" i="509"/>
  <c r="BF35" i="509"/>
  <c r="BE35" i="509"/>
  <c r="BD35" i="509"/>
  <c r="BC35" i="509"/>
  <c r="BB35" i="509"/>
  <c r="BA35" i="509"/>
  <c r="AQ35" i="509"/>
  <c r="AL35" i="509"/>
  <c r="AK35" i="509"/>
  <c r="AJ35" i="509"/>
  <c r="AD35" i="509"/>
  <c r="Z35" i="509" s="1"/>
  <c r="AC35" i="509"/>
  <c r="AB35" i="509"/>
  <c r="Y35" i="509"/>
  <c r="W35" i="509"/>
  <c r="U35" i="509"/>
  <c r="L35" i="509"/>
  <c r="B35" i="509"/>
  <c r="BJ34" i="509"/>
  <c r="BI34" i="509"/>
  <c r="BH34" i="509"/>
  <c r="BG34" i="509"/>
  <c r="BF34" i="509"/>
  <c r="BE34" i="509"/>
  <c r="BD34" i="509"/>
  <c r="BC34" i="509"/>
  <c r="BB34" i="509"/>
  <c r="BA34" i="509"/>
  <c r="AQ34" i="509"/>
  <c r="AL34" i="509"/>
  <c r="AK34" i="509"/>
  <c r="AJ34" i="509"/>
  <c r="AD34" i="509"/>
  <c r="Z34" i="509" s="1"/>
  <c r="AC34" i="509"/>
  <c r="AB34" i="509"/>
  <c r="Y34" i="509"/>
  <c r="W34" i="509"/>
  <c r="U34" i="509"/>
  <c r="L34" i="509"/>
  <c r="B34" i="509"/>
  <c r="BJ33" i="509"/>
  <c r="BI33" i="509"/>
  <c r="BH33" i="509"/>
  <c r="BG33" i="509"/>
  <c r="BF33" i="509"/>
  <c r="BE33" i="509"/>
  <c r="BD33" i="509"/>
  <c r="BC33" i="509"/>
  <c r="BB33" i="509"/>
  <c r="BA33" i="509"/>
  <c r="AQ33" i="509"/>
  <c r="AL33" i="509"/>
  <c r="AK33" i="509"/>
  <c r="AJ33" i="509"/>
  <c r="AD33" i="509"/>
  <c r="Z33" i="509" s="1"/>
  <c r="AC33" i="509"/>
  <c r="AB33" i="509"/>
  <c r="Y33" i="509"/>
  <c r="W33" i="509"/>
  <c r="U33" i="509"/>
  <c r="L33" i="509"/>
  <c r="B33" i="509"/>
  <c r="BJ32" i="509"/>
  <c r="BI32" i="509"/>
  <c r="BH32" i="509"/>
  <c r="BG32" i="509"/>
  <c r="BF32" i="509"/>
  <c r="BE32" i="509"/>
  <c r="BD32" i="509"/>
  <c r="BC32" i="509"/>
  <c r="BB32" i="509"/>
  <c r="BA32" i="509"/>
  <c r="AQ32" i="509"/>
  <c r="AL32" i="509"/>
  <c r="AK32" i="509"/>
  <c r="AJ32" i="509"/>
  <c r="AD32" i="509"/>
  <c r="AC32" i="509"/>
  <c r="AB32" i="509"/>
  <c r="Z32" i="509"/>
  <c r="Y32" i="509"/>
  <c r="W32" i="509"/>
  <c r="U32" i="509"/>
  <c r="L32" i="509"/>
  <c r="B32" i="509"/>
  <c r="BJ31" i="509"/>
  <c r="BI31" i="509"/>
  <c r="BH31" i="509"/>
  <c r="BG31" i="509"/>
  <c r="BF31" i="509"/>
  <c r="BE31" i="509"/>
  <c r="BD31" i="509"/>
  <c r="BC31" i="509"/>
  <c r="BB31" i="509"/>
  <c r="BA31" i="509"/>
  <c r="AQ31" i="509"/>
  <c r="AL31" i="509"/>
  <c r="AK31" i="509"/>
  <c r="AJ31" i="509"/>
  <c r="AD31" i="509"/>
  <c r="Z31" i="509" s="1"/>
  <c r="AC31" i="509"/>
  <c r="AB31" i="509"/>
  <c r="Y31" i="509"/>
  <c r="W31" i="509"/>
  <c r="U31" i="509"/>
  <c r="L31" i="509"/>
  <c r="B31" i="509"/>
  <c r="BJ30" i="509"/>
  <c r="BI30" i="509"/>
  <c r="BH30" i="509"/>
  <c r="BG30" i="509"/>
  <c r="BF30" i="509"/>
  <c r="AV30" i="509"/>
  <c r="AU30" i="509"/>
  <c r="AT30" i="509"/>
  <c r="AS30" i="509"/>
  <c r="AR30" i="509"/>
  <c r="AQ30" i="509"/>
  <c r="AP30" i="509"/>
  <c r="AO30" i="509"/>
  <c r="AN30" i="509"/>
  <c r="AM30" i="509"/>
  <c r="AL30" i="509"/>
  <c r="AK30" i="509"/>
  <c r="AJ30" i="509"/>
  <c r="AI30" i="509"/>
  <c r="AH30" i="509"/>
  <c r="AG30" i="509"/>
  <c r="AF30" i="509"/>
  <c r="AE30" i="509"/>
  <c r="AD30" i="509"/>
  <c r="AV29" i="509"/>
  <c r="AU29" i="509"/>
  <c r="AT29" i="509"/>
  <c r="AS29" i="509"/>
  <c r="AR29" i="509"/>
  <c r="AQ29" i="509"/>
  <c r="AM29" i="509"/>
  <c r="AL29" i="509"/>
  <c r="AK29" i="509"/>
  <c r="AJ29" i="509"/>
  <c r="AI29" i="509"/>
  <c r="AH29" i="509"/>
  <c r="AG29" i="509"/>
  <c r="AF29" i="509"/>
  <c r="AE29" i="509"/>
  <c r="AD29" i="509"/>
  <c r="S29" i="509"/>
  <c r="AP29" i="509" s="1"/>
  <c r="R29" i="509"/>
  <c r="AO29" i="509" s="1"/>
  <c r="Q29" i="509"/>
  <c r="AN29" i="509" s="1"/>
  <c r="E29" i="509"/>
  <c r="D29" i="509"/>
  <c r="C29" i="509"/>
  <c r="AV28" i="509"/>
  <c r="AU28" i="509"/>
  <c r="AT28" i="509"/>
  <c r="AS28" i="509"/>
  <c r="AR28" i="509"/>
  <c r="AQ28" i="509"/>
  <c r="AP28" i="509"/>
  <c r="AO28" i="509"/>
  <c r="AN28" i="509"/>
  <c r="AM28" i="509"/>
  <c r="AL28" i="509"/>
  <c r="AK28" i="509"/>
  <c r="AJ28" i="509"/>
  <c r="AI28" i="509"/>
  <c r="AH28" i="509"/>
  <c r="AG28" i="509"/>
  <c r="AF28" i="509"/>
  <c r="AE28" i="509"/>
  <c r="AD28" i="509"/>
  <c r="X28" i="509"/>
  <c r="V28" i="509"/>
  <c r="U11" i="509"/>
  <c r="T11" i="509"/>
  <c r="U10" i="509"/>
  <c r="T10" i="509"/>
  <c r="H10" i="509"/>
  <c r="U9" i="509"/>
  <c r="T9" i="509"/>
  <c r="H9" i="509"/>
  <c r="AH4" i="509" s="1"/>
  <c r="BD30" i="509" s="1"/>
  <c r="U8" i="509"/>
  <c r="T8" i="509"/>
  <c r="H8" i="509"/>
  <c r="AG4" i="509" s="1"/>
  <c r="BC30" i="509" s="1"/>
  <c r="U7" i="509"/>
  <c r="T7" i="509"/>
  <c r="H7" i="509"/>
  <c r="X6" i="509"/>
  <c r="H6" i="509"/>
  <c r="AE4" i="509" s="1"/>
  <c r="BA30" i="509" s="1"/>
  <c r="AI4" i="509"/>
  <c r="BE30" i="509" s="1"/>
  <c r="AF4" i="509"/>
  <c r="BB30" i="509" s="1"/>
  <c r="AC3" i="509"/>
  <c r="Y3" i="509"/>
  <c r="U3" i="509"/>
  <c r="T3" i="509"/>
  <c r="AK2" i="509"/>
  <c r="AJ2" i="509"/>
  <c r="AI2" i="509"/>
  <c r="AH2" i="509"/>
  <c r="AG2" i="509"/>
  <c r="AF2" i="509"/>
  <c r="AE2" i="509"/>
  <c r="Y2" i="509"/>
  <c r="U2" i="509"/>
  <c r="T2" i="509"/>
  <c r="F1" i="509"/>
  <c r="X231" i="510"/>
  <c r="V231" i="510"/>
  <c r="T231" i="510"/>
  <c r="U12" i="510" s="1"/>
  <c r="S231" i="510"/>
  <c r="R231" i="510"/>
  <c r="Q231" i="510"/>
  <c r="P231" i="510"/>
  <c r="O231" i="510"/>
  <c r="N231" i="510"/>
  <c r="K231" i="510"/>
  <c r="J231" i="510"/>
  <c r="I231" i="510"/>
  <c r="BJ129" i="510"/>
  <c r="BI129" i="510"/>
  <c r="BH129" i="510"/>
  <c r="BG129" i="510"/>
  <c r="BF129" i="510"/>
  <c r="BE129" i="510"/>
  <c r="BD129" i="510"/>
  <c r="BC129" i="510"/>
  <c r="BB129" i="510"/>
  <c r="BA129" i="510"/>
  <c r="AQ129" i="510"/>
  <c r="AL129" i="510"/>
  <c r="AK129" i="510"/>
  <c r="AJ129" i="510"/>
  <c r="AD129" i="510"/>
  <c r="Z129" i="510" s="1"/>
  <c r="AC129" i="510"/>
  <c r="AB129" i="510"/>
  <c r="Y129" i="510"/>
  <c r="W129" i="510"/>
  <c r="U129" i="510"/>
  <c r="L129" i="510"/>
  <c r="B129" i="510"/>
  <c r="BJ128" i="510"/>
  <c r="BI128" i="510"/>
  <c r="BH128" i="510"/>
  <c r="BG128" i="510"/>
  <c r="BF128" i="510"/>
  <c r="BE128" i="510"/>
  <c r="BD128" i="510"/>
  <c r="BC128" i="510"/>
  <c r="BB128" i="510"/>
  <c r="BA128" i="510"/>
  <c r="AQ128" i="510"/>
  <c r="AL128" i="510"/>
  <c r="AK128" i="510"/>
  <c r="AJ128" i="510"/>
  <c r="AD128" i="510"/>
  <c r="Z128" i="510" s="1"/>
  <c r="AC128" i="510"/>
  <c r="AB128" i="510"/>
  <c r="Y128" i="510"/>
  <c r="W128" i="510"/>
  <c r="U128" i="510"/>
  <c r="L128" i="510"/>
  <c r="B128" i="510"/>
  <c r="BJ127" i="510"/>
  <c r="BI127" i="510"/>
  <c r="BH127" i="510"/>
  <c r="BG127" i="510"/>
  <c r="BF127" i="510"/>
  <c r="BE127" i="510"/>
  <c r="BD127" i="510"/>
  <c r="BC127" i="510"/>
  <c r="BB127" i="510"/>
  <c r="BA127" i="510"/>
  <c r="AQ127" i="510"/>
  <c r="AL127" i="510"/>
  <c r="AK127" i="510"/>
  <c r="AJ127" i="510"/>
  <c r="AD127" i="510"/>
  <c r="Z127" i="510" s="1"/>
  <c r="AC127" i="510"/>
  <c r="AB127" i="510"/>
  <c r="Y127" i="510"/>
  <c r="W127" i="510"/>
  <c r="U127" i="510"/>
  <c r="L127" i="510"/>
  <c r="B127" i="510"/>
  <c r="BJ126" i="510"/>
  <c r="BI126" i="510"/>
  <c r="BH126" i="510"/>
  <c r="BG126" i="510"/>
  <c r="BF126" i="510"/>
  <c r="BE126" i="510"/>
  <c r="BD126" i="510"/>
  <c r="BC126" i="510"/>
  <c r="BB126" i="510"/>
  <c r="BA126" i="510"/>
  <c r="AQ126" i="510"/>
  <c r="AL126" i="510"/>
  <c r="AK126" i="510"/>
  <c r="AJ126" i="510"/>
  <c r="AD126" i="510"/>
  <c r="Z126" i="510" s="1"/>
  <c r="AC126" i="510"/>
  <c r="AB126" i="510"/>
  <c r="Y126" i="510"/>
  <c r="W126" i="510"/>
  <c r="U126" i="510"/>
  <c r="L126" i="510"/>
  <c r="B126" i="510"/>
  <c r="BJ125" i="510"/>
  <c r="BI125" i="510"/>
  <c r="BH125" i="510"/>
  <c r="BG125" i="510"/>
  <c r="BF125" i="510"/>
  <c r="BE125" i="510"/>
  <c r="BD125" i="510"/>
  <c r="BC125" i="510"/>
  <c r="BB125" i="510"/>
  <c r="BA125" i="510"/>
  <c r="AQ125" i="510"/>
  <c r="AL125" i="510"/>
  <c r="AK125" i="510"/>
  <c r="AJ125" i="510"/>
  <c r="AD125" i="510"/>
  <c r="Z125" i="510" s="1"/>
  <c r="AC125" i="510"/>
  <c r="AB125" i="510"/>
  <c r="Y125" i="510"/>
  <c r="W125" i="510"/>
  <c r="U125" i="510"/>
  <c r="L125" i="510"/>
  <c r="B125" i="510"/>
  <c r="BJ124" i="510"/>
  <c r="BI124" i="510"/>
  <c r="BH124" i="510"/>
  <c r="BG124" i="510"/>
  <c r="BF124" i="510"/>
  <c r="BE124" i="510"/>
  <c r="BD124" i="510"/>
  <c r="BC124" i="510"/>
  <c r="BB124" i="510"/>
  <c r="BA124" i="510"/>
  <c r="AQ124" i="510"/>
  <c r="AL124" i="510"/>
  <c r="AK124" i="510"/>
  <c r="AJ124" i="510"/>
  <c r="AD124" i="510"/>
  <c r="Z124" i="510" s="1"/>
  <c r="AC124" i="510"/>
  <c r="AB124" i="510"/>
  <c r="Y124" i="510"/>
  <c r="W124" i="510"/>
  <c r="U124" i="510"/>
  <c r="L124" i="510"/>
  <c r="B124" i="510"/>
  <c r="BJ123" i="510"/>
  <c r="BI123" i="510"/>
  <c r="BH123" i="510"/>
  <c r="BG123" i="510"/>
  <c r="BF123" i="510"/>
  <c r="BE123" i="510"/>
  <c r="BD123" i="510"/>
  <c r="BC123" i="510"/>
  <c r="BB123" i="510"/>
  <c r="BA123" i="510"/>
  <c r="AQ123" i="510"/>
  <c r="AL123" i="510"/>
  <c r="AK123" i="510"/>
  <c r="AJ123" i="510"/>
  <c r="AD123" i="510"/>
  <c r="Z123" i="510" s="1"/>
  <c r="AC123" i="510"/>
  <c r="AB123" i="510"/>
  <c r="Y123" i="510"/>
  <c r="W123" i="510"/>
  <c r="U123" i="510"/>
  <c r="L123" i="510"/>
  <c r="B123" i="510"/>
  <c r="BJ122" i="510"/>
  <c r="BI122" i="510"/>
  <c r="BH122" i="510"/>
  <c r="BG122" i="510"/>
  <c r="BF122" i="510"/>
  <c r="BE122" i="510"/>
  <c r="BD122" i="510"/>
  <c r="BC122" i="510"/>
  <c r="BB122" i="510"/>
  <c r="BA122" i="510"/>
  <c r="AQ122" i="510"/>
  <c r="AL122" i="510"/>
  <c r="AK122" i="510"/>
  <c r="AJ122" i="510"/>
  <c r="AD122" i="510"/>
  <c r="Z122" i="510" s="1"/>
  <c r="AC122" i="510"/>
  <c r="AB122" i="510"/>
  <c r="Y122" i="510"/>
  <c r="W122" i="510"/>
  <c r="U122" i="510"/>
  <c r="L122" i="510"/>
  <c r="B122" i="510"/>
  <c r="BJ121" i="510"/>
  <c r="BI121" i="510"/>
  <c r="BH121" i="510"/>
  <c r="BG121" i="510"/>
  <c r="BF121" i="510"/>
  <c r="BE121" i="510"/>
  <c r="BD121" i="510"/>
  <c r="BC121" i="510"/>
  <c r="BB121" i="510"/>
  <c r="BA121" i="510"/>
  <c r="AQ121" i="510"/>
  <c r="AL121" i="510"/>
  <c r="AK121" i="510"/>
  <c r="AJ121" i="510"/>
  <c r="AD121" i="510"/>
  <c r="Z121" i="510" s="1"/>
  <c r="AC121" i="510"/>
  <c r="AB121" i="510"/>
  <c r="Y121" i="510"/>
  <c r="W121" i="510"/>
  <c r="U121" i="510"/>
  <c r="L121" i="510"/>
  <c r="B121" i="510"/>
  <c r="BJ120" i="510"/>
  <c r="BI120" i="510"/>
  <c r="BH120" i="510"/>
  <c r="BG120" i="510"/>
  <c r="BF120" i="510"/>
  <c r="BE120" i="510"/>
  <c r="BD120" i="510"/>
  <c r="BC120" i="510"/>
  <c r="BB120" i="510"/>
  <c r="BA120" i="510"/>
  <c r="AQ120" i="510"/>
  <c r="AL120" i="510"/>
  <c r="AK120" i="510"/>
  <c r="AJ120" i="510"/>
  <c r="AD120" i="510"/>
  <c r="Z120" i="510" s="1"/>
  <c r="AC120" i="510"/>
  <c r="AB120" i="510"/>
  <c r="Y120" i="510"/>
  <c r="W120" i="510"/>
  <c r="U120" i="510"/>
  <c r="L120" i="510"/>
  <c r="B120" i="510"/>
  <c r="BJ119" i="510"/>
  <c r="BI119" i="510"/>
  <c r="BH119" i="510"/>
  <c r="BG119" i="510"/>
  <c r="BF119" i="510"/>
  <c r="BE119" i="510"/>
  <c r="BD119" i="510"/>
  <c r="BC119" i="510"/>
  <c r="BB119" i="510"/>
  <c r="BA119" i="510"/>
  <c r="AQ119" i="510"/>
  <c r="AL119" i="510"/>
  <c r="AK119" i="510"/>
  <c r="AJ119" i="510"/>
  <c r="AD119" i="510"/>
  <c r="Z119" i="510" s="1"/>
  <c r="AC119" i="510"/>
  <c r="AB119" i="510"/>
  <c r="Y119" i="510"/>
  <c r="W119" i="510"/>
  <c r="U119" i="510"/>
  <c r="L119" i="510"/>
  <c r="B119" i="510"/>
  <c r="BJ118" i="510"/>
  <c r="BI118" i="510"/>
  <c r="BH118" i="510"/>
  <c r="BG118" i="510"/>
  <c r="BF118" i="510"/>
  <c r="BE118" i="510"/>
  <c r="BD118" i="510"/>
  <c r="BC118" i="510"/>
  <c r="BB118" i="510"/>
  <c r="BA118" i="510"/>
  <c r="AQ118" i="510"/>
  <c r="AL118" i="510"/>
  <c r="AK118" i="510"/>
  <c r="AJ118" i="510"/>
  <c r="AD118" i="510"/>
  <c r="Z118" i="510" s="1"/>
  <c r="AC118" i="510"/>
  <c r="AB118" i="510"/>
  <c r="Y118" i="510"/>
  <c r="W118" i="510"/>
  <c r="U118" i="510"/>
  <c r="L118" i="510"/>
  <c r="B118" i="510"/>
  <c r="BJ117" i="510"/>
  <c r="BI117" i="510"/>
  <c r="BH117" i="510"/>
  <c r="BG117" i="510"/>
  <c r="BF117" i="510"/>
  <c r="BE117" i="510"/>
  <c r="BD117" i="510"/>
  <c r="BC117" i="510"/>
  <c r="BB117" i="510"/>
  <c r="BA117" i="510"/>
  <c r="AQ117" i="510"/>
  <c r="AL117" i="510"/>
  <c r="AK117" i="510"/>
  <c r="AJ117" i="510"/>
  <c r="AD117" i="510"/>
  <c r="Z117" i="510" s="1"/>
  <c r="AC117" i="510"/>
  <c r="AB117" i="510"/>
  <c r="Y117" i="510"/>
  <c r="W117" i="510"/>
  <c r="U117" i="510"/>
  <c r="L117" i="510"/>
  <c r="B117" i="510"/>
  <c r="BJ116" i="510"/>
  <c r="BI116" i="510"/>
  <c r="BH116" i="510"/>
  <c r="BG116" i="510"/>
  <c r="BF116" i="510"/>
  <c r="BE116" i="510"/>
  <c r="BD116" i="510"/>
  <c r="BC116" i="510"/>
  <c r="BB116" i="510"/>
  <c r="BA116" i="510"/>
  <c r="AQ116" i="510"/>
  <c r="AL116" i="510"/>
  <c r="AK116" i="510"/>
  <c r="AJ116" i="510"/>
  <c r="AD116" i="510"/>
  <c r="Z116" i="510" s="1"/>
  <c r="AC116" i="510"/>
  <c r="AB116" i="510"/>
  <c r="Y116" i="510"/>
  <c r="W116" i="510"/>
  <c r="U116" i="510"/>
  <c r="L116" i="510"/>
  <c r="B116" i="510"/>
  <c r="BJ115" i="510"/>
  <c r="BI115" i="510"/>
  <c r="BH115" i="510"/>
  <c r="BG115" i="510"/>
  <c r="BF115" i="510"/>
  <c r="BE115" i="510"/>
  <c r="BD115" i="510"/>
  <c r="BC115" i="510"/>
  <c r="BB115" i="510"/>
  <c r="BA115" i="510"/>
  <c r="AQ115" i="510"/>
  <c r="AL115" i="510"/>
  <c r="AK115" i="510"/>
  <c r="AJ115" i="510"/>
  <c r="AD115" i="510"/>
  <c r="Z115" i="510" s="1"/>
  <c r="AC115" i="510"/>
  <c r="AB115" i="510"/>
  <c r="Y115" i="510"/>
  <c r="W115" i="510"/>
  <c r="U115" i="510"/>
  <c r="L115" i="510"/>
  <c r="B115" i="510"/>
  <c r="BJ114" i="510"/>
  <c r="BI114" i="510"/>
  <c r="BH114" i="510"/>
  <c r="BG114" i="510"/>
  <c r="BF114" i="510"/>
  <c r="BE114" i="510"/>
  <c r="BD114" i="510"/>
  <c r="BC114" i="510"/>
  <c r="BB114" i="510"/>
  <c r="BA114" i="510"/>
  <c r="AQ114" i="510"/>
  <c r="AL114" i="510"/>
  <c r="AK114" i="510"/>
  <c r="AJ114" i="510"/>
  <c r="AD114" i="510"/>
  <c r="Z114" i="510" s="1"/>
  <c r="AC114" i="510"/>
  <c r="AB114" i="510"/>
  <c r="Y114" i="510"/>
  <c r="W114" i="510"/>
  <c r="U114" i="510"/>
  <c r="L114" i="510"/>
  <c r="B114" i="510"/>
  <c r="BJ113" i="510"/>
  <c r="BI113" i="510"/>
  <c r="BH113" i="510"/>
  <c r="BG113" i="510"/>
  <c r="BF113" i="510"/>
  <c r="BE113" i="510"/>
  <c r="BD113" i="510"/>
  <c r="BC113" i="510"/>
  <c r="BB113" i="510"/>
  <c r="BA113" i="510"/>
  <c r="AQ113" i="510"/>
  <c r="AL113" i="510"/>
  <c r="AK113" i="510"/>
  <c r="AJ113" i="510"/>
  <c r="AD113" i="510"/>
  <c r="Z113" i="510" s="1"/>
  <c r="AC113" i="510"/>
  <c r="AB113" i="510"/>
  <c r="Y113" i="510"/>
  <c r="W113" i="510"/>
  <c r="U113" i="510"/>
  <c r="L113" i="510"/>
  <c r="B113" i="510"/>
  <c r="BJ112" i="510"/>
  <c r="BI112" i="510"/>
  <c r="BH112" i="510"/>
  <c r="BG112" i="510"/>
  <c r="BF112" i="510"/>
  <c r="BE112" i="510"/>
  <c r="BD112" i="510"/>
  <c r="BC112" i="510"/>
  <c r="BB112" i="510"/>
  <c r="BA112" i="510"/>
  <c r="AQ112" i="510"/>
  <c r="AL112" i="510"/>
  <c r="AK112" i="510"/>
  <c r="AJ112" i="510"/>
  <c r="AD112" i="510"/>
  <c r="Z112" i="510" s="1"/>
  <c r="AC112" i="510"/>
  <c r="AB112" i="510"/>
  <c r="Y112" i="510"/>
  <c r="W112" i="510"/>
  <c r="U112" i="510"/>
  <c r="L112" i="510"/>
  <c r="B112" i="510"/>
  <c r="BJ111" i="510"/>
  <c r="BI111" i="510"/>
  <c r="BH111" i="510"/>
  <c r="BG111" i="510"/>
  <c r="BF111" i="510"/>
  <c r="BE111" i="510"/>
  <c r="BD111" i="510"/>
  <c r="BC111" i="510"/>
  <c r="BB111" i="510"/>
  <c r="BA111" i="510"/>
  <c r="AQ111" i="510"/>
  <c r="AL111" i="510"/>
  <c r="AK111" i="510"/>
  <c r="AJ111" i="510"/>
  <c r="AD111" i="510"/>
  <c r="Z111" i="510" s="1"/>
  <c r="AC111" i="510"/>
  <c r="AB111" i="510"/>
  <c r="Y111" i="510"/>
  <c r="W111" i="510"/>
  <c r="U111" i="510"/>
  <c r="L111" i="510"/>
  <c r="B111" i="510"/>
  <c r="BJ110" i="510"/>
  <c r="BI110" i="510"/>
  <c r="BH110" i="510"/>
  <c r="BG110" i="510"/>
  <c r="BF110" i="510"/>
  <c r="BE110" i="510"/>
  <c r="BD110" i="510"/>
  <c r="BC110" i="510"/>
  <c r="BB110" i="510"/>
  <c r="BA110" i="510"/>
  <c r="AQ110" i="510"/>
  <c r="AL110" i="510"/>
  <c r="AK110" i="510"/>
  <c r="AJ110" i="510"/>
  <c r="AD110" i="510"/>
  <c r="Z110" i="510" s="1"/>
  <c r="AC110" i="510"/>
  <c r="AB110" i="510"/>
  <c r="Y110" i="510"/>
  <c r="W110" i="510"/>
  <c r="U110" i="510"/>
  <c r="L110" i="510"/>
  <c r="B110" i="510"/>
  <c r="BJ109" i="510"/>
  <c r="BI109" i="510"/>
  <c r="BH109" i="510"/>
  <c r="BG109" i="510"/>
  <c r="BF109" i="510"/>
  <c r="BE109" i="510"/>
  <c r="BD109" i="510"/>
  <c r="BC109" i="510"/>
  <c r="BB109" i="510"/>
  <c r="BA109" i="510"/>
  <c r="AQ109" i="510"/>
  <c r="AL109" i="510"/>
  <c r="AK109" i="510"/>
  <c r="AJ109" i="510"/>
  <c r="AD109" i="510"/>
  <c r="Z109" i="510" s="1"/>
  <c r="AC109" i="510"/>
  <c r="AB109" i="510"/>
  <c r="Y109" i="510"/>
  <c r="W109" i="510"/>
  <c r="U109" i="510"/>
  <c r="L109" i="510"/>
  <c r="B109" i="510"/>
  <c r="BJ108" i="510"/>
  <c r="BI108" i="510"/>
  <c r="BH108" i="510"/>
  <c r="BG108" i="510"/>
  <c r="BF108" i="510"/>
  <c r="BE108" i="510"/>
  <c r="BD108" i="510"/>
  <c r="BC108" i="510"/>
  <c r="BB108" i="510"/>
  <c r="BA108" i="510"/>
  <c r="AQ108" i="510"/>
  <c r="AL108" i="510"/>
  <c r="AK108" i="510"/>
  <c r="AJ108" i="510"/>
  <c r="AD108" i="510"/>
  <c r="Z108" i="510" s="1"/>
  <c r="AC108" i="510"/>
  <c r="AB108" i="510"/>
  <c r="Y108" i="510"/>
  <c r="W108" i="510"/>
  <c r="U108" i="510"/>
  <c r="L108" i="510"/>
  <c r="B108" i="510"/>
  <c r="BJ107" i="510"/>
  <c r="BI107" i="510"/>
  <c r="BH107" i="510"/>
  <c r="BG107" i="510"/>
  <c r="BF107" i="510"/>
  <c r="BE107" i="510"/>
  <c r="BD107" i="510"/>
  <c r="BC107" i="510"/>
  <c r="BB107" i="510"/>
  <c r="BA107" i="510"/>
  <c r="AQ107" i="510"/>
  <c r="AL107" i="510"/>
  <c r="AK107" i="510"/>
  <c r="AJ107" i="510"/>
  <c r="AD107" i="510"/>
  <c r="Z107" i="510" s="1"/>
  <c r="AC107" i="510"/>
  <c r="AB107" i="510"/>
  <c r="Y107" i="510"/>
  <c r="W107" i="510"/>
  <c r="U107" i="510"/>
  <c r="L107" i="510"/>
  <c r="B107" i="510"/>
  <c r="BJ106" i="510"/>
  <c r="BI106" i="510"/>
  <c r="BH106" i="510"/>
  <c r="BG106" i="510"/>
  <c r="BF106" i="510"/>
  <c r="BE106" i="510"/>
  <c r="BD106" i="510"/>
  <c r="BC106" i="510"/>
  <c r="BB106" i="510"/>
  <c r="BA106" i="510"/>
  <c r="AQ106" i="510"/>
  <c r="AL106" i="510"/>
  <c r="AK106" i="510"/>
  <c r="AJ106" i="510"/>
  <c r="AD106" i="510"/>
  <c r="Z106" i="510" s="1"/>
  <c r="AC106" i="510"/>
  <c r="AB106" i="510"/>
  <c r="Y106" i="510"/>
  <c r="W106" i="510"/>
  <c r="U106" i="510"/>
  <c r="L106" i="510"/>
  <c r="B106" i="510"/>
  <c r="BJ105" i="510"/>
  <c r="BI105" i="510"/>
  <c r="BH105" i="510"/>
  <c r="BG105" i="510"/>
  <c r="BF105" i="510"/>
  <c r="BE105" i="510"/>
  <c r="BD105" i="510"/>
  <c r="BC105" i="510"/>
  <c r="BB105" i="510"/>
  <c r="BA105" i="510"/>
  <c r="AQ105" i="510"/>
  <c r="AL105" i="510"/>
  <c r="AK105" i="510"/>
  <c r="AJ105" i="510"/>
  <c r="AD105" i="510"/>
  <c r="Z105" i="510" s="1"/>
  <c r="AC105" i="510"/>
  <c r="AB105" i="510"/>
  <c r="Y105" i="510"/>
  <c r="W105" i="510"/>
  <c r="U105" i="510"/>
  <c r="L105" i="510"/>
  <c r="B105" i="510"/>
  <c r="BJ104" i="510"/>
  <c r="BI104" i="510"/>
  <c r="BH104" i="510"/>
  <c r="BG104" i="510"/>
  <c r="BF104" i="510"/>
  <c r="BE104" i="510"/>
  <c r="BD104" i="510"/>
  <c r="BC104" i="510"/>
  <c r="BB104" i="510"/>
  <c r="BA104" i="510"/>
  <c r="AQ104" i="510"/>
  <c r="AL104" i="510"/>
  <c r="AK104" i="510"/>
  <c r="AJ104" i="510"/>
  <c r="AD104" i="510"/>
  <c r="Z104" i="510" s="1"/>
  <c r="AC104" i="510"/>
  <c r="AB104" i="510"/>
  <c r="Y104" i="510"/>
  <c r="W104" i="510"/>
  <c r="U104" i="510"/>
  <c r="L104" i="510"/>
  <c r="B104" i="510"/>
  <c r="BJ103" i="510"/>
  <c r="BI103" i="510"/>
  <c r="BH103" i="510"/>
  <c r="BG103" i="510"/>
  <c r="BF103" i="510"/>
  <c r="BE103" i="510"/>
  <c r="BD103" i="510"/>
  <c r="BC103" i="510"/>
  <c r="BB103" i="510"/>
  <c r="BA103" i="510"/>
  <c r="AQ103" i="510"/>
  <c r="AL103" i="510"/>
  <c r="AK103" i="510"/>
  <c r="AJ103" i="510"/>
  <c r="AD103" i="510"/>
  <c r="Z103" i="510" s="1"/>
  <c r="AC103" i="510"/>
  <c r="AB103" i="510"/>
  <c r="Y103" i="510"/>
  <c r="W103" i="510"/>
  <c r="U103" i="510"/>
  <c r="L103" i="510"/>
  <c r="B103" i="510"/>
  <c r="BJ102" i="510"/>
  <c r="BI102" i="510"/>
  <c r="BH102" i="510"/>
  <c r="BG102" i="510"/>
  <c r="BF102" i="510"/>
  <c r="BE102" i="510"/>
  <c r="BD102" i="510"/>
  <c r="BC102" i="510"/>
  <c r="BB102" i="510"/>
  <c r="BA102" i="510"/>
  <c r="AQ102" i="510"/>
  <c r="AL102" i="510"/>
  <c r="AK102" i="510"/>
  <c r="AJ102" i="510"/>
  <c r="AD102" i="510"/>
  <c r="Z102" i="510" s="1"/>
  <c r="AC102" i="510"/>
  <c r="AB102" i="510"/>
  <c r="Y102" i="510"/>
  <c r="W102" i="510"/>
  <c r="U102" i="510"/>
  <c r="L102" i="510"/>
  <c r="B102" i="510"/>
  <c r="BJ101" i="510"/>
  <c r="BI101" i="510"/>
  <c r="BH101" i="510"/>
  <c r="BG101" i="510"/>
  <c r="BF101" i="510"/>
  <c r="BE101" i="510"/>
  <c r="BD101" i="510"/>
  <c r="BC101" i="510"/>
  <c r="BB101" i="510"/>
  <c r="BA101" i="510"/>
  <c r="AQ101" i="510"/>
  <c r="AL101" i="510"/>
  <c r="AK101" i="510"/>
  <c r="AJ101" i="510"/>
  <c r="AD101" i="510"/>
  <c r="Z101" i="510" s="1"/>
  <c r="AC101" i="510"/>
  <c r="AB101" i="510"/>
  <c r="Y101" i="510"/>
  <c r="W101" i="510"/>
  <c r="U101" i="510"/>
  <c r="L101" i="510"/>
  <c r="B101" i="510"/>
  <c r="BJ100" i="510"/>
  <c r="BI100" i="510"/>
  <c r="BH100" i="510"/>
  <c r="BG100" i="510"/>
  <c r="BF100" i="510"/>
  <c r="BE100" i="510"/>
  <c r="BD100" i="510"/>
  <c r="BC100" i="510"/>
  <c r="BB100" i="510"/>
  <c r="BA100" i="510"/>
  <c r="AQ100" i="510"/>
  <c r="AL100" i="510"/>
  <c r="AK100" i="510"/>
  <c r="AJ100" i="510"/>
  <c r="AD100" i="510"/>
  <c r="Z100" i="510" s="1"/>
  <c r="AC100" i="510"/>
  <c r="AB100" i="510"/>
  <c r="Y100" i="510"/>
  <c r="W100" i="510"/>
  <c r="U100" i="510"/>
  <c r="L100" i="510"/>
  <c r="B100" i="510"/>
  <c r="BJ99" i="510"/>
  <c r="BI99" i="510"/>
  <c r="BH99" i="510"/>
  <c r="BG99" i="510"/>
  <c r="BF99" i="510"/>
  <c r="BE99" i="510"/>
  <c r="BD99" i="510"/>
  <c r="BC99" i="510"/>
  <c r="BB99" i="510"/>
  <c r="BA99" i="510"/>
  <c r="AQ99" i="510"/>
  <c r="AL99" i="510"/>
  <c r="AK99" i="510"/>
  <c r="AJ99" i="510"/>
  <c r="AD99" i="510"/>
  <c r="Z99" i="510" s="1"/>
  <c r="AC99" i="510"/>
  <c r="AB99" i="510"/>
  <c r="Y99" i="510"/>
  <c r="W99" i="510"/>
  <c r="U99" i="510"/>
  <c r="L99" i="510"/>
  <c r="B99" i="510"/>
  <c r="BJ98" i="510"/>
  <c r="BI98" i="510"/>
  <c r="BH98" i="510"/>
  <c r="BG98" i="510"/>
  <c r="BF98" i="510"/>
  <c r="BE98" i="510"/>
  <c r="BD98" i="510"/>
  <c r="BC98" i="510"/>
  <c r="BB98" i="510"/>
  <c r="BA98" i="510"/>
  <c r="AQ98" i="510"/>
  <c r="AL98" i="510"/>
  <c r="AK98" i="510"/>
  <c r="AJ98" i="510"/>
  <c r="AD98" i="510"/>
  <c r="Z98" i="510" s="1"/>
  <c r="AC98" i="510"/>
  <c r="AB98" i="510"/>
  <c r="Y98" i="510"/>
  <c r="W98" i="510"/>
  <c r="U98" i="510"/>
  <c r="L98" i="510"/>
  <c r="B98" i="510"/>
  <c r="BJ97" i="510"/>
  <c r="BI97" i="510"/>
  <c r="BH97" i="510"/>
  <c r="BG97" i="510"/>
  <c r="BF97" i="510"/>
  <c r="BE97" i="510"/>
  <c r="BD97" i="510"/>
  <c r="BC97" i="510"/>
  <c r="BB97" i="510"/>
  <c r="BA97" i="510"/>
  <c r="AQ97" i="510"/>
  <c r="AL97" i="510"/>
  <c r="AK97" i="510"/>
  <c r="AJ97" i="510"/>
  <c r="AD97" i="510"/>
  <c r="Z97" i="510" s="1"/>
  <c r="AC97" i="510"/>
  <c r="AB97" i="510"/>
  <c r="Y97" i="510"/>
  <c r="W97" i="510"/>
  <c r="U97" i="510"/>
  <c r="L97" i="510"/>
  <c r="B97" i="510"/>
  <c r="BJ96" i="510"/>
  <c r="BI96" i="510"/>
  <c r="BH96" i="510"/>
  <c r="BG96" i="510"/>
  <c r="BF96" i="510"/>
  <c r="BE96" i="510"/>
  <c r="BD96" i="510"/>
  <c r="BC96" i="510"/>
  <c r="BB96" i="510"/>
  <c r="BA96" i="510"/>
  <c r="AQ96" i="510"/>
  <c r="AL96" i="510"/>
  <c r="AK96" i="510"/>
  <c r="AJ96" i="510"/>
  <c r="AD96" i="510"/>
  <c r="Z96" i="510" s="1"/>
  <c r="AC96" i="510"/>
  <c r="AB96" i="510"/>
  <c r="Y96" i="510"/>
  <c r="W96" i="510"/>
  <c r="U96" i="510"/>
  <c r="L96" i="510"/>
  <c r="B96" i="510"/>
  <c r="BJ95" i="510"/>
  <c r="BI95" i="510"/>
  <c r="BH95" i="510"/>
  <c r="BG95" i="510"/>
  <c r="BF95" i="510"/>
  <c r="BE95" i="510"/>
  <c r="BD95" i="510"/>
  <c r="BC95" i="510"/>
  <c r="BB95" i="510"/>
  <c r="BA95" i="510"/>
  <c r="AQ95" i="510"/>
  <c r="AL95" i="510"/>
  <c r="AK95" i="510"/>
  <c r="AJ95" i="510"/>
  <c r="AD95" i="510"/>
  <c r="AC95" i="510"/>
  <c r="AB95" i="510"/>
  <c r="Z95" i="510"/>
  <c r="Y95" i="510"/>
  <c r="W95" i="510"/>
  <c r="U95" i="510"/>
  <c r="L95" i="510"/>
  <c r="B95" i="510"/>
  <c r="BJ94" i="510"/>
  <c r="BI94" i="510"/>
  <c r="BH94" i="510"/>
  <c r="BG94" i="510"/>
  <c r="BF94" i="510"/>
  <c r="BE94" i="510"/>
  <c r="BD94" i="510"/>
  <c r="BC94" i="510"/>
  <c r="BB94" i="510"/>
  <c r="BA94" i="510"/>
  <c r="AQ94" i="510"/>
  <c r="AL94" i="510"/>
  <c r="AK94" i="510"/>
  <c r="AJ94" i="510"/>
  <c r="AD94" i="510"/>
  <c r="Z94" i="510" s="1"/>
  <c r="AC94" i="510"/>
  <c r="AB94" i="510"/>
  <c r="Y94" i="510"/>
  <c r="W94" i="510"/>
  <c r="U94" i="510"/>
  <c r="L94" i="510"/>
  <c r="B94" i="510"/>
  <c r="BJ93" i="510"/>
  <c r="BI93" i="510"/>
  <c r="BH93" i="510"/>
  <c r="BG93" i="510"/>
  <c r="BF93" i="510"/>
  <c r="BE93" i="510"/>
  <c r="BD93" i="510"/>
  <c r="BC93" i="510"/>
  <c r="BB93" i="510"/>
  <c r="BA93" i="510"/>
  <c r="AQ93" i="510"/>
  <c r="AL93" i="510"/>
  <c r="AK93" i="510"/>
  <c r="AJ93" i="510"/>
  <c r="AD93" i="510"/>
  <c r="Z93" i="510" s="1"/>
  <c r="AC93" i="510"/>
  <c r="AB93" i="510"/>
  <c r="Y93" i="510"/>
  <c r="W93" i="510"/>
  <c r="U93" i="510"/>
  <c r="L93" i="510"/>
  <c r="B93" i="510"/>
  <c r="BJ92" i="510"/>
  <c r="BI92" i="510"/>
  <c r="BH92" i="510"/>
  <c r="BG92" i="510"/>
  <c r="BF92" i="510"/>
  <c r="BE92" i="510"/>
  <c r="BD92" i="510"/>
  <c r="BC92" i="510"/>
  <c r="BB92" i="510"/>
  <c r="BA92" i="510"/>
  <c r="AQ92" i="510"/>
  <c r="AL92" i="510"/>
  <c r="AK92" i="510"/>
  <c r="AJ92" i="510"/>
  <c r="AD92" i="510"/>
  <c r="Z92" i="510" s="1"/>
  <c r="AC92" i="510"/>
  <c r="AB92" i="510"/>
  <c r="Y92" i="510"/>
  <c r="W92" i="510"/>
  <c r="U92" i="510"/>
  <c r="L92" i="510"/>
  <c r="B92" i="510"/>
  <c r="BJ91" i="510"/>
  <c r="BI91" i="510"/>
  <c r="BH91" i="510"/>
  <c r="BG91" i="510"/>
  <c r="BF91" i="510"/>
  <c r="BE91" i="510"/>
  <c r="BD91" i="510"/>
  <c r="BC91" i="510"/>
  <c r="BB91" i="510"/>
  <c r="BA91" i="510"/>
  <c r="AQ91" i="510"/>
  <c r="AL91" i="510"/>
  <c r="AK91" i="510"/>
  <c r="AJ91" i="510"/>
  <c r="AD91" i="510"/>
  <c r="Z91" i="510" s="1"/>
  <c r="AC91" i="510"/>
  <c r="AB91" i="510"/>
  <c r="Y91" i="510"/>
  <c r="W91" i="510"/>
  <c r="U91" i="510"/>
  <c r="L91" i="510"/>
  <c r="B91" i="510"/>
  <c r="BJ90" i="510"/>
  <c r="BI90" i="510"/>
  <c r="BH90" i="510"/>
  <c r="BG90" i="510"/>
  <c r="BF90" i="510"/>
  <c r="BE90" i="510"/>
  <c r="BD90" i="510"/>
  <c r="BC90" i="510"/>
  <c r="BB90" i="510"/>
  <c r="BA90" i="510"/>
  <c r="AQ90" i="510"/>
  <c r="AL90" i="510"/>
  <c r="AK90" i="510"/>
  <c r="AJ90" i="510"/>
  <c r="AD90" i="510"/>
  <c r="Z90" i="510" s="1"/>
  <c r="AC90" i="510"/>
  <c r="AB90" i="510"/>
  <c r="Y90" i="510"/>
  <c r="W90" i="510"/>
  <c r="U90" i="510"/>
  <c r="L90" i="510"/>
  <c r="B90" i="510"/>
  <c r="BJ89" i="510"/>
  <c r="BI89" i="510"/>
  <c r="BH89" i="510"/>
  <c r="BG89" i="510"/>
  <c r="BF89" i="510"/>
  <c r="BE89" i="510"/>
  <c r="BD89" i="510"/>
  <c r="BC89" i="510"/>
  <c r="BB89" i="510"/>
  <c r="BA89" i="510"/>
  <c r="AQ89" i="510"/>
  <c r="AL89" i="510"/>
  <c r="AK89" i="510"/>
  <c r="AJ89" i="510"/>
  <c r="AD89" i="510"/>
  <c r="Z89" i="510" s="1"/>
  <c r="AC89" i="510"/>
  <c r="AB89" i="510"/>
  <c r="Y89" i="510"/>
  <c r="W89" i="510"/>
  <c r="U89" i="510"/>
  <c r="L89" i="510"/>
  <c r="B89" i="510"/>
  <c r="BJ88" i="510"/>
  <c r="BI88" i="510"/>
  <c r="BH88" i="510"/>
  <c r="BG88" i="510"/>
  <c r="BF88" i="510"/>
  <c r="BE88" i="510"/>
  <c r="BD88" i="510"/>
  <c r="BC88" i="510"/>
  <c r="BB88" i="510"/>
  <c r="BA88" i="510"/>
  <c r="AQ88" i="510"/>
  <c r="AL88" i="510"/>
  <c r="AK88" i="510"/>
  <c r="AJ88" i="510"/>
  <c r="AD88" i="510"/>
  <c r="Z88" i="510" s="1"/>
  <c r="AC88" i="510"/>
  <c r="AB88" i="510"/>
  <c r="Y88" i="510"/>
  <c r="W88" i="510"/>
  <c r="U88" i="510"/>
  <c r="L88" i="510"/>
  <c r="B88" i="510"/>
  <c r="BJ87" i="510"/>
  <c r="BI87" i="510"/>
  <c r="BH87" i="510"/>
  <c r="BG87" i="510"/>
  <c r="BF87" i="510"/>
  <c r="BE87" i="510"/>
  <c r="BD87" i="510"/>
  <c r="BC87" i="510"/>
  <c r="BB87" i="510"/>
  <c r="BA87" i="510"/>
  <c r="AQ87" i="510"/>
  <c r="AL87" i="510"/>
  <c r="AK87" i="510"/>
  <c r="AJ87" i="510"/>
  <c r="AD87" i="510"/>
  <c r="Z87" i="510" s="1"/>
  <c r="AC87" i="510"/>
  <c r="AB87" i="510"/>
  <c r="Y87" i="510"/>
  <c r="W87" i="510"/>
  <c r="U87" i="510"/>
  <c r="L87" i="510"/>
  <c r="B87" i="510"/>
  <c r="BJ86" i="510"/>
  <c r="BI86" i="510"/>
  <c r="BH86" i="510"/>
  <c r="BG86" i="510"/>
  <c r="BF86" i="510"/>
  <c r="BE86" i="510"/>
  <c r="BD86" i="510"/>
  <c r="BC86" i="510"/>
  <c r="BB86" i="510"/>
  <c r="BA86" i="510"/>
  <c r="AQ86" i="510"/>
  <c r="AL86" i="510"/>
  <c r="AK86" i="510"/>
  <c r="AJ86" i="510"/>
  <c r="AD86" i="510"/>
  <c r="Z86" i="510" s="1"/>
  <c r="AC86" i="510"/>
  <c r="AB86" i="510"/>
  <c r="Y86" i="510"/>
  <c r="W86" i="510"/>
  <c r="U86" i="510"/>
  <c r="L86" i="510"/>
  <c r="B86" i="510"/>
  <c r="BJ85" i="510"/>
  <c r="BI85" i="510"/>
  <c r="BH85" i="510"/>
  <c r="BG85" i="510"/>
  <c r="BF85" i="510"/>
  <c r="BE85" i="510"/>
  <c r="BD85" i="510"/>
  <c r="BC85" i="510"/>
  <c r="BB85" i="510"/>
  <c r="BA85" i="510"/>
  <c r="AQ85" i="510"/>
  <c r="AL85" i="510"/>
  <c r="AK85" i="510"/>
  <c r="AJ85" i="510"/>
  <c r="AD85" i="510"/>
  <c r="Z85" i="510" s="1"/>
  <c r="AC85" i="510"/>
  <c r="AB85" i="510"/>
  <c r="Y85" i="510"/>
  <c r="W85" i="510"/>
  <c r="U85" i="510"/>
  <c r="L85" i="510"/>
  <c r="B85" i="510"/>
  <c r="BJ84" i="510"/>
  <c r="BI84" i="510"/>
  <c r="BH84" i="510"/>
  <c r="BG84" i="510"/>
  <c r="BF84" i="510"/>
  <c r="BE84" i="510"/>
  <c r="BD84" i="510"/>
  <c r="BC84" i="510"/>
  <c r="BB84" i="510"/>
  <c r="BA84" i="510"/>
  <c r="AQ84" i="510"/>
  <c r="AL84" i="510"/>
  <c r="AK84" i="510"/>
  <c r="AJ84" i="510"/>
  <c r="AD84" i="510"/>
  <c r="Z84" i="510" s="1"/>
  <c r="AC84" i="510"/>
  <c r="AB84" i="510"/>
  <c r="Y84" i="510"/>
  <c r="W84" i="510"/>
  <c r="U84" i="510"/>
  <c r="L84" i="510"/>
  <c r="B84" i="510"/>
  <c r="BJ83" i="510"/>
  <c r="BI83" i="510"/>
  <c r="BH83" i="510"/>
  <c r="BG83" i="510"/>
  <c r="BF83" i="510"/>
  <c r="BE83" i="510"/>
  <c r="BD83" i="510"/>
  <c r="BC83" i="510"/>
  <c r="BB83" i="510"/>
  <c r="BA83" i="510"/>
  <c r="AQ83" i="510"/>
  <c r="AL83" i="510"/>
  <c r="AK83" i="510"/>
  <c r="AJ83" i="510"/>
  <c r="AD83" i="510"/>
  <c r="Z83" i="510" s="1"/>
  <c r="AC83" i="510"/>
  <c r="AB83" i="510"/>
  <c r="Y83" i="510"/>
  <c r="W83" i="510"/>
  <c r="U83" i="510"/>
  <c r="L83" i="510"/>
  <c r="B83" i="510"/>
  <c r="BJ82" i="510"/>
  <c r="BI82" i="510"/>
  <c r="BH82" i="510"/>
  <c r="BG82" i="510"/>
  <c r="BF82" i="510"/>
  <c r="BE82" i="510"/>
  <c r="BD82" i="510"/>
  <c r="BC82" i="510"/>
  <c r="BB82" i="510"/>
  <c r="BA82" i="510"/>
  <c r="AQ82" i="510"/>
  <c r="AL82" i="510"/>
  <c r="AK82" i="510"/>
  <c r="AJ82" i="510"/>
  <c r="AD82" i="510"/>
  <c r="Z82" i="510" s="1"/>
  <c r="AC82" i="510"/>
  <c r="AB82" i="510"/>
  <c r="Y82" i="510"/>
  <c r="W82" i="510"/>
  <c r="U82" i="510"/>
  <c r="L82" i="510"/>
  <c r="B82" i="510"/>
  <c r="BJ81" i="510"/>
  <c r="BI81" i="510"/>
  <c r="BH81" i="510"/>
  <c r="BG81" i="510"/>
  <c r="BF81" i="510"/>
  <c r="BE81" i="510"/>
  <c r="BD81" i="510"/>
  <c r="BC81" i="510"/>
  <c r="BB81" i="510"/>
  <c r="BA81" i="510"/>
  <c r="AQ81" i="510"/>
  <c r="AL81" i="510"/>
  <c r="AK81" i="510"/>
  <c r="AJ81" i="510"/>
  <c r="AD81" i="510"/>
  <c r="Z81" i="510" s="1"/>
  <c r="AC81" i="510"/>
  <c r="AB81" i="510"/>
  <c r="Y81" i="510"/>
  <c r="W81" i="510"/>
  <c r="U81" i="510"/>
  <c r="L81" i="510"/>
  <c r="B81" i="510"/>
  <c r="BJ80" i="510"/>
  <c r="BI80" i="510"/>
  <c r="BH80" i="510"/>
  <c r="BG80" i="510"/>
  <c r="BF80" i="510"/>
  <c r="BE80" i="510"/>
  <c r="BD80" i="510"/>
  <c r="BC80" i="510"/>
  <c r="BB80" i="510"/>
  <c r="BA80" i="510"/>
  <c r="AQ80" i="510"/>
  <c r="AL80" i="510"/>
  <c r="AK80" i="510"/>
  <c r="AJ80" i="510"/>
  <c r="AD80" i="510"/>
  <c r="Z80" i="510" s="1"/>
  <c r="AC80" i="510"/>
  <c r="AB80" i="510"/>
  <c r="Y80" i="510"/>
  <c r="W80" i="510"/>
  <c r="U80" i="510"/>
  <c r="L80" i="510"/>
  <c r="B80" i="510"/>
  <c r="BJ79" i="510"/>
  <c r="BI79" i="510"/>
  <c r="BH79" i="510"/>
  <c r="BG79" i="510"/>
  <c r="BF79" i="510"/>
  <c r="BE79" i="510"/>
  <c r="BD79" i="510"/>
  <c r="BC79" i="510"/>
  <c r="BB79" i="510"/>
  <c r="BA79" i="510"/>
  <c r="AQ79" i="510"/>
  <c r="AL79" i="510"/>
  <c r="AK79" i="510"/>
  <c r="AJ79" i="510"/>
  <c r="AD79" i="510"/>
  <c r="Z79" i="510" s="1"/>
  <c r="AC79" i="510"/>
  <c r="AB79" i="510"/>
  <c r="Y79" i="510"/>
  <c r="W79" i="510"/>
  <c r="U79" i="510"/>
  <c r="L79" i="510"/>
  <c r="B79" i="510"/>
  <c r="BJ78" i="510"/>
  <c r="BI78" i="510"/>
  <c r="BH78" i="510"/>
  <c r="BG78" i="510"/>
  <c r="BF78" i="510"/>
  <c r="BE78" i="510"/>
  <c r="BD78" i="510"/>
  <c r="BC78" i="510"/>
  <c r="BB78" i="510"/>
  <c r="BA78" i="510"/>
  <c r="AQ78" i="510"/>
  <c r="AL78" i="510"/>
  <c r="AK78" i="510"/>
  <c r="AJ78" i="510"/>
  <c r="AD78" i="510"/>
  <c r="AC78" i="510"/>
  <c r="AB78" i="510"/>
  <c r="Z78" i="510"/>
  <c r="Y78" i="510"/>
  <c r="W78" i="510"/>
  <c r="U78" i="510"/>
  <c r="L78" i="510"/>
  <c r="B78" i="510"/>
  <c r="BJ77" i="510"/>
  <c r="BI77" i="510"/>
  <c r="BH77" i="510"/>
  <c r="BG77" i="510"/>
  <c r="BF77" i="510"/>
  <c r="BE77" i="510"/>
  <c r="BD77" i="510"/>
  <c r="BC77" i="510"/>
  <c r="BB77" i="510"/>
  <c r="BA77" i="510"/>
  <c r="AQ77" i="510"/>
  <c r="AL77" i="510"/>
  <c r="AK77" i="510"/>
  <c r="AJ77" i="510"/>
  <c r="AD77" i="510"/>
  <c r="Z77" i="510" s="1"/>
  <c r="AC77" i="510"/>
  <c r="AB77" i="510"/>
  <c r="Y77" i="510"/>
  <c r="W77" i="510"/>
  <c r="U77" i="510"/>
  <c r="L77" i="510"/>
  <c r="B77" i="510"/>
  <c r="BJ76" i="510"/>
  <c r="BI76" i="510"/>
  <c r="BH76" i="510"/>
  <c r="BG76" i="510"/>
  <c r="BF76" i="510"/>
  <c r="BE76" i="510"/>
  <c r="BD76" i="510"/>
  <c r="BC76" i="510"/>
  <c r="BB76" i="510"/>
  <c r="BA76" i="510"/>
  <c r="AQ76" i="510"/>
  <c r="AL76" i="510"/>
  <c r="AK76" i="510"/>
  <c r="AJ76" i="510"/>
  <c r="AD76" i="510"/>
  <c r="Z76" i="510" s="1"/>
  <c r="AC76" i="510"/>
  <c r="AB76" i="510"/>
  <c r="Y76" i="510"/>
  <c r="W76" i="510"/>
  <c r="U76" i="510"/>
  <c r="L76" i="510"/>
  <c r="B76" i="510"/>
  <c r="BJ75" i="510"/>
  <c r="BI75" i="510"/>
  <c r="BH75" i="510"/>
  <c r="BG75" i="510"/>
  <c r="BF75" i="510"/>
  <c r="BE75" i="510"/>
  <c r="BD75" i="510"/>
  <c r="BC75" i="510"/>
  <c r="BB75" i="510"/>
  <c r="BA75" i="510"/>
  <c r="AQ75" i="510"/>
  <c r="AL75" i="510"/>
  <c r="AK75" i="510"/>
  <c r="AJ75" i="510"/>
  <c r="AD75" i="510"/>
  <c r="Z75" i="510" s="1"/>
  <c r="AC75" i="510"/>
  <c r="AB75" i="510"/>
  <c r="Y75" i="510"/>
  <c r="W75" i="510"/>
  <c r="U75" i="510"/>
  <c r="L75" i="510"/>
  <c r="B75" i="510"/>
  <c r="BJ74" i="510"/>
  <c r="BI74" i="510"/>
  <c r="BH74" i="510"/>
  <c r="BG74" i="510"/>
  <c r="BF74" i="510"/>
  <c r="BE74" i="510"/>
  <c r="BD74" i="510"/>
  <c r="BC74" i="510"/>
  <c r="BB74" i="510"/>
  <c r="BA74" i="510"/>
  <c r="AQ74" i="510"/>
  <c r="AL74" i="510"/>
  <c r="AK74" i="510"/>
  <c r="AJ74" i="510"/>
  <c r="AD74" i="510"/>
  <c r="Z74" i="510" s="1"/>
  <c r="AC74" i="510"/>
  <c r="AB74" i="510"/>
  <c r="Y74" i="510"/>
  <c r="W74" i="510"/>
  <c r="U74" i="510"/>
  <c r="L74" i="510"/>
  <c r="B74" i="510"/>
  <c r="BJ73" i="510"/>
  <c r="BI73" i="510"/>
  <c r="BH73" i="510"/>
  <c r="BG73" i="510"/>
  <c r="BF73" i="510"/>
  <c r="BE73" i="510"/>
  <c r="BD73" i="510"/>
  <c r="BC73" i="510"/>
  <c r="BB73" i="510"/>
  <c r="BA73" i="510"/>
  <c r="AQ73" i="510"/>
  <c r="AL73" i="510"/>
  <c r="AK73" i="510"/>
  <c r="AJ73" i="510"/>
  <c r="AD73" i="510"/>
  <c r="Z73" i="510" s="1"/>
  <c r="AC73" i="510"/>
  <c r="AB73" i="510"/>
  <c r="Y73" i="510"/>
  <c r="W73" i="510"/>
  <c r="U73" i="510"/>
  <c r="L73" i="510"/>
  <c r="B73" i="510"/>
  <c r="BJ72" i="510"/>
  <c r="BI72" i="510"/>
  <c r="BH72" i="510"/>
  <c r="BG72" i="510"/>
  <c r="BF72" i="510"/>
  <c r="BE72" i="510"/>
  <c r="BD72" i="510"/>
  <c r="BC72" i="510"/>
  <c r="BB72" i="510"/>
  <c r="BA72" i="510"/>
  <c r="AQ72" i="510"/>
  <c r="AL72" i="510"/>
  <c r="AK72" i="510"/>
  <c r="AJ72" i="510"/>
  <c r="AD72" i="510"/>
  <c r="Z72" i="510" s="1"/>
  <c r="AC72" i="510"/>
  <c r="AB72" i="510"/>
  <c r="Y72" i="510"/>
  <c r="W72" i="510"/>
  <c r="U72" i="510"/>
  <c r="L72" i="510"/>
  <c r="B72" i="510"/>
  <c r="BJ71" i="510"/>
  <c r="BI71" i="510"/>
  <c r="BH71" i="510"/>
  <c r="BG71" i="510"/>
  <c r="BF71" i="510"/>
  <c r="BE71" i="510"/>
  <c r="BD71" i="510"/>
  <c r="BC71" i="510"/>
  <c r="BB71" i="510"/>
  <c r="BA71" i="510"/>
  <c r="AQ71" i="510"/>
  <c r="AL71" i="510"/>
  <c r="AK71" i="510"/>
  <c r="AJ71" i="510"/>
  <c r="AD71" i="510"/>
  <c r="Z71" i="510" s="1"/>
  <c r="AC71" i="510"/>
  <c r="AB71" i="510"/>
  <c r="Y71" i="510"/>
  <c r="W71" i="510"/>
  <c r="U71" i="510"/>
  <c r="L71" i="510"/>
  <c r="B71" i="510"/>
  <c r="BJ70" i="510"/>
  <c r="BI70" i="510"/>
  <c r="BH70" i="510"/>
  <c r="BG70" i="510"/>
  <c r="BF70" i="510"/>
  <c r="BE70" i="510"/>
  <c r="BD70" i="510"/>
  <c r="BC70" i="510"/>
  <c r="BB70" i="510"/>
  <c r="BA70" i="510"/>
  <c r="AQ70" i="510"/>
  <c r="AL70" i="510"/>
  <c r="AK70" i="510"/>
  <c r="AJ70" i="510"/>
  <c r="AD70" i="510"/>
  <c r="Z70" i="510" s="1"/>
  <c r="AC70" i="510"/>
  <c r="AB70" i="510"/>
  <c r="Y70" i="510"/>
  <c r="W70" i="510"/>
  <c r="U70" i="510"/>
  <c r="L70" i="510"/>
  <c r="B70" i="510"/>
  <c r="BJ69" i="510"/>
  <c r="BI69" i="510"/>
  <c r="BH69" i="510"/>
  <c r="BG69" i="510"/>
  <c r="BF69" i="510"/>
  <c r="BE69" i="510"/>
  <c r="BD69" i="510"/>
  <c r="BC69" i="510"/>
  <c r="BB69" i="510"/>
  <c r="BA69" i="510"/>
  <c r="AQ69" i="510"/>
  <c r="AL69" i="510"/>
  <c r="AK69" i="510"/>
  <c r="AJ69" i="510"/>
  <c r="AD69" i="510"/>
  <c r="Z69" i="510" s="1"/>
  <c r="AC69" i="510"/>
  <c r="AB69" i="510"/>
  <c r="Y69" i="510"/>
  <c r="W69" i="510"/>
  <c r="U69" i="510"/>
  <c r="L69" i="510"/>
  <c r="B69" i="510"/>
  <c r="BJ68" i="510"/>
  <c r="BI68" i="510"/>
  <c r="BH68" i="510"/>
  <c r="BG68" i="510"/>
  <c r="BF68" i="510"/>
  <c r="BE68" i="510"/>
  <c r="BD68" i="510"/>
  <c r="BC68" i="510"/>
  <c r="BB68" i="510"/>
  <c r="BA68" i="510"/>
  <c r="AQ68" i="510"/>
  <c r="AL68" i="510"/>
  <c r="AK68" i="510"/>
  <c r="AJ68" i="510"/>
  <c r="AD68" i="510"/>
  <c r="Z68" i="510" s="1"/>
  <c r="AC68" i="510"/>
  <c r="AB68" i="510"/>
  <c r="Y68" i="510"/>
  <c r="W68" i="510"/>
  <c r="U68" i="510"/>
  <c r="L68" i="510"/>
  <c r="B68" i="510"/>
  <c r="BJ67" i="510"/>
  <c r="BI67" i="510"/>
  <c r="BH67" i="510"/>
  <c r="BG67" i="510"/>
  <c r="BF67" i="510"/>
  <c r="BE67" i="510"/>
  <c r="BD67" i="510"/>
  <c r="BC67" i="510"/>
  <c r="BB67" i="510"/>
  <c r="BA67" i="510"/>
  <c r="AQ67" i="510"/>
  <c r="AL67" i="510"/>
  <c r="AK67" i="510"/>
  <c r="AJ67" i="510"/>
  <c r="AD67" i="510"/>
  <c r="Z67" i="510" s="1"/>
  <c r="AC67" i="510"/>
  <c r="AB67" i="510"/>
  <c r="Y67" i="510"/>
  <c r="W67" i="510"/>
  <c r="U67" i="510"/>
  <c r="L67" i="510"/>
  <c r="B67" i="510"/>
  <c r="BJ66" i="510"/>
  <c r="BI66" i="510"/>
  <c r="BH66" i="510"/>
  <c r="BG66" i="510"/>
  <c r="BF66" i="510"/>
  <c r="BE66" i="510"/>
  <c r="BD66" i="510"/>
  <c r="BC66" i="510"/>
  <c r="BB66" i="510"/>
  <c r="BA66" i="510"/>
  <c r="AQ66" i="510"/>
  <c r="AL66" i="510"/>
  <c r="AK66" i="510"/>
  <c r="AJ66" i="510"/>
  <c r="AD66" i="510"/>
  <c r="Z66" i="510" s="1"/>
  <c r="AC66" i="510"/>
  <c r="AB66" i="510"/>
  <c r="Y66" i="510"/>
  <c r="W66" i="510"/>
  <c r="U66" i="510"/>
  <c r="L66" i="510"/>
  <c r="B66" i="510"/>
  <c r="BJ65" i="510"/>
  <c r="BI65" i="510"/>
  <c r="BH65" i="510"/>
  <c r="BG65" i="510"/>
  <c r="BF65" i="510"/>
  <c r="BE65" i="510"/>
  <c r="BD65" i="510"/>
  <c r="BC65" i="510"/>
  <c r="BB65" i="510"/>
  <c r="BA65" i="510"/>
  <c r="AQ65" i="510"/>
  <c r="AL65" i="510"/>
  <c r="AK65" i="510"/>
  <c r="AJ65" i="510"/>
  <c r="AD65" i="510"/>
  <c r="Z65" i="510" s="1"/>
  <c r="AC65" i="510"/>
  <c r="AB65" i="510"/>
  <c r="Y65" i="510"/>
  <c r="W65" i="510"/>
  <c r="U65" i="510"/>
  <c r="L65" i="510"/>
  <c r="B65" i="510"/>
  <c r="BJ64" i="510"/>
  <c r="BI64" i="510"/>
  <c r="BH64" i="510"/>
  <c r="BG64" i="510"/>
  <c r="BF64" i="510"/>
  <c r="BE64" i="510"/>
  <c r="BD64" i="510"/>
  <c r="BC64" i="510"/>
  <c r="BB64" i="510"/>
  <c r="BA64" i="510"/>
  <c r="AQ64" i="510"/>
  <c r="AL64" i="510"/>
  <c r="AK64" i="510"/>
  <c r="AJ64" i="510"/>
  <c r="AD64" i="510"/>
  <c r="Z64" i="510" s="1"/>
  <c r="AC64" i="510"/>
  <c r="AB64" i="510"/>
  <c r="Y64" i="510"/>
  <c r="W64" i="510"/>
  <c r="U64" i="510"/>
  <c r="L64" i="510"/>
  <c r="B64" i="510"/>
  <c r="BJ63" i="510"/>
  <c r="BI63" i="510"/>
  <c r="BH63" i="510"/>
  <c r="BG63" i="510"/>
  <c r="BF63" i="510"/>
  <c r="BE63" i="510"/>
  <c r="BD63" i="510"/>
  <c r="BC63" i="510"/>
  <c r="BB63" i="510"/>
  <c r="BA63" i="510"/>
  <c r="AQ63" i="510"/>
  <c r="AL63" i="510"/>
  <c r="AK63" i="510"/>
  <c r="AJ63" i="510"/>
  <c r="AD63" i="510"/>
  <c r="Z63" i="510" s="1"/>
  <c r="AC63" i="510"/>
  <c r="AB63" i="510"/>
  <c r="Y63" i="510"/>
  <c r="W63" i="510"/>
  <c r="U63" i="510"/>
  <c r="L63" i="510"/>
  <c r="B63" i="510"/>
  <c r="BJ62" i="510"/>
  <c r="BI62" i="510"/>
  <c r="BH62" i="510"/>
  <c r="BG62" i="510"/>
  <c r="BF62" i="510"/>
  <c r="BE62" i="510"/>
  <c r="BD62" i="510"/>
  <c r="BC62" i="510"/>
  <c r="BB62" i="510"/>
  <c r="BA62" i="510"/>
  <c r="AQ62" i="510"/>
  <c r="AL62" i="510"/>
  <c r="AK62" i="510"/>
  <c r="AJ62" i="510"/>
  <c r="AD62" i="510"/>
  <c r="Z62" i="510" s="1"/>
  <c r="AC62" i="510"/>
  <c r="AB62" i="510"/>
  <c r="Y62" i="510"/>
  <c r="W62" i="510"/>
  <c r="U62" i="510"/>
  <c r="L62" i="510"/>
  <c r="B62" i="510"/>
  <c r="BJ61" i="510"/>
  <c r="BI61" i="510"/>
  <c r="BH61" i="510"/>
  <c r="BG61" i="510"/>
  <c r="BF61" i="510"/>
  <c r="BE61" i="510"/>
  <c r="BD61" i="510"/>
  <c r="BC61" i="510"/>
  <c r="BB61" i="510"/>
  <c r="BA61" i="510"/>
  <c r="AQ61" i="510"/>
  <c r="AL61" i="510"/>
  <c r="AK61" i="510"/>
  <c r="AJ61" i="510"/>
  <c r="AD61" i="510"/>
  <c r="Z61" i="510" s="1"/>
  <c r="AC61" i="510"/>
  <c r="AB61" i="510"/>
  <c r="Y61" i="510"/>
  <c r="W61" i="510"/>
  <c r="U61" i="510"/>
  <c r="L61" i="510"/>
  <c r="B61" i="510"/>
  <c r="BJ60" i="510"/>
  <c r="BI60" i="510"/>
  <c r="BH60" i="510"/>
  <c r="BG60" i="510"/>
  <c r="BF60" i="510"/>
  <c r="BE60" i="510"/>
  <c r="BD60" i="510"/>
  <c r="BC60" i="510"/>
  <c r="BB60" i="510"/>
  <c r="BA60" i="510"/>
  <c r="AQ60" i="510"/>
  <c r="AL60" i="510"/>
  <c r="AK60" i="510"/>
  <c r="AJ60" i="510"/>
  <c r="AD60" i="510"/>
  <c r="Z60" i="510" s="1"/>
  <c r="AC60" i="510"/>
  <c r="AB60" i="510"/>
  <c r="Y60" i="510"/>
  <c r="W60" i="510"/>
  <c r="U60" i="510"/>
  <c r="L60" i="510"/>
  <c r="B60" i="510"/>
  <c r="BJ59" i="510"/>
  <c r="BI59" i="510"/>
  <c r="BH59" i="510"/>
  <c r="BG59" i="510"/>
  <c r="BF59" i="510"/>
  <c r="BE59" i="510"/>
  <c r="BD59" i="510"/>
  <c r="BC59" i="510"/>
  <c r="BB59" i="510"/>
  <c r="BA59" i="510"/>
  <c r="AQ59" i="510"/>
  <c r="AL59" i="510"/>
  <c r="AK59" i="510"/>
  <c r="AJ59" i="510"/>
  <c r="AD59" i="510"/>
  <c r="Z59" i="510" s="1"/>
  <c r="AC59" i="510"/>
  <c r="AB59" i="510"/>
  <c r="Y59" i="510"/>
  <c r="W59" i="510"/>
  <c r="U59" i="510"/>
  <c r="L59" i="510"/>
  <c r="B59" i="510"/>
  <c r="BJ58" i="510"/>
  <c r="BI58" i="510"/>
  <c r="BH58" i="510"/>
  <c r="BG58" i="510"/>
  <c r="BF58" i="510"/>
  <c r="BE58" i="510"/>
  <c r="BD58" i="510"/>
  <c r="BC58" i="510"/>
  <c r="BB58" i="510"/>
  <c r="BA58" i="510"/>
  <c r="AQ58" i="510"/>
  <c r="AL58" i="510"/>
  <c r="AK58" i="510"/>
  <c r="AJ58" i="510"/>
  <c r="AD58" i="510"/>
  <c r="Z58" i="510" s="1"/>
  <c r="AC58" i="510"/>
  <c r="AB58" i="510"/>
  <c r="Y58" i="510"/>
  <c r="W58" i="510"/>
  <c r="U58" i="510"/>
  <c r="L58" i="510"/>
  <c r="B58" i="510"/>
  <c r="BJ57" i="510"/>
  <c r="BI57" i="510"/>
  <c r="BH57" i="510"/>
  <c r="BG57" i="510"/>
  <c r="BF57" i="510"/>
  <c r="BE57" i="510"/>
  <c r="BD57" i="510"/>
  <c r="BC57" i="510"/>
  <c r="BB57" i="510"/>
  <c r="BA57" i="510"/>
  <c r="AQ57" i="510"/>
  <c r="AL57" i="510"/>
  <c r="AK57" i="510"/>
  <c r="AJ57" i="510"/>
  <c r="AD57" i="510"/>
  <c r="Z57" i="510" s="1"/>
  <c r="AC57" i="510"/>
  <c r="AB57" i="510"/>
  <c r="Y57" i="510"/>
  <c r="W57" i="510"/>
  <c r="U57" i="510"/>
  <c r="L57" i="510"/>
  <c r="B57" i="510"/>
  <c r="BJ56" i="510"/>
  <c r="BI56" i="510"/>
  <c r="BH56" i="510"/>
  <c r="BG56" i="510"/>
  <c r="BF56" i="510"/>
  <c r="BE56" i="510"/>
  <c r="BD56" i="510"/>
  <c r="BC56" i="510"/>
  <c r="BB56" i="510"/>
  <c r="BA56" i="510"/>
  <c r="AQ56" i="510"/>
  <c r="AL56" i="510"/>
  <c r="AK56" i="510"/>
  <c r="AJ56" i="510"/>
  <c r="AD56" i="510"/>
  <c r="Z56" i="510" s="1"/>
  <c r="AC56" i="510"/>
  <c r="AB56" i="510"/>
  <c r="Y56" i="510"/>
  <c r="W56" i="510"/>
  <c r="U56" i="510"/>
  <c r="L56" i="510"/>
  <c r="B56" i="510"/>
  <c r="BJ55" i="510"/>
  <c r="BI55" i="510"/>
  <c r="BH55" i="510"/>
  <c r="BG55" i="510"/>
  <c r="BF55" i="510"/>
  <c r="BE55" i="510"/>
  <c r="BD55" i="510"/>
  <c r="BC55" i="510"/>
  <c r="BB55" i="510"/>
  <c r="BA55" i="510"/>
  <c r="AQ55" i="510"/>
  <c r="AL55" i="510"/>
  <c r="AK55" i="510"/>
  <c r="AJ55" i="510"/>
  <c r="AD55" i="510"/>
  <c r="Z55" i="510" s="1"/>
  <c r="AC55" i="510"/>
  <c r="AB55" i="510"/>
  <c r="Y55" i="510"/>
  <c r="W55" i="510"/>
  <c r="U55" i="510"/>
  <c r="L55" i="510"/>
  <c r="B55" i="510"/>
  <c r="BJ54" i="510"/>
  <c r="BI54" i="510"/>
  <c r="BH54" i="510"/>
  <c r="BG54" i="510"/>
  <c r="BF54" i="510"/>
  <c r="BE54" i="510"/>
  <c r="BD54" i="510"/>
  <c r="BC54" i="510"/>
  <c r="BB54" i="510"/>
  <c r="BA54" i="510"/>
  <c r="AQ54" i="510"/>
  <c r="AL54" i="510"/>
  <c r="AK54" i="510"/>
  <c r="AJ54" i="510"/>
  <c r="AD54" i="510"/>
  <c r="Z54" i="510" s="1"/>
  <c r="AC54" i="510"/>
  <c r="AB54" i="510"/>
  <c r="Y54" i="510"/>
  <c r="W54" i="510"/>
  <c r="U54" i="510"/>
  <c r="L54" i="510"/>
  <c r="B54" i="510"/>
  <c r="BJ53" i="510"/>
  <c r="BI53" i="510"/>
  <c r="BH53" i="510"/>
  <c r="BG53" i="510"/>
  <c r="BF53" i="510"/>
  <c r="BE53" i="510"/>
  <c r="BD53" i="510"/>
  <c r="BC53" i="510"/>
  <c r="BB53" i="510"/>
  <c r="BA53" i="510"/>
  <c r="AQ53" i="510"/>
  <c r="AL53" i="510"/>
  <c r="AK53" i="510"/>
  <c r="AJ53" i="510"/>
  <c r="AD53" i="510"/>
  <c r="Z53" i="510" s="1"/>
  <c r="AC53" i="510"/>
  <c r="AB53" i="510"/>
  <c r="Y53" i="510"/>
  <c r="W53" i="510"/>
  <c r="U53" i="510"/>
  <c r="L53" i="510"/>
  <c r="B53" i="510"/>
  <c r="BJ52" i="510"/>
  <c r="BI52" i="510"/>
  <c r="BH52" i="510"/>
  <c r="BG52" i="510"/>
  <c r="BF52" i="510"/>
  <c r="BE52" i="510"/>
  <c r="BD52" i="510"/>
  <c r="BC52" i="510"/>
  <c r="BB52" i="510"/>
  <c r="BA52" i="510"/>
  <c r="AQ52" i="510"/>
  <c r="AL52" i="510"/>
  <c r="AK52" i="510"/>
  <c r="AJ52" i="510"/>
  <c r="AD52" i="510"/>
  <c r="AC52" i="510"/>
  <c r="AB52" i="510"/>
  <c r="Z52" i="510"/>
  <c r="Y52" i="510"/>
  <c r="W52" i="510"/>
  <c r="U52" i="510"/>
  <c r="L52" i="510"/>
  <c r="B52" i="510"/>
  <c r="BJ51" i="510"/>
  <c r="BI51" i="510"/>
  <c r="BH51" i="510"/>
  <c r="BG51" i="510"/>
  <c r="BF51" i="510"/>
  <c r="BE51" i="510"/>
  <c r="BD51" i="510"/>
  <c r="BC51" i="510"/>
  <c r="BB51" i="510"/>
  <c r="BA51" i="510"/>
  <c r="AQ51" i="510"/>
  <c r="AL51" i="510"/>
  <c r="AK51" i="510"/>
  <c r="AJ51" i="510"/>
  <c r="AD51" i="510"/>
  <c r="Z51" i="510" s="1"/>
  <c r="AC51" i="510"/>
  <c r="AB51" i="510"/>
  <c r="Y51" i="510"/>
  <c r="W51" i="510"/>
  <c r="U51" i="510"/>
  <c r="L51" i="510"/>
  <c r="B51" i="510"/>
  <c r="BJ50" i="510"/>
  <c r="BI50" i="510"/>
  <c r="BH50" i="510"/>
  <c r="BG50" i="510"/>
  <c r="BF50" i="510"/>
  <c r="BE50" i="510"/>
  <c r="BD50" i="510"/>
  <c r="BC50" i="510"/>
  <c r="BB50" i="510"/>
  <c r="BA50" i="510"/>
  <c r="AQ50" i="510"/>
  <c r="AL50" i="510"/>
  <c r="AK50" i="510"/>
  <c r="AJ50" i="510"/>
  <c r="AD50" i="510"/>
  <c r="Z50" i="510" s="1"/>
  <c r="AC50" i="510"/>
  <c r="AB50" i="510"/>
  <c r="Y50" i="510"/>
  <c r="W50" i="510"/>
  <c r="U50" i="510"/>
  <c r="L50" i="510"/>
  <c r="B50" i="510"/>
  <c r="BJ49" i="510"/>
  <c r="BI49" i="510"/>
  <c r="BH49" i="510"/>
  <c r="BG49" i="510"/>
  <c r="BF49" i="510"/>
  <c r="BE49" i="510"/>
  <c r="BD49" i="510"/>
  <c r="BC49" i="510"/>
  <c r="BB49" i="510"/>
  <c r="BA49" i="510"/>
  <c r="AQ49" i="510"/>
  <c r="AL49" i="510"/>
  <c r="AK49" i="510"/>
  <c r="AJ49" i="510"/>
  <c r="AD49" i="510"/>
  <c r="Z49" i="510" s="1"/>
  <c r="AC49" i="510"/>
  <c r="AB49" i="510"/>
  <c r="Y49" i="510"/>
  <c r="W49" i="510"/>
  <c r="U49" i="510"/>
  <c r="L49" i="510"/>
  <c r="B49" i="510"/>
  <c r="BJ48" i="510"/>
  <c r="BI48" i="510"/>
  <c r="BH48" i="510"/>
  <c r="BG48" i="510"/>
  <c r="BF48" i="510"/>
  <c r="BE48" i="510"/>
  <c r="BD48" i="510"/>
  <c r="BC48" i="510"/>
  <c r="BB48" i="510"/>
  <c r="BA48" i="510"/>
  <c r="AQ48" i="510"/>
  <c r="AL48" i="510"/>
  <c r="AK48" i="510"/>
  <c r="AJ48" i="510"/>
  <c r="AD48" i="510"/>
  <c r="Z48" i="510" s="1"/>
  <c r="AC48" i="510"/>
  <c r="AB48" i="510"/>
  <c r="Y48" i="510"/>
  <c r="W48" i="510"/>
  <c r="U48" i="510"/>
  <c r="L48" i="510"/>
  <c r="B48" i="510"/>
  <c r="BJ47" i="510"/>
  <c r="BI47" i="510"/>
  <c r="BH47" i="510"/>
  <c r="BG47" i="510"/>
  <c r="BF47" i="510"/>
  <c r="BE47" i="510"/>
  <c r="BD47" i="510"/>
  <c r="BC47" i="510"/>
  <c r="BB47" i="510"/>
  <c r="BA47" i="510"/>
  <c r="AQ47" i="510"/>
  <c r="AL47" i="510"/>
  <c r="AK47" i="510"/>
  <c r="AJ47" i="510"/>
  <c r="AD47" i="510"/>
  <c r="Z47" i="510" s="1"/>
  <c r="AC47" i="510"/>
  <c r="AB47" i="510"/>
  <c r="Y47" i="510"/>
  <c r="W47" i="510"/>
  <c r="U47" i="510"/>
  <c r="L47" i="510"/>
  <c r="B47" i="510"/>
  <c r="BJ46" i="510"/>
  <c r="BI46" i="510"/>
  <c r="BH46" i="510"/>
  <c r="BG46" i="510"/>
  <c r="BF46" i="510"/>
  <c r="BE46" i="510"/>
  <c r="BD46" i="510"/>
  <c r="BC46" i="510"/>
  <c r="BB46" i="510"/>
  <c r="BA46" i="510"/>
  <c r="AQ46" i="510"/>
  <c r="AL46" i="510"/>
  <c r="AK46" i="510"/>
  <c r="AJ46" i="510"/>
  <c r="AD46" i="510"/>
  <c r="Z46" i="510" s="1"/>
  <c r="AC46" i="510"/>
  <c r="AB46" i="510"/>
  <c r="Y46" i="510"/>
  <c r="W46" i="510"/>
  <c r="U46" i="510"/>
  <c r="L46" i="510"/>
  <c r="B46" i="510"/>
  <c r="BJ45" i="510"/>
  <c r="BI45" i="510"/>
  <c r="BH45" i="510"/>
  <c r="BG45" i="510"/>
  <c r="BF45" i="510"/>
  <c r="BE45" i="510"/>
  <c r="BD45" i="510"/>
  <c r="BC45" i="510"/>
  <c r="BB45" i="510"/>
  <c r="BA45" i="510"/>
  <c r="AQ45" i="510"/>
  <c r="AL45" i="510"/>
  <c r="AK45" i="510"/>
  <c r="AJ45" i="510"/>
  <c r="AD45" i="510"/>
  <c r="Z45" i="510" s="1"/>
  <c r="AC45" i="510"/>
  <c r="AB45" i="510"/>
  <c r="Y45" i="510"/>
  <c r="W45" i="510"/>
  <c r="U45" i="510"/>
  <c r="L45" i="510"/>
  <c r="B45" i="510"/>
  <c r="BJ44" i="510"/>
  <c r="BI44" i="510"/>
  <c r="BH44" i="510"/>
  <c r="BG44" i="510"/>
  <c r="BF44" i="510"/>
  <c r="BE44" i="510"/>
  <c r="BD44" i="510"/>
  <c r="BC44" i="510"/>
  <c r="BB44" i="510"/>
  <c r="BA44" i="510"/>
  <c r="AQ44" i="510"/>
  <c r="AL44" i="510"/>
  <c r="AK44" i="510"/>
  <c r="AJ44" i="510"/>
  <c r="AD44" i="510"/>
  <c r="Z44" i="510" s="1"/>
  <c r="AC44" i="510"/>
  <c r="AB44" i="510"/>
  <c r="Y44" i="510"/>
  <c r="W44" i="510"/>
  <c r="U44" i="510"/>
  <c r="L44" i="510"/>
  <c r="B44" i="510"/>
  <c r="BJ43" i="510"/>
  <c r="BI43" i="510"/>
  <c r="BH43" i="510"/>
  <c r="BG43" i="510"/>
  <c r="BF43" i="510"/>
  <c r="BE43" i="510"/>
  <c r="BD43" i="510"/>
  <c r="BC43" i="510"/>
  <c r="BB43" i="510"/>
  <c r="BA43" i="510"/>
  <c r="AQ43" i="510"/>
  <c r="AL43" i="510"/>
  <c r="AK43" i="510"/>
  <c r="AJ43" i="510"/>
  <c r="AD43" i="510"/>
  <c r="Z43" i="510" s="1"/>
  <c r="AC43" i="510"/>
  <c r="AB43" i="510"/>
  <c r="Y43" i="510"/>
  <c r="W43" i="510"/>
  <c r="U43" i="510"/>
  <c r="L43" i="510"/>
  <c r="B43" i="510"/>
  <c r="BJ42" i="510"/>
  <c r="BI42" i="510"/>
  <c r="BH42" i="510"/>
  <c r="BG42" i="510"/>
  <c r="BF42" i="510"/>
  <c r="BE42" i="510"/>
  <c r="BD42" i="510"/>
  <c r="BC42" i="510"/>
  <c r="BB42" i="510"/>
  <c r="BA42" i="510"/>
  <c r="AQ42" i="510"/>
  <c r="AL42" i="510"/>
  <c r="AK42" i="510"/>
  <c r="AJ42" i="510"/>
  <c r="AD42" i="510"/>
  <c r="Z42" i="510" s="1"/>
  <c r="AC42" i="510"/>
  <c r="AB42" i="510"/>
  <c r="Y42" i="510"/>
  <c r="W42" i="510"/>
  <c r="U42" i="510"/>
  <c r="L42" i="510"/>
  <c r="B42" i="510"/>
  <c r="BJ41" i="510"/>
  <c r="BI41" i="510"/>
  <c r="BH41" i="510"/>
  <c r="BG41" i="510"/>
  <c r="BF41" i="510"/>
  <c r="BE41" i="510"/>
  <c r="BD41" i="510"/>
  <c r="BC41" i="510"/>
  <c r="BB41" i="510"/>
  <c r="BA41" i="510"/>
  <c r="AQ41" i="510"/>
  <c r="AL41" i="510"/>
  <c r="AK41" i="510"/>
  <c r="AJ41" i="510"/>
  <c r="AD41" i="510"/>
  <c r="Z41" i="510" s="1"/>
  <c r="AC41" i="510"/>
  <c r="AB41" i="510"/>
  <c r="Y41" i="510"/>
  <c r="W41" i="510"/>
  <c r="U41" i="510"/>
  <c r="L41" i="510"/>
  <c r="B41" i="510"/>
  <c r="BJ40" i="510"/>
  <c r="BI40" i="510"/>
  <c r="BH40" i="510"/>
  <c r="BG40" i="510"/>
  <c r="BF40" i="510"/>
  <c r="BE40" i="510"/>
  <c r="BD40" i="510"/>
  <c r="BC40" i="510"/>
  <c r="BB40" i="510"/>
  <c r="BA40" i="510"/>
  <c r="AQ40" i="510"/>
  <c r="AL40" i="510"/>
  <c r="AK40" i="510"/>
  <c r="AJ40" i="510"/>
  <c r="AD40" i="510"/>
  <c r="Z40" i="510" s="1"/>
  <c r="AC40" i="510"/>
  <c r="AB40" i="510"/>
  <c r="Y40" i="510"/>
  <c r="W40" i="510"/>
  <c r="U40" i="510"/>
  <c r="L40" i="510"/>
  <c r="B40" i="510"/>
  <c r="BJ39" i="510"/>
  <c r="BI39" i="510"/>
  <c r="BH39" i="510"/>
  <c r="BG39" i="510"/>
  <c r="BF39" i="510"/>
  <c r="BE39" i="510"/>
  <c r="BD39" i="510"/>
  <c r="BC39" i="510"/>
  <c r="BB39" i="510"/>
  <c r="BA39" i="510"/>
  <c r="AQ39" i="510"/>
  <c r="AL39" i="510"/>
  <c r="AK39" i="510"/>
  <c r="AJ39" i="510"/>
  <c r="AD39" i="510"/>
  <c r="Z39" i="510" s="1"/>
  <c r="AC39" i="510"/>
  <c r="AB39" i="510"/>
  <c r="Y39" i="510"/>
  <c r="W39" i="510"/>
  <c r="U39" i="510"/>
  <c r="L39" i="510"/>
  <c r="B39" i="510"/>
  <c r="BJ38" i="510"/>
  <c r="BI38" i="510"/>
  <c r="BH38" i="510"/>
  <c r="BG38" i="510"/>
  <c r="BF38" i="510"/>
  <c r="BE38" i="510"/>
  <c r="BD38" i="510"/>
  <c r="BC38" i="510"/>
  <c r="BB38" i="510"/>
  <c r="BA38" i="510"/>
  <c r="AQ38" i="510"/>
  <c r="AL38" i="510"/>
  <c r="AK38" i="510"/>
  <c r="AJ38" i="510"/>
  <c r="AD38" i="510"/>
  <c r="Z38" i="510" s="1"/>
  <c r="AC38" i="510"/>
  <c r="AB38" i="510"/>
  <c r="Y38" i="510"/>
  <c r="W38" i="510"/>
  <c r="U38" i="510"/>
  <c r="L38" i="510"/>
  <c r="B38" i="510"/>
  <c r="BJ37" i="510"/>
  <c r="BI37" i="510"/>
  <c r="BH37" i="510"/>
  <c r="BG37" i="510"/>
  <c r="BF37" i="510"/>
  <c r="BE37" i="510"/>
  <c r="BD37" i="510"/>
  <c r="BC37" i="510"/>
  <c r="BB37" i="510"/>
  <c r="BA37" i="510"/>
  <c r="AQ37" i="510"/>
  <c r="AL37" i="510"/>
  <c r="AK37" i="510"/>
  <c r="AJ37" i="510"/>
  <c r="AD37" i="510"/>
  <c r="Z37" i="510" s="1"/>
  <c r="AC37" i="510"/>
  <c r="AB37" i="510"/>
  <c r="Y37" i="510"/>
  <c r="W37" i="510"/>
  <c r="U37" i="510"/>
  <c r="L37" i="510"/>
  <c r="B37" i="510"/>
  <c r="BJ36" i="510"/>
  <c r="BI36" i="510"/>
  <c r="BH36" i="510"/>
  <c r="BG36" i="510"/>
  <c r="BF36" i="510"/>
  <c r="BE36" i="510"/>
  <c r="BD36" i="510"/>
  <c r="BC36" i="510"/>
  <c r="BB36" i="510"/>
  <c r="BA36" i="510"/>
  <c r="AQ36" i="510"/>
  <c r="AL36" i="510"/>
  <c r="AK36" i="510"/>
  <c r="AJ36" i="510"/>
  <c r="AD36" i="510"/>
  <c r="Z36" i="510" s="1"/>
  <c r="AC36" i="510"/>
  <c r="AB36" i="510"/>
  <c r="Y36" i="510"/>
  <c r="W36" i="510"/>
  <c r="U36" i="510"/>
  <c r="L36" i="510"/>
  <c r="B36" i="510"/>
  <c r="BJ35" i="510"/>
  <c r="BI35" i="510"/>
  <c r="BH35" i="510"/>
  <c r="BG35" i="510"/>
  <c r="BF35" i="510"/>
  <c r="BE35" i="510"/>
  <c r="BD35" i="510"/>
  <c r="BC35" i="510"/>
  <c r="BB35" i="510"/>
  <c r="BA35" i="510"/>
  <c r="AQ35" i="510"/>
  <c r="AL35" i="510"/>
  <c r="AK35" i="510"/>
  <c r="AJ35" i="510"/>
  <c r="AD35" i="510"/>
  <c r="Z35" i="510" s="1"/>
  <c r="AC35" i="510"/>
  <c r="AB35" i="510"/>
  <c r="Y35" i="510"/>
  <c r="W35" i="510"/>
  <c r="U35" i="510"/>
  <c r="L35" i="510"/>
  <c r="B35" i="510"/>
  <c r="BJ34" i="510"/>
  <c r="BI34" i="510"/>
  <c r="BH34" i="510"/>
  <c r="BG34" i="510"/>
  <c r="BF34" i="510"/>
  <c r="BE34" i="510"/>
  <c r="BD34" i="510"/>
  <c r="BC34" i="510"/>
  <c r="BB34" i="510"/>
  <c r="BA34" i="510"/>
  <c r="AQ34" i="510"/>
  <c r="AL34" i="510"/>
  <c r="AK34" i="510"/>
  <c r="AJ34" i="510"/>
  <c r="AD34" i="510"/>
  <c r="Z34" i="510" s="1"/>
  <c r="AC34" i="510"/>
  <c r="AB34" i="510"/>
  <c r="Y34" i="510"/>
  <c r="W34" i="510"/>
  <c r="U34" i="510"/>
  <c r="L34" i="510"/>
  <c r="B34" i="510"/>
  <c r="BJ33" i="510"/>
  <c r="BI33" i="510"/>
  <c r="BH33" i="510"/>
  <c r="BG33" i="510"/>
  <c r="BF33" i="510"/>
  <c r="BE33" i="510"/>
  <c r="BD33" i="510"/>
  <c r="BC33" i="510"/>
  <c r="BB33" i="510"/>
  <c r="BA33" i="510"/>
  <c r="AQ33" i="510"/>
  <c r="AL33" i="510"/>
  <c r="AK33" i="510"/>
  <c r="AJ33" i="510"/>
  <c r="AD33" i="510"/>
  <c r="Z33" i="510" s="1"/>
  <c r="AC33" i="510"/>
  <c r="AB33" i="510"/>
  <c r="Y33" i="510"/>
  <c r="W33" i="510"/>
  <c r="U33" i="510"/>
  <c r="L33" i="510"/>
  <c r="B33" i="510"/>
  <c r="BJ32" i="510"/>
  <c r="BI32" i="510"/>
  <c r="BH32" i="510"/>
  <c r="BG32" i="510"/>
  <c r="BF32" i="510"/>
  <c r="BE32" i="510"/>
  <c r="BD32" i="510"/>
  <c r="BC32" i="510"/>
  <c r="BB32" i="510"/>
  <c r="BA32" i="510"/>
  <c r="AQ32" i="510"/>
  <c r="AL32" i="510"/>
  <c r="AK32" i="510"/>
  <c r="AJ32" i="510"/>
  <c r="AD32" i="510"/>
  <c r="Z32" i="510" s="1"/>
  <c r="AC32" i="510"/>
  <c r="AB32" i="510"/>
  <c r="Y32" i="510"/>
  <c r="W32" i="510"/>
  <c r="U32" i="510"/>
  <c r="L32" i="510"/>
  <c r="B32" i="510"/>
  <c r="BJ31" i="510"/>
  <c r="BI31" i="510"/>
  <c r="BH31" i="510"/>
  <c r="BG31" i="510"/>
  <c r="BF31" i="510"/>
  <c r="BE31" i="510"/>
  <c r="BD31" i="510"/>
  <c r="BC31" i="510"/>
  <c r="BB31" i="510"/>
  <c r="BA31" i="510"/>
  <c r="AQ31" i="510"/>
  <c r="AL31" i="510"/>
  <c r="AK31" i="510"/>
  <c r="AJ31" i="510"/>
  <c r="AD31" i="510"/>
  <c r="Z31" i="510" s="1"/>
  <c r="AC31" i="510"/>
  <c r="AB31" i="510"/>
  <c r="Y31" i="510"/>
  <c r="W31" i="510"/>
  <c r="U31" i="510"/>
  <c r="L31" i="510"/>
  <c r="B31" i="510"/>
  <c r="BJ30" i="510"/>
  <c r="BI30" i="510"/>
  <c r="BH30" i="510"/>
  <c r="BG30" i="510"/>
  <c r="BF30" i="510"/>
  <c r="AV30" i="510"/>
  <c r="AU30" i="510"/>
  <c r="AT30" i="510"/>
  <c r="AS30" i="510"/>
  <c r="AR30" i="510"/>
  <c r="AQ30" i="510"/>
  <c r="AP30" i="510"/>
  <c r="AO30" i="510"/>
  <c r="AN30" i="510"/>
  <c r="AM30" i="510"/>
  <c r="AL30" i="510"/>
  <c r="AK30" i="510"/>
  <c r="AJ30" i="510"/>
  <c r="AI30" i="510"/>
  <c r="AH30" i="510"/>
  <c r="AG30" i="510"/>
  <c r="AF30" i="510"/>
  <c r="AE30" i="510"/>
  <c r="AD30" i="510"/>
  <c r="AV29" i="510"/>
  <c r="AU29" i="510"/>
  <c r="AT29" i="510"/>
  <c r="AS29" i="510"/>
  <c r="AR29" i="510"/>
  <c r="AQ29" i="510"/>
  <c r="AM29" i="510"/>
  <c r="AL29" i="510"/>
  <c r="AK29" i="510"/>
  <c r="AJ29" i="510"/>
  <c r="AI29" i="510"/>
  <c r="AH29" i="510"/>
  <c r="AG29" i="510"/>
  <c r="AF29" i="510"/>
  <c r="AE29" i="510"/>
  <c r="AD29" i="510"/>
  <c r="S29" i="510"/>
  <c r="AP29" i="510" s="1"/>
  <c r="R29" i="510"/>
  <c r="AO29" i="510" s="1"/>
  <c r="Q29" i="510"/>
  <c r="AN29" i="510" s="1"/>
  <c r="E29" i="510"/>
  <c r="D29" i="510"/>
  <c r="C29" i="510"/>
  <c r="AV28" i="510"/>
  <c r="AU28" i="510"/>
  <c r="AT28" i="510"/>
  <c r="AS28" i="510"/>
  <c r="AR28" i="510"/>
  <c r="AQ28" i="510"/>
  <c r="AP28" i="510"/>
  <c r="AO28" i="510"/>
  <c r="AN28" i="510"/>
  <c r="AM28" i="510"/>
  <c r="AL28" i="510"/>
  <c r="AK28" i="510"/>
  <c r="AJ28" i="510"/>
  <c r="AI28" i="510"/>
  <c r="AH28" i="510"/>
  <c r="AG28" i="510"/>
  <c r="AF28" i="510"/>
  <c r="AE28" i="510"/>
  <c r="AD28" i="510"/>
  <c r="X28" i="510"/>
  <c r="V28" i="510"/>
  <c r="U11" i="510"/>
  <c r="T11" i="510"/>
  <c r="U10" i="510"/>
  <c r="T10" i="510"/>
  <c r="H10" i="510"/>
  <c r="U9" i="510"/>
  <c r="T9" i="510"/>
  <c r="H9" i="510"/>
  <c r="AH4" i="510" s="1"/>
  <c r="BD30" i="510" s="1"/>
  <c r="U8" i="510"/>
  <c r="T8" i="510"/>
  <c r="H8" i="510"/>
  <c r="AG4" i="510" s="1"/>
  <c r="BC30" i="510" s="1"/>
  <c r="U7" i="510"/>
  <c r="T7" i="510"/>
  <c r="H7" i="510"/>
  <c r="AF4" i="510" s="1"/>
  <c r="BB30" i="510" s="1"/>
  <c r="X6" i="510"/>
  <c r="H6" i="510"/>
  <c r="AE4" i="510" s="1"/>
  <c r="BA30" i="510" s="1"/>
  <c r="AI4" i="510"/>
  <c r="BE30" i="510" s="1"/>
  <c r="AC3" i="510"/>
  <c r="Y3" i="510"/>
  <c r="U3" i="510"/>
  <c r="T3" i="510"/>
  <c r="AK2" i="510"/>
  <c r="AJ2" i="510"/>
  <c r="AI2" i="510"/>
  <c r="AH2" i="510"/>
  <c r="AG2" i="510"/>
  <c r="AF2" i="510"/>
  <c r="AE2" i="510"/>
  <c r="Y2" i="510"/>
  <c r="U2" i="510"/>
  <c r="T2" i="510"/>
  <c r="F1" i="510"/>
  <c r="X231" i="504"/>
  <c r="V231" i="504"/>
  <c r="T231" i="504"/>
  <c r="U12" i="504" s="1"/>
  <c r="S231" i="504"/>
  <c r="R231" i="504"/>
  <c r="Q231" i="504"/>
  <c r="P231" i="504"/>
  <c r="O231" i="504"/>
  <c r="N231" i="504"/>
  <c r="K231" i="504"/>
  <c r="J231" i="504"/>
  <c r="I231" i="504"/>
  <c r="BJ129" i="504"/>
  <c r="BI129" i="504"/>
  <c r="BH129" i="504"/>
  <c r="BG129" i="504"/>
  <c r="BF129" i="504"/>
  <c r="BE129" i="504"/>
  <c r="BD129" i="504"/>
  <c r="BC129" i="504"/>
  <c r="BB129" i="504"/>
  <c r="BA129" i="504"/>
  <c r="AQ129" i="504"/>
  <c r="AL129" i="504"/>
  <c r="AK129" i="504"/>
  <c r="AJ129" i="504"/>
  <c r="AD129" i="504"/>
  <c r="Z129" i="504" s="1"/>
  <c r="AC129" i="504"/>
  <c r="AB129" i="504"/>
  <c r="Y129" i="504"/>
  <c r="W129" i="504"/>
  <c r="U129" i="504"/>
  <c r="L129" i="504"/>
  <c r="B129" i="504"/>
  <c r="BJ128" i="504"/>
  <c r="BI128" i="504"/>
  <c r="BH128" i="504"/>
  <c r="BG128" i="504"/>
  <c r="BF128" i="504"/>
  <c r="BE128" i="504"/>
  <c r="BD128" i="504"/>
  <c r="BC128" i="504"/>
  <c r="BB128" i="504"/>
  <c r="BA128" i="504"/>
  <c r="AQ128" i="504"/>
  <c r="AL128" i="504"/>
  <c r="AK128" i="504"/>
  <c r="AJ128" i="504"/>
  <c r="AD128" i="504"/>
  <c r="Z128" i="504" s="1"/>
  <c r="AC128" i="504"/>
  <c r="AB128" i="504"/>
  <c r="Y128" i="504"/>
  <c r="W128" i="504"/>
  <c r="U128" i="504"/>
  <c r="L128" i="504"/>
  <c r="B128" i="504"/>
  <c r="BJ127" i="504"/>
  <c r="BI127" i="504"/>
  <c r="BH127" i="504"/>
  <c r="BG127" i="504"/>
  <c r="BF127" i="504"/>
  <c r="BE127" i="504"/>
  <c r="BD127" i="504"/>
  <c r="BC127" i="504"/>
  <c r="BB127" i="504"/>
  <c r="BA127" i="504"/>
  <c r="AQ127" i="504"/>
  <c r="AL127" i="504"/>
  <c r="AK127" i="504"/>
  <c r="AJ127" i="504"/>
  <c r="AD127" i="504"/>
  <c r="Z127" i="504" s="1"/>
  <c r="AC127" i="504"/>
  <c r="AB127" i="504"/>
  <c r="Y127" i="504"/>
  <c r="W127" i="504"/>
  <c r="U127" i="504"/>
  <c r="L127" i="504"/>
  <c r="B127" i="504"/>
  <c r="BJ126" i="504"/>
  <c r="BI126" i="504"/>
  <c r="BH126" i="504"/>
  <c r="BG126" i="504"/>
  <c r="BF126" i="504"/>
  <c r="BE126" i="504"/>
  <c r="BD126" i="504"/>
  <c r="BC126" i="504"/>
  <c r="BB126" i="504"/>
  <c r="BA126" i="504"/>
  <c r="AQ126" i="504"/>
  <c r="AL126" i="504"/>
  <c r="AK126" i="504"/>
  <c r="AJ126" i="504"/>
  <c r="AD126" i="504"/>
  <c r="Z126" i="504" s="1"/>
  <c r="AC126" i="504"/>
  <c r="AB126" i="504"/>
  <c r="Y126" i="504"/>
  <c r="W126" i="504"/>
  <c r="U126" i="504"/>
  <c r="L126" i="504"/>
  <c r="B126" i="504"/>
  <c r="BJ125" i="504"/>
  <c r="BI125" i="504"/>
  <c r="BH125" i="504"/>
  <c r="BG125" i="504"/>
  <c r="BF125" i="504"/>
  <c r="BE125" i="504"/>
  <c r="BD125" i="504"/>
  <c r="BC125" i="504"/>
  <c r="BB125" i="504"/>
  <c r="BA125" i="504"/>
  <c r="AQ125" i="504"/>
  <c r="AL125" i="504"/>
  <c r="AK125" i="504"/>
  <c r="AJ125" i="504"/>
  <c r="AD125" i="504"/>
  <c r="Z125" i="504" s="1"/>
  <c r="AC125" i="504"/>
  <c r="AB125" i="504"/>
  <c r="Y125" i="504"/>
  <c r="W125" i="504"/>
  <c r="U125" i="504"/>
  <c r="L125" i="504"/>
  <c r="B125" i="504"/>
  <c r="BJ124" i="504"/>
  <c r="BI124" i="504"/>
  <c r="BH124" i="504"/>
  <c r="BG124" i="504"/>
  <c r="BF124" i="504"/>
  <c r="BE124" i="504"/>
  <c r="BD124" i="504"/>
  <c r="BC124" i="504"/>
  <c r="BB124" i="504"/>
  <c r="BA124" i="504"/>
  <c r="AQ124" i="504"/>
  <c r="AL124" i="504"/>
  <c r="AK124" i="504"/>
  <c r="AJ124" i="504"/>
  <c r="AD124" i="504"/>
  <c r="Z124" i="504" s="1"/>
  <c r="AC124" i="504"/>
  <c r="AB124" i="504"/>
  <c r="Y124" i="504"/>
  <c r="W124" i="504"/>
  <c r="U124" i="504"/>
  <c r="L124" i="504"/>
  <c r="B124" i="504"/>
  <c r="BJ123" i="504"/>
  <c r="BI123" i="504"/>
  <c r="BH123" i="504"/>
  <c r="BG123" i="504"/>
  <c r="BF123" i="504"/>
  <c r="BE123" i="504"/>
  <c r="BD123" i="504"/>
  <c r="BC123" i="504"/>
  <c r="BB123" i="504"/>
  <c r="BA123" i="504"/>
  <c r="AQ123" i="504"/>
  <c r="AL123" i="504"/>
  <c r="AK123" i="504"/>
  <c r="AJ123" i="504"/>
  <c r="AD123" i="504"/>
  <c r="Z123" i="504" s="1"/>
  <c r="AC123" i="504"/>
  <c r="AB123" i="504"/>
  <c r="Y123" i="504"/>
  <c r="W123" i="504"/>
  <c r="U123" i="504"/>
  <c r="L123" i="504"/>
  <c r="B123" i="504"/>
  <c r="BJ122" i="504"/>
  <c r="BI122" i="504"/>
  <c r="BH122" i="504"/>
  <c r="BG122" i="504"/>
  <c r="BF122" i="504"/>
  <c r="BE122" i="504"/>
  <c r="BD122" i="504"/>
  <c r="BC122" i="504"/>
  <c r="BB122" i="504"/>
  <c r="BA122" i="504"/>
  <c r="AQ122" i="504"/>
  <c r="AL122" i="504"/>
  <c r="AK122" i="504"/>
  <c r="AJ122" i="504"/>
  <c r="AD122" i="504"/>
  <c r="Z122" i="504" s="1"/>
  <c r="AC122" i="504"/>
  <c r="AB122" i="504"/>
  <c r="Y122" i="504"/>
  <c r="W122" i="504"/>
  <c r="U122" i="504"/>
  <c r="L122" i="504"/>
  <c r="B122" i="504"/>
  <c r="BJ121" i="504"/>
  <c r="BI121" i="504"/>
  <c r="BH121" i="504"/>
  <c r="BG121" i="504"/>
  <c r="BF121" i="504"/>
  <c r="BE121" i="504"/>
  <c r="BD121" i="504"/>
  <c r="BC121" i="504"/>
  <c r="BB121" i="504"/>
  <c r="BA121" i="504"/>
  <c r="AQ121" i="504"/>
  <c r="AL121" i="504"/>
  <c r="AK121" i="504"/>
  <c r="AJ121" i="504"/>
  <c r="AD121" i="504"/>
  <c r="Z121" i="504" s="1"/>
  <c r="AC121" i="504"/>
  <c r="AB121" i="504"/>
  <c r="Y121" i="504"/>
  <c r="W121" i="504"/>
  <c r="U121" i="504"/>
  <c r="L121" i="504"/>
  <c r="B121" i="504"/>
  <c r="BJ120" i="504"/>
  <c r="BI120" i="504"/>
  <c r="BH120" i="504"/>
  <c r="BG120" i="504"/>
  <c r="BF120" i="504"/>
  <c r="BE120" i="504"/>
  <c r="BD120" i="504"/>
  <c r="BC120" i="504"/>
  <c r="BB120" i="504"/>
  <c r="BA120" i="504"/>
  <c r="AQ120" i="504"/>
  <c r="AL120" i="504"/>
  <c r="AK120" i="504"/>
  <c r="AJ120" i="504"/>
  <c r="AD120" i="504"/>
  <c r="Z120" i="504" s="1"/>
  <c r="AC120" i="504"/>
  <c r="AB120" i="504"/>
  <c r="Y120" i="504"/>
  <c r="W120" i="504"/>
  <c r="U120" i="504"/>
  <c r="L120" i="504"/>
  <c r="B120" i="504"/>
  <c r="BJ119" i="504"/>
  <c r="BI119" i="504"/>
  <c r="BH119" i="504"/>
  <c r="BG119" i="504"/>
  <c r="BF119" i="504"/>
  <c r="BE119" i="504"/>
  <c r="BD119" i="504"/>
  <c r="BC119" i="504"/>
  <c r="BB119" i="504"/>
  <c r="BA119" i="504"/>
  <c r="AQ119" i="504"/>
  <c r="AL119" i="504"/>
  <c r="AK119" i="504"/>
  <c r="AJ119" i="504"/>
  <c r="AD119" i="504"/>
  <c r="Z119" i="504" s="1"/>
  <c r="AC119" i="504"/>
  <c r="AB119" i="504"/>
  <c r="Y119" i="504"/>
  <c r="W119" i="504"/>
  <c r="U119" i="504"/>
  <c r="L119" i="504"/>
  <c r="B119" i="504"/>
  <c r="BJ118" i="504"/>
  <c r="BI118" i="504"/>
  <c r="BH118" i="504"/>
  <c r="BG118" i="504"/>
  <c r="BF118" i="504"/>
  <c r="BE118" i="504"/>
  <c r="BD118" i="504"/>
  <c r="BC118" i="504"/>
  <c r="BB118" i="504"/>
  <c r="BA118" i="504"/>
  <c r="AQ118" i="504"/>
  <c r="AL118" i="504"/>
  <c r="AK118" i="504"/>
  <c r="AJ118" i="504"/>
  <c r="AD118" i="504"/>
  <c r="Z118" i="504" s="1"/>
  <c r="AC118" i="504"/>
  <c r="AB118" i="504"/>
  <c r="Y118" i="504"/>
  <c r="W118" i="504"/>
  <c r="U118" i="504"/>
  <c r="L118" i="504"/>
  <c r="B118" i="504"/>
  <c r="BJ117" i="504"/>
  <c r="BI117" i="504"/>
  <c r="BH117" i="504"/>
  <c r="BG117" i="504"/>
  <c r="BF117" i="504"/>
  <c r="BE117" i="504"/>
  <c r="BD117" i="504"/>
  <c r="BC117" i="504"/>
  <c r="BB117" i="504"/>
  <c r="BA117" i="504"/>
  <c r="AQ117" i="504"/>
  <c r="AL117" i="504"/>
  <c r="AK117" i="504"/>
  <c r="AJ117" i="504"/>
  <c r="AD117" i="504"/>
  <c r="Z117" i="504" s="1"/>
  <c r="AC117" i="504"/>
  <c r="AB117" i="504"/>
  <c r="Y117" i="504"/>
  <c r="W117" i="504"/>
  <c r="U117" i="504"/>
  <c r="L117" i="504"/>
  <c r="B117" i="504"/>
  <c r="BJ116" i="504"/>
  <c r="BI116" i="504"/>
  <c r="BH116" i="504"/>
  <c r="BG116" i="504"/>
  <c r="BF116" i="504"/>
  <c r="BE116" i="504"/>
  <c r="BD116" i="504"/>
  <c r="BC116" i="504"/>
  <c r="BB116" i="504"/>
  <c r="BA116" i="504"/>
  <c r="AQ116" i="504"/>
  <c r="AL116" i="504"/>
  <c r="AK116" i="504"/>
  <c r="AJ116" i="504"/>
  <c r="AD116" i="504"/>
  <c r="Z116" i="504" s="1"/>
  <c r="AC116" i="504"/>
  <c r="AB116" i="504"/>
  <c r="Y116" i="504"/>
  <c r="W116" i="504"/>
  <c r="U116" i="504"/>
  <c r="L116" i="504"/>
  <c r="B116" i="504"/>
  <c r="BJ115" i="504"/>
  <c r="BI115" i="504"/>
  <c r="BH115" i="504"/>
  <c r="BG115" i="504"/>
  <c r="BF115" i="504"/>
  <c r="BE115" i="504"/>
  <c r="BD115" i="504"/>
  <c r="BC115" i="504"/>
  <c r="BB115" i="504"/>
  <c r="BA115" i="504"/>
  <c r="AQ115" i="504"/>
  <c r="AL115" i="504"/>
  <c r="AK115" i="504"/>
  <c r="AJ115" i="504"/>
  <c r="AD115" i="504"/>
  <c r="Z115" i="504" s="1"/>
  <c r="AC115" i="504"/>
  <c r="AB115" i="504"/>
  <c r="Y115" i="504"/>
  <c r="W115" i="504"/>
  <c r="U115" i="504"/>
  <c r="L115" i="504"/>
  <c r="B115" i="504"/>
  <c r="BJ114" i="504"/>
  <c r="BI114" i="504"/>
  <c r="BH114" i="504"/>
  <c r="BG114" i="504"/>
  <c r="BF114" i="504"/>
  <c r="BE114" i="504"/>
  <c r="BD114" i="504"/>
  <c r="BC114" i="504"/>
  <c r="BB114" i="504"/>
  <c r="BA114" i="504"/>
  <c r="AQ114" i="504"/>
  <c r="AL114" i="504"/>
  <c r="AK114" i="504"/>
  <c r="AJ114" i="504"/>
  <c r="AD114" i="504"/>
  <c r="Z114" i="504" s="1"/>
  <c r="AC114" i="504"/>
  <c r="AB114" i="504"/>
  <c r="Y114" i="504"/>
  <c r="W114" i="504"/>
  <c r="U114" i="504"/>
  <c r="L114" i="504"/>
  <c r="B114" i="504"/>
  <c r="BJ113" i="504"/>
  <c r="BI113" i="504"/>
  <c r="BH113" i="504"/>
  <c r="BG113" i="504"/>
  <c r="BF113" i="504"/>
  <c r="BE113" i="504"/>
  <c r="BD113" i="504"/>
  <c r="BC113" i="504"/>
  <c r="BB113" i="504"/>
  <c r="BA113" i="504"/>
  <c r="AQ113" i="504"/>
  <c r="AL113" i="504"/>
  <c r="AK113" i="504"/>
  <c r="AJ113" i="504"/>
  <c r="AD113" i="504"/>
  <c r="Z113" i="504" s="1"/>
  <c r="AC113" i="504"/>
  <c r="AB113" i="504"/>
  <c r="Y113" i="504"/>
  <c r="W113" i="504"/>
  <c r="U113" i="504"/>
  <c r="L113" i="504"/>
  <c r="B113" i="504"/>
  <c r="BJ112" i="504"/>
  <c r="BI112" i="504"/>
  <c r="BH112" i="504"/>
  <c r="BG112" i="504"/>
  <c r="BF112" i="504"/>
  <c r="BE112" i="504"/>
  <c r="BD112" i="504"/>
  <c r="BC112" i="504"/>
  <c r="BB112" i="504"/>
  <c r="BA112" i="504"/>
  <c r="AQ112" i="504"/>
  <c r="AL112" i="504"/>
  <c r="AK112" i="504"/>
  <c r="AJ112" i="504"/>
  <c r="AD112" i="504"/>
  <c r="Z112" i="504" s="1"/>
  <c r="AC112" i="504"/>
  <c r="AB112" i="504"/>
  <c r="Y112" i="504"/>
  <c r="W112" i="504"/>
  <c r="U112" i="504"/>
  <c r="L112" i="504"/>
  <c r="B112" i="504"/>
  <c r="BJ111" i="504"/>
  <c r="BI111" i="504"/>
  <c r="BH111" i="504"/>
  <c r="BG111" i="504"/>
  <c r="BF111" i="504"/>
  <c r="BE111" i="504"/>
  <c r="BD111" i="504"/>
  <c r="BC111" i="504"/>
  <c r="BB111" i="504"/>
  <c r="BA111" i="504"/>
  <c r="AQ111" i="504"/>
  <c r="AL111" i="504"/>
  <c r="AK111" i="504"/>
  <c r="AJ111" i="504"/>
  <c r="AD111" i="504"/>
  <c r="Z111" i="504" s="1"/>
  <c r="AC111" i="504"/>
  <c r="AB111" i="504"/>
  <c r="Y111" i="504"/>
  <c r="W111" i="504"/>
  <c r="U111" i="504"/>
  <c r="L111" i="504"/>
  <c r="B111" i="504"/>
  <c r="BJ110" i="504"/>
  <c r="BI110" i="504"/>
  <c r="BH110" i="504"/>
  <c r="BG110" i="504"/>
  <c r="BF110" i="504"/>
  <c r="BE110" i="504"/>
  <c r="BD110" i="504"/>
  <c r="BC110" i="504"/>
  <c r="BB110" i="504"/>
  <c r="BA110" i="504"/>
  <c r="AQ110" i="504"/>
  <c r="AL110" i="504"/>
  <c r="AK110" i="504"/>
  <c r="AJ110" i="504"/>
  <c r="AD110" i="504"/>
  <c r="Z110" i="504" s="1"/>
  <c r="AC110" i="504"/>
  <c r="AB110" i="504"/>
  <c r="Y110" i="504"/>
  <c r="W110" i="504"/>
  <c r="U110" i="504"/>
  <c r="L110" i="504"/>
  <c r="B110" i="504"/>
  <c r="BJ109" i="504"/>
  <c r="BI109" i="504"/>
  <c r="BH109" i="504"/>
  <c r="BG109" i="504"/>
  <c r="BF109" i="504"/>
  <c r="BE109" i="504"/>
  <c r="BD109" i="504"/>
  <c r="BC109" i="504"/>
  <c r="BB109" i="504"/>
  <c r="BA109" i="504"/>
  <c r="AQ109" i="504"/>
  <c r="AL109" i="504"/>
  <c r="AK109" i="504"/>
  <c r="AJ109" i="504"/>
  <c r="AD109" i="504"/>
  <c r="Z109" i="504" s="1"/>
  <c r="AC109" i="504"/>
  <c r="AB109" i="504"/>
  <c r="Y109" i="504"/>
  <c r="W109" i="504"/>
  <c r="U109" i="504"/>
  <c r="L109" i="504"/>
  <c r="B109" i="504"/>
  <c r="BJ108" i="504"/>
  <c r="BI108" i="504"/>
  <c r="BH108" i="504"/>
  <c r="BG108" i="504"/>
  <c r="BF108" i="504"/>
  <c r="BE108" i="504"/>
  <c r="BD108" i="504"/>
  <c r="BC108" i="504"/>
  <c r="BB108" i="504"/>
  <c r="BA108" i="504"/>
  <c r="AQ108" i="504"/>
  <c r="AL108" i="504"/>
  <c r="AK108" i="504"/>
  <c r="AJ108" i="504"/>
  <c r="AD108" i="504"/>
  <c r="Z108" i="504" s="1"/>
  <c r="AC108" i="504"/>
  <c r="AB108" i="504"/>
  <c r="Y108" i="504"/>
  <c r="W108" i="504"/>
  <c r="U108" i="504"/>
  <c r="L108" i="504"/>
  <c r="B108" i="504"/>
  <c r="BJ107" i="504"/>
  <c r="BI107" i="504"/>
  <c r="BH107" i="504"/>
  <c r="BG107" i="504"/>
  <c r="BF107" i="504"/>
  <c r="BE107" i="504"/>
  <c r="BD107" i="504"/>
  <c r="BC107" i="504"/>
  <c r="BB107" i="504"/>
  <c r="BA107" i="504"/>
  <c r="AQ107" i="504"/>
  <c r="AL107" i="504"/>
  <c r="AK107" i="504"/>
  <c r="AJ107" i="504"/>
  <c r="AD107" i="504"/>
  <c r="Z107" i="504" s="1"/>
  <c r="AC107" i="504"/>
  <c r="AB107" i="504"/>
  <c r="Y107" i="504"/>
  <c r="W107" i="504"/>
  <c r="U107" i="504"/>
  <c r="L107" i="504"/>
  <c r="B107" i="504"/>
  <c r="BJ106" i="504"/>
  <c r="BI106" i="504"/>
  <c r="BH106" i="504"/>
  <c r="BG106" i="504"/>
  <c r="BF106" i="504"/>
  <c r="BE106" i="504"/>
  <c r="BD106" i="504"/>
  <c r="BC106" i="504"/>
  <c r="BB106" i="504"/>
  <c r="BA106" i="504"/>
  <c r="AQ106" i="504"/>
  <c r="AL106" i="504"/>
  <c r="AK106" i="504"/>
  <c r="AJ106" i="504"/>
  <c r="AD106" i="504"/>
  <c r="Z106" i="504" s="1"/>
  <c r="AC106" i="504"/>
  <c r="AB106" i="504"/>
  <c r="Y106" i="504"/>
  <c r="W106" i="504"/>
  <c r="U106" i="504"/>
  <c r="L106" i="504"/>
  <c r="B106" i="504"/>
  <c r="BJ105" i="504"/>
  <c r="BI105" i="504"/>
  <c r="BH105" i="504"/>
  <c r="BG105" i="504"/>
  <c r="BF105" i="504"/>
  <c r="BE105" i="504"/>
  <c r="BD105" i="504"/>
  <c r="BC105" i="504"/>
  <c r="BB105" i="504"/>
  <c r="BA105" i="504"/>
  <c r="AQ105" i="504"/>
  <c r="AL105" i="504"/>
  <c r="AK105" i="504"/>
  <c r="AJ105" i="504"/>
  <c r="AD105" i="504"/>
  <c r="Z105" i="504" s="1"/>
  <c r="AC105" i="504"/>
  <c r="AB105" i="504"/>
  <c r="Y105" i="504"/>
  <c r="W105" i="504"/>
  <c r="U105" i="504"/>
  <c r="L105" i="504"/>
  <c r="B105" i="504"/>
  <c r="BJ104" i="504"/>
  <c r="BI104" i="504"/>
  <c r="BH104" i="504"/>
  <c r="BG104" i="504"/>
  <c r="BF104" i="504"/>
  <c r="BE104" i="504"/>
  <c r="BD104" i="504"/>
  <c r="BC104" i="504"/>
  <c r="BB104" i="504"/>
  <c r="BA104" i="504"/>
  <c r="AQ104" i="504"/>
  <c r="AL104" i="504"/>
  <c r="AK104" i="504"/>
  <c r="AJ104" i="504"/>
  <c r="AD104" i="504"/>
  <c r="AC104" i="504"/>
  <c r="AB104" i="504"/>
  <c r="Z104" i="504"/>
  <c r="Y104" i="504"/>
  <c r="W104" i="504"/>
  <c r="U104" i="504"/>
  <c r="L104" i="504"/>
  <c r="B104" i="504"/>
  <c r="BJ103" i="504"/>
  <c r="BI103" i="504"/>
  <c r="BH103" i="504"/>
  <c r="BG103" i="504"/>
  <c r="BF103" i="504"/>
  <c r="BE103" i="504"/>
  <c r="BD103" i="504"/>
  <c r="BC103" i="504"/>
  <c r="BB103" i="504"/>
  <c r="BA103" i="504"/>
  <c r="AQ103" i="504"/>
  <c r="AL103" i="504"/>
  <c r="AK103" i="504"/>
  <c r="AJ103" i="504"/>
  <c r="AD103" i="504"/>
  <c r="Z103" i="504" s="1"/>
  <c r="AC103" i="504"/>
  <c r="AB103" i="504"/>
  <c r="Y103" i="504"/>
  <c r="W103" i="504"/>
  <c r="U103" i="504"/>
  <c r="L103" i="504"/>
  <c r="B103" i="504"/>
  <c r="BJ102" i="504"/>
  <c r="BI102" i="504"/>
  <c r="BH102" i="504"/>
  <c r="BG102" i="504"/>
  <c r="BF102" i="504"/>
  <c r="BE102" i="504"/>
  <c r="BD102" i="504"/>
  <c r="BC102" i="504"/>
  <c r="BB102" i="504"/>
  <c r="BA102" i="504"/>
  <c r="AQ102" i="504"/>
  <c r="AL102" i="504"/>
  <c r="AK102" i="504"/>
  <c r="AJ102" i="504"/>
  <c r="AD102" i="504"/>
  <c r="Z102" i="504" s="1"/>
  <c r="AC102" i="504"/>
  <c r="AB102" i="504"/>
  <c r="Y102" i="504"/>
  <c r="W102" i="504"/>
  <c r="U102" i="504"/>
  <c r="L102" i="504"/>
  <c r="B102" i="504"/>
  <c r="BJ101" i="504"/>
  <c r="BI101" i="504"/>
  <c r="BH101" i="504"/>
  <c r="BG101" i="504"/>
  <c r="BF101" i="504"/>
  <c r="BE101" i="504"/>
  <c r="BD101" i="504"/>
  <c r="BC101" i="504"/>
  <c r="BB101" i="504"/>
  <c r="BA101" i="504"/>
  <c r="AQ101" i="504"/>
  <c r="AL101" i="504"/>
  <c r="AK101" i="504"/>
  <c r="AJ101" i="504"/>
  <c r="AD101" i="504"/>
  <c r="Z101" i="504" s="1"/>
  <c r="AC101" i="504"/>
  <c r="AB101" i="504"/>
  <c r="Y101" i="504"/>
  <c r="W101" i="504"/>
  <c r="U101" i="504"/>
  <c r="L101" i="504"/>
  <c r="B101" i="504"/>
  <c r="BJ100" i="504"/>
  <c r="BI100" i="504"/>
  <c r="BH100" i="504"/>
  <c r="BG100" i="504"/>
  <c r="BF100" i="504"/>
  <c r="BE100" i="504"/>
  <c r="BD100" i="504"/>
  <c r="BC100" i="504"/>
  <c r="BB100" i="504"/>
  <c r="BA100" i="504"/>
  <c r="AQ100" i="504"/>
  <c r="AL100" i="504"/>
  <c r="AK100" i="504"/>
  <c r="AJ100" i="504"/>
  <c r="AD100" i="504"/>
  <c r="Z100" i="504" s="1"/>
  <c r="AC100" i="504"/>
  <c r="AB100" i="504"/>
  <c r="Y100" i="504"/>
  <c r="W100" i="504"/>
  <c r="U100" i="504"/>
  <c r="L100" i="504"/>
  <c r="B100" i="504"/>
  <c r="BJ99" i="504"/>
  <c r="BI99" i="504"/>
  <c r="BH99" i="504"/>
  <c r="BG99" i="504"/>
  <c r="BF99" i="504"/>
  <c r="BE99" i="504"/>
  <c r="BD99" i="504"/>
  <c r="BC99" i="504"/>
  <c r="BB99" i="504"/>
  <c r="BA99" i="504"/>
  <c r="AQ99" i="504"/>
  <c r="AL99" i="504"/>
  <c r="AK99" i="504"/>
  <c r="AJ99" i="504"/>
  <c r="AD99" i="504"/>
  <c r="Z99" i="504" s="1"/>
  <c r="AC99" i="504"/>
  <c r="AB99" i="504"/>
  <c r="Y99" i="504"/>
  <c r="W99" i="504"/>
  <c r="U99" i="504"/>
  <c r="L99" i="504"/>
  <c r="B99" i="504"/>
  <c r="BJ98" i="504"/>
  <c r="BI98" i="504"/>
  <c r="BH98" i="504"/>
  <c r="BG98" i="504"/>
  <c r="BF98" i="504"/>
  <c r="BE98" i="504"/>
  <c r="BD98" i="504"/>
  <c r="BC98" i="504"/>
  <c r="BB98" i="504"/>
  <c r="BA98" i="504"/>
  <c r="AQ98" i="504"/>
  <c r="AL98" i="504"/>
  <c r="AK98" i="504"/>
  <c r="AJ98" i="504"/>
  <c r="AD98" i="504"/>
  <c r="Z98" i="504" s="1"/>
  <c r="AC98" i="504"/>
  <c r="AB98" i="504"/>
  <c r="Y98" i="504"/>
  <c r="W98" i="504"/>
  <c r="U98" i="504"/>
  <c r="L98" i="504"/>
  <c r="B98" i="504"/>
  <c r="BJ97" i="504"/>
  <c r="BI97" i="504"/>
  <c r="BH97" i="504"/>
  <c r="BG97" i="504"/>
  <c r="BF97" i="504"/>
  <c r="BE97" i="504"/>
  <c r="BD97" i="504"/>
  <c r="BC97" i="504"/>
  <c r="BB97" i="504"/>
  <c r="BA97" i="504"/>
  <c r="AQ97" i="504"/>
  <c r="AL97" i="504"/>
  <c r="AK97" i="504"/>
  <c r="AJ97" i="504"/>
  <c r="AD97" i="504"/>
  <c r="Z97" i="504" s="1"/>
  <c r="AC97" i="504"/>
  <c r="AB97" i="504"/>
  <c r="Y97" i="504"/>
  <c r="W97" i="504"/>
  <c r="U97" i="504"/>
  <c r="L97" i="504"/>
  <c r="B97" i="504"/>
  <c r="BJ96" i="504"/>
  <c r="BI96" i="504"/>
  <c r="BH96" i="504"/>
  <c r="BG96" i="504"/>
  <c r="BF96" i="504"/>
  <c r="BE96" i="504"/>
  <c r="BD96" i="504"/>
  <c r="BC96" i="504"/>
  <c r="BB96" i="504"/>
  <c r="BA96" i="504"/>
  <c r="AQ96" i="504"/>
  <c r="AL96" i="504"/>
  <c r="AK96" i="504"/>
  <c r="AJ96" i="504"/>
  <c r="AD96" i="504"/>
  <c r="Z96" i="504" s="1"/>
  <c r="AC96" i="504"/>
  <c r="AB96" i="504"/>
  <c r="Y96" i="504"/>
  <c r="W96" i="504"/>
  <c r="U96" i="504"/>
  <c r="L96" i="504"/>
  <c r="B96" i="504"/>
  <c r="BJ95" i="504"/>
  <c r="BI95" i="504"/>
  <c r="BH95" i="504"/>
  <c r="BG95" i="504"/>
  <c r="BF95" i="504"/>
  <c r="BE95" i="504"/>
  <c r="BD95" i="504"/>
  <c r="BC95" i="504"/>
  <c r="BB95" i="504"/>
  <c r="BA95" i="504"/>
  <c r="AQ95" i="504"/>
  <c r="AL95" i="504"/>
  <c r="AK95" i="504"/>
  <c r="AJ95" i="504"/>
  <c r="AD95" i="504"/>
  <c r="Z95" i="504" s="1"/>
  <c r="AC95" i="504"/>
  <c r="AB95" i="504"/>
  <c r="Y95" i="504"/>
  <c r="W95" i="504"/>
  <c r="U95" i="504"/>
  <c r="L95" i="504"/>
  <c r="B95" i="504"/>
  <c r="BJ94" i="504"/>
  <c r="BI94" i="504"/>
  <c r="BH94" i="504"/>
  <c r="BG94" i="504"/>
  <c r="BF94" i="504"/>
  <c r="BE94" i="504"/>
  <c r="BD94" i="504"/>
  <c r="BC94" i="504"/>
  <c r="BB94" i="504"/>
  <c r="BA94" i="504"/>
  <c r="AQ94" i="504"/>
  <c r="AL94" i="504"/>
  <c r="AK94" i="504"/>
  <c r="AJ94" i="504"/>
  <c r="AD94" i="504"/>
  <c r="Z94" i="504" s="1"/>
  <c r="AC94" i="504"/>
  <c r="AB94" i="504"/>
  <c r="Y94" i="504"/>
  <c r="W94" i="504"/>
  <c r="U94" i="504"/>
  <c r="L94" i="504"/>
  <c r="B94" i="504"/>
  <c r="BJ93" i="504"/>
  <c r="BI93" i="504"/>
  <c r="BH93" i="504"/>
  <c r="BG93" i="504"/>
  <c r="BF93" i="504"/>
  <c r="BE93" i="504"/>
  <c r="BD93" i="504"/>
  <c r="BC93" i="504"/>
  <c r="BB93" i="504"/>
  <c r="BA93" i="504"/>
  <c r="AQ93" i="504"/>
  <c r="AL93" i="504"/>
  <c r="AK93" i="504"/>
  <c r="AJ93" i="504"/>
  <c r="AD93" i="504"/>
  <c r="Z93" i="504" s="1"/>
  <c r="AC93" i="504"/>
  <c r="AB93" i="504"/>
  <c r="Y93" i="504"/>
  <c r="W93" i="504"/>
  <c r="U93" i="504"/>
  <c r="L93" i="504"/>
  <c r="B93" i="504"/>
  <c r="BJ92" i="504"/>
  <c r="BI92" i="504"/>
  <c r="BH92" i="504"/>
  <c r="BG92" i="504"/>
  <c r="BF92" i="504"/>
  <c r="BE92" i="504"/>
  <c r="BD92" i="504"/>
  <c r="BC92" i="504"/>
  <c r="BB92" i="504"/>
  <c r="BA92" i="504"/>
  <c r="AQ92" i="504"/>
  <c r="AL92" i="504"/>
  <c r="AK92" i="504"/>
  <c r="AJ92" i="504"/>
  <c r="AD92" i="504"/>
  <c r="Z92" i="504" s="1"/>
  <c r="AC92" i="504"/>
  <c r="AB92" i="504"/>
  <c r="Y92" i="504"/>
  <c r="W92" i="504"/>
  <c r="U92" i="504"/>
  <c r="L92" i="504"/>
  <c r="B92" i="504"/>
  <c r="BJ91" i="504"/>
  <c r="BI91" i="504"/>
  <c r="BH91" i="504"/>
  <c r="BG91" i="504"/>
  <c r="BF91" i="504"/>
  <c r="BE91" i="504"/>
  <c r="BD91" i="504"/>
  <c r="BC91" i="504"/>
  <c r="BB91" i="504"/>
  <c r="BA91" i="504"/>
  <c r="AQ91" i="504"/>
  <c r="AL91" i="504"/>
  <c r="AK91" i="504"/>
  <c r="AJ91" i="504"/>
  <c r="AD91" i="504"/>
  <c r="Z91" i="504" s="1"/>
  <c r="AC91" i="504"/>
  <c r="AB91" i="504"/>
  <c r="Y91" i="504"/>
  <c r="W91" i="504"/>
  <c r="U91" i="504"/>
  <c r="L91" i="504"/>
  <c r="B91" i="504"/>
  <c r="BJ90" i="504"/>
  <c r="BI90" i="504"/>
  <c r="BH90" i="504"/>
  <c r="BG90" i="504"/>
  <c r="BF90" i="504"/>
  <c r="BE90" i="504"/>
  <c r="BD90" i="504"/>
  <c r="BC90" i="504"/>
  <c r="BB90" i="504"/>
  <c r="BA90" i="504"/>
  <c r="AQ90" i="504"/>
  <c r="AL90" i="504"/>
  <c r="AK90" i="504"/>
  <c r="AJ90" i="504"/>
  <c r="AD90" i="504"/>
  <c r="Z90" i="504" s="1"/>
  <c r="AC90" i="504"/>
  <c r="AB90" i="504"/>
  <c r="Y90" i="504"/>
  <c r="W90" i="504"/>
  <c r="U90" i="504"/>
  <c r="L90" i="504"/>
  <c r="B90" i="504"/>
  <c r="BJ89" i="504"/>
  <c r="BI89" i="504"/>
  <c r="BH89" i="504"/>
  <c r="BG89" i="504"/>
  <c r="BF89" i="504"/>
  <c r="BE89" i="504"/>
  <c r="BD89" i="504"/>
  <c r="BC89" i="504"/>
  <c r="BB89" i="504"/>
  <c r="BA89" i="504"/>
  <c r="AQ89" i="504"/>
  <c r="AL89" i="504"/>
  <c r="AK89" i="504"/>
  <c r="AJ89" i="504"/>
  <c r="AD89" i="504"/>
  <c r="Z89" i="504" s="1"/>
  <c r="AC89" i="504"/>
  <c r="AB89" i="504"/>
  <c r="Y89" i="504"/>
  <c r="W89" i="504"/>
  <c r="U89" i="504"/>
  <c r="L89" i="504"/>
  <c r="B89" i="504"/>
  <c r="BJ88" i="504"/>
  <c r="BI88" i="504"/>
  <c r="BH88" i="504"/>
  <c r="BG88" i="504"/>
  <c r="BF88" i="504"/>
  <c r="BE88" i="504"/>
  <c r="BD88" i="504"/>
  <c r="BC88" i="504"/>
  <c r="BB88" i="504"/>
  <c r="BA88" i="504"/>
  <c r="AQ88" i="504"/>
  <c r="AL88" i="504"/>
  <c r="AK88" i="504"/>
  <c r="AJ88" i="504"/>
  <c r="AD88" i="504"/>
  <c r="Z88" i="504" s="1"/>
  <c r="AC88" i="504"/>
  <c r="AB88" i="504"/>
  <c r="Y88" i="504"/>
  <c r="W88" i="504"/>
  <c r="U88" i="504"/>
  <c r="L88" i="504"/>
  <c r="B88" i="504"/>
  <c r="BJ87" i="504"/>
  <c r="BI87" i="504"/>
  <c r="BH87" i="504"/>
  <c r="BG87" i="504"/>
  <c r="BF87" i="504"/>
  <c r="BE87" i="504"/>
  <c r="BD87" i="504"/>
  <c r="BC87" i="504"/>
  <c r="BB87" i="504"/>
  <c r="BA87" i="504"/>
  <c r="AQ87" i="504"/>
  <c r="AL87" i="504"/>
  <c r="AK87" i="504"/>
  <c r="AJ87" i="504"/>
  <c r="AD87" i="504"/>
  <c r="Z87" i="504" s="1"/>
  <c r="AC87" i="504"/>
  <c r="AB87" i="504"/>
  <c r="Y87" i="504"/>
  <c r="W87" i="504"/>
  <c r="U87" i="504"/>
  <c r="L87" i="504"/>
  <c r="B87" i="504"/>
  <c r="BJ86" i="504"/>
  <c r="BI86" i="504"/>
  <c r="BH86" i="504"/>
  <c r="BG86" i="504"/>
  <c r="BF86" i="504"/>
  <c r="BE86" i="504"/>
  <c r="BD86" i="504"/>
  <c r="BC86" i="504"/>
  <c r="BB86" i="504"/>
  <c r="BA86" i="504"/>
  <c r="AQ86" i="504"/>
  <c r="AL86" i="504"/>
  <c r="AK86" i="504"/>
  <c r="AJ86" i="504"/>
  <c r="AD86" i="504"/>
  <c r="Z86" i="504" s="1"/>
  <c r="AC86" i="504"/>
  <c r="AB86" i="504"/>
  <c r="Y86" i="504"/>
  <c r="W86" i="504"/>
  <c r="U86" i="504"/>
  <c r="L86" i="504"/>
  <c r="B86" i="504"/>
  <c r="BJ85" i="504"/>
  <c r="BI85" i="504"/>
  <c r="BH85" i="504"/>
  <c r="BG85" i="504"/>
  <c r="BF85" i="504"/>
  <c r="BE85" i="504"/>
  <c r="BD85" i="504"/>
  <c r="BC85" i="504"/>
  <c r="BB85" i="504"/>
  <c r="BA85" i="504"/>
  <c r="AQ85" i="504"/>
  <c r="AL85" i="504"/>
  <c r="AK85" i="504"/>
  <c r="AJ85" i="504"/>
  <c r="AD85" i="504"/>
  <c r="Z85" i="504" s="1"/>
  <c r="AC85" i="504"/>
  <c r="AB85" i="504"/>
  <c r="Y85" i="504"/>
  <c r="W85" i="504"/>
  <c r="U85" i="504"/>
  <c r="L85" i="504"/>
  <c r="B85" i="504"/>
  <c r="BJ84" i="504"/>
  <c r="BI84" i="504"/>
  <c r="BH84" i="504"/>
  <c r="BG84" i="504"/>
  <c r="BF84" i="504"/>
  <c r="BE84" i="504"/>
  <c r="BD84" i="504"/>
  <c r="BC84" i="504"/>
  <c r="BB84" i="504"/>
  <c r="BA84" i="504"/>
  <c r="AQ84" i="504"/>
  <c r="AL84" i="504"/>
  <c r="AK84" i="504"/>
  <c r="AJ84" i="504"/>
  <c r="AD84" i="504"/>
  <c r="Z84" i="504" s="1"/>
  <c r="AC84" i="504"/>
  <c r="AB84" i="504"/>
  <c r="Y84" i="504"/>
  <c r="W84" i="504"/>
  <c r="U84" i="504"/>
  <c r="L84" i="504"/>
  <c r="B84" i="504"/>
  <c r="BJ83" i="504"/>
  <c r="BI83" i="504"/>
  <c r="BH83" i="504"/>
  <c r="BG83" i="504"/>
  <c r="BF83" i="504"/>
  <c r="BE83" i="504"/>
  <c r="BD83" i="504"/>
  <c r="BC83" i="504"/>
  <c r="BB83" i="504"/>
  <c r="BA83" i="504"/>
  <c r="AQ83" i="504"/>
  <c r="AL83" i="504"/>
  <c r="AK83" i="504"/>
  <c r="AJ83" i="504"/>
  <c r="AD83" i="504"/>
  <c r="Z83" i="504" s="1"/>
  <c r="AC83" i="504"/>
  <c r="AB83" i="504"/>
  <c r="Y83" i="504"/>
  <c r="W83" i="504"/>
  <c r="U83" i="504"/>
  <c r="L83" i="504"/>
  <c r="B83" i="504"/>
  <c r="BJ82" i="504"/>
  <c r="BI82" i="504"/>
  <c r="BH82" i="504"/>
  <c r="BG82" i="504"/>
  <c r="BF82" i="504"/>
  <c r="BE82" i="504"/>
  <c r="BD82" i="504"/>
  <c r="BC82" i="504"/>
  <c r="BB82" i="504"/>
  <c r="BA82" i="504"/>
  <c r="AQ82" i="504"/>
  <c r="AL82" i="504"/>
  <c r="AK82" i="504"/>
  <c r="AJ82" i="504"/>
  <c r="AD82" i="504"/>
  <c r="Z82" i="504" s="1"/>
  <c r="AC82" i="504"/>
  <c r="AB82" i="504"/>
  <c r="Y82" i="504"/>
  <c r="W82" i="504"/>
  <c r="U82" i="504"/>
  <c r="L82" i="504"/>
  <c r="B82" i="504"/>
  <c r="BJ81" i="504"/>
  <c r="BI81" i="504"/>
  <c r="BH81" i="504"/>
  <c r="BG81" i="504"/>
  <c r="BF81" i="504"/>
  <c r="BE81" i="504"/>
  <c r="BD81" i="504"/>
  <c r="BC81" i="504"/>
  <c r="BB81" i="504"/>
  <c r="BA81" i="504"/>
  <c r="AQ81" i="504"/>
  <c r="AL81" i="504"/>
  <c r="AK81" i="504"/>
  <c r="AJ81" i="504"/>
  <c r="AD81" i="504"/>
  <c r="Z81" i="504" s="1"/>
  <c r="AC81" i="504"/>
  <c r="AB81" i="504"/>
  <c r="Y81" i="504"/>
  <c r="W81" i="504"/>
  <c r="U81" i="504"/>
  <c r="L81" i="504"/>
  <c r="B81" i="504"/>
  <c r="BJ80" i="504"/>
  <c r="BI80" i="504"/>
  <c r="BH80" i="504"/>
  <c r="BG80" i="504"/>
  <c r="BF80" i="504"/>
  <c r="BE80" i="504"/>
  <c r="BD80" i="504"/>
  <c r="BC80" i="504"/>
  <c r="BB80" i="504"/>
  <c r="BA80" i="504"/>
  <c r="AQ80" i="504"/>
  <c r="AL80" i="504"/>
  <c r="AK80" i="504"/>
  <c r="AJ80" i="504"/>
  <c r="AD80" i="504"/>
  <c r="Z80" i="504" s="1"/>
  <c r="AC80" i="504"/>
  <c r="AB80" i="504"/>
  <c r="Y80" i="504"/>
  <c r="W80" i="504"/>
  <c r="U80" i="504"/>
  <c r="L80" i="504"/>
  <c r="B80" i="504"/>
  <c r="BJ79" i="504"/>
  <c r="BI79" i="504"/>
  <c r="BH79" i="504"/>
  <c r="BG79" i="504"/>
  <c r="BF79" i="504"/>
  <c r="BE79" i="504"/>
  <c r="BD79" i="504"/>
  <c r="BC79" i="504"/>
  <c r="BB79" i="504"/>
  <c r="BA79" i="504"/>
  <c r="AQ79" i="504"/>
  <c r="AL79" i="504"/>
  <c r="AK79" i="504"/>
  <c r="AJ79" i="504"/>
  <c r="AD79" i="504"/>
  <c r="Z79" i="504" s="1"/>
  <c r="AC79" i="504"/>
  <c r="AB79" i="504"/>
  <c r="Y79" i="504"/>
  <c r="W79" i="504"/>
  <c r="U79" i="504"/>
  <c r="L79" i="504"/>
  <c r="B79" i="504"/>
  <c r="BJ78" i="504"/>
  <c r="BI78" i="504"/>
  <c r="BH78" i="504"/>
  <c r="BG78" i="504"/>
  <c r="BF78" i="504"/>
  <c r="BE78" i="504"/>
  <c r="BD78" i="504"/>
  <c r="BC78" i="504"/>
  <c r="BB78" i="504"/>
  <c r="BA78" i="504"/>
  <c r="AQ78" i="504"/>
  <c r="AL78" i="504"/>
  <c r="AK78" i="504"/>
  <c r="AJ78" i="504"/>
  <c r="AD78" i="504"/>
  <c r="Z78" i="504" s="1"/>
  <c r="AC78" i="504"/>
  <c r="AB78" i="504"/>
  <c r="Y78" i="504"/>
  <c r="W78" i="504"/>
  <c r="U78" i="504"/>
  <c r="L78" i="504"/>
  <c r="B78" i="504"/>
  <c r="BJ77" i="504"/>
  <c r="BI77" i="504"/>
  <c r="BH77" i="504"/>
  <c r="BG77" i="504"/>
  <c r="BF77" i="504"/>
  <c r="BE77" i="504"/>
  <c r="BD77" i="504"/>
  <c r="BC77" i="504"/>
  <c r="BB77" i="504"/>
  <c r="BA77" i="504"/>
  <c r="AQ77" i="504"/>
  <c r="AL77" i="504"/>
  <c r="AK77" i="504"/>
  <c r="AJ77" i="504"/>
  <c r="AD77" i="504"/>
  <c r="Z77" i="504" s="1"/>
  <c r="AC77" i="504"/>
  <c r="AB77" i="504"/>
  <c r="Y77" i="504"/>
  <c r="W77" i="504"/>
  <c r="U77" i="504"/>
  <c r="L77" i="504"/>
  <c r="B77" i="504"/>
  <c r="BJ76" i="504"/>
  <c r="BI76" i="504"/>
  <c r="BH76" i="504"/>
  <c r="BG76" i="504"/>
  <c r="BF76" i="504"/>
  <c r="BE76" i="504"/>
  <c r="BD76" i="504"/>
  <c r="BC76" i="504"/>
  <c r="BB76" i="504"/>
  <c r="BA76" i="504"/>
  <c r="AQ76" i="504"/>
  <c r="AL76" i="504"/>
  <c r="AK76" i="504"/>
  <c r="AJ76" i="504"/>
  <c r="AD76" i="504"/>
  <c r="Z76" i="504" s="1"/>
  <c r="AC76" i="504"/>
  <c r="AB76" i="504"/>
  <c r="Y76" i="504"/>
  <c r="W76" i="504"/>
  <c r="U76" i="504"/>
  <c r="L76" i="504"/>
  <c r="B76" i="504"/>
  <c r="BJ75" i="504"/>
  <c r="BI75" i="504"/>
  <c r="BH75" i="504"/>
  <c r="BG75" i="504"/>
  <c r="BF75" i="504"/>
  <c r="BE75" i="504"/>
  <c r="BD75" i="504"/>
  <c r="BC75" i="504"/>
  <c r="BB75" i="504"/>
  <c r="BA75" i="504"/>
  <c r="AQ75" i="504"/>
  <c r="AL75" i="504"/>
  <c r="AK75" i="504"/>
  <c r="AJ75" i="504"/>
  <c r="AD75" i="504"/>
  <c r="Z75" i="504" s="1"/>
  <c r="AC75" i="504"/>
  <c r="AB75" i="504"/>
  <c r="Y75" i="504"/>
  <c r="W75" i="504"/>
  <c r="U75" i="504"/>
  <c r="L75" i="504"/>
  <c r="B75" i="504"/>
  <c r="BJ74" i="504"/>
  <c r="BI74" i="504"/>
  <c r="BH74" i="504"/>
  <c r="BG74" i="504"/>
  <c r="BF74" i="504"/>
  <c r="BE74" i="504"/>
  <c r="BD74" i="504"/>
  <c r="BC74" i="504"/>
  <c r="BB74" i="504"/>
  <c r="BA74" i="504"/>
  <c r="AQ74" i="504"/>
  <c r="AL74" i="504"/>
  <c r="AK74" i="504"/>
  <c r="AJ74" i="504"/>
  <c r="AD74" i="504"/>
  <c r="Z74" i="504" s="1"/>
  <c r="AC74" i="504"/>
  <c r="AB74" i="504"/>
  <c r="Y74" i="504"/>
  <c r="W74" i="504"/>
  <c r="U74" i="504"/>
  <c r="L74" i="504"/>
  <c r="B74" i="504"/>
  <c r="BJ73" i="504"/>
  <c r="BI73" i="504"/>
  <c r="BH73" i="504"/>
  <c r="BG73" i="504"/>
  <c r="BF73" i="504"/>
  <c r="BE73" i="504"/>
  <c r="BD73" i="504"/>
  <c r="BC73" i="504"/>
  <c r="BB73" i="504"/>
  <c r="BA73" i="504"/>
  <c r="AQ73" i="504"/>
  <c r="AL73" i="504"/>
  <c r="AK73" i="504"/>
  <c r="AJ73" i="504"/>
  <c r="AD73" i="504"/>
  <c r="Z73" i="504" s="1"/>
  <c r="AC73" i="504"/>
  <c r="AB73" i="504"/>
  <c r="Y73" i="504"/>
  <c r="W73" i="504"/>
  <c r="U73" i="504"/>
  <c r="L73" i="504"/>
  <c r="B73" i="504"/>
  <c r="BJ72" i="504"/>
  <c r="BI72" i="504"/>
  <c r="BH72" i="504"/>
  <c r="BG72" i="504"/>
  <c r="BF72" i="504"/>
  <c r="BE72" i="504"/>
  <c r="BD72" i="504"/>
  <c r="BC72" i="504"/>
  <c r="BB72" i="504"/>
  <c r="BA72" i="504"/>
  <c r="AQ72" i="504"/>
  <c r="AL72" i="504"/>
  <c r="AK72" i="504"/>
  <c r="AJ72" i="504"/>
  <c r="AD72" i="504"/>
  <c r="Z72" i="504" s="1"/>
  <c r="AC72" i="504"/>
  <c r="AB72" i="504"/>
  <c r="Y72" i="504"/>
  <c r="W72" i="504"/>
  <c r="U72" i="504"/>
  <c r="L72" i="504"/>
  <c r="B72" i="504"/>
  <c r="BJ71" i="504"/>
  <c r="BI71" i="504"/>
  <c r="BH71" i="504"/>
  <c r="BG71" i="504"/>
  <c r="BF71" i="504"/>
  <c r="BE71" i="504"/>
  <c r="BD71" i="504"/>
  <c r="BC71" i="504"/>
  <c r="BB71" i="504"/>
  <c r="BA71" i="504"/>
  <c r="AQ71" i="504"/>
  <c r="AL71" i="504"/>
  <c r="AK71" i="504"/>
  <c r="AJ71" i="504"/>
  <c r="AD71" i="504"/>
  <c r="Z71" i="504" s="1"/>
  <c r="AC71" i="504"/>
  <c r="AB71" i="504"/>
  <c r="Y71" i="504"/>
  <c r="W71" i="504"/>
  <c r="U71" i="504"/>
  <c r="L71" i="504"/>
  <c r="B71" i="504"/>
  <c r="BJ70" i="504"/>
  <c r="BI70" i="504"/>
  <c r="BH70" i="504"/>
  <c r="BG70" i="504"/>
  <c r="BF70" i="504"/>
  <c r="BE70" i="504"/>
  <c r="BD70" i="504"/>
  <c r="BC70" i="504"/>
  <c r="BB70" i="504"/>
  <c r="BA70" i="504"/>
  <c r="AQ70" i="504"/>
  <c r="AL70" i="504"/>
  <c r="AK70" i="504"/>
  <c r="AJ70" i="504"/>
  <c r="AD70" i="504"/>
  <c r="Z70" i="504" s="1"/>
  <c r="AC70" i="504"/>
  <c r="AB70" i="504"/>
  <c r="Y70" i="504"/>
  <c r="W70" i="504"/>
  <c r="U70" i="504"/>
  <c r="L70" i="504"/>
  <c r="B70" i="504"/>
  <c r="BJ69" i="504"/>
  <c r="BI69" i="504"/>
  <c r="BH69" i="504"/>
  <c r="BG69" i="504"/>
  <c r="BF69" i="504"/>
  <c r="BE69" i="504"/>
  <c r="BD69" i="504"/>
  <c r="BC69" i="504"/>
  <c r="BB69" i="504"/>
  <c r="BA69" i="504"/>
  <c r="AQ69" i="504"/>
  <c r="AL69" i="504"/>
  <c r="AK69" i="504"/>
  <c r="AJ69" i="504"/>
  <c r="AD69" i="504"/>
  <c r="Z69" i="504" s="1"/>
  <c r="AC69" i="504"/>
  <c r="AB69" i="504"/>
  <c r="Y69" i="504"/>
  <c r="W69" i="504"/>
  <c r="U69" i="504"/>
  <c r="L69" i="504"/>
  <c r="B69" i="504"/>
  <c r="BJ68" i="504"/>
  <c r="BI68" i="504"/>
  <c r="BH68" i="504"/>
  <c r="BG68" i="504"/>
  <c r="BF68" i="504"/>
  <c r="BE68" i="504"/>
  <c r="BD68" i="504"/>
  <c r="BC68" i="504"/>
  <c r="BB68" i="504"/>
  <c r="BA68" i="504"/>
  <c r="AQ68" i="504"/>
  <c r="AL68" i="504"/>
  <c r="AK68" i="504"/>
  <c r="AJ68" i="504"/>
  <c r="AD68" i="504"/>
  <c r="Z68" i="504" s="1"/>
  <c r="AC68" i="504"/>
  <c r="AB68" i="504"/>
  <c r="Y68" i="504"/>
  <c r="W68" i="504"/>
  <c r="U68" i="504"/>
  <c r="L68" i="504"/>
  <c r="B68" i="504"/>
  <c r="BJ67" i="504"/>
  <c r="BI67" i="504"/>
  <c r="BH67" i="504"/>
  <c r="BG67" i="504"/>
  <c r="BF67" i="504"/>
  <c r="BE67" i="504"/>
  <c r="BD67" i="504"/>
  <c r="BC67" i="504"/>
  <c r="BB67" i="504"/>
  <c r="BA67" i="504"/>
  <c r="AQ67" i="504"/>
  <c r="AL67" i="504"/>
  <c r="AK67" i="504"/>
  <c r="AJ67" i="504"/>
  <c r="AD67" i="504"/>
  <c r="Z67" i="504" s="1"/>
  <c r="AC67" i="504"/>
  <c r="AB67" i="504"/>
  <c r="Y67" i="504"/>
  <c r="W67" i="504"/>
  <c r="U67" i="504"/>
  <c r="L67" i="504"/>
  <c r="B67" i="504"/>
  <c r="BJ66" i="504"/>
  <c r="BI66" i="504"/>
  <c r="BH66" i="504"/>
  <c r="BG66" i="504"/>
  <c r="BF66" i="504"/>
  <c r="BE66" i="504"/>
  <c r="BD66" i="504"/>
  <c r="BC66" i="504"/>
  <c r="BB66" i="504"/>
  <c r="BA66" i="504"/>
  <c r="AQ66" i="504"/>
  <c r="AL66" i="504"/>
  <c r="AK66" i="504"/>
  <c r="AJ66" i="504"/>
  <c r="AD66" i="504"/>
  <c r="Z66" i="504" s="1"/>
  <c r="AC66" i="504"/>
  <c r="AB66" i="504"/>
  <c r="Y66" i="504"/>
  <c r="W66" i="504"/>
  <c r="U66" i="504"/>
  <c r="L66" i="504"/>
  <c r="B66" i="504"/>
  <c r="BJ65" i="504"/>
  <c r="BI65" i="504"/>
  <c r="BH65" i="504"/>
  <c r="BG65" i="504"/>
  <c r="BF65" i="504"/>
  <c r="BE65" i="504"/>
  <c r="BD65" i="504"/>
  <c r="BC65" i="504"/>
  <c r="BB65" i="504"/>
  <c r="BA65" i="504"/>
  <c r="AQ65" i="504"/>
  <c r="AL65" i="504"/>
  <c r="AK65" i="504"/>
  <c r="AJ65" i="504"/>
  <c r="AD65" i="504"/>
  <c r="Z65" i="504" s="1"/>
  <c r="AC65" i="504"/>
  <c r="AB65" i="504"/>
  <c r="Y65" i="504"/>
  <c r="W65" i="504"/>
  <c r="U65" i="504"/>
  <c r="L65" i="504"/>
  <c r="B65" i="504"/>
  <c r="BJ64" i="504"/>
  <c r="BI64" i="504"/>
  <c r="BH64" i="504"/>
  <c r="BG64" i="504"/>
  <c r="BF64" i="504"/>
  <c r="BE64" i="504"/>
  <c r="BD64" i="504"/>
  <c r="BC64" i="504"/>
  <c r="BB64" i="504"/>
  <c r="BA64" i="504"/>
  <c r="AQ64" i="504"/>
  <c r="AL64" i="504"/>
  <c r="AK64" i="504"/>
  <c r="AJ64" i="504"/>
  <c r="AD64" i="504"/>
  <c r="Z64" i="504" s="1"/>
  <c r="AC64" i="504"/>
  <c r="AB64" i="504"/>
  <c r="Y64" i="504"/>
  <c r="W64" i="504"/>
  <c r="U64" i="504"/>
  <c r="L64" i="504"/>
  <c r="B64" i="504"/>
  <c r="BJ63" i="504"/>
  <c r="BI63" i="504"/>
  <c r="BH63" i="504"/>
  <c r="BG63" i="504"/>
  <c r="BF63" i="504"/>
  <c r="BE63" i="504"/>
  <c r="BD63" i="504"/>
  <c r="BC63" i="504"/>
  <c r="BB63" i="504"/>
  <c r="BA63" i="504"/>
  <c r="AQ63" i="504"/>
  <c r="AL63" i="504"/>
  <c r="AK63" i="504"/>
  <c r="AJ63" i="504"/>
  <c r="AD63" i="504"/>
  <c r="Z63" i="504" s="1"/>
  <c r="AC63" i="504"/>
  <c r="AB63" i="504"/>
  <c r="Y63" i="504"/>
  <c r="W63" i="504"/>
  <c r="U63" i="504"/>
  <c r="L63" i="504"/>
  <c r="B63" i="504"/>
  <c r="BJ62" i="504"/>
  <c r="BI62" i="504"/>
  <c r="BH62" i="504"/>
  <c r="BG62" i="504"/>
  <c r="BF62" i="504"/>
  <c r="BE62" i="504"/>
  <c r="BD62" i="504"/>
  <c r="BC62" i="504"/>
  <c r="BB62" i="504"/>
  <c r="BA62" i="504"/>
  <c r="AQ62" i="504"/>
  <c r="AL62" i="504"/>
  <c r="AK62" i="504"/>
  <c r="AJ62" i="504"/>
  <c r="AD62" i="504"/>
  <c r="Z62" i="504" s="1"/>
  <c r="AC62" i="504"/>
  <c r="AB62" i="504"/>
  <c r="Y62" i="504"/>
  <c r="W62" i="504"/>
  <c r="U62" i="504"/>
  <c r="L62" i="504"/>
  <c r="B62" i="504"/>
  <c r="BJ61" i="504"/>
  <c r="BI61" i="504"/>
  <c r="BH61" i="504"/>
  <c r="BG61" i="504"/>
  <c r="BF61" i="504"/>
  <c r="BE61" i="504"/>
  <c r="BD61" i="504"/>
  <c r="BC61" i="504"/>
  <c r="BB61" i="504"/>
  <c r="BA61" i="504"/>
  <c r="AQ61" i="504"/>
  <c r="AL61" i="504"/>
  <c r="AK61" i="504"/>
  <c r="AJ61" i="504"/>
  <c r="AD61" i="504"/>
  <c r="Z61" i="504" s="1"/>
  <c r="AC61" i="504"/>
  <c r="AB61" i="504"/>
  <c r="Y61" i="504"/>
  <c r="W61" i="504"/>
  <c r="U61" i="504"/>
  <c r="L61" i="504"/>
  <c r="B61" i="504"/>
  <c r="BJ60" i="504"/>
  <c r="BI60" i="504"/>
  <c r="BH60" i="504"/>
  <c r="BG60" i="504"/>
  <c r="BF60" i="504"/>
  <c r="BE60" i="504"/>
  <c r="BD60" i="504"/>
  <c r="BC60" i="504"/>
  <c r="BB60" i="504"/>
  <c r="BA60" i="504"/>
  <c r="AQ60" i="504"/>
  <c r="AL60" i="504"/>
  <c r="AK60" i="504"/>
  <c r="AJ60" i="504"/>
  <c r="AD60" i="504"/>
  <c r="Z60" i="504" s="1"/>
  <c r="AC60" i="504"/>
  <c r="AB60" i="504"/>
  <c r="Y60" i="504"/>
  <c r="W60" i="504"/>
  <c r="U60" i="504"/>
  <c r="L60" i="504"/>
  <c r="B60" i="504"/>
  <c r="BJ59" i="504"/>
  <c r="BI59" i="504"/>
  <c r="BH59" i="504"/>
  <c r="BG59" i="504"/>
  <c r="BF59" i="504"/>
  <c r="BE59" i="504"/>
  <c r="BD59" i="504"/>
  <c r="BC59" i="504"/>
  <c r="BB59" i="504"/>
  <c r="BA59" i="504"/>
  <c r="AQ59" i="504"/>
  <c r="AL59" i="504"/>
  <c r="AK59" i="504"/>
  <c r="AJ59" i="504"/>
  <c r="AD59" i="504"/>
  <c r="Z59" i="504" s="1"/>
  <c r="AC59" i="504"/>
  <c r="AB59" i="504"/>
  <c r="Y59" i="504"/>
  <c r="W59" i="504"/>
  <c r="U59" i="504"/>
  <c r="L59" i="504"/>
  <c r="B59" i="504"/>
  <c r="BJ58" i="504"/>
  <c r="BI58" i="504"/>
  <c r="BH58" i="504"/>
  <c r="BG58" i="504"/>
  <c r="BF58" i="504"/>
  <c r="BE58" i="504"/>
  <c r="BD58" i="504"/>
  <c r="BC58" i="504"/>
  <c r="BB58" i="504"/>
  <c r="BA58" i="504"/>
  <c r="AQ58" i="504"/>
  <c r="AL58" i="504"/>
  <c r="AK58" i="504"/>
  <c r="AJ58" i="504"/>
  <c r="AD58" i="504"/>
  <c r="Z58" i="504" s="1"/>
  <c r="AC58" i="504"/>
  <c r="AB58" i="504"/>
  <c r="Y58" i="504"/>
  <c r="W58" i="504"/>
  <c r="U58" i="504"/>
  <c r="L58" i="504"/>
  <c r="B58" i="504"/>
  <c r="BJ57" i="504"/>
  <c r="BI57" i="504"/>
  <c r="BH57" i="504"/>
  <c r="BG57" i="504"/>
  <c r="BF57" i="504"/>
  <c r="BE57" i="504"/>
  <c r="BD57" i="504"/>
  <c r="BC57" i="504"/>
  <c r="BB57" i="504"/>
  <c r="BA57" i="504"/>
  <c r="AQ57" i="504"/>
  <c r="AL57" i="504"/>
  <c r="AK57" i="504"/>
  <c r="AJ57" i="504"/>
  <c r="AD57" i="504"/>
  <c r="Z57" i="504" s="1"/>
  <c r="AC57" i="504"/>
  <c r="AB57" i="504"/>
  <c r="Y57" i="504"/>
  <c r="W57" i="504"/>
  <c r="U57" i="504"/>
  <c r="L57" i="504"/>
  <c r="B57" i="504"/>
  <c r="BJ56" i="504"/>
  <c r="BI56" i="504"/>
  <c r="BH56" i="504"/>
  <c r="BG56" i="504"/>
  <c r="BF56" i="504"/>
  <c r="BE56" i="504"/>
  <c r="BD56" i="504"/>
  <c r="BC56" i="504"/>
  <c r="BB56" i="504"/>
  <c r="BA56" i="504"/>
  <c r="AQ56" i="504"/>
  <c r="AL56" i="504"/>
  <c r="AK56" i="504"/>
  <c r="AJ56" i="504"/>
  <c r="AD56" i="504"/>
  <c r="Z56" i="504" s="1"/>
  <c r="AC56" i="504"/>
  <c r="AB56" i="504"/>
  <c r="Y56" i="504"/>
  <c r="W56" i="504"/>
  <c r="U56" i="504"/>
  <c r="L56" i="504"/>
  <c r="B56" i="504"/>
  <c r="BJ55" i="504"/>
  <c r="BI55" i="504"/>
  <c r="BH55" i="504"/>
  <c r="BG55" i="504"/>
  <c r="BF55" i="504"/>
  <c r="BE55" i="504"/>
  <c r="BD55" i="504"/>
  <c r="BC55" i="504"/>
  <c r="BB55" i="504"/>
  <c r="BA55" i="504"/>
  <c r="AQ55" i="504"/>
  <c r="AL55" i="504"/>
  <c r="AK55" i="504"/>
  <c r="AJ55" i="504"/>
  <c r="AD55" i="504"/>
  <c r="Z55" i="504" s="1"/>
  <c r="AC55" i="504"/>
  <c r="AB55" i="504"/>
  <c r="Y55" i="504"/>
  <c r="W55" i="504"/>
  <c r="U55" i="504"/>
  <c r="L55" i="504"/>
  <c r="B55" i="504"/>
  <c r="BJ54" i="504"/>
  <c r="BI54" i="504"/>
  <c r="BH54" i="504"/>
  <c r="BG54" i="504"/>
  <c r="BF54" i="504"/>
  <c r="BE54" i="504"/>
  <c r="BD54" i="504"/>
  <c r="BC54" i="504"/>
  <c r="BB54" i="504"/>
  <c r="BA54" i="504"/>
  <c r="AQ54" i="504"/>
  <c r="AL54" i="504"/>
  <c r="AK54" i="504"/>
  <c r="AJ54" i="504"/>
  <c r="AD54" i="504"/>
  <c r="Z54" i="504" s="1"/>
  <c r="AC54" i="504"/>
  <c r="AB54" i="504"/>
  <c r="Y54" i="504"/>
  <c r="W54" i="504"/>
  <c r="U54" i="504"/>
  <c r="L54" i="504"/>
  <c r="B54" i="504"/>
  <c r="BJ53" i="504"/>
  <c r="BI53" i="504"/>
  <c r="BH53" i="504"/>
  <c r="BG53" i="504"/>
  <c r="BF53" i="504"/>
  <c r="BE53" i="504"/>
  <c r="BD53" i="504"/>
  <c r="BC53" i="504"/>
  <c r="BB53" i="504"/>
  <c r="BA53" i="504"/>
  <c r="AQ53" i="504"/>
  <c r="AL53" i="504"/>
  <c r="AK53" i="504"/>
  <c r="AJ53" i="504"/>
  <c r="AD53" i="504"/>
  <c r="Z53" i="504" s="1"/>
  <c r="AC53" i="504"/>
  <c r="AB53" i="504"/>
  <c r="Y53" i="504"/>
  <c r="W53" i="504"/>
  <c r="U53" i="504"/>
  <c r="L53" i="504"/>
  <c r="B53" i="504"/>
  <c r="BJ52" i="504"/>
  <c r="BI52" i="504"/>
  <c r="BH52" i="504"/>
  <c r="BG52" i="504"/>
  <c r="BF52" i="504"/>
  <c r="BE52" i="504"/>
  <c r="BD52" i="504"/>
  <c r="BC52" i="504"/>
  <c r="BB52" i="504"/>
  <c r="BA52" i="504"/>
  <c r="AQ52" i="504"/>
  <c r="AL52" i="504"/>
  <c r="AK52" i="504"/>
  <c r="AJ52" i="504"/>
  <c r="AD52" i="504"/>
  <c r="Z52" i="504" s="1"/>
  <c r="AC52" i="504"/>
  <c r="AB52" i="504"/>
  <c r="Y52" i="504"/>
  <c r="W52" i="504"/>
  <c r="U52" i="504"/>
  <c r="L52" i="504"/>
  <c r="B52" i="504"/>
  <c r="BJ51" i="504"/>
  <c r="BI51" i="504"/>
  <c r="BH51" i="504"/>
  <c r="BG51" i="504"/>
  <c r="BF51" i="504"/>
  <c r="BE51" i="504"/>
  <c r="BD51" i="504"/>
  <c r="BC51" i="504"/>
  <c r="BB51" i="504"/>
  <c r="BA51" i="504"/>
  <c r="AQ51" i="504"/>
  <c r="AL51" i="504"/>
  <c r="AK51" i="504"/>
  <c r="AJ51" i="504"/>
  <c r="AD51" i="504"/>
  <c r="Z51" i="504" s="1"/>
  <c r="AC51" i="504"/>
  <c r="AB51" i="504"/>
  <c r="Y51" i="504"/>
  <c r="W51" i="504"/>
  <c r="U51" i="504"/>
  <c r="L51" i="504"/>
  <c r="B51" i="504"/>
  <c r="BJ50" i="504"/>
  <c r="BI50" i="504"/>
  <c r="BH50" i="504"/>
  <c r="BG50" i="504"/>
  <c r="BF50" i="504"/>
  <c r="BE50" i="504"/>
  <c r="BD50" i="504"/>
  <c r="BC50" i="504"/>
  <c r="BB50" i="504"/>
  <c r="BA50" i="504"/>
  <c r="AQ50" i="504"/>
  <c r="AL50" i="504"/>
  <c r="AK50" i="504"/>
  <c r="AJ50" i="504"/>
  <c r="AD50" i="504"/>
  <c r="Z50" i="504" s="1"/>
  <c r="AC50" i="504"/>
  <c r="AB50" i="504"/>
  <c r="Y50" i="504"/>
  <c r="W50" i="504"/>
  <c r="U50" i="504"/>
  <c r="L50" i="504"/>
  <c r="B50" i="504"/>
  <c r="BJ49" i="504"/>
  <c r="BI49" i="504"/>
  <c r="BH49" i="504"/>
  <c r="BG49" i="504"/>
  <c r="BF49" i="504"/>
  <c r="BE49" i="504"/>
  <c r="BD49" i="504"/>
  <c r="BC49" i="504"/>
  <c r="BB49" i="504"/>
  <c r="BA49" i="504"/>
  <c r="AQ49" i="504"/>
  <c r="AL49" i="504"/>
  <c r="AK49" i="504"/>
  <c r="AJ49" i="504"/>
  <c r="AD49" i="504"/>
  <c r="Z49" i="504" s="1"/>
  <c r="AC49" i="504"/>
  <c r="AB49" i="504"/>
  <c r="Y49" i="504"/>
  <c r="W49" i="504"/>
  <c r="U49" i="504"/>
  <c r="L49" i="504"/>
  <c r="B49" i="504"/>
  <c r="BJ48" i="504"/>
  <c r="BI48" i="504"/>
  <c r="BH48" i="504"/>
  <c r="BG48" i="504"/>
  <c r="BF48" i="504"/>
  <c r="BE48" i="504"/>
  <c r="BD48" i="504"/>
  <c r="BC48" i="504"/>
  <c r="BB48" i="504"/>
  <c r="BA48" i="504"/>
  <c r="AQ48" i="504"/>
  <c r="AL48" i="504"/>
  <c r="AK48" i="504"/>
  <c r="AJ48" i="504"/>
  <c r="AD48" i="504"/>
  <c r="AC48" i="504"/>
  <c r="AB48" i="504"/>
  <c r="Z48" i="504"/>
  <c r="Y48" i="504"/>
  <c r="W48" i="504"/>
  <c r="U48" i="504"/>
  <c r="L48" i="504"/>
  <c r="B48" i="504"/>
  <c r="BJ47" i="504"/>
  <c r="BI47" i="504"/>
  <c r="BH47" i="504"/>
  <c r="BG47" i="504"/>
  <c r="BF47" i="504"/>
  <c r="BE47" i="504"/>
  <c r="BD47" i="504"/>
  <c r="BC47" i="504"/>
  <c r="BB47" i="504"/>
  <c r="BA47" i="504"/>
  <c r="AQ47" i="504"/>
  <c r="AL47" i="504"/>
  <c r="AK47" i="504"/>
  <c r="AJ47" i="504"/>
  <c r="AD47" i="504"/>
  <c r="Z47" i="504" s="1"/>
  <c r="AC47" i="504"/>
  <c r="AB47" i="504"/>
  <c r="Y47" i="504"/>
  <c r="W47" i="504"/>
  <c r="U47" i="504"/>
  <c r="L47" i="504"/>
  <c r="B47" i="504"/>
  <c r="BJ46" i="504"/>
  <c r="BI46" i="504"/>
  <c r="BH46" i="504"/>
  <c r="BG46" i="504"/>
  <c r="BF46" i="504"/>
  <c r="BE46" i="504"/>
  <c r="BD46" i="504"/>
  <c r="BC46" i="504"/>
  <c r="BB46" i="504"/>
  <c r="BA46" i="504"/>
  <c r="AQ46" i="504"/>
  <c r="AL46" i="504"/>
  <c r="AK46" i="504"/>
  <c r="AJ46" i="504"/>
  <c r="AD46" i="504"/>
  <c r="Z46" i="504" s="1"/>
  <c r="AC46" i="504"/>
  <c r="AB46" i="504"/>
  <c r="Y46" i="504"/>
  <c r="W46" i="504"/>
  <c r="U46" i="504"/>
  <c r="L46" i="504"/>
  <c r="B46" i="504"/>
  <c r="BJ45" i="504"/>
  <c r="BI45" i="504"/>
  <c r="BH45" i="504"/>
  <c r="BG45" i="504"/>
  <c r="BF45" i="504"/>
  <c r="BE45" i="504"/>
  <c r="BD45" i="504"/>
  <c r="BC45" i="504"/>
  <c r="BB45" i="504"/>
  <c r="BA45" i="504"/>
  <c r="AQ45" i="504"/>
  <c r="AL45" i="504"/>
  <c r="AK45" i="504"/>
  <c r="AJ45" i="504"/>
  <c r="AD45" i="504"/>
  <c r="Z45" i="504" s="1"/>
  <c r="AC45" i="504"/>
  <c r="AB45" i="504"/>
  <c r="Y45" i="504"/>
  <c r="W45" i="504"/>
  <c r="U45" i="504"/>
  <c r="L45" i="504"/>
  <c r="B45" i="504"/>
  <c r="BJ44" i="504"/>
  <c r="BI44" i="504"/>
  <c r="BH44" i="504"/>
  <c r="BG44" i="504"/>
  <c r="BF44" i="504"/>
  <c r="BE44" i="504"/>
  <c r="BD44" i="504"/>
  <c r="BC44" i="504"/>
  <c r="BB44" i="504"/>
  <c r="BA44" i="504"/>
  <c r="AQ44" i="504"/>
  <c r="AL44" i="504"/>
  <c r="AK44" i="504"/>
  <c r="AJ44" i="504"/>
  <c r="AD44" i="504"/>
  <c r="Z44" i="504" s="1"/>
  <c r="AC44" i="504"/>
  <c r="AB44" i="504"/>
  <c r="Y44" i="504"/>
  <c r="W44" i="504"/>
  <c r="U44" i="504"/>
  <c r="L44" i="504"/>
  <c r="B44" i="504"/>
  <c r="BJ43" i="504"/>
  <c r="BI43" i="504"/>
  <c r="BH43" i="504"/>
  <c r="BG43" i="504"/>
  <c r="BF43" i="504"/>
  <c r="BE43" i="504"/>
  <c r="BD43" i="504"/>
  <c r="BC43" i="504"/>
  <c r="BB43" i="504"/>
  <c r="BA43" i="504"/>
  <c r="AQ43" i="504"/>
  <c r="AL43" i="504"/>
  <c r="AK43" i="504"/>
  <c r="AJ43" i="504"/>
  <c r="AD43" i="504"/>
  <c r="Z43" i="504" s="1"/>
  <c r="AC43" i="504"/>
  <c r="AB43" i="504"/>
  <c r="Y43" i="504"/>
  <c r="W43" i="504"/>
  <c r="U43" i="504"/>
  <c r="L43" i="504"/>
  <c r="B43" i="504"/>
  <c r="BJ42" i="504"/>
  <c r="BI42" i="504"/>
  <c r="BH42" i="504"/>
  <c r="BG42" i="504"/>
  <c r="BF42" i="504"/>
  <c r="BE42" i="504"/>
  <c r="BD42" i="504"/>
  <c r="BC42" i="504"/>
  <c r="BB42" i="504"/>
  <c r="BA42" i="504"/>
  <c r="AQ42" i="504"/>
  <c r="AL42" i="504"/>
  <c r="AK42" i="504"/>
  <c r="AJ42" i="504"/>
  <c r="AD42" i="504"/>
  <c r="Z42" i="504" s="1"/>
  <c r="AC42" i="504"/>
  <c r="AB42" i="504"/>
  <c r="Y42" i="504"/>
  <c r="W42" i="504"/>
  <c r="U42" i="504"/>
  <c r="L42" i="504"/>
  <c r="B42" i="504"/>
  <c r="BJ41" i="504"/>
  <c r="BI41" i="504"/>
  <c r="BH41" i="504"/>
  <c r="BG41" i="504"/>
  <c r="BF41" i="504"/>
  <c r="BE41" i="504"/>
  <c r="BD41" i="504"/>
  <c r="BC41" i="504"/>
  <c r="BB41" i="504"/>
  <c r="BA41" i="504"/>
  <c r="AQ41" i="504"/>
  <c r="AL41" i="504"/>
  <c r="AK41" i="504"/>
  <c r="AJ41" i="504"/>
  <c r="AD41" i="504"/>
  <c r="Z41" i="504" s="1"/>
  <c r="AC41" i="504"/>
  <c r="AB41" i="504"/>
  <c r="Y41" i="504"/>
  <c r="W41" i="504"/>
  <c r="U41" i="504"/>
  <c r="L41" i="504"/>
  <c r="B41" i="504"/>
  <c r="BJ40" i="504"/>
  <c r="BI40" i="504"/>
  <c r="BH40" i="504"/>
  <c r="BG40" i="504"/>
  <c r="BF40" i="504"/>
  <c r="BE40" i="504"/>
  <c r="BD40" i="504"/>
  <c r="BC40" i="504"/>
  <c r="BB40" i="504"/>
  <c r="BA40" i="504"/>
  <c r="AQ40" i="504"/>
  <c r="AL40" i="504"/>
  <c r="AK40" i="504"/>
  <c r="AJ40" i="504"/>
  <c r="AD40" i="504"/>
  <c r="Z40" i="504" s="1"/>
  <c r="AC40" i="504"/>
  <c r="AB40" i="504"/>
  <c r="Y40" i="504"/>
  <c r="W40" i="504"/>
  <c r="U40" i="504"/>
  <c r="L40" i="504"/>
  <c r="B40" i="504"/>
  <c r="BJ39" i="504"/>
  <c r="BI39" i="504"/>
  <c r="BH39" i="504"/>
  <c r="BG39" i="504"/>
  <c r="BF39" i="504"/>
  <c r="BE39" i="504"/>
  <c r="BD39" i="504"/>
  <c r="BC39" i="504"/>
  <c r="BB39" i="504"/>
  <c r="BA39" i="504"/>
  <c r="AQ39" i="504"/>
  <c r="AL39" i="504"/>
  <c r="AK39" i="504"/>
  <c r="AJ39" i="504"/>
  <c r="AD39" i="504"/>
  <c r="Z39" i="504" s="1"/>
  <c r="AC39" i="504"/>
  <c r="AB39" i="504"/>
  <c r="Y39" i="504"/>
  <c r="W39" i="504"/>
  <c r="U39" i="504"/>
  <c r="L39" i="504"/>
  <c r="B39" i="504"/>
  <c r="BJ38" i="504"/>
  <c r="BI38" i="504"/>
  <c r="BH38" i="504"/>
  <c r="BG38" i="504"/>
  <c r="BF38" i="504"/>
  <c r="BE38" i="504"/>
  <c r="BD38" i="504"/>
  <c r="BC38" i="504"/>
  <c r="BB38" i="504"/>
  <c r="BA38" i="504"/>
  <c r="AQ38" i="504"/>
  <c r="AL38" i="504"/>
  <c r="AK38" i="504"/>
  <c r="AJ38" i="504"/>
  <c r="AD38" i="504"/>
  <c r="Z38" i="504" s="1"/>
  <c r="AC38" i="504"/>
  <c r="AB38" i="504"/>
  <c r="Y38" i="504"/>
  <c r="W38" i="504"/>
  <c r="U38" i="504"/>
  <c r="L38" i="504"/>
  <c r="B38" i="504"/>
  <c r="BJ37" i="504"/>
  <c r="BI37" i="504"/>
  <c r="BH37" i="504"/>
  <c r="BG37" i="504"/>
  <c r="BF37" i="504"/>
  <c r="BE37" i="504"/>
  <c r="BD37" i="504"/>
  <c r="BC37" i="504"/>
  <c r="BB37" i="504"/>
  <c r="BA37" i="504"/>
  <c r="AQ37" i="504"/>
  <c r="AL37" i="504"/>
  <c r="AK37" i="504"/>
  <c r="AJ37" i="504"/>
  <c r="AD37" i="504"/>
  <c r="Z37" i="504" s="1"/>
  <c r="AC37" i="504"/>
  <c r="AB37" i="504"/>
  <c r="Y37" i="504"/>
  <c r="W37" i="504"/>
  <c r="U37" i="504"/>
  <c r="L37" i="504"/>
  <c r="B37" i="504"/>
  <c r="BJ36" i="504"/>
  <c r="BI36" i="504"/>
  <c r="BH36" i="504"/>
  <c r="BG36" i="504"/>
  <c r="BF36" i="504"/>
  <c r="BE36" i="504"/>
  <c r="BD36" i="504"/>
  <c r="BC36" i="504"/>
  <c r="BB36" i="504"/>
  <c r="BA36" i="504"/>
  <c r="AQ36" i="504"/>
  <c r="AL36" i="504"/>
  <c r="AK36" i="504"/>
  <c r="AJ36" i="504"/>
  <c r="AD36" i="504"/>
  <c r="Z36" i="504" s="1"/>
  <c r="AC36" i="504"/>
  <c r="AB36" i="504"/>
  <c r="Y36" i="504"/>
  <c r="W36" i="504"/>
  <c r="U36" i="504"/>
  <c r="L36" i="504"/>
  <c r="B36" i="504"/>
  <c r="BJ35" i="504"/>
  <c r="BI35" i="504"/>
  <c r="BH35" i="504"/>
  <c r="BG35" i="504"/>
  <c r="BF35" i="504"/>
  <c r="BE35" i="504"/>
  <c r="BD35" i="504"/>
  <c r="BC35" i="504"/>
  <c r="BB35" i="504"/>
  <c r="BA35" i="504"/>
  <c r="AQ35" i="504"/>
  <c r="AL35" i="504"/>
  <c r="AK35" i="504"/>
  <c r="AJ35" i="504"/>
  <c r="AD35" i="504"/>
  <c r="Z35" i="504" s="1"/>
  <c r="AC35" i="504"/>
  <c r="AB35" i="504"/>
  <c r="Y35" i="504"/>
  <c r="W35" i="504"/>
  <c r="U35" i="504"/>
  <c r="L35" i="504"/>
  <c r="B35" i="504"/>
  <c r="BJ34" i="504"/>
  <c r="BI34" i="504"/>
  <c r="BH34" i="504"/>
  <c r="BG34" i="504"/>
  <c r="BF34" i="504"/>
  <c r="BE34" i="504"/>
  <c r="BD34" i="504"/>
  <c r="BC34" i="504"/>
  <c r="BB34" i="504"/>
  <c r="BA34" i="504"/>
  <c r="AQ34" i="504"/>
  <c r="AL34" i="504"/>
  <c r="AK34" i="504"/>
  <c r="AJ34" i="504"/>
  <c r="AD34" i="504"/>
  <c r="Z34" i="504" s="1"/>
  <c r="AC34" i="504"/>
  <c r="AB34" i="504"/>
  <c r="Y34" i="504"/>
  <c r="W34" i="504"/>
  <c r="U34" i="504"/>
  <c r="L34" i="504"/>
  <c r="B34" i="504"/>
  <c r="BJ33" i="504"/>
  <c r="BI33" i="504"/>
  <c r="BH33" i="504"/>
  <c r="BG33" i="504"/>
  <c r="BF33" i="504"/>
  <c r="BE33" i="504"/>
  <c r="BD33" i="504"/>
  <c r="BC33" i="504"/>
  <c r="BB33" i="504"/>
  <c r="BA33" i="504"/>
  <c r="AQ33" i="504"/>
  <c r="AL33" i="504"/>
  <c r="AK33" i="504"/>
  <c r="AJ33" i="504"/>
  <c r="AD33" i="504"/>
  <c r="Z33" i="504" s="1"/>
  <c r="AC33" i="504"/>
  <c r="AB33" i="504"/>
  <c r="Y33" i="504"/>
  <c r="W33" i="504"/>
  <c r="U33" i="504"/>
  <c r="L33" i="504"/>
  <c r="B33" i="504"/>
  <c r="BJ32" i="504"/>
  <c r="BI32" i="504"/>
  <c r="BH32" i="504"/>
  <c r="BG32" i="504"/>
  <c r="BF32" i="504"/>
  <c r="BE32" i="504"/>
  <c r="BD32" i="504"/>
  <c r="BC32" i="504"/>
  <c r="BB32" i="504"/>
  <c r="BA32" i="504"/>
  <c r="AQ32" i="504"/>
  <c r="AL32" i="504"/>
  <c r="AK32" i="504"/>
  <c r="AJ32" i="504"/>
  <c r="AD32" i="504"/>
  <c r="AC32" i="504"/>
  <c r="AB32" i="504"/>
  <c r="Z32" i="504"/>
  <c r="Y32" i="504"/>
  <c r="W32" i="504"/>
  <c r="U32" i="504"/>
  <c r="L32" i="504"/>
  <c r="B32" i="504"/>
  <c r="BJ31" i="504"/>
  <c r="BI31" i="504"/>
  <c r="BH31" i="504"/>
  <c r="BG31" i="504"/>
  <c r="BF31" i="504"/>
  <c r="BE31" i="504"/>
  <c r="BD31" i="504"/>
  <c r="BC31" i="504"/>
  <c r="BB31" i="504"/>
  <c r="BA31" i="504"/>
  <c r="AQ31" i="504"/>
  <c r="AL31" i="504"/>
  <c r="AK31" i="504"/>
  <c r="AJ31" i="504"/>
  <c r="AD31" i="504"/>
  <c r="Z31" i="504" s="1"/>
  <c r="AC31" i="504"/>
  <c r="AB31" i="504"/>
  <c r="Y31" i="504"/>
  <c r="W31" i="504"/>
  <c r="U31" i="504"/>
  <c r="L31" i="504"/>
  <c r="B31" i="504"/>
  <c r="BJ30" i="504"/>
  <c r="BI30" i="504"/>
  <c r="BH30" i="504"/>
  <c r="BG30" i="504"/>
  <c r="BF30" i="504"/>
  <c r="AV30" i="504"/>
  <c r="AU30" i="504"/>
  <c r="AT30" i="504"/>
  <c r="AS30" i="504"/>
  <c r="AR30" i="504"/>
  <c r="AQ30" i="504"/>
  <c r="AP30" i="504"/>
  <c r="AO30" i="504"/>
  <c r="AN30" i="504"/>
  <c r="AM30" i="504"/>
  <c r="AL30" i="504"/>
  <c r="AK30" i="504"/>
  <c r="AJ30" i="504"/>
  <c r="AI30" i="504"/>
  <c r="AH30" i="504"/>
  <c r="AG30" i="504"/>
  <c r="AF30" i="504"/>
  <c r="AE30" i="504"/>
  <c r="AD30" i="504"/>
  <c r="AV29" i="504"/>
  <c r="AU29" i="504"/>
  <c r="AT29" i="504"/>
  <c r="AS29" i="504"/>
  <c r="AR29" i="504"/>
  <c r="AQ29" i="504"/>
  <c r="AM29" i="504"/>
  <c r="AL29" i="504"/>
  <c r="AK29" i="504"/>
  <c r="AJ29" i="504"/>
  <c r="AI29" i="504"/>
  <c r="AH29" i="504"/>
  <c r="AG29" i="504"/>
  <c r="AF29" i="504"/>
  <c r="AE29" i="504"/>
  <c r="AD29" i="504"/>
  <c r="S29" i="504"/>
  <c r="AP29" i="504" s="1"/>
  <c r="R29" i="504"/>
  <c r="AO29" i="504" s="1"/>
  <c r="Q29" i="504"/>
  <c r="AN29" i="504" s="1"/>
  <c r="E29" i="504"/>
  <c r="D29" i="504"/>
  <c r="C29" i="504"/>
  <c r="AV28" i="504"/>
  <c r="AU28" i="504"/>
  <c r="AT28" i="504"/>
  <c r="AS28" i="504"/>
  <c r="AR28" i="504"/>
  <c r="AQ28" i="504"/>
  <c r="AP28" i="504"/>
  <c r="AO28" i="504"/>
  <c r="AN28" i="504"/>
  <c r="AM28" i="504"/>
  <c r="AL28" i="504"/>
  <c r="AK28" i="504"/>
  <c r="AJ28" i="504"/>
  <c r="AI28" i="504"/>
  <c r="AH28" i="504"/>
  <c r="AG28" i="504"/>
  <c r="AF28" i="504"/>
  <c r="AE28" i="504"/>
  <c r="AD28" i="504"/>
  <c r="X28" i="504"/>
  <c r="V28" i="504"/>
  <c r="U11" i="504"/>
  <c r="T11" i="504"/>
  <c r="U10" i="504"/>
  <c r="T10" i="504"/>
  <c r="H10" i="504"/>
  <c r="U9" i="504"/>
  <c r="T9" i="504"/>
  <c r="H9" i="504"/>
  <c r="AH4" i="504" s="1"/>
  <c r="BD30" i="504" s="1"/>
  <c r="U8" i="504"/>
  <c r="T8" i="504"/>
  <c r="H8" i="504"/>
  <c r="U7" i="504"/>
  <c r="T7" i="504"/>
  <c r="H7" i="504"/>
  <c r="AF4" i="504" s="1"/>
  <c r="BB30" i="504" s="1"/>
  <c r="X6" i="504"/>
  <c r="H6" i="504"/>
  <c r="AE4" i="504" s="1"/>
  <c r="BA30" i="504" s="1"/>
  <c r="AI4" i="504"/>
  <c r="BE30" i="504" s="1"/>
  <c r="AG4" i="504"/>
  <c r="BC30" i="504" s="1"/>
  <c r="AC3" i="504"/>
  <c r="Y3" i="504"/>
  <c r="U3" i="504"/>
  <c r="T3" i="504"/>
  <c r="AK2" i="504"/>
  <c r="AJ2" i="504"/>
  <c r="AI2" i="504"/>
  <c r="AH2" i="504"/>
  <c r="AG2" i="504"/>
  <c r="AF2" i="504"/>
  <c r="AE2" i="504"/>
  <c r="Y2" i="504"/>
  <c r="U2" i="504"/>
  <c r="T2" i="504"/>
  <c r="F1" i="504"/>
  <c r="X231" i="503"/>
  <c r="V231" i="503"/>
  <c r="T231" i="503"/>
  <c r="U12" i="503" s="1"/>
  <c r="S231" i="503"/>
  <c r="R231" i="503"/>
  <c r="Q231" i="503"/>
  <c r="P231" i="503"/>
  <c r="O231" i="503"/>
  <c r="N231" i="503"/>
  <c r="K231" i="503"/>
  <c r="J231" i="503"/>
  <c r="I231" i="503"/>
  <c r="BJ129" i="503"/>
  <c r="BI129" i="503"/>
  <c r="BH129" i="503"/>
  <c r="BG129" i="503"/>
  <c r="BF129" i="503"/>
  <c r="BE129" i="503"/>
  <c r="BD129" i="503"/>
  <c r="BC129" i="503"/>
  <c r="BB129" i="503"/>
  <c r="BA129" i="503"/>
  <c r="AQ129" i="503"/>
  <c r="AL129" i="503"/>
  <c r="AK129" i="503"/>
  <c r="AJ129" i="503"/>
  <c r="AC129" i="503"/>
  <c r="AB129" i="503"/>
  <c r="U129" i="503"/>
  <c r="L129" i="503"/>
  <c r="B129" i="503"/>
  <c r="BJ128" i="503"/>
  <c r="BI128" i="503"/>
  <c r="BH128" i="503"/>
  <c r="BG128" i="503"/>
  <c r="BF128" i="503"/>
  <c r="BE128" i="503"/>
  <c r="BD128" i="503"/>
  <c r="BC128" i="503"/>
  <c r="BB128" i="503"/>
  <c r="BA128" i="503"/>
  <c r="AQ128" i="503"/>
  <c r="AL128" i="503"/>
  <c r="AK128" i="503"/>
  <c r="AJ128" i="503"/>
  <c r="AC128" i="503"/>
  <c r="AB128" i="503"/>
  <c r="U128" i="503"/>
  <c r="L128" i="503"/>
  <c r="B128" i="503"/>
  <c r="BJ127" i="503"/>
  <c r="BI127" i="503"/>
  <c r="BH127" i="503"/>
  <c r="BG127" i="503"/>
  <c r="BF127" i="503"/>
  <c r="BE127" i="503"/>
  <c r="BD127" i="503"/>
  <c r="BC127" i="503"/>
  <c r="BB127" i="503"/>
  <c r="BA127" i="503"/>
  <c r="AQ127" i="503"/>
  <c r="AL127" i="503"/>
  <c r="AK127" i="503"/>
  <c r="AJ127" i="503"/>
  <c r="AC127" i="503"/>
  <c r="AB127" i="503"/>
  <c r="U127" i="503"/>
  <c r="L127" i="503"/>
  <c r="B127" i="503"/>
  <c r="BJ126" i="503"/>
  <c r="BI126" i="503"/>
  <c r="BH126" i="503"/>
  <c r="BG126" i="503"/>
  <c r="BF126" i="503"/>
  <c r="BE126" i="503"/>
  <c r="BD126" i="503"/>
  <c r="BC126" i="503"/>
  <c r="BB126" i="503"/>
  <c r="BA126" i="503"/>
  <c r="AQ126" i="503"/>
  <c r="AL126" i="503"/>
  <c r="AK126" i="503"/>
  <c r="AJ126" i="503"/>
  <c r="AC126" i="503"/>
  <c r="AB126" i="503"/>
  <c r="U126" i="503"/>
  <c r="L126" i="503"/>
  <c r="B126" i="503"/>
  <c r="BJ125" i="503"/>
  <c r="BI125" i="503"/>
  <c r="BH125" i="503"/>
  <c r="BG125" i="503"/>
  <c r="BF125" i="503"/>
  <c r="BE125" i="503"/>
  <c r="BD125" i="503"/>
  <c r="BC125" i="503"/>
  <c r="BB125" i="503"/>
  <c r="BA125" i="503"/>
  <c r="AQ125" i="503"/>
  <c r="AL125" i="503"/>
  <c r="AK125" i="503"/>
  <c r="AJ125" i="503"/>
  <c r="AC125" i="503"/>
  <c r="AB125" i="503"/>
  <c r="U125" i="503"/>
  <c r="L125" i="503"/>
  <c r="B125" i="503"/>
  <c r="BJ124" i="503"/>
  <c r="BI124" i="503"/>
  <c r="BH124" i="503"/>
  <c r="BG124" i="503"/>
  <c r="BF124" i="503"/>
  <c r="BE124" i="503"/>
  <c r="BD124" i="503"/>
  <c r="BC124" i="503"/>
  <c r="BB124" i="503"/>
  <c r="BA124" i="503"/>
  <c r="AQ124" i="503"/>
  <c r="AL124" i="503"/>
  <c r="AK124" i="503"/>
  <c r="AJ124" i="503"/>
  <c r="AC124" i="503"/>
  <c r="AB124" i="503"/>
  <c r="U124" i="503"/>
  <c r="L124" i="503"/>
  <c r="B124" i="503"/>
  <c r="BJ123" i="503"/>
  <c r="BI123" i="503"/>
  <c r="BH123" i="503"/>
  <c r="BG123" i="503"/>
  <c r="BF123" i="503"/>
  <c r="BE123" i="503"/>
  <c r="BD123" i="503"/>
  <c r="BC123" i="503"/>
  <c r="BB123" i="503"/>
  <c r="BA123" i="503"/>
  <c r="AQ123" i="503"/>
  <c r="AL123" i="503"/>
  <c r="AK123" i="503"/>
  <c r="AJ123" i="503"/>
  <c r="AC123" i="503"/>
  <c r="AB123" i="503"/>
  <c r="U123" i="503"/>
  <c r="L123" i="503"/>
  <c r="B123" i="503"/>
  <c r="BJ122" i="503"/>
  <c r="BI122" i="503"/>
  <c r="BH122" i="503"/>
  <c r="BG122" i="503"/>
  <c r="BF122" i="503"/>
  <c r="BE122" i="503"/>
  <c r="BD122" i="503"/>
  <c r="BC122" i="503"/>
  <c r="BB122" i="503"/>
  <c r="BA122" i="503"/>
  <c r="AQ122" i="503"/>
  <c r="AL122" i="503"/>
  <c r="AK122" i="503"/>
  <c r="AJ122" i="503"/>
  <c r="AC122" i="503"/>
  <c r="AB122" i="503"/>
  <c r="U122" i="503"/>
  <c r="L122" i="503"/>
  <c r="B122" i="503"/>
  <c r="BJ121" i="503"/>
  <c r="BI121" i="503"/>
  <c r="BH121" i="503"/>
  <c r="BG121" i="503"/>
  <c r="BF121" i="503"/>
  <c r="BE121" i="503"/>
  <c r="BD121" i="503"/>
  <c r="BC121" i="503"/>
  <c r="BB121" i="503"/>
  <c r="BA121" i="503"/>
  <c r="AQ121" i="503"/>
  <c r="AL121" i="503"/>
  <c r="AK121" i="503"/>
  <c r="AJ121" i="503"/>
  <c r="AC121" i="503"/>
  <c r="AB121" i="503"/>
  <c r="U121" i="503"/>
  <c r="L121" i="503"/>
  <c r="B121" i="503"/>
  <c r="BJ120" i="503"/>
  <c r="BI120" i="503"/>
  <c r="BH120" i="503"/>
  <c r="BG120" i="503"/>
  <c r="BF120" i="503"/>
  <c r="BE120" i="503"/>
  <c r="BD120" i="503"/>
  <c r="BC120" i="503"/>
  <c r="BB120" i="503"/>
  <c r="BA120" i="503"/>
  <c r="AQ120" i="503"/>
  <c r="AL120" i="503"/>
  <c r="AK120" i="503"/>
  <c r="AJ120" i="503"/>
  <c r="AC120" i="503"/>
  <c r="AB120" i="503"/>
  <c r="U120" i="503"/>
  <c r="L120" i="503"/>
  <c r="B120" i="503"/>
  <c r="BJ119" i="503"/>
  <c r="BI119" i="503"/>
  <c r="BH119" i="503"/>
  <c r="BG119" i="503"/>
  <c r="BF119" i="503"/>
  <c r="BE119" i="503"/>
  <c r="BD119" i="503"/>
  <c r="BC119" i="503"/>
  <c r="BB119" i="503"/>
  <c r="BA119" i="503"/>
  <c r="AQ119" i="503"/>
  <c r="AL119" i="503"/>
  <c r="AK119" i="503"/>
  <c r="AJ119" i="503"/>
  <c r="AC119" i="503"/>
  <c r="AB119" i="503"/>
  <c r="U119" i="503"/>
  <c r="L119" i="503"/>
  <c r="B119" i="503"/>
  <c r="BJ118" i="503"/>
  <c r="BI118" i="503"/>
  <c r="BH118" i="503"/>
  <c r="BG118" i="503"/>
  <c r="BF118" i="503"/>
  <c r="BE118" i="503"/>
  <c r="BD118" i="503"/>
  <c r="BC118" i="503"/>
  <c r="BB118" i="503"/>
  <c r="BA118" i="503"/>
  <c r="AQ118" i="503"/>
  <c r="AL118" i="503"/>
  <c r="AK118" i="503"/>
  <c r="AJ118" i="503"/>
  <c r="AC118" i="503"/>
  <c r="AB118" i="503"/>
  <c r="U118" i="503"/>
  <c r="L118" i="503"/>
  <c r="B118" i="503"/>
  <c r="BJ117" i="503"/>
  <c r="BI117" i="503"/>
  <c r="BH117" i="503"/>
  <c r="BG117" i="503"/>
  <c r="BF117" i="503"/>
  <c r="BE117" i="503"/>
  <c r="BD117" i="503"/>
  <c r="BC117" i="503"/>
  <c r="BB117" i="503"/>
  <c r="BA117" i="503"/>
  <c r="AQ117" i="503"/>
  <c r="AL117" i="503"/>
  <c r="AK117" i="503"/>
  <c r="AJ117" i="503"/>
  <c r="AC117" i="503"/>
  <c r="AB117" i="503"/>
  <c r="U117" i="503"/>
  <c r="L117" i="503"/>
  <c r="B117" i="503"/>
  <c r="BJ116" i="503"/>
  <c r="BI116" i="503"/>
  <c r="BH116" i="503"/>
  <c r="BG116" i="503"/>
  <c r="BF116" i="503"/>
  <c r="BE116" i="503"/>
  <c r="BD116" i="503"/>
  <c r="BC116" i="503"/>
  <c r="BB116" i="503"/>
  <c r="BA116" i="503"/>
  <c r="AQ116" i="503"/>
  <c r="AL116" i="503"/>
  <c r="AK116" i="503"/>
  <c r="AJ116" i="503"/>
  <c r="AC116" i="503"/>
  <c r="AB116" i="503"/>
  <c r="U116" i="503"/>
  <c r="L116" i="503"/>
  <c r="B116" i="503"/>
  <c r="BJ115" i="503"/>
  <c r="BI115" i="503"/>
  <c r="BH115" i="503"/>
  <c r="BG115" i="503"/>
  <c r="BF115" i="503"/>
  <c r="BE115" i="503"/>
  <c r="BD115" i="503"/>
  <c r="BC115" i="503"/>
  <c r="BB115" i="503"/>
  <c r="BA115" i="503"/>
  <c r="AQ115" i="503"/>
  <c r="AL115" i="503"/>
  <c r="AK115" i="503"/>
  <c r="AJ115" i="503"/>
  <c r="AC115" i="503"/>
  <c r="AB115" i="503"/>
  <c r="U115" i="503"/>
  <c r="L115" i="503"/>
  <c r="B115" i="503"/>
  <c r="BJ114" i="503"/>
  <c r="BI114" i="503"/>
  <c r="BH114" i="503"/>
  <c r="BG114" i="503"/>
  <c r="BF114" i="503"/>
  <c r="BE114" i="503"/>
  <c r="BD114" i="503"/>
  <c r="BC114" i="503"/>
  <c r="BB114" i="503"/>
  <c r="BA114" i="503"/>
  <c r="AQ114" i="503"/>
  <c r="AL114" i="503"/>
  <c r="AK114" i="503"/>
  <c r="AJ114" i="503"/>
  <c r="AC114" i="503"/>
  <c r="AB114" i="503"/>
  <c r="U114" i="503"/>
  <c r="L114" i="503"/>
  <c r="B114" i="503"/>
  <c r="BJ113" i="503"/>
  <c r="BI113" i="503"/>
  <c r="BH113" i="503"/>
  <c r="BG113" i="503"/>
  <c r="BF113" i="503"/>
  <c r="BE113" i="503"/>
  <c r="BD113" i="503"/>
  <c r="BC113" i="503"/>
  <c r="BB113" i="503"/>
  <c r="BA113" i="503"/>
  <c r="AQ113" i="503"/>
  <c r="AL113" i="503"/>
  <c r="AK113" i="503"/>
  <c r="AJ113" i="503"/>
  <c r="AC113" i="503"/>
  <c r="AB113" i="503"/>
  <c r="U113" i="503"/>
  <c r="L113" i="503"/>
  <c r="B113" i="503"/>
  <c r="BJ112" i="503"/>
  <c r="BI112" i="503"/>
  <c r="BH112" i="503"/>
  <c r="BG112" i="503"/>
  <c r="BF112" i="503"/>
  <c r="BE112" i="503"/>
  <c r="BD112" i="503"/>
  <c r="BC112" i="503"/>
  <c r="BB112" i="503"/>
  <c r="BA112" i="503"/>
  <c r="AQ112" i="503"/>
  <c r="AL112" i="503"/>
  <c r="AK112" i="503"/>
  <c r="AJ112" i="503"/>
  <c r="AC112" i="503"/>
  <c r="AB112" i="503"/>
  <c r="U112" i="503"/>
  <c r="L112" i="503"/>
  <c r="B112" i="503"/>
  <c r="BJ111" i="503"/>
  <c r="BI111" i="503"/>
  <c r="BH111" i="503"/>
  <c r="BG111" i="503"/>
  <c r="BF111" i="503"/>
  <c r="BE111" i="503"/>
  <c r="BD111" i="503"/>
  <c r="BC111" i="503"/>
  <c r="BB111" i="503"/>
  <c r="BA111" i="503"/>
  <c r="AQ111" i="503"/>
  <c r="AL111" i="503"/>
  <c r="AK111" i="503"/>
  <c r="AJ111" i="503"/>
  <c r="AC111" i="503"/>
  <c r="AB111" i="503"/>
  <c r="U111" i="503"/>
  <c r="L111" i="503"/>
  <c r="B111" i="503"/>
  <c r="BJ110" i="503"/>
  <c r="BI110" i="503"/>
  <c r="BH110" i="503"/>
  <c r="BG110" i="503"/>
  <c r="BF110" i="503"/>
  <c r="BE110" i="503"/>
  <c r="BD110" i="503"/>
  <c r="BC110" i="503"/>
  <c r="BB110" i="503"/>
  <c r="BA110" i="503"/>
  <c r="AQ110" i="503"/>
  <c r="AL110" i="503"/>
  <c r="AK110" i="503"/>
  <c r="AJ110" i="503"/>
  <c r="AC110" i="503"/>
  <c r="AB110" i="503"/>
  <c r="U110" i="503"/>
  <c r="L110" i="503"/>
  <c r="B110" i="503"/>
  <c r="BJ109" i="503"/>
  <c r="BI109" i="503"/>
  <c r="BH109" i="503"/>
  <c r="BG109" i="503"/>
  <c r="BF109" i="503"/>
  <c r="BE109" i="503"/>
  <c r="BD109" i="503"/>
  <c r="BC109" i="503"/>
  <c r="BB109" i="503"/>
  <c r="BA109" i="503"/>
  <c r="AQ109" i="503"/>
  <c r="AL109" i="503"/>
  <c r="AK109" i="503"/>
  <c r="AJ109" i="503"/>
  <c r="AC109" i="503"/>
  <c r="AB109" i="503"/>
  <c r="U109" i="503"/>
  <c r="L109" i="503"/>
  <c r="B109" i="503"/>
  <c r="BJ108" i="503"/>
  <c r="BI108" i="503"/>
  <c r="BH108" i="503"/>
  <c r="BG108" i="503"/>
  <c r="BF108" i="503"/>
  <c r="BE108" i="503"/>
  <c r="BD108" i="503"/>
  <c r="BC108" i="503"/>
  <c r="BB108" i="503"/>
  <c r="BA108" i="503"/>
  <c r="AQ108" i="503"/>
  <c r="AL108" i="503"/>
  <c r="AK108" i="503"/>
  <c r="AJ108" i="503"/>
  <c r="AC108" i="503"/>
  <c r="AB108" i="503"/>
  <c r="U108" i="503"/>
  <c r="L108" i="503"/>
  <c r="B108" i="503"/>
  <c r="BJ107" i="503"/>
  <c r="BI107" i="503"/>
  <c r="BH107" i="503"/>
  <c r="BG107" i="503"/>
  <c r="BF107" i="503"/>
  <c r="BE107" i="503"/>
  <c r="BD107" i="503"/>
  <c r="BC107" i="503"/>
  <c r="BB107" i="503"/>
  <c r="BA107" i="503"/>
  <c r="AQ107" i="503"/>
  <c r="AL107" i="503"/>
  <c r="AK107" i="503"/>
  <c r="AJ107" i="503"/>
  <c r="AC107" i="503"/>
  <c r="AB107" i="503"/>
  <c r="U107" i="503"/>
  <c r="L107" i="503"/>
  <c r="B107" i="503"/>
  <c r="BJ106" i="503"/>
  <c r="BI106" i="503"/>
  <c r="BH106" i="503"/>
  <c r="BG106" i="503"/>
  <c r="BF106" i="503"/>
  <c r="BE106" i="503"/>
  <c r="BD106" i="503"/>
  <c r="BC106" i="503"/>
  <c r="BB106" i="503"/>
  <c r="BA106" i="503"/>
  <c r="AQ106" i="503"/>
  <c r="AL106" i="503"/>
  <c r="AK106" i="503"/>
  <c r="AJ106" i="503"/>
  <c r="AC106" i="503"/>
  <c r="AB106" i="503"/>
  <c r="U106" i="503"/>
  <c r="L106" i="503"/>
  <c r="B106" i="503"/>
  <c r="BJ105" i="503"/>
  <c r="BI105" i="503"/>
  <c r="BH105" i="503"/>
  <c r="BG105" i="503"/>
  <c r="BF105" i="503"/>
  <c r="BE105" i="503"/>
  <c r="BD105" i="503"/>
  <c r="BC105" i="503"/>
  <c r="BB105" i="503"/>
  <c r="BA105" i="503"/>
  <c r="AQ105" i="503"/>
  <c r="AL105" i="503"/>
  <c r="AK105" i="503"/>
  <c r="AJ105" i="503"/>
  <c r="AC105" i="503"/>
  <c r="AB105" i="503"/>
  <c r="U105" i="503"/>
  <c r="L105" i="503"/>
  <c r="B105" i="503"/>
  <c r="BJ104" i="503"/>
  <c r="BI104" i="503"/>
  <c r="BH104" i="503"/>
  <c r="BG104" i="503"/>
  <c r="BF104" i="503"/>
  <c r="BE104" i="503"/>
  <c r="BD104" i="503"/>
  <c r="BC104" i="503"/>
  <c r="BB104" i="503"/>
  <c r="BA104" i="503"/>
  <c r="AQ104" i="503"/>
  <c r="AL104" i="503"/>
  <c r="AK104" i="503"/>
  <c r="AJ104" i="503"/>
  <c r="AC104" i="503"/>
  <c r="AB104" i="503"/>
  <c r="U104" i="503"/>
  <c r="L104" i="503"/>
  <c r="B104" i="503"/>
  <c r="BJ103" i="503"/>
  <c r="BI103" i="503"/>
  <c r="BH103" i="503"/>
  <c r="BG103" i="503"/>
  <c r="BF103" i="503"/>
  <c r="BE103" i="503"/>
  <c r="BD103" i="503"/>
  <c r="BC103" i="503"/>
  <c r="BB103" i="503"/>
  <c r="BA103" i="503"/>
  <c r="AQ103" i="503"/>
  <c r="AL103" i="503"/>
  <c r="AK103" i="503"/>
  <c r="AJ103" i="503"/>
  <c r="AC103" i="503"/>
  <c r="AB103" i="503"/>
  <c r="U103" i="503"/>
  <c r="L103" i="503"/>
  <c r="B103" i="503"/>
  <c r="BJ102" i="503"/>
  <c r="BI102" i="503"/>
  <c r="BH102" i="503"/>
  <c r="BG102" i="503"/>
  <c r="BF102" i="503"/>
  <c r="BE102" i="503"/>
  <c r="BD102" i="503"/>
  <c r="BC102" i="503"/>
  <c r="BB102" i="503"/>
  <c r="BA102" i="503"/>
  <c r="AQ102" i="503"/>
  <c r="AL102" i="503"/>
  <c r="AK102" i="503"/>
  <c r="AJ102" i="503"/>
  <c r="AC102" i="503"/>
  <c r="AB102" i="503"/>
  <c r="U102" i="503"/>
  <c r="L102" i="503"/>
  <c r="B102" i="503"/>
  <c r="BJ101" i="503"/>
  <c r="BI101" i="503"/>
  <c r="BH101" i="503"/>
  <c r="BG101" i="503"/>
  <c r="BF101" i="503"/>
  <c r="BE101" i="503"/>
  <c r="BD101" i="503"/>
  <c r="BC101" i="503"/>
  <c r="BB101" i="503"/>
  <c r="BA101" i="503"/>
  <c r="AQ101" i="503"/>
  <c r="AL101" i="503"/>
  <c r="AK101" i="503"/>
  <c r="AJ101" i="503"/>
  <c r="AC101" i="503"/>
  <c r="AB101" i="503"/>
  <c r="U101" i="503"/>
  <c r="L101" i="503"/>
  <c r="B101" i="503"/>
  <c r="BJ100" i="503"/>
  <c r="BI100" i="503"/>
  <c r="BH100" i="503"/>
  <c r="BG100" i="503"/>
  <c r="BF100" i="503"/>
  <c r="BE100" i="503"/>
  <c r="BD100" i="503"/>
  <c r="BC100" i="503"/>
  <c r="BB100" i="503"/>
  <c r="BA100" i="503"/>
  <c r="AQ100" i="503"/>
  <c r="AL100" i="503"/>
  <c r="AK100" i="503"/>
  <c r="AJ100" i="503"/>
  <c r="AC100" i="503"/>
  <c r="AB100" i="503"/>
  <c r="U100" i="503"/>
  <c r="L100" i="503"/>
  <c r="B100" i="503"/>
  <c r="BJ99" i="503"/>
  <c r="BI99" i="503"/>
  <c r="BH99" i="503"/>
  <c r="BG99" i="503"/>
  <c r="BF99" i="503"/>
  <c r="BE99" i="503"/>
  <c r="BD99" i="503"/>
  <c r="BC99" i="503"/>
  <c r="BB99" i="503"/>
  <c r="BA99" i="503"/>
  <c r="AQ99" i="503"/>
  <c r="AL99" i="503"/>
  <c r="AK99" i="503"/>
  <c r="AJ99" i="503"/>
  <c r="AC99" i="503"/>
  <c r="AB99" i="503"/>
  <c r="U99" i="503"/>
  <c r="L99" i="503"/>
  <c r="B99" i="503"/>
  <c r="BJ98" i="503"/>
  <c r="BI98" i="503"/>
  <c r="BH98" i="503"/>
  <c r="BG98" i="503"/>
  <c r="BF98" i="503"/>
  <c r="BE98" i="503"/>
  <c r="BD98" i="503"/>
  <c r="BC98" i="503"/>
  <c r="BB98" i="503"/>
  <c r="BA98" i="503"/>
  <c r="AQ98" i="503"/>
  <c r="AL98" i="503"/>
  <c r="AK98" i="503"/>
  <c r="AJ98" i="503"/>
  <c r="AC98" i="503"/>
  <c r="AB98" i="503"/>
  <c r="U98" i="503"/>
  <c r="L98" i="503"/>
  <c r="B98" i="503"/>
  <c r="BJ97" i="503"/>
  <c r="BI97" i="503"/>
  <c r="BH97" i="503"/>
  <c r="BG97" i="503"/>
  <c r="BF97" i="503"/>
  <c r="BE97" i="503"/>
  <c r="BD97" i="503"/>
  <c r="BC97" i="503"/>
  <c r="BB97" i="503"/>
  <c r="BA97" i="503"/>
  <c r="AQ97" i="503"/>
  <c r="AL97" i="503"/>
  <c r="AK97" i="503"/>
  <c r="AJ97" i="503"/>
  <c r="AC97" i="503"/>
  <c r="AB97" i="503"/>
  <c r="U97" i="503"/>
  <c r="L97" i="503"/>
  <c r="B97" i="503"/>
  <c r="BJ96" i="503"/>
  <c r="BI96" i="503"/>
  <c r="BH96" i="503"/>
  <c r="BG96" i="503"/>
  <c r="BF96" i="503"/>
  <c r="BE96" i="503"/>
  <c r="BD96" i="503"/>
  <c r="BC96" i="503"/>
  <c r="BB96" i="503"/>
  <c r="BA96" i="503"/>
  <c r="AQ96" i="503"/>
  <c r="AL96" i="503"/>
  <c r="AK96" i="503"/>
  <c r="AJ96" i="503"/>
  <c r="AC96" i="503"/>
  <c r="AB96" i="503"/>
  <c r="U96" i="503"/>
  <c r="L96" i="503"/>
  <c r="B96" i="503"/>
  <c r="BJ95" i="503"/>
  <c r="BI95" i="503"/>
  <c r="BH95" i="503"/>
  <c r="BG95" i="503"/>
  <c r="BF95" i="503"/>
  <c r="BE95" i="503"/>
  <c r="BD95" i="503"/>
  <c r="BC95" i="503"/>
  <c r="BB95" i="503"/>
  <c r="BA95" i="503"/>
  <c r="AQ95" i="503"/>
  <c r="AL95" i="503"/>
  <c r="AK95" i="503"/>
  <c r="AJ95" i="503"/>
  <c r="AC95" i="503"/>
  <c r="AB95" i="503"/>
  <c r="U95" i="503"/>
  <c r="L95" i="503"/>
  <c r="B95" i="503"/>
  <c r="BJ94" i="503"/>
  <c r="BI94" i="503"/>
  <c r="BH94" i="503"/>
  <c r="BG94" i="503"/>
  <c r="BF94" i="503"/>
  <c r="BE94" i="503"/>
  <c r="BD94" i="503"/>
  <c r="BC94" i="503"/>
  <c r="BB94" i="503"/>
  <c r="BA94" i="503"/>
  <c r="AQ94" i="503"/>
  <c r="AL94" i="503"/>
  <c r="AK94" i="503"/>
  <c r="AJ94" i="503"/>
  <c r="AC94" i="503"/>
  <c r="AB94" i="503"/>
  <c r="U94" i="503"/>
  <c r="L94" i="503"/>
  <c r="B94" i="503"/>
  <c r="BJ93" i="503"/>
  <c r="BI93" i="503"/>
  <c r="BH93" i="503"/>
  <c r="BG93" i="503"/>
  <c r="BF93" i="503"/>
  <c r="BE93" i="503"/>
  <c r="BD93" i="503"/>
  <c r="BC93" i="503"/>
  <c r="BB93" i="503"/>
  <c r="BA93" i="503"/>
  <c r="AQ93" i="503"/>
  <c r="AL93" i="503"/>
  <c r="AK93" i="503"/>
  <c r="AJ93" i="503"/>
  <c r="AC93" i="503"/>
  <c r="AB93" i="503"/>
  <c r="U93" i="503"/>
  <c r="L93" i="503"/>
  <c r="B93" i="503"/>
  <c r="BJ92" i="503"/>
  <c r="BI92" i="503"/>
  <c r="BH92" i="503"/>
  <c r="BG92" i="503"/>
  <c r="BF92" i="503"/>
  <c r="BE92" i="503"/>
  <c r="BD92" i="503"/>
  <c r="BC92" i="503"/>
  <c r="BB92" i="503"/>
  <c r="BA92" i="503"/>
  <c r="AQ92" i="503"/>
  <c r="AL92" i="503"/>
  <c r="AK92" i="503"/>
  <c r="AJ92" i="503"/>
  <c r="AC92" i="503"/>
  <c r="AB92" i="503"/>
  <c r="U92" i="503"/>
  <c r="L92" i="503"/>
  <c r="B92" i="503"/>
  <c r="BJ91" i="503"/>
  <c r="BI91" i="503"/>
  <c r="BH91" i="503"/>
  <c r="BG91" i="503"/>
  <c r="BF91" i="503"/>
  <c r="BE91" i="503"/>
  <c r="BD91" i="503"/>
  <c r="BC91" i="503"/>
  <c r="BB91" i="503"/>
  <c r="BA91" i="503"/>
  <c r="AQ91" i="503"/>
  <c r="AL91" i="503"/>
  <c r="AK91" i="503"/>
  <c r="AJ91" i="503"/>
  <c r="AC91" i="503"/>
  <c r="AB91" i="503"/>
  <c r="U91" i="503"/>
  <c r="L91" i="503"/>
  <c r="B91" i="503"/>
  <c r="BJ90" i="503"/>
  <c r="BI90" i="503"/>
  <c r="BH90" i="503"/>
  <c r="BG90" i="503"/>
  <c r="BF90" i="503"/>
  <c r="BE90" i="503"/>
  <c r="BD90" i="503"/>
  <c r="BC90" i="503"/>
  <c r="BB90" i="503"/>
  <c r="BA90" i="503"/>
  <c r="AQ90" i="503"/>
  <c r="AL90" i="503"/>
  <c r="AK90" i="503"/>
  <c r="AJ90" i="503"/>
  <c r="AC90" i="503"/>
  <c r="AB90" i="503"/>
  <c r="U90" i="503"/>
  <c r="L90" i="503"/>
  <c r="B90" i="503"/>
  <c r="BJ89" i="503"/>
  <c r="BI89" i="503"/>
  <c r="BH89" i="503"/>
  <c r="BG89" i="503"/>
  <c r="BF89" i="503"/>
  <c r="BE89" i="503"/>
  <c r="BD89" i="503"/>
  <c r="BC89" i="503"/>
  <c r="BB89" i="503"/>
  <c r="BA89" i="503"/>
  <c r="AQ89" i="503"/>
  <c r="AL89" i="503"/>
  <c r="AK89" i="503"/>
  <c r="AJ89" i="503"/>
  <c r="AC89" i="503"/>
  <c r="AB89" i="503"/>
  <c r="U89" i="503"/>
  <c r="L89" i="503"/>
  <c r="B89" i="503"/>
  <c r="BJ88" i="503"/>
  <c r="BI88" i="503"/>
  <c r="BH88" i="503"/>
  <c r="BG88" i="503"/>
  <c r="BF88" i="503"/>
  <c r="BE88" i="503"/>
  <c r="BD88" i="503"/>
  <c r="BC88" i="503"/>
  <c r="BB88" i="503"/>
  <c r="BA88" i="503"/>
  <c r="AQ88" i="503"/>
  <c r="AL88" i="503"/>
  <c r="AK88" i="503"/>
  <c r="AJ88" i="503"/>
  <c r="AC88" i="503"/>
  <c r="AB88" i="503"/>
  <c r="U88" i="503"/>
  <c r="L88" i="503"/>
  <c r="B88" i="503"/>
  <c r="BJ87" i="503"/>
  <c r="BI87" i="503"/>
  <c r="BH87" i="503"/>
  <c r="BG87" i="503"/>
  <c r="BF87" i="503"/>
  <c r="BE87" i="503"/>
  <c r="BD87" i="503"/>
  <c r="BC87" i="503"/>
  <c r="BB87" i="503"/>
  <c r="BA87" i="503"/>
  <c r="AQ87" i="503"/>
  <c r="AL87" i="503"/>
  <c r="AK87" i="503"/>
  <c r="AJ87" i="503"/>
  <c r="AC87" i="503"/>
  <c r="AB87" i="503"/>
  <c r="U87" i="503"/>
  <c r="L87" i="503"/>
  <c r="B87" i="503"/>
  <c r="BJ86" i="503"/>
  <c r="BI86" i="503"/>
  <c r="BH86" i="503"/>
  <c r="BG86" i="503"/>
  <c r="BF86" i="503"/>
  <c r="BE86" i="503"/>
  <c r="BD86" i="503"/>
  <c r="BC86" i="503"/>
  <c r="BB86" i="503"/>
  <c r="BA86" i="503"/>
  <c r="AQ86" i="503"/>
  <c r="AL86" i="503"/>
  <c r="AK86" i="503"/>
  <c r="AJ86" i="503"/>
  <c r="AC86" i="503"/>
  <c r="AB86" i="503"/>
  <c r="U86" i="503"/>
  <c r="L86" i="503"/>
  <c r="B86" i="503"/>
  <c r="BJ85" i="503"/>
  <c r="BI85" i="503"/>
  <c r="BH85" i="503"/>
  <c r="BG85" i="503"/>
  <c r="BF85" i="503"/>
  <c r="BE85" i="503"/>
  <c r="BD85" i="503"/>
  <c r="BC85" i="503"/>
  <c r="BB85" i="503"/>
  <c r="BA85" i="503"/>
  <c r="AQ85" i="503"/>
  <c r="AL85" i="503"/>
  <c r="AK85" i="503"/>
  <c r="AJ85" i="503"/>
  <c r="AC85" i="503"/>
  <c r="AB85" i="503"/>
  <c r="U85" i="503"/>
  <c r="L85" i="503"/>
  <c r="B85" i="503"/>
  <c r="BJ84" i="503"/>
  <c r="BI84" i="503"/>
  <c r="BH84" i="503"/>
  <c r="BG84" i="503"/>
  <c r="BF84" i="503"/>
  <c r="BE84" i="503"/>
  <c r="BD84" i="503"/>
  <c r="BC84" i="503"/>
  <c r="BB84" i="503"/>
  <c r="BA84" i="503"/>
  <c r="AQ84" i="503"/>
  <c r="AL84" i="503"/>
  <c r="AK84" i="503"/>
  <c r="AJ84" i="503"/>
  <c r="AC84" i="503"/>
  <c r="AB84" i="503"/>
  <c r="U84" i="503"/>
  <c r="L84" i="503"/>
  <c r="B84" i="503"/>
  <c r="BJ83" i="503"/>
  <c r="BI83" i="503"/>
  <c r="BH83" i="503"/>
  <c r="BG83" i="503"/>
  <c r="BF83" i="503"/>
  <c r="BE83" i="503"/>
  <c r="BD83" i="503"/>
  <c r="BC83" i="503"/>
  <c r="BB83" i="503"/>
  <c r="BA83" i="503"/>
  <c r="AQ83" i="503"/>
  <c r="AL83" i="503"/>
  <c r="AK83" i="503"/>
  <c r="AJ83" i="503"/>
  <c r="AC83" i="503"/>
  <c r="AB83" i="503"/>
  <c r="U83" i="503"/>
  <c r="L83" i="503"/>
  <c r="B83" i="503"/>
  <c r="BJ82" i="503"/>
  <c r="BI82" i="503"/>
  <c r="BH82" i="503"/>
  <c r="BG82" i="503"/>
  <c r="BF82" i="503"/>
  <c r="BE82" i="503"/>
  <c r="BD82" i="503"/>
  <c r="BC82" i="503"/>
  <c r="BB82" i="503"/>
  <c r="BA82" i="503"/>
  <c r="AQ82" i="503"/>
  <c r="AL82" i="503"/>
  <c r="AK82" i="503"/>
  <c r="AJ82" i="503"/>
  <c r="AC82" i="503"/>
  <c r="AB82" i="503"/>
  <c r="U82" i="503"/>
  <c r="L82" i="503"/>
  <c r="B82" i="503"/>
  <c r="BJ81" i="503"/>
  <c r="BI81" i="503"/>
  <c r="BH81" i="503"/>
  <c r="BG81" i="503"/>
  <c r="BF81" i="503"/>
  <c r="BE81" i="503"/>
  <c r="BD81" i="503"/>
  <c r="BC81" i="503"/>
  <c r="BB81" i="503"/>
  <c r="BA81" i="503"/>
  <c r="AQ81" i="503"/>
  <c r="AL81" i="503"/>
  <c r="AK81" i="503"/>
  <c r="AJ81" i="503"/>
  <c r="AC81" i="503"/>
  <c r="AB81" i="503"/>
  <c r="U81" i="503"/>
  <c r="L81" i="503"/>
  <c r="B81" i="503"/>
  <c r="BJ80" i="503"/>
  <c r="BI80" i="503"/>
  <c r="BH80" i="503"/>
  <c r="BG80" i="503"/>
  <c r="BF80" i="503"/>
  <c r="BE80" i="503"/>
  <c r="BD80" i="503"/>
  <c r="BC80" i="503"/>
  <c r="BB80" i="503"/>
  <c r="BA80" i="503"/>
  <c r="AQ80" i="503"/>
  <c r="AL80" i="503"/>
  <c r="AK80" i="503"/>
  <c r="AJ80" i="503"/>
  <c r="AC80" i="503"/>
  <c r="AB80" i="503"/>
  <c r="U80" i="503"/>
  <c r="L80" i="503"/>
  <c r="B80" i="503"/>
  <c r="BJ79" i="503"/>
  <c r="BI79" i="503"/>
  <c r="BH79" i="503"/>
  <c r="BG79" i="503"/>
  <c r="BF79" i="503"/>
  <c r="BE79" i="503"/>
  <c r="BD79" i="503"/>
  <c r="BC79" i="503"/>
  <c r="BB79" i="503"/>
  <c r="BA79" i="503"/>
  <c r="AQ79" i="503"/>
  <c r="AL79" i="503"/>
  <c r="AK79" i="503"/>
  <c r="AJ79" i="503"/>
  <c r="AC79" i="503"/>
  <c r="AB79" i="503"/>
  <c r="U79" i="503"/>
  <c r="L79" i="503"/>
  <c r="B79" i="503"/>
  <c r="BJ78" i="503"/>
  <c r="BI78" i="503"/>
  <c r="BH78" i="503"/>
  <c r="BG78" i="503"/>
  <c r="BF78" i="503"/>
  <c r="BE78" i="503"/>
  <c r="BD78" i="503"/>
  <c r="BC78" i="503"/>
  <c r="BB78" i="503"/>
  <c r="BA78" i="503"/>
  <c r="AQ78" i="503"/>
  <c r="AL78" i="503"/>
  <c r="AK78" i="503"/>
  <c r="AJ78" i="503"/>
  <c r="AC78" i="503"/>
  <c r="AB78" i="503"/>
  <c r="U78" i="503"/>
  <c r="L78" i="503"/>
  <c r="B78" i="503"/>
  <c r="BJ77" i="503"/>
  <c r="BI77" i="503"/>
  <c r="BH77" i="503"/>
  <c r="BG77" i="503"/>
  <c r="BF77" i="503"/>
  <c r="BE77" i="503"/>
  <c r="BD77" i="503"/>
  <c r="BC77" i="503"/>
  <c r="BB77" i="503"/>
  <c r="BA77" i="503"/>
  <c r="AQ77" i="503"/>
  <c r="AL77" i="503"/>
  <c r="AK77" i="503"/>
  <c r="AJ77" i="503"/>
  <c r="AC77" i="503"/>
  <c r="AB77" i="503"/>
  <c r="U77" i="503"/>
  <c r="L77" i="503"/>
  <c r="B77" i="503"/>
  <c r="BJ76" i="503"/>
  <c r="BI76" i="503"/>
  <c r="BH76" i="503"/>
  <c r="BG76" i="503"/>
  <c r="BF76" i="503"/>
  <c r="BE76" i="503"/>
  <c r="BD76" i="503"/>
  <c r="BC76" i="503"/>
  <c r="BB76" i="503"/>
  <c r="BA76" i="503"/>
  <c r="AQ76" i="503"/>
  <c r="AL76" i="503"/>
  <c r="AK76" i="503"/>
  <c r="AJ76" i="503"/>
  <c r="AC76" i="503"/>
  <c r="AB76" i="503"/>
  <c r="U76" i="503"/>
  <c r="L76" i="503"/>
  <c r="B76" i="503"/>
  <c r="BJ75" i="503"/>
  <c r="BI75" i="503"/>
  <c r="BH75" i="503"/>
  <c r="BG75" i="503"/>
  <c r="BF75" i="503"/>
  <c r="BE75" i="503"/>
  <c r="BD75" i="503"/>
  <c r="BC75" i="503"/>
  <c r="BB75" i="503"/>
  <c r="BA75" i="503"/>
  <c r="AQ75" i="503"/>
  <c r="AL75" i="503"/>
  <c r="AK75" i="503"/>
  <c r="AJ75" i="503"/>
  <c r="AC75" i="503"/>
  <c r="AB75" i="503"/>
  <c r="U75" i="503"/>
  <c r="L75" i="503"/>
  <c r="B75" i="503"/>
  <c r="BJ74" i="503"/>
  <c r="BI74" i="503"/>
  <c r="BH74" i="503"/>
  <c r="BG74" i="503"/>
  <c r="BF74" i="503"/>
  <c r="BE74" i="503"/>
  <c r="BD74" i="503"/>
  <c r="BC74" i="503"/>
  <c r="BB74" i="503"/>
  <c r="BA74" i="503"/>
  <c r="AQ74" i="503"/>
  <c r="AL74" i="503"/>
  <c r="AK74" i="503"/>
  <c r="AJ74" i="503"/>
  <c r="AC74" i="503"/>
  <c r="AB74" i="503"/>
  <c r="U74" i="503"/>
  <c r="L74" i="503"/>
  <c r="B74" i="503"/>
  <c r="BJ73" i="503"/>
  <c r="BI73" i="503"/>
  <c r="BH73" i="503"/>
  <c r="BG73" i="503"/>
  <c r="BF73" i="503"/>
  <c r="BE73" i="503"/>
  <c r="BD73" i="503"/>
  <c r="BC73" i="503"/>
  <c r="BB73" i="503"/>
  <c r="BA73" i="503"/>
  <c r="AQ73" i="503"/>
  <c r="AL73" i="503"/>
  <c r="AK73" i="503"/>
  <c r="AJ73" i="503"/>
  <c r="AC73" i="503"/>
  <c r="AB73" i="503"/>
  <c r="U73" i="503"/>
  <c r="L73" i="503"/>
  <c r="B73" i="503"/>
  <c r="BJ72" i="503"/>
  <c r="BI72" i="503"/>
  <c r="BH72" i="503"/>
  <c r="BG72" i="503"/>
  <c r="BF72" i="503"/>
  <c r="BE72" i="503"/>
  <c r="BD72" i="503"/>
  <c r="BC72" i="503"/>
  <c r="BB72" i="503"/>
  <c r="BA72" i="503"/>
  <c r="AQ72" i="503"/>
  <c r="AL72" i="503"/>
  <c r="AK72" i="503"/>
  <c r="AJ72" i="503"/>
  <c r="AC72" i="503"/>
  <c r="AB72" i="503"/>
  <c r="U72" i="503"/>
  <c r="L72" i="503"/>
  <c r="B72" i="503"/>
  <c r="BJ71" i="503"/>
  <c r="BI71" i="503"/>
  <c r="BH71" i="503"/>
  <c r="BG71" i="503"/>
  <c r="BF71" i="503"/>
  <c r="BE71" i="503"/>
  <c r="BD71" i="503"/>
  <c r="BC71" i="503"/>
  <c r="BB71" i="503"/>
  <c r="BA71" i="503"/>
  <c r="AQ71" i="503"/>
  <c r="AL71" i="503"/>
  <c r="AK71" i="503"/>
  <c r="AJ71" i="503"/>
  <c r="AC71" i="503"/>
  <c r="AB71" i="503"/>
  <c r="U71" i="503"/>
  <c r="L71" i="503"/>
  <c r="B71" i="503"/>
  <c r="BJ70" i="503"/>
  <c r="BI70" i="503"/>
  <c r="BH70" i="503"/>
  <c r="BG70" i="503"/>
  <c r="BF70" i="503"/>
  <c r="BE70" i="503"/>
  <c r="BD70" i="503"/>
  <c r="BC70" i="503"/>
  <c r="BB70" i="503"/>
  <c r="BA70" i="503"/>
  <c r="AQ70" i="503"/>
  <c r="AL70" i="503"/>
  <c r="AK70" i="503"/>
  <c r="AJ70" i="503"/>
  <c r="AC70" i="503"/>
  <c r="AB70" i="503"/>
  <c r="U70" i="503"/>
  <c r="L70" i="503"/>
  <c r="B70" i="503"/>
  <c r="BJ69" i="503"/>
  <c r="BI69" i="503"/>
  <c r="BH69" i="503"/>
  <c r="BG69" i="503"/>
  <c r="BF69" i="503"/>
  <c r="BE69" i="503"/>
  <c r="BD69" i="503"/>
  <c r="BC69" i="503"/>
  <c r="BB69" i="503"/>
  <c r="BA69" i="503"/>
  <c r="AQ69" i="503"/>
  <c r="AL69" i="503"/>
  <c r="AK69" i="503"/>
  <c r="AJ69" i="503"/>
  <c r="AC69" i="503"/>
  <c r="AB69" i="503"/>
  <c r="U69" i="503"/>
  <c r="L69" i="503"/>
  <c r="B69" i="503"/>
  <c r="BJ68" i="503"/>
  <c r="BI68" i="503"/>
  <c r="BH68" i="503"/>
  <c r="BG68" i="503"/>
  <c r="BF68" i="503"/>
  <c r="BE68" i="503"/>
  <c r="BD68" i="503"/>
  <c r="BC68" i="503"/>
  <c r="BB68" i="503"/>
  <c r="BA68" i="503"/>
  <c r="AQ68" i="503"/>
  <c r="AL68" i="503"/>
  <c r="AK68" i="503"/>
  <c r="AJ68" i="503"/>
  <c r="AC68" i="503"/>
  <c r="AB68" i="503"/>
  <c r="U68" i="503"/>
  <c r="L68" i="503"/>
  <c r="B68" i="503"/>
  <c r="BJ67" i="503"/>
  <c r="BI67" i="503"/>
  <c r="BH67" i="503"/>
  <c r="BG67" i="503"/>
  <c r="BF67" i="503"/>
  <c r="BE67" i="503"/>
  <c r="BD67" i="503"/>
  <c r="BC67" i="503"/>
  <c r="BB67" i="503"/>
  <c r="BA67" i="503"/>
  <c r="AQ67" i="503"/>
  <c r="AL67" i="503"/>
  <c r="AK67" i="503"/>
  <c r="AJ67" i="503"/>
  <c r="AC67" i="503"/>
  <c r="AB67" i="503"/>
  <c r="U67" i="503"/>
  <c r="L67" i="503"/>
  <c r="B67" i="503"/>
  <c r="BJ66" i="503"/>
  <c r="BI66" i="503"/>
  <c r="BH66" i="503"/>
  <c r="BG66" i="503"/>
  <c r="BF66" i="503"/>
  <c r="BE66" i="503"/>
  <c r="BD66" i="503"/>
  <c r="BC66" i="503"/>
  <c r="BB66" i="503"/>
  <c r="BA66" i="503"/>
  <c r="AQ66" i="503"/>
  <c r="AL66" i="503"/>
  <c r="AK66" i="503"/>
  <c r="AJ66" i="503"/>
  <c r="AC66" i="503"/>
  <c r="AB66" i="503"/>
  <c r="U66" i="503"/>
  <c r="L66" i="503"/>
  <c r="B66" i="503"/>
  <c r="BJ65" i="503"/>
  <c r="BI65" i="503"/>
  <c r="BH65" i="503"/>
  <c r="BG65" i="503"/>
  <c r="BF65" i="503"/>
  <c r="BE65" i="503"/>
  <c r="BD65" i="503"/>
  <c r="BC65" i="503"/>
  <c r="BB65" i="503"/>
  <c r="BA65" i="503"/>
  <c r="AQ65" i="503"/>
  <c r="AL65" i="503"/>
  <c r="AK65" i="503"/>
  <c r="AJ65" i="503"/>
  <c r="AC65" i="503"/>
  <c r="AB65" i="503"/>
  <c r="U65" i="503"/>
  <c r="L65" i="503"/>
  <c r="B65" i="503"/>
  <c r="BJ64" i="503"/>
  <c r="BI64" i="503"/>
  <c r="BH64" i="503"/>
  <c r="BG64" i="503"/>
  <c r="BF64" i="503"/>
  <c r="BE64" i="503"/>
  <c r="BD64" i="503"/>
  <c r="BC64" i="503"/>
  <c r="BB64" i="503"/>
  <c r="BA64" i="503"/>
  <c r="AQ64" i="503"/>
  <c r="AL64" i="503"/>
  <c r="AK64" i="503"/>
  <c r="AJ64" i="503"/>
  <c r="AC64" i="503"/>
  <c r="AB64" i="503"/>
  <c r="U64" i="503"/>
  <c r="L64" i="503"/>
  <c r="B64" i="503"/>
  <c r="BJ63" i="503"/>
  <c r="BI63" i="503"/>
  <c r="BH63" i="503"/>
  <c r="BG63" i="503"/>
  <c r="BF63" i="503"/>
  <c r="BE63" i="503"/>
  <c r="BD63" i="503"/>
  <c r="BC63" i="503"/>
  <c r="BB63" i="503"/>
  <c r="BA63" i="503"/>
  <c r="AQ63" i="503"/>
  <c r="AL63" i="503"/>
  <c r="AK63" i="503"/>
  <c r="AJ63" i="503"/>
  <c r="AC63" i="503"/>
  <c r="AB63" i="503"/>
  <c r="U63" i="503"/>
  <c r="L63" i="503"/>
  <c r="B63" i="503"/>
  <c r="BJ62" i="503"/>
  <c r="BI62" i="503"/>
  <c r="BH62" i="503"/>
  <c r="BG62" i="503"/>
  <c r="BF62" i="503"/>
  <c r="BE62" i="503"/>
  <c r="BD62" i="503"/>
  <c r="BC62" i="503"/>
  <c r="BB62" i="503"/>
  <c r="BA62" i="503"/>
  <c r="AQ62" i="503"/>
  <c r="AL62" i="503"/>
  <c r="AK62" i="503"/>
  <c r="AJ62" i="503"/>
  <c r="AC62" i="503"/>
  <c r="AB62" i="503"/>
  <c r="U62" i="503"/>
  <c r="L62" i="503"/>
  <c r="B62" i="503"/>
  <c r="BJ61" i="503"/>
  <c r="BI61" i="503"/>
  <c r="BH61" i="503"/>
  <c r="BG61" i="503"/>
  <c r="BF61" i="503"/>
  <c r="BE61" i="503"/>
  <c r="BD61" i="503"/>
  <c r="BC61" i="503"/>
  <c r="BB61" i="503"/>
  <c r="BA61" i="503"/>
  <c r="AQ61" i="503"/>
  <c r="AL61" i="503"/>
  <c r="AK61" i="503"/>
  <c r="AJ61" i="503"/>
  <c r="AC61" i="503"/>
  <c r="AB61" i="503"/>
  <c r="U61" i="503"/>
  <c r="L61" i="503"/>
  <c r="B61" i="503"/>
  <c r="BJ60" i="503"/>
  <c r="BI60" i="503"/>
  <c r="BH60" i="503"/>
  <c r="BG60" i="503"/>
  <c r="BF60" i="503"/>
  <c r="BE60" i="503"/>
  <c r="BD60" i="503"/>
  <c r="BC60" i="503"/>
  <c r="BB60" i="503"/>
  <c r="BA60" i="503"/>
  <c r="AQ60" i="503"/>
  <c r="AL60" i="503"/>
  <c r="AK60" i="503"/>
  <c r="AJ60" i="503"/>
  <c r="AD60" i="503"/>
  <c r="Z60" i="503" s="1"/>
  <c r="AC60" i="503"/>
  <c r="AB60" i="503"/>
  <c r="U60" i="503"/>
  <c r="L60" i="503"/>
  <c r="B60" i="503"/>
  <c r="BJ59" i="503"/>
  <c r="BI59" i="503"/>
  <c r="BH59" i="503"/>
  <c r="BG59" i="503"/>
  <c r="BF59" i="503"/>
  <c r="BE59" i="503"/>
  <c r="BD59" i="503"/>
  <c r="BC59" i="503"/>
  <c r="BB59" i="503"/>
  <c r="BA59" i="503"/>
  <c r="AQ59" i="503"/>
  <c r="AL59" i="503"/>
  <c r="AK59" i="503"/>
  <c r="AJ59" i="503"/>
  <c r="AD59" i="503"/>
  <c r="Z59" i="503" s="1"/>
  <c r="W59" i="503" s="1"/>
  <c r="AC59" i="503"/>
  <c r="AB59" i="503"/>
  <c r="U59" i="503"/>
  <c r="L59" i="503"/>
  <c r="B59" i="503"/>
  <c r="BJ58" i="503"/>
  <c r="BH58" i="503"/>
  <c r="BF58" i="503"/>
  <c r="BE58" i="503"/>
  <c r="AQ58" i="503"/>
  <c r="AJ58" i="503"/>
  <c r="AC58" i="503"/>
  <c r="AB58" i="503"/>
  <c r="L58" i="503"/>
  <c r="B58" i="503"/>
  <c r="BJ57" i="503"/>
  <c r="BH57" i="503"/>
  <c r="BF57" i="503"/>
  <c r="AC57" i="503"/>
  <c r="AB57" i="503"/>
  <c r="L57" i="503"/>
  <c r="B57" i="503"/>
  <c r="BJ56" i="503"/>
  <c r="BH56" i="503"/>
  <c r="BF56" i="503"/>
  <c r="BE56" i="503"/>
  <c r="AQ56" i="503"/>
  <c r="AJ56" i="503"/>
  <c r="AC56" i="503"/>
  <c r="AB56" i="503"/>
  <c r="L56" i="503"/>
  <c r="B56" i="503"/>
  <c r="BJ55" i="503"/>
  <c r="BH55" i="503"/>
  <c r="BF55" i="503"/>
  <c r="AC55" i="503"/>
  <c r="AB55" i="503"/>
  <c r="L55" i="503"/>
  <c r="B55" i="503"/>
  <c r="BJ54" i="503"/>
  <c r="BH54" i="503"/>
  <c r="BF54" i="503"/>
  <c r="BE54" i="503"/>
  <c r="AQ54" i="503"/>
  <c r="AJ54" i="503"/>
  <c r="AC54" i="503"/>
  <c r="AB54" i="503"/>
  <c r="L54" i="503"/>
  <c r="B54" i="503"/>
  <c r="BJ53" i="503"/>
  <c r="BH53" i="503"/>
  <c r="BF53" i="503"/>
  <c r="AC53" i="503"/>
  <c r="AB53" i="503"/>
  <c r="L53" i="503"/>
  <c r="B53" i="503"/>
  <c r="AC52" i="503"/>
  <c r="AB52" i="503"/>
  <c r="L52" i="503"/>
  <c r="B52" i="503"/>
  <c r="AC51" i="503"/>
  <c r="AB51" i="503"/>
  <c r="L51" i="503"/>
  <c r="B51" i="503"/>
  <c r="AC50" i="503"/>
  <c r="AB50" i="503"/>
  <c r="L50" i="503"/>
  <c r="B50" i="503"/>
  <c r="AC49" i="503"/>
  <c r="AB49" i="503"/>
  <c r="L49" i="503"/>
  <c r="B49" i="503"/>
  <c r="AC48" i="503"/>
  <c r="AB48" i="503"/>
  <c r="L48" i="503"/>
  <c r="B48" i="503"/>
  <c r="AC47" i="503"/>
  <c r="AB47" i="503"/>
  <c r="L47" i="503"/>
  <c r="B47" i="503"/>
  <c r="AC46" i="503"/>
  <c r="AB46" i="503"/>
  <c r="L46" i="503"/>
  <c r="B46" i="503"/>
  <c r="AC45" i="503"/>
  <c r="AB45" i="503"/>
  <c r="L45" i="503"/>
  <c r="B45" i="503"/>
  <c r="AC44" i="503"/>
  <c r="AB44" i="503"/>
  <c r="L44" i="503"/>
  <c r="B44" i="503"/>
  <c r="AC43" i="503"/>
  <c r="AB43" i="503"/>
  <c r="L43" i="503"/>
  <c r="B43" i="503"/>
  <c r="AC42" i="503"/>
  <c r="AB42" i="503"/>
  <c r="L42" i="503"/>
  <c r="B42" i="503"/>
  <c r="AC41" i="503"/>
  <c r="AB41" i="503"/>
  <c r="L41" i="503"/>
  <c r="B41" i="503"/>
  <c r="AC40" i="503"/>
  <c r="AB40" i="503"/>
  <c r="L40" i="503"/>
  <c r="B40" i="503"/>
  <c r="AC39" i="503"/>
  <c r="AB39" i="503"/>
  <c r="L39" i="503"/>
  <c r="B39" i="503"/>
  <c r="AC38" i="503"/>
  <c r="AB38" i="503"/>
  <c r="L38" i="503"/>
  <c r="B38" i="503"/>
  <c r="AC37" i="503"/>
  <c r="AB37" i="503"/>
  <c r="L37" i="503"/>
  <c r="B37" i="503"/>
  <c r="AC36" i="503"/>
  <c r="AB36" i="503"/>
  <c r="L36" i="503"/>
  <c r="B36" i="503"/>
  <c r="AC35" i="503"/>
  <c r="AB35" i="503"/>
  <c r="L35" i="503"/>
  <c r="B35" i="503"/>
  <c r="AC34" i="503"/>
  <c r="AB34" i="503"/>
  <c r="L34" i="503"/>
  <c r="B34" i="503"/>
  <c r="AC33" i="503"/>
  <c r="AB33" i="503"/>
  <c r="L33" i="503"/>
  <c r="B33" i="503"/>
  <c r="AC32" i="503"/>
  <c r="AB32" i="503"/>
  <c r="L32" i="503"/>
  <c r="B32" i="503"/>
  <c r="AC31" i="503"/>
  <c r="AB31" i="503"/>
  <c r="L31" i="503"/>
  <c r="B31" i="503"/>
  <c r="BJ30" i="503"/>
  <c r="BJ35" i="503" s="1"/>
  <c r="BI30" i="503"/>
  <c r="BI57" i="503" s="1"/>
  <c r="BH30" i="503"/>
  <c r="BH33" i="503" s="1"/>
  <c r="BG30" i="503"/>
  <c r="BG58" i="503" s="1"/>
  <c r="BF30" i="503"/>
  <c r="AV30" i="503"/>
  <c r="AU30" i="503"/>
  <c r="AT30" i="503"/>
  <c r="AS30" i="503"/>
  <c r="AR30" i="503"/>
  <c r="AQ30" i="503"/>
  <c r="AP30" i="503"/>
  <c r="AO30" i="503"/>
  <c r="AN30" i="503"/>
  <c r="AM30" i="503"/>
  <c r="AL30" i="503"/>
  <c r="AK30" i="503"/>
  <c r="AJ30" i="503"/>
  <c r="AI30" i="503"/>
  <c r="AH30" i="503"/>
  <c r="AG30" i="503"/>
  <c r="AF30" i="503"/>
  <c r="AE30" i="503"/>
  <c r="AD30" i="503"/>
  <c r="AV29" i="503"/>
  <c r="AU29" i="503"/>
  <c r="AT29" i="503"/>
  <c r="AS29" i="503"/>
  <c r="AR29" i="503"/>
  <c r="AQ29" i="503"/>
  <c r="AM29" i="503"/>
  <c r="AL29" i="503"/>
  <c r="AK29" i="503"/>
  <c r="AJ29" i="503"/>
  <c r="AI29" i="503"/>
  <c r="AH29" i="503"/>
  <c r="AG29" i="503"/>
  <c r="AF29" i="503"/>
  <c r="AE29" i="503"/>
  <c r="AD29" i="503"/>
  <c r="S29" i="503"/>
  <c r="AP29" i="503" s="1"/>
  <c r="R29" i="503"/>
  <c r="AO29" i="503" s="1"/>
  <c r="Q29" i="503"/>
  <c r="AN29" i="503" s="1"/>
  <c r="E29" i="503"/>
  <c r="D29" i="503"/>
  <c r="C29" i="503"/>
  <c r="AV28" i="503"/>
  <c r="AU28" i="503"/>
  <c r="AT28" i="503"/>
  <c r="AS28" i="503"/>
  <c r="AR28" i="503"/>
  <c r="AQ28" i="503"/>
  <c r="AQ57" i="503" s="1"/>
  <c r="AP28" i="503"/>
  <c r="AO28" i="503"/>
  <c r="AN28" i="503"/>
  <c r="AM28" i="503"/>
  <c r="AL28" i="503"/>
  <c r="AK28" i="503"/>
  <c r="AK57" i="503" s="1"/>
  <c r="AJ28" i="503"/>
  <c r="AJ35" i="503" s="1"/>
  <c r="AI28" i="503"/>
  <c r="AH28" i="503"/>
  <c r="AG28" i="503"/>
  <c r="AF28" i="503"/>
  <c r="AE28" i="503"/>
  <c r="AD28" i="503"/>
  <c r="X28" i="503"/>
  <c r="V28" i="503"/>
  <c r="U11" i="503"/>
  <c r="T11" i="503"/>
  <c r="T10" i="503"/>
  <c r="H10" i="503"/>
  <c r="AI4" i="503" s="1"/>
  <c r="BE30" i="503" s="1"/>
  <c r="BE57" i="503" s="1"/>
  <c r="T9" i="503"/>
  <c r="H9" i="503"/>
  <c r="AH4" i="503" s="1"/>
  <c r="BD30" i="503" s="1"/>
  <c r="BD58" i="503" s="1"/>
  <c r="T8" i="503"/>
  <c r="H8" i="503"/>
  <c r="AG4" i="503" s="1"/>
  <c r="BC30" i="503" s="1"/>
  <c r="BC58" i="503" s="1"/>
  <c r="T7" i="503"/>
  <c r="H7" i="503"/>
  <c r="AF4" i="503" s="1"/>
  <c r="BB30" i="503" s="1"/>
  <c r="BB57" i="503" s="1"/>
  <c r="X6" i="503"/>
  <c r="H6" i="503"/>
  <c r="U7" i="503" s="1"/>
  <c r="AC3" i="503"/>
  <c r="Y3" i="503"/>
  <c r="U3" i="503"/>
  <c r="T3" i="503"/>
  <c r="AK2" i="503"/>
  <c r="AJ2" i="503"/>
  <c r="AI2" i="503"/>
  <c r="AH2" i="503"/>
  <c r="AG2" i="503"/>
  <c r="AF2" i="503"/>
  <c r="AE2" i="503"/>
  <c r="Y2" i="503"/>
  <c r="U2" i="503"/>
  <c r="T2" i="503"/>
  <c r="F1" i="503"/>
  <c r="X231" i="502"/>
  <c r="V231" i="502"/>
  <c r="T231" i="502"/>
  <c r="U12" i="502" s="1"/>
  <c r="S231" i="502"/>
  <c r="R231" i="502"/>
  <c r="Q231" i="502"/>
  <c r="P231" i="502"/>
  <c r="O231" i="502"/>
  <c r="N231" i="502"/>
  <c r="K231" i="502"/>
  <c r="J231" i="502"/>
  <c r="I231" i="502"/>
  <c r="BJ129" i="502"/>
  <c r="BI129" i="502"/>
  <c r="BH129" i="502"/>
  <c r="BG129" i="502"/>
  <c r="BF129" i="502"/>
  <c r="BE129" i="502"/>
  <c r="BD129" i="502"/>
  <c r="BC129" i="502"/>
  <c r="BB129" i="502"/>
  <c r="BA129" i="502"/>
  <c r="AQ129" i="502"/>
  <c r="AL129" i="502"/>
  <c r="AK129" i="502"/>
  <c r="AJ129" i="502"/>
  <c r="AD129" i="502"/>
  <c r="Z129" i="502" s="1"/>
  <c r="AC129" i="502"/>
  <c r="AB129" i="502"/>
  <c r="Y129" i="502"/>
  <c r="W129" i="502"/>
  <c r="U129" i="502"/>
  <c r="B129" i="502"/>
  <c r="BJ128" i="502"/>
  <c r="BI128" i="502"/>
  <c r="BH128" i="502"/>
  <c r="BG128" i="502"/>
  <c r="BF128" i="502"/>
  <c r="BE128" i="502"/>
  <c r="BD128" i="502"/>
  <c r="BC128" i="502"/>
  <c r="BB128" i="502"/>
  <c r="BA128" i="502"/>
  <c r="AQ128" i="502"/>
  <c r="AL128" i="502"/>
  <c r="AK128" i="502"/>
  <c r="AJ128" i="502"/>
  <c r="AD128" i="502"/>
  <c r="Z128" i="502" s="1"/>
  <c r="AC128" i="502"/>
  <c r="AB128" i="502"/>
  <c r="Y128" i="502"/>
  <c r="W128" i="502"/>
  <c r="U128" i="502"/>
  <c r="L128" i="502"/>
  <c r="B128" i="502"/>
  <c r="BJ127" i="502"/>
  <c r="BI127" i="502"/>
  <c r="BH127" i="502"/>
  <c r="BG127" i="502"/>
  <c r="BF127" i="502"/>
  <c r="BE127" i="502"/>
  <c r="BD127" i="502"/>
  <c r="BC127" i="502"/>
  <c r="BB127" i="502"/>
  <c r="BA127" i="502"/>
  <c r="AQ127" i="502"/>
  <c r="AL127" i="502"/>
  <c r="AK127" i="502"/>
  <c r="AJ127" i="502"/>
  <c r="AD127" i="502"/>
  <c r="Z127" i="502" s="1"/>
  <c r="AC127" i="502"/>
  <c r="AB127" i="502"/>
  <c r="Y127" i="502"/>
  <c r="W127" i="502"/>
  <c r="U127" i="502"/>
  <c r="L127" i="502"/>
  <c r="B127" i="502"/>
  <c r="BJ126" i="502"/>
  <c r="BI126" i="502"/>
  <c r="BH126" i="502"/>
  <c r="BG126" i="502"/>
  <c r="BF126" i="502"/>
  <c r="BE126" i="502"/>
  <c r="BD126" i="502"/>
  <c r="BC126" i="502"/>
  <c r="BB126" i="502"/>
  <c r="BA126" i="502"/>
  <c r="AQ126" i="502"/>
  <c r="AL126" i="502"/>
  <c r="AK126" i="502"/>
  <c r="AJ126" i="502"/>
  <c r="AD126" i="502"/>
  <c r="Z126" i="502" s="1"/>
  <c r="AC126" i="502"/>
  <c r="AB126" i="502"/>
  <c r="Y126" i="502"/>
  <c r="W126" i="502"/>
  <c r="U126" i="502"/>
  <c r="L126" i="502"/>
  <c r="B126" i="502"/>
  <c r="BJ125" i="502"/>
  <c r="BI125" i="502"/>
  <c r="BH125" i="502"/>
  <c r="BG125" i="502"/>
  <c r="BF125" i="502"/>
  <c r="BE125" i="502"/>
  <c r="BD125" i="502"/>
  <c r="BC125" i="502"/>
  <c r="BB125" i="502"/>
  <c r="BA125" i="502"/>
  <c r="AQ125" i="502"/>
  <c r="AL125" i="502"/>
  <c r="AK125" i="502"/>
  <c r="AJ125" i="502"/>
  <c r="AD125" i="502"/>
  <c r="Z125" i="502" s="1"/>
  <c r="AC125" i="502"/>
  <c r="AB125" i="502"/>
  <c r="Y125" i="502"/>
  <c r="W125" i="502"/>
  <c r="U125" i="502"/>
  <c r="L125" i="502"/>
  <c r="B125" i="502"/>
  <c r="BJ124" i="502"/>
  <c r="BI124" i="502"/>
  <c r="BH124" i="502"/>
  <c r="BG124" i="502"/>
  <c r="BF124" i="502"/>
  <c r="BE124" i="502"/>
  <c r="BD124" i="502"/>
  <c r="BC124" i="502"/>
  <c r="BB124" i="502"/>
  <c r="BA124" i="502"/>
  <c r="AQ124" i="502"/>
  <c r="AL124" i="502"/>
  <c r="AK124" i="502"/>
  <c r="AJ124" i="502"/>
  <c r="AD124" i="502"/>
  <c r="Z124" i="502" s="1"/>
  <c r="AC124" i="502"/>
  <c r="AB124" i="502"/>
  <c r="Y124" i="502"/>
  <c r="W124" i="502"/>
  <c r="U124" i="502"/>
  <c r="L124" i="502"/>
  <c r="B124" i="502"/>
  <c r="BJ123" i="502"/>
  <c r="BI123" i="502"/>
  <c r="BH123" i="502"/>
  <c r="BG123" i="502"/>
  <c r="BF123" i="502"/>
  <c r="BE123" i="502"/>
  <c r="BD123" i="502"/>
  <c r="BC123" i="502"/>
  <c r="BB123" i="502"/>
  <c r="BA123" i="502"/>
  <c r="AQ123" i="502"/>
  <c r="AL123" i="502"/>
  <c r="AK123" i="502"/>
  <c r="AJ123" i="502"/>
  <c r="AD123" i="502"/>
  <c r="Z123" i="502" s="1"/>
  <c r="AC123" i="502"/>
  <c r="AB123" i="502"/>
  <c r="Y123" i="502"/>
  <c r="W123" i="502"/>
  <c r="U123" i="502"/>
  <c r="L123" i="502"/>
  <c r="B123" i="502"/>
  <c r="BJ122" i="502"/>
  <c r="BI122" i="502"/>
  <c r="BH122" i="502"/>
  <c r="BG122" i="502"/>
  <c r="BF122" i="502"/>
  <c r="BE122" i="502"/>
  <c r="BD122" i="502"/>
  <c r="BC122" i="502"/>
  <c r="BB122" i="502"/>
  <c r="BA122" i="502"/>
  <c r="AQ122" i="502"/>
  <c r="AL122" i="502"/>
  <c r="AK122" i="502"/>
  <c r="AJ122" i="502"/>
  <c r="AD122" i="502"/>
  <c r="Z122" i="502" s="1"/>
  <c r="AC122" i="502"/>
  <c r="AB122" i="502"/>
  <c r="Y122" i="502"/>
  <c r="W122" i="502"/>
  <c r="U122" i="502"/>
  <c r="L122" i="502"/>
  <c r="B122" i="502"/>
  <c r="BJ121" i="502"/>
  <c r="BI121" i="502"/>
  <c r="BH121" i="502"/>
  <c r="BG121" i="502"/>
  <c r="BF121" i="502"/>
  <c r="BE121" i="502"/>
  <c r="BD121" i="502"/>
  <c r="BC121" i="502"/>
  <c r="BB121" i="502"/>
  <c r="BA121" i="502"/>
  <c r="AQ121" i="502"/>
  <c r="AL121" i="502"/>
  <c r="AK121" i="502"/>
  <c r="AJ121" i="502"/>
  <c r="AD121" i="502"/>
  <c r="Z121" i="502" s="1"/>
  <c r="AC121" i="502"/>
  <c r="AB121" i="502"/>
  <c r="Y121" i="502"/>
  <c r="W121" i="502"/>
  <c r="U121" i="502"/>
  <c r="L121" i="502"/>
  <c r="B121" i="502"/>
  <c r="BJ120" i="502"/>
  <c r="BI120" i="502"/>
  <c r="BH120" i="502"/>
  <c r="BG120" i="502"/>
  <c r="BF120" i="502"/>
  <c r="BE120" i="502"/>
  <c r="BD120" i="502"/>
  <c r="BC120" i="502"/>
  <c r="BB120" i="502"/>
  <c r="BA120" i="502"/>
  <c r="AQ120" i="502"/>
  <c r="AL120" i="502"/>
  <c r="AK120" i="502"/>
  <c r="AJ120" i="502"/>
  <c r="AD120" i="502"/>
  <c r="Z120" i="502" s="1"/>
  <c r="AC120" i="502"/>
  <c r="AB120" i="502"/>
  <c r="Y120" i="502"/>
  <c r="W120" i="502"/>
  <c r="U120" i="502"/>
  <c r="L120" i="502"/>
  <c r="B120" i="502"/>
  <c r="BJ119" i="502"/>
  <c r="BI119" i="502"/>
  <c r="BH119" i="502"/>
  <c r="BG119" i="502"/>
  <c r="BF119" i="502"/>
  <c r="BE119" i="502"/>
  <c r="BD119" i="502"/>
  <c r="BC119" i="502"/>
  <c r="BB119" i="502"/>
  <c r="BA119" i="502"/>
  <c r="AQ119" i="502"/>
  <c r="AL119" i="502"/>
  <c r="AK119" i="502"/>
  <c r="AJ119" i="502"/>
  <c r="AD119" i="502"/>
  <c r="Z119" i="502" s="1"/>
  <c r="AC119" i="502"/>
  <c r="AB119" i="502"/>
  <c r="Y119" i="502"/>
  <c r="W119" i="502"/>
  <c r="U119" i="502"/>
  <c r="L119" i="502"/>
  <c r="B119" i="502"/>
  <c r="BJ118" i="502"/>
  <c r="BI118" i="502"/>
  <c r="BH118" i="502"/>
  <c r="BG118" i="502"/>
  <c r="BF118" i="502"/>
  <c r="BE118" i="502"/>
  <c r="BD118" i="502"/>
  <c r="BC118" i="502"/>
  <c r="BB118" i="502"/>
  <c r="BA118" i="502"/>
  <c r="AQ118" i="502"/>
  <c r="AL118" i="502"/>
  <c r="AK118" i="502"/>
  <c r="AJ118" i="502"/>
  <c r="AD118" i="502"/>
  <c r="Z118" i="502" s="1"/>
  <c r="AC118" i="502"/>
  <c r="AB118" i="502"/>
  <c r="Y118" i="502"/>
  <c r="W118" i="502"/>
  <c r="U118" i="502"/>
  <c r="L118" i="502"/>
  <c r="B118" i="502"/>
  <c r="BJ117" i="502"/>
  <c r="BI117" i="502"/>
  <c r="BH117" i="502"/>
  <c r="BG117" i="502"/>
  <c r="BF117" i="502"/>
  <c r="BE117" i="502"/>
  <c r="BD117" i="502"/>
  <c r="BC117" i="502"/>
  <c r="BB117" i="502"/>
  <c r="BA117" i="502"/>
  <c r="AQ117" i="502"/>
  <c r="AL117" i="502"/>
  <c r="AK117" i="502"/>
  <c r="AJ117" i="502"/>
  <c r="AD117" i="502"/>
  <c r="Z117" i="502" s="1"/>
  <c r="AC117" i="502"/>
  <c r="AB117" i="502"/>
  <c r="Y117" i="502"/>
  <c r="W117" i="502"/>
  <c r="U117" i="502"/>
  <c r="L117" i="502"/>
  <c r="B117" i="502"/>
  <c r="BJ116" i="502"/>
  <c r="BI116" i="502"/>
  <c r="BH116" i="502"/>
  <c r="BG116" i="502"/>
  <c r="BF116" i="502"/>
  <c r="BE116" i="502"/>
  <c r="BD116" i="502"/>
  <c r="BC116" i="502"/>
  <c r="BB116" i="502"/>
  <c r="BA116" i="502"/>
  <c r="AQ116" i="502"/>
  <c r="AL116" i="502"/>
  <c r="AK116" i="502"/>
  <c r="AJ116" i="502"/>
  <c r="AD116" i="502"/>
  <c r="Z116" i="502" s="1"/>
  <c r="AC116" i="502"/>
  <c r="AB116" i="502"/>
  <c r="Y116" i="502"/>
  <c r="W116" i="502"/>
  <c r="U116" i="502"/>
  <c r="L116" i="502"/>
  <c r="B116" i="502"/>
  <c r="BJ115" i="502"/>
  <c r="BI115" i="502"/>
  <c r="BH115" i="502"/>
  <c r="BG115" i="502"/>
  <c r="BF115" i="502"/>
  <c r="BE115" i="502"/>
  <c r="BD115" i="502"/>
  <c r="BC115" i="502"/>
  <c r="BB115" i="502"/>
  <c r="BA115" i="502"/>
  <c r="AQ115" i="502"/>
  <c r="AL115" i="502"/>
  <c r="AK115" i="502"/>
  <c r="AJ115" i="502"/>
  <c r="AD115" i="502"/>
  <c r="Z115" i="502" s="1"/>
  <c r="AC115" i="502"/>
  <c r="AB115" i="502"/>
  <c r="Y115" i="502"/>
  <c r="W115" i="502"/>
  <c r="U115" i="502"/>
  <c r="L115" i="502"/>
  <c r="B115" i="502"/>
  <c r="BJ114" i="502"/>
  <c r="BI114" i="502"/>
  <c r="BH114" i="502"/>
  <c r="BG114" i="502"/>
  <c r="BF114" i="502"/>
  <c r="BE114" i="502"/>
  <c r="BD114" i="502"/>
  <c r="BC114" i="502"/>
  <c r="BB114" i="502"/>
  <c r="BA114" i="502"/>
  <c r="AQ114" i="502"/>
  <c r="AL114" i="502"/>
  <c r="AK114" i="502"/>
  <c r="AJ114" i="502"/>
  <c r="AD114" i="502"/>
  <c r="Z114" i="502" s="1"/>
  <c r="AC114" i="502"/>
  <c r="AB114" i="502"/>
  <c r="Y114" i="502"/>
  <c r="W114" i="502"/>
  <c r="U114" i="502"/>
  <c r="L114" i="502"/>
  <c r="B114" i="502"/>
  <c r="BJ113" i="502"/>
  <c r="BI113" i="502"/>
  <c r="BH113" i="502"/>
  <c r="BG113" i="502"/>
  <c r="BF113" i="502"/>
  <c r="BE113" i="502"/>
  <c r="BD113" i="502"/>
  <c r="BC113" i="502"/>
  <c r="BB113" i="502"/>
  <c r="BA113" i="502"/>
  <c r="AQ113" i="502"/>
  <c r="AL113" i="502"/>
  <c r="AK113" i="502"/>
  <c r="AJ113" i="502"/>
  <c r="AD113" i="502"/>
  <c r="Z113" i="502" s="1"/>
  <c r="AC113" i="502"/>
  <c r="AB113" i="502"/>
  <c r="Y113" i="502"/>
  <c r="W113" i="502"/>
  <c r="U113" i="502"/>
  <c r="L113" i="502"/>
  <c r="B113" i="502"/>
  <c r="BJ112" i="502"/>
  <c r="BI112" i="502"/>
  <c r="BH112" i="502"/>
  <c r="BG112" i="502"/>
  <c r="BF112" i="502"/>
  <c r="BE112" i="502"/>
  <c r="BD112" i="502"/>
  <c r="BC112" i="502"/>
  <c r="BB112" i="502"/>
  <c r="BA112" i="502"/>
  <c r="AQ112" i="502"/>
  <c r="AL112" i="502"/>
  <c r="AK112" i="502"/>
  <c r="AJ112" i="502"/>
  <c r="AD112" i="502"/>
  <c r="Z112" i="502" s="1"/>
  <c r="AC112" i="502"/>
  <c r="AB112" i="502"/>
  <c r="Y112" i="502"/>
  <c r="W112" i="502"/>
  <c r="U112" i="502"/>
  <c r="L112" i="502"/>
  <c r="B112" i="502"/>
  <c r="BJ111" i="502"/>
  <c r="BI111" i="502"/>
  <c r="BH111" i="502"/>
  <c r="BG111" i="502"/>
  <c r="BF111" i="502"/>
  <c r="BE111" i="502"/>
  <c r="BD111" i="502"/>
  <c r="BC111" i="502"/>
  <c r="BB111" i="502"/>
  <c r="BA111" i="502"/>
  <c r="AQ111" i="502"/>
  <c r="AL111" i="502"/>
  <c r="AK111" i="502"/>
  <c r="AJ111" i="502"/>
  <c r="AD111" i="502"/>
  <c r="Z111" i="502" s="1"/>
  <c r="AC111" i="502"/>
  <c r="AB111" i="502"/>
  <c r="Y111" i="502"/>
  <c r="W111" i="502"/>
  <c r="U111" i="502"/>
  <c r="L111" i="502"/>
  <c r="B111" i="502"/>
  <c r="BJ110" i="502"/>
  <c r="BI110" i="502"/>
  <c r="BH110" i="502"/>
  <c r="BG110" i="502"/>
  <c r="BF110" i="502"/>
  <c r="BE110" i="502"/>
  <c r="BD110" i="502"/>
  <c r="BC110" i="502"/>
  <c r="BB110" i="502"/>
  <c r="BA110" i="502"/>
  <c r="AQ110" i="502"/>
  <c r="AL110" i="502"/>
  <c r="AK110" i="502"/>
  <c r="AJ110" i="502"/>
  <c r="AD110" i="502"/>
  <c r="Z110" i="502" s="1"/>
  <c r="AC110" i="502"/>
  <c r="AB110" i="502"/>
  <c r="Y110" i="502"/>
  <c r="W110" i="502"/>
  <c r="U110" i="502"/>
  <c r="L110" i="502"/>
  <c r="B110" i="502"/>
  <c r="BJ109" i="502"/>
  <c r="BI109" i="502"/>
  <c r="BH109" i="502"/>
  <c r="BG109" i="502"/>
  <c r="BF109" i="502"/>
  <c r="BE109" i="502"/>
  <c r="BD109" i="502"/>
  <c r="BC109" i="502"/>
  <c r="BB109" i="502"/>
  <c r="BA109" i="502"/>
  <c r="AQ109" i="502"/>
  <c r="AL109" i="502"/>
  <c r="AK109" i="502"/>
  <c r="AJ109" i="502"/>
  <c r="AD109" i="502"/>
  <c r="Z109" i="502" s="1"/>
  <c r="AC109" i="502"/>
  <c r="AB109" i="502"/>
  <c r="Y109" i="502"/>
  <c r="W109" i="502"/>
  <c r="U109" i="502"/>
  <c r="L109" i="502"/>
  <c r="B109" i="502"/>
  <c r="BJ108" i="502"/>
  <c r="BI108" i="502"/>
  <c r="BH108" i="502"/>
  <c r="BG108" i="502"/>
  <c r="BF108" i="502"/>
  <c r="BE108" i="502"/>
  <c r="BD108" i="502"/>
  <c r="BC108" i="502"/>
  <c r="BB108" i="502"/>
  <c r="BA108" i="502"/>
  <c r="AQ108" i="502"/>
  <c r="AL108" i="502"/>
  <c r="AK108" i="502"/>
  <c r="AJ108" i="502"/>
  <c r="AD108" i="502"/>
  <c r="Z108" i="502" s="1"/>
  <c r="AC108" i="502"/>
  <c r="AB108" i="502"/>
  <c r="Y108" i="502"/>
  <c r="W108" i="502"/>
  <c r="U108" i="502"/>
  <c r="L108" i="502"/>
  <c r="B108" i="502"/>
  <c r="BJ107" i="502"/>
  <c r="BI107" i="502"/>
  <c r="BH107" i="502"/>
  <c r="BG107" i="502"/>
  <c r="BF107" i="502"/>
  <c r="BE107" i="502"/>
  <c r="BD107" i="502"/>
  <c r="BC107" i="502"/>
  <c r="BB107" i="502"/>
  <c r="BA107" i="502"/>
  <c r="AQ107" i="502"/>
  <c r="AL107" i="502"/>
  <c r="AK107" i="502"/>
  <c r="AJ107" i="502"/>
  <c r="AD107" i="502"/>
  <c r="Z107" i="502" s="1"/>
  <c r="AC107" i="502"/>
  <c r="AB107" i="502"/>
  <c r="Y107" i="502"/>
  <c r="W107" i="502"/>
  <c r="U107" i="502"/>
  <c r="L107" i="502"/>
  <c r="B107" i="502"/>
  <c r="BJ106" i="502"/>
  <c r="BI106" i="502"/>
  <c r="BH106" i="502"/>
  <c r="BG106" i="502"/>
  <c r="BF106" i="502"/>
  <c r="BE106" i="502"/>
  <c r="BD106" i="502"/>
  <c r="BC106" i="502"/>
  <c r="BB106" i="502"/>
  <c r="BA106" i="502"/>
  <c r="AQ106" i="502"/>
  <c r="AL106" i="502"/>
  <c r="AK106" i="502"/>
  <c r="AJ106" i="502"/>
  <c r="AD106" i="502"/>
  <c r="Z106" i="502" s="1"/>
  <c r="AC106" i="502"/>
  <c r="AB106" i="502"/>
  <c r="Y106" i="502"/>
  <c r="W106" i="502"/>
  <c r="U106" i="502"/>
  <c r="L106" i="502"/>
  <c r="B106" i="502"/>
  <c r="BJ105" i="502"/>
  <c r="BI105" i="502"/>
  <c r="BH105" i="502"/>
  <c r="BG105" i="502"/>
  <c r="BF105" i="502"/>
  <c r="BE105" i="502"/>
  <c r="BD105" i="502"/>
  <c r="BC105" i="502"/>
  <c r="BB105" i="502"/>
  <c r="BA105" i="502"/>
  <c r="AQ105" i="502"/>
  <c r="AL105" i="502"/>
  <c r="AK105" i="502"/>
  <c r="AJ105" i="502"/>
  <c r="AD105" i="502"/>
  <c r="Z105" i="502" s="1"/>
  <c r="AC105" i="502"/>
  <c r="AB105" i="502"/>
  <c r="Y105" i="502"/>
  <c r="W105" i="502"/>
  <c r="U105" i="502"/>
  <c r="L105" i="502"/>
  <c r="B105" i="502"/>
  <c r="BJ104" i="502"/>
  <c r="BI104" i="502"/>
  <c r="BH104" i="502"/>
  <c r="BG104" i="502"/>
  <c r="BF104" i="502"/>
  <c r="BE104" i="502"/>
  <c r="BD104" i="502"/>
  <c r="BC104" i="502"/>
  <c r="BB104" i="502"/>
  <c r="BA104" i="502"/>
  <c r="AQ104" i="502"/>
  <c r="AL104" i="502"/>
  <c r="AK104" i="502"/>
  <c r="AJ104" i="502"/>
  <c r="AD104" i="502"/>
  <c r="Z104" i="502" s="1"/>
  <c r="AC104" i="502"/>
  <c r="AB104" i="502"/>
  <c r="Y104" i="502"/>
  <c r="W104" i="502"/>
  <c r="U104" i="502"/>
  <c r="L104" i="502"/>
  <c r="B104" i="502"/>
  <c r="BJ103" i="502"/>
  <c r="BI103" i="502"/>
  <c r="BH103" i="502"/>
  <c r="BG103" i="502"/>
  <c r="BF103" i="502"/>
  <c r="BE103" i="502"/>
  <c r="BD103" i="502"/>
  <c r="BC103" i="502"/>
  <c r="BB103" i="502"/>
  <c r="BA103" i="502"/>
  <c r="AQ103" i="502"/>
  <c r="AL103" i="502"/>
  <c r="AK103" i="502"/>
  <c r="AJ103" i="502"/>
  <c r="AD103" i="502"/>
  <c r="Z103" i="502" s="1"/>
  <c r="AC103" i="502"/>
  <c r="AB103" i="502"/>
  <c r="Y103" i="502"/>
  <c r="W103" i="502"/>
  <c r="U103" i="502"/>
  <c r="L103" i="502"/>
  <c r="B103" i="502"/>
  <c r="BJ102" i="502"/>
  <c r="BI102" i="502"/>
  <c r="BH102" i="502"/>
  <c r="BG102" i="502"/>
  <c r="BF102" i="502"/>
  <c r="BE102" i="502"/>
  <c r="BD102" i="502"/>
  <c r="BC102" i="502"/>
  <c r="BB102" i="502"/>
  <c r="BA102" i="502"/>
  <c r="AQ102" i="502"/>
  <c r="AL102" i="502"/>
  <c r="AK102" i="502"/>
  <c r="AJ102" i="502"/>
  <c r="AD102" i="502"/>
  <c r="Z102" i="502" s="1"/>
  <c r="AC102" i="502"/>
  <c r="AB102" i="502"/>
  <c r="Y102" i="502"/>
  <c r="W102" i="502"/>
  <c r="U102" i="502"/>
  <c r="L102" i="502"/>
  <c r="B102" i="502"/>
  <c r="BJ101" i="502"/>
  <c r="BI101" i="502"/>
  <c r="BH101" i="502"/>
  <c r="BG101" i="502"/>
  <c r="BF101" i="502"/>
  <c r="BE101" i="502"/>
  <c r="BD101" i="502"/>
  <c r="BC101" i="502"/>
  <c r="BB101" i="502"/>
  <c r="BA101" i="502"/>
  <c r="AQ101" i="502"/>
  <c r="AL101" i="502"/>
  <c r="AK101" i="502"/>
  <c r="AJ101" i="502"/>
  <c r="AD101" i="502"/>
  <c r="Z101" i="502" s="1"/>
  <c r="AC101" i="502"/>
  <c r="AB101" i="502"/>
  <c r="Y101" i="502"/>
  <c r="W101" i="502"/>
  <c r="U101" i="502"/>
  <c r="L101" i="502"/>
  <c r="B101" i="502"/>
  <c r="BJ100" i="502"/>
  <c r="BI100" i="502"/>
  <c r="BH100" i="502"/>
  <c r="BG100" i="502"/>
  <c r="BF100" i="502"/>
  <c r="BE100" i="502"/>
  <c r="BD100" i="502"/>
  <c r="BC100" i="502"/>
  <c r="BB100" i="502"/>
  <c r="BA100" i="502"/>
  <c r="AQ100" i="502"/>
  <c r="AL100" i="502"/>
  <c r="AK100" i="502"/>
  <c r="AJ100" i="502"/>
  <c r="AD100" i="502"/>
  <c r="Z100" i="502" s="1"/>
  <c r="AC100" i="502"/>
  <c r="AB100" i="502"/>
  <c r="Y100" i="502"/>
  <c r="W100" i="502"/>
  <c r="U100" i="502"/>
  <c r="L100" i="502"/>
  <c r="B100" i="502"/>
  <c r="BJ99" i="502"/>
  <c r="BI99" i="502"/>
  <c r="BH99" i="502"/>
  <c r="BG99" i="502"/>
  <c r="BF99" i="502"/>
  <c r="BE99" i="502"/>
  <c r="BD99" i="502"/>
  <c r="BC99" i="502"/>
  <c r="BB99" i="502"/>
  <c r="BA99" i="502"/>
  <c r="AQ99" i="502"/>
  <c r="AL99" i="502"/>
  <c r="AK99" i="502"/>
  <c r="AJ99" i="502"/>
  <c r="AD99" i="502"/>
  <c r="Z99" i="502" s="1"/>
  <c r="AC99" i="502"/>
  <c r="AB99" i="502"/>
  <c r="Y99" i="502"/>
  <c r="W99" i="502"/>
  <c r="U99" i="502"/>
  <c r="L99" i="502"/>
  <c r="B99" i="502"/>
  <c r="BJ98" i="502"/>
  <c r="BI98" i="502"/>
  <c r="BH98" i="502"/>
  <c r="BG98" i="502"/>
  <c r="BF98" i="502"/>
  <c r="BE98" i="502"/>
  <c r="BD98" i="502"/>
  <c r="BC98" i="502"/>
  <c r="BB98" i="502"/>
  <c r="BA98" i="502"/>
  <c r="AQ98" i="502"/>
  <c r="AL98" i="502"/>
  <c r="AK98" i="502"/>
  <c r="AJ98" i="502"/>
  <c r="AD98" i="502"/>
  <c r="Z98" i="502" s="1"/>
  <c r="AC98" i="502"/>
  <c r="AB98" i="502"/>
  <c r="Y98" i="502"/>
  <c r="W98" i="502"/>
  <c r="U98" i="502"/>
  <c r="L98" i="502"/>
  <c r="B98" i="502"/>
  <c r="BJ97" i="502"/>
  <c r="BI97" i="502"/>
  <c r="BH97" i="502"/>
  <c r="BG97" i="502"/>
  <c r="BF97" i="502"/>
  <c r="BE97" i="502"/>
  <c r="BD97" i="502"/>
  <c r="BC97" i="502"/>
  <c r="BB97" i="502"/>
  <c r="BA97" i="502"/>
  <c r="AQ97" i="502"/>
  <c r="AL97" i="502"/>
  <c r="AK97" i="502"/>
  <c r="AJ97" i="502"/>
  <c r="AD97" i="502"/>
  <c r="Z97" i="502" s="1"/>
  <c r="AC97" i="502"/>
  <c r="AB97" i="502"/>
  <c r="Y97" i="502"/>
  <c r="W97" i="502"/>
  <c r="U97" i="502"/>
  <c r="L97" i="502"/>
  <c r="B97" i="502"/>
  <c r="BJ96" i="502"/>
  <c r="BI96" i="502"/>
  <c r="BH96" i="502"/>
  <c r="BG96" i="502"/>
  <c r="BF96" i="502"/>
  <c r="BE96" i="502"/>
  <c r="BD96" i="502"/>
  <c r="BC96" i="502"/>
  <c r="BB96" i="502"/>
  <c r="BA96" i="502"/>
  <c r="AQ96" i="502"/>
  <c r="AL96" i="502"/>
  <c r="AK96" i="502"/>
  <c r="AJ96" i="502"/>
  <c r="AD96" i="502"/>
  <c r="Z96" i="502" s="1"/>
  <c r="AC96" i="502"/>
  <c r="AB96" i="502"/>
  <c r="Y96" i="502"/>
  <c r="W96" i="502"/>
  <c r="U96" i="502"/>
  <c r="L96" i="502"/>
  <c r="B96" i="502"/>
  <c r="BJ95" i="502"/>
  <c r="BI95" i="502"/>
  <c r="BH95" i="502"/>
  <c r="BG95" i="502"/>
  <c r="BF95" i="502"/>
  <c r="BE95" i="502"/>
  <c r="BD95" i="502"/>
  <c r="BC95" i="502"/>
  <c r="BB95" i="502"/>
  <c r="BA95" i="502"/>
  <c r="AQ95" i="502"/>
  <c r="AL95" i="502"/>
  <c r="AK95" i="502"/>
  <c r="AJ95" i="502"/>
  <c r="AD95" i="502"/>
  <c r="Z95" i="502" s="1"/>
  <c r="AC95" i="502"/>
  <c r="AB95" i="502"/>
  <c r="Y95" i="502"/>
  <c r="W95" i="502"/>
  <c r="U95" i="502"/>
  <c r="L95" i="502"/>
  <c r="B95" i="502"/>
  <c r="BJ94" i="502"/>
  <c r="BI94" i="502"/>
  <c r="BH94" i="502"/>
  <c r="BG94" i="502"/>
  <c r="BF94" i="502"/>
  <c r="BE94" i="502"/>
  <c r="BD94" i="502"/>
  <c r="BC94" i="502"/>
  <c r="BB94" i="502"/>
  <c r="BA94" i="502"/>
  <c r="AQ94" i="502"/>
  <c r="AL94" i="502"/>
  <c r="AK94" i="502"/>
  <c r="AJ94" i="502"/>
  <c r="AD94" i="502"/>
  <c r="Z94" i="502" s="1"/>
  <c r="AC94" i="502"/>
  <c r="AB94" i="502"/>
  <c r="Y94" i="502"/>
  <c r="W94" i="502"/>
  <c r="U94" i="502"/>
  <c r="L94" i="502"/>
  <c r="B94" i="502"/>
  <c r="BJ93" i="502"/>
  <c r="BI93" i="502"/>
  <c r="BH93" i="502"/>
  <c r="BG93" i="502"/>
  <c r="BF93" i="502"/>
  <c r="BE93" i="502"/>
  <c r="BD93" i="502"/>
  <c r="BC93" i="502"/>
  <c r="BB93" i="502"/>
  <c r="BA93" i="502"/>
  <c r="AQ93" i="502"/>
  <c r="AL93" i="502"/>
  <c r="AK93" i="502"/>
  <c r="AJ93" i="502"/>
  <c r="AD93" i="502"/>
  <c r="Z93" i="502" s="1"/>
  <c r="AC93" i="502"/>
  <c r="AB93" i="502"/>
  <c r="Y93" i="502"/>
  <c r="W93" i="502"/>
  <c r="U93" i="502"/>
  <c r="L93" i="502"/>
  <c r="B93" i="502"/>
  <c r="BJ92" i="502"/>
  <c r="BI92" i="502"/>
  <c r="BH92" i="502"/>
  <c r="BG92" i="502"/>
  <c r="BF92" i="502"/>
  <c r="BE92" i="502"/>
  <c r="BD92" i="502"/>
  <c r="BC92" i="502"/>
  <c r="BB92" i="502"/>
  <c r="BA92" i="502"/>
  <c r="AQ92" i="502"/>
  <c r="AL92" i="502"/>
  <c r="AK92" i="502"/>
  <c r="AJ92" i="502"/>
  <c r="AD92" i="502"/>
  <c r="Z92" i="502" s="1"/>
  <c r="AC92" i="502"/>
  <c r="AB92" i="502"/>
  <c r="Y92" i="502"/>
  <c r="W92" i="502"/>
  <c r="U92" i="502"/>
  <c r="L92" i="502"/>
  <c r="B92" i="502"/>
  <c r="BJ91" i="502"/>
  <c r="BI91" i="502"/>
  <c r="BH91" i="502"/>
  <c r="BG91" i="502"/>
  <c r="BF91" i="502"/>
  <c r="BE91" i="502"/>
  <c r="BD91" i="502"/>
  <c r="BC91" i="502"/>
  <c r="BB91" i="502"/>
  <c r="BA91" i="502"/>
  <c r="AQ91" i="502"/>
  <c r="AL91" i="502"/>
  <c r="AK91" i="502"/>
  <c r="AJ91" i="502"/>
  <c r="AD91" i="502"/>
  <c r="Z91" i="502" s="1"/>
  <c r="AC91" i="502"/>
  <c r="AB91" i="502"/>
  <c r="Y91" i="502"/>
  <c r="W91" i="502"/>
  <c r="U91" i="502"/>
  <c r="L91" i="502"/>
  <c r="B91" i="502"/>
  <c r="BJ90" i="502"/>
  <c r="BI90" i="502"/>
  <c r="BH90" i="502"/>
  <c r="BG90" i="502"/>
  <c r="BF90" i="502"/>
  <c r="BE90" i="502"/>
  <c r="BD90" i="502"/>
  <c r="BC90" i="502"/>
  <c r="BB90" i="502"/>
  <c r="BA90" i="502"/>
  <c r="AQ90" i="502"/>
  <c r="AL90" i="502"/>
  <c r="AK90" i="502"/>
  <c r="AJ90" i="502"/>
  <c r="AD90" i="502"/>
  <c r="Z90" i="502" s="1"/>
  <c r="AC90" i="502"/>
  <c r="AB90" i="502"/>
  <c r="Y90" i="502"/>
  <c r="W90" i="502"/>
  <c r="U90" i="502"/>
  <c r="L90" i="502"/>
  <c r="B90" i="502"/>
  <c r="BJ89" i="502"/>
  <c r="BI89" i="502"/>
  <c r="BH89" i="502"/>
  <c r="BG89" i="502"/>
  <c r="BF89" i="502"/>
  <c r="BE89" i="502"/>
  <c r="BD89" i="502"/>
  <c r="BC89" i="502"/>
  <c r="BB89" i="502"/>
  <c r="BA89" i="502"/>
  <c r="AQ89" i="502"/>
  <c r="AL89" i="502"/>
  <c r="AK89" i="502"/>
  <c r="AJ89" i="502"/>
  <c r="AD89" i="502"/>
  <c r="Z89" i="502" s="1"/>
  <c r="AC89" i="502"/>
  <c r="AB89" i="502"/>
  <c r="Y89" i="502"/>
  <c r="W89" i="502"/>
  <c r="U89" i="502"/>
  <c r="L89" i="502"/>
  <c r="B89" i="502"/>
  <c r="BJ88" i="502"/>
  <c r="BI88" i="502"/>
  <c r="BH88" i="502"/>
  <c r="BG88" i="502"/>
  <c r="BF88" i="502"/>
  <c r="BE88" i="502"/>
  <c r="BD88" i="502"/>
  <c r="BC88" i="502"/>
  <c r="BB88" i="502"/>
  <c r="BA88" i="502"/>
  <c r="AQ88" i="502"/>
  <c r="AL88" i="502"/>
  <c r="AK88" i="502"/>
  <c r="AJ88" i="502"/>
  <c r="AD88" i="502"/>
  <c r="Z88" i="502" s="1"/>
  <c r="AC88" i="502"/>
  <c r="AB88" i="502"/>
  <c r="Y88" i="502"/>
  <c r="W88" i="502"/>
  <c r="U88" i="502"/>
  <c r="L88" i="502"/>
  <c r="B88" i="502"/>
  <c r="BJ87" i="502"/>
  <c r="BI87" i="502"/>
  <c r="BH87" i="502"/>
  <c r="BG87" i="502"/>
  <c r="BF87" i="502"/>
  <c r="BE87" i="502"/>
  <c r="BD87" i="502"/>
  <c r="BC87" i="502"/>
  <c r="BB87" i="502"/>
  <c r="BA87" i="502"/>
  <c r="AQ87" i="502"/>
  <c r="AL87" i="502"/>
  <c r="AK87" i="502"/>
  <c r="AJ87" i="502"/>
  <c r="AD87" i="502"/>
  <c r="Z87" i="502" s="1"/>
  <c r="AC87" i="502"/>
  <c r="AB87" i="502"/>
  <c r="Y87" i="502"/>
  <c r="W87" i="502"/>
  <c r="U87" i="502"/>
  <c r="L87" i="502"/>
  <c r="B87" i="502"/>
  <c r="BJ86" i="502"/>
  <c r="BI86" i="502"/>
  <c r="BH86" i="502"/>
  <c r="BG86" i="502"/>
  <c r="BF86" i="502"/>
  <c r="BE86" i="502"/>
  <c r="BD86" i="502"/>
  <c r="BC86" i="502"/>
  <c r="BB86" i="502"/>
  <c r="BA86" i="502"/>
  <c r="AQ86" i="502"/>
  <c r="AL86" i="502"/>
  <c r="AK86" i="502"/>
  <c r="AJ86" i="502"/>
  <c r="AD86" i="502"/>
  <c r="Z86" i="502" s="1"/>
  <c r="AC86" i="502"/>
  <c r="AB86" i="502"/>
  <c r="Y86" i="502"/>
  <c r="W86" i="502"/>
  <c r="U86" i="502"/>
  <c r="L86" i="502"/>
  <c r="B86" i="502"/>
  <c r="BJ85" i="502"/>
  <c r="BI85" i="502"/>
  <c r="BH85" i="502"/>
  <c r="BG85" i="502"/>
  <c r="BF85" i="502"/>
  <c r="BE85" i="502"/>
  <c r="BD85" i="502"/>
  <c r="BC85" i="502"/>
  <c r="BB85" i="502"/>
  <c r="BA85" i="502"/>
  <c r="AQ85" i="502"/>
  <c r="AL85" i="502"/>
  <c r="AK85" i="502"/>
  <c r="AJ85" i="502"/>
  <c r="AD85" i="502"/>
  <c r="Z85" i="502" s="1"/>
  <c r="AC85" i="502"/>
  <c r="AB85" i="502"/>
  <c r="Y85" i="502"/>
  <c r="W85" i="502"/>
  <c r="U85" i="502"/>
  <c r="L85" i="502"/>
  <c r="B85" i="502"/>
  <c r="BJ84" i="502"/>
  <c r="BI84" i="502"/>
  <c r="BH84" i="502"/>
  <c r="BG84" i="502"/>
  <c r="BF84" i="502"/>
  <c r="BE84" i="502"/>
  <c r="BD84" i="502"/>
  <c r="BC84" i="502"/>
  <c r="BB84" i="502"/>
  <c r="BA84" i="502"/>
  <c r="AQ84" i="502"/>
  <c r="AL84" i="502"/>
  <c r="AK84" i="502"/>
  <c r="AJ84" i="502"/>
  <c r="AD84" i="502"/>
  <c r="Z84" i="502" s="1"/>
  <c r="AC84" i="502"/>
  <c r="AB84" i="502"/>
  <c r="Y84" i="502"/>
  <c r="W84" i="502"/>
  <c r="U84" i="502"/>
  <c r="L84" i="502"/>
  <c r="B84" i="502"/>
  <c r="BJ83" i="502"/>
  <c r="BI83" i="502"/>
  <c r="BH83" i="502"/>
  <c r="BG83" i="502"/>
  <c r="BF83" i="502"/>
  <c r="BE83" i="502"/>
  <c r="BD83" i="502"/>
  <c r="BC83" i="502"/>
  <c r="BB83" i="502"/>
  <c r="BA83" i="502"/>
  <c r="AQ83" i="502"/>
  <c r="AL83" i="502"/>
  <c r="AK83" i="502"/>
  <c r="AJ83" i="502"/>
  <c r="AD83" i="502"/>
  <c r="Z83" i="502" s="1"/>
  <c r="AC83" i="502"/>
  <c r="AB83" i="502"/>
  <c r="Y83" i="502"/>
  <c r="W83" i="502"/>
  <c r="U83" i="502"/>
  <c r="L83" i="502"/>
  <c r="B83" i="502"/>
  <c r="BJ82" i="502"/>
  <c r="BI82" i="502"/>
  <c r="BH82" i="502"/>
  <c r="BG82" i="502"/>
  <c r="BF82" i="502"/>
  <c r="BE82" i="502"/>
  <c r="BD82" i="502"/>
  <c r="BC82" i="502"/>
  <c r="BB82" i="502"/>
  <c r="BA82" i="502"/>
  <c r="AQ82" i="502"/>
  <c r="AL82" i="502"/>
  <c r="AK82" i="502"/>
  <c r="AJ82" i="502"/>
  <c r="AD82" i="502"/>
  <c r="Z82" i="502" s="1"/>
  <c r="AC82" i="502"/>
  <c r="AB82" i="502"/>
  <c r="Y82" i="502"/>
  <c r="W82" i="502"/>
  <c r="U82" i="502"/>
  <c r="L82" i="502"/>
  <c r="B82" i="502"/>
  <c r="BJ81" i="502"/>
  <c r="BI81" i="502"/>
  <c r="BH81" i="502"/>
  <c r="BG81" i="502"/>
  <c r="BF81" i="502"/>
  <c r="BE81" i="502"/>
  <c r="BD81" i="502"/>
  <c r="BC81" i="502"/>
  <c r="BB81" i="502"/>
  <c r="BA81" i="502"/>
  <c r="AQ81" i="502"/>
  <c r="AL81" i="502"/>
  <c r="AK81" i="502"/>
  <c r="AJ81" i="502"/>
  <c r="AD81" i="502"/>
  <c r="Z81" i="502" s="1"/>
  <c r="AC81" i="502"/>
  <c r="AB81" i="502"/>
  <c r="Y81" i="502"/>
  <c r="W81" i="502"/>
  <c r="U81" i="502"/>
  <c r="L81" i="502"/>
  <c r="B81" i="502"/>
  <c r="BJ80" i="502"/>
  <c r="BI80" i="502"/>
  <c r="BH80" i="502"/>
  <c r="BG80" i="502"/>
  <c r="BF80" i="502"/>
  <c r="BE80" i="502"/>
  <c r="BD80" i="502"/>
  <c r="BC80" i="502"/>
  <c r="BB80" i="502"/>
  <c r="BA80" i="502"/>
  <c r="AQ80" i="502"/>
  <c r="AL80" i="502"/>
  <c r="AK80" i="502"/>
  <c r="AJ80" i="502"/>
  <c r="AD80" i="502"/>
  <c r="Z80" i="502" s="1"/>
  <c r="AC80" i="502"/>
  <c r="AB80" i="502"/>
  <c r="Y80" i="502"/>
  <c r="W80" i="502"/>
  <c r="U80" i="502"/>
  <c r="L80" i="502"/>
  <c r="B80" i="502"/>
  <c r="BJ79" i="502"/>
  <c r="BI79" i="502"/>
  <c r="BH79" i="502"/>
  <c r="BG79" i="502"/>
  <c r="BF79" i="502"/>
  <c r="BE79" i="502"/>
  <c r="BD79" i="502"/>
  <c r="BC79" i="502"/>
  <c r="BB79" i="502"/>
  <c r="BA79" i="502"/>
  <c r="AQ79" i="502"/>
  <c r="AL79" i="502"/>
  <c r="AK79" i="502"/>
  <c r="AJ79" i="502"/>
  <c r="AD79" i="502"/>
  <c r="Z79" i="502" s="1"/>
  <c r="AC79" i="502"/>
  <c r="AB79" i="502"/>
  <c r="Y79" i="502"/>
  <c r="W79" i="502"/>
  <c r="U79" i="502"/>
  <c r="L79" i="502"/>
  <c r="B79" i="502"/>
  <c r="BJ78" i="502"/>
  <c r="BI78" i="502"/>
  <c r="BH78" i="502"/>
  <c r="BG78" i="502"/>
  <c r="BF78" i="502"/>
  <c r="BE78" i="502"/>
  <c r="BD78" i="502"/>
  <c r="BC78" i="502"/>
  <c r="BB78" i="502"/>
  <c r="BA78" i="502"/>
  <c r="AQ78" i="502"/>
  <c r="AL78" i="502"/>
  <c r="AK78" i="502"/>
  <c r="AJ78" i="502"/>
  <c r="AD78" i="502"/>
  <c r="Z78" i="502" s="1"/>
  <c r="AC78" i="502"/>
  <c r="AB78" i="502"/>
  <c r="Y78" i="502"/>
  <c r="W78" i="502"/>
  <c r="U78" i="502"/>
  <c r="L78" i="502"/>
  <c r="B78" i="502"/>
  <c r="BJ77" i="502"/>
  <c r="BI77" i="502"/>
  <c r="BH77" i="502"/>
  <c r="BG77" i="502"/>
  <c r="BF77" i="502"/>
  <c r="BE77" i="502"/>
  <c r="BD77" i="502"/>
  <c r="BC77" i="502"/>
  <c r="BB77" i="502"/>
  <c r="BA77" i="502"/>
  <c r="AQ77" i="502"/>
  <c r="AL77" i="502"/>
  <c r="AK77" i="502"/>
  <c r="AJ77" i="502"/>
  <c r="AD77" i="502"/>
  <c r="Z77" i="502" s="1"/>
  <c r="AC77" i="502"/>
  <c r="AB77" i="502"/>
  <c r="Y77" i="502"/>
  <c r="W77" i="502"/>
  <c r="U77" i="502"/>
  <c r="L77" i="502"/>
  <c r="B77" i="502"/>
  <c r="BJ76" i="502"/>
  <c r="BI76" i="502"/>
  <c r="BH76" i="502"/>
  <c r="BG76" i="502"/>
  <c r="BF76" i="502"/>
  <c r="BE76" i="502"/>
  <c r="BD76" i="502"/>
  <c r="BC76" i="502"/>
  <c r="BB76" i="502"/>
  <c r="BA76" i="502"/>
  <c r="AQ76" i="502"/>
  <c r="AL76" i="502"/>
  <c r="AK76" i="502"/>
  <c r="AJ76" i="502"/>
  <c r="AD76" i="502"/>
  <c r="Z76" i="502" s="1"/>
  <c r="AC76" i="502"/>
  <c r="AB76" i="502"/>
  <c r="Y76" i="502"/>
  <c r="W76" i="502"/>
  <c r="U76" i="502"/>
  <c r="L76" i="502"/>
  <c r="B76" i="502"/>
  <c r="BJ75" i="502"/>
  <c r="BI75" i="502"/>
  <c r="BH75" i="502"/>
  <c r="BG75" i="502"/>
  <c r="BF75" i="502"/>
  <c r="BE75" i="502"/>
  <c r="BD75" i="502"/>
  <c r="BC75" i="502"/>
  <c r="BB75" i="502"/>
  <c r="BA75" i="502"/>
  <c r="AQ75" i="502"/>
  <c r="AL75" i="502"/>
  <c r="AK75" i="502"/>
  <c r="AJ75" i="502"/>
  <c r="AD75" i="502"/>
  <c r="Z75" i="502" s="1"/>
  <c r="AC75" i="502"/>
  <c r="AB75" i="502"/>
  <c r="Y75" i="502"/>
  <c r="W75" i="502"/>
  <c r="U75" i="502"/>
  <c r="L75" i="502"/>
  <c r="B75" i="502"/>
  <c r="BJ74" i="502"/>
  <c r="BI74" i="502"/>
  <c r="BH74" i="502"/>
  <c r="BG74" i="502"/>
  <c r="BF74" i="502"/>
  <c r="BE74" i="502"/>
  <c r="BD74" i="502"/>
  <c r="BC74" i="502"/>
  <c r="BB74" i="502"/>
  <c r="BA74" i="502"/>
  <c r="AQ74" i="502"/>
  <c r="AL74" i="502"/>
  <c r="AK74" i="502"/>
  <c r="AJ74" i="502"/>
  <c r="AD74" i="502"/>
  <c r="Z74" i="502" s="1"/>
  <c r="AC74" i="502"/>
  <c r="AB74" i="502"/>
  <c r="Y74" i="502"/>
  <c r="W74" i="502"/>
  <c r="U74" i="502"/>
  <c r="L74" i="502"/>
  <c r="B74" i="502"/>
  <c r="BJ73" i="502"/>
  <c r="BI73" i="502"/>
  <c r="BH73" i="502"/>
  <c r="BG73" i="502"/>
  <c r="BF73" i="502"/>
  <c r="BE73" i="502"/>
  <c r="BD73" i="502"/>
  <c r="BC73" i="502"/>
  <c r="BB73" i="502"/>
  <c r="BA73" i="502"/>
  <c r="AQ73" i="502"/>
  <c r="AL73" i="502"/>
  <c r="AK73" i="502"/>
  <c r="AJ73" i="502"/>
  <c r="AD73" i="502"/>
  <c r="Z73" i="502" s="1"/>
  <c r="AC73" i="502"/>
  <c r="AB73" i="502"/>
  <c r="Y73" i="502"/>
  <c r="W73" i="502"/>
  <c r="U73" i="502"/>
  <c r="L73" i="502"/>
  <c r="B73" i="502"/>
  <c r="BJ72" i="502"/>
  <c r="BI72" i="502"/>
  <c r="BH72" i="502"/>
  <c r="BG72" i="502"/>
  <c r="BF72" i="502"/>
  <c r="BE72" i="502"/>
  <c r="BD72" i="502"/>
  <c r="BC72" i="502"/>
  <c r="BB72" i="502"/>
  <c r="BA72" i="502"/>
  <c r="AQ72" i="502"/>
  <c r="AL72" i="502"/>
  <c r="AK72" i="502"/>
  <c r="AJ72" i="502"/>
  <c r="AD72" i="502"/>
  <c r="Z72" i="502" s="1"/>
  <c r="AC72" i="502"/>
  <c r="AB72" i="502"/>
  <c r="Y72" i="502"/>
  <c r="W72" i="502"/>
  <c r="U72" i="502"/>
  <c r="L72" i="502"/>
  <c r="B72" i="502"/>
  <c r="BJ71" i="502"/>
  <c r="BI71" i="502"/>
  <c r="BH71" i="502"/>
  <c r="BG71" i="502"/>
  <c r="BF71" i="502"/>
  <c r="BE71" i="502"/>
  <c r="BD71" i="502"/>
  <c r="BC71" i="502"/>
  <c r="BB71" i="502"/>
  <c r="BA71" i="502"/>
  <c r="AQ71" i="502"/>
  <c r="AL71" i="502"/>
  <c r="AK71" i="502"/>
  <c r="AJ71" i="502"/>
  <c r="AC71" i="502"/>
  <c r="AB71" i="502"/>
  <c r="U71" i="502"/>
  <c r="L71" i="502"/>
  <c r="B71" i="502"/>
  <c r="BJ70" i="502"/>
  <c r="BI70" i="502"/>
  <c r="BH70" i="502"/>
  <c r="BG70" i="502"/>
  <c r="BF70" i="502"/>
  <c r="BE70" i="502"/>
  <c r="BD70" i="502"/>
  <c r="BC70" i="502"/>
  <c r="BB70" i="502"/>
  <c r="BA70" i="502"/>
  <c r="AQ70" i="502"/>
  <c r="AL70" i="502"/>
  <c r="AK70" i="502"/>
  <c r="AJ70" i="502"/>
  <c r="AC70" i="502"/>
  <c r="AB70" i="502"/>
  <c r="U70" i="502"/>
  <c r="L70" i="502"/>
  <c r="B70" i="502"/>
  <c r="BJ69" i="502"/>
  <c r="BI69" i="502"/>
  <c r="BH69" i="502"/>
  <c r="BG69" i="502"/>
  <c r="BF69" i="502"/>
  <c r="BE69" i="502"/>
  <c r="BD69" i="502"/>
  <c r="BC69" i="502"/>
  <c r="BB69" i="502"/>
  <c r="BA69" i="502"/>
  <c r="AQ69" i="502"/>
  <c r="AL69" i="502"/>
  <c r="AK69" i="502"/>
  <c r="AJ69" i="502"/>
  <c r="AC69" i="502"/>
  <c r="AB69" i="502"/>
  <c r="U69" i="502"/>
  <c r="L69" i="502"/>
  <c r="B69" i="502"/>
  <c r="BJ68" i="502"/>
  <c r="BI68" i="502"/>
  <c r="BH68" i="502"/>
  <c r="BG68" i="502"/>
  <c r="BF68" i="502"/>
  <c r="BE68" i="502"/>
  <c r="BD68" i="502"/>
  <c r="BC68" i="502"/>
  <c r="BB68" i="502"/>
  <c r="BA68" i="502"/>
  <c r="AQ68" i="502"/>
  <c r="AL68" i="502"/>
  <c r="AK68" i="502"/>
  <c r="AJ68" i="502"/>
  <c r="AC68" i="502"/>
  <c r="AB68" i="502"/>
  <c r="U68" i="502"/>
  <c r="L68" i="502"/>
  <c r="B68" i="502"/>
  <c r="BJ67" i="502"/>
  <c r="BI67" i="502"/>
  <c r="BH67" i="502"/>
  <c r="BG67" i="502"/>
  <c r="BF67" i="502"/>
  <c r="BE67" i="502"/>
  <c r="BD67" i="502"/>
  <c r="BC67" i="502"/>
  <c r="BB67" i="502"/>
  <c r="BA67" i="502"/>
  <c r="AQ67" i="502"/>
  <c r="AL67" i="502"/>
  <c r="AK67" i="502"/>
  <c r="AJ67" i="502"/>
  <c r="AC67" i="502"/>
  <c r="AB67" i="502"/>
  <c r="U67" i="502"/>
  <c r="L67" i="502"/>
  <c r="B67" i="502"/>
  <c r="BJ66" i="502"/>
  <c r="BI66" i="502"/>
  <c r="BH66" i="502"/>
  <c r="BG66" i="502"/>
  <c r="BF66" i="502"/>
  <c r="BE66" i="502"/>
  <c r="BD66" i="502"/>
  <c r="BC66" i="502"/>
  <c r="BB66" i="502"/>
  <c r="BA66" i="502"/>
  <c r="AQ66" i="502"/>
  <c r="AL66" i="502"/>
  <c r="AK66" i="502"/>
  <c r="AJ66" i="502"/>
  <c r="AC66" i="502"/>
  <c r="AB66" i="502"/>
  <c r="U66" i="502"/>
  <c r="L66" i="502"/>
  <c r="B66" i="502"/>
  <c r="BJ65" i="502"/>
  <c r="BI65" i="502"/>
  <c r="BH65" i="502"/>
  <c r="BG65" i="502"/>
  <c r="BF65" i="502"/>
  <c r="BE65" i="502"/>
  <c r="BD65" i="502"/>
  <c r="BC65" i="502"/>
  <c r="BB65" i="502"/>
  <c r="BA65" i="502"/>
  <c r="AQ65" i="502"/>
  <c r="AL65" i="502"/>
  <c r="AK65" i="502"/>
  <c r="AJ65" i="502"/>
  <c r="AC65" i="502"/>
  <c r="AB65" i="502"/>
  <c r="U65" i="502"/>
  <c r="L65" i="502"/>
  <c r="B65" i="502"/>
  <c r="BJ64" i="502"/>
  <c r="BI64" i="502"/>
  <c r="BH64" i="502"/>
  <c r="BG64" i="502"/>
  <c r="BF64" i="502"/>
  <c r="BE64" i="502"/>
  <c r="BD64" i="502"/>
  <c r="BC64" i="502"/>
  <c r="BB64" i="502"/>
  <c r="BA64" i="502"/>
  <c r="AQ64" i="502"/>
  <c r="AL64" i="502"/>
  <c r="AK64" i="502"/>
  <c r="AJ64" i="502"/>
  <c r="AD64" i="502"/>
  <c r="Z64" i="502" s="1"/>
  <c r="AC64" i="502"/>
  <c r="AB64" i="502"/>
  <c r="U64" i="502"/>
  <c r="L64" i="502"/>
  <c r="B64" i="502"/>
  <c r="BJ63" i="502"/>
  <c r="BI63" i="502"/>
  <c r="BH63" i="502"/>
  <c r="BG63" i="502"/>
  <c r="BF63" i="502"/>
  <c r="BE63" i="502"/>
  <c r="BD63" i="502"/>
  <c r="BC63" i="502"/>
  <c r="BB63" i="502"/>
  <c r="BA63" i="502"/>
  <c r="AQ63" i="502"/>
  <c r="AL63" i="502"/>
  <c r="AK63" i="502"/>
  <c r="AJ63" i="502"/>
  <c r="AD63" i="502"/>
  <c r="Z63" i="502" s="1"/>
  <c r="W63" i="502" s="1"/>
  <c r="AC63" i="502"/>
  <c r="AB63" i="502"/>
  <c r="U63" i="502"/>
  <c r="L63" i="502"/>
  <c r="B63" i="502"/>
  <c r="BJ62" i="502"/>
  <c r="BI62" i="502"/>
  <c r="BH62" i="502"/>
  <c r="BG62" i="502"/>
  <c r="BF62" i="502"/>
  <c r="BE62" i="502"/>
  <c r="BD62" i="502"/>
  <c r="BC62" i="502"/>
  <c r="BB62" i="502"/>
  <c r="BA62" i="502"/>
  <c r="AQ62" i="502"/>
  <c r="AL62" i="502"/>
  <c r="AK62" i="502"/>
  <c r="AJ62" i="502"/>
  <c r="AC62" i="502"/>
  <c r="AB62" i="502"/>
  <c r="U62" i="502"/>
  <c r="L62" i="502"/>
  <c r="B62" i="502"/>
  <c r="BJ61" i="502"/>
  <c r="BI61" i="502"/>
  <c r="BH61" i="502"/>
  <c r="BG61" i="502"/>
  <c r="BF61" i="502"/>
  <c r="BE61" i="502"/>
  <c r="BD61" i="502"/>
  <c r="BC61" i="502"/>
  <c r="BB61" i="502"/>
  <c r="BA61" i="502"/>
  <c r="AQ61" i="502"/>
  <c r="AL61" i="502"/>
  <c r="AK61" i="502"/>
  <c r="AJ61" i="502"/>
  <c r="AC61" i="502"/>
  <c r="AB61" i="502"/>
  <c r="U61" i="502"/>
  <c r="L61" i="502"/>
  <c r="B61" i="502"/>
  <c r="BJ60" i="502"/>
  <c r="BI60" i="502"/>
  <c r="BH60" i="502"/>
  <c r="BG60" i="502"/>
  <c r="BF60" i="502"/>
  <c r="BE60" i="502"/>
  <c r="BD60" i="502"/>
  <c r="BC60" i="502"/>
  <c r="BB60" i="502"/>
  <c r="BA60" i="502"/>
  <c r="AQ60" i="502"/>
  <c r="AL60" i="502"/>
  <c r="AK60" i="502"/>
  <c r="AJ60" i="502"/>
  <c r="AC60" i="502"/>
  <c r="AB60" i="502"/>
  <c r="U60" i="502"/>
  <c r="L60" i="502"/>
  <c r="B60" i="502"/>
  <c r="BJ59" i="502"/>
  <c r="BI59" i="502"/>
  <c r="BH59" i="502"/>
  <c r="BG59" i="502"/>
  <c r="BF59" i="502"/>
  <c r="BE59" i="502"/>
  <c r="BD59" i="502"/>
  <c r="BC59" i="502"/>
  <c r="BB59" i="502"/>
  <c r="BA59" i="502"/>
  <c r="AQ59" i="502"/>
  <c r="AL59" i="502"/>
  <c r="AK59" i="502"/>
  <c r="AJ59" i="502"/>
  <c r="AC59" i="502"/>
  <c r="AB59" i="502"/>
  <c r="U59" i="502"/>
  <c r="L59" i="502"/>
  <c r="B59" i="502"/>
  <c r="BJ58" i="502"/>
  <c r="BI58" i="502"/>
  <c r="BH58" i="502"/>
  <c r="BG58" i="502"/>
  <c r="BF58" i="502"/>
  <c r="BE58" i="502"/>
  <c r="BD58" i="502"/>
  <c r="BC58" i="502"/>
  <c r="BB58" i="502"/>
  <c r="BA58" i="502"/>
  <c r="AQ58" i="502"/>
  <c r="AL58" i="502"/>
  <c r="AK58" i="502"/>
  <c r="AJ58" i="502"/>
  <c r="AC58" i="502"/>
  <c r="AB58" i="502"/>
  <c r="U58" i="502"/>
  <c r="L58" i="502"/>
  <c r="B58" i="502"/>
  <c r="BJ57" i="502"/>
  <c r="BI57" i="502"/>
  <c r="BH57" i="502"/>
  <c r="BG57" i="502"/>
  <c r="BF57" i="502"/>
  <c r="BE57" i="502"/>
  <c r="BD57" i="502"/>
  <c r="BC57" i="502"/>
  <c r="BB57" i="502"/>
  <c r="BA57" i="502"/>
  <c r="AQ57" i="502"/>
  <c r="AL57" i="502"/>
  <c r="AK57" i="502"/>
  <c r="AJ57" i="502"/>
  <c r="AC57" i="502"/>
  <c r="AB57" i="502"/>
  <c r="U57" i="502"/>
  <c r="L57" i="502"/>
  <c r="B57" i="502"/>
  <c r="BJ56" i="502"/>
  <c r="BI56" i="502"/>
  <c r="BH56" i="502"/>
  <c r="BG56" i="502"/>
  <c r="BF56" i="502"/>
  <c r="BE56" i="502"/>
  <c r="BD56" i="502"/>
  <c r="BC56" i="502"/>
  <c r="BB56" i="502"/>
  <c r="BA56" i="502"/>
  <c r="AQ56" i="502"/>
  <c r="AL56" i="502"/>
  <c r="AK56" i="502"/>
  <c r="AJ56" i="502"/>
  <c r="AC56" i="502"/>
  <c r="AB56" i="502"/>
  <c r="L56" i="502"/>
  <c r="B56" i="502"/>
  <c r="BJ55" i="502"/>
  <c r="BI55" i="502"/>
  <c r="BH55" i="502"/>
  <c r="BG55" i="502"/>
  <c r="BF55" i="502"/>
  <c r="BE55" i="502"/>
  <c r="BD55" i="502"/>
  <c r="BC55" i="502"/>
  <c r="BB55" i="502"/>
  <c r="BA55" i="502"/>
  <c r="AQ55" i="502"/>
  <c r="AL55" i="502"/>
  <c r="AK55" i="502"/>
  <c r="AJ55" i="502"/>
  <c r="AC55" i="502"/>
  <c r="AB55" i="502"/>
  <c r="L55" i="502"/>
  <c r="B55" i="502"/>
  <c r="BJ54" i="502"/>
  <c r="BI54" i="502"/>
  <c r="BH54" i="502"/>
  <c r="BG54" i="502"/>
  <c r="BF54" i="502"/>
  <c r="BE54" i="502"/>
  <c r="BD54" i="502"/>
  <c r="BC54" i="502"/>
  <c r="BB54" i="502"/>
  <c r="BA54" i="502"/>
  <c r="AQ54" i="502"/>
  <c r="AL54" i="502"/>
  <c r="AK54" i="502"/>
  <c r="AJ54" i="502"/>
  <c r="AC54" i="502"/>
  <c r="AB54" i="502"/>
  <c r="L54" i="502"/>
  <c r="B54" i="502"/>
  <c r="BJ53" i="502"/>
  <c r="BI53" i="502"/>
  <c r="BH53" i="502"/>
  <c r="BG53" i="502"/>
  <c r="BF53" i="502"/>
  <c r="BE53" i="502"/>
  <c r="BD53" i="502"/>
  <c r="BC53" i="502"/>
  <c r="BB53" i="502"/>
  <c r="BA53" i="502"/>
  <c r="AQ53" i="502"/>
  <c r="AL53" i="502"/>
  <c r="AK53" i="502"/>
  <c r="AJ53" i="502"/>
  <c r="AC53" i="502"/>
  <c r="AB53" i="502"/>
  <c r="L53" i="502"/>
  <c r="B53" i="502"/>
  <c r="AD52" i="502"/>
  <c r="Z52" i="502" s="1"/>
  <c r="AC52" i="502"/>
  <c r="AB52" i="502"/>
  <c r="L52" i="502"/>
  <c r="B52" i="502"/>
  <c r="AC51" i="502"/>
  <c r="AB51" i="502"/>
  <c r="L51" i="502"/>
  <c r="B51" i="502"/>
  <c r="AC50" i="502"/>
  <c r="AB50" i="502"/>
  <c r="L50" i="502"/>
  <c r="B50" i="502"/>
  <c r="AC49" i="502"/>
  <c r="AB49" i="502"/>
  <c r="L49" i="502"/>
  <c r="B49" i="502"/>
  <c r="AC48" i="502"/>
  <c r="AB48" i="502"/>
  <c r="L48" i="502"/>
  <c r="B48" i="502"/>
  <c r="BF47" i="502"/>
  <c r="AC47" i="502"/>
  <c r="AB47" i="502"/>
  <c r="L47" i="502"/>
  <c r="B47" i="502"/>
  <c r="AC46" i="502"/>
  <c r="AB46" i="502"/>
  <c r="L46" i="502"/>
  <c r="B46" i="502"/>
  <c r="AC45" i="502"/>
  <c r="AB45" i="502"/>
  <c r="L45" i="502"/>
  <c r="B45" i="502"/>
  <c r="AC44" i="502"/>
  <c r="AB44" i="502"/>
  <c r="L44" i="502"/>
  <c r="B44" i="502"/>
  <c r="BJ43" i="502"/>
  <c r="AC43" i="502"/>
  <c r="AB43" i="502"/>
  <c r="L43" i="502"/>
  <c r="B43" i="502"/>
  <c r="AC42" i="502"/>
  <c r="AB42" i="502"/>
  <c r="L42" i="502"/>
  <c r="B42" i="502"/>
  <c r="AC41" i="502"/>
  <c r="AB41" i="502"/>
  <c r="L41" i="502"/>
  <c r="B41" i="502"/>
  <c r="AC40" i="502"/>
  <c r="AB40" i="502"/>
  <c r="L40" i="502"/>
  <c r="B40" i="502"/>
  <c r="BJ39" i="502"/>
  <c r="AC39" i="502"/>
  <c r="AB39" i="502"/>
  <c r="L39" i="502"/>
  <c r="B39" i="502"/>
  <c r="AC38" i="502"/>
  <c r="AB38" i="502"/>
  <c r="L38" i="502"/>
  <c r="B38" i="502"/>
  <c r="AC37" i="502"/>
  <c r="AB37" i="502"/>
  <c r="L37" i="502"/>
  <c r="B37" i="502"/>
  <c r="AC36" i="502"/>
  <c r="AB36" i="502"/>
  <c r="L36" i="502"/>
  <c r="B36" i="502"/>
  <c r="BF35" i="502"/>
  <c r="AC35" i="502"/>
  <c r="AB35" i="502"/>
  <c r="L35" i="502"/>
  <c r="B35" i="502"/>
  <c r="AC34" i="502"/>
  <c r="AB34" i="502"/>
  <c r="L34" i="502"/>
  <c r="B34" i="502"/>
  <c r="AC33" i="502"/>
  <c r="AB33" i="502"/>
  <c r="L33" i="502"/>
  <c r="B33" i="502"/>
  <c r="AC32" i="502"/>
  <c r="AB32" i="502"/>
  <c r="L32" i="502"/>
  <c r="B32" i="502"/>
  <c r="AJ31" i="502"/>
  <c r="AC31" i="502"/>
  <c r="AB31" i="502"/>
  <c r="L31" i="502"/>
  <c r="B31" i="502"/>
  <c r="BJ30" i="502"/>
  <c r="BJ46" i="502" s="1"/>
  <c r="BI30" i="502"/>
  <c r="BI38" i="502" s="1"/>
  <c r="BH30" i="502"/>
  <c r="BG30" i="502"/>
  <c r="BG44" i="502" s="1"/>
  <c r="BF30" i="502"/>
  <c r="BF51" i="502" s="1"/>
  <c r="AV30" i="502"/>
  <c r="AU30" i="502"/>
  <c r="AT30" i="502"/>
  <c r="AS30" i="502"/>
  <c r="AR30" i="502"/>
  <c r="AQ30" i="502"/>
  <c r="AP30" i="502"/>
  <c r="AO30" i="502"/>
  <c r="AN30" i="502"/>
  <c r="AM30" i="502"/>
  <c r="AL30" i="502"/>
  <c r="AK30" i="502"/>
  <c r="AJ30" i="502"/>
  <c r="AI30" i="502"/>
  <c r="AH30" i="502"/>
  <c r="AG30" i="502"/>
  <c r="AF30" i="502"/>
  <c r="AE30" i="502"/>
  <c r="AD30" i="502"/>
  <c r="AV29" i="502"/>
  <c r="AU29" i="502"/>
  <c r="AT29" i="502"/>
  <c r="AS29" i="502"/>
  <c r="AR29" i="502"/>
  <c r="AQ29" i="502"/>
  <c r="AM29" i="502"/>
  <c r="AL29" i="502"/>
  <c r="AK29" i="502"/>
  <c r="AJ29" i="502"/>
  <c r="AI29" i="502"/>
  <c r="AH29" i="502"/>
  <c r="AG29" i="502"/>
  <c r="AF29" i="502"/>
  <c r="AE29" i="502"/>
  <c r="AD29" i="502"/>
  <c r="S29" i="502"/>
  <c r="AP29" i="502" s="1"/>
  <c r="R29" i="502"/>
  <c r="AO29" i="502" s="1"/>
  <c r="Q29" i="502"/>
  <c r="AN29" i="502" s="1"/>
  <c r="E29" i="502"/>
  <c r="D29" i="502"/>
  <c r="C29" i="502"/>
  <c r="AV28" i="502"/>
  <c r="AU28" i="502"/>
  <c r="AT28" i="502"/>
  <c r="AS28" i="502"/>
  <c r="AR28" i="502"/>
  <c r="AQ28" i="502"/>
  <c r="AP28" i="502"/>
  <c r="AO28" i="502"/>
  <c r="AN28" i="502"/>
  <c r="AM28" i="502"/>
  <c r="AL28" i="502"/>
  <c r="AK28" i="502"/>
  <c r="AK44" i="502" s="1"/>
  <c r="AJ28" i="502"/>
  <c r="AJ48" i="502" s="1"/>
  <c r="AI28" i="502"/>
  <c r="AH28" i="502"/>
  <c r="AG28" i="502"/>
  <c r="AF28" i="502"/>
  <c r="AE28" i="502"/>
  <c r="AD28" i="502"/>
  <c r="AD34" i="502" s="1"/>
  <c r="Z34" i="502" s="1"/>
  <c r="X28" i="502"/>
  <c r="V28" i="502"/>
  <c r="U11" i="502"/>
  <c r="T11" i="502"/>
  <c r="T10" i="502"/>
  <c r="H10" i="502"/>
  <c r="AI4" i="502" s="1"/>
  <c r="BE30" i="502" s="1"/>
  <c r="T9" i="502"/>
  <c r="H9" i="502"/>
  <c r="AH4" i="502" s="1"/>
  <c r="BD30" i="502" s="1"/>
  <c r="T8" i="502"/>
  <c r="H8" i="502"/>
  <c r="AG4" i="502" s="1"/>
  <c r="BC30" i="502" s="1"/>
  <c r="T7" i="502"/>
  <c r="H7" i="502"/>
  <c r="U8" i="502" s="1"/>
  <c r="X6" i="502"/>
  <c r="H6" i="502"/>
  <c r="U7" i="502" s="1"/>
  <c r="AC3" i="502"/>
  <c r="Y3" i="502"/>
  <c r="U3" i="502"/>
  <c r="T3" i="502"/>
  <c r="AK2" i="502"/>
  <c r="AJ2" i="502"/>
  <c r="AI2" i="502"/>
  <c r="AH2" i="502"/>
  <c r="AG2" i="502"/>
  <c r="AF2" i="502"/>
  <c r="AE2" i="502"/>
  <c r="Y2" i="502"/>
  <c r="U2" i="502"/>
  <c r="T2" i="502"/>
  <c r="F1" i="502"/>
  <c r="C1" i="519"/>
  <c r="AF31" i="538"/>
  <c r="D5" i="538"/>
  <c r="C5" i="538"/>
  <c r="AD130" i="503" l="1"/>
  <c r="Z130" i="503" s="1"/>
  <c r="W130" i="503" s="1"/>
  <c r="AD137" i="503"/>
  <c r="Z137" i="503" s="1"/>
  <c r="AD133" i="503"/>
  <c r="Z133" i="503" s="1"/>
  <c r="AD132" i="503"/>
  <c r="Z132" i="503" s="1"/>
  <c r="W132" i="503" s="1"/>
  <c r="Y132" i="503" s="1"/>
  <c r="AD136" i="503"/>
  <c r="Z136" i="503" s="1"/>
  <c r="W136" i="503" s="1"/>
  <c r="Y136" i="503" s="1"/>
  <c r="AD135" i="503"/>
  <c r="Z135" i="503" s="1"/>
  <c r="W135" i="503" s="1"/>
  <c r="Y135" i="503" s="1"/>
  <c r="AD134" i="503"/>
  <c r="Z134" i="503" s="1"/>
  <c r="AD131" i="503"/>
  <c r="Z131" i="503" s="1"/>
  <c r="AD139" i="503"/>
  <c r="Z139" i="503" s="1"/>
  <c r="W139" i="503" s="1"/>
  <c r="Y139" i="503" s="1"/>
  <c r="AD138" i="503"/>
  <c r="Z138" i="503" s="1"/>
  <c r="AL53" i="503"/>
  <c r="BC53" i="503"/>
  <c r="BG53" i="503"/>
  <c r="BI54" i="503"/>
  <c r="AL55" i="503"/>
  <c r="AA55" i="503" s="1"/>
  <c r="U55" i="503" s="1"/>
  <c r="BC55" i="503"/>
  <c r="BG55" i="503"/>
  <c r="BI56" i="503"/>
  <c r="AL57" i="503"/>
  <c r="AA57" i="503" s="1"/>
  <c r="U57" i="503" s="1"/>
  <c r="BC57" i="503"/>
  <c r="BG57" i="503"/>
  <c r="BI58" i="503"/>
  <c r="AD106" i="503"/>
  <c r="Z106" i="503" s="1"/>
  <c r="AD107" i="503"/>
  <c r="Z107" i="503" s="1"/>
  <c r="W107" i="503" s="1"/>
  <c r="AD108" i="503"/>
  <c r="Z108" i="503" s="1"/>
  <c r="AA32" i="505"/>
  <c r="AA63" i="505"/>
  <c r="AA96" i="505"/>
  <c r="BJ50" i="502"/>
  <c r="AD54" i="502"/>
  <c r="Z54" i="502" s="1"/>
  <c r="U9" i="503"/>
  <c r="AD52" i="503"/>
  <c r="Z52" i="503" s="1"/>
  <c r="AQ53" i="503"/>
  <c r="BD53" i="503"/>
  <c r="AK54" i="503"/>
  <c r="AA54" i="503" s="1"/>
  <c r="U54" i="503" s="1"/>
  <c r="BB54" i="503"/>
  <c r="AQ55" i="503"/>
  <c r="BD55" i="503"/>
  <c r="AK56" i="503"/>
  <c r="BB56" i="503"/>
  <c r="BD57" i="503"/>
  <c r="AK58" i="503"/>
  <c r="BB58" i="503"/>
  <c r="AD67" i="503"/>
  <c r="Z67" i="503" s="1"/>
  <c r="W67" i="503" s="1"/>
  <c r="AD68" i="503"/>
  <c r="Z68" i="503" s="1"/>
  <c r="AD93" i="503"/>
  <c r="Z93" i="503" s="1"/>
  <c r="W93" i="503" s="1"/>
  <c r="AD94" i="503"/>
  <c r="Z94" i="503" s="1"/>
  <c r="AD95" i="503"/>
  <c r="Z95" i="503" s="1"/>
  <c r="W95" i="503" s="1"/>
  <c r="AD96" i="503"/>
  <c r="Z96" i="503" s="1"/>
  <c r="AD125" i="503"/>
  <c r="Z125" i="503" s="1"/>
  <c r="W125" i="503" s="1"/>
  <c r="AD126" i="503"/>
  <c r="Z126" i="503" s="1"/>
  <c r="W126" i="503" s="1"/>
  <c r="AD127" i="503"/>
  <c r="Z127" i="503" s="1"/>
  <c r="AD128" i="503"/>
  <c r="Z128" i="503" s="1"/>
  <c r="AD129" i="503"/>
  <c r="Z129" i="503" s="1"/>
  <c r="AA95" i="504"/>
  <c r="AJ53" i="503"/>
  <c r="BE53" i="503"/>
  <c r="BI53" i="503"/>
  <c r="AL54" i="503"/>
  <c r="BC54" i="503"/>
  <c r="BG54" i="503"/>
  <c r="AJ55" i="503"/>
  <c r="BE55" i="503"/>
  <c r="BI55" i="503"/>
  <c r="BC56" i="503"/>
  <c r="BG56" i="503"/>
  <c r="AJ57" i="503"/>
  <c r="AD111" i="503"/>
  <c r="Z111" i="503" s="1"/>
  <c r="W111" i="503" s="1"/>
  <c r="AD112" i="503"/>
  <c r="Z112" i="503" s="1"/>
  <c r="W112" i="503" s="1"/>
  <c r="AD113" i="503"/>
  <c r="Z113" i="503" s="1"/>
  <c r="W113" i="503" s="1"/>
  <c r="Y113" i="503" s="1"/>
  <c r="AA40" i="505"/>
  <c r="AA79" i="505"/>
  <c r="AK53" i="503"/>
  <c r="BB53" i="503"/>
  <c r="BD54" i="503"/>
  <c r="AK55" i="503"/>
  <c r="BB55" i="503"/>
  <c r="BD56" i="503"/>
  <c r="AD75" i="503"/>
  <c r="Z75" i="503" s="1"/>
  <c r="W75" i="503" s="1"/>
  <c r="AD76" i="503"/>
  <c r="Z76" i="503" s="1"/>
  <c r="AD85" i="503"/>
  <c r="Z85" i="503" s="1"/>
  <c r="W85" i="503" s="1"/>
  <c r="AD86" i="503"/>
  <c r="Z86" i="503" s="1"/>
  <c r="AD103" i="503"/>
  <c r="Z103" i="503" s="1"/>
  <c r="W103" i="503" s="1"/>
  <c r="AD104" i="503"/>
  <c r="Z104" i="503" s="1"/>
  <c r="W104" i="503" s="1"/>
  <c r="AD105" i="503"/>
  <c r="Z105" i="503" s="1"/>
  <c r="AD114" i="503"/>
  <c r="Z114" i="503" s="1"/>
  <c r="AD115" i="503"/>
  <c r="Z115" i="503" s="1"/>
  <c r="AD116" i="503"/>
  <c r="Z116" i="503" s="1"/>
  <c r="AD117" i="503"/>
  <c r="Z117" i="503" s="1"/>
  <c r="AD118" i="503"/>
  <c r="Z118" i="503" s="1"/>
  <c r="W118" i="503" s="1"/>
  <c r="Y118" i="503" s="1"/>
  <c r="AD119" i="503"/>
  <c r="Z119" i="503" s="1"/>
  <c r="AD120" i="503"/>
  <c r="Z120" i="503" s="1"/>
  <c r="W120" i="503" s="1"/>
  <c r="AD121" i="503"/>
  <c r="Z121" i="503" s="1"/>
  <c r="W121" i="503" s="1"/>
  <c r="Y121" i="503" s="1"/>
  <c r="AD122" i="503"/>
  <c r="Z122" i="503" s="1"/>
  <c r="W122" i="503" s="1"/>
  <c r="Y122" i="503" s="1"/>
  <c r="BF41" i="502"/>
  <c r="BG40" i="502"/>
  <c r="BF45" i="502"/>
  <c r="BJ38" i="502"/>
  <c r="BG48" i="502"/>
  <c r="BG36" i="502"/>
  <c r="BJ34" i="502"/>
  <c r="W128" i="503"/>
  <c r="Y128" i="503" s="1"/>
  <c r="AD53" i="502"/>
  <c r="Z53" i="502" s="1"/>
  <c r="W64" i="502"/>
  <c r="AD65" i="502"/>
  <c r="Z65" i="502" s="1"/>
  <c r="W65" i="502" s="1"/>
  <c r="AD66" i="502"/>
  <c r="Z66" i="502" s="1"/>
  <c r="W66" i="502" s="1"/>
  <c r="AD67" i="502"/>
  <c r="Z67" i="502" s="1"/>
  <c r="AD56" i="503"/>
  <c r="Z56" i="503" s="1"/>
  <c r="AD57" i="503"/>
  <c r="Z57" i="503" s="1"/>
  <c r="AD58" i="503"/>
  <c r="Z58" i="503" s="1"/>
  <c r="AD64" i="503"/>
  <c r="Z64" i="503" s="1"/>
  <c r="AD65" i="503"/>
  <c r="Z65" i="503" s="1"/>
  <c r="W65" i="503" s="1"/>
  <c r="AD66" i="503"/>
  <c r="Z66" i="503" s="1"/>
  <c r="AD72" i="503"/>
  <c r="Z72" i="503" s="1"/>
  <c r="AD73" i="503"/>
  <c r="Z73" i="503" s="1"/>
  <c r="AD74" i="503"/>
  <c r="Z74" i="503" s="1"/>
  <c r="AD82" i="503"/>
  <c r="Z82" i="503" s="1"/>
  <c r="AD83" i="503"/>
  <c r="Z83" i="503" s="1"/>
  <c r="W83" i="503" s="1"/>
  <c r="Y83" i="503" s="1"/>
  <c r="AD84" i="503"/>
  <c r="Z84" i="503" s="1"/>
  <c r="AD90" i="503"/>
  <c r="Z90" i="503" s="1"/>
  <c r="AD91" i="503"/>
  <c r="Z91" i="503" s="1"/>
  <c r="W91" i="503" s="1"/>
  <c r="AD92" i="503"/>
  <c r="Z92" i="503" s="1"/>
  <c r="W92" i="503" s="1"/>
  <c r="Y92" i="503" s="1"/>
  <c r="Y95" i="503"/>
  <c r="W96" i="503"/>
  <c r="AD97" i="503"/>
  <c r="Z97" i="503" s="1"/>
  <c r="W97" i="503" s="1"/>
  <c r="AD98" i="503"/>
  <c r="Z98" i="503" s="1"/>
  <c r="W98" i="503" s="1"/>
  <c r="AD99" i="503"/>
  <c r="Z99" i="503" s="1"/>
  <c r="Y120" i="503"/>
  <c r="AD123" i="503"/>
  <c r="Z123" i="503" s="1"/>
  <c r="W123" i="503" s="1"/>
  <c r="AD124" i="503"/>
  <c r="Z124" i="503" s="1"/>
  <c r="AA35" i="504"/>
  <c r="AA51" i="504"/>
  <c r="AA111" i="504"/>
  <c r="AA100" i="510"/>
  <c r="AA112" i="509"/>
  <c r="AA44" i="505"/>
  <c r="AA59" i="505"/>
  <c r="AA75" i="505"/>
  <c r="AA91" i="505"/>
  <c r="AA101" i="505"/>
  <c r="AA105" i="505"/>
  <c r="AA106" i="505"/>
  <c r="AD56" i="502"/>
  <c r="Z56" i="502" s="1"/>
  <c r="AD57" i="502"/>
  <c r="Z57" i="502" s="1"/>
  <c r="W66" i="503"/>
  <c r="Y66" i="503" s="1"/>
  <c r="W74" i="503"/>
  <c r="Y74" i="503" s="1"/>
  <c r="W84" i="503"/>
  <c r="Y84" i="503" s="1"/>
  <c r="W124" i="503"/>
  <c r="AA127" i="504"/>
  <c r="AA53" i="509"/>
  <c r="AA47" i="507"/>
  <c r="AA107" i="506"/>
  <c r="AA71" i="505"/>
  <c r="AA87" i="505"/>
  <c r="AA100" i="505"/>
  <c r="AA104" i="505"/>
  <c r="AA111" i="505"/>
  <c r="AA121" i="505"/>
  <c r="Y96" i="503"/>
  <c r="AD55" i="502"/>
  <c r="Z55" i="502" s="1"/>
  <c r="AD58" i="502"/>
  <c r="Z58" i="502" s="1"/>
  <c r="W58" i="502" s="1"/>
  <c r="AD59" i="502"/>
  <c r="Z59" i="502" s="1"/>
  <c r="Y59" i="502" s="1"/>
  <c r="AD60" i="502"/>
  <c r="Z60" i="502" s="1"/>
  <c r="W60" i="502" s="1"/>
  <c r="AD61" i="502"/>
  <c r="Z61" i="502" s="1"/>
  <c r="W61" i="502" s="1"/>
  <c r="Y61" i="502" s="1"/>
  <c r="AD62" i="502"/>
  <c r="Z62" i="502" s="1"/>
  <c r="W62" i="502" s="1"/>
  <c r="Y62" i="502" s="1"/>
  <c r="AD68" i="502"/>
  <c r="Z68" i="502" s="1"/>
  <c r="AD69" i="502"/>
  <c r="Z69" i="502" s="1"/>
  <c r="W69" i="502" s="1"/>
  <c r="Y69" i="502" s="1"/>
  <c r="AD70" i="502"/>
  <c r="Z70" i="502" s="1"/>
  <c r="W70" i="502" s="1"/>
  <c r="Y70" i="502" s="1"/>
  <c r="AD71" i="502"/>
  <c r="Z71" i="502" s="1"/>
  <c r="Y71" i="502" s="1"/>
  <c r="AD53" i="503"/>
  <c r="Z53" i="503" s="1"/>
  <c r="AD54" i="503"/>
  <c r="Z54" i="503" s="1"/>
  <c r="AD55" i="503"/>
  <c r="Z55" i="503" s="1"/>
  <c r="W60" i="503"/>
  <c r="Y60" i="503" s="1"/>
  <c r="AD61" i="503"/>
  <c r="Z61" i="503" s="1"/>
  <c r="W61" i="503" s="1"/>
  <c r="AD62" i="503"/>
  <c r="Z62" i="503" s="1"/>
  <c r="W62" i="503" s="1"/>
  <c r="AD63" i="503"/>
  <c r="Z63" i="503" s="1"/>
  <c r="W63" i="503" s="1"/>
  <c r="Y63" i="503" s="1"/>
  <c r="W68" i="503"/>
  <c r="Y68" i="503" s="1"/>
  <c r="AD69" i="503"/>
  <c r="Z69" i="503" s="1"/>
  <c r="W69" i="503" s="1"/>
  <c r="AD70" i="503"/>
  <c r="Z70" i="503" s="1"/>
  <c r="W70" i="503" s="1"/>
  <c r="AD71" i="503"/>
  <c r="Z71" i="503" s="1"/>
  <c r="W71" i="503" s="1"/>
  <c r="Y71" i="503" s="1"/>
  <c r="W76" i="503"/>
  <c r="Y76" i="503" s="1"/>
  <c r="AD77" i="503"/>
  <c r="Z77" i="503" s="1"/>
  <c r="W77" i="503" s="1"/>
  <c r="AD78" i="503"/>
  <c r="Z78" i="503" s="1"/>
  <c r="W78" i="503" s="1"/>
  <c r="AD79" i="503"/>
  <c r="Z79" i="503" s="1"/>
  <c r="W79" i="503" s="1"/>
  <c r="Y79" i="503" s="1"/>
  <c r="AD80" i="503"/>
  <c r="Z80" i="503" s="1"/>
  <c r="AD81" i="503"/>
  <c r="Z81" i="503" s="1"/>
  <c r="W86" i="503"/>
  <c r="Y86" i="503" s="1"/>
  <c r="AD87" i="503"/>
  <c r="Z87" i="503" s="1"/>
  <c r="W87" i="503" s="1"/>
  <c r="AD88" i="503"/>
  <c r="Z88" i="503" s="1"/>
  <c r="W88" i="503" s="1"/>
  <c r="AD89" i="503"/>
  <c r="Z89" i="503" s="1"/>
  <c r="W89" i="503" s="1"/>
  <c r="Y89" i="503" s="1"/>
  <c r="W94" i="503"/>
  <c r="Y94" i="503" s="1"/>
  <c r="AD100" i="503"/>
  <c r="Z100" i="503" s="1"/>
  <c r="AD101" i="503"/>
  <c r="Z101" i="503" s="1"/>
  <c r="W101" i="503" s="1"/>
  <c r="AD102" i="503"/>
  <c r="Z102" i="503" s="1"/>
  <c r="W102" i="503" s="1"/>
  <c r="Y102" i="503" s="1"/>
  <c r="W108" i="503"/>
  <c r="Y108" i="503" s="1"/>
  <c r="AD109" i="503"/>
  <c r="Z109" i="503" s="1"/>
  <c r="W109" i="503" s="1"/>
  <c r="AD110" i="503"/>
  <c r="Z110" i="503" s="1"/>
  <c r="W110" i="503" s="1"/>
  <c r="Y110" i="503" s="1"/>
  <c r="W116" i="503"/>
  <c r="Y116" i="503" s="1"/>
  <c r="AA43" i="504"/>
  <c r="AA59" i="504"/>
  <c r="AA79" i="504"/>
  <c r="AA55" i="510"/>
  <c r="AA96" i="509"/>
  <c r="AA123" i="506"/>
  <c r="AA48" i="505"/>
  <c r="AA51" i="505"/>
  <c r="AA67" i="505"/>
  <c r="AA83" i="505"/>
  <c r="AA103" i="505"/>
  <c r="AA116" i="505"/>
  <c r="AA36" i="505"/>
  <c r="Y130" i="503"/>
  <c r="Y64" i="502"/>
  <c r="Y124" i="503"/>
  <c r="Y73" i="503"/>
  <c r="W80" i="503"/>
  <c r="Y80" i="503" s="1"/>
  <c r="Y66" i="502"/>
  <c r="Y62" i="503"/>
  <c r="W73" i="503"/>
  <c r="Y88" i="503"/>
  <c r="Y104" i="503"/>
  <c r="Y112" i="503"/>
  <c r="W115" i="503"/>
  <c r="Y115" i="503" s="1"/>
  <c r="Y126" i="503"/>
  <c r="Y28" i="504"/>
  <c r="Y101" i="503"/>
  <c r="Y107" i="503"/>
  <c r="Y65" i="502"/>
  <c r="W67" i="502"/>
  <c r="Y67" i="502" s="1"/>
  <c r="W71" i="502"/>
  <c r="Y61" i="503"/>
  <c r="Y69" i="503"/>
  <c r="Y77" i="503"/>
  <c r="W81" i="503"/>
  <c r="Y81" i="503" s="1"/>
  <c r="Y87" i="503"/>
  <c r="Y97" i="503"/>
  <c r="W99" i="503"/>
  <c r="Y99" i="503" s="1"/>
  <c r="Y103" i="503"/>
  <c r="W105" i="503"/>
  <c r="Y105" i="503" s="1"/>
  <c r="Y111" i="503"/>
  <c r="W119" i="503"/>
  <c r="Y119" i="503" s="1"/>
  <c r="Y125" i="503"/>
  <c r="W127" i="503"/>
  <c r="Y127" i="503" s="1"/>
  <c r="AA31" i="504"/>
  <c r="W28" i="504"/>
  <c r="AA39" i="504"/>
  <c r="AA47" i="504"/>
  <c r="AA55" i="504"/>
  <c r="AA87" i="504"/>
  <c r="AA103" i="504"/>
  <c r="AA119" i="504"/>
  <c r="Y65" i="503"/>
  <c r="Y91" i="503"/>
  <c r="Y58" i="502"/>
  <c r="W59" i="502"/>
  <c r="Y63" i="502"/>
  <c r="Y59" i="503"/>
  <c r="Y67" i="503"/>
  <c r="Y75" i="503"/>
  <c r="Y85" i="503"/>
  <c r="Y93" i="503"/>
  <c r="W129" i="503"/>
  <c r="Y129" i="503" s="1"/>
  <c r="U231" i="504"/>
  <c r="U13" i="504" s="1"/>
  <c r="U231" i="510"/>
  <c r="U13" i="510" s="1"/>
  <c r="AA31" i="510"/>
  <c r="W28" i="510"/>
  <c r="AA80" i="510"/>
  <c r="AA92" i="510"/>
  <c r="AA108" i="510"/>
  <c r="AA45" i="509"/>
  <c r="AA104" i="509"/>
  <c r="AA128" i="509"/>
  <c r="AA32" i="507"/>
  <c r="AA35" i="507"/>
  <c r="AA43" i="507"/>
  <c r="AA51" i="507"/>
  <c r="AA50" i="506"/>
  <c r="AA42" i="505"/>
  <c r="AA46" i="505"/>
  <c r="AA50" i="505"/>
  <c r="AA54" i="505"/>
  <c r="AA58" i="505"/>
  <c r="AA62" i="505"/>
  <c r="AA66" i="505"/>
  <c r="AA70" i="505"/>
  <c r="AA74" i="505"/>
  <c r="AA78" i="505"/>
  <c r="AA82" i="505"/>
  <c r="AA86" i="505"/>
  <c r="AA95" i="505"/>
  <c r="AA99" i="505"/>
  <c r="AA109" i="505"/>
  <c r="AA113" i="505"/>
  <c r="Y28" i="508"/>
  <c r="AA31" i="507"/>
  <c r="W28" i="507"/>
  <c r="AA72" i="507"/>
  <c r="AA90" i="507"/>
  <c r="AA67" i="506"/>
  <c r="AA83" i="506"/>
  <c r="AA99" i="506"/>
  <c r="AA115" i="506"/>
  <c r="AA41" i="505"/>
  <c r="AA45" i="505"/>
  <c r="AA49" i="505"/>
  <c r="AA53" i="505"/>
  <c r="AA57" i="505"/>
  <c r="AA61" i="505"/>
  <c r="AA65" i="505"/>
  <c r="AA69" i="505"/>
  <c r="AA73" i="505"/>
  <c r="AA77" i="505"/>
  <c r="AA81" i="505"/>
  <c r="AA85" i="505"/>
  <c r="AA90" i="505"/>
  <c r="AA93" i="505"/>
  <c r="AA94" i="505"/>
  <c r="AA98" i="505"/>
  <c r="AA108" i="505"/>
  <c r="AA112" i="505"/>
  <c r="AA117" i="505"/>
  <c r="W28" i="505"/>
  <c r="AA52" i="505"/>
  <c r="AA56" i="505"/>
  <c r="AA60" i="505"/>
  <c r="AA64" i="505"/>
  <c r="AA68" i="505"/>
  <c r="AA72" i="505"/>
  <c r="AA76" i="505"/>
  <c r="AA80" i="505"/>
  <c r="AA84" i="505"/>
  <c r="AA88" i="505"/>
  <c r="AA89" i="505"/>
  <c r="AA92" i="505"/>
  <c r="AA97" i="505"/>
  <c r="AA107" i="505"/>
  <c r="AA61" i="509"/>
  <c r="AA120" i="509"/>
  <c r="AA59" i="506"/>
  <c r="AA75" i="506"/>
  <c r="AA91" i="506"/>
  <c r="U231" i="505"/>
  <c r="U13" i="505" s="1"/>
  <c r="AA31" i="505"/>
  <c r="AA35" i="505"/>
  <c r="AA39" i="505"/>
  <c r="AA43" i="505"/>
  <c r="AA47" i="505"/>
  <c r="AA110" i="505"/>
  <c r="AA114" i="505"/>
  <c r="AA118" i="505"/>
  <c r="AA119" i="505"/>
  <c r="W117" i="503"/>
  <c r="Y117" i="503" s="1"/>
  <c r="U10" i="503"/>
  <c r="U8" i="503"/>
  <c r="AA60" i="503"/>
  <c r="AA116" i="503"/>
  <c r="U10" i="502"/>
  <c r="AA68" i="503"/>
  <c r="AA100" i="503"/>
  <c r="AA124" i="503"/>
  <c r="AA32" i="504"/>
  <c r="AA36" i="504"/>
  <c r="AA40" i="504"/>
  <c r="AA44" i="504"/>
  <c r="AA48" i="504"/>
  <c r="AA52" i="504"/>
  <c r="AA56" i="504"/>
  <c r="AA60" i="504"/>
  <c r="AA35" i="510"/>
  <c r="AA47" i="510"/>
  <c r="AA59" i="510"/>
  <c r="AA76" i="510"/>
  <c r="AA121" i="510"/>
  <c r="AA72" i="510"/>
  <c r="AA88" i="510"/>
  <c r="AA96" i="510"/>
  <c r="AA104" i="510"/>
  <c r="AA114" i="510"/>
  <c r="Y28" i="509"/>
  <c r="AA34" i="504"/>
  <c r="AA38" i="504"/>
  <c r="AA42" i="504"/>
  <c r="AA46" i="504"/>
  <c r="AA50" i="504"/>
  <c r="AA54" i="504"/>
  <c r="AA58" i="504"/>
  <c r="AA43" i="510"/>
  <c r="AA51" i="510"/>
  <c r="AA67" i="510"/>
  <c r="AA84" i="510"/>
  <c r="AA109" i="510"/>
  <c r="AA111" i="510"/>
  <c r="AA125" i="510"/>
  <c r="AA127" i="510"/>
  <c r="AA32" i="509"/>
  <c r="AE4" i="503"/>
  <c r="BA30" i="503" s="1"/>
  <c r="Y231" i="504"/>
  <c r="AA33" i="504"/>
  <c r="AA37" i="504"/>
  <c r="AA41" i="504"/>
  <c r="AA45" i="504"/>
  <c r="AA49" i="504"/>
  <c r="AA53" i="504"/>
  <c r="AA57" i="504"/>
  <c r="AA61" i="504"/>
  <c r="AA71" i="504"/>
  <c r="AA83" i="504"/>
  <c r="AA91" i="504"/>
  <c r="AA99" i="504"/>
  <c r="AA107" i="504"/>
  <c r="AA115" i="504"/>
  <c r="AA123" i="504"/>
  <c r="AA39" i="510"/>
  <c r="AA63" i="510"/>
  <c r="AA36" i="509"/>
  <c r="AA49" i="509"/>
  <c r="AA57" i="509"/>
  <c r="AA77" i="509"/>
  <c r="AA100" i="509"/>
  <c r="AA108" i="509"/>
  <c r="AA116" i="509"/>
  <c r="AA124" i="509"/>
  <c r="U231" i="507"/>
  <c r="U13" i="507" s="1"/>
  <c r="AA33" i="507"/>
  <c r="AA37" i="507"/>
  <c r="AA41" i="507"/>
  <c r="AA45" i="507"/>
  <c r="AA49" i="507"/>
  <c r="AA55" i="507"/>
  <c r="AA94" i="507"/>
  <c r="AA48" i="506"/>
  <c r="AA55" i="506"/>
  <c r="AA63" i="506"/>
  <c r="AA71" i="506"/>
  <c r="AA79" i="506"/>
  <c r="AA87" i="506"/>
  <c r="AA95" i="506"/>
  <c r="AA103" i="506"/>
  <c r="AA111" i="506"/>
  <c r="AA119" i="506"/>
  <c r="AA127" i="506"/>
  <c r="W231" i="505"/>
  <c r="AA34" i="505"/>
  <c r="AA38" i="505"/>
  <c r="AA38" i="509"/>
  <c r="AA28" i="508"/>
  <c r="AA33" i="508"/>
  <c r="W28" i="508"/>
  <c r="AA41" i="508"/>
  <c r="AA49" i="508"/>
  <c r="AA57" i="508"/>
  <c r="AA65" i="508"/>
  <c r="AA73" i="508"/>
  <c r="AA81" i="508"/>
  <c r="AA89" i="508"/>
  <c r="AA97" i="508"/>
  <c r="AA105" i="508"/>
  <c r="AA113" i="508"/>
  <c r="AA121" i="508"/>
  <c r="AA129" i="508"/>
  <c r="W231" i="507"/>
  <c r="AA36" i="507"/>
  <c r="AA40" i="507"/>
  <c r="AA44" i="507"/>
  <c r="AA48" i="507"/>
  <c r="AA80" i="507"/>
  <c r="AA88" i="507"/>
  <c r="AA96" i="507"/>
  <c r="AA104" i="507"/>
  <c r="AA112" i="507"/>
  <c r="AA120" i="507"/>
  <c r="AA128" i="507"/>
  <c r="W231" i="506"/>
  <c r="AA31" i="506"/>
  <c r="AA39" i="506"/>
  <c r="AA47" i="506"/>
  <c r="Y231" i="505"/>
  <c r="AA33" i="505"/>
  <c r="AA37" i="505"/>
  <c r="AA37" i="508"/>
  <c r="AA45" i="508"/>
  <c r="AA53" i="508"/>
  <c r="AA61" i="508"/>
  <c r="AA69" i="508"/>
  <c r="AA77" i="508"/>
  <c r="AA85" i="508"/>
  <c r="AA93" i="508"/>
  <c r="AA101" i="508"/>
  <c r="AA109" i="508"/>
  <c r="AA117" i="508"/>
  <c r="AA125" i="508"/>
  <c r="AA34" i="507"/>
  <c r="AA38" i="507"/>
  <c r="AA42" i="507"/>
  <c r="AA46" i="507"/>
  <c r="AA50" i="507"/>
  <c r="AA60" i="507"/>
  <c r="AA108" i="507"/>
  <c r="AA116" i="507"/>
  <c r="AA124" i="507"/>
  <c r="AA35" i="506"/>
  <c r="AA43" i="506"/>
  <c r="AA49" i="506"/>
  <c r="AA129" i="505"/>
  <c r="AA125" i="505"/>
  <c r="AE4" i="502"/>
  <c r="BA30" i="502" s="1"/>
  <c r="BA45" i="502" s="1"/>
  <c r="U9" i="502"/>
  <c r="AA124" i="502"/>
  <c r="AA110" i="502"/>
  <c r="AA58" i="502"/>
  <c r="AA74" i="502"/>
  <c r="AA90" i="502"/>
  <c r="AA106" i="502"/>
  <c r="AA120" i="502"/>
  <c r="AA54" i="502"/>
  <c r="U54" i="502" s="1"/>
  <c r="W54" i="502" s="1"/>
  <c r="Y54" i="502" s="1"/>
  <c r="AA70" i="502"/>
  <c r="AA86" i="502"/>
  <c r="AA102" i="502"/>
  <c r="AA116" i="502"/>
  <c r="AA66" i="502"/>
  <c r="AA82" i="502"/>
  <c r="AA98" i="502"/>
  <c r="AA114" i="502"/>
  <c r="AA128" i="502"/>
  <c r="AA62" i="502"/>
  <c r="AA78" i="502"/>
  <c r="AA94" i="502"/>
  <c r="AA61" i="502"/>
  <c r="AA65" i="502"/>
  <c r="AA69" i="502"/>
  <c r="AA73" i="502"/>
  <c r="AA77" i="502"/>
  <c r="AA81" i="502"/>
  <c r="AA85" i="502"/>
  <c r="AA89" i="502"/>
  <c r="AA93" i="502"/>
  <c r="AA97" i="502"/>
  <c r="AA101" i="502"/>
  <c r="AA105" i="502"/>
  <c r="AA109" i="502"/>
  <c r="AA113" i="502"/>
  <c r="AA119" i="502"/>
  <c r="AA123" i="502"/>
  <c r="AA127" i="502"/>
  <c r="AA78" i="503"/>
  <c r="AA86" i="503"/>
  <c r="AA94" i="503"/>
  <c r="AA110" i="503"/>
  <c r="AA28" i="510"/>
  <c r="AA60" i="502"/>
  <c r="AA64" i="502"/>
  <c r="AA68" i="502"/>
  <c r="AA72" i="502"/>
  <c r="AA76" i="502"/>
  <c r="AA80" i="502"/>
  <c r="AA84" i="502"/>
  <c r="AA88" i="502"/>
  <c r="AA92" i="502"/>
  <c r="AA96" i="502"/>
  <c r="AA100" i="502"/>
  <c r="AA104" i="502"/>
  <c r="AA108" i="502"/>
  <c r="AA112" i="502"/>
  <c r="AA118" i="502"/>
  <c r="AA122" i="502"/>
  <c r="AA126" i="502"/>
  <c r="AA64" i="503"/>
  <c r="AA104" i="503"/>
  <c r="AA55" i="502"/>
  <c r="U55" i="502" s="1"/>
  <c r="AA59" i="502"/>
  <c r="AA63" i="502"/>
  <c r="AA67" i="502"/>
  <c r="AA71" i="502"/>
  <c r="AA75" i="502"/>
  <c r="AA79" i="502"/>
  <c r="AA83" i="502"/>
  <c r="AA87" i="502"/>
  <c r="AA91" i="502"/>
  <c r="AA95" i="502"/>
  <c r="AA99" i="502"/>
  <c r="AA103" i="502"/>
  <c r="AA107" i="502"/>
  <c r="AA111" i="502"/>
  <c r="AA115" i="502"/>
  <c r="AA117" i="502"/>
  <c r="AA121" i="502"/>
  <c r="AA125" i="502"/>
  <c r="AA129" i="502"/>
  <c r="AA74" i="503"/>
  <c r="AA90" i="503"/>
  <c r="AA98" i="503"/>
  <c r="AA106" i="503"/>
  <c r="W231" i="504"/>
  <c r="AA120" i="503"/>
  <c r="AA128" i="503"/>
  <c r="AA67" i="504"/>
  <c r="AA70" i="504"/>
  <c r="AA78" i="504"/>
  <c r="AA82" i="504"/>
  <c r="AA86" i="504"/>
  <c r="AA90" i="504"/>
  <c r="AA94" i="504"/>
  <c r="AA98" i="504"/>
  <c r="AA102" i="504"/>
  <c r="AA106" i="504"/>
  <c r="AA110" i="504"/>
  <c r="AA114" i="504"/>
  <c r="AA118" i="504"/>
  <c r="AA122" i="504"/>
  <c r="AA126" i="504"/>
  <c r="W231" i="510"/>
  <c r="AA34" i="510"/>
  <c r="AA38" i="510"/>
  <c r="AA42" i="510"/>
  <c r="AA46" i="510"/>
  <c r="AA50" i="510"/>
  <c r="AA54" i="510"/>
  <c r="AA58" i="510"/>
  <c r="AA62" i="510"/>
  <c r="AA66" i="510"/>
  <c r="AA71" i="510"/>
  <c r="AA75" i="510"/>
  <c r="AA79" i="510"/>
  <c r="AA83" i="510"/>
  <c r="AA87" i="510"/>
  <c r="AA91" i="510"/>
  <c r="AA95" i="510"/>
  <c r="AA99" i="510"/>
  <c r="AA103" i="510"/>
  <c r="AA107" i="510"/>
  <c r="AA110" i="510"/>
  <c r="AA117" i="510"/>
  <c r="AA123" i="510"/>
  <c r="AA126" i="510"/>
  <c r="AA34" i="509"/>
  <c r="AA41" i="509"/>
  <c r="AA63" i="504"/>
  <c r="AA66" i="504"/>
  <c r="AA75" i="504"/>
  <c r="AA89" i="504"/>
  <c r="AA93" i="504"/>
  <c r="AA97" i="504"/>
  <c r="AA101" i="504"/>
  <c r="AA105" i="504"/>
  <c r="AA109" i="504"/>
  <c r="AA113" i="504"/>
  <c r="AA117" i="504"/>
  <c r="AA121" i="504"/>
  <c r="AA125" i="504"/>
  <c r="AA129" i="504"/>
  <c r="Y231" i="510"/>
  <c r="AA33" i="510"/>
  <c r="AA37" i="510"/>
  <c r="AA41" i="510"/>
  <c r="AA45" i="510"/>
  <c r="AA49" i="510"/>
  <c r="AA53" i="510"/>
  <c r="AA57" i="510"/>
  <c r="AA61" i="510"/>
  <c r="AA65" i="510"/>
  <c r="AA70" i="510"/>
  <c r="AA74" i="510"/>
  <c r="AA78" i="510"/>
  <c r="AA82" i="510"/>
  <c r="AA86" i="510"/>
  <c r="AA90" i="510"/>
  <c r="AA94" i="510"/>
  <c r="AA98" i="510"/>
  <c r="AA102" i="510"/>
  <c r="AA106" i="510"/>
  <c r="AA113" i="510"/>
  <c r="AA119" i="510"/>
  <c r="AA122" i="510"/>
  <c r="AA129" i="510"/>
  <c r="W231" i="509"/>
  <c r="W28" i="509"/>
  <c r="AA37" i="509"/>
  <c r="AA40" i="509"/>
  <c r="AA62" i="504"/>
  <c r="AA74" i="504"/>
  <c r="AA92" i="504"/>
  <c r="AA96" i="504"/>
  <c r="AA100" i="504"/>
  <c r="AA104" i="504"/>
  <c r="AA108" i="504"/>
  <c r="AA112" i="504"/>
  <c r="AA116" i="504"/>
  <c r="AA120" i="504"/>
  <c r="AA124" i="504"/>
  <c r="AA128" i="504"/>
  <c r="AA32" i="510"/>
  <c r="AA36" i="510"/>
  <c r="AA40" i="510"/>
  <c r="AA44" i="510"/>
  <c r="AA48" i="510"/>
  <c r="AA52" i="510"/>
  <c r="AA56" i="510"/>
  <c r="AA60" i="510"/>
  <c r="AA64" i="510"/>
  <c r="AA68" i="510"/>
  <c r="AA69" i="510"/>
  <c r="AA73" i="510"/>
  <c r="AA77" i="510"/>
  <c r="AA81" i="510"/>
  <c r="AA85" i="510"/>
  <c r="AA89" i="510"/>
  <c r="AA93" i="510"/>
  <c r="AA97" i="510"/>
  <c r="AA101" i="510"/>
  <c r="AA105" i="510"/>
  <c r="AA115" i="510"/>
  <c r="AA118" i="510"/>
  <c r="AM2" i="509"/>
  <c r="Y231" i="509"/>
  <c r="AA33" i="509"/>
  <c r="AA42" i="509"/>
  <c r="AM2" i="510"/>
  <c r="AA112" i="510"/>
  <c r="AA116" i="510"/>
  <c r="AA120" i="510"/>
  <c r="AA124" i="510"/>
  <c r="AA128" i="510"/>
  <c r="U231" i="509"/>
  <c r="U13" i="509" s="1"/>
  <c r="AA31" i="509"/>
  <c r="AA35" i="509"/>
  <c r="AA39" i="509"/>
  <c r="AA43" i="509"/>
  <c r="AA47" i="509"/>
  <c r="AA51" i="509"/>
  <c r="AA55" i="509"/>
  <c r="AA59" i="509"/>
  <c r="AA69" i="509"/>
  <c r="AA85" i="509"/>
  <c r="AA89" i="509"/>
  <c r="AA93" i="509"/>
  <c r="AA94" i="509"/>
  <c r="AA98" i="509"/>
  <c r="AA102" i="509"/>
  <c r="AA106" i="509"/>
  <c r="AA110" i="509"/>
  <c r="AA114" i="509"/>
  <c r="AA118" i="509"/>
  <c r="AA122" i="509"/>
  <c r="AA126" i="509"/>
  <c r="U231" i="508"/>
  <c r="U13" i="508" s="1"/>
  <c r="AA31" i="508"/>
  <c r="AA35" i="508"/>
  <c r="AA39" i="508"/>
  <c r="AA43" i="508"/>
  <c r="AA47" i="508"/>
  <c r="AA51" i="508"/>
  <c r="AA55" i="508"/>
  <c r="AA59" i="508"/>
  <c r="AA63" i="508"/>
  <c r="AA67" i="508"/>
  <c r="AA71" i="508"/>
  <c r="AA75" i="508"/>
  <c r="AA79" i="508"/>
  <c r="AA83" i="508"/>
  <c r="AA87" i="508"/>
  <c r="AA91" i="508"/>
  <c r="AA95" i="508"/>
  <c r="AA99" i="508"/>
  <c r="AA103" i="508"/>
  <c r="AA107" i="508"/>
  <c r="AA111" i="508"/>
  <c r="AA115" i="508"/>
  <c r="AA119" i="508"/>
  <c r="AA123" i="508"/>
  <c r="AA127" i="508"/>
  <c r="AM2" i="507"/>
  <c r="Y231" i="507"/>
  <c r="AA54" i="507"/>
  <c r="AA64" i="507"/>
  <c r="AA76" i="507"/>
  <c r="AA84" i="507"/>
  <c r="AA92" i="507"/>
  <c r="AA100" i="507"/>
  <c r="AA46" i="509"/>
  <c r="AA50" i="509"/>
  <c r="AA54" i="509"/>
  <c r="AA58" i="509"/>
  <c r="AA65" i="509"/>
  <c r="AA81" i="509"/>
  <c r="AA97" i="509"/>
  <c r="AA101" i="509"/>
  <c r="AA105" i="509"/>
  <c r="AA109" i="509"/>
  <c r="AA113" i="509"/>
  <c r="AA117" i="509"/>
  <c r="AA121" i="509"/>
  <c r="AA125" i="509"/>
  <c r="AA129" i="509"/>
  <c r="W231" i="508"/>
  <c r="AA34" i="508"/>
  <c r="AA38" i="508"/>
  <c r="AA42" i="508"/>
  <c r="AA46" i="508"/>
  <c r="AA50" i="508"/>
  <c r="AA54" i="508"/>
  <c r="AA58" i="508"/>
  <c r="AA62" i="508"/>
  <c r="AA66" i="508"/>
  <c r="AA70" i="508"/>
  <c r="AA74" i="508"/>
  <c r="AA78" i="508"/>
  <c r="AA82" i="508"/>
  <c r="AA86" i="508"/>
  <c r="AA90" i="508"/>
  <c r="AA94" i="508"/>
  <c r="AA98" i="508"/>
  <c r="AA102" i="508"/>
  <c r="AA106" i="508"/>
  <c r="AA110" i="508"/>
  <c r="AA114" i="508"/>
  <c r="AA118" i="508"/>
  <c r="AA122" i="508"/>
  <c r="AA126" i="508"/>
  <c r="AA53" i="507"/>
  <c r="AA56" i="507"/>
  <c r="AA52" i="507"/>
  <c r="AA68" i="507"/>
  <c r="AA28" i="505"/>
  <c r="AA44" i="509"/>
  <c r="AA48" i="509"/>
  <c r="AA52" i="509"/>
  <c r="AA56" i="509"/>
  <c r="AA73" i="509"/>
  <c r="AA95" i="509"/>
  <c r="AA99" i="509"/>
  <c r="AA103" i="509"/>
  <c r="AA107" i="509"/>
  <c r="AA111" i="509"/>
  <c r="AA115" i="509"/>
  <c r="AA119" i="509"/>
  <c r="AA123" i="509"/>
  <c r="AA127" i="509"/>
  <c r="AA32" i="508"/>
  <c r="AA36" i="508"/>
  <c r="AA40" i="508"/>
  <c r="AA44" i="508"/>
  <c r="AA48" i="508"/>
  <c r="AA52" i="508"/>
  <c r="AA56" i="508"/>
  <c r="AA60" i="508"/>
  <c r="AA64" i="508"/>
  <c r="AA68" i="508"/>
  <c r="AA72" i="508"/>
  <c r="AA76" i="508"/>
  <c r="AA80" i="508"/>
  <c r="AA84" i="508"/>
  <c r="AA88" i="508"/>
  <c r="AA92" i="508"/>
  <c r="AA96" i="508"/>
  <c r="AA100" i="508"/>
  <c r="AA104" i="508"/>
  <c r="AA108" i="508"/>
  <c r="AA112" i="508"/>
  <c r="AA116" i="508"/>
  <c r="AA120" i="508"/>
  <c r="AA124" i="508"/>
  <c r="AA128" i="508"/>
  <c r="AA98" i="507"/>
  <c r="AA89" i="507"/>
  <c r="AA93" i="507"/>
  <c r="AA97" i="507"/>
  <c r="AA101" i="507"/>
  <c r="AA105" i="507"/>
  <c r="AA109" i="507"/>
  <c r="AA113" i="507"/>
  <c r="AA117" i="507"/>
  <c r="AA121" i="507"/>
  <c r="AA125" i="507"/>
  <c r="AA129" i="507"/>
  <c r="W28" i="506"/>
  <c r="U231" i="506"/>
  <c r="U13" i="506" s="1"/>
  <c r="AA32" i="506"/>
  <c r="AA36" i="506"/>
  <c r="AA40" i="506"/>
  <c r="AA44" i="506"/>
  <c r="AA68" i="506"/>
  <c r="AA72" i="506"/>
  <c r="AA76" i="506"/>
  <c r="AA80" i="506"/>
  <c r="AA84" i="506"/>
  <c r="AA88" i="506"/>
  <c r="AA92" i="506"/>
  <c r="AA96" i="506"/>
  <c r="AA100" i="506"/>
  <c r="AA104" i="506"/>
  <c r="AA108" i="506"/>
  <c r="AA112" i="506"/>
  <c r="AA116" i="506"/>
  <c r="AA120" i="506"/>
  <c r="AA124" i="506"/>
  <c r="AA128" i="506"/>
  <c r="AA122" i="505"/>
  <c r="AA126" i="505"/>
  <c r="AM2" i="505"/>
  <c r="AA79" i="507"/>
  <c r="AA83" i="507"/>
  <c r="AA87" i="507"/>
  <c r="AA91" i="507"/>
  <c r="AA95" i="507"/>
  <c r="AA99" i="507"/>
  <c r="AA103" i="507"/>
  <c r="AA107" i="507"/>
  <c r="AA111" i="507"/>
  <c r="AA115" i="507"/>
  <c r="AA119" i="507"/>
  <c r="AA123" i="507"/>
  <c r="AA127" i="507"/>
  <c r="Y231" i="506"/>
  <c r="AA34" i="506"/>
  <c r="AA38" i="506"/>
  <c r="AA42" i="506"/>
  <c r="AA46" i="506"/>
  <c r="AA70" i="506"/>
  <c r="AA74" i="506"/>
  <c r="AA78" i="506"/>
  <c r="AA82" i="506"/>
  <c r="AA86" i="506"/>
  <c r="AA90" i="506"/>
  <c r="AA94" i="506"/>
  <c r="AA98" i="506"/>
  <c r="AA102" i="506"/>
  <c r="AA106" i="506"/>
  <c r="AA110" i="506"/>
  <c r="AA114" i="506"/>
  <c r="AA118" i="506"/>
  <c r="AA122" i="506"/>
  <c r="AA126" i="506"/>
  <c r="AA120" i="505"/>
  <c r="AA124" i="505"/>
  <c r="AA128" i="505"/>
  <c r="AA102" i="507"/>
  <c r="AA106" i="507"/>
  <c r="AA110" i="507"/>
  <c r="AA114" i="507"/>
  <c r="AA118" i="507"/>
  <c r="AA122" i="507"/>
  <c r="AA126" i="507"/>
  <c r="AA33" i="506"/>
  <c r="AA37" i="506"/>
  <c r="AA41" i="506"/>
  <c r="AA45" i="506"/>
  <c r="AA53" i="506"/>
  <c r="AA57" i="506"/>
  <c r="AA61" i="506"/>
  <c r="AA65" i="506"/>
  <c r="AA69" i="506"/>
  <c r="AA73" i="506"/>
  <c r="AA77" i="506"/>
  <c r="AA81" i="506"/>
  <c r="AA85" i="506"/>
  <c r="AA89" i="506"/>
  <c r="AA93" i="506"/>
  <c r="AA97" i="506"/>
  <c r="AA101" i="506"/>
  <c r="AA105" i="506"/>
  <c r="AA109" i="506"/>
  <c r="AA113" i="506"/>
  <c r="AA117" i="506"/>
  <c r="AA121" i="506"/>
  <c r="AA125" i="506"/>
  <c r="AA129" i="506"/>
  <c r="AA123" i="505"/>
  <c r="AA127" i="505"/>
  <c r="AA28" i="504"/>
  <c r="AM2" i="504"/>
  <c r="AA65" i="504"/>
  <c r="AA69" i="504"/>
  <c r="AA73" i="504"/>
  <c r="AA77" i="504"/>
  <c r="AA81" i="504"/>
  <c r="AA85" i="504"/>
  <c r="AA64" i="504"/>
  <c r="AA68" i="504"/>
  <c r="AA72" i="504"/>
  <c r="AA76" i="504"/>
  <c r="AA80" i="504"/>
  <c r="AA84" i="504"/>
  <c r="AA88" i="504"/>
  <c r="AA28" i="509"/>
  <c r="AA63" i="509"/>
  <c r="AA67" i="509"/>
  <c r="AA71" i="509"/>
  <c r="AA75" i="509"/>
  <c r="AA79" i="509"/>
  <c r="AA83" i="509"/>
  <c r="AA87" i="509"/>
  <c r="AA91" i="509"/>
  <c r="Y28" i="510"/>
  <c r="AA62" i="509"/>
  <c r="AA66" i="509"/>
  <c r="AA70" i="509"/>
  <c r="AA74" i="509"/>
  <c r="AA78" i="509"/>
  <c r="AA82" i="509"/>
  <c r="AA86" i="509"/>
  <c r="AA90" i="509"/>
  <c r="AM2" i="508"/>
  <c r="AA28" i="507"/>
  <c r="AA60" i="509"/>
  <c r="AA64" i="509"/>
  <c r="AA68" i="509"/>
  <c r="AA72" i="509"/>
  <c r="AA76" i="509"/>
  <c r="AA80" i="509"/>
  <c r="AA84" i="509"/>
  <c r="AA88" i="509"/>
  <c r="AA92" i="509"/>
  <c r="Y231" i="508"/>
  <c r="Y28" i="507"/>
  <c r="AA57" i="507"/>
  <c r="AA61" i="507"/>
  <c r="AA65" i="507"/>
  <c r="AA69" i="507"/>
  <c r="AA73" i="507"/>
  <c r="AA77" i="507"/>
  <c r="AA81" i="507"/>
  <c r="AA85" i="507"/>
  <c r="AA28" i="506"/>
  <c r="AA59" i="507"/>
  <c r="AA63" i="507"/>
  <c r="AA67" i="507"/>
  <c r="AA71" i="507"/>
  <c r="AA75" i="507"/>
  <c r="AM2" i="506"/>
  <c r="AA58" i="507"/>
  <c r="AA62" i="507"/>
  <c r="AA66" i="507"/>
  <c r="AA70" i="507"/>
  <c r="AA74" i="507"/>
  <c r="AA78" i="507"/>
  <c r="AA82" i="507"/>
  <c r="AA86" i="507"/>
  <c r="Y28" i="506"/>
  <c r="AA52" i="506"/>
  <c r="AA56" i="506"/>
  <c r="AA60" i="506"/>
  <c r="AA64" i="506"/>
  <c r="AA51" i="506"/>
  <c r="AA54" i="506"/>
  <c r="AA58" i="506"/>
  <c r="AA62" i="506"/>
  <c r="AA66" i="506"/>
  <c r="Y28" i="505"/>
  <c r="AA53" i="503"/>
  <c r="U53" i="503" s="1"/>
  <c r="AA61" i="503"/>
  <c r="AA65" i="503"/>
  <c r="AA69" i="503"/>
  <c r="AA73" i="503"/>
  <c r="AA77" i="503"/>
  <c r="AA81" i="503"/>
  <c r="AA85" i="503"/>
  <c r="AA89" i="503"/>
  <c r="AA93" i="503"/>
  <c r="AA97" i="503"/>
  <c r="AA101" i="503"/>
  <c r="AA105" i="503"/>
  <c r="AA109" i="503"/>
  <c r="AA113" i="503"/>
  <c r="AA117" i="503"/>
  <c r="AA121" i="503"/>
  <c r="AA125" i="503"/>
  <c r="AA129" i="503"/>
  <c r="AA72" i="503"/>
  <c r="AA76" i="503"/>
  <c r="AA80" i="503"/>
  <c r="AA84" i="503"/>
  <c r="AA88" i="503"/>
  <c r="AA92" i="503"/>
  <c r="AA96" i="503"/>
  <c r="AA108" i="503"/>
  <c r="AA112" i="503"/>
  <c r="AA59" i="503"/>
  <c r="AA67" i="503"/>
  <c r="AA71" i="503"/>
  <c r="AA75" i="503"/>
  <c r="AA79" i="503"/>
  <c r="AA83" i="503"/>
  <c r="AA87" i="503"/>
  <c r="AA91" i="503"/>
  <c r="AA95" i="503"/>
  <c r="AA99" i="503"/>
  <c r="AA103" i="503"/>
  <c r="AA107" i="503"/>
  <c r="AA111" i="503"/>
  <c r="AA115" i="503"/>
  <c r="AA119" i="503"/>
  <c r="AA123" i="503"/>
  <c r="AA127" i="503"/>
  <c r="AA66" i="503"/>
  <c r="AA70" i="503"/>
  <c r="AA82" i="503"/>
  <c r="AA102" i="503"/>
  <c r="AA114" i="503"/>
  <c r="AA118" i="503"/>
  <c r="AA122" i="503"/>
  <c r="AA126" i="503"/>
  <c r="BA52" i="503"/>
  <c r="BA50" i="503"/>
  <c r="BA46" i="503"/>
  <c r="BA51" i="503"/>
  <c r="BA47" i="503"/>
  <c r="BA48" i="503"/>
  <c r="BA44" i="503"/>
  <c r="BA43" i="503"/>
  <c r="BA42" i="503"/>
  <c r="BA41" i="503"/>
  <c r="BA40" i="503"/>
  <c r="BA39" i="503"/>
  <c r="BA38" i="503"/>
  <c r="BA37" i="503"/>
  <c r="BA36" i="503"/>
  <c r="BA35" i="503"/>
  <c r="BA49" i="503"/>
  <c r="BA45" i="503"/>
  <c r="BA34" i="503"/>
  <c r="BA33" i="503"/>
  <c r="BA32" i="503"/>
  <c r="BA31" i="503"/>
  <c r="BC48" i="503"/>
  <c r="BC44" i="503"/>
  <c r="BC43" i="503"/>
  <c r="BC42" i="503"/>
  <c r="BC41" i="503"/>
  <c r="BC40" i="503"/>
  <c r="BC39" i="503"/>
  <c r="BC38" i="503"/>
  <c r="BC37" i="503"/>
  <c r="BC36" i="503"/>
  <c r="BC35" i="503"/>
  <c r="BC34" i="503"/>
  <c r="BC33" i="503"/>
  <c r="BC32" i="503"/>
  <c r="BC52" i="503"/>
  <c r="BC49" i="503"/>
  <c r="BC45" i="503"/>
  <c r="BC50" i="503"/>
  <c r="BC46" i="503"/>
  <c r="BC51" i="503"/>
  <c r="BC47" i="503"/>
  <c r="BC31" i="503"/>
  <c r="BD52" i="503"/>
  <c r="BD51" i="503"/>
  <c r="BD50" i="503"/>
  <c r="BD49" i="503"/>
  <c r="BD48" i="503"/>
  <c r="BD47" i="503"/>
  <c r="BD46" i="503"/>
  <c r="BD45" i="503"/>
  <c r="BD44" i="503"/>
  <c r="BD43" i="503"/>
  <c r="BD42" i="503"/>
  <c r="BD41" i="503"/>
  <c r="BD40" i="503"/>
  <c r="BD39" i="503"/>
  <c r="BD38" i="503"/>
  <c r="BD37" i="503"/>
  <c r="BD36" i="503"/>
  <c r="BD35" i="503"/>
  <c r="BD34" i="503"/>
  <c r="BD31" i="503"/>
  <c r="BD33" i="503"/>
  <c r="BD32" i="503"/>
  <c r="BB51" i="503"/>
  <c r="BB47" i="503"/>
  <c r="BB48" i="503"/>
  <c r="BB44" i="503"/>
  <c r="BB43" i="503"/>
  <c r="BB42" i="503"/>
  <c r="BB41" i="503"/>
  <c r="BB40" i="503"/>
  <c r="BB39" i="503"/>
  <c r="BB38" i="503"/>
  <c r="BB37" i="503"/>
  <c r="BB36" i="503"/>
  <c r="BB52" i="503"/>
  <c r="BB49" i="503"/>
  <c r="BB45" i="503"/>
  <c r="BB50" i="503"/>
  <c r="BB46" i="503"/>
  <c r="BB35" i="503"/>
  <c r="BB31" i="503"/>
  <c r="BB34" i="503"/>
  <c r="BB33" i="503"/>
  <c r="BB32" i="503"/>
  <c r="BE52" i="503"/>
  <c r="BE49" i="503"/>
  <c r="BE45" i="503"/>
  <c r="BE50" i="503"/>
  <c r="BE46" i="503"/>
  <c r="BE51" i="503"/>
  <c r="BE47" i="503"/>
  <c r="BE43" i="503"/>
  <c r="BE42" i="503"/>
  <c r="BE41" i="503"/>
  <c r="BE40" i="503"/>
  <c r="BE39" i="503"/>
  <c r="BE38" i="503"/>
  <c r="BE37" i="503"/>
  <c r="BE36" i="503"/>
  <c r="BE35" i="503"/>
  <c r="BE48" i="503"/>
  <c r="BE44" i="503"/>
  <c r="BE33" i="503"/>
  <c r="BE32" i="503"/>
  <c r="BE34" i="503"/>
  <c r="BE31" i="503"/>
  <c r="AK52" i="503"/>
  <c r="AK48" i="503"/>
  <c r="AK49" i="503"/>
  <c r="AK45" i="503"/>
  <c r="AK44" i="503"/>
  <c r="AK43" i="503"/>
  <c r="AK42" i="503"/>
  <c r="AK41" i="503"/>
  <c r="AK40" i="503"/>
  <c r="AK39" i="503"/>
  <c r="AK38" i="503"/>
  <c r="AK37" i="503"/>
  <c r="AK36" i="503"/>
  <c r="AK50" i="503"/>
  <c r="AK46" i="503"/>
  <c r="AK51" i="503"/>
  <c r="AK47" i="503"/>
  <c r="BI52" i="503"/>
  <c r="BI48" i="503"/>
  <c r="BI44" i="503"/>
  <c r="BI49" i="503"/>
  <c r="BI45" i="503"/>
  <c r="BI50" i="503"/>
  <c r="BI46" i="503"/>
  <c r="BI43" i="503"/>
  <c r="BI42" i="503"/>
  <c r="BI41" i="503"/>
  <c r="BI40" i="503"/>
  <c r="BI39" i="503"/>
  <c r="BI38" i="503"/>
  <c r="BI37" i="503"/>
  <c r="BI36" i="503"/>
  <c r="BI35" i="503"/>
  <c r="BI51" i="503"/>
  <c r="BI47" i="503"/>
  <c r="AJ31" i="503"/>
  <c r="BI31" i="503"/>
  <c r="AJ32" i="503"/>
  <c r="BH32" i="503"/>
  <c r="AJ33" i="503"/>
  <c r="AJ34" i="503"/>
  <c r="BJ34" i="503"/>
  <c r="AD51" i="503"/>
  <c r="Z51" i="503" s="1"/>
  <c r="AD50" i="503"/>
  <c r="Z50" i="503" s="1"/>
  <c r="AD49" i="503"/>
  <c r="Z49" i="503" s="1"/>
  <c r="AD48" i="503"/>
  <c r="Z48" i="503" s="1"/>
  <c r="AD47" i="503"/>
  <c r="Z47" i="503" s="1"/>
  <c r="AD46" i="503"/>
  <c r="Z46" i="503" s="1"/>
  <c r="AD45" i="503"/>
  <c r="Z45" i="503" s="1"/>
  <c r="AD44" i="503"/>
  <c r="Z44" i="503" s="1"/>
  <c r="AD43" i="503"/>
  <c r="Z43" i="503" s="1"/>
  <c r="AD42" i="503"/>
  <c r="Z42" i="503" s="1"/>
  <c r="AD41" i="503"/>
  <c r="Z41" i="503" s="1"/>
  <c r="AD40" i="503"/>
  <c r="Z40" i="503" s="1"/>
  <c r="AD39" i="503"/>
  <c r="Z39" i="503" s="1"/>
  <c r="AD38" i="503"/>
  <c r="Z38" i="503" s="1"/>
  <c r="AD37" i="503"/>
  <c r="Z37" i="503" s="1"/>
  <c r="AD36" i="503"/>
  <c r="Z36" i="503" s="1"/>
  <c r="AD35" i="503"/>
  <c r="Z35" i="503" s="1"/>
  <c r="AL49" i="503"/>
  <c r="AL45" i="503"/>
  <c r="AL44" i="503"/>
  <c r="AL43" i="503"/>
  <c r="AL42" i="503"/>
  <c r="AL41" i="503"/>
  <c r="AL40" i="503"/>
  <c r="AL39" i="503"/>
  <c r="AL38" i="503"/>
  <c r="AL37" i="503"/>
  <c r="AL36" i="503"/>
  <c r="AL35" i="503"/>
  <c r="AL34" i="503"/>
  <c r="AL33" i="503"/>
  <c r="AL32" i="503"/>
  <c r="AL50" i="503"/>
  <c r="AL46" i="503"/>
  <c r="AL51" i="503"/>
  <c r="AL47" i="503"/>
  <c r="AL52" i="503"/>
  <c r="AL48" i="503"/>
  <c r="BF52" i="503"/>
  <c r="BF50" i="503"/>
  <c r="BF46" i="503"/>
  <c r="BF51" i="503"/>
  <c r="BF47" i="503"/>
  <c r="BF43" i="503"/>
  <c r="BF42" i="503"/>
  <c r="BF41" i="503"/>
  <c r="BF40" i="503"/>
  <c r="BF39" i="503"/>
  <c r="BF38" i="503"/>
  <c r="BF37" i="503"/>
  <c r="BF36" i="503"/>
  <c r="BF48" i="503"/>
  <c r="BF44" i="503"/>
  <c r="BF49" i="503"/>
  <c r="BF45" i="503"/>
  <c r="BJ49" i="503"/>
  <c r="BJ45" i="503"/>
  <c r="BJ50" i="503"/>
  <c r="BJ46" i="503"/>
  <c r="BJ43" i="503"/>
  <c r="BJ42" i="503"/>
  <c r="BJ41" i="503"/>
  <c r="BJ40" i="503"/>
  <c r="BJ39" i="503"/>
  <c r="BJ38" i="503"/>
  <c r="BJ37" i="503"/>
  <c r="BJ36" i="503"/>
  <c r="BJ52" i="503"/>
  <c r="BJ51" i="503"/>
  <c r="BJ47" i="503"/>
  <c r="BJ48" i="503"/>
  <c r="BJ44" i="503"/>
  <c r="AK31" i="503"/>
  <c r="BF31" i="503"/>
  <c r="BJ31" i="503"/>
  <c r="AK32" i="503"/>
  <c r="BI32" i="503"/>
  <c r="AK33" i="503"/>
  <c r="BI33" i="503"/>
  <c r="AK34" i="503"/>
  <c r="AK35" i="503"/>
  <c r="AQ52" i="503"/>
  <c r="AQ51" i="503"/>
  <c r="AQ50" i="503"/>
  <c r="AQ49" i="503"/>
  <c r="AQ48" i="503"/>
  <c r="AQ47" i="503"/>
  <c r="AQ46" i="503"/>
  <c r="AQ45" i="503"/>
  <c r="AQ44" i="503"/>
  <c r="AQ43" i="503"/>
  <c r="AQ42" i="503"/>
  <c r="AQ41" i="503"/>
  <c r="AQ40" i="503"/>
  <c r="AQ39" i="503"/>
  <c r="AQ38" i="503"/>
  <c r="AQ37" i="503"/>
  <c r="AQ36" i="503"/>
  <c r="AQ35" i="503"/>
  <c r="BG51" i="503"/>
  <c r="BG47" i="503"/>
  <c r="BG43" i="503"/>
  <c r="BG42" i="503"/>
  <c r="BG41" i="503"/>
  <c r="BG40" i="503"/>
  <c r="BG39" i="503"/>
  <c r="BG38" i="503"/>
  <c r="BG37" i="503"/>
  <c r="BG36" i="503"/>
  <c r="BG35" i="503"/>
  <c r="BG34" i="503"/>
  <c r="BG33" i="503"/>
  <c r="BG32" i="503"/>
  <c r="BG48" i="503"/>
  <c r="BG44" i="503"/>
  <c r="BG49" i="503"/>
  <c r="BG45" i="503"/>
  <c r="BG52" i="503"/>
  <c r="BG50" i="503"/>
  <c r="BG46" i="503"/>
  <c r="AL31" i="503"/>
  <c r="BG31" i="503"/>
  <c r="AQ32" i="503"/>
  <c r="BJ32" i="503"/>
  <c r="AQ33" i="503"/>
  <c r="BJ33" i="503"/>
  <c r="AQ34" i="503"/>
  <c r="BF34" i="503"/>
  <c r="AJ52" i="503"/>
  <c r="AJ51" i="503"/>
  <c r="AJ47" i="503"/>
  <c r="AJ48" i="503"/>
  <c r="AJ49" i="503"/>
  <c r="AJ45" i="503"/>
  <c r="AJ44" i="503"/>
  <c r="AJ43" i="503"/>
  <c r="AJ42" i="503"/>
  <c r="AJ41" i="503"/>
  <c r="AJ40" i="503"/>
  <c r="AJ39" i="503"/>
  <c r="AJ38" i="503"/>
  <c r="AJ37" i="503"/>
  <c r="AJ36" i="503"/>
  <c r="AJ50" i="503"/>
  <c r="AJ46" i="503"/>
  <c r="BH52" i="503"/>
  <c r="BH51" i="503"/>
  <c r="BH50" i="503"/>
  <c r="BH49" i="503"/>
  <c r="BH48" i="503"/>
  <c r="BH47" i="503"/>
  <c r="BH46" i="503"/>
  <c r="BH45" i="503"/>
  <c r="BH44" i="503"/>
  <c r="BH43" i="503"/>
  <c r="BH42" i="503"/>
  <c r="BH41" i="503"/>
  <c r="BH40" i="503"/>
  <c r="BH39" i="503"/>
  <c r="BH38" i="503"/>
  <c r="BH37" i="503"/>
  <c r="BH36" i="503"/>
  <c r="BH35" i="503"/>
  <c r="BH34" i="503"/>
  <c r="AD31" i="503"/>
  <c r="Z31" i="503" s="1"/>
  <c r="AQ31" i="503"/>
  <c r="BH31" i="503"/>
  <c r="AD32" i="503"/>
  <c r="Z32" i="503" s="1"/>
  <c r="BF32" i="503"/>
  <c r="AD33" i="503"/>
  <c r="Z33" i="503" s="1"/>
  <c r="BF33" i="503"/>
  <c r="AD34" i="503"/>
  <c r="Z34" i="503" s="1"/>
  <c r="BI34" i="503"/>
  <c r="BF35" i="503"/>
  <c r="AA63" i="503"/>
  <c r="AA62" i="503"/>
  <c r="BE52" i="502"/>
  <c r="BE49" i="502"/>
  <c r="BE51" i="502"/>
  <c r="BE47" i="502"/>
  <c r="BE46" i="502"/>
  <c r="BE45" i="502"/>
  <c r="BE44" i="502"/>
  <c r="BE43" i="502"/>
  <c r="BE42" i="502"/>
  <c r="BE41" i="502"/>
  <c r="BE40" i="502"/>
  <c r="BE39" i="502"/>
  <c r="BE48" i="502"/>
  <c r="BE37" i="502"/>
  <c r="BE38" i="502"/>
  <c r="BE34" i="502"/>
  <c r="BE33" i="502"/>
  <c r="BE32" i="502"/>
  <c r="BE31" i="502"/>
  <c r="BE50" i="502"/>
  <c r="BE35" i="502"/>
  <c r="BE36" i="502"/>
  <c r="BC48" i="502"/>
  <c r="BC52" i="502"/>
  <c r="BC50" i="502"/>
  <c r="BC51" i="502"/>
  <c r="BC47" i="502"/>
  <c r="BC43" i="502"/>
  <c r="BC39" i="502"/>
  <c r="BC36" i="502"/>
  <c r="BC46" i="502"/>
  <c r="BC42" i="502"/>
  <c r="BC37" i="502"/>
  <c r="BC49" i="502"/>
  <c r="BC45" i="502"/>
  <c r="BC41" i="502"/>
  <c r="BC38" i="502"/>
  <c r="BC44" i="502"/>
  <c r="BC40" i="502"/>
  <c r="BC35" i="502"/>
  <c r="BC34" i="502"/>
  <c r="BC33" i="502"/>
  <c r="BC32" i="502"/>
  <c r="BC31" i="502"/>
  <c r="BA52" i="502"/>
  <c r="BA48" i="502"/>
  <c r="BA46" i="502"/>
  <c r="BA44" i="502"/>
  <c r="BA43" i="502"/>
  <c r="BA42" i="502"/>
  <c r="BA40" i="502"/>
  <c r="BA39" i="502"/>
  <c r="BA49" i="502"/>
  <c r="BA35" i="502"/>
  <c r="BA33" i="502"/>
  <c r="BA32" i="502"/>
  <c r="BA31" i="502"/>
  <c r="BA47" i="502"/>
  <c r="BA36" i="502"/>
  <c r="BA51" i="502"/>
  <c r="BD52" i="502"/>
  <c r="BD51" i="502"/>
  <c r="BD50" i="502"/>
  <c r="BD49" i="502"/>
  <c r="BD48" i="502"/>
  <c r="BD47" i="502"/>
  <c r="BD46" i="502"/>
  <c r="BD45" i="502"/>
  <c r="BD44" i="502"/>
  <c r="BD43" i="502"/>
  <c r="BD42" i="502"/>
  <c r="BD41" i="502"/>
  <c r="BD40" i="502"/>
  <c r="BD39" i="502"/>
  <c r="BD38" i="502"/>
  <c r="BD37" i="502"/>
  <c r="BD36" i="502"/>
  <c r="BD35" i="502"/>
  <c r="BD34" i="502"/>
  <c r="BD33" i="502"/>
  <c r="BD32" i="502"/>
  <c r="BD31" i="502"/>
  <c r="AF4" i="502"/>
  <c r="BB30" i="502" s="1"/>
  <c r="AQ52" i="502"/>
  <c r="AQ51" i="502"/>
  <c r="AQ50" i="502"/>
  <c r="AQ49" i="502"/>
  <c r="AQ48" i="502"/>
  <c r="AQ47" i="502"/>
  <c r="AQ46" i="502"/>
  <c r="AQ45" i="502"/>
  <c r="AQ44" i="502"/>
  <c r="AQ43" i="502"/>
  <c r="AQ42" i="502"/>
  <c r="AQ41" i="502"/>
  <c r="AQ40" i="502"/>
  <c r="AQ39" i="502"/>
  <c r="AQ38" i="502"/>
  <c r="AQ37" i="502"/>
  <c r="AQ36" i="502"/>
  <c r="AQ35" i="502"/>
  <c r="BG51" i="502"/>
  <c r="BG47" i="502"/>
  <c r="BG49" i="502"/>
  <c r="BG52" i="502"/>
  <c r="BG50" i="502"/>
  <c r="AL31" i="502"/>
  <c r="BG31" i="502"/>
  <c r="BG32" i="502"/>
  <c r="BG33" i="502"/>
  <c r="BG34" i="502"/>
  <c r="AK35" i="502"/>
  <c r="BI35" i="502"/>
  <c r="BJ36" i="502"/>
  <c r="BF37" i="502"/>
  <c r="AJ38" i="502"/>
  <c r="BG38" i="502"/>
  <c r="AK39" i="502"/>
  <c r="BF39" i="502"/>
  <c r="BJ41" i="502"/>
  <c r="BG42" i="502"/>
  <c r="AK43" i="502"/>
  <c r="BF43" i="502"/>
  <c r="BJ45" i="502"/>
  <c r="BG46" i="502"/>
  <c r="AJ47" i="502"/>
  <c r="AK49" i="502"/>
  <c r="AJ52" i="502"/>
  <c r="AJ51" i="502"/>
  <c r="AJ49" i="502"/>
  <c r="AJ46" i="502"/>
  <c r="AJ45" i="502"/>
  <c r="AJ44" i="502"/>
  <c r="AJ43" i="502"/>
  <c r="AJ42" i="502"/>
  <c r="AJ41" i="502"/>
  <c r="AJ40" i="502"/>
  <c r="AJ50" i="502"/>
  <c r="BH52" i="502"/>
  <c r="BH51" i="502"/>
  <c r="BH50" i="502"/>
  <c r="BH49" i="502"/>
  <c r="BH48" i="502"/>
  <c r="BH47" i="502"/>
  <c r="BH46" i="502"/>
  <c r="BH45" i="502"/>
  <c r="BH44" i="502"/>
  <c r="BH43" i="502"/>
  <c r="BH42" i="502"/>
  <c r="BH41" i="502"/>
  <c r="BH40" i="502"/>
  <c r="BH39" i="502"/>
  <c r="BH38" i="502"/>
  <c r="BH37" i="502"/>
  <c r="BH36" i="502"/>
  <c r="BH35" i="502"/>
  <c r="BH34" i="502"/>
  <c r="AD31" i="502"/>
  <c r="Z31" i="502" s="1"/>
  <c r="AQ31" i="502"/>
  <c r="BH31" i="502"/>
  <c r="AD32" i="502"/>
  <c r="Z32" i="502" s="1"/>
  <c r="AQ32" i="502"/>
  <c r="BH32" i="502"/>
  <c r="AD33" i="502"/>
  <c r="Z33" i="502" s="1"/>
  <c r="AQ33" i="502"/>
  <c r="BH33" i="502"/>
  <c r="AQ34" i="502"/>
  <c r="BI34" i="502"/>
  <c r="BJ35" i="502"/>
  <c r="BF36" i="502"/>
  <c r="AJ37" i="502"/>
  <c r="BG37" i="502"/>
  <c r="AK38" i="502"/>
  <c r="AL39" i="502"/>
  <c r="BG39" i="502"/>
  <c r="AK40" i="502"/>
  <c r="BF40" i="502"/>
  <c r="BJ42" i="502"/>
  <c r="BG43" i="502"/>
  <c r="BF44" i="502"/>
  <c r="AK52" i="502"/>
  <c r="AK48" i="502"/>
  <c r="AK50" i="502"/>
  <c r="AK51" i="502"/>
  <c r="AK47" i="502"/>
  <c r="BI52" i="502"/>
  <c r="BI48" i="502"/>
  <c r="BI50" i="502"/>
  <c r="BI46" i="502"/>
  <c r="BI45" i="502"/>
  <c r="BI44" i="502"/>
  <c r="BI43" i="502"/>
  <c r="BI42" i="502"/>
  <c r="BI41" i="502"/>
  <c r="BI40" i="502"/>
  <c r="BI39" i="502"/>
  <c r="BI51" i="502"/>
  <c r="BI47" i="502"/>
  <c r="BI31" i="502"/>
  <c r="AJ32" i="502"/>
  <c r="BI32" i="502"/>
  <c r="AJ33" i="502"/>
  <c r="BI33" i="502"/>
  <c r="AJ34" i="502"/>
  <c r="AJ36" i="502"/>
  <c r="AK37" i="502"/>
  <c r="BI37" i="502"/>
  <c r="AK41" i="502"/>
  <c r="AK45" i="502"/>
  <c r="BI49" i="502"/>
  <c r="AD51" i="502"/>
  <c r="Z51" i="502" s="1"/>
  <c r="AD50" i="502"/>
  <c r="Z50" i="502" s="1"/>
  <c r="AD49" i="502"/>
  <c r="Z49" i="502" s="1"/>
  <c r="AD48" i="502"/>
  <c r="Z48" i="502" s="1"/>
  <c r="AD47" i="502"/>
  <c r="Z47" i="502" s="1"/>
  <c r="AD46" i="502"/>
  <c r="Z46" i="502" s="1"/>
  <c r="AD45" i="502"/>
  <c r="Z45" i="502" s="1"/>
  <c r="AD44" i="502"/>
  <c r="Z44" i="502" s="1"/>
  <c r="AD43" i="502"/>
  <c r="Z43" i="502" s="1"/>
  <c r="AD42" i="502"/>
  <c r="Z42" i="502" s="1"/>
  <c r="AD41" i="502"/>
  <c r="Z41" i="502" s="1"/>
  <c r="AD40" i="502"/>
  <c r="Z40" i="502" s="1"/>
  <c r="AD39" i="502"/>
  <c r="Z39" i="502" s="1"/>
  <c r="AD38" i="502"/>
  <c r="Z38" i="502" s="1"/>
  <c r="AD37" i="502"/>
  <c r="Z37" i="502" s="1"/>
  <c r="AD36" i="502"/>
  <c r="Z36" i="502" s="1"/>
  <c r="AD35" i="502"/>
  <c r="Z35" i="502" s="1"/>
  <c r="AL51" i="502"/>
  <c r="AL52" i="502"/>
  <c r="BF52" i="502"/>
  <c r="BF50" i="502"/>
  <c r="BF48" i="502"/>
  <c r="BF49" i="502"/>
  <c r="BJ49" i="502"/>
  <c r="BJ52" i="502"/>
  <c r="BJ51" i="502"/>
  <c r="BJ47" i="502"/>
  <c r="BJ48" i="502"/>
  <c r="AK31" i="502"/>
  <c r="BF31" i="502"/>
  <c r="BJ31" i="502"/>
  <c r="AK32" i="502"/>
  <c r="BF32" i="502"/>
  <c r="BJ32" i="502"/>
  <c r="AK33" i="502"/>
  <c r="BF33" i="502"/>
  <c r="BJ33" i="502"/>
  <c r="AK34" i="502"/>
  <c r="BF34" i="502"/>
  <c r="AJ35" i="502"/>
  <c r="BG35" i="502"/>
  <c r="AK36" i="502"/>
  <c r="BI36" i="502"/>
  <c r="BJ37" i="502"/>
  <c r="BF38" i="502"/>
  <c r="AJ39" i="502"/>
  <c r="BJ40" i="502"/>
  <c r="BG41" i="502"/>
  <c r="AK42" i="502"/>
  <c r="BF42" i="502"/>
  <c r="BJ44" i="502"/>
  <c r="BG45" i="502"/>
  <c r="AK46" i="502"/>
  <c r="BF46" i="502"/>
  <c r="AA53" i="502"/>
  <c r="U53" i="502" s="1"/>
  <c r="W53" i="502" s="1"/>
  <c r="Y53" i="502" s="1"/>
  <c r="AA57" i="502"/>
  <c r="AA56" i="502"/>
  <c r="U56" i="502" s="1"/>
  <c r="W56" i="502" s="1"/>
  <c r="Y56" i="502" s="1"/>
  <c r="E131" i="522"/>
  <c r="Y114" i="503" l="1"/>
  <c r="W114" i="503"/>
  <c r="W106" i="503"/>
  <c r="Y106" i="503" s="1"/>
  <c r="BA34" i="502"/>
  <c r="W138" i="503"/>
  <c r="Y138" i="503" s="1"/>
  <c r="W137" i="503"/>
  <c r="Y137" i="503"/>
  <c r="W134" i="503"/>
  <c r="Y134" i="503" s="1"/>
  <c r="BA37" i="502"/>
  <c r="BA50" i="502"/>
  <c r="AM2" i="503"/>
  <c r="BA57" i="503"/>
  <c r="BA55" i="503"/>
  <c r="BA53" i="503"/>
  <c r="BA58" i="503"/>
  <c r="BA56" i="503"/>
  <c r="BA54" i="503"/>
  <c r="AL56" i="503"/>
  <c r="AA56" i="503" s="1"/>
  <c r="U56" i="503" s="1"/>
  <c r="W56" i="503" s="1"/>
  <c r="Y56" i="503" s="1"/>
  <c r="W133" i="503"/>
  <c r="Y133" i="503" s="1"/>
  <c r="BA38" i="502"/>
  <c r="BA41" i="502"/>
  <c r="Y70" i="503"/>
  <c r="W131" i="503"/>
  <c r="Y131" i="503"/>
  <c r="AL58" i="503"/>
  <c r="AA58" i="503" s="1"/>
  <c r="U58" i="503" s="1"/>
  <c r="W58" i="503" s="1"/>
  <c r="Y58" i="503" s="1"/>
  <c r="AL49" i="502"/>
  <c r="AL45" i="502"/>
  <c r="AL36" i="502"/>
  <c r="AA36" i="502" s="1"/>
  <c r="U36" i="502" s="1"/>
  <c r="W36" i="502" s="1"/>
  <c r="Y36" i="502" s="1"/>
  <c r="AL43" i="502"/>
  <c r="AL33" i="502"/>
  <c r="AA33" i="502" s="1"/>
  <c r="U33" i="502" s="1"/>
  <c r="W33" i="502" s="1"/>
  <c r="Y33" i="502" s="1"/>
  <c r="AL50" i="502"/>
  <c r="AA50" i="502" s="1"/>
  <c r="U50" i="502" s="1"/>
  <c r="W50" i="502" s="1"/>
  <c r="Y50" i="502" s="1"/>
  <c r="AL46" i="502"/>
  <c r="AL42" i="502"/>
  <c r="AL41" i="502"/>
  <c r="AA41" i="502" s="1"/>
  <c r="U41" i="502" s="1"/>
  <c r="W41" i="502" s="1"/>
  <c r="Y41" i="502" s="1"/>
  <c r="AL37" i="502"/>
  <c r="AA37" i="502" s="1"/>
  <c r="U37" i="502" s="1"/>
  <c r="W37" i="502" s="1"/>
  <c r="Y37" i="502" s="1"/>
  <c r="AL48" i="502"/>
  <c r="AL40" i="502"/>
  <c r="AL47" i="502"/>
  <c r="AL38" i="502"/>
  <c r="AA38" i="502" s="1"/>
  <c r="U38" i="502" s="1"/>
  <c r="W38" i="502" s="1"/>
  <c r="Y38" i="502" s="1"/>
  <c r="W57" i="502"/>
  <c r="Y57" i="502" s="1"/>
  <c r="Y60" i="502"/>
  <c r="W57" i="503"/>
  <c r="Y57" i="503" s="1"/>
  <c r="W55" i="503"/>
  <c r="Y55" i="503" s="1"/>
  <c r="W54" i="503"/>
  <c r="Y54" i="503" s="1"/>
  <c r="W53" i="503"/>
  <c r="Y53" i="503" s="1"/>
  <c r="W100" i="503"/>
  <c r="Y100" i="503" s="1"/>
  <c r="W82" i="503"/>
  <c r="Y82" i="503" s="1"/>
  <c r="Y123" i="503"/>
  <c r="Y98" i="503"/>
  <c r="Y78" i="503"/>
  <c r="W68" i="502"/>
  <c r="Y68" i="502" s="1"/>
  <c r="W90" i="503"/>
  <c r="Y90" i="503" s="1"/>
  <c r="W72" i="503"/>
  <c r="Y72" i="503" s="1"/>
  <c r="W55" i="502"/>
  <c r="Y55" i="502" s="1"/>
  <c r="Y109" i="503"/>
  <c r="W64" i="503"/>
  <c r="Y64" i="503" s="1"/>
  <c r="AL34" i="502"/>
  <c r="AA34" i="502" s="1"/>
  <c r="U34" i="502" s="1"/>
  <c r="W34" i="502" s="1"/>
  <c r="Y34" i="502" s="1"/>
  <c r="AL32" i="502"/>
  <c r="AL35" i="502"/>
  <c r="AA35" i="502" s="1"/>
  <c r="U35" i="502" s="1"/>
  <c r="W35" i="502" s="1"/>
  <c r="Y35" i="502" s="1"/>
  <c r="AM2" i="502"/>
  <c r="AA42" i="502"/>
  <c r="U42" i="502" s="1"/>
  <c r="W42" i="502" s="1"/>
  <c r="Y42" i="502" s="1"/>
  <c r="AA46" i="502"/>
  <c r="U46" i="502" s="1"/>
  <c r="W46" i="502" s="1"/>
  <c r="Y46" i="502" s="1"/>
  <c r="AA43" i="502"/>
  <c r="U43" i="502" s="1"/>
  <c r="W43" i="502" s="1"/>
  <c r="Y43" i="502" s="1"/>
  <c r="AL44" i="502"/>
  <c r="AA44" i="502" s="1"/>
  <c r="U44" i="502" s="1"/>
  <c r="W44" i="502" s="1"/>
  <c r="Y44" i="502" s="1"/>
  <c r="AA48" i="502"/>
  <c r="U48" i="502" s="1"/>
  <c r="W48" i="502" s="1"/>
  <c r="Y48" i="502" s="1"/>
  <c r="AA32" i="502"/>
  <c r="U32" i="502" s="1"/>
  <c r="W32" i="502" s="1"/>
  <c r="Y32" i="502" s="1"/>
  <c r="AA49" i="502"/>
  <c r="U49" i="502" s="1"/>
  <c r="W49" i="502" s="1"/>
  <c r="Y49" i="502" s="1"/>
  <c r="AA37" i="503"/>
  <c r="U37" i="503" s="1"/>
  <c r="W37" i="503" s="1"/>
  <c r="Y37" i="503" s="1"/>
  <c r="AA41" i="503"/>
  <c r="U41" i="503" s="1"/>
  <c r="W41" i="503" s="1"/>
  <c r="Y41" i="503" s="1"/>
  <c r="AA45" i="503"/>
  <c r="U45" i="503" s="1"/>
  <c r="W45" i="503" s="1"/>
  <c r="Y45" i="503" s="1"/>
  <c r="AA49" i="503"/>
  <c r="U49" i="503" s="1"/>
  <c r="W49" i="503" s="1"/>
  <c r="Y49" i="503" s="1"/>
  <c r="AA50" i="503"/>
  <c r="U50" i="503" s="1"/>
  <c r="W50" i="503" s="1"/>
  <c r="Y50" i="503" s="1"/>
  <c r="AA39" i="503"/>
  <c r="U39" i="503" s="1"/>
  <c r="W39" i="503" s="1"/>
  <c r="Y39" i="503" s="1"/>
  <c r="AA43" i="503"/>
  <c r="U43" i="503" s="1"/>
  <c r="W43" i="503" s="1"/>
  <c r="Y43" i="503" s="1"/>
  <c r="AA51" i="503"/>
  <c r="U51" i="503" s="1"/>
  <c r="W51" i="503" s="1"/>
  <c r="Y51" i="503" s="1"/>
  <c r="AA52" i="503"/>
  <c r="U52" i="503" s="1"/>
  <c r="W52" i="503" s="1"/>
  <c r="Y52" i="503" s="1"/>
  <c r="AA48" i="503"/>
  <c r="U48" i="503" s="1"/>
  <c r="W48" i="503" s="1"/>
  <c r="Y48" i="503" s="1"/>
  <c r="AA35" i="503"/>
  <c r="U35" i="503" s="1"/>
  <c r="W35" i="503" s="1"/>
  <c r="Y35" i="503" s="1"/>
  <c r="AA33" i="503"/>
  <c r="U33" i="503" s="1"/>
  <c r="W33" i="503" s="1"/>
  <c r="Y33" i="503" s="1"/>
  <c r="AA31" i="503"/>
  <c r="U31" i="503" s="1"/>
  <c r="W31" i="503" s="1"/>
  <c r="AA28" i="503"/>
  <c r="AA46" i="503"/>
  <c r="U46" i="503" s="1"/>
  <c r="W46" i="503" s="1"/>
  <c r="Y46" i="503" s="1"/>
  <c r="AA38" i="503"/>
  <c r="U38" i="503" s="1"/>
  <c r="W38" i="503" s="1"/>
  <c r="Y38" i="503" s="1"/>
  <c r="AA42" i="503"/>
  <c r="U42" i="503" s="1"/>
  <c r="W42" i="503" s="1"/>
  <c r="Y42" i="503" s="1"/>
  <c r="AA32" i="503"/>
  <c r="U32" i="503" s="1"/>
  <c r="W32" i="503" s="1"/>
  <c r="Y32" i="503" s="1"/>
  <c r="AA36" i="503"/>
  <c r="U36" i="503" s="1"/>
  <c r="W36" i="503" s="1"/>
  <c r="Y36" i="503" s="1"/>
  <c r="AA40" i="503"/>
  <c r="U40" i="503" s="1"/>
  <c r="W40" i="503" s="1"/>
  <c r="Y40" i="503" s="1"/>
  <c r="AA44" i="503"/>
  <c r="U44" i="503" s="1"/>
  <c r="W44" i="503" s="1"/>
  <c r="Y44" i="503" s="1"/>
  <c r="AA47" i="503"/>
  <c r="U47" i="503" s="1"/>
  <c r="W47" i="503" s="1"/>
  <c r="Y47" i="503" s="1"/>
  <c r="AA34" i="503"/>
  <c r="U34" i="503" s="1"/>
  <c r="W34" i="503" s="1"/>
  <c r="Y34" i="503" s="1"/>
  <c r="AA31" i="502"/>
  <c r="U31" i="502" s="1"/>
  <c r="W31" i="502" s="1"/>
  <c r="Y31" i="502" s="1"/>
  <c r="AA28" i="502"/>
  <c r="AA40" i="502"/>
  <c r="U40" i="502" s="1"/>
  <c r="W40" i="502" s="1"/>
  <c r="Y40" i="502" s="1"/>
  <c r="AA51" i="502"/>
  <c r="U51" i="502" s="1"/>
  <c r="W51" i="502" s="1"/>
  <c r="Y51" i="502" s="1"/>
  <c r="AA47" i="502"/>
  <c r="U47" i="502" s="1"/>
  <c r="W47" i="502" s="1"/>
  <c r="Y47" i="502" s="1"/>
  <c r="AA39" i="502"/>
  <c r="U39" i="502" s="1"/>
  <c r="W39" i="502" s="1"/>
  <c r="Y39" i="502" s="1"/>
  <c r="AA45" i="502"/>
  <c r="U45" i="502" s="1"/>
  <c r="W45" i="502" s="1"/>
  <c r="Y45" i="502" s="1"/>
  <c r="AA52" i="502"/>
  <c r="U52" i="502" s="1"/>
  <c r="W52" i="502" s="1"/>
  <c r="Y52" i="502" s="1"/>
  <c r="BB51" i="502"/>
  <c r="BB47" i="502"/>
  <c r="BB52" i="502"/>
  <c r="BB49" i="502"/>
  <c r="BB50" i="502"/>
  <c r="BB44" i="502"/>
  <c r="BB40" i="502"/>
  <c r="BB35" i="502"/>
  <c r="BB34" i="502"/>
  <c r="BB33" i="502"/>
  <c r="BB32" i="502"/>
  <c r="BB31" i="502"/>
  <c r="BB43" i="502"/>
  <c r="BB39" i="502"/>
  <c r="BB36" i="502"/>
  <c r="BB48" i="502"/>
  <c r="BB46" i="502"/>
  <c r="BB42" i="502"/>
  <c r="BB37" i="502"/>
  <c r="BB45" i="502"/>
  <c r="BB41" i="502"/>
  <c r="BB38" i="502"/>
  <c r="BA30" i="472"/>
  <c r="BB30" i="472"/>
  <c r="BC30" i="472"/>
  <c r="BD30" i="472"/>
  <c r="H9" i="472"/>
  <c r="G9" i="472"/>
  <c r="H8" i="472"/>
  <c r="G8" i="472"/>
  <c r="H7" i="472"/>
  <c r="G7" i="472"/>
  <c r="S29" i="470"/>
  <c r="U129" i="500"/>
  <c r="U128" i="500"/>
  <c r="U127" i="500"/>
  <c r="U126" i="500"/>
  <c r="U125" i="500"/>
  <c r="U124" i="500"/>
  <c r="U123" i="500"/>
  <c r="U122" i="500"/>
  <c r="U121" i="500"/>
  <c r="U120" i="500"/>
  <c r="U119" i="500"/>
  <c r="U118" i="500"/>
  <c r="U117" i="500"/>
  <c r="U116" i="500"/>
  <c r="U115" i="500"/>
  <c r="U114" i="500"/>
  <c r="U113" i="500"/>
  <c r="U112" i="500"/>
  <c r="U111" i="500"/>
  <c r="U110" i="500"/>
  <c r="U109" i="500"/>
  <c r="U108" i="500"/>
  <c r="U107" i="500"/>
  <c r="U106" i="500"/>
  <c r="U105" i="500"/>
  <c r="U104" i="500"/>
  <c r="U103" i="500"/>
  <c r="U102" i="500"/>
  <c r="U101" i="500"/>
  <c r="U100" i="500"/>
  <c r="U99" i="500"/>
  <c r="U98" i="500"/>
  <c r="U97" i="500"/>
  <c r="U96" i="500"/>
  <c r="U95" i="500"/>
  <c r="U94" i="500"/>
  <c r="U93" i="500"/>
  <c r="U92" i="500"/>
  <c r="U91" i="500"/>
  <c r="U90" i="500"/>
  <c r="U89" i="500"/>
  <c r="U88" i="500"/>
  <c r="U87" i="500"/>
  <c r="U86" i="500"/>
  <c r="U85" i="500"/>
  <c r="U84" i="500"/>
  <c r="U83" i="500"/>
  <c r="U82" i="500"/>
  <c r="U81" i="500"/>
  <c r="U80" i="500"/>
  <c r="U79" i="500"/>
  <c r="U78" i="500"/>
  <c r="U77" i="500"/>
  <c r="U76" i="500"/>
  <c r="U75" i="500"/>
  <c r="U74" i="500"/>
  <c r="U73" i="500"/>
  <c r="U72" i="500"/>
  <c r="U71" i="500"/>
  <c r="U70" i="500"/>
  <c r="U69" i="500"/>
  <c r="U68" i="500"/>
  <c r="U67" i="500"/>
  <c r="U66" i="500"/>
  <c r="U65" i="500"/>
  <c r="U64" i="500"/>
  <c r="U63" i="500"/>
  <c r="U62" i="500"/>
  <c r="U61" i="500"/>
  <c r="U60" i="500"/>
  <c r="U59" i="500"/>
  <c r="U58" i="500"/>
  <c r="U57" i="500"/>
  <c r="U56" i="500"/>
  <c r="U55" i="500"/>
  <c r="U54" i="500"/>
  <c r="U53" i="500"/>
  <c r="T231" i="500"/>
  <c r="U12" i="500" s="1"/>
  <c r="U11" i="500"/>
  <c r="U10" i="500"/>
  <c r="U9" i="500"/>
  <c r="U8" i="500"/>
  <c r="B270" i="1"/>
  <c r="B240" i="1"/>
  <c r="B180" i="1"/>
  <c r="W231" i="503" l="1"/>
  <c r="W28" i="503"/>
  <c r="Y31" i="503"/>
  <c r="U231" i="503"/>
  <c r="U13" i="503" s="1"/>
  <c r="Y231" i="502"/>
  <c r="Y28" i="502"/>
  <c r="U231" i="502"/>
  <c r="U13" i="502" s="1"/>
  <c r="W231" i="502"/>
  <c r="W28" i="502"/>
  <c r="AK130" i="544"/>
  <c r="AK129" i="544"/>
  <c r="AK128" i="544"/>
  <c r="AK127" i="544"/>
  <c r="AK126" i="544"/>
  <c r="AK125" i="544"/>
  <c r="AK124" i="544"/>
  <c r="AK123" i="544"/>
  <c r="AK122" i="544"/>
  <c r="AK121" i="544"/>
  <c r="AK120" i="544"/>
  <c r="AK119" i="544"/>
  <c r="AK118" i="544"/>
  <c r="AK117" i="544"/>
  <c r="AK116" i="544"/>
  <c r="AK115" i="544"/>
  <c r="AK114" i="544"/>
  <c r="AK113" i="544"/>
  <c r="AK112" i="544"/>
  <c r="AK111" i="544"/>
  <c r="AK110" i="544"/>
  <c r="AK109" i="544"/>
  <c r="AK108" i="544"/>
  <c r="AK107" i="544"/>
  <c r="AK106" i="544"/>
  <c r="AK105" i="544"/>
  <c r="AK104" i="544"/>
  <c r="AK103" i="544"/>
  <c r="AK102" i="544"/>
  <c r="AK101" i="544"/>
  <c r="AK100" i="544"/>
  <c r="AK99" i="544"/>
  <c r="AK98" i="544"/>
  <c r="AK97" i="544"/>
  <c r="AK96" i="544"/>
  <c r="AK95" i="544"/>
  <c r="AK94" i="544"/>
  <c r="AK93" i="544"/>
  <c r="AK92" i="544"/>
  <c r="AK91" i="544"/>
  <c r="AK90" i="544"/>
  <c r="AK89" i="544"/>
  <c r="AK88" i="544"/>
  <c r="AK87" i="544"/>
  <c r="AK86" i="544"/>
  <c r="AK85" i="544"/>
  <c r="AK84" i="544"/>
  <c r="AK83" i="544"/>
  <c r="AK82" i="544"/>
  <c r="AK81" i="544"/>
  <c r="AK80" i="544"/>
  <c r="AK79" i="544"/>
  <c r="AK78" i="544"/>
  <c r="AK77" i="544"/>
  <c r="AK76" i="544"/>
  <c r="AK75" i="544"/>
  <c r="AK74" i="544"/>
  <c r="AK73" i="544"/>
  <c r="AK72" i="544"/>
  <c r="AK71" i="544"/>
  <c r="AK70" i="544"/>
  <c r="AK69" i="544"/>
  <c r="AK68" i="544"/>
  <c r="AK67" i="544"/>
  <c r="AK66" i="544"/>
  <c r="AK65" i="544"/>
  <c r="AK64" i="544"/>
  <c r="AK63" i="544"/>
  <c r="AK62" i="544"/>
  <c r="AK61" i="544"/>
  <c r="AK60" i="544"/>
  <c r="AK59" i="544"/>
  <c r="AK58" i="544"/>
  <c r="AK57" i="544"/>
  <c r="AK56" i="544"/>
  <c r="AK55" i="544"/>
  <c r="AK54" i="544"/>
  <c r="AK53" i="544"/>
  <c r="AK52" i="544"/>
  <c r="AK51" i="544"/>
  <c r="AK50" i="544"/>
  <c r="AK49" i="544"/>
  <c r="AK48" i="544"/>
  <c r="AK47" i="544"/>
  <c r="AK46" i="544"/>
  <c r="AK45" i="544"/>
  <c r="AK44" i="544"/>
  <c r="AK43" i="544"/>
  <c r="AK42" i="544"/>
  <c r="AK41" i="544"/>
  <c r="AK40" i="544"/>
  <c r="AK39" i="544"/>
  <c r="AK38" i="544"/>
  <c r="AK37" i="544"/>
  <c r="AK36" i="544"/>
  <c r="AK35" i="544"/>
  <c r="AK34" i="544"/>
  <c r="AK33" i="544"/>
  <c r="AK32" i="544"/>
  <c r="AK31" i="544"/>
  <c r="AJ130" i="544"/>
  <c r="AJ129" i="544"/>
  <c r="AJ128" i="544"/>
  <c r="AJ127" i="544"/>
  <c r="AJ126" i="544"/>
  <c r="AJ125" i="544"/>
  <c r="AJ124" i="544"/>
  <c r="AJ123" i="544"/>
  <c r="AJ122" i="544"/>
  <c r="AJ121" i="544"/>
  <c r="AJ120" i="544"/>
  <c r="AJ119" i="544"/>
  <c r="AJ118" i="544"/>
  <c r="AJ117" i="544"/>
  <c r="AJ116" i="544"/>
  <c r="AJ115" i="544"/>
  <c r="AJ114" i="544"/>
  <c r="AJ113" i="544"/>
  <c r="AJ112" i="544"/>
  <c r="AJ111" i="544"/>
  <c r="AJ110" i="544"/>
  <c r="AJ109" i="544"/>
  <c r="AJ108" i="544"/>
  <c r="AJ107" i="544"/>
  <c r="AJ106" i="544"/>
  <c r="AJ105" i="544"/>
  <c r="AJ104" i="544"/>
  <c r="AJ103" i="544"/>
  <c r="AJ102" i="544"/>
  <c r="AJ101" i="544"/>
  <c r="AJ100" i="544"/>
  <c r="AJ99" i="544"/>
  <c r="AJ98" i="544"/>
  <c r="AJ97" i="544"/>
  <c r="AJ96" i="544"/>
  <c r="AJ95" i="544"/>
  <c r="AJ94" i="544"/>
  <c r="AJ93" i="544"/>
  <c r="AJ92" i="544"/>
  <c r="AJ91" i="544"/>
  <c r="AJ90" i="544"/>
  <c r="AJ89" i="544"/>
  <c r="AJ88" i="544"/>
  <c r="AJ87" i="544"/>
  <c r="AJ86" i="544"/>
  <c r="AJ85" i="544"/>
  <c r="AJ84" i="544"/>
  <c r="AJ83" i="544"/>
  <c r="AJ82" i="544"/>
  <c r="AJ81" i="544"/>
  <c r="AJ80" i="544"/>
  <c r="AJ79" i="544"/>
  <c r="AJ78" i="544"/>
  <c r="AJ77" i="544"/>
  <c r="AJ76" i="544"/>
  <c r="AJ75" i="544"/>
  <c r="AJ74" i="544"/>
  <c r="AJ73" i="544"/>
  <c r="AJ72" i="544"/>
  <c r="AJ71" i="544"/>
  <c r="AJ70" i="544"/>
  <c r="AJ69" i="544"/>
  <c r="AJ68" i="544"/>
  <c r="AJ67" i="544"/>
  <c r="AJ66" i="544"/>
  <c r="AJ65" i="544"/>
  <c r="AJ64" i="544"/>
  <c r="AJ63" i="544"/>
  <c r="AJ62" i="544"/>
  <c r="AJ61" i="544"/>
  <c r="AJ60" i="544"/>
  <c r="AJ59" i="544"/>
  <c r="AJ58" i="544"/>
  <c r="AJ57" i="544"/>
  <c r="AJ56" i="544"/>
  <c r="AJ55" i="544"/>
  <c r="AJ54" i="544"/>
  <c r="AJ53" i="544"/>
  <c r="AJ52" i="544"/>
  <c r="AJ51" i="544"/>
  <c r="AJ50" i="544"/>
  <c r="AJ49" i="544"/>
  <c r="AJ48" i="544"/>
  <c r="AJ47" i="544"/>
  <c r="AJ46" i="544"/>
  <c r="AJ45" i="544"/>
  <c r="AJ44" i="544"/>
  <c r="AJ43" i="544"/>
  <c r="AJ42" i="544"/>
  <c r="AJ41" i="544"/>
  <c r="AJ40" i="544"/>
  <c r="AJ39" i="544"/>
  <c r="AJ38" i="544"/>
  <c r="AJ37" i="544"/>
  <c r="AJ36" i="544"/>
  <c r="AJ35" i="544"/>
  <c r="AJ34" i="544"/>
  <c r="AJ33" i="544"/>
  <c r="AJ32" i="544"/>
  <c r="AJ31" i="544"/>
  <c r="AE130" i="544"/>
  <c r="AE129" i="544"/>
  <c r="AE128" i="544"/>
  <c r="AE127" i="544"/>
  <c r="AE126" i="544"/>
  <c r="AE125" i="544"/>
  <c r="AE124" i="544"/>
  <c r="AE123" i="544"/>
  <c r="AE122" i="544"/>
  <c r="AE121" i="544"/>
  <c r="AE120" i="544"/>
  <c r="AE119" i="544"/>
  <c r="AE118" i="544"/>
  <c r="AE117" i="544"/>
  <c r="AE116" i="544"/>
  <c r="AE115" i="544"/>
  <c r="AE114" i="544"/>
  <c r="AE113" i="544"/>
  <c r="AE112" i="544"/>
  <c r="AE111" i="544"/>
  <c r="AE110" i="544"/>
  <c r="AE109" i="544"/>
  <c r="AE108" i="544"/>
  <c r="AE107" i="544"/>
  <c r="AE106" i="544"/>
  <c r="AE105" i="544"/>
  <c r="AE104" i="544"/>
  <c r="AE103" i="544"/>
  <c r="AE102" i="544"/>
  <c r="AE101" i="544"/>
  <c r="AE100" i="544"/>
  <c r="AE99" i="544"/>
  <c r="AE98" i="544"/>
  <c r="AE97" i="544"/>
  <c r="AE96" i="544"/>
  <c r="AE95" i="544"/>
  <c r="AE94" i="544"/>
  <c r="AE93" i="544"/>
  <c r="AE92" i="544"/>
  <c r="AE91" i="544"/>
  <c r="AE90" i="544"/>
  <c r="AE89" i="544"/>
  <c r="AE88" i="544"/>
  <c r="AE87" i="544"/>
  <c r="AE86" i="544"/>
  <c r="AE85" i="544"/>
  <c r="AE84" i="544"/>
  <c r="AE83" i="544"/>
  <c r="AE82" i="544"/>
  <c r="AE81" i="544"/>
  <c r="AE80" i="544"/>
  <c r="AE79" i="544"/>
  <c r="AE78" i="544"/>
  <c r="AE77" i="544"/>
  <c r="AE76" i="544"/>
  <c r="AE75" i="544"/>
  <c r="AE74" i="544"/>
  <c r="AE73" i="544"/>
  <c r="AE72" i="544"/>
  <c r="AE71" i="544"/>
  <c r="AE70" i="544"/>
  <c r="AE69" i="544"/>
  <c r="AE68" i="544"/>
  <c r="AE67" i="544"/>
  <c r="AE66" i="544"/>
  <c r="AE65" i="544"/>
  <c r="AE64" i="544"/>
  <c r="AE63" i="544"/>
  <c r="AE62" i="544"/>
  <c r="AE61" i="544"/>
  <c r="AE60" i="544"/>
  <c r="AE59" i="544"/>
  <c r="AE58" i="544"/>
  <c r="AE57" i="544"/>
  <c r="AE56" i="544"/>
  <c r="AE55" i="544"/>
  <c r="AE54" i="544"/>
  <c r="AE53" i="544"/>
  <c r="AE52" i="544"/>
  <c r="AE51" i="544"/>
  <c r="AE50" i="544"/>
  <c r="AE49" i="544"/>
  <c r="AE48" i="544"/>
  <c r="AE47" i="544"/>
  <c r="AE46" i="544"/>
  <c r="AE45" i="544"/>
  <c r="AE44" i="544"/>
  <c r="AE43" i="544"/>
  <c r="AE42" i="544"/>
  <c r="AE41" i="544"/>
  <c r="AE40" i="544"/>
  <c r="AE39" i="544"/>
  <c r="AE38" i="544"/>
  <c r="AE37" i="544"/>
  <c r="AE36" i="544"/>
  <c r="AE35" i="544"/>
  <c r="AE34" i="544"/>
  <c r="AE33" i="544"/>
  <c r="AE32" i="544"/>
  <c r="AE31" i="544"/>
  <c r="AD130" i="544"/>
  <c r="AD129" i="544"/>
  <c r="AD128" i="544"/>
  <c r="AD127" i="544"/>
  <c r="AD126" i="544"/>
  <c r="AD125" i="544"/>
  <c r="AD124" i="544"/>
  <c r="AD123" i="544"/>
  <c r="AD122" i="544"/>
  <c r="AD121" i="544"/>
  <c r="AD120" i="544"/>
  <c r="AD119" i="544"/>
  <c r="AD118" i="544"/>
  <c r="AD117" i="544"/>
  <c r="AD116" i="544"/>
  <c r="AD115" i="544"/>
  <c r="AD114" i="544"/>
  <c r="AD113" i="544"/>
  <c r="AD112" i="544"/>
  <c r="AD111" i="544"/>
  <c r="AD110" i="544"/>
  <c r="AD109" i="544"/>
  <c r="AD108" i="544"/>
  <c r="AD107" i="544"/>
  <c r="AD106" i="544"/>
  <c r="AD105" i="544"/>
  <c r="AD104" i="544"/>
  <c r="AD103" i="544"/>
  <c r="AD102" i="544"/>
  <c r="AD101" i="544"/>
  <c r="AD100" i="544"/>
  <c r="AD99" i="544"/>
  <c r="AD98" i="544"/>
  <c r="AD97" i="544"/>
  <c r="AD96" i="544"/>
  <c r="AD95" i="544"/>
  <c r="AD94" i="544"/>
  <c r="AD93" i="544"/>
  <c r="AD92" i="544"/>
  <c r="AD91" i="544"/>
  <c r="AD90" i="544"/>
  <c r="AD89" i="544"/>
  <c r="AD88" i="544"/>
  <c r="AD87" i="544"/>
  <c r="AD86" i="544"/>
  <c r="AD85" i="544"/>
  <c r="AD84" i="544"/>
  <c r="AD83" i="544"/>
  <c r="AD82" i="544"/>
  <c r="AD81" i="544"/>
  <c r="AD80" i="544"/>
  <c r="AD79" i="544"/>
  <c r="AD78" i="544"/>
  <c r="AD77" i="544"/>
  <c r="AD76" i="544"/>
  <c r="AD75" i="544"/>
  <c r="AD74" i="544"/>
  <c r="AD73" i="544"/>
  <c r="AD72" i="544"/>
  <c r="AD71" i="544"/>
  <c r="AD70" i="544"/>
  <c r="AD69" i="544"/>
  <c r="AD68" i="544"/>
  <c r="AD67" i="544"/>
  <c r="AD66" i="544"/>
  <c r="AD65" i="544"/>
  <c r="AD64" i="544"/>
  <c r="AD63" i="544"/>
  <c r="AD62" i="544"/>
  <c r="AD61" i="544"/>
  <c r="AD60" i="544"/>
  <c r="AD59" i="544"/>
  <c r="AD58" i="544"/>
  <c r="AD57" i="544"/>
  <c r="AD56" i="544"/>
  <c r="AD55" i="544"/>
  <c r="AD54" i="544"/>
  <c r="AD53" i="544"/>
  <c r="AD52" i="544"/>
  <c r="AD51" i="544"/>
  <c r="AD50" i="544"/>
  <c r="AD49" i="544"/>
  <c r="AD48" i="544"/>
  <c r="AD47" i="544"/>
  <c r="AD46" i="544"/>
  <c r="AD45" i="544"/>
  <c r="AD44" i="544"/>
  <c r="AD43" i="544"/>
  <c r="AD42" i="544"/>
  <c r="AD41" i="544"/>
  <c r="AD40" i="544"/>
  <c r="AD39" i="544"/>
  <c r="AD38" i="544"/>
  <c r="AD37" i="544"/>
  <c r="AD36" i="544"/>
  <c r="AD35" i="544"/>
  <c r="AD34" i="544"/>
  <c r="AD33" i="544"/>
  <c r="AD32" i="544"/>
  <c r="AD31" i="544"/>
  <c r="BA30" i="544"/>
  <c r="BB30" i="544"/>
  <c r="O6" i="544"/>
  <c r="N6" i="544"/>
  <c r="T7" i="500"/>
  <c r="T8" i="500"/>
  <c r="T11" i="500"/>
  <c r="T10" i="500"/>
  <c r="T9" i="500"/>
  <c r="AG5" i="477"/>
  <c r="AF5" i="477"/>
  <c r="AE5" i="477"/>
  <c r="AD5" i="477"/>
  <c r="H10" i="500"/>
  <c r="H9" i="500"/>
  <c r="H8" i="500"/>
  <c r="AC129" i="500"/>
  <c r="AB129" i="500"/>
  <c r="AC128" i="500"/>
  <c r="AB128" i="500"/>
  <c r="AC127" i="500"/>
  <c r="AB127" i="500"/>
  <c r="AC126" i="500"/>
  <c r="AB126" i="500"/>
  <c r="AC125" i="500"/>
  <c r="AB125" i="500"/>
  <c r="AC124" i="500"/>
  <c r="AB124" i="500"/>
  <c r="AC123" i="500"/>
  <c r="AB123" i="500"/>
  <c r="AC122" i="500"/>
  <c r="AB122" i="500"/>
  <c r="AC121" i="500"/>
  <c r="AB121" i="500"/>
  <c r="AC120" i="500"/>
  <c r="AB120" i="500"/>
  <c r="AC119" i="500"/>
  <c r="AB119" i="500"/>
  <c r="AC118" i="500"/>
  <c r="AB118" i="500"/>
  <c r="AC117" i="500"/>
  <c r="AB117" i="500"/>
  <c r="AC116" i="500"/>
  <c r="AB116" i="500"/>
  <c r="AC115" i="500"/>
  <c r="AB115" i="500"/>
  <c r="AC114" i="500"/>
  <c r="AB114" i="500"/>
  <c r="AC113" i="500"/>
  <c r="AB113" i="500"/>
  <c r="AC112" i="500"/>
  <c r="AB112" i="500"/>
  <c r="AC111" i="500"/>
  <c r="AB111" i="500"/>
  <c r="AC110" i="500"/>
  <c r="AB110" i="500"/>
  <c r="AC109" i="500"/>
  <c r="AB109" i="500"/>
  <c r="AC108" i="500"/>
  <c r="AB108" i="500"/>
  <c r="AC107" i="500"/>
  <c r="AB107" i="500"/>
  <c r="AC106" i="500"/>
  <c r="AB106" i="500"/>
  <c r="AC105" i="500"/>
  <c r="AB105" i="500"/>
  <c r="AC104" i="500"/>
  <c r="AB104" i="500"/>
  <c r="AC103" i="500"/>
  <c r="AB103" i="500"/>
  <c r="AC102" i="500"/>
  <c r="AB102" i="500"/>
  <c r="AC101" i="500"/>
  <c r="AB101" i="500"/>
  <c r="AC100" i="500"/>
  <c r="AB100" i="500"/>
  <c r="AC99" i="500"/>
  <c r="AB99" i="500"/>
  <c r="AC98" i="500"/>
  <c r="AB98" i="500"/>
  <c r="AC97" i="500"/>
  <c r="AB97" i="500"/>
  <c r="AC96" i="500"/>
  <c r="AB96" i="500"/>
  <c r="AC95" i="500"/>
  <c r="AB95" i="500"/>
  <c r="AC94" i="500"/>
  <c r="AB94" i="500"/>
  <c r="AC93" i="500"/>
  <c r="AB93" i="500"/>
  <c r="AC92" i="500"/>
  <c r="AB92" i="500"/>
  <c r="AC91" i="500"/>
  <c r="AB91" i="500"/>
  <c r="AC90" i="500"/>
  <c r="AB90" i="500"/>
  <c r="AC89" i="500"/>
  <c r="AB89" i="500"/>
  <c r="AC88" i="500"/>
  <c r="AB88" i="500"/>
  <c r="AC87" i="500"/>
  <c r="AB87" i="500"/>
  <c r="AC86" i="500"/>
  <c r="AB86" i="500"/>
  <c r="AC85" i="500"/>
  <c r="AB85" i="500"/>
  <c r="AC84" i="500"/>
  <c r="AB84" i="500"/>
  <c r="AC83" i="500"/>
  <c r="AB83" i="500"/>
  <c r="AC82" i="500"/>
  <c r="AB82" i="500"/>
  <c r="AC81" i="500"/>
  <c r="AB81" i="500"/>
  <c r="AC80" i="500"/>
  <c r="AB80" i="500"/>
  <c r="AC79" i="500"/>
  <c r="AB79" i="500"/>
  <c r="AC78" i="500"/>
  <c r="AB78" i="500"/>
  <c r="AC77" i="500"/>
  <c r="AB77" i="500"/>
  <c r="AC76" i="500"/>
  <c r="AB76" i="500"/>
  <c r="AC75" i="500"/>
  <c r="AB75" i="500"/>
  <c r="AC74" i="500"/>
  <c r="AB74" i="500"/>
  <c r="AC73" i="500"/>
  <c r="AB73" i="500"/>
  <c r="AC72" i="500"/>
  <c r="AB72" i="500"/>
  <c r="AC71" i="500"/>
  <c r="AB71" i="500"/>
  <c r="AC70" i="500"/>
  <c r="AB70" i="500"/>
  <c r="AC69" i="500"/>
  <c r="AB69" i="500"/>
  <c r="AC68" i="500"/>
  <c r="AB68" i="500"/>
  <c r="AC67" i="500"/>
  <c r="AB67" i="500"/>
  <c r="AC66" i="500"/>
  <c r="AB66" i="500"/>
  <c r="AC65" i="500"/>
  <c r="AB65" i="500"/>
  <c r="AC64" i="500"/>
  <c r="AB64" i="500"/>
  <c r="AC63" i="500"/>
  <c r="AB63" i="500"/>
  <c r="AC62" i="500"/>
  <c r="AB62" i="500"/>
  <c r="AC61" i="500"/>
  <c r="AB61" i="500"/>
  <c r="AC60" i="500"/>
  <c r="AB60" i="500"/>
  <c r="AC59" i="500"/>
  <c r="AB59" i="500"/>
  <c r="AC58" i="500"/>
  <c r="AB58" i="500"/>
  <c r="AC57" i="500"/>
  <c r="AB57" i="500"/>
  <c r="AC56" i="500"/>
  <c r="AB56" i="500"/>
  <c r="AC55" i="500"/>
  <c r="AB55" i="500"/>
  <c r="AC54" i="500"/>
  <c r="AB54" i="500"/>
  <c r="AC53" i="500"/>
  <c r="AB53" i="500"/>
  <c r="AC52" i="500"/>
  <c r="AB52" i="500"/>
  <c r="AC51" i="500"/>
  <c r="AB51" i="500"/>
  <c r="AC50" i="500"/>
  <c r="AB50" i="500"/>
  <c r="AC49" i="500"/>
  <c r="AB49" i="500"/>
  <c r="AC48" i="500"/>
  <c r="AB48" i="500"/>
  <c r="AC47" i="500"/>
  <c r="AB47" i="500"/>
  <c r="AC46" i="500"/>
  <c r="AB46" i="500"/>
  <c r="AC45" i="500"/>
  <c r="AB45" i="500"/>
  <c r="AC44" i="500"/>
  <c r="AB44" i="500"/>
  <c r="AC43" i="500"/>
  <c r="AB43" i="500"/>
  <c r="AC42" i="500"/>
  <c r="AB42" i="500"/>
  <c r="AC41" i="500"/>
  <c r="AB41" i="500"/>
  <c r="AC40" i="500"/>
  <c r="AB40" i="500"/>
  <c r="AC39" i="500"/>
  <c r="AB39" i="500"/>
  <c r="AC38" i="500"/>
  <c r="AB38" i="500"/>
  <c r="AC37" i="500"/>
  <c r="AB37" i="500"/>
  <c r="AC36" i="500"/>
  <c r="AB36" i="500"/>
  <c r="AC35" i="500"/>
  <c r="AB35" i="500"/>
  <c r="AC34" i="500"/>
  <c r="AB34" i="500"/>
  <c r="AC33" i="500"/>
  <c r="AB33" i="500"/>
  <c r="AC32" i="500"/>
  <c r="AB32" i="500"/>
  <c r="AC31" i="500"/>
  <c r="AB31" i="500"/>
  <c r="N231" i="500"/>
  <c r="O231" i="500"/>
  <c r="P231" i="500"/>
  <c r="BS29" i="544"/>
  <c r="BR29" i="544"/>
  <c r="BQ29" i="544"/>
  <c r="BP29" i="544"/>
  <c r="BO29" i="544"/>
  <c r="Y231" i="503" l="1"/>
  <c r="Y28" i="503"/>
  <c r="N131" i="544"/>
  <c r="M131" i="544"/>
  <c r="I131" i="544"/>
  <c r="H131" i="544"/>
  <c r="G131" i="544"/>
  <c r="T131" i="544"/>
  <c r="R29" i="470"/>
  <c r="F130" i="544"/>
  <c r="F129" i="544"/>
  <c r="F128" i="544"/>
  <c r="F127" i="544"/>
  <c r="F126" i="544"/>
  <c r="F125" i="544"/>
  <c r="F124" i="544"/>
  <c r="F123" i="544"/>
  <c r="F122" i="544"/>
  <c r="F121" i="544"/>
  <c r="F120" i="544"/>
  <c r="F119" i="544"/>
  <c r="F118" i="544"/>
  <c r="F117" i="544"/>
  <c r="F116" i="544"/>
  <c r="F115" i="544"/>
  <c r="F114" i="544"/>
  <c r="F113" i="544"/>
  <c r="F112" i="544"/>
  <c r="F111" i="544"/>
  <c r="F110" i="544"/>
  <c r="F109" i="544"/>
  <c r="F108" i="544"/>
  <c r="F107" i="544"/>
  <c r="F106" i="544"/>
  <c r="F105" i="544"/>
  <c r="F104" i="544"/>
  <c r="F103" i="544"/>
  <c r="F102" i="544"/>
  <c r="F101" i="544"/>
  <c r="F100" i="544"/>
  <c r="F99" i="544"/>
  <c r="F98" i="544"/>
  <c r="F97" i="544"/>
  <c r="F96" i="544"/>
  <c r="F95" i="544"/>
  <c r="F94" i="544"/>
  <c r="F93" i="544"/>
  <c r="F92" i="544"/>
  <c r="F91" i="544"/>
  <c r="F90" i="544"/>
  <c r="F89" i="544"/>
  <c r="F88" i="544"/>
  <c r="F87" i="544"/>
  <c r="F86" i="544"/>
  <c r="F85" i="544"/>
  <c r="F84" i="544"/>
  <c r="F83" i="544"/>
  <c r="F82" i="544"/>
  <c r="F81" i="544"/>
  <c r="F80" i="544"/>
  <c r="F79" i="544"/>
  <c r="F78" i="544"/>
  <c r="F77" i="544"/>
  <c r="F76" i="544"/>
  <c r="F75" i="544"/>
  <c r="F74" i="544"/>
  <c r="F73" i="544"/>
  <c r="F72" i="544"/>
  <c r="F71" i="544"/>
  <c r="F70" i="544"/>
  <c r="F69" i="544"/>
  <c r="F68" i="544"/>
  <c r="F67" i="544"/>
  <c r="F66" i="544"/>
  <c r="Z3" i="544"/>
  <c r="Y3" i="544"/>
  <c r="V3" i="544"/>
  <c r="Z2" i="544"/>
  <c r="Y2" i="544"/>
  <c r="V2" i="544"/>
  <c r="BK68" i="544" l="1"/>
  <c r="BL68" i="544"/>
  <c r="BK72" i="544"/>
  <c r="BL72" i="544"/>
  <c r="BK76" i="544"/>
  <c r="BL76" i="544"/>
  <c r="BK80" i="544"/>
  <c r="BL80" i="544"/>
  <c r="BK84" i="544"/>
  <c r="BL84" i="544"/>
  <c r="BK88" i="544"/>
  <c r="BL88" i="544"/>
  <c r="BK92" i="544"/>
  <c r="BL92" i="544"/>
  <c r="BK96" i="544"/>
  <c r="BL96" i="544"/>
  <c r="BK100" i="544"/>
  <c r="BL100" i="544"/>
  <c r="BK104" i="544"/>
  <c r="BL104" i="544"/>
  <c r="BK108" i="544"/>
  <c r="BL108" i="544"/>
  <c r="BK112" i="544"/>
  <c r="BL112" i="544"/>
  <c r="BK116" i="544"/>
  <c r="BL116" i="544"/>
  <c r="BK120" i="544"/>
  <c r="BL120" i="544"/>
  <c r="BK124" i="544"/>
  <c r="BL124" i="544"/>
  <c r="BK128" i="544"/>
  <c r="BL128" i="544"/>
  <c r="BK69" i="544"/>
  <c r="BL69" i="544"/>
  <c r="BK73" i="544"/>
  <c r="BL73" i="544"/>
  <c r="BK77" i="544"/>
  <c r="BL77" i="544"/>
  <c r="BK81" i="544"/>
  <c r="BL81" i="544"/>
  <c r="BK85" i="544"/>
  <c r="BL85" i="544"/>
  <c r="BK89" i="544"/>
  <c r="BL89" i="544"/>
  <c r="BK93" i="544"/>
  <c r="BL93" i="544"/>
  <c r="BK97" i="544"/>
  <c r="BL97" i="544"/>
  <c r="BK101" i="544"/>
  <c r="BL101" i="544"/>
  <c r="BK105" i="544"/>
  <c r="BL105" i="544"/>
  <c r="BK109" i="544"/>
  <c r="BL109" i="544"/>
  <c r="BK113" i="544"/>
  <c r="BL113" i="544"/>
  <c r="BK117" i="544"/>
  <c r="BL117" i="544"/>
  <c r="BK121" i="544"/>
  <c r="BL121" i="544"/>
  <c r="BK125" i="544"/>
  <c r="BL125" i="544"/>
  <c r="BK129" i="544"/>
  <c r="BL129" i="544"/>
  <c r="BK66" i="544"/>
  <c r="BL66" i="544"/>
  <c r="BK70" i="544"/>
  <c r="BL70" i="544"/>
  <c r="BK74" i="544"/>
  <c r="BL74" i="544"/>
  <c r="BK78" i="544"/>
  <c r="BL78" i="544"/>
  <c r="BK82" i="544"/>
  <c r="BL82" i="544"/>
  <c r="BK86" i="544"/>
  <c r="BL86" i="544"/>
  <c r="BK90" i="544"/>
  <c r="BL90" i="544"/>
  <c r="BK94" i="544"/>
  <c r="BL94" i="544"/>
  <c r="BK98" i="544"/>
  <c r="BL98" i="544"/>
  <c r="BK102" i="544"/>
  <c r="BL102" i="544"/>
  <c r="BK106" i="544"/>
  <c r="BL106" i="544"/>
  <c r="BK110" i="544"/>
  <c r="BL110" i="544"/>
  <c r="BK114" i="544"/>
  <c r="BL114" i="544"/>
  <c r="BK118" i="544"/>
  <c r="BL118" i="544"/>
  <c r="BK122" i="544"/>
  <c r="BL122" i="544"/>
  <c r="BK126" i="544"/>
  <c r="BL126" i="544"/>
  <c r="BK130" i="544"/>
  <c r="BL130" i="544"/>
  <c r="BK67" i="544"/>
  <c r="BL67" i="544"/>
  <c r="BK71" i="544"/>
  <c r="BL71" i="544"/>
  <c r="BK75" i="544"/>
  <c r="BL75" i="544"/>
  <c r="BK79" i="544"/>
  <c r="BL79" i="544"/>
  <c r="BK83" i="544"/>
  <c r="BL83" i="544"/>
  <c r="BK87" i="544"/>
  <c r="BL87" i="544"/>
  <c r="BK91" i="544"/>
  <c r="BL91" i="544"/>
  <c r="BK95" i="544"/>
  <c r="BL95" i="544"/>
  <c r="BK99" i="544"/>
  <c r="BL99" i="544"/>
  <c r="BK103" i="544"/>
  <c r="BL103" i="544"/>
  <c r="BK107" i="544"/>
  <c r="BL107" i="544"/>
  <c r="BK111" i="544"/>
  <c r="BL111" i="544"/>
  <c r="BK115" i="544"/>
  <c r="BL115" i="544"/>
  <c r="BK119" i="544"/>
  <c r="BL119" i="544"/>
  <c r="BL123" i="544"/>
  <c r="BK123" i="544"/>
  <c r="BK127" i="544"/>
  <c r="BL127" i="544"/>
  <c r="R68" i="544"/>
  <c r="P68" i="544"/>
  <c r="O68" i="544"/>
  <c r="Q68" i="544"/>
  <c r="R72" i="544"/>
  <c r="P72" i="544"/>
  <c r="Q72" i="544"/>
  <c r="O72" i="544"/>
  <c r="R76" i="544"/>
  <c r="P76" i="544"/>
  <c r="Q76" i="544"/>
  <c r="O76" i="544"/>
  <c r="R80" i="544"/>
  <c r="P80" i="544"/>
  <c r="O80" i="544"/>
  <c r="Q80" i="544"/>
  <c r="R84" i="544"/>
  <c r="P84" i="544"/>
  <c r="O84" i="544"/>
  <c r="Q84" i="544"/>
  <c r="R88" i="544"/>
  <c r="P88" i="544"/>
  <c r="Q88" i="544"/>
  <c r="O88" i="544"/>
  <c r="R92" i="544"/>
  <c r="P92" i="544"/>
  <c r="O92" i="544"/>
  <c r="Q92" i="544"/>
  <c r="R96" i="544"/>
  <c r="P96" i="544"/>
  <c r="O96" i="544"/>
  <c r="Q96" i="544"/>
  <c r="R100" i="544"/>
  <c r="P100" i="544"/>
  <c r="O100" i="544"/>
  <c r="Q100" i="544"/>
  <c r="R104" i="544"/>
  <c r="P104" i="544"/>
  <c r="Q104" i="544"/>
  <c r="O104" i="544"/>
  <c r="R108" i="544"/>
  <c r="P108" i="544"/>
  <c r="Q108" i="544"/>
  <c r="O108" i="544"/>
  <c r="R112" i="544"/>
  <c r="P112" i="544"/>
  <c r="O112" i="544"/>
  <c r="Q112" i="544"/>
  <c r="R116" i="544"/>
  <c r="P116" i="544"/>
  <c r="Q116" i="544"/>
  <c r="O116" i="544"/>
  <c r="R120" i="544"/>
  <c r="P120" i="544"/>
  <c r="Q120" i="544"/>
  <c r="O120" i="544"/>
  <c r="R124" i="544"/>
  <c r="P124" i="544"/>
  <c r="O124" i="544"/>
  <c r="Q124" i="544"/>
  <c r="R128" i="544"/>
  <c r="P128" i="544"/>
  <c r="O128" i="544"/>
  <c r="Q128" i="544"/>
  <c r="P69" i="544"/>
  <c r="O69" i="544"/>
  <c r="R69" i="544"/>
  <c r="Q69" i="544"/>
  <c r="P73" i="544"/>
  <c r="O73" i="544"/>
  <c r="R73" i="544"/>
  <c r="Q73" i="544"/>
  <c r="R77" i="544"/>
  <c r="Q77" i="544"/>
  <c r="P77" i="544"/>
  <c r="O77" i="544"/>
  <c r="R81" i="544"/>
  <c r="O81" i="544"/>
  <c r="Q81" i="544"/>
  <c r="P81" i="544"/>
  <c r="P85" i="544"/>
  <c r="O85" i="544"/>
  <c r="R85" i="544"/>
  <c r="Q85" i="544"/>
  <c r="P89" i="544"/>
  <c r="O89" i="544"/>
  <c r="R89" i="544"/>
  <c r="Q89" i="544"/>
  <c r="R93" i="544"/>
  <c r="Q93" i="544"/>
  <c r="O93" i="544"/>
  <c r="P93" i="544"/>
  <c r="Q97" i="544"/>
  <c r="P97" i="544"/>
  <c r="O97" i="544"/>
  <c r="R97" i="544"/>
  <c r="P101" i="544"/>
  <c r="O101" i="544"/>
  <c r="R101" i="544"/>
  <c r="Q101" i="544"/>
  <c r="P105" i="544"/>
  <c r="O105" i="544"/>
  <c r="R105" i="544"/>
  <c r="Q105" i="544"/>
  <c r="R109" i="544"/>
  <c r="Q109" i="544"/>
  <c r="P109" i="544"/>
  <c r="O109" i="544"/>
  <c r="O113" i="544"/>
  <c r="R113" i="544"/>
  <c r="P113" i="544"/>
  <c r="Q113" i="544"/>
  <c r="P117" i="544"/>
  <c r="R117" i="544"/>
  <c r="Q117" i="544"/>
  <c r="O117" i="544"/>
  <c r="P121" i="544"/>
  <c r="R121" i="544"/>
  <c r="Q121" i="544"/>
  <c r="O121" i="544"/>
  <c r="R125" i="544"/>
  <c r="Q125" i="544"/>
  <c r="O125" i="544"/>
  <c r="P125" i="544"/>
  <c r="P129" i="544"/>
  <c r="O129" i="544"/>
  <c r="R129" i="544"/>
  <c r="Q129" i="544"/>
  <c r="Q66" i="544"/>
  <c r="O66" i="544"/>
  <c r="R66" i="544"/>
  <c r="P66" i="544"/>
  <c r="Q70" i="544"/>
  <c r="O70" i="544"/>
  <c r="R70" i="544"/>
  <c r="P70" i="544"/>
  <c r="Q74" i="544"/>
  <c r="O74" i="544"/>
  <c r="P74" i="544"/>
  <c r="R74" i="544"/>
  <c r="Q78" i="544"/>
  <c r="O78" i="544"/>
  <c r="P78" i="544"/>
  <c r="R78" i="544"/>
  <c r="Q82" i="544"/>
  <c r="O82" i="544"/>
  <c r="R82" i="544"/>
  <c r="P82" i="544"/>
  <c r="Q86" i="544"/>
  <c r="O86" i="544"/>
  <c r="P86" i="544"/>
  <c r="R86" i="544"/>
  <c r="Q90" i="544"/>
  <c r="O90" i="544"/>
  <c r="P90" i="544"/>
  <c r="R90" i="544"/>
  <c r="Q94" i="544"/>
  <c r="O94" i="544"/>
  <c r="P94" i="544"/>
  <c r="R94" i="544"/>
  <c r="Q98" i="544"/>
  <c r="O98" i="544"/>
  <c r="R98" i="544"/>
  <c r="P98" i="544"/>
  <c r="Q102" i="544"/>
  <c r="O102" i="544"/>
  <c r="R102" i="544"/>
  <c r="P102" i="544"/>
  <c r="Q106" i="544"/>
  <c r="O106" i="544"/>
  <c r="P106" i="544"/>
  <c r="R106" i="544"/>
  <c r="Q110" i="544"/>
  <c r="O110" i="544"/>
  <c r="P110" i="544"/>
  <c r="R110" i="544"/>
  <c r="Q114" i="544"/>
  <c r="R114" i="544"/>
  <c r="O114" i="544"/>
  <c r="P114" i="544"/>
  <c r="Q118" i="544"/>
  <c r="P118" i="544"/>
  <c r="R118" i="544"/>
  <c r="O118" i="544"/>
  <c r="Q122" i="544"/>
  <c r="P122" i="544"/>
  <c r="R122" i="544"/>
  <c r="O122" i="544"/>
  <c r="Q126" i="544"/>
  <c r="P126" i="544"/>
  <c r="R126" i="544"/>
  <c r="O126" i="544"/>
  <c r="Q130" i="544"/>
  <c r="R130" i="544"/>
  <c r="P130" i="544"/>
  <c r="O130" i="544"/>
  <c r="Q67" i="544"/>
  <c r="P67" i="544"/>
  <c r="R67" i="544"/>
  <c r="O67" i="544"/>
  <c r="R71" i="544"/>
  <c r="O71" i="544"/>
  <c r="Q71" i="544"/>
  <c r="P71" i="544"/>
  <c r="O75" i="544"/>
  <c r="Q75" i="544"/>
  <c r="P75" i="544"/>
  <c r="R75" i="544"/>
  <c r="O79" i="544"/>
  <c r="Q79" i="544"/>
  <c r="P79" i="544"/>
  <c r="R79" i="544"/>
  <c r="Q83" i="544"/>
  <c r="P83" i="544"/>
  <c r="R83" i="544"/>
  <c r="O83" i="544"/>
  <c r="R87" i="544"/>
  <c r="P87" i="544"/>
  <c r="Q87" i="544"/>
  <c r="O87" i="544"/>
  <c r="O91" i="544"/>
  <c r="Q91" i="544"/>
  <c r="R91" i="544"/>
  <c r="P91" i="544"/>
  <c r="O95" i="544"/>
  <c r="Q95" i="544"/>
  <c r="P95" i="544"/>
  <c r="R95" i="544"/>
  <c r="Q99" i="544"/>
  <c r="P99" i="544"/>
  <c r="R99" i="544"/>
  <c r="O99" i="544"/>
  <c r="R103" i="544"/>
  <c r="O103" i="544"/>
  <c r="Q103" i="544"/>
  <c r="P103" i="544"/>
  <c r="O107" i="544"/>
  <c r="Q107" i="544"/>
  <c r="P107" i="544"/>
  <c r="R107" i="544"/>
  <c r="O111" i="544"/>
  <c r="Q111" i="544"/>
  <c r="P111" i="544"/>
  <c r="R111" i="544"/>
  <c r="Q115" i="544"/>
  <c r="P115" i="544"/>
  <c r="O115" i="544"/>
  <c r="R115" i="544"/>
  <c r="R119" i="544"/>
  <c r="O119" i="544"/>
  <c r="Q119" i="544"/>
  <c r="P119" i="544"/>
  <c r="O123" i="544"/>
  <c r="Q123" i="544"/>
  <c r="R123" i="544"/>
  <c r="P123" i="544"/>
  <c r="O127" i="544"/>
  <c r="Q127" i="544"/>
  <c r="P127" i="544"/>
  <c r="R127" i="544"/>
  <c r="K69" i="544"/>
  <c r="J69" i="544"/>
  <c r="Y69" i="544"/>
  <c r="W69" i="544"/>
  <c r="V69" i="544"/>
  <c r="Z69" i="544"/>
  <c r="BA69" i="544"/>
  <c r="BB69" i="544"/>
  <c r="K81" i="544"/>
  <c r="J81" i="544"/>
  <c r="Y81" i="544"/>
  <c r="W81" i="544"/>
  <c r="V81" i="544"/>
  <c r="Z81" i="544"/>
  <c r="BA81" i="544"/>
  <c r="BB81" i="544"/>
  <c r="K101" i="544"/>
  <c r="J101" i="544"/>
  <c r="Y101" i="544"/>
  <c r="W101" i="544"/>
  <c r="V101" i="544"/>
  <c r="Z101" i="544"/>
  <c r="BA101" i="544"/>
  <c r="BB101" i="544"/>
  <c r="K109" i="544"/>
  <c r="J109" i="544"/>
  <c r="Y109" i="544"/>
  <c r="W109" i="544"/>
  <c r="V109" i="544"/>
  <c r="Z109" i="544"/>
  <c r="BA109" i="544"/>
  <c r="BB109" i="544"/>
  <c r="K129" i="544"/>
  <c r="J129" i="544"/>
  <c r="Y129" i="544"/>
  <c r="W129" i="544"/>
  <c r="V129" i="544"/>
  <c r="Z129" i="544"/>
  <c r="BA129" i="544"/>
  <c r="BB129" i="544"/>
  <c r="K66" i="544"/>
  <c r="J66" i="544"/>
  <c r="Z66" i="544"/>
  <c r="V66" i="544"/>
  <c r="Y66" i="544"/>
  <c r="BA66" i="544"/>
  <c r="W66" i="544"/>
  <c r="BB66" i="544"/>
  <c r="K78" i="544"/>
  <c r="J78" i="544"/>
  <c r="Z78" i="544"/>
  <c r="V78" i="544"/>
  <c r="Y78" i="544"/>
  <c r="BA78" i="544"/>
  <c r="W78" i="544"/>
  <c r="BB78" i="544"/>
  <c r="K90" i="544"/>
  <c r="J90" i="544"/>
  <c r="Z90" i="544"/>
  <c r="V90" i="544"/>
  <c r="Y90" i="544"/>
  <c r="W90" i="544"/>
  <c r="BB90" i="544"/>
  <c r="BA90" i="544"/>
  <c r="K67" i="544"/>
  <c r="J67" i="544"/>
  <c r="V67" i="544"/>
  <c r="Y67" i="544"/>
  <c r="Z67" i="544"/>
  <c r="W67" i="544"/>
  <c r="BA67" i="544"/>
  <c r="BB67" i="544"/>
  <c r="K71" i="544"/>
  <c r="J71" i="544"/>
  <c r="V71" i="544"/>
  <c r="Y71" i="544"/>
  <c r="Z71" i="544"/>
  <c r="W71" i="544"/>
  <c r="BA71" i="544"/>
  <c r="BB71" i="544"/>
  <c r="K75" i="544"/>
  <c r="J75" i="544"/>
  <c r="V75" i="544"/>
  <c r="Y75" i="544"/>
  <c r="Z75" i="544"/>
  <c r="W75" i="544"/>
  <c r="BA75" i="544"/>
  <c r="BB75" i="544"/>
  <c r="K79" i="544"/>
  <c r="J79" i="544"/>
  <c r="V79" i="544"/>
  <c r="Y79" i="544"/>
  <c r="Z79" i="544"/>
  <c r="W79" i="544"/>
  <c r="BB79" i="544"/>
  <c r="BA79" i="544"/>
  <c r="K83" i="544"/>
  <c r="J83" i="544"/>
  <c r="V83" i="544"/>
  <c r="Y83" i="544"/>
  <c r="Z83" i="544"/>
  <c r="W83" i="544"/>
  <c r="BB83" i="544"/>
  <c r="BA83" i="544"/>
  <c r="K87" i="544"/>
  <c r="J87" i="544"/>
  <c r="V87" i="544"/>
  <c r="Y87" i="544"/>
  <c r="Z87" i="544"/>
  <c r="W87" i="544"/>
  <c r="BB87" i="544"/>
  <c r="BA87" i="544"/>
  <c r="K91" i="544"/>
  <c r="J91" i="544"/>
  <c r="V91" i="544"/>
  <c r="Y91" i="544"/>
  <c r="Z91" i="544"/>
  <c r="W91" i="544"/>
  <c r="BB91" i="544"/>
  <c r="BA91" i="544"/>
  <c r="K95" i="544"/>
  <c r="J95" i="544"/>
  <c r="V95" i="544"/>
  <c r="Y95" i="544"/>
  <c r="Z95" i="544"/>
  <c r="W95" i="544"/>
  <c r="BA95" i="544"/>
  <c r="BB95" i="544"/>
  <c r="K99" i="544"/>
  <c r="J99" i="544"/>
  <c r="V99" i="544"/>
  <c r="Y99" i="544"/>
  <c r="Z99" i="544"/>
  <c r="W99" i="544"/>
  <c r="BB99" i="544"/>
  <c r="BA99" i="544"/>
  <c r="K103" i="544"/>
  <c r="J103" i="544"/>
  <c r="V103" i="544"/>
  <c r="Y103" i="544"/>
  <c r="Z103" i="544"/>
  <c r="W103" i="544"/>
  <c r="BB103" i="544"/>
  <c r="BA103" i="544"/>
  <c r="K107" i="544"/>
  <c r="J107" i="544"/>
  <c r="V107" i="544"/>
  <c r="Y107" i="544"/>
  <c r="Z107" i="544"/>
  <c r="W107" i="544"/>
  <c r="BB107" i="544"/>
  <c r="BA107" i="544"/>
  <c r="K111" i="544"/>
  <c r="J111" i="544"/>
  <c r="V111" i="544"/>
  <c r="Y111" i="544"/>
  <c r="Z111" i="544"/>
  <c r="W111" i="544"/>
  <c r="BA111" i="544"/>
  <c r="BB111" i="544"/>
  <c r="K115" i="544"/>
  <c r="J115" i="544"/>
  <c r="V115" i="544"/>
  <c r="Y115" i="544"/>
  <c r="Z115" i="544"/>
  <c r="W115" i="544"/>
  <c r="BA115" i="544"/>
  <c r="BB115" i="544"/>
  <c r="K119" i="544"/>
  <c r="J119" i="544"/>
  <c r="V119" i="544"/>
  <c r="Y119" i="544"/>
  <c r="Z119" i="544"/>
  <c r="W119" i="544"/>
  <c r="BB119" i="544"/>
  <c r="BA119" i="544"/>
  <c r="K123" i="544"/>
  <c r="J123" i="544"/>
  <c r="V123" i="544"/>
  <c r="Y123" i="544"/>
  <c r="Z123" i="544"/>
  <c r="W123" i="544"/>
  <c r="BB123" i="544"/>
  <c r="BA123" i="544"/>
  <c r="K127" i="544"/>
  <c r="J127" i="544"/>
  <c r="V127" i="544"/>
  <c r="Y127" i="544"/>
  <c r="Z127" i="544"/>
  <c r="W127" i="544"/>
  <c r="BA127" i="544"/>
  <c r="BB127" i="544"/>
  <c r="K77" i="544"/>
  <c r="J77" i="544"/>
  <c r="Y77" i="544"/>
  <c r="W77" i="544"/>
  <c r="V77" i="544"/>
  <c r="Z77" i="544"/>
  <c r="BA77" i="544"/>
  <c r="BB77" i="544"/>
  <c r="K93" i="544"/>
  <c r="J93" i="544"/>
  <c r="Y93" i="544"/>
  <c r="W93" i="544"/>
  <c r="V93" i="544"/>
  <c r="Z93" i="544"/>
  <c r="BA93" i="544"/>
  <c r="BB93" i="544"/>
  <c r="K105" i="544"/>
  <c r="J105" i="544"/>
  <c r="Y105" i="544"/>
  <c r="W105" i="544"/>
  <c r="V105" i="544"/>
  <c r="Z105" i="544"/>
  <c r="BA105" i="544"/>
  <c r="BB105" i="544"/>
  <c r="K117" i="544"/>
  <c r="J117" i="544"/>
  <c r="Y117" i="544"/>
  <c r="W117" i="544"/>
  <c r="V117" i="544"/>
  <c r="Z117" i="544"/>
  <c r="BB117" i="544"/>
  <c r="BA117" i="544"/>
  <c r="K70" i="544"/>
  <c r="J70" i="544"/>
  <c r="Z70" i="544"/>
  <c r="V70" i="544"/>
  <c r="Y70" i="544"/>
  <c r="BA70" i="544"/>
  <c r="W70" i="544"/>
  <c r="BB70" i="544"/>
  <c r="K82" i="544"/>
  <c r="J82" i="544"/>
  <c r="Z82" i="544"/>
  <c r="V82" i="544"/>
  <c r="Y82" i="544"/>
  <c r="W82" i="544"/>
  <c r="BB82" i="544"/>
  <c r="BA82" i="544"/>
  <c r="K98" i="544"/>
  <c r="J98" i="544"/>
  <c r="Z98" i="544"/>
  <c r="V98" i="544"/>
  <c r="Y98" i="544"/>
  <c r="W98" i="544"/>
  <c r="BB98" i="544"/>
  <c r="BA98" i="544"/>
  <c r="K68" i="544"/>
  <c r="J68" i="544"/>
  <c r="Z68" i="544"/>
  <c r="Y68" i="544"/>
  <c r="BA68" i="544"/>
  <c r="V68" i="544"/>
  <c r="W68" i="544"/>
  <c r="BB68" i="544"/>
  <c r="K72" i="544"/>
  <c r="J72" i="544"/>
  <c r="Z72" i="544"/>
  <c r="Y72" i="544"/>
  <c r="BA72" i="544"/>
  <c r="V72" i="544"/>
  <c r="W72" i="544"/>
  <c r="BB72" i="544"/>
  <c r="K76" i="544"/>
  <c r="J76" i="544"/>
  <c r="Z76" i="544"/>
  <c r="Y76" i="544"/>
  <c r="BA76" i="544"/>
  <c r="V76" i="544"/>
  <c r="W76" i="544"/>
  <c r="BB76" i="544"/>
  <c r="K80" i="544"/>
  <c r="J80" i="544"/>
  <c r="Z80" i="544"/>
  <c r="Y80" i="544"/>
  <c r="BA80" i="544"/>
  <c r="V80" i="544"/>
  <c r="W80" i="544"/>
  <c r="BB80" i="544"/>
  <c r="K84" i="544"/>
  <c r="J84" i="544"/>
  <c r="Z84" i="544"/>
  <c r="Y84" i="544"/>
  <c r="V84" i="544"/>
  <c r="W84" i="544"/>
  <c r="BB84" i="544"/>
  <c r="BA84" i="544"/>
  <c r="K88" i="544"/>
  <c r="J88" i="544"/>
  <c r="Z88" i="544"/>
  <c r="Y88" i="544"/>
  <c r="V88" i="544"/>
  <c r="W88" i="544"/>
  <c r="BB88" i="544"/>
  <c r="BA88" i="544"/>
  <c r="K92" i="544"/>
  <c r="J92" i="544"/>
  <c r="Z92" i="544"/>
  <c r="Y92" i="544"/>
  <c r="V92" i="544"/>
  <c r="W92" i="544"/>
  <c r="BB92" i="544"/>
  <c r="BA92" i="544"/>
  <c r="K96" i="544"/>
  <c r="J96" i="544"/>
  <c r="Z96" i="544"/>
  <c r="Y96" i="544"/>
  <c r="V96" i="544"/>
  <c r="W96" i="544"/>
  <c r="BB96" i="544"/>
  <c r="BA96" i="544"/>
  <c r="K100" i="544"/>
  <c r="J100" i="544"/>
  <c r="Z100" i="544"/>
  <c r="Y100" i="544"/>
  <c r="V100" i="544"/>
  <c r="W100" i="544"/>
  <c r="BB100" i="544"/>
  <c r="BA100" i="544"/>
  <c r="K104" i="544"/>
  <c r="J104" i="544"/>
  <c r="Z104" i="544"/>
  <c r="Y104" i="544"/>
  <c r="V104" i="544"/>
  <c r="W104" i="544"/>
  <c r="BB104" i="544"/>
  <c r="BA104" i="544"/>
  <c r="K108" i="544"/>
  <c r="J108" i="544"/>
  <c r="Z108" i="544"/>
  <c r="Y108" i="544"/>
  <c r="V108" i="544"/>
  <c r="W108" i="544"/>
  <c r="BB108" i="544"/>
  <c r="BA108" i="544"/>
  <c r="K112" i="544"/>
  <c r="J112" i="544"/>
  <c r="Z112" i="544"/>
  <c r="Y112" i="544"/>
  <c r="V112" i="544"/>
  <c r="W112" i="544"/>
  <c r="BB112" i="544"/>
  <c r="BA112" i="544"/>
  <c r="K116" i="544"/>
  <c r="J116" i="544"/>
  <c r="Z116" i="544"/>
  <c r="Y116" i="544"/>
  <c r="V116" i="544"/>
  <c r="W116" i="544"/>
  <c r="BB116" i="544"/>
  <c r="BA116" i="544"/>
  <c r="K120" i="544"/>
  <c r="J120" i="544"/>
  <c r="Z120" i="544"/>
  <c r="Y120" i="544"/>
  <c r="V120" i="544"/>
  <c r="W120" i="544"/>
  <c r="BB120" i="544"/>
  <c r="BA120" i="544"/>
  <c r="K124" i="544"/>
  <c r="J124" i="544"/>
  <c r="Z124" i="544"/>
  <c r="Y124" i="544"/>
  <c r="V124" i="544"/>
  <c r="W124" i="544"/>
  <c r="BB124" i="544"/>
  <c r="BA124" i="544"/>
  <c r="K128" i="544"/>
  <c r="J128" i="544"/>
  <c r="Z128" i="544"/>
  <c r="Y128" i="544"/>
  <c r="V128" i="544"/>
  <c r="W128" i="544"/>
  <c r="BB128" i="544"/>
  <c r="BA128" i="544"/>
  <c r="K89" i="544"/>
  <c r="J89" i="544"/>
  <c r="Y89" i="544"/>
  <c r="W89" i="544"/>
  <c r="V89" i="544"/>
  <c r="Z89" i="544"/>
  <c r="BA89" i="544"/>
  <c r="BB89" i="544"/>
  <c r="K121" i="544"/>
  <c r="J121" i="544"/>
  <c r="Y121" i="544"/>
  <c r="W121" i="544"/>
  <c r="V121" i="544"/>
  <c r="Z121" i="544"/>
  <c r="BA121" i="544"/>
  <c r="BB121" i="544"/>
  <c r="K73" i="544"/>
  <c r="J73" i="544"/>
  <c r="Y73" i="544"/>
  <c r="W73" i="544"/>
  <c r="V73" i="544"/>
  <c r="Z73" i="544"/>
  <c r="BA73" i="544"/>
  <c r="BB73" i="544"/>
  <c r="K85" i="544"/>
  <c r="J85" i="544"/>
  <c r="Y85" i="544"/>
  <c r="W85" i="544"/>
  <c r="V85" i="544"/>
  <c r="Z85" i="544"/>
  <c r="BA85" i="544"/>
  <c r="BB85" i="544"/>
  <c r="K97" i="544"/>
  <c r="J97" i="544"/>
  <c r="Y97" i="544"/>
  <c r="W97" i="544"/>
  <c r="V97" i="544"/>
  <c r="Z97" i="544"/>
  <c r="BA97" i="544"/>
  <c r="BB97" i="544"/>
  <c r="K113" i="544"/>
  <c r="J113" i="544"/>
  <c r="Y113" i="544"/>
  <c r="W113" i="544"/>
  <c r="V113" i="544"/>
  <c r="Z113" i="544"/>
  <c r="BA113" i="544"/>
  <c r="BB113" i="544"/>
  <c r="K125" i="544"/>
  <c r="J125" i="544"/>
  <c r="Y125" i="544"/>
  <c r="W125" i="544"/>
  <c r="V125" i="544"/>
  <c r="Z125" i="544"/>
  <c r="BA125" i="544"/>
  <c r="BB125" i="544"/>
  <c r="K74" i="544"/>
  <c r="J74" i="544"/>
  <c r="Z74" i="544"/>
  <c r="V74" i="544"/>
  <c r="Y74" i="544"/>
  <c r="BA74" i="544"/>
  <c r="W74" i="544"/>
  <c r="BB74" i="544"/>
  <c r="K86" i="544"/>
  <c r="J86" i="544"/>
  <c r="Z86" i="544"/>
  <c r="V86" i="544"/>
  <c r="Y86" i="544"/>
  <c r="W86" i="544"/>
  <c r="BB86" i="544"/>
  <c r="BA86" i="544"/>
  <c r="K94" i="544"/>
  <c r="J94" i="544"/>
  <c r="Z94" i="544"/>
  <c r="V94" i="544"/>
  <c r="Y94" i="544"/>
  <c r="W94" i="544"/>
  <c r="BB94" i="544"/>
  <c r="BA94" i="544"/>
  <c r="K102" i="544"/>
  <c r="J102" i="544"/>
  <c r="Z102" i="544"/>
  <c r="V102" i="544"/>
  <c r="Y102" i="544"/>
  <c r="W102" i="544"/>
  <c r="BB102" i="544"/>
  <c r="BA102" i="544"/>
  <c r="K106" i="544"/>
  <c r="J106" i="544"/>
  <c r="Z106" i="544"/>
  <c r="V106" i="544"/>
  <c r="Y106" i="544"/>
  <c r="W106" i="544"/>
  <c r="BB106" i="544"/>
  <c r="BA106" i="544"/>
  <c r="K110" i="544"/>
  <c r="J110" i="544"/>
  <c r="Z110" i="544"/>
  <c r="V110" i="544"/>
  <c r="Y110" i="544"/>
  <c r="W110" i="544"/>
  <c r="BB110" i="544"/>
  <c r="BA110" i="544"/>
  <c r="K114" i="544"/>
  <c r="J114" i="544"/>
  <c r="Z114" i="544"/>
  <c r="V114" i="544"/>
  <c r="Y114" i="544"/>
  <c r="W114" i="544"/>
  <c r="BB114" i="544"/>
  <c r="BA114" i="544"/>
  <c r="K118" i="544"/>
  <c r="J118" i="544"/>
  <c r="Z118" i="544"/>
  <c r="V118" i="544"/>
  <c r="Y118" i="544"/>
  <c r="W118" i="544"/>
  <c r="BB118" i="544"/>
  <c r="BA118" i="544"/>
  <c r="K122" i="544"/>
  <c r="J122" i="544"/>
  <c r="Z122" i="544"/>
  <c r="V122" i="544"/>
  <c r="Y122" i="544"/>
  <c r="W122" i="544"/>
  <c r="BB122" i="544"/>
  <c r="BA122" i="544"/>
  <c r="K126" i="544"/>
  <c r="J126" i="544"/>
  <c r="Z126" i="544"/>
  <c r="V126" i="544"/>
  <c r="Y126" i="544"/>
  <c r="W126" i="544"/>
  <c r="BB126" i="544"/>
  <c r="BA126" i="544"/>
  <c r="K130" i="544"/>
  <c r="J130" i="544"/>
  <c r="Z130" i="544"/>
  <c r="V130" i="544"/>
  <c r="Y130" i="544"/>
  <c r="W130" i="544"/>
  <c r="BB130" i="544"/>
  <c r="BA130" i="544"/>
  <c r="BP67" i="544"/>
  <c r="BQ67" i="544"/>
  <c r="BR67" i="544"/>
  <c r="BO67" i="544"/>
  <c r="BS67" i="544"/>
  <c r="BO68" i="544"/>
  <c r="BS68" i="544"/>
  <c r="BQ68" i="544"/>
  <c r="BR68" i="544"/>
  <c r="BP68" i="544"/>
  <c r="BO80" i="544"/>
  <c r="BS80" i="544"/>
  <c r="BP80" i="544"/>
  <c r="BQ80" i="544"/>
  <c r="BR80" i="544"/>
  <c r="BO96" i="544"/>
  <c r="BS96" i="544"/>
  <c r="BP96" i="544"/>
  <c r="BQ96" i="544"/>
  <c r="BR96" i="544"/>
  <c r="BR69" i="544"/>
  <c r="BQ69" i="544"/>
  <c r="BS69" i="544"/>
  <c r="BO69" i="544"/>
  <c r="BP69" i="544"/>
  <c r="BR73" i="544"/>
  <c r="BS73" i="544"/>
  <c r="BO73" i="544"/>
  <c r="BP73" i="544"/>
  <c r="BQ73" i="544"/>
  <c r="BR81" i="544"/>
  <c r="BP81" i="544"/>
  <c r="BQ81" i="544"/>
  <c r="BO81" i="544"/>
  <c r="BS81" i="544"/>
  <c r="BR85" i="544"/>
  <c r="BQ85" i="544"/>
  <c r="BS85" i="544"/>
  <c r="BP85" i="544"/>
  <c r="BO85" i="544"/>
  <c r="BR89" i="544"/>
  <c r="BS89" i="544"/>
  <c r="BO89" i="544"/>
  <c r="BQ89" i="544"/>
  <c r="BP89" i="544"/>
  <c r="BR97" i="544"/>
  <c r="BP97" i="544"/>
  <c r="BQ97" i="544"/>
  <c r="BO97" i="544"/>
  <c r="BS97" i="544"/>
  <c r="BR101" i="544"/>
  <c r="BQ101" i="544"/>
  <c r="BS101" i="544"/>
  <c r="BO101" i="544"/>
  <c r="BP101" i="544"/>
  <c r="BR105" i="544"/>
  <c r="BS105" i="544"/>
  <c r="BO105" i="544"/>
  <c r="BP105" i="544"/>
  <c r="BQ105" i="544"/>
  <c r="BO109" i="544"/>
  <c r="BS109" i="544"/>
  <c r="BP109" i="544"/>
  <c r="BQ109" i="544"/>
  <c r="BR109" i="544"/>
  <c r="BO113" i="544"/>
  <c r="BS113" i="544"/>
  <c r="BP113" i="544"/>
  <c r="BR113" i="544"/>
  <c r="BQ113" i="544"/>
  <c r="BO117" i="544"/>
  <c r="BS117" i="544"/>
  <c r="BP117" i="544"/>
  <c r="BQ117" i="544"/>
  <c r="BR117" i="544"/>
  <c r="BO121" i="544"/>
  <c r="BS121" i="544"/>
  <c r="BQ121" i="544"/>
  <c r="BR121" i="544"/>
  <c r="BP121" i="544"/>
  <c r="BO125" i="544"/>
  <c r="BS125" i="544"/>
  <c r="BR125" i="544"/>
  <c r="BP125" i="544"/>
  <c r="BQ125" i="544"/>
  <c r="BQ66" i="544"/>
  <c r="BP66" i="544"/>
  <c r="BR66" i="544"/>
  <c r="BO66" i="544"/>
  <c r="BS66" i="544"/>
  <c r="BQ70" i="544"/>
  <c r="BR70" i="544"/>
  <c r="BS70" i="544"/>
  <c r="BP70" i="544"/>
  <c r="BO70" i="544"/>
  <c r="BQ74" i="544"/>
  <c r="BS74" i="544"/>
  <c r="BO74" i="544"/>
  <c r="BR74" i="544"/>
  <c r="BP74" i="544"/>
  <c r="BQ78" i="544"/>
  <c r="BO78" i="544"/>
  <c r="BP78" i="544"/>
  <c r="BS78" i="544"/>
  <c r="BR78" i="544"/>
  <c r="BQ82" i="544"/>
  <c r="BP82" i="544"/>
  <c r="BR82" i="544"/>
  <c r="BO82" i="544"/>
  <c r="BS82" i="544"/>
  <c r="BQ86" i="544"/>
  <c r="BR86" i="544"/>
  <c r="BS86" i="544"/>
  <c r="BO86" i="544"/>
  <c r="BP86" i="544"/>
  <c r="BQ90" i="544"/>
  <c r="BS90" i="544"/>
  <c r="BO90" i="544"/>
  <c r="BP90" i="544"/>
  <c r="BR90" i="544"/>
  <c r="BQ94" i="544"/>
  <c r="BO94" i="544"/>
  <c r="BP94" i="544"/>
  <c r="BR94" i="544"/>
  <c r="BS94" i="544"/>
  <c r="BQ98" i="544"/>
  <c r="BP98" i="544"/>
  <c r="BR98" i="544"/>
  <c r="BO98" i="544"/>
  <c r="BS98" i="544"/>
  <c r="BQ102" i="544"/>
  <c r="BR102" i="544"/>
  <c r="BS102" i="544"/>
  <c r="BP102" i="544"/>
  <c r="BO102" i="544"/>
  <c r="BQ106" i="544"/>
  <c r="BS106" i="544"/>
  <c r="BO106" i="544"/>
  <c r="BR106" i="544"/>
  <c r="BP106" i="544"/>
  <c r="BR110" i="544"/>
  <c r="BO110" i="544"/>
  <c r="BS110" i="544"/>
  <c r="BQ110" i="544"/>
  <c r="BP110" i="544"/>
  <c r="BR114" i="544"/>
  <c r="BO114" i="544"/>
  <c r="BS114" i="544"/>
  <c r="BP114" i="544"/>
  <c r="BQ114" i="544"/>
  <c r="BR118" i="544"/>
  <c r="BO118" i="544"/>
  <c r="BS118" i="544"/>
  <c r="BQ118" i="544"/>
  <c r="BP118" i="544"/>
  <c r="BR122" i="544"/>
  <c r="BQ122" i="544"/>
  <c r="BS122" i="544"/>
  <c r="BO122" i="544"/>
  <c r="BP122" i="544"/>
  <c r="BR126" i="544"/>
  <c r="BS126" i="544"/>
  <c r="BO126" i="544"/>
  <c r="BP126" i="544"/>
  <c r="BQ126" i="544"/>
  <c r="BR130" i="544"/>
  <c r="BO130" i="544"/>
  <c r="BP130" i="544"/>
  <c r="BQ130" i="544"/>
  <c r="BS130" i="544"/>
  <c r="BP75" i="544"/>
  <c r="BS75" i="544"/>
  <c r="BO75" i="544"/>
  <c r="BQ75" i="544"/>
  <c r="BR75" i="544"/>
  <c r="BP79" i="544"/>
  <c r="BO79" i="544"/>
  <c r="BQ79" i="544"/>
  <c r="BR79" i="544"/>
  <c r="BS79" i="544"/>
  <c r="BP83" i="544"/>
  <c r="BQ83" i="544"/>
  <c r="BR83" i="544"/>
  <c r="BO83" i="544"/>
  <c r="BS83" i="544"/>
  <c r="BP87" i="544"/>
  <c r="BR87" i="544"/>
  <c r="BS87" i="544"/>
  <c r="BQ87" i="544"/>
  <c r="BO87" i="544"/>
  <c r="BP91" i="544"/>
  <c r="BS91" i="544"/>
  <c r="BO91" i="544"/>
  <c r="BR91" i="544"/>
  <c r="BQ91" i="544"/>
  <c r="BP95" i="544"/>
  <c r="BO95" i="544"/>
  <c r="BQ95" i="544"/>
  <c r="BS95" i="544"/>
  <c r="BR95" i="544"/>
  <c r="BP99" i="544"/>
  <c r="BQ99" i="544"/>
  <c r="BR99" i="544"/>
  <c r="BO99" i="544"/>
  <c r="BS99" i="544"/>
  <c r="BP103" i="544"/>
  <c r="BR103" i="544"/>
  <c r="BS103" i="544"/>
  <c r="BO103" i="544"/>
  <c r="BQ103" i="544"/>
  <c r="BP107" i="544"/>
  <c r="BS107" i="544"/>
  <c r="BO107" i="544"/>
  <c r="BQ107" i="544"/>
  <c r="BR107" i="544"/>
  <c r="BQ111" i="544"/>
  <c r="BR111" i="544"/>
  <c r="BO111" i="544"/>
  <c r="BP111" i="544"/>
  <c r="BS111" i="544"/>
  <c r="BQ115" i="544"/>
  <c r="BR115" i="544"/>
  <c r="BP115" i="544"/>
  <c r="BS115" i="544"/>
  <c r="BO115" i="544"/>
  <c r="BQ119" i="544"/>
  <c r="BR119" i="544"/>
  <c r="BO119" i="544"/>
  <c r="BP119" i="544"/>
  <c r="BS119" i="544"/>
  <c r="BQ123" i="544"/>
  <c r="BR123" i="544"/>
  <c r="BS123" i="544"/>
  <c r="BO123" i="544"/>
  <c r="BP123" i="544"/>
  <c r="BQ127" i="544"/>
  <c r="BS127" i="544"/>
  <c r="BO127" i="544"/>
  <c r="BP127" i="544"/>
  <c r="BR127" i="544"/>
  <c r="BO72" i="544"/>
  <c r="BS72" i="544"/>
  <c r="BR72" i="544"/>
  <c r="BQ72" i="544"/>
  <c r="BP72" i="544"/>
  <c r="BO84" i="544"/>
  <c r="BS84" i="544"/>
  <c r="BQ84" i="544"/>
  <c r="BR84" i="544"/>
  <c r="BP84" i="544"/>
  <c r="BO92" i="544"/>
  <c r="BS92" i="544"/>
  <c r="BP92" i="544"/>
  <c r="BQ92" i="544"/>
  <c r="BR92" i="544"/>
  <c r="BO100" i="544"/>
  <c r="BS100" i="544"/>
  <c r="BQ100" i="544"/>
  <c r="BR100" i="544"/>
  <c r="BP100" i="544"/>
  <c r="BO104" i="544"/>
  <c r="BS104" i="544"/>
  <c r="BR104" i="544"/>
  <c r="BQ104" i="544"/>
  <c r="BP104" i="544"/>
  <c r="BO108" i="544"/>
  <c r="BS108" i="544"/>
  <c r="BP108" i="544"/>
  <c r="BR108" i="544"/>
  <c r="BQ108" i="544"/>
  <c r="BP112" i="544"/>
  <c r="BQ112" i="544"/>
  <c r="BO112" i="544"/>
  <c r="BR112" i="544"/>
  <c r="BS112" i="544"/>
  <c r="BP116" i="544"/>
  <c r="BQ116" i="544"/>
  <c r="BS116" i="544"/>
  <c r="BO116" i="544"/>
  <c r="BR116" i="544"/>
  <c r="BP120" i="544"/>
  <c r="BQ120" i="544"/>
  <c r="BO120" i="544"/>
  <c r="BR120" i="544"/>
  <c r="BS120" i="544"/>
  <c r="BP124" i="544"/>
  <c r="BR124" i="544"/>
  <c r="BS124" i="544"/>
  <c r="BO124" i="544"/>
  <c r="BQ124" i="544"/>
  <c r="BP128" i="544"/>
  <c r="BS128" i="544"/>
  <c r="BO128" i="544"/>
  <c r="BQ128" i="544"/>
  <c r="BR128" i="544"/>
  <c r="BP71" i="544"/>
  <c r="BR71" i="544"/>
  <c r="BS71" i="544"/>
  <c r="BO71" i="544"/>
  <c r="BQ71" i="544"/>
  <c r="BO76" i="544"/>
  <c r="BS76" i="544"/>
  <c r="BP76" i="544"/>
  <c r="BR76" i="544"/>
  <c r="BQ76" i="544"/>
  <c r="BO88" i="544"/>
  <c r="BS88" i="544"/>
  <c r="BR88" i="544"/>
  <c r="BP88" i="544"/>
  <c r="BQ88" i="544"/>
  <c r="BR77" i="544"/>
  <c r="BO77" i="544"/>
  <c r="BP77" i="544"/>
  <c r="BQ77" i="544"/>
  <c r="BS77" i="544"/>
  <c r="BR93" i="544"/>
  <c r="BO93" i="544"/>
  <c r="BP93" i="544"/>
  <c r="BS93" i="544"/>
  <c r="BQ93" i="544"/>
  <c r="BO129" i="544"/>
  <c r="BS129" i="544"/>
  <c r="BP129" i="544"/>
  <c r="BQ129" i="544"/>
  <c r="BR129" i="544"/>
  <c r="L116" i="544"/>
  <c r="L88" i="544"/>
  <c r="L90" i="544"/>
  <c r="L110" i="544"/>
  <c r="L126" i="544"/>
  <c r="L72" i="544"/>
  <c r="L120" i="544"/>
  <c r="L100" i="544"/>
  <c r="L96" i="544"/>
  <c r="L112" i="544"/>
  <c r="L128" i="544"/>
  <c r="L104" i="544"/>
  <c r="L80" i="544"/>
  <c r="L106" i="544"/>
  <c r="L122" i="544"/>
  <c r="L67" i="544"/>
  <c r="L71" i="544"/>
  <c r="L75" i="544"/>
  <c r="L79" i="544"/>
  <c r="L83" i="544"/>
  <c r="L87" i="544"/>
  <c r="L91" i="544"/>
  <c r="L69" i="544"/>
  <c r="L73" i="544"/>
  <c r="L77" i="544"/>
  <c r="L81" i="544"/>
  <c r="L85" i="544"/>
  <c r="L89" i="544"/>
  <c r="L93" i="544"/>
  <c r="L103" i="544"/>
  <c r="L107" i="544"/>
  <c r="L70" i="544"/>
  <c r="L76" i="544"/>
  <c r="L86" i="544"/>
  <c r="L92" i="544"/>
  <c r="L97" i="544"/>
  <c r="L102" i="544"/>
  <c r="L108" i="544"/>
  <c r="L113" i="544"/>
  <c r="L118" i="544"/>
  <c r="L124" i="544"/>
  <c r="L129" i="544"/>
  <c r="L66" i="544"/>
  <c r="L82" i="544"/>
  <c r="L98" i="544"/>
  <c r="L109" i="544"/>
  <c r="L114" i="544"/>
  <c r="L125" i="544"/>
  <c r="L130" i="544"/>
  <c r="L68" i="544"/>
  <c r="L78" i="544"/>
  <c r="L84" i="544"/>
  <c r="L94" i="544"/>
  <c r="L105" i="544"/>
  <c r="L121" i="544"/>
  <c r="L95" i="544"/>
  <c r="L111" i="544"/>
  <c r="L119" i="544"/>
  <c r="L74" i="544"/>
  <c r="L101" i="544"/>
  <c r="L117" i="544"/>
  <c r="L99" i="544"/>
  <c r="L115" i="544"/>
  <c r="L123" i="544"/>
  <c r="L127" i="544"/>
  <c r="X231" i="500"/>
  <c r="V231" i="500"/>
  <c r="S231" i="500"/>
  <c r="R231" i="500"/>
  <c r="Q231" i="500"/>
  <c r="K231" i="500"/>
  <c r="J231" i="500"/>
  <c r="I231" i="500"/>
  <c r="BJ129" i="500"/>
  <c r="BI129" i="500"/>
  <c r="BH129" i="500"/>
  <c r="BG129" i="500"/>
  <c r="BF129" i="500"/>
  <c r="BE129" i="500"/>
  <c r="BD129" i="500"/>
  <c r="BC129" i="500"/>
  <c r="BB129" i="500"/>
  <c r="BA129" i="500"/>
  <c r="AQ129" i="500"/>
  <c r="AL129" i="500"/>
  <c r="AK129" i="500"/>
  <c r="AJ129" i="500"/>
  <c r="AD129" i="500"/>
  <c r="Z129" i="500" s="1"/>
  <c r="Y129" i="500"/>
  <c r="W129" i="500"/>
  <c r="B129" i="500"/>
  <c r="BJ128" i="500"/>
  <c r="BI128" i="500"/>
  <c r="BH128" i="500"/>
  <c r="BG128" i="500"/>
  <c r="BF128" i="500"/>
  <c r="BE128" i="500"/>
  <c r="BD128" i="500"/>
  <c r="BC128" i="500"/>
  <c r="BB128" i="500"/>
  <c r="BA128" i="500"/>
  <c r="AQ128" i="500"/>
  <c r="AL128" i="500"/>
  <c r="AK128" i="500"/>
  <c r="AJ128" i="500"/>
  <c r="AD128" i="500"/>
  <c r="Z128" i="500" s="1"/>
  <c r="Y128" i="500"/>
  <c r="W128" i="500"/>
  <c r="L128" i="500"/>
  <c r="B128" i="500"/>
  <c r="BJ127" i="500"/>
  <c r="BI127" i="500"/>
  <c r="BH127" i="500"/>
  <c r="BG127" i="500"/>
  <c r="BF127" i="500"/>
  <c r="BE127" i="500"/>
  <c r="BD127" i="500"/>
  <c r="BC127" i="500"/>
  <c r="BB127" i="500"/>
  <c r="BA127" i="500"/>
  <c r="AQ127" i="500"/>
  <c r="AL127" i="500"/>
  <c r="AK127" i="500"/>
  <c r="AJ127" i="500"/>
  <c r="AD127" i="500"/>
  <c r="Z127" i="500" s="1"/>
  <c r="Y127" i="500"/>
  <c r="W127" i="500"/>
  <c r="L127" i="500"/>
  <c r="B127" i="500"/>
  <c r="BJ126" i="500"/>
  <c r="BI126" i="500"/>
  <c r="BH126" i="500"/>
  <c r="BG126" i="500"/>
  <c r="BF126" i="500"/>
  <c r="BE126" i="500"/>
  <c r="BD126" i="500"/>
  <c r="BC126" i="500"/>
  <c r="BB126" i="500"/>
  <c r="BA126" i="500"/>
  <c r="AQ126" i="500"/>
  <c r="AL126" i="500"/>
  <c r="AK126" i="500"/>
  <c r="AJ126" i="500"/>
  <c r="AD126" i="500"/>
  <c r="Z126" i="500" s="1"/>
  <c r="Y126" i="500"/>
  <c r="W126" i="500"/>
  <c r="L126" i="500"/>
  <c r="B126" i="500"/>
  <c r="BJ125" i="500"/>
  <c r="BI125" i="500"/>
  <c r="BH125" i="500"/>
  <c r="BG125" i="500"/>
  <c r="BF125" i="500"/>
  <c r="BE125" i="500"/>
  <c r="BD125" i="500"/>
  <c r="BC125" i="500"/>
  <c r="BB125" i="500"/>
  <c r="BA125" i="500"/>
  <c r="AQ125" i="500"/>
  <c r="AL125" i="500"/>
  <c r="AK125" i="500"/>
  <c r="AJ125" i="500"/>
  <c r="AD125" i="500"/>
  <c r="Z125" i="500" s="1"/>
  <c r="Y125" i="500"/>
  <c r="W125" i="500"/>
  <c r="L125" i="500"/>
  <c r="B125" i="500"/>
  <c r="BJ124" i="500"/>
  <c r="BI124" i="500"/>
  <c r="BH124" i="500"/>
  <c r="BG124" i="500"/>
  <c r="BF124" i="500"/>
  <c r="BE124" i="500"/>
  <c r="BD124" i="500"/>
  <c r="BC124" i="500"/>
  <c r="BB124" i="500"/>
  <c r="BA124" i="500"/>
  <c r="AQ124" i="500"/>
  <c r="AL124" i="500"/>
  <c r="AK124" i="500"/>
  <c r="AJ124" i="500"/>
  <c r="AD124" i="500"/>
  <c r="Z124" i="500" s="1"/>
  <c r="Y124" i="500"/>
  <c r="W124" i="500"/>
  <c r="L124" i="500"/>
  <c r="B124" i="500"/>
  <c r="BJ123" i="500"/>
  <c r="BI123" i="500"/>
  <c r="BH123" i="500"/>
  <c r="BG123" i="500"/>
  <c r="BF123" i="500"/>
  <c r="BE123" i="500"/>
  <c r="BD123" i="500"/>
  <c r="BC123" i="500"/>
  <c r="BB123" i="500"/>
  <c r="BA123" i="500"/>
  <c r="AQ123" i="500"/>
  <c r="AL123" i="500"/>
  <c r="AK123" i="500"/>
  <c r="AJ123" i="500"/>
  <c r="AD123" i="500"/>
  <c r="Z123" i="500" s="1"/>
  <c r="Y123" i="500"/>
  <c r="W123" i="500"/>
  <c r="L123" i="500"/>
  <c r="B123" i="500"/>
  <c r="BJ122" i="500"/>
  <c r="BI122" i="500"/>
  <c r="BH122" i="500"/>
  <c r="BG122" i="500"/>
  <c r="BF122" i="500"/>
  <c r="BE122" i="500"/>
  <c r="BD122" i="500"/>
  <c r="BC122" i="500"/>
  <c r="BB122" i="500"/>
  <c r="BA122" i="500"/>
  <c r="AQ122" i="500"/>
  <c r="AL122" i="500"/>
  <c r="AK122" i="500"/>
  <c r="AJ122" i="500"/>
  <c r="AD122" i="500"/>
  <c r="Z122" i="500" s="1"/>
  <c r="Y122" i="500"/>
  <c r="W122" i="500"/>
  <c r="L122" i="500"/>
  <c r="B122" i="500"/>
  <c r="BJ121" i="500"/>
  <c r="BI121" i="500"/>
  <c r="BH121" i="500"/>
  <c r="BG121" i="500"/>
  <c r="BF121" i="500"/>
  <c r="BE121" i="500"/>
  <c r="BD121" i="500"/>
  <c r="BC121" i="500"/>
  <c r="BB121" i="500"/>
  <c r="BA121" i="500"/>
  <c r="AQ121" i="500"/>
  <c r="AL121" i="500"/>
  <c r="AK121" i="500"/>
  <c r="AJ121" i="500"/>
  <c r="AD121" i="500"/>
  <c r="Z121" i="500" s="1"/>
  <c r="Y121" i="500"/>
  <c r="W121" i="500"/>
  <c r="L121" i="500"/>
  <c r="B121" i="500"/>
  <c r="BJ120" i="500"/>
  <c r="BI120" i="500"/>
  <c r="BH120" i="500"/>
  <c r="BG120" i="500"/>
  <c r="BF120" i="500"/>
  <c r="BE120" i="500"/>
  <c r="BD120" i="500"/>
  <c r="BC120" i="500"/>
  <c r="BB120" i="500"/>
  <c r="BA120" i="500"/>
  <c r="AQ120" i="500"/>
  <c r="AL120" i="500"/>
  <c r="AK120" i="500"/>
  <c r="AJ120" i="500"/>
  <c r="AD120" i="500"/>
  <c r="Z120" i="500" s="1"/>
  <c r="Y120" i="500"/>
  <c r="W120" i="500"/>
  <c r="L120" i="500"/>
  <c r="B120" i="500"/>
  <c r="BJ119" i="500"/>
  <c r="BI119" i="500"/>
  <c r="BH119" i="500"/>
  <c r="BG119" i="500"/>
  <c r="BF119" i="500"/>
  <c r="BE119" i="500"/>
  <c r="BD119" i="500"/>
  <c r="BC119" i="500"/>
  <c r="BB119" i="500"/>
  <c r="BA119" i="500"/>
  <c r="AQ119" i="500"/>
  <c r="AL119" i="500"/>
  <c r="AK119" i="500"/>
  <c r="AJ119" i="500"/>
  <c r="AD119" i="500"/>
  <c r="Z119" i="500" s="1"/>
  <c r="Y119" i="500"/>
  <c r="W119" i="500"/>
  <c r="L119" i="500"/>
  <c r="B119" i="500"/>
  <c r="BJ118" i="500"/>
  <c r="BI118" i="500"/>
  <c r="BH118" i="500"/>
  <c r="BG118" i="500"/>
  <c r="BF118" i="500"/>
  <c r="BE118" i="500"/>
  <c r="BD118" i="500"/>
  <c r="BC118" i="500"/>
  <c r="BB118" i="500"/>
  <c r="BA118" i="500"/>
  <c r="AQ118" i="500"/>
  <c r="AL118" i="500"/>
  <c r="AK118" i="500"/>
  <c r="AJ118" i="500"/>
  <c r="AD118" i="500"/>
  <c r="Z118" i="500" s="1"/>
  <c r="Y118" i="500"/>
  <c r="W118" i="500"/>
  <c r="L118" i="500"/>
  <c r="B118" i="500"/>
  <c r="BJ117" i="500"/>
  <c r="BI117" i="500"/>
  <c r="BH117" i="500"/>
  <c r="BG117" i="500"/>
  <c r="BF117" i="500"/>
  <c r="BE117" i="500"/>
  <c r="BD117" i="500"/>
  <c r="BC117" i="500"/>
  <c r="BB117" i="500"/>
  <c r="BA117" i="500"/>
  <c r="AQ117" i="500"/>
  <c r="AL117" i="500"/>
  <c r="AK117" i="500"/>
  <c r="AJ117" i="500"/>
  <c r="AD117" i="500"/>
  <c r="Z117" i="500" s="1"/>
  <c r="Y117" i="500"/>
  <c r="W117" i="500"/>
  <c r="L117" i="500"/>
  <c r="B117" i="500"/>
  <c r="BJ116" i="500"/>
  <c r="BI116" i="500"/>
  <c r="BH116" i="500"/>
  <c r="BG116" i="500"/>
  <c r="BF116" i="500"/>
  <c r="BE116" i="500"/>
  <c r="BD116" i="500"/>
  <c r="BC116" i="500"/>
  <c r="BB116" i="500"/>
  <c r="BA116" i="500"/>
  <c r="AQ116" i="500"/>
  <c r="AL116" i="500"/>
  <c r="AK116" i="500"/>
  <c r="AJ116" i="500"/>
  <c r="AD116" i="500"/>
  <c r="Z116" i="500" s="1"/>
  <c r="Y116" i="500"/>
  <c r="W116" i="500"/>
  <c r="L116" i="500"/>
  <c r="B116" i="500"/>
  <c r="BJ115" i="500"/>
  <c r="BI115" i="500"/>
  <c r="BH115" i="500"/>
  <c r="BG115" i="500"/>
  <c r="BF115" i="500"/>
  <c r="BE115" i="500"/>
  <c r="BD115" i="500"/>
  <c r="BC115" i="500"/>
  <c r="BB115" i="500"/>
  <c r="BA115" i="500"/>
  <c r="AQ115" i="500"/>
  <c r="AL115" i="500"/>
  <c r="AK115" i="500"/>
  <c r="AJ115" i="500"/>
  <c r="AD115" i="500"/>
  <c r="Z115" i="500" s="1"/>
  <c r="Y115" i="500"/>
  <c r="W115" i="500"/>
  <c r="L115" i="500"/>
  <c r="B115" i="500"/>
  <c r="BJ114" i="500"/>
  <c r="BI114" i="500"/>
  <c r="BH114" i="500"/>
  <c r="BG114" i="500"/>
  <c r="BF114" i="500"/>
  <c r="BE114" i="500"/>
  <c r="BD114" i="500"/>
  <c r="BC114" i="500"/>
  <c r="BB114" i="500"/>
  <c r="BA114" i="500"/>
  <c r="AQ114" i="500"/>
  <c r="AL114" i="500"/>
  <c r="AK114" i="500"/>
  <c r="AJ114" i="500"/>
  <c r="AD114" i="500"/>
  <c r="Z114" i="500" s="1"/>
  <c r="Y114" i="500"/>
  <c r="W114" i="500"/>
  <c r="L114" i="500"/>
  <c r="B114" i="500"/>
  <c r="BJ113" i="500"/>
  <c r="BI113" i="500"/>
  <c r="BH113" i="500"/>
  <c r="BG113" i="500"/>
  <c r="BF113" i="500"/>
  <c r="BE113" i="500"/>
  <c r="BD113" i="500"/>
  <c r="BC113" i="500"/>
  <c r="BB113" i="500"/>
  <c r="BA113" i="500"/>
  <c r="AQ113" i="500"/>
  <c r="AL113" i="500"/>
  <c r="AK113" i="500"/>
  <c r="AJ113" i="500"/>
  <c r="AD113" i="500"/>
  <c r="Z113" i="500" s="1"/>
  <c r="Y113" i="500"/>
  <c r="W113" i="500"/>
  <c r="L113" i="500"/>
  <c r="B113" i="500"/>
  <c r="BJ112" i="500"/>
  <c r="BI112" i="500"/>
  <c r="BH112" i="500"/>
  <c r="BG112" i="500"/>
  <c r="BF112" i="500"/>
  <c r="BE112" i="500"/>
  <c r="BD112" i="500"/>
  <c r="BC112" i="500"/>
  <c r="BB112" i="500"/>
  <c r="BA112" i="500"/>
  <c r="AQ112" i="500"/>
  <c r="AL112" i="500"/>
  <c r="AK112" i="500"/>
  <c r="AJ112" i="500"/>
  <c r="AD112" i="500"/>
  <c r="Z112" i="500" s="1"/>
  <c r="Y112" i="500"/>
  <c r="W112" i="500"/>
  <c r="L112" i="500"/>
  <c r="B112" i="500"/>
  <c r="BJ111" i="500"/>
  <c r="BI111" i="500"/>
  <c r="BH111" i="500"/>
  <c r="BG111" i="500"/>
  <c r="BF111" i="500"/>
  <c r="BE111" i="500"/>
  <c r="BD111" i="500"/>
  <c r="BC111" i="500"/>
  <c r="BB111" i="500"/>
  <c r="BA111" i="500"/>
  <c r="AQ111" i="500"/>
  <c r="AL111" i="500"/>
  <c r="AK111" i="500"/>
  <c r="AJ111" i="500"/>
  <c r="AD111" i="500"/>
  <c r="Z111" i="500" s="1"/>
  <c r="Y111" i="500"/>
  <c r="W111" i="500"/>
  <c r="L111" i="500"/>
  <c r="B111" i="500"/>
  <c r="BJ110" i="500"/>
  <c r="BI110" i="500"/>
  <c r="BH110" i="500"/>
  <c r="BG110" i="500"/>
  <c r="BF110" i="500"/>
  <c r="BE110" i="500"/>
  <c r="BD110" i="500"/>
  <c r="BC110" i="500"/>
  <c r="BB110" i="500"/>
  <c r="BA110" i="500"/>
  <c r="AQ110" i="500"/>
  <c r="AL110" i="500"/>
  <c r="AK110" i="500"/>
  <c r="AJ110" i="500"/>
  <c r="AD110" i="500"/>
  <c r="Z110" i="500" s="1"/>
  <c r="Y110" i="500"/>
  <c r="W110" i="500"/>
  <c r="L110" i="500"/>
  <c r="B110" i="500"/>
  <c r="BJ109" i="500"/>
  <c r="BI109" i="500"/>
  <c r="BH109" i="500"/>
  <c r="BG109" i="500"/>
  <c r="BF109" i="500"/>
  <c r="BE109" i="500"/>
  <c r="BD109" i="500"/>
  <c r="BC109" i="500"/>
  <c r="BB109" i="500"/>
  <c r="BA109" i="500"/>
  <c r="AQ109" i="500"/>
  <c r="AL109" i="500"/>
  <c r="AK109" i="500"/>
  <c r="AJ109" i="500"/>
  <c r="AD109" i="500"/>
  <c r="Z109" i="500" s="1"/>
  <c r="Y109" i="500"/>
  <c r="W109" i="500"/>
  <c r="L109" i="500"/>
  <c r="B109" i="500"/>
  <c r="BJ108" i="500"/>
  <c r="BI108" i="500"/>
  <c r="BH108" i="500"/>
  <c r="BG108" i="500"/>
  <c r="BF108" i="500"/>
  <c r="BE108" i="500"/>
  <c r="BD108" i="500"/>
  <c r="BC108" i="500"/>
  <c r="BB108" i="500"/>
  <c r="BA108" i="500"/>
  <c r="AQ108" i="500"/>
  <c r="AL108" i="500"/>
  <c r="AK108" i="500"/>
  <c r="AJ108" i="500"/>
  <c r="AD108" i="500"/>
  <c r="Z108" i="500" s="1"/>
  <c r="Y108" i="500"/>
  <c r="W108" i="500"/>
  <c r="L108" i="500"/>
  <c r="B108" i="500"/>
  <c r="BJ107" i="500"/>
  <c r="BI107" i="500"/>
  <c r="BH107" i="500"/>
  <c r="BG107" i="500"/>
  <c r="BF107" i="500"/>
  <c r="BE107" i="500"/>
  <c r="BD107" i="500"/>
  <c r="BC107" i="500"/>
  <c r="BB107" i="500"/>
  <c r="BA107" i="500"/>
  <c r="AQ107" i="500"/>
  <c r="AL107" i="500"/>
  <c r="AK107" i="500"/>
  <c r="AJ107" i="500"/>
  <c r="AD107" i="500"/>
  <c r="Z107" i="500" s="1"/>
  <c r="Y107" i="500"/>
  <c r="W107" i="500"/>
  <c r="L107" i="500"/>
  <c r="B107" i="500"/>
  <c r="BJ106" i="500"/>
  <c r="BI106" i="500"/>
  <c r="BH106" i="500"/>
  <c r="BG106" i="500"/>
  <c r="BF106" i="500"/>
  <c r="BE106" i="500"/>
  <c r="BD106" i="500"/>
  <c r="BC106" i="500"/>
  <c r="BB106" i="500"/>
  <c r="BA106" i="500"/>
  <c r="AQ106" i="500"/>
  <c r="AL106" i="500"/>
  <c r="AK106" i="500"/>
  <c r="AJ106" i="500"/>
  <c r="AD106" i="500"/>
  <c r="Z106" i="500" s="1"/>
  <c r="Y106" i="500"/>
  <c r="W106" i="500"/>
  <c r="L106" i="500"/>
  <c r="B106" i="500"/>
  <c r="BJ105" i="500"/>
  <c r="BI105" i="500"/>
  <c r="BH105" i="500"/>
  <c r="BG105" i="500"/>
  <c r="BF105" i="500"/>
  <c r="BE105" i="500"/>
  <c r="BD105" i="500"/>
  <c r="BC105" i="500"/>
  <c r="BB105" i="500"/>
  <c r="BA105" i="500"/>
  <c r="AQ105" i="500"/>
  <c r="AL105" i="500"/>
  <c r="AK105" i="500"/>
  <c r="AJ105" i="500"/>
  <c r="AD105" i="500"/>
  <c r="Z105" i="500" s="1"/>
  <c r="Y105" i="500"/>
  <c r="W105" i="500"/>
  <c r="L105" i="500"/>
  <c r="B105" i="500"/>
  <c r="BJ104" i="500"/>
  <c r="BI104" i="500"/>
  <c r="BH104" i="500"/>
  <c r="BG104" i="500"/>
  <c r="BF104" i="500"/>
  <c r="BE104" i="500"/>
  <c r="BD104" i="500"/>
  <c r="BC104" i="500"/>
  <c r="BB104" i="500"/>
  <c r="BA104" i="500"/>
  <c r="AQ104" i="500"/>
  <c r="AL104" i="500"/>
  <c r="AK104" i="500"/>
  <c r="AJ104" i="500"/>
  <c r="AD104" i="500"/>
  <c r="Z104" i="500" s="1"/>
  <c r="Y104" i="500"/>
  <c r="W104" i="500"/>
  <c r="L104" i="500"/>
  <c r="B104" i="500"/>
  <c r="BJ103" i="500"/>
  <c r="BI103" i="500"/>
  <c r="BH103" i="500"/>
  <c r="BG103" i="500"/>
  <c r="BF103" i="500"/>
  <c r="BE103" i="500"/>
  <c r="BD103" i="500"/>
  <c r="BC103" i="500"/>
  <c r="BB103" i="500"/>
  <c r="BA103" i="500"/>
  <c r="AQ103" i="500"/>
  <c r="AL103" i="500"/>
  <c r="AK103" i="500"/>
  <c r="AJ103" i="500"/>
  <c r="AD103" i="500"/>
  <c r="Z103" i="500" s="1"/>
  <c r="Y103" i="500"/>
  <c r="W103" i="500"/>
  <c r="L103" i="500"/>
  <c r="B103" i="500"/>
  <c r="BJ102" i="500"/>
  <c r="BI102" i="500"/>
  <c r="BH102" i="500"/>
  <c r="BG102" i="500"/>
  <c r="BF102" i="500"/>
  <c r="BE102" i="500"/>
  <c r="BD102" i="500"/>
  <c r="BC102" i="500"/>
  <c r="BB102" i="500"/>
  <c r="BA102" i="500"/>
  <c r="AQ102" i="500"/>
  <c r="AL102" i="500"/>
  <c r="AK102" i="500"/>
  <c r="AJ102" i="500"/>
  <c r="AD102" i="500"/>
  <c r="Z102" i="500" s="1"/>
  <c r="Y102" i="500"/>
  <c r="W102" i="500"/>
  <c r="L102" i="500"/>
  <c r="B102" i="500"/>
  <c r="BJ101" i="500"/>
  <c r="BI101" i="500"/>
  <c r="BH101" i="500"/>
  <c r="BG101" i="500"/>
  <c r="BF101" i="500"/>
  <c r="BE101" i="500"/>
  <c r="BD101" i="500"/>
  <c r="BC101" i="500"/>
  <c r="BB101" i="500"/>
  <c r="BA101" i="500"/>
  <c r="AQ101" i="500"/>
  <c r="AL101" i="500"/>
  <c r="AK101" i="500"/>
  <c r="AJ101" i="500"/>
  <c r="AD101" i="500"/>
  <c r="Z101" i="500" s="1"/>
  <c r="Y101" i="500"/>
  <c r="W101" i="500"/>
  <c r="L101" i="500"/>
  <c r="B101" i="500"/>
  <c r="BJ100" i="500"/>
  <c r="BI100" i="500"/>
  <c r="BH100" i="500"/>
  <c r="BG100" i="500"/>
  <c r="BF100" i="500"/>
  <c r="BE100" i="500"/>
  <c r="BD100" i="500"/>
  <c r="BC100" i="500"/>
  <c r="BB100" i="500"/>
  <c r="BA100" i="500"/>
  <c r="AQ100" i="500"/>
  <c r="AL100" i="500"/>
  <c r="AK100" i="500"/>
  <c r="AJ100" i="500"/>
  <c r="AD100" i="500"/>
  <c r="Z100" i="500" s="1"/>
  <c r="Y100" i="500"/>
  <c r="W100" i="500"/>
  <c r="L100" i="500"/>
  <c r="B100" i="500"/>
  <c r="BJ99" i="500"/>
  <c r="BI99" i="500"/>
  <c r="BH99" i="500"/>
  <c r="BG99" i="500"/>
  <c r="BF99" i="500"/>
  <c r="BE99" i="500"/>
  <c r="BD99" i="500"/>
  <c r="BC99" i="500"/>
  <c r="BB99" i="500"/>
  <c r="BA99" i="500"/>
  <c r="AQ99" i="500"/>
  <c r="AL99" i="500"/>
  <c r="AK99" i="500"/>
  <c r="AJ99" i="500"/>
  <c r="AD99" i="500"/>
  <c r="Z99" i="500" s="1"/>
  <c r="Y99" i="500"/>
  <c r="W99" i="500"/>
  <c r="L99" i="500"/>
  <c r="B99" i="500"/>
  <c r="BJ98" i="500"/>
  <c r="BI98" i="500"/>
  <c r="BH98" i="500"/>
  <c r="BG98" i="500"/>
  <c r="BF98" i="500"/>
  <c r="BE98" i="500"/>
  <c r="BD98" i="500"/>
  <c r="BC98" i="500"/>
  <c r="BB98" i="500"/>
  <c r="BA98" i="500"/>
  <c r="AQ98" i="500"/>
  <c r="AL98" i="500"/>
  <c r="AK98" i="500"/>
  <c r="AJ98" i="500"/>
  <c r="AD98" i="500"/>
  <c r="Z98" i="500" s="1"/>
  <c r="Y98" i="500"/>
  <c r="W98" i="500"/>
  <c r="L98" i="500"/>
  <c r="B98" i="500"/>
  <c r="BJ97" i="500"/>
  <c r="BI97" i="500"/>
  <c r="BH97" i="500"/>
  <c r="BG97" i="500"/>
  <c r="BF97" i="500"/>
  <c r="BE97" i="500"/>
  <c r="BD97" i="500"/>
  <c r="BC97" i="500"/>
  <c r="BB97" i="500"/>
  <c r="BA97" i="500"/>
  <c r="AQ97" i="500"/>
  <c r="AL97" i="500"/>
  <c r="AK97" i="500"/>
  <c r="AJ97" i="500"/>
  <c r="AD97" i="500"/>
  <c r="Z97" i="500" s="1"/>
  <c r="Y97" i="500"/>
  <c r="W97" i="500"/>
  <c r="L97" i="500"/>
  <c r="B97" i="500"/>
  <c r="BJ96" i="500"/>
  <c r="BI96" i="500"/>
  <c r="BH96" i="500"/>
  <c r="BG96" i="500"/>
  <c r="BF96" i="500"/>
  <c r="BE96" i="500"/>
  <c r="BD96" i="500"/>
  <c r="BC96" i="500"/>
  <c r="BB96" i="500"/>
  <c r="BA96" i="500"/>
  <c r="AQ96" i="500"/>
  <c r="AL96" i="500"/>
  <c r="AK96" i="500"/>
  <c r="AJ96" i="500"/>
  <c r="AD96" i="500"/>
  <c r="Z96" i="500" s="1"/>
  <c r="Y96" i="500"/>
  <c r="W96" i="500"/>
  <c r="L96" i="500"/>
  <c r="B96" i="500"/>
  <c r="BJ95" i="500"/>
  <c r="BI95" i="500"/>
  <c r="BH95" i="500"/>
  <c r="BG95" i="500"/>
  <c r="BF95" i="500"/>
  <c r="BE95" i="500"/>
  <c r="BD95" i="500"/>
  <c r="BC95" i="500"/>
  <c r="BB95" i="500"/>
  <c r="BA95" i="500"/>
  <c r="AQ95" i="500"/>
  <c r="AL95" i="500"/>
  <c r="AK95" i="500"/>
  <c r="AJ95" i="500"/>
  <c r="AD95" i="500"/>
  <c r="Z95" i="500" s="1"/>
  <c r="Y95" i="500"/>
  <c r="W95" i="500"/>
  <c r="L95" i="500"/>
  <c r="B95" i="500"/>
  <c r="BJ94" i="500"/>
  <c r="BI94" i="500"/>
  <c r="BH94" i="500"/>
  <c r="BG94" i="500"/>
  <c r="BF94" i="500"/>
  <c r="BE94" i="500"/>
  <c r="BD94" i="500"/>
  <c r="BC94" i="500"/>
  <c r="BB94" i="500"/>
  <c r="BA94" i="500"/>
  <c r="AQ94" i="500"/>
  <c r="AL94" i="500"/>
  <c r="AK94" i="500"/>
  <c r="AJ94" i="500"/>
  <c r="AD94" i="500"/>
  <c r="Z94" i="500" s="1"/>
  <c r="Y94" i="500"/>
  <c r="W94" i="500"/>
  <c r="L94" i="500"/>
  <c r="B94" i="500"/>
  <c r="BJ93" i="500"/>
  <c r="BI93" i="500"/>
  <c r="BH93" i="500"/>
  <c r="BG93" i="500"/>
  <c r="BF93" i="500"/>
  <c r="BE93" i="500"/>
  <c r="BD93" i="500"/>
  <c r="BC93" i="500"/>
  <c r="BB93" i="500"/>
  <c r="BA93" i="500"/>
  <c r="AQ93" i="500"/>
  <c r="AL93" i="500"/>
  <c r="AK93" i="500"/>
  <c r="AJ93" i="500"/>
  <c r="AD93" i="500"/>
  <c r="Z93" i="500" s="1"/>
  <c r="Y93" i="500"/>
  <c r="W93" i="500"/>
  <c r="L93" i="500"/>
  <c r="B93" i="500"/>
  <c r="BJ92" i="500"/>
  <c r="BI92" i="500"/>
  <c r="BH92" i="500"/>
  <c r="BG92" i="500"/>
  <c r="BF92" i="500"/>
  <c r="BE92" i="500"/>
  <c r="BD92" i="500"/>
  <c r="BC92" i="500"/>
  <c r="BB92" i="500"/>
  <c r="BA92" i="500"/>
  <c r="AQ92" i="500"/>
  <c r="AL92" i="500"/>
  <c r="AK92" i="500"/>
  <c r="AJ92" i="500"/>
  <c r="AD92" i="500"/>
  <c r="Z92" i="500" s="1"/>
  <c r="Y92" i="500"/>
  <c r="W92" i="500"/>
  <c r="L92" i="500"/>
  <c r="B92" i="500"/>
  <c r="BJ91" i="500"/>
  <c r="BI91" i="500"/>
  <c r="BH91" i="500"/>
  <c r="BG91" i="500"/>
  <c r="BF91" i="500"/>
  <c r="BE91" i="500"/>
  <c r="BD91" i="500"/>
  <c r="BC91" i="500"/>
  <c r="BB91" i="500"/>
  <c r="BA91" i="500"/>
  <c r="AQ91" i="500"/>
  <c r="AL91" i="500"/>
  <c r="AK91" i="500"/>
  <c r="AJ91" i="500"/>
  <c r="AD91" i="500"/>
  <c r="Z91" i="500" s="1"/>
  <c r="Y91" i="500"/>
  <c r="W91" i="500"/>
  <c r="L91" i="500"/>
  <c r="B91" i="500"/>
  <c r="BJ90" i="500"/>
  <c r="BI90" i="500"/>
  <c r="BH90" i="500"/>
  <c r="BG90" i="500"/>
  <c r="BF90" i="500"/>
  <c r="BE90" i="500"/>
  <c r="BD90" i="500"/>
  <c r="BC90" i="500"/>
  <c r="BB90" i="500"/>
  <c r="BA90" i="500"/>
  <c r="AQ90" i="500"/>
  <c r="AL90" i="500"/>
  <c r="AK90" i="500"/>
  <c r="AJ90" i="500"/>
  <c r="AD90" i="500"/>
  <c r="Z90" i="500" s="1"/>
  <c r="Y90" i="500"/>
  <c r="W90" i="500"/>
  <c r="L90" i="500"/>
  <c r="B90" i="500"/>
  <c r="BJ89" i="500"/>
  <c r="BI89" i="500"/>
  <c r="BH89" i="500"/>
  <c r="BG89" i="500"/>
  <c r="BF89" i="500"/>
  <c r="BE89" i="500"/>
  <c r="BD89" i="500"/>
  <c r="BC89" i="500"/>
  <c r="BB89" i="500"/>
  <c r="BA89" i="500"/>
  <c r="AQ89" i="500"/>
  <c r="AL89" i="500"/>
  <c r="AK89" i="500"/>
  <c r="AJ89" i="500"/>
  <c r="AD89" i="500"/>
  <c r="Z89" i="500" s="1"/>
  <c r="Y89" i="500"/>
  <c r="W89" i="500"/>
  <c r="L89" i="500"/>
  <c r="B89" i="500"/>
  <c r="BJ88" i="500"/>
  <c r="BI88" i="500"/>
  <c r="BH88" i="500"/>
  <c r="BG88" i="500"/>
  <c r="BF88" i="500"/>
  <c r="BE88" i="500"/>
  <c r="BD88" i="500"/>
  <c r="BC88" i="500"/>
  <c r="BB88" i="500"/>
  <c r="BA88" i="500"/>
  <c r="AQ88" i="500"/>
  <c r="AL88" i="500"/>
  <c r="AK88" i="500"/>
  <c r="AJ88" i="500"/>
  <c r="AD88" i="500"/>
  <c r="Z88" i="500" s="1"/>
  <c r="Y88" i="500"/>
  <c r="W88" i="500"/>
  <c r="L88" i="500"/>
  <c r="B88" i="500"/>
  <c r="BJ87" i="500"/>
  <c r="BI87" i="500"/>
  <c r="BH87" i="500"/>
  <c r="BG87" i="500"/>
  <c r="BF87" i="500"/>
  <c r="BE87" i="500"/>
  <c r="BD87" i="500"/>
  <c r="BC87" i="500"/>
  <c r="BB87" i="500"/>
  <c r="BA87" i="500"/>
  <c r="AQ87" i="500"/>
  <c r="AL87" i="500"/>
  <c r="AK87" i="500"/>
  <c r="AJ87" i="500"/>
  <c r="AD87" i="500"/>
  <c r="Z87" i="500" s="1"/>
  <c r="Y87" i="500"/>
  <c r="W87" i="500"/>
  <c r="L87" i="500"/>
  <c r="B87" i="500"/>
  <c r="BJ86" i="500"/>
  <c r="BI86" i="500"/>
  <c r="BH86" i="500"/>
  <c r="BG86" i="500"/>
  <c r="BF86" i="500"/>
  <c r="BE86" i="500"/>
  <c r="BD86" i="500"/>
  <c r="BC86" i="500"/>
  <c r="BB86" i="500"/>
  <c r="BA86" i="500"/>
  <c r="AQ86" i="500"/>
  <c r="AL86" i="500"/>
  <c r="AK86" i="500"/>
  <c r="AJ86" i="500"/>
  <c r="AD86" i="500"/>
  <c r="Z86" i="500" s="1"/>
  <c r="Y86" i="500"/>
  <c r="W86" i="500"/>
  <c r="L86" i="500"/>
  <c r="B86" i="500"/>
  <c r="BJ85" i="500"/>
  <c r="BI85" i="500"/>
  <c r="BH85" i="500"/>
  <c r="BG85" i="500"/>
  <c r="BF85" i="500"/>
  <c r="BE85" i="500"/>
  <c r="BD85" i="500"/>
  <c r="BC85" i="500"/>
  <c r="BB85" i="500"/>
  <c r="BA85" i="500"/>
  <c r="AQ85" i="500"/>
  <c r="AL85" i="500"/>
  <c r="AK85" i="500"/>
  <c r="AJ85" i="500"/>
  <c r="AD85" i="500"/>
  <c r="Z85" i="500" s="1"/>
  <c r="Y85" i="500"/>
  <c r="W85" i="500"/>
  <c r="L85" i="500"/>
  <c r="B85" i="500"/>
  <c r="BJ84" i="500"/>
  <c r="BI84" i="500"/>
  <c r="BH84" i="500"/>
  <c r="BG84" i="500"/>
  <c r="BF84" i="500"/>
  <c r="BE84" i="500"/>
  <c r="BD84" i="500"/>
  <c r="BC84" i="500"/>
  <c r="BB84" i="500"/>
  <c r="BA84" i="500"/>
  <c r="AQ84" i="500"/>
  <c r="AL84" i="500"/>
  <c r="AK84" i="500"/>
  <c r="AJ84" i="500"/>
  <c r="L84" i="500"/>
  <c r="B84" i="500"/>
  <c r="BJ83" i="500"/>
  <c r="BI83" i="500"/>
  <c r="BH83" i="500"/>
  <c r="BG83" i="500"/>
  <c r="BF83" i="500"/>
  <c r="BE83" i="500"/>
  <c r="BD83" i="500"/>
  <c r="BC83" i="500"/>
  <c r="BB83" i="500"/>
  <c r="BA83" i="500"/>
  <c r="AQ83" i="500"/>
  <c r="AL83" i="500"/>
  <c r="AK83" i="500"/>
  <c r="AJ83" i="500"/>
  <c r="L83" i="500"/>
  <c r="B83" i="500"/>
  <c r="BJ82" i="500"/>
  <c r="BI82" i="500"/>
  <c r="BH82" i="500"/>
  <c r="BG82" i="500"/>
  <c r="BF82" i="500"/>
  <c r="BE82" i="500"/>
  <c r="BD82" i="500"/>
  <c r="BC82" i="500"/>
  <c r="BB82" i="500"/>
  <c r="BA82" i="500"/>
  <c r="AQ82" i="500"/>
  <c r="AL82" i="500"/>
  <c r="AK82" i="500"/>
  <c r="AJ82" i="500"/>
  <c r="L82" i="500"/>
  <c r="B82" i="500"/>
  <c r="BJ81" i="500"/>
  <c r="BI81" i="500"/>
  <c r="BH81" i="500"/>
  <c r="BG81" i="500"/>
  <c r="BF81" i="500"/>
  <c r="BE81" i="500"/>
  <c r="BD81" i="500"/>
  <c r="BC81" i="500"/>
  <c r="BB81" i="500"/>
  <c r="BA81" i="500"/>
  <c r="AQ81" i="500"/>
  <c r="AL81" i="500"/>
  <c r="AK81" i="500"/>
  <c r="AJ81" i="500"/>
  <c r="L81" i="500"/>
  <c r="B81" i="500"/>
  <c r="BJ80" i="500"/>
  <c r="BI80" i="500"/>
  <c r="BH80" i="500"/>
  <c r="BG80" i="500"/>
  <c r="BF80" i="500"/>
  <c r="BE80" i="500"/>
  <c r="BD80" i="500"/>
  <c r="BC80" i="500"/>
  <c r="BB80" i="500"/>
  <c r="BA80" i="500"/>
  <c r="AQ80" i="500"/>
  <c r="AL80" i="500"/>
  <c r="AK80" i="500"/>
  <c r="AJ80" i="500"/>
  <c r="L80" i="500"/>
  <c r="B80" i="500"/>
  <c r="BJ79" i="500"/>
  <c r="BI79" i="500"/>
  <c r="BH79" i="500"/>
  <c r="BG79" i="500"/>
  <c r="BF79" i="500"/>
  <c r="BE79" i="500"/>
  <c r="BD79" i="500"/>
  <c r="BC79" i="500"/>
  <c r="BB79" i="500"/>
  <c r="BA79" i="500"/>
  <c r="AQ79" i="500"/>
  <c r="AL79" i="500"/>
  <c r="AK79" i="500"/>
  <c r="AJ79" i="500"/>
  <c r="L79" i="500"/>
  <c r="B79" i="500"/>
  <c r="BJ78" i="500"/>
  <c r="BI78" i="500"/>
  <c r="BH78" i="500"/>
  <c r="BG78" i="500"/>
  <c r="BF78" i="500"/>
  <c r="BE78" i="500"/>
  <c r="BD78" i="500"/>
  <c r="BC78" i="500"/>
  <c r="BB78" i="500"/>
  <c r="BA78" i="500"/>
  <c r="AQ78" i="500"/>
  <c r="AL78" i="500"/>
  <c r="AK78" i="500"/>
  <c r="AJ78" i="500"/>
  <c r="L78" i="500"/>
  <c r="B78" i="500"/>
  <c r="BJ77" i="500"/>
  <c r="BI77" i="500"/>
  <c r="BH77" i="500"/>
  <c r="BG77" i="500"/>
  <c r="BF77" i="500"/>
  <c r="BE77" i="500"/>
  <c r="BD77" i="500"/>
  <c r="BC77" i="500"/>
  <c r="BB77" i="500"/>
  <c r="BA77" i="500"/>
  <c r="AQ77" i="500"/>
  <c r="AL77" i="500"/>
  <c r="AK77" i="500"/>
  <c r="AJ77" i="500"/>
  <c r="L77" i="500"/>
  <c r="B77" i="500"/>
  <c r="BJ76" i="500"/>
  <c r="BI76" i="500"/>
  <c r="BH76" i="500"/>
  <c r="BG76" i="500"/>
  <c r="BF76" i="500"/>
  <c r="BE76" i="500"/>
  <c r="BD76" i="500"/>
  <c r="BC76" i="500"/>
  <c r="BB76" i="500"/>
  <c r="BA76" i="500"/>
  <c r="AQ76" i="500"/>
  <c r="AL76" i="500"/>
  <c r="AK76" i="500"/>
  <c r="AJ76" i="500"/>
  <c r="L76" i="500"/>
  <c r="B76" i="500"/>
  <c r="BJ75" i="500"/>
  <c r="BI75" i="500"/>
  <c r="BH75" i="500"/>
  <c r="BG75" i="500"/>
  <c r="BF75" i="500"/>
  <c r="BE75" i="500"/>
  <c r="BD75" i="500"/>
  <c r="BC75" i="500"/>
  <c r="BB75" i="500"/>
  <c r="BA75" i="500"/>
  <c r="AQ75" i="500"/>
  <c r="AL75" i="500"/>
  <c r="AK75" i="500"/>
  <c r="AJ75" i="500"/>
  <c r="L75" i="500"/>
  <c r="B75" i="500"/>
  <c r="BJ74" i="500"/>
  <c r="BI74" i="500"/>
  <c r="BH74" i="500"/>
  <c r="BG74" i="500"/>
  <c r="BF74" i="500"/>
  <c r="BE74" i="500"/>
  <c r="BD74" i="500"/>
  <c r="BC74" i="500"/>
  <c r="BB74" i="500"/>
  <c r="BA74" i="500"/>
  <c r="AQ74" i="500"/>
  <c r="AL74" i="500"/>
  <c r="AK74" i="500"/>
  <c r="AJ74" i="500"/>
  <c r="L74" i="500"/>
  <c r="B74" i="500"/>
  <c r="BJ73" i="500"/>
  <c r="BI73" i="500"/>
  <c r="BH73" i="500"/>
  <c r="BG73" i="500"/>
  <c r="BF73" i="500"/>
  <c r="BE73" i="500"/>
  <c r="BD73" i="500"/>
  <c r="BC73" i="500"/>
  <c r="BB73" i="500"/>
  <c r="BA73" i="500"/>
  <c r="AQ73" i="500"/>
  <c r="AL73" i="500"/>
  <c r="AK73" i="500"/>
  <c r="AJ73" i="500"/>
  <c r="L73" i="500"/>
  <c r="B73" i="500"/>
  <c r="BJ72" i="500"/>
  <c r="BI72" i="500"/>
  <c r="BH72" i="500"/>
  <c r="BG72" i="500"/>
  <c r="BF72" i="500"/>
  <c r="BE72" i="500"/>
  <c r="BD72" i="500"/>
  <c r="BC72" i="500"/>
  <c r="BB72" i="500"/>
  <c r="BA72" i="500"/>
  <c r="AQ72" i="500"/>
  <c r="AL72" i="500"/>
  <c r="AK72" i="500"/>
  <c r="AJ72" i="500"/>
  <c r="L72" i="500"/>
  <c r="B72" i="500"/>
  <c r="BJ71" i="500"/>
  <c r="BI71" i="500"/>
  <c r="BH71" i="500"/>
  <c r="BG71" i="500"/>
  <c r="BF71" i="500"/>
  <c r="BE71" i="500"/>
  <c r="BD71" i="500"/>
  <c r="BC71" i="500"/>
  <c r="BB71" i="500"/>
  <c r="BA71" i="500"/>
  <c r="AQ71" i="500"/>
  <c r="AL71" i="500"/>
  <c r="AK71" i="500"/>
  <c r="AJ71" i="500"/>
  <c r="L71" i="500"/>
  <c r="B71" i="500"/>
  <c r="BJ70" i="500"/>
  <c r="BI70" i="500"/>
  <c r="BH70" i="500"/>
  <c r="BG70" i="500"/>
  <c r="BF70" i="500"/>
  <c r="BE70" i="500"/>
  <c r="BD70" i="500"/>
  <c r="BC70" i="500"/>
  <c r="BB70" i="500"/>
  <c r="BA70" i="500"/>
  <c r="AQ70" i="500"/>
  <c r="AL70" i="500"/>
  <c r="AK70" i="500"/>
  <c r="AJ70" i="500"/>
  <c r="L70" i="500"/>
  <c r="B70" i="500"/>
  <c r="BJ69" i="500"/>
  <c r="BI69" i="500"/>
  <c r="BH69" i="500"/>
  <c r="BG69" i="500"/>
  <c r="BF69" i="500"/>
  <c r="BE69" i="500"/>
  <c r="BD69" i="500"/>
  <c r="BC69" i="500"/>
  <c r="BB69" i="500"/>
  <c r="BA69" i="500"/>
  <c r="AQ69" i="500"/>
  <c r="AL69" i="500"/>
  <c r="AK69" i="500"/>
  <c r="AJ69" i="500"/>
  <c r="L69" i="500"/>
  <c r="B69" i="500"/>
  <c r="BJ68" i="500"/>
  <c r="BI68" i="500"/>
  <c r="BH68" i="500"/>
  <c r="BG68" i="500"/>
  <c r="BF68" i="500"/>
  <c r="BE68" i="500"/>
  <c r="BD68" i="500"/>
  <c r="BC68" i="500"/>
  <c r="BB68" i="500"/>
  <c r="BA68" i="500"/>
  <c r="AQ68" i="500"/>
  <c r="AL68" i="500"/>
  <c r="AK68" i="500"/>
  <c r="AJ68" i="500"/>
  <c r="L68" i="500"/>
  <c r="B68" i="500"/>
  <c r="BJ67" i="500"/>
  <c r="BI67" i="500"/>
  <c r="BH67" i="500"/>
  <c r="BG67" i="500"/>
  <c r="BF67" i="500"/>
  <c r="BE67" i="500"/>
  <c r="BD67" i="500"/>
  <c r="BC67" i="500"/>
  <c r="BB67" i="500"/>
  <c r="BA67" i="500"/>
  <c r="AQ67" i="500"/>
  <c r="AL67" i="500"/>
  <c r="AK67" i="500"/>
  <c r="AJ67" i="500"/>
  <c r="L67" i="500"/>
  <c r="B67" i="500"/>
  <c r="BJ66" i="500"/>
  <c r="BI66" i="500"/>
  <c r="BH66" i="500"/>
  <c r="BG66" i="500"/>
  <c r="BF66" i="500"/>
  <c r="BE66" i="500"/>
  <c r="BD66" i="500"/>
  <c r="BC66" i="500"/>
  <c r="BB66" i="500"/>
  <c r="BA66" i="500"/>
  <c r="AQ66" i="500"/>
  <c r="AL66" i="500"/>
  <c r="AK66" i="500"/>
  <c r="AJ66" i="500"/>
  <c r="L66" i="500"/>
  <c r="B66" i="500"/>
  <c r="BJ65" i="500"/>
  <c r="BI65" i="500"/>
  <c r="BH65" i="500"/>
  <c r="BG65" i="500"/>
  <c r="BF65" i="500"/>
  <c r="BE65" i="500"/>
  <c r="BD65" i="500"/>
  <c r="BC65" i="500"/>
  <c r="BB65" i="500"/>
  <c r="BA65" i="500"/>
  <c r="AQ65" i="500"/>
  <c r="AL65" i="500"/>
  <c r="AK65" i="500"/>
  <c r="AJ65" i="500"/>
  <c r="L65" i="500"/>
  <c r="B65" i="500"/>
  <c r="BJ64" i="500"/>
  <c r="BI64" i="500"/>
  <c r="BH64" i="500"/>
  <c r="BG64" i="500"/>
  <c r="BF64" i="500"/>
  <c r="BE64" i="500"/>
  <c r="BD64" i="500"/>
  <c r="BC64" i="500"/>
  <c r="BB64" i="500"/>
  <c r="BA64" i="500"/>
  <c r="AQ64" i="500"/>
  <c r="AL64" i="500"/>
  <c r="AK64" i="500"/>
  <c r="AJ64" i="500"/>
  <c r="L64" i="500"/>
  <c r="B64" i="500"/>
  <c r="BJ63" i="500"/>
  <c r="BI63" i="500"/>
  <c r="BH63" i="500"/>
  <c r="BG63" i="500"/>
  <c r="BF63" i="500"/>
  <c r="BE63" i="500"/>
  <c r="BD63" i="500"/>
  <c r="BC63" i="500"/>
  <c r="BB63" i="500"/>
  <c r="BA63" i="500"/>
  <c r="AQ63" i="500"/>
  <c r="AL63" i="500"/>
  <c r="AK63" i="500"/>
  <c r="AJ63" i="500"/>
  <c r="L63" i="500"/>
  <c r="B63" i="500"/>
  <c r="BJ62" i="500"/>
  <c r="BI62" i="500"/>
  <c r="BH62" i="500"/>
  <c r="BG62" i="500"/>
  <c r="BF62" i="500"/>
  <c r="BE62" i="500"/>
  <c r="BD62" i="500"/>
  <c r="BC62" i="500"/>
  <c r="BB62" i="500"/>
  <c r="BA62" i="500"/>
  <c r="AQ62" i="500"/>
  <c r="AL62" i="500"/>
  <c r="AK62" i="500"/>
  <c r="AJ62" i="500"/>
  <c r="L62" i="500"/>
  <c r="B62" i="500"/>
  <c r="BJ61" i="500"/>
  <c r="BI61" i="500"/>
  <c r="BH61" i="500"/>
  <c r="BG61" i="500"/>
  <c r="BF61" i="500"/>
  <c r="BE61" i="500"/>
  <c r="BD61" i="500"/>
  <c r="BC61" i="500"/>
  <c r="BB61" i="500"/>
  <c r="BA61" i="500"/>
  <c r="AQ61" i="500"/>
  <c r="AL61" i="500"/>
  <c r="AK61" i="500"/>
  <c r="AJ61" i="500"/>
  <c r="L61" i="500"/>
  <c r="B61" i="500"/>
  <c r="BJ60" i="500"/>
  <c r="BI60" i="500"/>
  <c r="BH60" i="500"/>
  <c r="BG60" i="500"/>
  <c r="BF60" i="500"/>
  <c r="BE60" i="500"/>
  <c r="BD60" i="500"/>
  <c r="BC60" i="500"/>
  <c r="BB60" i="500"/>
  <c r="BA60" i="500"/>
  <c r="AQ60" i="500"/>
  <c r="AL60" i="500"/>
  <c r="AK60" i="500"/>
  <c r="AJ60" i="500"/>
  <c r="L60" i="500"/>
  <c r="B60" i="500"/>
  <c r="BJ59" i="500"/>
  <c r="BI59" i="500"/>
  <c r="BH59" i="500"/>
  <c r="BG59" i="500"/>
  <c r="BF59" i="500"/>
  <c r="BE59" i="500"/>
  <c r="BD59" i="500"/>
  <c r="BC59" i="500"/>
  <c r="BB59" i="500"/>
  <c r="BA59" i="500"/>
  <c r="AQ59" i="500"/>
  <c r="AL59" i="500"/>
  <c r="AK59" i="500"/>
  <c r="AJ59" i="500"/>
  <c r="L59" i="500"/>
  <c r="B59" i="500"/>
  <c r="BJ58" i="500"/>
  <c r="BI58" i="500"/>
  <c r="BH58" i="500"/>
  <c r="BG58" i="500"/>
  <c r="BF58" i="500"/>
  <c r="BE58" i="500"/>
  <c r="BD58" i="500"/>
  <c r="BC58" i="500"/>
  <c r="BB58" i="500"/>
  <c r="BA58" i="500"/>
  <c r="AQ58" i="500"/>
  <c r="AL58" i="500"/>
  <c r="AK58" i="500"/>
  <c r="AJ58" i="500"/>
  <c r="L58" i="500"/>
  <c r="B58" i="500"/>
  <c r="BJ57" i="500"/>
  <c r="BI57" i="500"/>
  <c r="BH57" i="500"/>
  <c r="BG57" i="500"/>
  <c r="BF57" i="500"/>
  <c r="BE57" i="500"/>
  <c r="BD57" i="500"/>
  <c r="BC57" i="500"/>
  <c r="BB57" i="500"/>
  <c r="BA57" i="500"/>
  <c r="AQ57" i="500"/>
  <c r="AL57" i="500"/>
  <c r="AK57" i="500"/>
  <c r="AJ57" i="500"/>
  <c r="L57" i="500"/>
  <c r="B57" i="500"/>
  <c r="BJ56" i="500"/>
  <c r="BI56" i="500"/>
  <c r="BH56" i="500"/>
  <c r="BG56" i="500"/>
  <c r="BF56" i="500"/>
  <c r="BE56" i="500"/>
  <c r="BD56" i="500"/>
  <c r="BC56" i="500"/>
  <c r="BB56" i="500"/>
  <c r="BA56" i="500"/>
  <c r="AQ56" i="500"/>
  <c r="AL56" i="500"/>
  <c r="AK56" i="500"/>
  <c r="AJ56" i="500"/>
  <c r="L56" i="500"/>
  <c r="B56" i="500"/>
  <c r="BJ55" i="500"/>
  <c r="BI55" i="500"/>
  <c r="BH55" i="500"/>
  <c r="BG55" i="500"/>
  <c r="BF55" i="500"/>
  <c r="BE55" i="500"/>
  <c r="BD55" i="500"/>
  <c r="BC55" i="500"/>
  <c r="BB55" i="500"/>
  <c r="BA55" i="500"/>
  <c r="AQ55" i="500"/>
  <c r="AL55" i="500"/>
  <c r="AK55" i="500"/>
  <c r="AJ55" i="500"/>
  <c r="L55" i="500"/>
  <c r="B55" i="500"/>
  <c r="BJ54" i="500"/>
  <c r="BI54" i="500"/>
  <c r="BH54" i="500"/>
  <c r="BG54" i="500"/>
  <c r="BF54" i="500"/>
  <c r="BE54" i="500"/>
  <c r="BD54" i="500"/>
  <c r="BC54" i="500"/>
  <c r="BB54" i="500"/>
  <c r="BA54" i="500"/>
  <c r="AQ54" i="500"/>
  <c r="AL54" i="500"/>
  <c r="AK54" i="500"/>
  <c r="AJ54" i="500"/>
  <c r="L54" i="500"/>
  <c r="B54" i="500"/>
  <c r="BJ53" i="500"/>
  <c r="BI53" i="500"/>
  <c r="BH53" i="500"/>
  <c r="BG53" i="500"/>
  <c r="BF53" i="500"/>
  <c r="BE53" i="500"/>
  <c r="BD53" i="500"/>
  <c r="BC53" i="500"/>
  <c r="BB53" i="500"/>
  <c r="BA53" i="500"/>
  <c r="AQ53" i="500"/>
  <c r="AL53" i="500"/>
  <c r="AK53" i="500"/>
  <c r="AJ53" i="500"/>
  <c r="L53" i="500"/>
  <c r="B53" i="500"/>
  <c r="BJ52" i="500"/>
  <c r="BI52" i="500"/>
  <c r="BH52" i="500"/>
  <c r="BG52" i="500"/>
  <c r="BF52" i="500"/>
  <c r="AK52" i="500"/>
  <c r="AJ52" i="500"/>
  <c r="L52" i="500"/>
  <c r="B52" i="500"/>
  <c r="BJ51" i="500"/>
  <c r="BI51" i="500"/>
  <c r="BH51" i="500"/>
  <c r="BG51" i="500"/>
  <c r="BF51" i="500"/>
  <c r="AK51" i="500"/>
  <c r="AJ51" i="500"/>
  <c r="L51" i="500"/>
  <c r="B51" i="500"/>
  <c r="BJ50" i="500"/>
  <c r="BI50" i="500"/>
  <c r="BH50" i="500"/>
  <c r="BG50" i="500"/>
  <c r="BF50" i="500"/>
  <c r="AK50" i="500"/>
  <c r="AJ50" i="500"/>
  <c r="L50" i="500"/>
  <c r="B50" i="500"/>
  <c r="BJ49" i="500"/>
  <c r="BI49" i="500"/>
  <c r="BH49" i="500"/>
  <c r="BG49" i="500"/>
  <c r="BF49" i="500"/>
  <c r="AK49" i="500"/>
  <c r="AJ49" i="500"/>
  <c r="L49" i="500"/>
  <c r="B49" i="500"/>
  <c r="BJ48" i="500"/>
  <c r="BI48" i="500"/>
  <c r="BH48" i="500"/>
  <c r="BG48" i="500"/>
  <c r="BF48" i="500"/>
  <c r="AK48" i="500"/>
  <c r="AJ48" i="500"/>
  <c r="L48" i="500"/>
  <c r="B48" i="500"/>
  <c r="BJ47" i="500"/>
  <c r="BI47" i="500"/>
  <c r="BH47" i="500"/>
  <c r="BG47" i="500"/>
  <c r="BF47" i="500"/>
  <c r="AK47" i="500"/>
  <c r="AJ47" i="500"/>
  <c r="L47" i="500"/>
  <c r="B47" i="500"/>
  <c r="BJ46" i="500"/>
  <c r="BI46" i="500"/>
  <c r="BH46" i="500"/>
  <c r="BG46" i="500"/>
  <c r="BF46" i="500"/>
  <c r="AK46" i="500"/>
  <c r="AJ46" i="500"/>
  <c r="L46" i="500"/>
  <c r="B46" i="500"/>
  <c r="BJ45" i="500"/>
  <c r="BI45" i="500"/>
  <c r="BH45" i="500"/>
  <c r="BG45" i="500"/>
  <c r="BF45" i="500"/>
  <c r="AK45" i="500"/>
  <c r="AJ45" i="500"/>
  <c r="L45" i="500"/>
  <c r="B45" i="500"/>
  <c r="BJ44" i="500"/>
  <c r="BI44" i="500"/>
  <c r="BH44" i="500"/>
  <c r="BG44" i="500"/>
  <c r="BF44" i="500"/>
  <c r="AK44" i="500"/>
  <c r="AJ44" i="500"/>
  <c r="L44" i="500"/>
  <c r="B44" i="500"/>
  <c r="BJ43" i="500"/>
  <c r="BI43" i="500"/>
  <c r="BH43" i="500"/>
  <c r="BG43" i="500"/>
  <c r="BF43" i="500"/>
  <c r="AK43" i="500"/>
  <c r="AJ43" i="500"/>
  <c r="L43" i="500"/>
  <c r="B43" i="500"/>
  <c r="BJ42" i="500"/>
  <c r="BI42" i="500"/>
  <c r="BH42" i="500"/>
  <c r="BG42" i="500"/>
  <c r="BF42" i="500"/>
  <c r="AK42" i="500"/>
  <c r="AJ42" i="500"/>
  <c r="L42" i="500"/>
  <c r="B42" i="500"/>
  <c r="BJ41" i="500"/>
  <c r="BI41" i="500"/>
  <c r="BH41" i="500"/>
  <c r="BG41" i="500"/>
  <c r="BF41" i="500"/>
  <c r="AK41" i="500"/>
  <c r="AJ41" i="500"/>
  <c r="L41" i="500"/>
  <c r="B41" i="500"/>
  <c r="L40" i="500"/>
  <c r="B40" i="500"/>
  <c r="L39" i="500"/>
  <c r="B39" i="500"/>
  <c r="BI38" i="500"/>
  <c r="L38" i="500"/>
  <c r="B38" i="500"/>
  <c r="L37" i="500"/>
  <c r="B37" i="500"/>
  <c r="L36" i="500"/>
  <c r="B36" i="500"/>
  <c r="L35" i="500"/>
  <c r="B35" i="500"/>
  <c r="L34" i="500"/>
  <c r="B34" i="500"/>
  <c r="L33" i="500"/>
  <c r="B33" i="500"/>
  <c r="L32" i="500"/>
  <c r="B32" i="500"/>
  <c r="L31" i="500"/>
  <c r="B31" i="500"/>
  <c r="BJ30" i="500"/>
  <c r="BJ32" i="500" s="1"/>
  <c r="BI30" i="500"/>
  <c r="BI33" i="500" s="1"/>
  <c r="BH30" i="500"/>
  <c r="BH40" i="500" s="1"/>
  <c r="BG30" i="500"/>
  <c r="BG31" i="500" s="1"/>
  <c r="BF30" i="500"/>
  <c r="BF32" i="500" s="1"/>
  <c r="AV30" i="500"/>
  <c r="AU30" i="500"/>
  <c r="AT30" i="500"/>
  <c r="AS30" i="500"/>
  <c r="AR30" i="500"/>
  <c r="AQ30" i="500"/>
  <c r="AP30" i="500"/>
  <c r="AO30" i="500"/>
  <c r="AN30" i="500"/>
  <c r="AM30" i="500"/>
  <c r="AL30" i="500"/>
  <c r="AK30" i="500"/>
  <c r="AJ30" i="500"/>
  <c r="AI30" i="500"/>
  <c r="AH30" i="500"/>
  <c r="AG30" i="500"/>
  <c r="AF30" i="500"/>
  <c r="AE30" i="500"/>
  <c r="AD30" i="500"/>
  <c r="AV29" i="500"/>
  <c r="AU29" i="500"/>
  <c r="AT29" i="500"/>
  <c r="AS29" i="500"/>
  <c r="AR29" i="500"/>
  <c r="AM29" i="500"/>
  <c r="AL29" i="500"/>
  <c r="AK29" i="500"/>
  <c r="AJ29" i="500"/>
  <c r="AI29" i="500"/>
  <c r="AH29" i="500"/>
  <c r="AG29" i="500"/>
  <c r="AF29" i="500"/>
  <c r="AE29" i="500"/>
  <c r="AD29" i="500"/>
  <c r="AQ29" i="500"/>
  <c r="S29" i="500"/>
  <c r="AP29" i="500" s="1"/>
  <c r="R29" i="500"/>
  <c r="AO29" i="500" s="1"/>
  <c r="Q29" i="500"/>
  <c r="AN29" i="500" s="1"/>
  <c r="E29" i="500"/>
  <c r="D29" i="500"/>
  <c r="C29" i="500"/>
  <c r="AV28" i="500"/>
  <c r="AU28" i="500"/>
  <c r="AT28" i="500"/>
  <c r="AS28" i="500"/>
  <c r="AR28" i="500"/>
  <c r="AQ28" i="500"/>
  <c r="AQ50" i="500" s="1"/>
  <c r="AP28" i="500"/>
  <c r="AO28" i="500"/>
  <c r="AN28" i="500"/>
  <c r="AM28" i="500"/>
  <c r="AL28" i="500"/>
  <c r="AK28" i="500"/>
  <c r="AK40" i="500" s="1"/>
  <c r="AJ28" i="500"/>
  <c r="AJ33" i="500" s="1"/>
  <c r="AI28" i="500"/>
  <c r="AH28" i="500"/>
  <c r="AG28" i="500"/>
  <c r="AF28" i="500"/>
  <c r="AE28" i="500"/>
  <c r="AD28" i="500"/>
  <c r="AD31" i="500" s="1"/>
  <c r="Z31" i="500" s="1"/>
  <c r="X28" i="500"/>
  <c r="V28" i="500"/>
  <c r="H7" i="500"/>
  <c r="AF4" i="500" s="1"/>
  <c r="BB30" i="500" s="1"/>
  <c r="BB50" i="500" s="1"/>
  <c r="X6" i="500"/>
  <c r="H6" i="500"/>
  <c r="AI4" i="500"/>
  <c r="BE30" i="500" s="1"/>
  <c r="BE51" i="500" s="1"/>
  <c r="AH4" i="500"/>
  <c r="BD30" i="500" s="1"/>
  <c r="BD52" i="500" s="1"/>
  <c r="AG4" i="500"/>
  <c r="BC30" i="500" s="1"/>
  <c r="BC49" i="500" s="1"/>
  <c r="AC3" i="500"/>
  <c r="Y3" i="500"/>
  <c r="U3" i="500"/>
  <c r="T3" i="500"/>
  <c r="AK2" i="500"/>
  <c r="AJ2" i="500"/>
  <c r="AI2" i="500"/>
  <c r="AH2" i="500"/>
  <c r="AG2" i="500"/>
  <c r="AF2" i="500"/>
  <c r="AE2" i="500"/>
  <c r="Y2" i="500"/>
  <c r="U2" i="500"/>
  <c r="T2" i="500"/>
  <c r="F1" i="500"/>
  <c r="F31" i="477" s="1"/>
  <c r="C31" i="532" s="1"/>
  <c r="K8" i="544"/>
  <c r="J8" i="544"/>
  <c r="I8" i="544"/>
  <c r="H8" i="544"/>
  <c r="G8" i="544"/>
  <c r="F8" i="544"/>
  <c r="K7" i="544"/>
  <c r="J7" i="544"/>
  <c r="I7" i="544"/>
  <c r="H7" i="544"/>
  <c r="G7" i="544"/>
  <c r="F7" i="544"/>
  <c r="K6" i="544"/>
  <c r="J6" i="544"/>
  <c r="I6" i="544"/>
  <c r="H6" i="544"/>
  <c r="BL29" i="544" s="1"/>
  <c r="G6" i="544"/>
  <c r="F6" i="544"/>
  <c r="X131" i="544"/>
  <c r="AF130" i="544"/>
  <c r="AB130" i="544"/>
  <c r="B130" i="544"/>
  <c r="AF129" i="544"/>
  <c r="AC129" i="544"/>
  <c r="AB129" i="544"/>
  <c r="B129" i="544"/>
  <c r="AF128" i="544"/>
  <c r="AC128" i="544"/>
  <c r="AB128" i="544"/>
  <c r="AF127" i="544"/>
  <c r="AF126" i="544"/>
  <c r="AB126" i="544"/>
  <c r="B126" i="544"/>
  <c r="AF125" i="544"/>
  <c r="AF124" i="544"/>
  <c r="AC124" i="544"/>
  <c r="AF123" i="544"/>
  <c r="AC123" i="544"/>
  <c r="AF122" i="544"/>
  <c r="AB122" i="544"/>
  <c r="B122" i="544"/>
  <c r="AF121" i="544"/>
  <c r="AB121" i="544"/>
  <c r="B121" i="544"/>
  <c r="AF120" i="544"/>
  <c r="AB120" i="544"/>
  <c r="B120" i="544"/>
  <c r="AF119" i="544"/>
  <c r="AB119" i="544"/>
  <c r="B119" i="544"/>
  <c r="AF118" i="544"/>
  <c r="AF117" i="544"/>
  <c r="AB117" i="544"/>
  <c r="B117" i="544"/>
  <c r="AF116" i="544"/>
  <c r="AF115" i="544"/>
  <c r="AF114" i="544"/>
  <c r="AF113" i="544"/>
  <c r="AB113" i="544"/>
  <c r="B113" i="544"/>
  <c r="AF112" i="544"/>
  <c r="AF111" i="544"/>
  <c r="AF110" i="544"/>
  <c r="AF109" i="544"/>
  <c r="AB109" i="544"/>
  <c r="B109" i="544"/>
  <c r="AF108" i="544"/>
  <c r="AB108" i="544"/>
  <c r="B108" i="544"/>
  <c r="AF107" i="544"/>
  <c r="AF106" i="544"/>
  <c r="AF105" i="544"/>
  <c r="AB105" i="544"/>
  <c r="B105" i="544"/>
  <c r="AF104" i="544"/>
  <c r="AB104" i="544"/>
  <c r="B104" i="544"/>
  <c r="AF103" i="544"/>
  <c r="AB103" i="544"/>
  <c r="B103" i="544"/>
  <c r="AF102" i="544"/>
  <c r="AF101" i="544"/>
  <c r="AB101" i="544"/>
  <c r="B101" i="544"/>
  <c r="AF100" i="544"/>
  <c r="AB100" i="544"/>
  <c r="B100" i="544"/>
  <c r="AF99" i="544"/>
  <c r="AB99" i="544"/>
  <c r="B99" i="544"/>
  <c r="AF98" i="544"/>
  <c r="AF97" i="544"/>
  <c r="AB97" i="544"/>
  <c r="B97" i="544"/>
  <c r="AF96" i="544"/>
  <c r="AF95" i="544"/>
  <c r="AC95" i="544"/>
  <c r="AF94" i="544"/>
  <c r="AF93" i="544"/>
  <c r="AB93" i="544"/>
  <c r="B93" i="544"/>
  <c r="AF92" i="544"/>
  <c r="AF91" i="544"/>
  <c r="AF90" i="544"/>
  <c r="AF89" i="544"/>
  <c r="AB89" i="544"/>
  <c r="B89" i="544"/>
  <c r="AF88" i="544"/>
  <c r="AB88" i="544"/>
  <c r="B88" i="544"/>
  <c r="AF87" i="544"/>
  <c r="AB87" i="544"/>
  <c r="B87" i="544"/>
  <c r="AF86" i="544"/>
  <c r="AF85" i="544"/>
  <c r="AB85" i="544"/>
  <c r="B85" i="544"/>
  <c r="AF84" i="544"/>
  <c r="AF83" i="544"/>
  <c r="B83" i="544"/>
  <c r="AF82" i="544"/>
  <c r="AF81" i="544"/>
  <c r="AB81" i="544"/>
  <c r="B81" i="544"/>
  <c r="AF80" i="544"/>
  <c r="AC80" i="544"/>
  <c r="AF79" i="544"/>
  <c r="AB79" i="544"/>
  <c r="B79" i="544"/>
  <c r="AF78" i="544"/>
  <c r="AB78" i="544"/>
  <c r="B78" i="544"/>
  <c r="AF77" i="544"/>
  <c r="AB77" i="544"/>
  <c r="B77" i="544"/>
  <c r="AF76" i="544"/>
  <c r="AF75" i="544"/>
  <c r="AB75" i="544"/>
  <c r="B75" i="544"/>
  <c r="AF74" i="544"/>
  <c r="AC74" i="544"/>
  <c r="AF73" i="544"/>
  <c r="AF72" i="544"/>
  <c r="AC72" i="544"/>
  <c r="AF71" i="544"/>
  <c r="AB71" i="544"/>
  <c r="B71" i="544"/>
  <c r="AF70" i="544"/>
  <c r="AB70" i="544"/>
  <c r="B70" i="544"/>
  <c r="AF69" i="544"/>
  <c r="AF68" i="544"/>
  <c r="AB68" i="544"/>
  <c r="B68" i="544"/>
  <c r="AF67" i="544"/>
  <c r="AF66" i="544"/>
  <c r="AF65" i="544"/>
  <c r="AF64" i="544"/>
  <c r="AF63" i="544"/>
  <c r="AF62" i="544"/>
  <c r="AF61" i="544"/>
  <c r="AF60" i="544"/>
  <c r="AF59" i="544"/>
  <c r="AF58" i="544"/>
  <c r="AF57" i="544"/>
  <c r="AF56" i="544"/>
  <c r="AF55" i="544"/>
  <c r="AF54" i="544"/>
  <c r="AF53" i="544"/>
  <c r="AF52" i="544"/>
  <c r="AF51" i="544"/>
  <c r="AF50" i="544"/>
  <c r="AF49" i="544"/>
  <c r="AF48" i="544"/>
  <c r="AF47" i="544"/>
  <c r="AF46" i="544"/>
  <c r="AF45" i="544"/>
  <c r="AF44" i="544"/>
  <c r="AF43" i="544"/>
  <c r="AF42" i="544"/>
  <c r="AF41" i="544"/>
  <c r="AF40" i="544"/>
  <c r="AF39" i="544"/>
  <c r="AF38" i="544"/>
  <c r="AF37" i="544"/>
  <c r="AF36" i="544"/>
  <c r="AF35" i="544"/>
  <c r="AF34" i="544"/>
  <c r="AF33" i="544"/>
  <c r="AF32" i="544"/>
  <c r="AF31" i="544"/>
  <c r="AV30" i="544"/>
  <c r="AU30" i="544"/>
  <c r="AT30" i="544"/>
  <c r="AS30" i="544"/>
  <c r="AR30" i="544"/>
  <c r="AQ30" i="544"/>
  <c r="AP30" i="544"/>
  <c r="AO30" i="544"/>
  <c r="AN30" i="544"/>
  <c r="AM30" i="544"/>
  <c r="AL30" i="544"/>
  <c r="AK30" i="544"/>
  <c r="AJ30" i="544"/>
  <c r="AI30" i="544"/>
  <c r="AH30" i="544"/>
  <c r="AG30" i="544"/>
  <c r="AF30" i="544"/>
  <c r="AE30" i="544"/>
  <c r="AD30" i="544"/>
  <c r="AV29" i="544"/>
  <c r="AU29" i="544"/>
  <c r="AT29" i="544"/>
  <c r="AS29" i="544"/>
  <c r="AR29" i="544"/>
  <c r="AQ29" i="544"/>
  <c r="AP29" i="544"/>
  <c r="AO29" i="544"/>
  <c r="AN29" i="544"/>
  <c r="AM29" i="544"/>
  <c r="AL29" i="544"/>
  <c r="AK29" i="544"/>
  <c r="AI29" i="544"/>
  <c r="AG29" i="544"/>
  <c r="AE29" i="544"/>
  <c r="E29" i="544"/>
  <c r="D29" i="544"/>
  <c r="C29" i="544"/>
  <c r="X28" i="544"/>
  <c r="V28" i="544"/>
  <c r="X27" i="544"/>
  <c r="V27" i="544"/>
  <c r="X26" i="544"/>
  <c r="V26" i="544"/>
  <c r="Y25" i="544"/>
  <c r="X25" i="544"/>
  <c r="W25" i="544"/>
  <c r="V25" i="544"/>
  <c r="U25" i="544"/>
  <c r="T25" i="544"/>
  <c r="S25" i="544"/>
  <c r="R25" i="544"/>
  <c r="Q25" i="544"/>
  <c r="P25" i="544"/>
  <c r="O25" i="544"/>
  <c r="N25" i="544"/>
  <c r="M25" i="544"/>
  <c r="L25" i="544"/>
  <c r="K25" i="544"/>
  <c r="J25" i="544"/>
  <c r="I25" i="544"/>
  <c r="H25" i="544"/>
  <c r="G25" i="544"/>
  <c r="AC3" i="544"/>
  <c r="B1" i="544"/>
  <c r="BH34" i="500" l="1"/>
  <c r="BG35" i="500"/>
  <c r="BH36" i="500"/>
  <c r="BG37" i="500"/>
  <c r="BH31" i="500"/>
  <c r="BI34" i="500"/>
  <c r="BH35" i="500"/>
  <c r="BI36" i="500"/>
  <c r="BH38" i="500"/>
  <c r="BG39" i="500"/>
  <c r="AD32" i="500"/>
  <c r="Z32" i="500" s="1"/>
  <c r="BG32" i="500"/>
  <c r="BF33" i="500"/>
  <c r="BF34" i="500"/>
  <c r="BJ34" i="500"/>
  <c r="AJ35" i="500"/>
  <c r="BF36" i="500"/>
  <c r="BJ36" i="500"/>
  <c r="AJ37" i="500"/>
  <c r="BH37" i="500"/>
  <c r="BF38" i="500"/>
  <c r="BJ38" i="500"/>
  <c r="AJ39" i="500"/>
  <c r="BH39" i="500"/>
  <c r="BF40" i="500"/>
  <c r="BJ40" i="500"/>
  <c r="AD60" i="500"/>
  <c r="Z60" i="500" s="1"/>
  <c r="AD64" i="500"/>
  <c r="Z64" i="500" s="1"/>
  <c r="AD68" i="500"/>
  <c r="Z68" i="500" s="1"/>
  <c r="W68" i="500" s="1"/>
  <c r="AD71" i="500"/>
  <c r="Z71" i="500" s="1"/>
  <c r="AD74" i="500"/>
  <c r="Z74" i="500" s="1"/>
  <c r="W74" i="500" s="1"/>
  <c r="Y74" i="500" s="1"/>
  <c r="AD77" i="500"/>
  <c r="Z77" i="500" s="1"/>
  <c r="W77" i="500" s="1"/>
  <c r="Y77" i="500" s="1"/>
  <c r="AD81" i="500"/>
  <c r="Z81" i="500" s="1"/>
  <c r="W81" i="500" s="1"/>
  <c r="BJ31" i="500"/>
  <c r="AJ32" i="500"/>
  <c r="BH32" i="500"/>
  <c r="BH33" i="500"/>
  <c r="AD34" i="500"/>
  <c r="Z34" i="500" s="1"/>
  <c r="BG34" i="500"/>
  <c r="AK35" i="500"/>
  <c r="BI35" i="500"/>
  <c r="AD36" i="500"/>
  <c r="Z36" i="500" s="1"/>
  <c r="BG36" i="500"/>
  <c r="AK37" i="500"/>
  <c r="BI37" i="500"/>
  <c r="AD38" i="500"/>
  <c r="Z38" i="500" s="1"/>
  <c r="BG38" i="500"/>
  <c r="AK39" i="500"/>
  <c r="BI39" i="500"/>
  <c r="AD40" i="500"/>
  <c r="Z40" i="500" s="1"/>
  <c r="BG40" i="500"/>
  <c r="AD42" i="500"/>
  <c r="Z42" i="500" s="1"/>
  <c r="AD44" i="500"/>
  <c r="Z44" i="500" s="1"/>
  <c r="AD46" i="500"/>
  <c r="Z46" i="500" s="1"/>
  <c r="AD48" i="500"/>
  <c r="Z48" i="500" s="1"/>
  <c r="AD50" i="500"/>
  <c r="Z50" i="500" s="1"/>
  <c r="AD52" i="500"/>
  <c r="Z52" i="500" s="1"/>
  <c r="AD54" i="500"/>
  <c r="Z54" i="500" s="1"/>
  <c r="W54" i="500" s="1"/>
  <c r="Y54" i="500" s="1"/>
  <c r="AD57" i="500"/>
  <c r="Z57" i="500" s="1"/>
  <c r="W57" i="500" s="1"/>
  <c r="AD61" i="500"/>
  <c r="Z61" i="500" s="1"/>
  <c r="W61" i="500" s="1"/>
  <c r="AD65" i="500"/>
  <c r="Z65" i="500" s="1"/>
  <c r="W65" i="500" s="1"/>
  <c r="AD75" i="500"/>
  <c r="Z75" i="500" s="1"/>
  <c r="AD78" i="500"/>
  <c r="Z78" i="500" s="1"/>
  <c r="W78" i="500" s="1"/>
  <c r="Y78" i="500" s="1"/>
  <c r="AD82" i="500"/>
  <c r="Z82" i="500" s="1"/>
  <c r="W82" i="500" s="1"/>
  <c r="Y82" i="500" s="1"/>
  <c r="AK31" i="500"/>
  <c r="AK32" i="500"/>
  <c r="BI32" i="500"/>
  <c r="AD33" i="500"/>
  <c r="Z33" i="500" s="1"/>
  <c r="BJ33" i="500"/>
  <c r="AJ34" i="500"/>
  <c r="BF35" i="500"/>
  <c r="BJ35" i="500"/>
  <c r="AJ36" i="500"/>
  <c r="BF37" i="500"/>
  <c r="BJ37" i="500"/>
  <c r="AJ38" i="500"/>
  <c r="BF39" i="500"/>
  <c r="BJ39" i="500"/>
  <c r="AJ40" i="500"/>
  <c r="AD55" i="500"/>
  <c r="Z55" i="500" s="1"/>
  <c r="AD58" i="500"/>
  <c r="Z58" i="500" s="1"/>
  <c r="W58" i="500" s="1"/>
  <c r="Y58" i="500" s="1"/>
  <c r="AD62" i="500"/>
  <c r="Z62" i="500" s="1"/>
  <c r="W62" i="500" s="1"/>
  <c r="Y62" i="500" s="1"/>
  <c r="AD66" i="500"/>
  <c r="Z66" i="500" s="1"/>
  <c r="W66" i="500" s="1"/>
  <c r="Y66" i="500" s="1"/>
  <c r="AD69" i="500"/>
  <c r="Z69" i="500" s="1"/>
  <c r="W69" i="500" s="1"/>
  <c r="AD72" i="500"/>
  <c r="Z72" i="500" s="1"/>
  <c r="W72" i="500" s="1"/>
  <c r="AD76" i="500"/>
  <c r="Z76" i="500" s="1"/>
  <c r="AD79" i="500"/>
  <c r="Z79" i="500" s="1"/>
  <c r="AD83" i="500"/>
  <c r="Z83" i="500" s="1"/>
  <c r="BF31" i="500"/>
  <c r="AK33" i="500"/>
  <c r="AK34" i="500"/>
  <c r="AD35" i="500"/>
  <c r="Z35" i="500" s="1"/>
  <c r="AK36" i="500"/>
  <c r="AD37" i="500"/>
  <c r="Z37" i="500" s="1"/>
  <c r="AK38" i="500"/>
  <c r="AD39" i="500"/>
  <c r="Z39" i="500" s="1"/>
  <c r="BI40" i="500"/>
  <c r="AD41" i="500"/>
  <c r="Z41" i="500" s="1"/>
  <c r="AD43" i="500"/>
  <c r="Z43" i="500" s="1"/>
  <c r="AD45" i="500"/>
  <c r="Z45" i="500" s="1"/>
  <c r="AD47" i="500"/>
  <c r="Z47" i="500" s="1"/>
  <c r="AD49" i="500"/>
  <c r="Z49" i="500" s="1"/>
  <c r="AD51" i="500"/>
  <c r="Z51" i="500" s="1"/>
  <c r="AD53" i="500"/>
  <c r="Z53" i="500" s="1"/>
  <c r="AD56" i="500"/>
  <c r="Z56" i="500" s="1"/>
  <c r="AD59" i="500"/>
  <c r="Z59" i="500" s="1"/>
  <c r="AD63" i="500"/>
  <c r="Z63" i="500" s="1"/>
  <c r="W63" i="500" s="1"/>
  <c r="Y63" i="500" s="1"/>
  <c r="AD67" i="500"/>
  <c r="Z67" i="500" s="1"/>
  <c r="AD70" i="500"/>
  <c r="Z70" i="500" s="1"/>
  <c r="W70" i="500" s="1"/>
  <c r="Y70" i="500" s="1"/>
  <c r="AD73" i="500"/>
  <c r="Z73" i="500" s="1"/>
  <c r="W73" i="500" s="1"/>
  <c r="Y73" i="500" s="1"/>
  <c r="AD80" i="500"/>
  <c r="Z80" i="500" s="1"/>
  <c r="AD84" i="500"/>
  <c r="Z84" i="500" s="1"/>
  <c r="W84" i="500" s="1"/>
  <c r="Y61" i="500"/>
  <c r="Y65" i="500"/>
  <c r="Y68" i="500"/>
  <c r="Y57" i="500"/>
  <c r="Y69" i="500"/>
  <c r="Y72" i="500"/>
  <c r="Y81" i="500"/>
  <c r="W83" i="500"/>
  <c r="Y83" i="500" s="1"/>
  <c r="W80" i="500"/>
  <c r="Y80" i="500" s="1"/>
  <c r="W79" i="500"/>
  <c r="Y79" i="500" s="1"/>
  <c r="W76" i="500"/>
  <c r="Y76" i="500" s="1"/>
  <c r="W75" i="500"/>
  <c r="Y75" i="500" s="1"/>
  <c r="W71" i="500"/>
  <c r="Y71" i="500" s="1"/>
  <c r="W67" i="500"/>
  <c r="Y67" i="500" s="1"/>
  <c r="W64" i="500"/>
  <c r="Y64" i="500" s="1"/>
  <c r="W60" i="500"/>
  <c r="Y60" i="500" s="1"/>
  <c r="W59" i="500"/>
  <c r="Y59" i="500" s="1"/>
  <c r="W56" i="500"/>
  <c r="Y56" i="500" s="1"/>
  <c r="W55" i="500"/>
  <c r="Y55" i="500" s="1"/>
  <c r="AE4" i="500"/>
  <c r="BA30" i="500" s="1"/>
  <c r="BA51" i="500" s="1"/>
  <c r="U7" i="500"/>
  <c r="AA55" i="500"/>
  <c r="AA70" i="500"/>
  <c r="AA74" i="500"/>
  <c r="AA78" i="500"/>
  <c r="AA56" i="500"/>
  <c r="AA75" i="500"/>
  <c r="AA79" i="500"/>
  <c r="AA83" i="500"/>
  <c r="AA87" i="500"/>
  <c r="AA91" i="500"/>
  <c r="AA95" i="500"/>
  <c r="AA99" i="500"/>
  <c r="AA103" i="500"/>
  <c r="AA107" i="500"/>
  <c r="AA111" i="500"/>
  <c r="AA115" i="500"/>
  <c r="AA119" i="500"/>
  <c r="AA123" i="500"/>
  <c r="AA54" i="500"/>
  <c r="AA58" i="500"/>
  <c r="AA62" i="500"/>
  <c r="AA66" i="500"/>
  <c r="AA53" i="500"/>
  <c r="AA77" i="500"/>
  <c r="AA121" i="500"/>
  <c r="AA125" i="500"/>
  <c r="AA129" i="500"/>
  <c r="AA60" i="500"/>
  <c r="AA64" i="500"/>
  <c r="AA68" i="500"/>
  <c r="AA72" i="500"/>
  <c r="AA76" i="500"/>
  <c r="AA80" i="500"/>
  <c r="AA84" i="500"/>
  <c r="AA88" i="500"/>
  <c r="AA92" i="500"/>
  <c r="AA96" i="500"/>
  <c r="AA100" i="500"/>
  <c r="AA104" i="500"/>
  <c r="AA108" i="500"/>
  <c r="AA112" i="500"/>
  <c r="AA116" i="500"/>
  <c r="AA120" i="500"/>
  <c r="AA124" i="500"/>
  <c r="AA128" i="500"/>
  <c r="AA59" i="500"/>
  <c r="AA63" i="500"/>
  <c r="AA67" i="500"/>
  <c r="AA71" i="500"/>
  <c r="AA127" i="500"/>
  <c r="AA82" i="500"/>
  <c r="AA86" i="500"/>
  <c r="AA90" i="500"/>
  <c r="AA94" i="500"/>
  <c r="AA98" i="500"/>
  <c r="AA102" i="500"/>
  <c r="AA106" i="500"/>
  <c r="AA110" i="500"/>
  <c r="AA114" i="500"/>
  <c r="AA118" i="500"/>
  <c r="AA122" i="500"/>
  <c r="AA126" i="500"/>
  <c r="AA57" i="500"/>
  <c r="AA61" i="500"/>
  <c r="AA65" i="500"/>
  <c r="AA69" i="500"/>
  <c r="AA73" i="500"/>
  <c r="AA81" i="500"/>
  <c r="AA85" i="500"/>
  <c r="AA89" i="500"/>
  <c r="AA93" i="500"/>
  <c r="AA97" i="500"/>
  <c r="AA101" i="500"/>
  <c r="AA105" i="500"/>
  <c r="AA109" i="500"/>
  <c r="AA113" i="500"/>
  <c r="AA117" i="500"/>
  <c r="BV71" i="544"/>
  <c r="BT71" i="544"/>
  <c r="BU71" i="544"/>
  <c r="BT120" i="544"/>
  <c r="BU120" i="544"/>
  <c r="BV120" i="544"/>
  <c r="BT116" i="544"/>
  <c r="BU116" i="544"/>
  <c r="BV116" i="544"/>
  <c r="BT92" i="544"/>
  <c r="BU92" i="544"/>
  <c r="BV92" i="544"/>
  <c r="BU130" i="544"/>
  <c r="BV130" i="544"/>
  <c r="BT130" i="544"/>
  <c r="BU126" i="544"/>
  <c r="BV126" i="544"/>
  <c r="BT126" i="544"/>
  <c r="BU122" i="544"/>
  <c r="BV122" i="544"/>
  <c r="BT122" i="544"/>
  <c r="BU114" i="544"/>
  <c r="BV114" i="544"/>
  <c r="BT114" i="544"/>
  <c r="BU102" i="544"/>
  <c r="BV102" i="544"/>
  <c r="BT102" i="544"/>
  <c r="BU70" i="544"/>
  <c r="BV70" i="544"/>
  <c r="BT70" i="544"/>
  <c r="BT117" i="544"/>
  <c r="BU117" i="544"/>
  <c r="BV117" i="544"/>
  <c r="BT89" i="544"/>
  <c r="BU89" i="544"/>
  <c r="BV89" i="544"/>
  <c r="BT80" i="544"/>
  <c r="BU80" i="544"/>
  <c r="BV80" i="544"/>
  <c r="BT88" i="544"/>
  <c r="BU88" i="544"/>
  <c r="BV88" i="544"/>
  <c r="BT108" i="544"/>
  <c r="BU108" i="544"/>
  <c r="BV108" i="544"/>
  <c r="BT84" i="544"/>
  <c r="BU84" i="544"/>
  <c r="BV84" i="544"/>
  <c r="BV127" i="544"/>
  <c r="BT127" i="544"/>
  <c r="BU127" i="544"/>
  <c r="BV123" i="544"/>
  <c r="BT123" i="544"/>
  <c r="BU123" i="544"/>
  <c r="BV111" i="544"/>
  <c r="BT111" i="544"/>
  <c r="BU111" i="544"/>
  <c r="BV87" i="544"/>
  <c r="BT87" i="544"/>
  <c r="BU87" i="544"/>
  <c r="BU110" i="544"/>
  <c r="BV110" i="544"/>
  <c r="BT110" i="544"/>
  <c r="BU106" i="544"/>
  <c r="BV106" i="544"/>
  <c r="BT106" i="544"/>
  <c r="BU94" i="544"/>
  <c r="BV94" i="544"/>
  <c r="BT94" i="544"/>
  <c r="BU90" i="544"/>
  <c r="BV90" i="544"/>
  <c r="BT90" i="544"/>
  <c r="BU86" i="544"/>
  <c r="BV86" i="544"/>
  <c r="BT86" i="544"/>
  <c r="BU78" i="544"/>
  <c r="BV78" i="544"/>
  <c r="BT78" i="544"/>
  <c r="BU74" i="544"/>
  <c r="BV74" i="544"/>
  <c r="BT74" i="544"/>
  <c r="BT113" i="544"/>
  <c r="BU113" i="544"/>
  <c r="BV113" i="544"/>
  <c r="BT105" i="544"/>
  <c r="BU105" i="544"/>
  <c r="BV105" i="544"/>
  <c r="BT101" i="544"/>
  <c r="BU101" i="544"/>
  <c r="BV101" i="544"/>
  <c r="BT81" i="544"/>
  <c r="BU81" i="544"/>
  <c r="BV81" i="544"/>
  <c r="BT68" i="544"/>
  <c r="BU68" i="544"/>
  <c r="BV68" i="544"/>
  <c r="BT129" i="544"/>
  <c r="BU129" i="544"/>
  <c r="BV129" i="544"/>
  <c r="BT93" i="544"/>
  <c r="BU93" i="544"/>
  <c r="BV93" i="544"/>
  <c r="BT76" i="544"/>
  <c r="BU76" i="544"/>
  <c r="BV76" i="544"/>
  <c r="BT128" i="544"/>
  <c r="BU128" i="544"/>
  <c r="BV128" i="544"/>
  <c r="BT124" i="544"/>
  <c r="BU124" i="544"/>
  <c r="BV124" i="544"/>
  <c r="BT112" i="544"/>
  <c r="BU112" i="544"/>
  <c r="BV112" i="544"/>
  <c r="BT104" i="544"/>
  <c r="BU104" i="544"/>
  <c r="BV104" i="544"/>
  <c r="BT72" i="544"/>
  <c r="BU72" i="544"/>
  <c r="BV72" i="544"/>
  <c r="BV115" i="544"/>
  <c r="BT115" i="544"/>
  <c r="BU115" i="544"/>
  <c r="BV107" i="544"/>
  <c r="BT107" i="544"/>
  <c r="BU107" i="544"/>
  <c r="BV103" i="544"/>
  <c r="BT103" i="544"/>
  <c r="BU103" i="544"/>
  <c r="BV95" i="544"/>
  <c r="BT95" i="544"/>
  <c r="BU95" i="544"/>
  <c r="BV91" i="544"/>
  <c r="BT91" i="544"/>
  <c r="BU91" i="544"/>
  <c r="BV79" i="544"/>
  <c r="BT79" i="544"/>
  <c r="BU79" i="544"/>
  <c r="BV75" i="544"/>
  <c r="BT75" i="544"/>
  <c r="BU75" i="544"/>
  <c r="BU98" i="544"/>
  <c r="BV98" i="544"/>
  <c r="BT98" i="544"/>
  <c r="BU82" i="544"/>
  <c r="BV82" i="544"/>
  <c r="BT82" i="544"/>
  <c r="BU66" i="544"/>
  <c r="BV66" i="544"/>
  <c r="BT66" i="544"/>
  <c r="BT125" i="544"/>
  <c r="BU125" i="544"/>
  <c r="BV125" i="544"/>
  <c r="BT109" i="544"/>
  <c r="BU109" i="544"/>
  <c r="BV109" i="544"/>
  <c r="BT97" i="544"/>
  <c r="BU97" i="544"/>
  <c r="BV97" i="544"/>
  <c r="BT77" i="544"/>
  <c r="BU77" i="544"/>
  <c r="BV77" i="544"/>
  <c r="BT100" i="544"/>
  <c r="BU100" i="544"/>
  <c r="BV100" i="544"/>
  <c r="BV119" i="544"/>
  <c r="BT119" i="544"/>
  <c r="BU119" i="544"/>
  <c r="BV99" i="544"/>
  <c r="BT99" i="544"/>
  <c r="BU99" i="544"/>
  <c r="BV83" i="544"/>
  <c r="BT83" i="544"/>
  <c r="BU83" i="544"/>
  <c r="BU118" i="544"/>
  <c r="BV118" i="544"/>
  <c r="BT118" i="544"/>
  <c r="BT121" i="544"/>
  <c r="BU121" i="544"/>
  <c r="BV121" i="544"/>
  <c r="BT85" i="544"/>
  <c r="BU85" i="544"/>
  <c r="BV85" i="544"/>
  <c r="BT73" i="544"/>
  <c r="BU73" i="544"/>
  <c r="BV73" i="544"/>
  <c r="BT69" i="544"/>
  <c r="BU69" i="544"/>
  <c r="BV69" i="544"/>
  <c r="BT96" i="544"/>
  <c r="BU96" i="544"/>
  <c r="BV96" i="544"/>
  <c r="BV67" i="544"/>
  <c r="BT67" i="544"/>
  <c r="BU67" i="544"/>
  <c r="F118" i="469"/>
  <c r="X118" i="469" s="1"/>
  <c r="C118" i="370"/>
  <c r="F118" i="473"/>
  <c r="F118" i="472"/>
  <c r="X118" i="472" s="1"/>
  <c r="F118" i="471"/>
  <c r="F102" i="469"/>
  <c r="X102" i="469" s="1"/>
  <c r="C102" i="370"/>
  <c r="F102" i="471"/>
  <c r="F102" i="472"/>
  <c r="X102" i="472" s="1"/>
  <c r="F102" i="473"/>
  <c r="F74" i="472"/>
  <c r="X74" i="472" s="1"/>
  <c r="F74" i="473"/>
  <c r="F74" i="471"/>
  <c r="F74" i="469"/>
  <c r="X74" i="469" s="1"/>
  <c r="C74" i="370"/>
  <c r="F125" i="473"/>
  <c r="F125" i="471"/>
  <c r="F125" i="472"/>
  <c r="X125" i="472" s="1"/>
  <c r="F125" i="469"/>
  <c r="X125" i="469" s="1"/>
  <c r="C125" i="370"/>
  <c r="F73" i="473"/>
  <c r="F73" i="472"/>
  <c r="X73" i="472" s="1"/>
  <c r="F73" i="469"/>
  <c r="X73" i="469" s="1"/>
  <c r="C73" i="370"/>
  <c r="F73" i="471"/>
  <c r="F116" i="473"/>
  <c r="C116" i="370"/>
  <c r="F116" i="469"/>
  <c r="X116" i="469" s="1"/>
  <c r="F116" i="472"/>
  <c r="X116" i="472" s="1"/>
  <c r="F116" i="471"/>
  <c r="F100" i="473"/>
  <c r="C100" i="370"/>
  <c r="F100" i="469"/>
  <c r="X100" i="469" s="1"/>
  <c r="F100" i="472"/>
  <c r="X100" i="472" s="1"/>
  <c r="F100" i="471"/>
  <c r="F88" i="471"/>
  <c r="F88" i="473"/>
  <c r="C88" i="370"/>
  <c r="F88" i="469"/>
  <c r="X88" i="469" s="1"/>
  <c r="F88" i="472"/>
  <c r="X88" i="472" s="1"/>
  <c r="F72" i="471"/>
  <c r="F72" i="473"/>
  <c r="C72" i="370"/>
  <c r="F72" i="469"/>
  <c r="X72" i="469" s="1"/>
  <c r="F72" i="472"/>
  <c r="X72" i="472" s="1"/>
  <c r="F93" i="473"/>
  <c r="F93" i="471"/>
  <c r="F93" i="472"/>
  <c r="X93" i="472" s="1"/>
  <c r="F93" i="469"/>
  <c r="X93" i="469" s="1"/>
  <c r="C93" i="370"/>
  <c r="C127" i="370"/>
  <c r="F127" i="471"/>
  <c r="F127" i="472"/>
  <c r="X127" i="472" s="1"/>
  <c r="F127" i="473"/>
  <c r="F127" i="469"/>
  <c r="X127" i="469" s="1"/>
  <c r="C111" i="370"/>
  <c r="F111" i="473"/>
  <c r="F111" i="472"/>
  <c r="X111" i="472" s="1"/>
  <c r="F111" i="469"/>
  <c r="X111" i="469" s="1"/>
  <c r="F111" i="471"/>
  <c r="C95" i="370"/>
  <c r="F95" i="471"/>
  <c r="F95" i="472"/>
  <c r="X95" i="472" s="1"/>
  <c r="F95" i="473"/>
  <c r="F95" i="469"/>
  <c r="X95" i="469" s="1"/>
  <c r="C79" i="370"/>
  <c r="F79" i="473"/>
  <c r="F79" i="471"/>
  <c r="F79" i="472"/>
  <c r="X79" i="472" s="1"/>
  <c r="F79" i="469"/>
  <c r="X79" i="469" s="1"/>
  <c r="C78" i="370"/>
  <c r="F78" i="472"/>
  <c r="X78" i="472" s="1"/>
  <c r="F78" i="473"/>
  <c r="F78" i="471"/>
  <c r="F78" i="469"/>
  <c r="X78" i="469" s="1"/>
  <c r="C81" i="370"/>
  <c r="F81" i="471"/>
  <c r="F81" i="473"/>
  <c r="F81" i="472"/>
  <c r="X81" i="472" s="1"/>
  <c r="F81" i="469"/>
  <c r="X81" i="469" s="1"/>
  <c r="C130" i="370"/>
  <c r="F130" i="471"/>
  <c r="F130" i="472"/>
  <c r="X130" i="472" s="1"/>
  <c r="F130" i="473"/>
  <c r="F130" i="469"/>
  <c r="X130" i="469" s="1"/>
  <c r="C114" i="370"/>
  <c r="F114" i="469"/>
  <c r="X114" i="469" s="1"/>
  <c r="F114" i="472"/>
  <c r="X114" i="472" s="1"/>
  <c r="F114" i="473"/>
  <c r="F114" i="471"/>
  <c r="F94" i="472"/>
  <c r="X94" i="472" s="1"/>
  <c r="F94" i="469"/>
  <c r="X94" i="469" s="1"/>
  <c r="F94" i="471"/>
  <c r="C94" i="370"/>
  <c r="F94" i="473"/>
  <c r="C113" i="370"/>
  <c r="F113" i="473"/>
  <c r="F113" i="471"/>
  <c r="F113" i="472"/>
  <c r="X113" i="472" s="1"/>
  <c r="F113" i="469"/>
  <c r="X113" i="469" s="1"/>
  <c r="F121" i="473"/>
  <c r="F121" i="472"/>
  <c r="X121" i="472" s="1"/>
  <c r="F121" i="471"/>
  <c r="C121" i="370"/>
  <c r="F121" i="469"/>
  <c r="X121" i="469" s="1"/>
  <c r="C128" i="370"/>
  <c r="F128" i="469"/>
  <c r="X128" i="469" s="1"/>
  <c r="F128" i="472"/>
  <c r="X128" i="472" s="1"/>
  <c r="F128" i="471"/>
  <c r="F128" i="473"/>
  <c r="C112" i="370"/>
  <c r="F112" i="473"/>
  <c r="F112" i="472"/>
  <c r="X112" i="472" s="1"/>
  <c r="F112" i="469"/>
  <c r="X112" i="469" s="1"/>
  <c r="F112" i="471"/>
  <c r="C96" i="370"/>
  <c r="F96" i="473"/>
  <c r="F96" i="472"/>
  <c r="X96" i="472" s="1"/>
  <c r="F96" i="469"/>
  <c r="X96" i="469" s="1"/>
  <c r="F96" i="471"/>
  <c r="F84" i="469"/>
  <c r="X84" i="469" s="1"/>
  <c r="C84" i="370"/>
  <c r="F84" i="473"/>
  <c r="F84" i="472"/>
  <c r="X84" i="472" s="1"/>
  <c r="F84" i="471"/>
  <c r="C80" i="370"/>
  <c r="F80" i="469"/>
  <c r="X80" i="469" s="1"/>
  <c r="F80" i="472"/>
  <c r="X80" i="472" s="1"/>
  <c r="F80" i="471"/>
  <c r="F80" i="473"/>
  <c r="F68" i="469"/>
  <c r="X68" i="469" s="1"/>
  <c r="C68" i="370"/>
  <c r="F68" i="473"/>
  <c r="F68" i="472"/>
  <c r="X68" i="472" s="1"/>
  <c r="F68" i="471"/>
  <c r="F82" i="471"/>
  <c r="F82" i="473"/>
  <c r="C82" i="370"/>
  <c r="F82" i="472"/>
  <c r="X82" i="472" s="1"/>
  <c r="F82" i="469"/>
  <c r="X82" i="469" s="1"/>
  <c r="F77" i="471"/>
  <c r="F77" i="473"/>
  <c r="F77" i="472"/>
  <c r="X77" i="472" s="1"/>
  <c r="F77" i="469"/>
  <c r="X77" i="469" s="1"/>
  <c r="C77" i="370"/>
  <c r="F123" i="472"/>
  <c r="X123" i="472" s="1"/>
  <c r="F123" i="471"/>
  <c r="F123" i="473"/>
  <c r="C123" i="370"/>
  <c r="F123" i="469"/>
  <c r="X123" i="469" s="1"/>
  <c r="F107" i="472"/>
  <c r="X107" i="472" s="1"/>
  <c r="F107" i="473"/>
  <c r="F107" i="471"/>
  <c r="C107" i="370"/>
  <c r="F107" i="469"/>
  <c r="X107" i="469" s="1"/>
  <c r="F91" i="472"/>
  <c r="X91" i="472" s="1"/>
  <c r="F91" i="469"/>
  <c r="X91" i="469" s="1"/>
  <c r="F91" i="471"/>
  <c r="C91" i="370"/>
  <c r="F91" i="473"/>
  <c r="F75" i="471"/>
  <c r="F75" i="472"/>
  <c r="X75" i="472" s="1"/>
  <c r="F75" i="473"/>
  <c r="C75" i="370"/>
  <c r="F75" i="469"/>
  <c r="X75" i="469" s="1"/>
  <c r="F66" i="471"/>
  <c r="F66" i="469"/>
  <c r="X66" i="469" s="1"/>
  <c r="C66" i="370"/>
  <c r="F66" i="472"/>
  <c r="X66" i="472" s="1"/>
  <c r="F66" i="473"/>
  <c r="C129" i="370"/>
  <c r="F129" i="473"/>
  <c r="F129" i="471"/>
  <c r="F129" i="472"/>
  <c r="X129" i="472" s="1"/>
  <c r="F129" i="469"/>
  <c r="X129" i="469" s="1"/>
  <c r="F69" i="472"/>
  <c r="X69" i="472" s="1"/>
  <c r="F69" i="469"/>
  <c r="X69" i="469" s="1"/>
  <c r="C69" i="370"/>
  <c r="F69" i="471"/>
  <c r="F69" i="473"/>
  <c r="F126" i="472"/>
  <c r="X126" i="472" s="1"/>
  <c r="F126" i="471"/>
  <c r="F126" i="473"/>
  <c r="C126" i="370"/>
  <c r="F126" i="469"/>
  <c r="X126" i="469" s="1"/>
  <c r="F110" i="472"/>
  <c r="X110" i="472" s="1"/>
  <c r="F110" i="473"/>
  <c r="F110" i="469"/>
  <c r="X110" i="469" s="1"/>
  <c r="C110" i="370"/>
  <c r="F110" i="471"/>
  <c r="C97" i="370"/>
  <c r="F97" i="473"/>
  <c r="F97" i="471"/>
  <c r="F97" i="472"/>
  <c r="X97" i="472" s="1"/>
  <c r="F97" i="469"/>
  <c r="X97" i="469" s="1"/>
  <c r="F89" i="471"/>
  <c r="F89" i="472"/>
  <c r="X89" i="472" s="1"/>
  <c r="F89" i="469"/>
  <c r="X89" i="469" s="1"/>
  <c r="C89" i="370"/>
  <c r="F89" i="473"/>
  <c r="F124" i="472"/>
  <c r="X124" i="472" s="1"/>
  <c r="F124" i="469"/>
  <c r="X124" i="469" s="1"/>
  <c r="F124" i="471"/>
  <c r="C124" i="370"/>
  <c r="F124" i="473"/>
  <c r="F108" i="472"/>
  <c r="X108" i="472" s="1"/>
  <c r="F108" i="471"/>
  <c r="F108" i="473"/>
  <c r="C108" i="370"/>
  <c r="F108" i="469"/>
  <c r="X108" i="469" s="1"/>
  <c r="F92" i="472"/>
  <c r="X92" i="472" s="1"/>
  <c r="F92" i="469"/>
  <c r="X92" i="469" s="1"/>
  <c r="F92" i="471"/>
  <c r="C92" i="370"/>
  <c r="F92" i="473"/>
  <c r="F70" i="469"/>
  <c r="X70" i="469" s="1"/>
  <c r="F70" i="471"/>
  <c r="F70" i="473"/>
  <c r="C70" i="370"/>
  <c r="F70" i="472"/>
  <c r="X70" i="472" s="1"/>
  <c r="F117" i="472"/>
  <c r="X117" i="472" s="1"/>
  <c r="F117" i="469"/>
  <c r="X117" i="469" s="1"/>
  <c r="C117" i="370"/>
  <c r="F117" i="473"/>
  <c r="F117" i="471"/>
  <c r="F119" i="473"/>
  <c r="F119" i="469"/>
  <c r="X119" i="469" s="1"/>
  <c r="C119" i="370"/>
  <c r="F119" i="471"/>
  <c r="F119" i="472"/>
  <c r="X119" i="472" s="1"/>
  <c r="F103" i="469"/>
  <c r="X103" i="469" s="1"/>
  <c r="F103" i="471"/>
  <c r="C103" i="370"/>
  <c r="F103" i="473"/>
  <c r="F103" i="472"/>
  <c r="X103" i="472" s="1"/>
  <c r="F87" i="472"/>
  <c r="X87" i="472" s="1"/>
  <c r="F87" i="473"/>
  <c r="C87" i="370"/>
  <c r="F87" i="469"/>
  <c r="X87" i="469" s="1"/>
  <c r="F87" i="471"/>
  <c r="F71" i="472"/>
  <c r="X71" i="472" s="1"/>
  <c r="F71" i="473"/>
  <c r="C71" i="370"/>
  <c r="F71" i="469"/>
  <c r="X71" i="469" s="1"/>
  <c r="F71" i="471"/>
  <c r="F109" i="473"/>
  <c r="F109" i="471"/>
  <c r="F109" i="472"/>
  <c r="X109" i="472" s="1"/>
  <c r="F109" i="469"/>
  <c r="X109" i="469" s="1"/>
  <c r="C109" i="370"/>
  <c r="F122" i="473"/>
  <c r="F122" i="469"/>
  <c r="X122" i="469" s="1"/>
  <c r="C122" i="370"/>
  <c r="F122" i="471"/>
  <c r="F122" i="472"/>
  <c r="X122" i="472" s="1"/>
  <c r="F106" i="471"/>
  <c r="F106" i="473"/>
  <c r="C106" i="370"/>
  <c r="F106" i="469"/>
  <c r="X106" i="469" s="1"/>
  <c r="F106" i="472"/>
  <c r="X106" i="472" s="1"/>
  <c r="F86" i="473"/>
  <c r="F86" i="471"/>
  <c r="F86" i="469"/>
  <c r="X86" i="469" s="1"/>
  <c r="C86" i="370"/>
  <c r="F86" i="472"/>
  <c r="X86" i="472" s="1"/>
  <c r="F85" i="472"/>
  <c r="X85" i="472" s="1"/>
  <c r="F85" i="469"/>
  <c r="X85" i="469" s="1"/>
  <c r="C85" i="370"/>
  <c r="F85" i="471"/>
  <c r="F85" i="473"/>
  <c r="F120" i="469"/>
  <c r="X120" i="469" s="1"/>
  <c r="F120" i="471"/>
  <c r="C120" i="370"/>
  <c r="F120" i="473"/>
  <c r="F120" i="472"/>
  <c r="X120" i="472" s="1"/>
  <c r="F104" i="469"/>
  <c r="X104" i="469" s="1"/>
  <c r="F104" i="471"/>
  <c r="C104" i="370"/>
  <c r="F104" i="473"/>
  <c r="F104" i="472"/>
  <c r="X104" i="472" s="1"/>
  <c r="F76" i="472"/>
  <c r="X76" i="472" s="1"/>
  <c r="F76" i="471"/>
  <c r="F76" i="469"/>
  <c r="X76" i="469" s="1"/>
  <c r="C76" i="370"/>
  <c r="F76" i="473"/>
  <c r="C98" i="370"/>
  <c r="F98" i="469"/>
  <c r="X98" i="469" s="1"/>
  <c r="F98" i="472"/>
  <c r="X98" i="472" s="1"/>
  <c r="F98" i="471"/>
  <c r="F98" i="473"/>
  <c r="F105" i="473"/>
  <c r="F105" i="472"/>
  <c r="X105" i="472" s="1"/>
  <c r="F105" i="469"/>
  <c r="X105" i="469" s="1"/>
  <c r="C105" i="370"/>
  <c r="F105" i="471"/>
  <c r="F115" i="473"/>
  <c r="C115" i="370"/>
  <c r="F115" i="469"/>
  <c r="X115" i="469" s="1"/>
  <c r="F115" i="472"/>
  <c r="X115" i="472" s="1"/>
  <c r="F115" i="471"/>
  <c r="F99" i="471"/>
  <c r="C99" i="370"/>
  <c r="F99" i="469"/>
  <c r="X99" i="469" s="1"/>
  <c r="F99" i="472"/>
  <c r="X99" i="472" s="1"/>
  <c r="F99" i="473"/>
  <c r="F83" i="469"/>
  <c r="X83" i="469" s="1"/>
  <c r="C83" i="370"/>
  <c r="F83" i="473"/>
  <c r="F83" i="471"/>
  <c r="F83" i="472"/>
  <c r="X83" i="472" s="1"/>
  <c r="F67" i="469"/>
  <c r="X67" i="469" s="1"/>
  <c r="C67" i="370"/>
  <c r="F67" i="473"/>
  <c r="F67" i="471"/>
  <c r="F67" i="472"/>
  <c r="X67" i="472" s="1"/>
  <c r="F90" i="471"/>
  <c r="F90" i="473"/>
  <c r="C90" i="370"/>
  <c r="F90" i="469"/>
  <c r="X90" i="469" s="1"/>
  <c r="F90" i="472"/>
  <c r="X90" i="472" s="1"/>
  <c r="F101" i="472"/>
  <c r="X101" i="472" s="1"/>
  <c r="F101" i="469"/>
  <c r="X101" i="469" s="1"/>
  <c r="C101" i="370"/>
  <c r="F101" i="473"/>
  <c r="F101" i="471"/>
  <c r="AQ32" i="500"/>
  <c r="AQ33" i="500"/>
  <c r="AQ35" i="500"/>
  <c r="AQ39" i="500"/>
  <c r="AQ43" i="500"/>
  <c r="AQ47" i="500"/>
  <c r="AQ51" i="500"/>
  <c r="AQ31" i="500"/>
  <c r="AQ36" i="500"/>
  <c r="AQ40" i="500"/>
  <c r="AQ44" i="500"/>
  <c r="AQ48" i="500"/>
  <c r="AQ52" i="500"/>
  <c r="AQ37" i="500"/>
  <c r="AQ41" i="500"/>
  <c r="AQ45" i="500"/>
  <c r="AQ49" i="500"/>
  <c r="AQ34" i="500"/>
  <c r="AQ38" i="500"/>
  <c r="AQ42" i="500"/>
  <c r="AQ46" i="500"/>
  <c r="AL32" i="500"/>
  <c r="AL34" i="500"/>
  <c r="AL36" i="500"/>
  <c r="AL38" i="500"/>
  <c r="AL40" i="500"/>
  <c r="AL42" i="500"/>
  <c r="AL44" i="500"/>
  <c r="AL46" i="500"/>
  <c r="AA46" i="500" s="1"/>
  <c r="U46" i="500" s="1"/>
  <c r="AL48" i="500"/>
  <c r="AL50" i="500"/>
  <c r="AA50" i="500" s="1"/>
  <c r="U50" i="500" s="1"/>
  <c r="AL52" i="500"/>
  <c r="AA52" i="500" s="1"/>
  <c r="U52" i="500" s="1"/>
  <c r="AL35" i="500"/>
  <c r="AL37" i="500"/>
  <c r="AA37" i="500" s="1"/>
  <c r="U37" i="500" s="1"/>
  <c r="AL39" i="500"/>
  <c r="AL41" i="500"/>
  <c r="AL43" i="500"/>
  <c r="AA43" i="500" s="1"/>
  <c r="U43" i="500" s="1"/>
  <c r="AL45" i="500"/>
  <c r="AL47" i="500"/>
  <c r="AL49" i="500"/>
  <c r="AA49" i="500" s="1"/>
  <c r="U49" i="500" s="1"/>
  <c r="AL51" i="500"/>
  <c r="BD42" i="500"/>
  <c r="BD34" i="500"/>
  <c r="BD38" i="500"/>
  <c r="BB32" i="500"/>
  <c r="BB36" i="500"/>
  <c r="BB40" i="500"/>
  <c r="BB44" i="500"/>
  <c r="BB34" i="500"/>
  <c r="BB37" i="500"/>
  <c r="BB41" i="500"/>
  <c r="BD35" i="500"/>
  <c r="BD39" i="500"/>
  <c r="BD43" i="500"/>
  <c r="AL31" i="500"/>
  <c r="BD32" i="500"/>
  <c r="BC34" i="500"/>
  <c r="BB35" i="500"/>
  <c r="BA36" i="500"/>
  <c r="BE36" i="500"/>
  <c r="BD37" i="500"/>
  <c r="BC38" i="500"/>
  <c r="BB39" i="500"/>
  <c r="BA40" i="500"/>
  <c r="BE40" i="500"/>
  <c r="BD41" i="500"/>
  <c r="BC42" i="500"/>
  <c r="BB43" i="500"/>
  <c r="BA44" i="500"/>
  <c r="BE44" i="500"/>
  <c r="BD45" i="500"/>
  <c r="BC46" i="500"/>
  <c r="BB47" i="500"/>
  <c r="BA48" i="500"/>
  <c r="BE48" i="500"/>
  <c r="BD49" i="500"/>
  <c r="BC50" i="500"/>
  <c r="BB51" i="500"/>
  <c r="BA52" i="500"/>
  <c r="BE52" i="500"/>
  <c r="BA32" i="500"/>
  <c r="BE32" i="500"/>
  <c r="BC35" i="500"/>
  <c r="BA37" i="500"/>
  <c r="BE37" i="500"/>
  <c r="BC39" i="500"/>
  <c r="BA41" i="500"/>
  <c r="BE41" i="500"/>
  <c r="BC43" i="500"/>
  <c r="BA45" i="500"/>
  <c r="BE45" i="500"/>
  <c r="BD46" i="500"/>
  <c r="BC47" i="500"/>
  <c r="BB48" i="500"/>
  <c r="BA49" i="500"/>
  <c r="BE49" i="500"/>
  <c r="BD50" i="500"/>
  <c r="BC51" i="500"/>
  <c r="BB52" i="500"/>
  <c r="BA34" i="500"/>
  <c r="BE34" i="500"/>
  <c r="BC36" i="500"/>
  <c r="BA38" i="500"/>
  <c r="BE38" i="500"/>
  <c r="BC40" i="500"/>
  <c r="BA42" i="500"/>
  <c r="BE42" i="500"/>
  <c r="BC44" i="500"/>
  <c r="BB45" i="500"/>
  <c r="BA46" i="500"/>
  <c r="BE46" i="500"/>
  <c r="BD47" i="500"/>
  <c r="BC48" i="500"/>
  <c r="BB49" i="500"/>
  <c r="BA50" i="500"/>
  <c r="BE50" i="500"/>
  <c r="BD51" i="500"/>
  <c r="BC52" i="500"/>
  <c r="BC32" i="500"/>
  <c r="BA35" i="500"/>
  <c r="BE35" i="500"/>
  <c r="BD36" i="500"/>
  <c r="BC37" i="500"/>
  <c r="BB38" i="500"/>
  <c r="BA39" i="500"/>
  <c r="BE39" i="500"/>
  <c r="BD40" i="500"/>
  <c r="BC41" i="500"/>
  <c r="BB42" i="500"/>
  <c r="BA43" i="500"/>
  <c r="BE43" i="500"/>
  <c r="BD44" i="500"/>
  <c r="BC45" i="500"/>
  <c r="BB46" i="500"/>
  <c r="BA47" i="500"/>
  <c r="BE47" i="500"/>
  <c r="BD48" i="500"/>
  <c r="BA33" i="500"/>
  <c r="AM2" i="500"/>
  <c r="BA31" i="500"/>
  <c r="BC31" i="500"/>
  <c r="BC33" i="500"/>
  <c r="BD33" i="500"/>
  <c r="BD31" i="500"/>
  <c r="BB31" i="500"/>
  <c r="BB33" i="500"/>
  <c r="BE33" i="500"/>
  <c r="BE31" i="500"/>
  <c r="AJ31" i="500"/>
  <c r="AL33" i="500"/>
  <c r="BI31" i="500"/>
  <c r="BG33" i="500"/>
  <c r="AA38" i="544"/>
  <c r="AA42" i="544"/>
  <c r="AA48" i="544"/>
  <c r="AA52" i="544"/>
  <c r="AA56" i="544"/>
  <c r="AA60" i="544"/>
  <c r="AA81" i="544"/>
  <c r="AA97" i="544"/>
  <c r="AA108" i="544"/>
  <c r="AA37" i="544"/>
  <c r="AA45" i="544"/>
  <c r="AA118" i="544"/>
  <c r="AA126" i="544"/>
  <c r="AA127" i="544"/>
  <c r="AA82" i="544"/>
  <c r="AA46" i="544"/>
  <c r="AA53" i="544"/>
  <c r="AA92" i="544"/>
  <c r="AA64" i="544"/>
  <c r="AA41" i="544"/>
  <c r="AA69" i="544"/>
  <c r="AA76" i="544"/>
  <c r="AA98" i="544"/>
  <c r="AA100" i="544"/>
  <c r="AA104" i="544"/>
  <c r="AA105" i="544"/>
  <c r="AA117" i="544"/>
  <c r="AA130" i="544"/>
  <c r="AA75" i="544"/>
  <c r="AA68" i="544"/>
  <c r="AA86" i="544"/>
  <c r="AA93" i="544"/>
  <c r="AA125" i="544"/>
  <c r="AA57" i="544"/>
  <c r="AA44" i="544"/>
  <c r="AA36" i="544"/>
  <c r="AA49" i="544"/>
  <c r="AA51" i="544"/>
  <c r="AA55" i="544"/>
  <c r="AA70" i="544"/>
  <c r="AA74" i="544"/>
  <c r="AA84" i="544"/>
  <c r="AA85" i="544"/>
  <c r="AA88" i="544"/>
  <c r="AA101" i="544"/>
  <c r="AA107" i="544"/>
  <c r="AA111" i="544"/>
  <c r="AA113" i="544"/>
  <c r="AA120" i="544"/>
  <c r="AA121" i="544"/>
  <c r="AA34" i="544"/>
  <c r="AA40" i="544"/>
  <c r="AA59" i="544"/>
  <c r="AA61" i="544"/>
  <c r="AA67" i="544"/>
  <c r="AA89" i="544"/>
  <c r="AA95" i="544"/>
  <c r="AA102" i="544"/>
  <c r="AA114" i="544"/>
  <c r="AA122" i="544"/>
  <c r="AA123" i="544"/>
  <c r="AA31" i="544"/>
  <c r="AA32" i="544"/>
  <c r="AA33" i="544"/>
  <c r="AA35" i="544"/>
  <c r="AA63" i="544"/>
  <c r="AA65" i="544"/>
  <c r="AA71" i="544"/>
  <c r="AA73" i="544"/>
  <c r="AA78" i="544"/>
  <c r="AA79" i="544"/>
  <c r="AA91" i="544"/>
  <c r="AA106" i="544"/>
  <c r="AA110" i="544"/>
  <c r="AA112" i="544"/>
  <c r="AD29" i="544"/>
  <c r="AJ29" i="544"/>
  <c r="AA50" i="544"/>
  <c r="AA39" i="544"/>
  <c r="AA43" i="544"/>
  <c r="AA47" i="544"/>
  <c r="AB72" i="544"/>
  <c r="B72" i="544"/>
  <c r="AC73" i="544"/>
  <c r="AB74" i="544"/>
  <c r="B74" i="544"/>
  <c r="B66" i="544"/>
  <c r="AB66" i="544"/>
  <c r="B67" i="544"/>
  <c r="AB67" i="544"/>
  <c r="AB76" i="544"/>
  <c r="B76" i="544"/>
  <c r="AC66" i="544"/>
  <c r="AC67" i="544"/>
  <c r="AB73" i="544"/>
  <c r="B73" i="544"/>
  <c r="AA54" i="544"/>
  <c r="AA58" i="544"/>
  <c r="AA62" i="544"/>
  <c r="AA66" i="544"/>
  <c r="AB69" i="544"/>
  <c r="B69" i="544"/>
  <c r="AC69" i="544"/>
  <c r="AC70" i="544"/>
  <c r="AA72" i="544"/>
  <c r="AC76" i="544"/>
  <c r="AC68" i="544"/>
  <c r="AB80" i="544"/>
  <c r="AA80" i="544"/>
  <c r="AC83" i="544"/>
  <c r="B84" i="544"/>
  <c r="AA87" i="544"/>
  <c r="AA94" i="544"/>
  <c r="AA96" i="544"/>
  <c r="AB82" i="544"/>
  <c r="B82" i="544"/>
  <c r="AB84" i="544"/>
  <c r="AB90" i="544"/>
  <c r="B90" i="544"/>
  <c r="AB94" i="544"/>
  <c r="B94" i="544"/>
  <c r="AC96" i="544"/>
  <c r="AC77" i="544"/>
  <c r="AC78" i="544"/>
  <c r="AC82" i="544"/>
  <c r="AC84" i="544"/>
  <c r="AC90" i="544"/>
  <c r="AB96" i="544"/>
  <c r="B96" i="544"/>
  <c r="AA77" i="544"/>
  <c r="B80" i="544"/>
  <c r="AB83" i="544"/>
  <c r="AA90" i="544"/>
  <c r="AC94" i="544"/>
  <c r="AB95" i="544"/>
  <c r="B95" i="544"/>
  <c r="AC71" i="544"/>
  <c r="AC75" i="544"/>
  <c r="AC79" i="544"/>
  <c r="AA83" i="544"/>
  <c r="AB86" i="544"/>
  <c r="B86" i="544"/>
  <c r="AC86" i="544"/>
  <c r="AC87" i="544"/>
  <c r="AC88" i="544"/>
  <c r="B91" i="544"/>
  <c r="AB91" i="544"/>
  <c r="B92" i="544"/>
  <c r="AB92" i="544"/>
  <c r="AA99" i="544"/>
  <c r="AB102" i="544"/>
  <c r="B102" i="544"/>
  <c r="AC102" i="544"/>
  <c r="AC103" i="544"/>
  <c r="AC104" i="544"/>
  <c r="B107" i="544"/>
  <c r="AB107" i="544"/>
  <c r="AC91" i="544"/>
  <c r="AC92" i="544"/>
  <c r="AA103" i="544"/>
  <c r="AB106" i="544"/>
  <c r="B106" i="544"/>
  <c r="AC106" i="544"/>
  <c r="AC107" i="544"/>
  <c r="AA116" i="544"/>
  <c r="AA109" i="544"/>
  <c r="AC114" i="544"/>
  <c r="AC115" i="544"/>
  <c r="AC116" i="544"/>
  <c r="AB98" i="544"/>
  <c r="B98" i="544"/>
  <c r="AC98" i="544"/>
  <c r="AC99" i="544"/>
  <c r="AC100" i="544"/>
  <c r="AB114" i="544"/>
  <c r="B114" i="544"/>
  <c r="AB115" i="544"/>
  <c r="B115" i="544"/>
  <c r="AB116" i="544"/>
  <c r="B116" i="544"/>
  <c r="AC81" i="544"/>
  <c r="AC85" i="544"/>
  <c r="AC89" i="544"/>
  <c r="AC93" i="544"/>
  <c r="AC97" i="544"/>
  <c r="AC101" i="544"/>
  <c r="AC105" i="544"/>
  <c r="AC108" i="544"/>
  <c r="B111" i="544"/>
  <c r="AB111" i="544"/>
  <c r="B112" i="544"/>
  <c r="AB112" i="544"/>
  <c r="AA119" i="544"/>
  <c r="AB123" i="544"/>
  <c r="B123" i="544"/>
  <c r="AC127" i="544"/>
  <c r="B128" i="544"/>
  <c r="AB110" i="544"/>
  <c r="B110" i="544"/>
  <c r="AC110" i="544"/>
  <c r="AC111" i="544"/>
  <c r="AC112" i="544"/>
  <c r="AB124" i="544"/>
  <c r="B124" i="544"/>
  <c r="AA129" i="544"/>
  <c r="AB125" i="544"/>
  <c r="B125" i="544"/>
  <c r="AB127" i="544"/>
  <c r="B127" i="544"/>
  <c r="AA115" i="544"/>
  <c r="AB118" i="544"/>
  <c r="B118" i="544"/>
  <c r="AC118" i="544"/>
  <c r="AC119" i="544"/>
  <c r="AC120" i="544"/>
  <c r="AA124" i="544"/>
  <c r="AC125" i="544"/>
  <c r="AC109" i="544"/>
  <c r="AC113" i="544"/>
  <c r="AC117" i="544"/>
  <c r="AC121" i="544"/>
  <c r="AA128" i="544"/>
  <c r="AC122" i="544"/>
  <c r="AC126" i="544"/>
  <c r="AC130" i="544"/>
  <c r="AA33" i="500" l="1"/>
  <c r="U33" i="500" s="1"/>
  <c r="C101" i="522"/>
  <c r="C101" i="538"/>
  <c r="C101" i="527"/>
  <c r="C101" i="526"/>
  <c r="C83" i="527"/>
  <c r="C83" i="522"/>
  <c r="C83" i="538"/>
  <c r="C83" i="526"/>
  <c r="G105" i="471"/>
  <c r="X105" i="471"/>
  <c r="G105" i="473"/>
  <c r="X105" i="473"/>
  <c r="G104" i="473"/>
  <c r="X104" i="473"/>
  <c r="G122" i="473"/>
  <c r="X122" i="473"/>
  <c r="G109" i="471"/>
  <c r="X109" i="471"/>
  <c r="C71" i="527"/>
  <c r="C71" i="522"/>
  <c r="C71" i="538"/>
  <c r="C71" i="526"/>
  <c r="C117" i="522"/>
  <c r="C117" i="527"/>
  <c r="C117" i="526"/>
  <c r="C117" i="538"/>
  <c r="C70" i="522"/>
  <c r="C70" i="538"/>
  <c r="C70" i="527"/>
  <c r="C70" i="526"/>
  <c r="G92" i="473"/>
  <c r="X92" i="473"/>
  <c r="G108" i="471"/>
  <c r="X108" i="471"/>
  <c r="G124" i="471"/>
  <c r="X124" i="471"/>
  <c r="C89" i="522"/>
  <c r="C89" i="538"/>
  <c r="C89" i="527"/>
  <c r="C89" i="526"/>
  <c r="C97" i="522"/>
  <c r="C97" i="538"/>
  <c r="C97" i="527"/>
  <c r="C97" i="526"/>
  <c r="G110" i="473"/>
  <c r="X110" i="473"/>
  <c r="G126" i="473"/>
  <c r="X126" i="473"/>
  <c r="G69" i="471"/>
  <c r="X69" i="471"/>
  <c r="C129" i="522"/>
  <c r="C129" i="527"/>
  <c r="C129" i="526"/>
  <c r="C129" i="538"/>
  <c r="G75" i="473"/>
  <c r="X75" i="473"/>
  <c r="C91" i="527"/>
  <c r="C91" i="522"/>
  <c r="C91" i="538"/>
  <c r="C91" i="526"/>
  <c r="G123" i="471"/>
  <c r="X123" i="471"/>
  <c r="G68" i="471"/>
  <c r="X68" i="471"/>
  <c r="G84" i="473"/>
  <c r="X84" i="473"/>
  <c r="G112" i="471"/>
  <c r="X112" i="471"/>
  <c r="C112" i="527"/>
  <c r="C112" i="526"/>
  <c r="C112" i="522"/>
  <c r="C112" i="538"/>
  <c r="G121" i="471"/>
  <c r="X121" i="471"/>
  <c r="G94" i="473"/>
  <c r="X94" i="473"/>
  <c r="C78" i="522"/>
  <c r="C78" i="538"/>
  <c r="C78" i="526"/>
  <c r="C78" i="527"/>
  <c r="G79" i="473"/>
  <c r="X79" i="473"/>
  <c r="C127" i="527"/>
  <c r="C127" i="522"/>
  <c r="C127" i="538"/>
  <c r="C127" i="526"/>
  <c r="G93" i="471"/>
  <c r="X93" i="471"/>
  <c r="C72" i="527"/>
  <c r="C72" i="522"/>
  <c r="C72" i="538"/>
  <c r="C72" i="526"/>
  <c r="G100" i="471"/>
  <c r="X100" i="471"/>
  <c r="G100" i="473"/>
  <c r="X100" i="473"/>
  <c r="C116" i="527"/>
  <c r="C116" i="526"/>
  <c r="C116" i="538"/>
  <c r="C116" i="522"/>
  <c r="C74" i="522"/>
  <c r="C74" i="538"/>
  <c r="C74" i="526"/>
  <c r="C74" i="527"/>
  <c r="C102" i="522"/>
  <c r="C102" i="527"/>
  <c r="C102" i="538"/>
  <c r="C102" i="526"/>
  <c r="G118" i="473"/>
  <c r="X118" i="473"/>
  <c r="C90" i="522"/>
  <c r="C90" i="538"/>
  <c r="C90" i="527"/>
  <c r="C90" i="526"/>
  <c r="G67" i="471"/>
  <c r="X67" i="471"/>
  <c r="C99" i="527"/>
  <c r="C99" i="522"/>
  <c r="C99" i="538"/>
  <c r="C99" i="526"/>
  <c r="C105" i="522"/>
  <c r="C105" i="538"/>
  <c r="C105" i="527"/>
  <c r="C105" i="526"/>
  <c r="G98" i="473"/>
  <c r="X98" i="473"/>
  <c r="C98" i="522"/>
  <c r="C98" i="527"/>
  <c r="C98" i="538"/>
  <c r="C98" i="526"/>
  <c r="G76" i="471"/>
  <c r="X76" i="471"/>
  <c r="C104" i="527"/>
  <c r="C104" i="522"/>
  <c r="C104" i="538"/>
  <c r="C104" i="526"/>
  <c r="G120" i="473"/>
  <c r="X120" i="473"/>
  <c r="G85" i="473"/>
  <c r="X85" i="473"/>
  <c r="G86" i="471"/>
  <c r="X86" i="471"/>
  <c r="C106" i="522"/>
  <c r="C106" i="538"/>
  <c r="C106" i="526"/>
  <c r="C106" i="527"/>
  <c r="G122" i="471"/>
  <c r="X122" i="471"/>
  <c r="C109" i="522"/>
  <c r="C109" i="527"/>
  <c r="C109" i="526"/>
  <c r="C109" i="538"/>
  <c r="G109" i="473"/>
  <c r="X109" i="473"/>
  <c r="G71" i="473"/>
  <c r="X71" i="473"/>
  <c r="C87" i="527"/>
  <c r="C87" i="522"/>
  <c r="C87" i="538"/>
  <c r="C87" i="526"/>
  <c r="G103" i="473"/>
  <c r="X103" i="473"/>
  <c r="G119" i="473"/>
  <c r="X119" i="473"/>
  <c r="G70" i="473"/>
  <c r="X70" i="473"/>
  <c r="C92" i="527"/>
  <c r="C92" i="526"/>
  <c r="C92" i="522"/>
  <c r="C92" i="538"/>
  <c r="G110" i="471"/>
  <c r="X110" i="471"/>
  <c r="G126" i="471"/>
  <c r="X126" i="471"/>
  <c r="C69" i="522"/>
  <c r="C69" i="538"/>
  <c r="C69" i="527"/>
  <c r="C69" i="526"/>
  <c r="G66" i="473"/>
  <c r="X66" i="473"/>
  <c r="G66" i="471"/>
  <c r="X66" i="471"/>
  <c r="G91" i="471"/>
  <c r="X91" i="471"/>
  <c r="C107" i="527"/>
  <c r="C107" i="522"/>
  <c r="C107" i="538"/>
  <c r="C107" i="526"/>
  <c r="G77" i="473"/>
  <c r="X77" i="473"/>
  <c r="C82" i="522"/>
  <c r="C82" i="538"/>
  <c r="C82" i="527"/>
  <c r="C82" i="526"/>
  <c r="G80" i="473"/>
  <c r="X80" i="473"/>
  <c r="C80" i="527"/>
  <c r="C80" i="526"/>
  <c r="C80" i="522"/>
  <c r="C80" i="538"/>
  <c r="C84" i="527"/>
  <c r="C84" i="526"/>
  <c r="C84" i="538"/>
  <c r="C84" i="522"/>
  <c r="G128" i="473"/>
  <c r="X128" i="473"/>
  <c r="C128" i="527"/>
  <c r="C128" i="526"/>
  <c r="C128" i="522"/>
  <c r="C128" i="538"/>
  <c r="G113" i="471"/>
  <c r="X113" i="471"/>
  <c r="C94" i="522"/>
  <c r="C94" i="527"/>
  <c r="C94" i="538"/>
  <c r="C94" i="526"/>
  <c r="G114" i="471"/>
  <c r="X114" i="471"/>
  <c r="C114" i="522"/>
  <c r="C114" i="527"/>
  <c r="C114" i="538"/>
  <c r="C114" i="526"/>
  <c r="G130" i="471"/>
  <c r="X130" i="471"/>
  <c r="G81" i="473"/>
  <c r="X81" i="473"/>
  <c r="G78" i="471"/>
  <c r="X78" i="471"/>
  <c r="C79" i="527"/>
  <c r="C79" i="522"/>
  <c r="C79" i="538"/>
  <c r="C79" i="526"/>
  <c r="G95" i="471"/>
  <c r="X95" i="471"/>
  <c r="G127" i="473"/>
  <c r="X127" i="473"/>
  <c r="C93" i="522"/>
  <c r="C93" i="538"/>
  <c r="C93" i="527"/>
  <c r="C93" i="526"/>
  <c r="G93" i="473"/>
  <c r="X93" i="473"/>
  <c r="G72" i="473"/>
  <c r="X72" i="473"/>
  <c r="C88" i="527"/>
  <c r="C88" i="522"/>
  <c r="C88" i="538"/>
  <c r="C88" i="526"/>
  <c r="G116" i="471"/>
  <c r="X116" i="471"/>
  <c r="G116" i="473"/>
  <c r="X116" i="473"/>
  <c r="G102" i="473"/>
  <c r="X102" i="473"/>
  <c r="C118" i="522"/>
  <c r="C118" i="538"/>
  <c r="C118" i="527"/>
  <c r="C118" i="526"/>
  <c r="Y84" i="500"/>
  <c r="G101" i="471"/>
  <c r="X101" i="471"/>
  <c r="G90" i="473"/>
  <c r="X90" i="473"/>
  <c r="G67" i="473"/>
  <c r="X67" i="473"/>
  <c r="G83" i="471"/>
  <c r="X83" i="471"/>
  <c r="G99" i="473"/>
  <c r="X99" i="473"/>
  <c r="G99" i="471"/>
  <c r="X99" i="471"/>
  <c r="C115" i="527"/>
  <c r="C115" i="522"/>
  <c r="C115" i="538"/>
  <c r="C115" i="526"/>
  <c r="G98" i="471"/>
  <c r="X98" i="471"/>
  <c r="G76" i="473"/>
  <c r="X76" i="473"/>
  <c r="G104" i="471"/>
  <c r="X104" i="471"/>
  <c r="C120" i="527"/>
  <c r="C120" i="522"/>
  <c r="C120" i="526"/>
  <c r="C120" i="538"/>
  <c r="G85" i="471"/>
  <c r="X85" i="471"/>
  <c r="G86" i="473"/>
  <c r="X86" i="473"/>
  <c r="G106" i="473"/>
  <c r="X106" i="473"/>
  <c r="C122" i="522"/>
  <c r="C122" i="538"/>
  <c r="C122" i="527"/>
  <c r="C122" i="526"/>
  <c r="G71" i="471"/>
  <c r="X71" i="471"/>
  <c r="G87" i="473"/>
  <c r="X87" i="473"/>
  <c r="C103" i="527"/>
  <c r="C103" i="522"/>
  <c r="C103" i="538"/>
  <c r="C103" i="526"/>
  <c r="G119" i="471"/>
  <c r="X119" i="471"/>
  <c r="G117" i="471"/>
  <c r="X117" i="471"/>
  <c r="G70" i="471"/>
  <c r="X70" i="471"/>
  <c r="G92" i="471"/>
  <c r="X92" i="471"/>
  <c r="C108" i="527"/>
  <c r="C108" i="526"/>
  <c r="C108" i="522"/>
  <c r="C108" i="538"/>
  <c r="G124" i="473"/>
  <c r="X124" i="473"/>
  <c r="G97" i="471"/>
  <c r="X97" i="471"/>
  <c r="C110" i="522"/>
  <c r="C110" i="538"/>
  <c r="C110" i="527"/>
  <c r="C110" i="526"/>
  <c r="G129" i="471"/>
  <c r="X129" i="471"/>
  <c r="G75" i="471"/>
  <c r="X75" i="471"/>
  <c r="G107" i="471"/>
  <c r="X107" i="471"/>
  <c r="C123" i="527"/>
  <c r="C123" i="522"/>
  <c r="C123" i="538"/>
  <c r="C123" i="526"/>
  <c r="C77" i="522"/>
  <c r="C77" i="538"/>
  <c r="C77" i="527"/>
  <c r="C77" i="526"/>
  <c r="G77" i="471"/>
  <c r="X77" i="471"/>
  <c r="G82" i="473"/>
  <c r="X82" i="473"/>
  <c r="G68" i="473"/>
  <c r="X68" i="473"/>
  <c r="G80" i="471"/>
  <c r="X80" i="471"/>
  <c r="G84" i="471"/>
  <c r="X84" i="471"/>
  <c r="G96" i="473"/>
  <c r="X96" i="473"/>
  <c r="G128" i="471"/>
  <c r="X128" i="471"/>
  <c r="G121" i="473"/>
  <c r="X121" i="473"/>
  <c r="G113" i="473"/>
  <c r="X113" i="473"/>
  <c r="G94" i="471"/>
  <c r="X94" i="471"/>
  <c r="G114" i="473"/>
  <c r="X114" i="473"/>
  <c r="C130" i="522"/>
  <c r="C130" i="527"/>
  <c r="C130" i="538"/>
  <c r="C130" i="526"/>
  <c r="G81" i="471"/>
  <c r="X81" i="471"/>
  <c r="G78" i="473"/>
  <c r="X78" i="473"/>
  <c r="C95" i="527"/>
  <c r="C95" i="522"/>
  <c r="C95" i="538"/>
  <c r="C95" i="526"/>
  <c r="G111" i="473"/>
  <c r="X111" i="473"/>
  <c r="G72" i="471"/>
  <c r="X72" i="471"/>
  <c r="G88" i="473"/>
  <c r="X88" i="473"/>
  <c r="G73" i="471"/>
  <c r="X73" i="471"/>
  <c r="G73" i="473"/>
  <c r="X73" i="473"/>
  <c r="G125" i="471"/>
  <c r="X125" i="471"/>
  <c r="G74" i="471"/>
  <c r="X74" i="471"/>
  <c r="G118" i="471"/>
  <c r="X118" i="471"/>
  <c r="G101" i="473"/>
  <c r="X101" i="473"/>
  <c r="G90" i="471"/>
  <c r="X90" i="471"/>
  <c r="C67" i="527"/>
  <c r="C67" i="522"/>
  <c r="C67" i="538"/>
  <c r="C67" i="526"/>
  <c r="G83" i="473"/>
  <c r="X83" i="473"/>
  <c r="G115" i="471"/>
  <c r="X115" i="471"/>
  <c r="G115" i="473"/>
  <c r="X115" i="473"/>
  <c r="C76" i="527"/>
  <c r="C76" i="526"/>
  <c r="C76" i="522"/>
  <c r="C76" i="538"/>
  <c r="G120" i="471"/>
  <c r="X120" i="471"/>
  <c r="C85" i="522"/>
  <c r="C85" i="538"/>
  <c r="C85" i="527"/>
  <c r="C85" i="526"/>
  <c r="C86" i="522"/>
  <c r="C86" i="538"/>
  <c r="C86" i="527"/>
  <c r="C86" i="526"/>
  <c r="G106" i="471"/>
  <c r="X106" i="471"/>
  <c r="G87" i="471"/>
  <c r="X87" i="471"/>
  <c r="G103" i="471"/>
  <c r="X103" i="471"/>
  <c r="C119" i="527"/>
  <c r="C119" i="522"/>
  <c r="C119" i="538"/>
  <c r="C119" i="526"/>
  <c r="G117" i="473"/>
  <c r="X117" i="473"/>
  <c r="G108" i="473"/>
  <c r="X108" i="473"/>
  <c r="C124" i="527"/>
  <c r="C124" i="526"/>
  <c r="C124" i="522"/>
  <c r="C124" i="538"/>
  <c r="G89" i="473"/>
  <c r="X89" i="473"/>
  <c r="G89" i="471"/>
  <c r="X89" i="471"/>
  <c r="G97" i="473"/>
  <c r="X97" i="473"/>
  <c r="C126" i="522"/>
  <c r="C126" i="538"/>
  <c r="C126" i="527"/>
  <c r="C126" i="526"/>
  <c r="G69" i="473"/>
  <c r="X69" i="473"/>
  <c r="G129" i="473"/>
  <c r="X129" i="473"/>
  <c r="C66" i="522"/>
  <c r="C66" i="538"/>
  <c r="C66" i="527"/>
  <c r="C66" i="526"/>
  <c r="C75" i="527"/>
  <c r="C75" i="522"/>
  <c r="C75" i="538"/>
  <c r="C75" i="526"/>
  <c r="G91" i="473"/>
  <c r="X91" i="473"/>
  <c r="G107" i="473"/>
  <c r="X107" i="473"/>
  <c r="G123" i="473"/>
  <c r="X123" i="473"/>
  <c r="G82" i="471"/>
  <c r="X82" i="471"/>
  <c r="C68" i="527"/>
  <c r="C68" i="526"/>
  <c r="C68" i="522"/>
  <c r="C68" i="538"/>
  <c r="G96" i="471"/>
  <c r="X96" i="471"/>
  <c r="C96" i="527"/>
  <c r="C96" i="538"/>
  <c r="C96" i="526"/>
  <c r="C96" i="522"/>
  <c r="G112" i="473"/>
  <c r="X112" i="473"/>
  <c r="C121" i="522"/>
  <c r="C121" i="527"/>
  <c r="C121" i="526"/>
  <c r="C121" i="538"/>
  <c r="C113" i="522"/>
  <c r="C113" i="527"/>
  <c r="C113" i="526"/>
  <c r="C113" i="538"/>
  <c r="G130" i="473"/>
  <c r="X130" i="473"/>
  <c r="C81" i="522"/>
  <c r="C81" i="538"/>
  <c r="C81" i="527"/>
  <c r="C81" i="526"/>
  <c r="G79" i="471"/>
  <c r="X79" i="471"/>
  <c r="G95" i="473"/>
  <c r="X95" i="473"/>
  <c r="G111" i="471"/>
  <c r="X111" i="471"/>
  <c r="C111" i="527"/>
  <c r="C111" i="522"/>
  <c r="C111" i="538"/>
  <c r="C111" i="526"/>
  <c r="G127" i="471"/>
  <c r="X127" i="471"/>
  <c r="G88" i="471"/>
  <c r="X88" i="471"/>
  <c r="C100" i="527"/>
  <c r="C100" i="526"/>
  <c r="C100" i="522"/>
  <c r="C100" i="538"/>
  <c r="C73" i="522"/>
  <c r="C73" i="538"/>
  <c r="C73" i="527"/>
  <c r="C73" i="526"/>
  <c r="C125" i="522"/>
  <c r="C125" i="527"/>
  <c r="C125" i="526"/>
  <c r="C125" i="538"/>
  <c r="G125" i="473"/>
  <c r="X125" i="473"/>
  <c r="G74" i="473"/>
  <c r="X74" i="473"/>
  <c r="G102" i="471"/>
  <c r="X102" i="471"/>
  <c r="AA40" i="500"/>
  <c r="U40" i="500" s="1"/>
  <c r="W40" i="500" s="1"/>
  <c r="Y40" i="500" s="1"/>
  <c r="AA36" i="500"/>
  <c r="U36" i="500" s="1"/>
  <c r="W36" i="500" s="1"/>
  <c r="Y36" i="500" s="1"/>
  <c r="AA32" i="500"/>
  <c r="U32" i="500" s="1"/>
  <c r="AA41" i="500"/>
  <c r="U41" i="500" s="1"/>
  <c r="W41" i="500" s="1"/>
  <c r="Y41" i="500" s="1"/>
  <c r="AA44" i="500"/>
  <c r="U44" i="500" s="1"/>
  <c r="W44" i="500" s="1"/>
  <c r="Y44" i="500" s="1"/>
  <c r="AA47" i="500"/>
  <c r="U47" i="500" s="1"/>
  <c r="AA34" i="500"/>
  <c r="U34" i="500" s="1"/>
  <c r="AA39" i="500"/>
  <c r="U39" i="500" s="1"/>
  <c r="W39" i="500" s="1"/>
  <c r="Y39" i="500" s="1"/>
  <c r="AA42" i="500"/>
  <c r="U42" i="500" s="1"/>
  <c r="AA45" i="500"/>
  <c r="U45" i="500" s="1"/>
  <c r="W45" i="500" s="1"/>
  <c r="Y45" i="500" s="1"/>
  <c r="AA48" i="500"/>
  <c r="U48" i="500" s="1"/>
  <c r="W48" i="500" s="1"/>
  <c r="Y48" i="500" s="1"/>
  <c r="AA51" i="500"/>
  <c r="U51" i="500" s="1"/>
  <c r="W51" i="500" s="1"/>
  <c r="Y51" i="500" s="1"/>
  <c r="AA35" i="500"/>
  <c r="U35" i="500" s="1"/>
  <c r="W35" i="500" s="1"/>
  <c r="Y35" i="500" s="1"/>
  <c r="AA38" i="500"/>
  <c r="U38" i="500" s="1"/>
  <c r="W38" i="500" s="1"/>
  <c r="Y38" i="500" s="1"/>
  <c r="AA31" i="500"/>
  <c r="U31" i="500" s="1"/>
  <c r="BA90" i="472"/>
  <c r="U90" i="472"/>
  <c r="BD90" i="472"/>
  <c r="BB90" i="472"/>
  <c r="BC90" i="472"/>
  <c r="BD99" i="472"/>
  <c r="BB99" i="472"/>
  <c r="BC99" i="472"/>
  <c r="U99" i="472"/>
  <c r="BA99" i="472"/>
  <c r="U105" i="472"/>
  <c r="BD105" i="472"/>
  <c r="BB105" i="472"/>
  <c r="BA105" i="472"/>
  <c r="BC105" i="472"/>
  <c r="BB98" i="472"/>
  <c r="BA98" i="472"/>
  <c r="U98" i="472"/>
  <c r="BC98" i="472"/>
  <c r="BD98" i="472"/>
  <c r="BA104" i="472"/>
  <c r="BB104" i="472"/>
  <c r="BD104" i="472"/>
  <c r="BC104" i="472"/>
  <c r="U104" i="472"/>
  <c r="Y104" i="469"/>
  <c r="W104" i="469"/>
  <c r="Z104" i="469"/>
  <c r="G104" i="469"/>
  <c r="U104" i="469"/>
  <c r="B104" i="469"/>
  <c r="BC106" i="472"/>
  <c r="BB106" i="472"/>
  <c r="BA106" i="472"/>
  <c r="U106" i="472"/>
  <c r="BD106" i="472"/>
  <c r="Y122" i="469"/>
  <c r="U122" i="469"/>
  <c r="Z122" i="469"/>
  <c r="B122" i="469"/>
  <c r="G122" i="469"/>
  <c r="W122" i="469"/>
  <c r="U109" i="472"/>
  <c r="BD109" i="472"/>
  <c r="BA109" i="472"/>
  <c r="BC109" i="472"/>
  <c r="BB109" i="472"/>
  <c r="Z71" i="469"/>
  <c r="G71" i="469"/>
  <c r="Y71" i="469"/>
  <c r="W71" i="469"/>
  <c r="B71" i="469"/>
  <c r="U71" i="469"/>
  <c r="BB87" i="472"/>
  <c r="U87" i="472"/>
  <c r="BC87" i="472"/>
  <c r="BD87" i="472"/>
  <c r="BA87" i="472"/>
  <c r="BC70" i="472"/>
  <c r="BB70" i="472"/>
  <c r="BD70" i="472"/>
  <c r="BA70" i="472"/>
  <c r="U70" i="472"/>
  <c r="U70" i="469"/>
  <c r="B70" i="469"/>
  <c r="Y70" i="469"/>
  <c r="W70" i="469"/>
  <c r="G70" i="469"/>
  <c r="Z70" i="469"/>
  <c r="G92" i="469"/>
  <c r="Z92" i="469"/>
  <c r="U92" i="469"/>
  <c r="Y92" i="469"/>
  <c r="B92" i="469"/>
  <c r="W92" i="469"/>
  <c r="Y110" i="469"/>
  <c r="B110" i="469"/>
  <c r="W110" i="469"/>
  <c r="U110" i="469"/>
  <c r="G110" i="469"/>
  <c r="Z110" i="469"/>
  <c r="BC69" i="472"/>
  <c r="BB69" i="472"/>
  <c r="BD69" i="472"/>
  <c r="U69" i="472"/>
  <c r="BA69" i="472"/>
  <c r="BC91" i="472"/>
  <c r="U91" i="472"/>
  <c r="BB91" i="472"/>
  <c r="BD91" i="472"/>
  <c r="BA91" i="472"/>
  <c r="Y77" i="469"/>
  <c r="B77" i="469"/>
  <c r="Z77" i="469"/>
  <c r="U77" i="469"/>
  <c r="G77" i="469"/>
  <c r="W77" i="469"/>
  <c r="B82" i="469"/>
  <c r="G82" i="469"/>
  <c r="Z82" i="469"/>
  <c r="U82" i="469"/>
  <c r="W82" i="469"/>
  <c r="Y82" i="469"/>
  <c r="BD80" i="472"/>
  <c r="BA80" i="472"/>
  <c r="U80" i="472"/>
  <c r="BB80" i="472"/>
  <c r="BC80" i="472"/>
  <c r="U84" i="472"/>
  <c r="BC84" i="472"/>
  <c r="BD84" i="472"/>
  <c r="BA84" i="472"/>
  <c r="BB84" i="472"/>
  <c r="BD128" i="472"/>
  <c r="BB128" i="472"/>
  <c r="BC128" i="472"/>
  <c r="BA128" i="472"/>
  <c r="U128" i="472"/>
  <c r="Z113" i="469"/>
  <c r="U113" i="469"/>
  <c r="B113" i="469"/>
  <c r="G113" i="469"/>
  <c r="Y113" i="469"/>
  <c r="W113" i="469"/>
  <c r="Y94" i="469"/>
  <c r="U94" i="469"/>
  <c r="Z94" i="469"/>
  <c r="B94" i="469"/>
  <c r="G94" i="469"/>
  <c r="W94" i="469"/>
  <c r="BA114" i="472"/>
  <c r="BC114" i="472"/>
  <c r="BD114" i="472"/>
  <c r="U114" i="472"/>
  <c r="BB114" i="472"/>
  <c r="B81" i="469"/>
  <c r="W81" i="469"/>
  <c r="Y81" i="469"/>
  <c r="Z81" i="469"/>
  <c r="U81" i="469"/>
  <c r="G81" i="469"/>
  <c r="U78" i="472"/>
  <c r="BD78" i="472"/>
  <c r="BB78" i="472"/>
  <c r="BA78" i="472"/>
  <c r="BC78" i="472"/>
  <c r="BB93" i="472"/>
  <c r="BC93" i="472"/>
  <c r="U93" i="472"/>
  <c r="BD93" i="472"/>
  <c r="BA93" i="472"/>
  <c r="W72" i="469"/>
  <c r="G72" i="469"/>
  <c r="Z72" i="469"/>
  <c r="B72" i="469"/>
  <c r="U72" i="469"/>
  <c r="Y72" i="469"/>
  <c r="BD88" i="472"/>
  <c r="U88" i="472"/>
  <c r="BC88" i="472"/>
  <c r="BB88" i="472"/>
  <c r="BA88" i="472"/>
  <c r="G116" i="469"/>
  <c r="Z116" i="469"/>
  <c r="U116" i="469"/>
  <c r="B116" i="469"/>
  <c r="Y116" i="469"/>
  <c r="W116" i="469"/>
  <c r="BB118" i="472"/>
  <c r="BC118" i="472"/>
  <c r="U118" i="472"/>
  <c r="BD118" i="472"/>
  <c r="BA118" i="472"/>
  <c r="W90" i="469"/>
  <c r="Z90" i="469"/>
  <c r="B90" i="469"/>
  <c r="G90" i="469"/>
  <c r="Y90" i="469"/>
  <c r="U90" i="469"/>
  <c r="BC67" i="472"/>
  <c r="BA67" i="472"/>
  <c r="U67" i="472"/>
  <c r="BB67" i="472"/>
  <c r="BD67" i="472"/>
  <c r="G67" i="469"/>
  <c r="Y67" i="469"/>
  <c r="W67" i="469"/>
  <c r="B67" i="469"/>
  <c r="Z67" i="469"/>
  <c r="U67" i="469"/>
  <c r="B99" i="469"/>
  <c r="U99" i="469"/>
  <c r="Y99" i="469"/>
  <c r="W99" i="469"/>
  <c r="G99" i="469"/>
  <c r="Z99" i="469"/>
  <c r="BC115" i="472"/>
  <c r="U115" i="472"/>
  <c r="BA115" i="472"/>
  <c r="BB115" i="472"/>
  <c r="BD115" i="472"/>
  <c r="G98" i="469"/>
  <c r="W98" i="469"/>
  <c r="Y98" i="469"/>
  <c r="U98" i="469"/>
  <c r="B98" i="469"/>
  <c r="Z98" i="469"/>
  <c r="U76" i="469"/>
  <c r="G76" i="469"/>
  <c r="Y76" i="469"/>
  <c r="Z76" i="469"/>
  <c r="W76" i="469"/>
  <c r="B76" i="469"/>
  <c r="BC120" i="472"/>
  <c r="U120" i="472"/>
  <c r="BA120" i="472"/>
  <c r="BB120" i="472"/>
  <c r="BD120" i="472"/>
  <c r="Y120" i="469"/>
  <c r="B120" i="469"/>
  <c r="W120" i="469"/>
  <c r="U120" i="469"/>
  <c r="Z120" i="469"/>
  <c r="G120" i="469"/>
  <c r="G85" i="469"/>
  <c r="Y85" i="469"/>
  <c r="Z85" i="469"/>
  <c r="W85" i="469"/>
  <c r="B85" i="469"/>
  <c r="U85" i="469"/>
  <c r="B86" i="469"/>
  <c r="U86" i="469"/>
  <c r="G86" i="469"/>
  <c r="W86" i="469"/>
  <c r="Y86" i="469"/>
  <c r="Z86" i="469"/>
  <c r="U106" i="469"/>
  <c r="Y106" i="469"/>
  <c r="Z106" i="469"/>
  <c r="W106" i="469"/>
  <c r="G106" i="469"/>
  <c r="B106" i="469"/>
  <c r="U122" i="472"/>
  <c r="BA122" i="472"/>
  <c r="BC122" i="472"/>
  <c r="BD122" i="472"/>
  <c r="BB122" i="472"/>
  <c r="G87" i="469"/>
  <c r="B87" i="469"/>
  <c r="Z87" i="469"/>
  <c r="W87" i="469"/>
  <c r="U87" i="469"/>
  <c r="Y87" i="469"/>
  <c r="BB103" i="472"/>
  <c r="BD103" i="472"/>
  <c r="U103" i="472"/>
  <c r="BA103" i="472"/>
  <c r="BC103" i="472"/>
  <c r="G103" i="469"/>
  <c r="B103" i="469"/>
  <c r="Z103" i="469"/>
  <c r="U103" i="469"/>
  <c r="W103" i="469"/>
  <c r="Y103" i="469"/>
  <c r="Z119" i="469"/>
  <c r="B119" i="469"/>
  <c r="U119" i="469"/>
  <c r="Y119" i="469"/>
  <c r="G119" i="469"/>
  <c r="W119" i="469"/>
  <c r="BD92" i="472"/>
  <c r="BB92" i="472"/>
  <c r="BA92" i="472"/>
  <c r="BC92" i="472"/>
  <c r="U92" i="472"/>
  <c r="W97" i="469"/>
  <c r="G97" i="469"/>
  <c r="Y97" i="469"/>
  <c r="Z97" i="469"/>
  <c r="U97" i="469"/>
  <c r="B97" i="469"/>
  <c r="W129" i="469"/>
  <c r="U129" i="469"/>
  <c r="Y129" i="469"/>
  <c r="G129" i="469"/>
  <c r="Z129" i="469"/>
  <c r="B129" i="469"/>
  <c r="W66" i="469"/>
  <c r="Y66" i="469"/>
  <c r="U66" i="469"/>
  <c r="G66" i="469"/>
  <c r="Z66" i="469"/>
  <c r="B66" i="469"/>
  <c r="B107" i="469"/>
  <c r="G107" i="469"/>
  <c r="W107" i="469"/>
  <c r="Z107" i="469"/>
  <c r="Y107" i="469"/>
  <c r="U107" i="469"/>
  <c r="BB107" i="472"/>
  <c r="U107" i="472"/>
  <c r="BC107" i="472"/>
  <c r="BD107" i="472"/>
  <c r="BA107" i="472"/>
  <c r="BA77" i="472"/>
  <c r="U77" i="472"/>
  <c r="BD77" i="472"/>
  <c r="BB77" i="472"/>
  <c r="BC77" i="472"/>
  <c r="BB82" i="472"/>
  <c r="BC82" i="472"/>
  <c r="U82" i="472"/>
  <c r="BD82" i="472"/>
  <c r="BA82" i="472"/>
  <c r="Y68" i="469"/>
  <c r="Z68" i="469"/>
  <c r="W68" i="469"/>
  <c r="B68" i="469"/>
  <c r="G68" i="469"/>
  <c r="U68" i="469"/>
  <c r="W80" i="469"/>
  <c r="Z80" i="469"/>
  <c r="U80" i="469"/>
  <c r="Y80" i="469"/>
  <c r="G80" i="469"/>
  <c r="B80" i="469"/>
  <c r="W96" i="469"/>
  <c r="Y96" i="469"/>
  <c r="B96" i="469"/>
  <c r="Z96" i="469"/>
  <c r="G96" i="469"/>
  <c r="U96" i="469"/>
  <c r="G128" i="469"/>
  <c r="B128" i="469"/>
  <c r="W128" i="469"/>
  <c r="Y128" i="469"/>
  <c r="U128" i="469"/>
  <c r="Z128" i="469"/>
  <c r="U113" i="472"/>
  <c r="BD113" i="472"/>
  <c r="BA113" i="472"/>
  <c r="BC113" i="472"/>
  <c r="BB113" i="472"/>
  <c r="BB94" i="472"/>
  <c r="BC94" i="472"/>
  <c r="BD94" i="472"/>
  <c r="U94" i="472"/>
  <c r="BA94" i="472"/>
  <c r="Y114" i="469"/>
  <c r="B114" i="469"/>
  <c r="Z114" i="469"/>
  <c r="G114" i="469"/>
  <c r="W114" i="469"/>
  <c r="U114" i="469"/>
  <c r="BB130" i="472"/>
  <c r="BC130" i="472"/>
  <c r="U130" i="472"/>
  <c r="BD130" i="472"/>
  <c r="BA130" i="472"/>
  <c r="BA81" i="472"/>
  <c r="U81" i="472"/>
  <c r="BD81" i="472"/>
  <c r="BB81" i="472"/>
  <c r="BC81" i="472"/>
  <c r="W78" i="469"/>
  <c r="B78" i="469"/>
  <c r="Z78" i="469"/>
  <c r="G78" i="469"/>
  <c r="U78" i="469"/>
  <c r="Y78" i="469"/>
  <c r="BB95" i="472"/>
  <c r="BC95" i="472"/>
  <c r="U95" i="472"/>
  <c r="BD95" i="472"/>
  <c r="BA95" i="472"/>
  <c r="U111" i="469"/>
  <c r="Y111" i="469"/>
  <c r="W111" i="469"/>
  <c r="Z111" i="469"/>
  <c r="B111" i="469"/>
  <c r="G111" i="469"/>
  <c r="G127" i="469"/>
  <c r="B127" i="469"/>
  <c r="U127" i="469"/>
  <c r="W127" i="469"/>
  <c r="Y127" i="469"/>
  <c r="Z127" i="469"/>
  <c r="Z88" i="469"/>
  <c r="B88" i="469"/>
  <c r="G88" i="469"/>
  <c r="Y88" i="469"/>
  <c r="W88" i="469"/>
  <c r="U88" i="469"/>
  <c r="G73" i="469"/>
  <c r="U73" i="469"/>
  <c r="W73" i="469"/>
  <c r="Y73" i="469"/>
  <c r="B73" i="469"/>
  <c r="Z73" i="469"/>
  <c r="U125" i="469"/>
  <c r="B125" i="469"/>
  <c r="Y125" i="469"/>
  <c r="Z125" i="469"/>
  <c r="W125" i="469"/>
  <c r="G125" i="469"/>
  <c r="U74" i="472"/>
  <c r="BD74" i="472"/>
  <c r="BC74" i="472"/>
  <c r="BB74" i="472"/>
  <c r="BA74" i="472"/>
  <c r="Z101" i="469"/>
  <c r="W101" i="469"/>
  <c r="U101" i="469"/>
  <c r="B101" i="469"/>
  <c r="G101" i="469"/>
  <c r="Y101" i="469"/>
  <c r="BC83" i="472"/>
  <c r="U83" i="472"/>
  <c r="BA83" i="472"/>
  <c r="BB83" i="472"/>
  <c r="BD83" i="472"/>
  <c r="Y83" i="469"/>
  <c r="U83" i="469"/>
  <c r="B83" i="469"/>
  <c r="Z83" i="469"/>
  <c r="W83" i="469"/>
  <c r="G83" i="469"/>
  <c r="Z115" i="469"/>
  <c r="B115" i="469"/>
  <c r="U115" i="469"/>
  <c r="G115" i="469"/>
  <c r="Y115" i="469"/>
  <c r="W115" i="469"/>
  <c r="BC85" i="472"/>
  <c r="U85" i="472"/>
  <c r="BD85" i="472"/>
  <c r="BB85" i="472"/>
  <c r="BA85" i="472"/>
  <c r="U119" i="472"/>
  <c r="BA119" i="472"/>
  <c r="BC119" i="472"/>
  <c r="BD119" i="472"/>
  <c r="BB119" i="472"/>
  <c r="Y117" i="469"/>
  <c r="U117" i="469"/>
  <c r="W117" i="469"/>
  <c r="G117" i="469"/>
  <c r="B117" i="469"/>
  <c r="Z117" i="469"/>
  <c r="W108" i="469"/>
  <c r="G108" i="469"/>
  <c r="B108" i="469"/>
  <c r="Y108" i="469"/>
  <c r="Z108" i="469"/>
  <c r="U108" i="469"/>
  <c r="BB108" i="472"/>
  <c r="BD108" i="472"/>
  <c r="BA108" i="472"/>
  <c r="BC108" i="472"/>
  <c r="U108" i="472"/>
  <c r="W124" i="469"/>
  <c r="Z124" i="469"/>
  <c r="B124" i="469"/>
  <c r="G124" i="469"/>
  <c r="Y124" i="469"/>
  <c r="U124" i="469"/>
  <c r="W89" i="469"/>
  <c r="Z89" i="469"/>
  <c r="B89" i="469"/>
  <c r="U89" i="469"/>
  <c r="G89" i="469"/>
  <c r="Y89" i="469"/>
  <c r="BB97" i="472"/>
  <c r="BC97" i="472"/>
  <c r="U97" i="472"/>
  <c r="BD97" i="472"/>
  <c r="BA97" i="472"/>
  <c r="BA110" i="472"/>
  <c r="BD110" i="472"/>
  <c r="U110" i="472"/>
  <c r="BB110" i="472"/>
  <c r="BC110" i="472"/>
  <c r="BB129" i="472"/>
  <c r="BD129" i="472"/>
  <c r="U129" i="472"/>
  <c r="BA129" i="472"/>
  <c r="BC129" i="472"/>
  <c r="BC75" i="472"/>
  <c r="BD75" i="472"/>
  <c r="BA75" i="472"/>
  <c r="U75" i="472"/>
  <c r="BB75" i="472"/>
  <c r="Z123" i="469"/>
  <c r="U123" i="469"/>
  <c r="Y123" i="469"/>
  <c r="G123" i="469"/>
  <c r="W123" i="469"/>
  <c r="B123" i="469"/>
  <c r="BC123" i="472"/>
  <c r="U123" i="472"/>
  <c r="BB123" i="472"/>
  <c r="BD123" i="472"/>
  <c r="BA123" i="472"/>
  <c r="U68" i="472"/>
  <c r="BD68" i="472"/>
  <c r="BA68" i="472"/>
  <c r="BC68" i="472"/>
  <c r="BB68" i="472"/>
  <c r="BA96" i="472"/>
  <c r="U96" i="472"/>
  <c r="BC96" i="472"/>
  <c r="BB96" i="472"/>
  <c r="BD96" i="472"/>
  <c r="W112" i="469"/>
  <c r="G112" i="469"/>
  <c r="B112" i="469"/>
  <c r="Y112" i="469"/>
  <c r="Z112" i="469"/>
  <c r="U112" i="469"/>
  <c r="BD121" i="472"/>
  <c r="U121" i="472"/>
  <c r="BA121" i="472"/>
  <c r="BB121" i="472"/>
  <c r="BC121" i="472"/>
  <c r="U79" i="469"/>
  <c r="Z79" i="469"/>
  <c r="Y79" i="469"/>
  <c r="B79" i="469"/>
  <c r="G79" i="469"/>
  <c r="W79" i="469"/>
  <c r="U111" i="472"/>
  <c r="BA111" i="472"/>
  <c r="BB111" i="472"/>
  <c r="BC111" i="472"/>
  <c r="BD111" i="472"/>
  <c r="BB100" i="472"/>
  <c r="BA100" i="472"/>
  <c r="U100" i="472"/>
  <c r="BC100" i="472"/>
  <c r="BD100" i="472"/>
  <c r="BB73" i="472"/>
  <c r="BA73" i="472"/>
  <c r="BC73" i="472"/>
  <c r="U73" i="472"/>
  <c r="BD73" i="472"/>
  <c r="BD125" i="472"/>
  <c r="BB125" i="472"/>
  <c r="BC125" i="472"/>
  <c r="U125" i="472"/>
  <c r="BA125" i="472"/>
  <c r="W74" i="469"/>
  <c r="G74" i="469"/>
  <c r="B74" i="469"/>
  <c r="U74" i="469"/>
  <c r="Z74" i="469"/>
  <c r="Y74" i="469"/>
  <c r="B102" i="469"/>
  <c r="U102" i="469"/>
  <c r="W102" i="469"/>
  <c r="Y102" i="469"/>
  <c r="Z102" i="469"/>
  <c r="G102" i="469"/>
  <c r="BA101" i="472"/>
  <c r="BC101" i="472"/>
  <c r="U101" i="472"/>
  <c r="BD101" i="472"/>
  <c r="BB101" i="472"/>
  <c r="G105" i="469"/>
  <c r="W105" i="469"/>
  <c r="B105" i="469"/>
  <c r="Y105" i="469"/>
  <c r="U105" i="469"/>
  <c r="Z105" i="469"/>
  <c r="BB76" i="472"/>
  <c r="U76" i="472"/>
  <c r="BD76" i="472"/>
  <c r="BA76" i="472"/>
  <c r="BC76" i="472"/>
  <c r="BB86" i="472"/>
  <c r="BC86" i="472"/>
  <c r="U86" i="472"/>
  <c r="BD86" i="472"/>
  <c r="BA86" i="472"/>
  <c r="Z109" i="469"/>
  <c r="U109" i="469"/>
  <c r="W109" i="469"/>
  <c r="G109" i="469"/>
  <c r="B109" i="469"/>
  <c r="Y109" i="469"/>
  <c r="BA71" i="472"/>
  <c r="U71" i="472"/>
  <c r="BC71" i="472"/>
  <c r="BB71" i="472"/>
  <c r="BD71" i="472"/>
  <c r="BB117" i="472"/>
  <c r="BA117" i="472"/>
  <c r="BC117" i="472"/>
  <c r="U117" i="472"/>
  <c r="BD117" i="472"/>
  <c r="BB124" i="472"/>
  <c r="BD124" i="472"/>
  <c r="U124" i="472"/>
  <c r="BA124" i="472"/>
  <c r="BC124" i="472"/>
  <c r="BB89" i="472"/>
  <c r="BA89" i="472"/>
  <c r="BC89" i="472"/>
  <c r="BD89" i="472"/>
  <c r="U89" i="472"/>
  <c r="Z126" i="469"/>
  <c r="Y126" i="469"/>
  <c r="W126" i="469"/>
  <c r="B126" i="469"/>
  <c r="U126" i="469"/>
  <c r="G126" i="469"/>
  <c r="BD126" i="472"/>
  <c r="U126" i="472"/>
  <c r="BB126" i="472"/>
  <c r="BC126" i="472"/>
  <c r="BA126" i="472"/>
  <c r="W69" i="469"/>
  <c r="Z69" i="469"/>
  <c r="G69" i="469"/>
  <c r="U69" i="469"/>
  <c r="B69" i="469"/>
  <c r="Y69" i="469"/>
  <c r="BD66" i="472"/>
  <c r="BC66" i="472"/>
  <c r="BB66" i="472"/>
  <c r="U66" i="472"/>
  <c r="BA66" i="472"/>
  <c r="Z75" i="469"/>
  <c r="G75" i="469"/>
  <c r="Y75" i="469"/>
  <c r="B75" i="469"/>
  <c r="W75" i="469"/>
  <c r="U75" i="469"/>
  <c r="Z91" i="469"/>
  <c r="Y91" i="469"/>
  <c r="U91" i="469"/>
  <c r="W91" i="469"/>
  <c r="G91" i="469"/>
  <c r="B91" i="469"/>
  <c r="G84" i="469"/>
  <c r="Y84" i="469"/>
  <c r="Z84" i="469"/>
  <c r="W84" i="469"/>
  <c r="U84" i="469"/>
  <c r="B84" i="469"/>
  <c r="BD112" i="472"/>
  <c r="U112" i="472"/>
  <c r="BC112" i="472"/>
  <c r="BB112" i="472"/>
  <c r="BA112" i="472"/>
  <c r="G121" i="469"/>
  <c r="B121" i="469"/>
  <c r="Z121" i="469"/>
  <c r="W121" i="469"/>
  <c r="U121" i="469"/>
  <c r="Y121" i="469"/>
  <c r="U130" i="469"/>
  <c r="B130" i="469"/>
  <c r="Z130" i="469"/>
  <c r="W130" i="469"/>
  <c r="Y130" i="469"/>
  <c r="G130" i="469"/>
  <c r="U79" i="472"/>
  <c r="BA79" i="472"/>
  <c r="BC79" i="472"/>
  <c r="BD79" i="472"/>
  <c r="BB79" i="472"/>
  <c r="U95" i="469"/>
  <c r="B95" i="469"/>
  <c r="G95" i="469"/>
  <c r="W95" i="469"/>
  <c r="Z95" i="469"/>
  <c r="Y95" i="469"/>
  <c r="BB127" i="472"/>
  <c r="BC127" i="472"/>
  <c r="BD127" i="472"/>
  <c r="BA127" i="472"/>
  <c r="U127" i="472"/>
  <c r="Y93" i="469"/>
  <c r="U93" i="469"/>
  <c r="B93" i="469"/>
  <c r="G93" i="469"/>
  <c r="Z93" i="469"/>
  <c r="W93" i="469"/>
  <c r="BA72" i="472"/>
  <c r="BB72" i="472"/>
  <c r="BC72" i="472"/>
  <c r="BD72" i="472"/>
  <c r="U72" i="472"/>
  <c r="G100" i="469"/>
  <c r="Z100" i="469"/>
  <c r="W100" i="469"/>
  <c r="Y100" i="469"/>
  <c r="U100" i="469"/>
  <c r="B100" i="469"/>
  <c r="BB116" i="472"/>
  <c r="BD116" i="472"/>
  <c r="BA116" i="472"/>
  <c r="BC116" i="472"/>
  <c r="U116" i="472"/>
  <c r="U102" i="472"/>
  <c r="BD102" i="472"/>
  <c r="BA102" i="472"/>
  <c r="BC102" i="472"/>
  <c r="BB102" i="472"/>
  <c r="G118" i="469"/>
  <c r="Y118" i="469"/>
  <c r="B118" i="469"/>
  <c r="Z118" i="469"/>
  <c r="W118" i="469"/>
  <c r="U118" i="469"/>
  <c r="W37" i="500"/>
  <c r="Y37" i="500" s="1"/>
  <c r="W33" i="500"/>
  <c r="W53" i="500"/>
  <c r="Y53" i="500" s="1"/>
  <c r="W50" i="500"/>
  <c r="Y50" i="500" s="1"/>
  <c r="W49" i="500"/>
  <c r="Y49" i="500" s="1"/>
  <c r="W42" i="500"/>
  <c r="Y42" i="500" s="1"/>
  <c r="W47" i="500"/>
  <c r="Y47" i="500" s="1"/>
  <c r="W52" i="500"/>
  <c r="Y52" i="500" s="1"/>
  <c r="AA28" i="544"/>
  <c r="AH29" i="544"/>
  <c r="AF29" i="544"/>
  <c r="W32" i="500" l="1"/>
  <c r="Y32" i="500" s="1"/>
  <c r="W43" i="500"/>
  <c r="Y43" i="500" s="1"/>
  <c r="Y33" i="500"/>
  <c r="W34" i="500"/>
  <c r="Y34" i="500" s="1"/>
  <c r="W46" i="500"/>
  <c r="Y46" i="500" s="1"/>
  <c r="W31" i="500"/>
  <c r="Y31" i="500" s="1"/>
  <c r="U231" i="500"/>
  <c r="U13" i="500" s="1"/>
  <c r="AA28" i="500"/>
  <c r="Y28" i="500" l="1"/>
  <c r="Y231" i="500"/>
  <c r="W231" i="500"/>
  <c r="W28" i="500"/>
  <c r="BS30" i="477" l="1"/>
  <c r="BS29" i="477"/>
  <c r="BR30" i="477"/>
  <c r="BR29" i="477"/>
  <c r="BQ30" i="477"/>
  <c r="BQ29" i="477"/>
  <c r="BP30" i="477" l="1"/>
  <c r="BP29" i="477"/>
  <c r="BO30" i="477"/>
  <c r="BO29" i="477"/>
  <c r="AC5" i="477" l="1"/>
  <c r="AB5" i="477"/>
  <c r="AA5" i="477"/>
  <c r="Y5" i="477"/>
  <c r="X5" i="477"/>
  <c r="W5" i="477"/>
  <c r="V5" i="477"/>
  <c r="U5" i="477"/>
  <c r="T5" i="477"/>
  <c r="S5" i="477"/>
  <c r="BI130" i="477"/>
  <c r="BH130" i="477"/>
  <c r="BG130" i="477"/>
  <c r="BF130" i="477"/>
  <c r="BE130" i="477"/>
  <c r="BI129" i="477"/>
  <c r="BH129" i="477"/>
  <c r="BG129" i="477"/>
  <c r="BF129" i="477"/>
  <c r="BE129" i="477"/>
  <c r="BI128" i="477"/>
  <c r="BH128" i="477"/>
  <c r="BG128" i="477"/>
  <c r="BF128" i="477"/>
  <c r="BE128" i="477"/>
  <c r="BI127" i="477"/>
  <c r="BH127" i="477"/>
  <c r="BG127" i="477"/>
  <c r="BF127" i="477"/>
  <c r="BE127" i="477"/>
  <c r="BI126" i="477"/>
  <c r="BH126" i="477"/>
  <c r="BG126" i="477"/>
  <c r="BF126" i="477"/>
  <c r="BE126" i="477"/>
  <c r="BI125" i="477"/>
  <c r="BH125" i="477"/>
  <c r="BG125" i="477"/>
  <c r="BF125" i="477"/>
  <c r="BE125" i="477"/>
  <c r="BI124" i="477"/>
  <c r="BH124" i="477"/>
  <c r="BG124" i="477"/>
  <c r="BF124" i="477"/>
  <c r="BE124" i="477"/>
  <c r="BI123" i="477"/>
  <c r="BH123" i="477"/>
  <c r="BG123" i="477"/>
  <c r="BF123" i="477"/>
  <c r="BE123" i="477"/>
  <c r="BI122" i="477"/>
  <c r="BH122" i="477"/>
  <c r="BG122" i="477"/>
  <c r="BF122" i="477"/>
  <c r="BE122" i="477"/>
  <c r="BI121" i="477"/>
  <c r="BH121" i="477"/>
  <c r="BG121" i="477"/>
  <c r="BF121" i="477"/>
  <c r="BE121" i="477"/>
  <c r="BI120" i="477"/>
  <c r="BH120" i="477"/>
  <c r="BG120" i="477"/>
  <c r="BF120" i="477"/>
  <c r="BE120" i="477"/>
  <c r="BI119" i="477"/>
  <c r="BH119" i="477"/>
  <c r="BG119" i="477"/>
  <c r="BF119" i="477"/>
  <c r="BE119" i="477"/>
  <c r="BI118" i="477"/>
  <c r="BH118" i="477"/>
  <c r="BG118" i="477"/>
  <c r="BF118" i="477"/>
  <c r="BE118" i="477"/>
  <c r="BI117" i="477"/>
  <c r="BH117" i="477"/>
  <c r="BG117" i="477"/>
  <c r="BF117" i="477"/>
  <c r="BE117" i="477"/>
  <c r="BI116" i="477"/>
  <c r="BH116" i="477"/>
  <c r="BG116" i="477"/>
  <c r="BF116" i="477"/>
  <c r="BE116" i="477"/>
  <c r="BI115" i="477"/>
  <c r="BH115" i="477"/>
  <c r="BG115" i="477"/>
  <c r="BF115" i="477"/>
  <c r="BE115" i="477"/>
  <c r="BI114" i="477"/>
  <c r="BH114" i="477"/>
  <c r="BG114" i="477"/>
  <c r="BF114" i="477"/>
  <c r="BE114" i="477"/>
  <c r="BI113" i="477"/>
  <c r="BH113" i="477"/>
  <c r="BG113" i="477"/>
  <c r="BF113" i="477"/>
  <c r="BE113" i="477"/>
  <c r="BI112" i="477"/>
  <c r="BH112" i="477"/>
  <c r="BG112" i="477"/>
  <c r="BF112" i="477"/>
  <c r="BE112" i="477"/>
  <c r="BI111" i="477"/>
  <c r="BH111" i="477"/>
  <c r="BG111" i="477"/>
  <c r="BF111" i="477"/>
  <c r="BE111" i="477"/>
  <c r="BI110" i="477"/>
  <c r="BH110" i="477"/>
  <c r="BG110" i="477"/>
  <c r="BF110" i="477"/>
  <c r="BE110" i="477"/>
  <c r="BI109" i="477"/>
  <c r="BH109" i="477"/>
  <c r="BG109" i="477"/>
  <c r="BF109" i="477"/>
  <c r="BE109" i="477"/>
  <c r="BI108" i="477"/>
  <c r="BH108" i="477"/>
  <c r="BG108" i="477"/>
  <c r="BF108" i="477"/>
  <c r="BE108" i="477"/>
  <c r="BI107" i="477"/>
  <c r="BH107" i="477"/>
  <c r="BG107" i="477"/>
  <c r="BF107" i="477"/>
  <c r="BE107" i="477"/>
  <c r="BI106" i="477"/>
  <c r="BH106" i="477"/>
  <c r="BG106" i="477"/>
  <c r="BF106" i="477"/>
  <c r="BE106" i="477"/>
  <c r="BI105" i="477"/>
  <c r="BH105" i="477"/>
  <c r="BG105" i="477"/>
  <c r="BF105" i="477"/>
  <c r="BE105" i="477"/>
  <c r="BI104" i="477"/>
  <c r="BH104" i="477"/>
  <c r="BG104" i="477"/>
  <c r="BF104" i="477"/>
  <c r="BE104" i="477"/>
  <c r="BI103" i="477"/>
  <c r="BH103" i="477"/>
  <c r="BG103" i="477"/>
  <c r="BF103" i="477"/>
  <c r="BE103" i="477"/>
  <c r="BI102" i="477"/>
  <c r="BH102" i="477"/>
  <c r="BG102" i="477"/>
  <c r="BF102" i="477"/>
  <c r="BE102" i="477"/>
  <c r="BI101" i="477"/>
  <c r="BH101" i="477"/>
  <c r="BG101" i="477"/>
  <c r="BF101" i="477"/>
  <c r="BE101" i="477"/>
  <c r="BI100" i="477"/>
  <c r="BH100" i="477"/>
  <c r="BG100" i="477"/>
  <c r="BF100" i="477"/>
  <c r="BE100" i="477"/>
  <c r="BI99" i="477"/>
  <c r="BH99" i="477"/>
  <c r="BG99" i="477"/>
  <c r="BF99" i="477"/>
  <c r="BE99" i="477"/>
  <c r="BI98" i="477"/>
  <c r="BH98" i="477"/>
  <c r="BG98" i="477"/>
  <c r="BF98" i="477"/>
  <c r="BE98" i="477"/>
  <c r="BI97" i="477"/>
  <c r="BH97" i="477"/>
  <c r="BG97" i="477"/>
  <c r="BF97" i="477"/>
  <c r="BE97" i="477"/>
  <c r="BI96" i="477"/>
  <c r="BH96" i="477"/>
  <c r="BG96" i="477"/>
  <c r="BF96" i="477"/>
  <c r="BE96" i="477"/>
  <c r="BI95" i="477"/>
  <c r="BH95" i="477"/>
  <c r="BG95" i="477"/>
  <c r="BF95" i="477"/>
  <c r="BE95" i="477"/>
  <c r="BI94" i="477"/>
  <c r="BH94" i="477"/>
  <c r="BG94" i="477"/>
  <c r="BF94" i="477"/>
  <c r="BE94" i="477"/>
  <c r="BI93" i="477"/>
  <c r="BH93" i="477"/>
  <c r="BG93" i="477"/>
  <c r="BF93" i="477"/>
  <c r="BE93" i="477"/>
  <c r="BI92" i="477"/>
  <c r="BH92" i="477"/>
  <c r="BG92" i="477"/>
  <c r="BF92" i="477"/>
  <c r="BE92" i="477"/>
  <c r="BI91" i="477"/>
  <c r="BH91" i="477"/>
  <c r="BG91" i="477"/>
  <c r="BF91" i="477"/>
  <c r="BE91" i="477"/>
  <c r="BI90" i="477"/>
  <c r="BH90" i="477"/>
  <c r="BG90" i="477"/>
  <c r="BF90" i="477"/>
  <c r="BE90" i="477"/>
  <c r="BI89" i="477"/>
  <c r="BH89" i="477"/>
  <c r="BG89" i="477"/>
  <c r="BF89" i="477"/>
  <c r="BE89" i="477"/>
  <c r="BI88" i="477"/>
  <c r="BH88" i="477"/>
  <c r="BG88" i="477"/>
  <c r="BF88" i="477"/>
  <c r="BE88" i="477"/>
  <c r="BI87" i="477"/>
  <c r="BH87" i="477"/>
  <c r="BG87" i="477"/>
  <c r="BF87" i="477"/>
  <c r="BE87" i="477"/>
  <c r="BI86" i="477"/>
  <c r="BH86" i="477"/>
  <c r="BG86" i="477"/>
  <c r="BF86" i="477"/>
  <c r="BE86" i="477"/>
  <c r="BI85" i="477"/>
  <c r="BH85" i="477"/>
  <c r="BG85" i="477"/>
  <c r="BF85" i="477"/>
  <c r="BE85" i="477"/>
  <c r="BI84" i="477"/>
  <c r="BH84" i="477"/>
  <c r="BG84" i="477"/>
  <c r="BF84" i="477"/>
  <c r="BE84" i="477"/>
  <c r="BI83" i="477"/>
  <c r="BH83" i="477"/>
  <c r="BG83" i="477"/>
  <c r="BF83" i="477"/>
  <c r="BE83" i="477"/>
  <c r="BI82" i="477"/>
  <c r="BH82" i="477"/>
  <c r="BG82" i="477"/>
  <c r="BF82" i="477"/>
  <c r="BE82" i="477"/>
  <c r="BI81" i="477"/>
  <c r="BH81" i="477"/>
  <c r="BG81" i="477"/>
  <c r="BF81" i="477"/>
  <c r="BE81" i="477"/>
  <c r="BI80" i="477"/>
  <c r="BH80" i="477"/>
  <c r="BG80" i="477"/>
  <c r="BF80" i="477"/>
  <c r="BE80" i="477"/>
  <c r="BI79" i="477"/>
  <c r="BH79" i="477"/>
  <c r="BG79" i="477"/>
  <c r="BF79" i="477"/>
  <c r="BE79" i="477"/>
  <c r="BI78" i="477"/>
  <c r="BH78" i="477"/>
  <c r="BG78" i="477"/>
  <c r="BF78" i="477"/>
  <c r="BE78" i="477"/>
  <c r="BI77" i="477"/>
  <c r="BH77" i="477"/>
  <c r="BG77" i="477"/>
  <c r="BF77" i="477"/>
  <c r="BE77" i="477"/>
  <c r="BI76" i="477"/>
  <c r="BH76" i="477"/>
  <c r="BG76" i="477"/>
  <c r="BF76" i="477"/>
  <c r="BE76" i="477"/>
  <c r="BI75" i="477"/>
  <c r="BH75" i="477"/>
  <c r="BG75" i="477"/>
  <c r="BF75" i="477"/>
  <c r="BE75" i="477"/>
  <c r="BI74" i="477"/>
  <c r="BH74" i="477"/>
  <c r="BG74" i="477"/>
  <c r="BF74" i="477"/>
  <c r="BE74" i="477"/>
  <c r="BI73" i="477"/>
  <c r="BH73" i="477"/>
  <c r="BG73" i="477"/>
  <c r="BF73" i="477"/>
  <c r="BE73" i="477"/>
  <c r="BI72" i="477"/>
  <c r="BH72" i="477"/>
  <c r="BG72" i="477"/>
  <c r="BF72" i="477"/>
  <c r="BE72" i="477"/>
  <c r="BI71" i="477"/>
  <c r="BH71" i="477"/>
  <c r="BG71" i="477"/>
  <c r="BF71" i="477"/>
  <c r="BE71" i="477"/>
  <c r="BI70" i="477"/>
  <c r="BH70" i="477"/>
  <c r="BG70" i="477"/>
  <c r="BF70" i="477"/>
  <c r="BE70" i="477"/>
  <c r="BI69" i="477"/>
  <c r="BH69" i="477"/>
  <c r="BG69" i="477"/>
  <c r="BF69" i="477"/>
  <c r="BE69" i="477"/>
  <c r="BI68" i="477"/>
  <c r="BH68" i="477"/>
  <c r="BG68" i="477"/>
  <c r="BF68" i="477"/>
  <c r="BE68" i="477"/>
  <c r="BI67" i="477"/>
  <c r="BH67" i="477"/>
  <c r="BG67" i="477"/>
  <c r="BF67" i="477"/>
  <c r="BE67" i="477"/>
  <c r="BI66" i="477"/>
  <c r="BH66" i="477"/>
  <c r="BG66" i="477"/>
  <c r="BF66" i="477"/>
  <c r="BE66" i="477"/>
  <c r="BI65" i="477"/>
  <c r="BH65" i="477"/>
  <c r="BG65" i="477"/>
  <c r="BF65" i="477"/>
  <c r="BE65" i="477"/>
  <c r="BI64" i="477"/>
  <c r="BH64" i="477"/>
  <c r="BG64" i="477"/>
  <c r="BF64" i="477"/>
  <c r="BE64" i="477"/>
  <c r="BI63" i="477"/>
  <c r="BH63" i="477"/>
  <c r="BG63" i="477"/>
  <c r="BF63" i="477"/>
  <c r="BE63" i="477"/>
  <c r="BI62" i="477"/>
  <c r="BH62" i="477"/>
  <c r="BG62" i="477"/>
  <c r="BF62" i="477"/>
  <c r="BE62" i="477"/>
  <c r="BI61" i="477"/>
  <c r="BH61" i="477"/>
  <c r="BG61" i="477"/>
  <c r="BF61" i="477"/>
  <c r="BE61" i="477"/>
  <c r="BI60" i="477"/>
  <c r="BH60" i="477"/>
  <c r="BG60" i="477"/>
  <c r="BF60" i="477"/>
  <c r="BE60" i="477"/>
  <c r="BI59" i="477"/>
  <c r="BH59" i="477"/>
  <c r="BG59" i="477"/>
  <c r="BF59" i="477"/>
  <c r="BE59" i="477"/>
  <c r="BI58" i="477"/>
  <c r="BH58" i="477"/>
  <c r="BG58" i="477"/>
  <c r="BF58" i="477"/>
  <c r="BE58" i="477"/>
  <c r="BI57" i="477"/>
  <c r="BH57" i="477"/>
  <c r="BG57" i="477"/>
  <c r="BF57" i="477"/>
  <c r="BE57" i="477"/>
  <c r="BI56" i="477"/>
  <c r="BH56" i="477"/>
  <c r="BG56" i="477"/>
  <c r="BF56" i="477"/>
  <c r="BE56" i="477"/>
  <c r="BI55" i="477"/>
  <c r="BH55" i="477"/>
  <c r="BG55" i="477"/>
  <c r="BF55" i="477"/>
  <c r="BE55" i="477"/>
  <c r="BI54" i="477"/>
  <c r="BH54" i="477"/>
  <c r="BG54" i="477"/>
  <c r="BF54" i="477"/>
  <c r="BE54" i="477"/>
  <c r="BI53" i="477"/>
  <c r="BH53" i="477"/>
  <c r="BG53" i="477"/>
  <c r="BF53" i="477"/>
  <c r="BE53" i="477"/>
  <c r="BI52" i="477"/>
  <c r="BH52" i="477"/>
  <c r="BG52" i="477"/>
  <c r="BF52" i="477"/>
  <c r="BE52" i="477"/>
  <c r="BI51" i="477"/>
  <c r="BH51" i="477"/>
  <c r="BG51" i="477"/>
  <c r="BF51" i="477"/>
  <c r="BE51" i="477"/>
  <c r="BI50" i="477"/>
  <c r="BH50" i="477"/>
  <c r="BG50" i="477"/>
  <c r="BF50" i="477"/>
  <c r="BE50" i="477"/>
  <c r="BI49" i="477"/>
  <c r="BH49" i="477"/>
  <c r="BG49" i="477"/>
  <c r="BF49" i="477"/>
  <c r="BE49" i="477"/>
  <c r="BI48" i="477"/>
  <c r="BH48" i="477"/>
  <c r="BG48" i="477"/>
  <c r="BF48" i="477"/>
  <c r="BE48" i="477"/>
  <c r="BI47" i="477"/>
  <c r="BH47" i="477"/>
  <c r="BG47" i="477"/>
  <c r="BF47" i="477"/>
  <c r="BE47" i="477"/>
  <c r="BI46" i="477"/>
  <c r="BH46" i="477"/>
  <c r="BG46" i="477"/>
  <c r="BF46" i="477"/>
  <c r="BE46" i="477"/>
  <c r="BI45" i="477"/>
  <c r="BH45" i="477"/>
  <c r="BG45" i="477"/>
  <c r="BF45" i="477"/>
  <c r="BE45" i="477"/>
  <c r="BI44" i="477"/>
  <c r="BH44" i="477"/>
  <c r="BG44" i="477"/>
  <c r="BF44" i="477"/>
  <c r="BE44" i="477"/>
  <c r="BI43" i="477"/>
  <c r="BH43" i="477"/>
  <c r="BG43" i="477"/>
  <c r="BF43" i="477"/>
  <c r="BE43" i="477"/>
  <c r="BI42" i="477"/>
  <c r="BH42" i="477"/>
  <c r="BG42" i="477"/>
  <c r="BF42" i="477"/>
  <c r="BE42" i="477"/>
  <c r="BI41" i="477"/>
  <c r="BH41" i="477"/>
  <c r="BG41" i="477"/>
  <c r="BF41" i="477"/>
  <c r="BE41" i="477"/>
  <c r="BI40" i="477"/>
  <c r="BH40" i="477"/>
  <c r="BE40" i="477"/>
  <c r="BI39" i="477"/>
  <c r="BH39" i="477"/>
  <c r="BE39" i="477"/>
  <c r="BI38" i="477"/>
  <c r="BH38" i="477"/>
  <c r="BE38" i="477"/>
  <c r="BI37" i="477"/>
  <c r="BH37" i="477"/>
  <c r="BE37" i="477"/>
  <c r="BI36" i="477"/>
  <c r="BH36" i="477"/>
  <c r="BE36" i="477"/>
  <c r="BI35" i="477"/>
  <c r="BH35" i="477"/>
  <c r="BE35" i="477"/>
  <c r="BI34" i="477"/>
  <c r="BH34" i="477"/>
  <c r="BE34" i="477"/>
  <c r="BI33" i="477"/>
  <c r="BH33" i="477"/>
  <c r="BE33" i="477"/>
  <c r="BI32" i="477"/>
  <c r="BH32" i="477"/>
  <c r="BE32" i="477"/>
  <c r="BI31" i="477"/>
  <c r="BH31" i="477"/>
  <c r="BG31" i="477"/>
  <c r="BF31" i="477"/>
  <c r="BE31" i="477"/>
  <c r="BN30" i="477"/>
  <c r="BM30" i="477"/>
  <c r="BL30" i="477"/>
  <c r="BK30" i="477"/>
  <c r="BJ30" i="477"/>
  <c r="BI30" i="477"/>
  <c r="BH30" i="477"/>
  <c r="BG30" i="477"/>
  <c r="BF30" i="477"/>
  <c r="BE30" i="477"/>
  <c r="BN29" i="477"/>
  <c r="BM29" i="477"/>
  <c r="BL29" i="477"/>
  <c r="BK29" i="477"/>
  <c r="BJ29" i="477"/>
  <c r="BI29" i="477"/>
  <c r="BH29" i="477"/>
  <c r="BG29" i="477"/>
  <c r="BF29" i="477"/>
  <c r="BE29" i="477"/>
  <c r="AN42" i="477" l="1"/>
  <c r="AN43" i="477"/>
  <c r="AN44" i="477"/>
  <c r="AN45" i="477"/>
  <c r="AN46" i="477"/>
  <c r="AN47" i="477"/>
  <c r="AN48" i="477"/>
  <c r="AN49" i="477"/>
  <c r="AN50" i="477"/>
  <c r="AN51" i="477"/>
  <c r="AN52" i="477"/>
  <c r="AN53" i="477"/>
  <c r="AN54" i="477"/>
  <c r="AN55" i="477"/>
  <c r="AN56" i="477"/>
  <c r="AN57" i="477"/>
  <c r="AN58" i="477"/>
  <c r="AN59" i="477"/>
  <c r="AN60" i="477"/>
  <c r="AN61" i="477"/>
  <c r="AN62" i="477"/>
  <c r="AN63" i="477"/>
  <c r="AN64" i="477"/>
  <c r="AN65" i="477"/>
  <c r="AN66" i="477"/>
  <c r="AN67" i="477"/>
  <c r="AN68" i="477"/>
  <c r="AN69" i="477"/>
  <c r="AN70" i="477"/>
  <c r="AN71" i="477"/>
  <c r="AN72" i="477"/>
  <c r="AN73" i="477"/>
  <c r="AN74" i="477"/>
  <c r="AN75" i="477"/>
  <c r="AN76" i="477"/>
  <c r="AN77" i="477"/>
  <c r="AN78" i="477"/>
  <c r="AN79" i="477"/>
  <c r="AN80" i="477"/>
  <c r="AN81" i="477"/>
  <c r="AN82" i="477"/>
  <c r="AN83" i="477"/>
  <c r="AN84" i="477"/>
  <c r="AN85" i="477"/>
  <c r="AN86" i="477"/>
  <c r="AN87" i="477"/>
  <c r="AN88" i="477"/>
  <c r="AN89" i="477"/>
  <c r="AN90" i="477"/>
  <c r="AN91" i="477"/>
  <c r="AN92" i="477"/>
  <c r="AN93" i="477"/>
  <c r="AN94" i="477"/>
  <c r="AN95" i="477"/>
  <c r="AN96" i="477"/>
  <c r="AN97" i="477"/>
  <c r="AN98" i="477"/>
  <c r="AN99" i="477"/>
  <c r="AN100" i="477"/>
  <c r="AN101" i="477"/>
  <c r="AN102" i="477"/>
  <c r="AN103" i="477"/>
  <c r="AN104" i="477"/>
  <c r="AN105" i="477"/>
  <c r="AN106" i="477"/>
  <c r="AN107" i="477"/>
  <c r="AN108" i="477"/>
  <c r="AN109" i="477"/>
  <c r="AN110" i="477"/>
  <c r="AN111" i="477"/>
  <c r="AN112" i="477"/>
  <c r="AN113" i="477"/>
  <c r="AN114" i="477"/>
  <c r="AN115" i="477"/>
  <c r="AN116" i="477"/>
  <c r="AN117" i="477"/>
  <c r="AN118" i="477"/>
  <c r="AN119" i="477"/>
  <c r="AN120" i="477"/>
  <c r="AN121" i="477"/>
  <c r="AN122" i="477"/>
  <c r="AN123" i="477"/>
  <c r="AN124" i="477"/>
  <c r="AN125" i="477"/>
  <c r="AN126" i="477"/>
  <c r="AN127" i="477"/>
  <c r="AN128" i="477"/>
  <c r="AN129" i="477"/>
  <c r="AN130" i="477"/>
  <c r="F130" i="470" l="1"/>
  <c r="S130" i="470" s="1"/>
  <c r="F122" i="470"/>
  <c r="S122" i="470" s="1"/>
  <c r="F114" i="470"/>
  <c r="S114" i="470" s="1"/>
  <c r="F129" i="470"/>
  <c r="S129" i="470" s="1"/>
  <c r="F125" i="470"/>
  <c r="S125" i="470" s="1"/>
  <c r="F121" i="470"/>
  <c r="S121" i="470" s="1"/>
  <c r="F117" i="470"/>
  <c r="S117" i="470" s="1"/>
  <c r="F113" i="470"/>
  <c r="S113" i="470" s="1"/>
  <c r="F109" i="470"/>
  <c r="S109" i="470" s="1"/>
  <c r="F105" i="470"/>
  <c r="S105" i="470" s="1"/>
  <c r="F101" i="470"/>
  <c r="S101" i="470" s="1"/>
  <c r="F97" i="470"/>
  <c r="K97" i="470" s="1"/>
  <c r="F93" i="470"/>
  <c r="S93" i="470" s="1"/>
  <c r="F89" i="470"/>
  <c r="O89" i="470" s="1"/>
  <c r="F85" i="470"/>
  <c r="S85" i="470" s="1"/>
  <c r="F81" i="470"/>
  <c r="J81" i="470" s="1"/>
  <c r="F77" i="470"/>
  <c r="S77" i="470" s="1"/>
  <c r="F73" i="470"/>
  <c r="O73" i="470" s="1"/>
  <c r="F69" i="470"/>
  <c r="S69" i="470" s="1"/>
  <c r="F128" i="470"/>
  <c r="L128" i="470" s="1"/>
  <c r="F124" i="470"/>
  <c r="F120" i="470"/>
  <c r="N120" i="470" s="1"/>
  <c r="F116" i="470"/>
  <c r="F112" i="470"/>
  <c r="P112" i="470" s="1"/>
  <c r="F108" i="470"/>
  <c r="F104" i="470"/>
  <c r="H104" i="470" s="1"/>
  <c r="F100" i="470"/>
  <c r="F96" i="470"/>
  <c r="F92" i="470"/>
  <c r="P92" i="470" s="1"/>
  <c r="F88" i="470"/>
  <c r="Q88" i="470" s="1"/>
  <c r="F84" i="470"/>
  <c r="F80" i="470"/>
  <c r="O80" i="470" s="1"/>
  <c r="F76" i="470"/>
  <c r="F72" i="470"/>
  <c r="F68" i="470"/>
  <c r="F127" i="470"/>
  <c r="M127" i="470" s="1"/>
  <c r="F123" i="470"/>
  <c r="Q123" i="470" s="1"/>
  <c r="F119" i="470"/>
  <c r="I119" i="470" s="1"/>
  <c r="F115" i="470"/>
  <c r="M115" i="470" s="1"/>
  <c r="F111" i="470"/>
  <c r="G111" i="470" s="1"/>
  <c r="F107" i="470"/>
  <c r="F103" i="470"/>
  <c r="Q103" i="470" s="1"/>
  <c r="F99" i="470"/>
  <c r="O99" i="470" s="1"/>
  <c r="F95" i="470"/>
  <c r="M95" i="470" s="1"/>
  <c r="F91" i="470"/>
  <c r="F87" i="470"/>
  <c r="K87" i="470" s="1"/>
  <c r="F83" i="470"/>
  <c r="P83" i="470" s="1"/>
  <c r="F79" i="470"/>
  <c r="I79" i="470" s="1"/>
  <c r="F75" i="470"/>
  <c r="F71" i="470"/>
  <c r="B71" i="470" s="1"/>
  <c r="F67" i="470"/>
  <c r="F126" i="470"/>
  <c r="S126" i="470" s="1"/>
  <c r="F118" i="470"/>
  <c r="S118" i="470" s="1"/>
  <c r="F110" i="470"/>
  <c r="S110" i="470" s="1"/>
  <c r="F106" i="470"/>
  <c r="S106" i="470" s="1"/>
  <c r="F102" i="470"/>
  <c r="S102" i="470" s="1"/>
  <c r="F98" i="470"/>
  <c r="S98" i="470" s="1"/>
  <c r="F94" i="470"/>
  <c r="S94" i="470" s="1"/>
  <c r="F90" i="470"/>
  <c r="S90" i="470" s="1"/>
  <c r="F86" i="470"/>
  <c r="S86" i="470" s="1"/>
  <c r="F82" i="470"/>
  <c r="S82" i="470" s="1"/>
  <c r="F78" i="470"/>
  <c r="S78" i="470" s="1"/>
  <c r="F74" i="470"/>
  <c r="S74" i="470" s="1"/>
  <c r="F70" i="470"/>
  <c r="S70" i="470" s="1"/>
  <c r="F66" i="470"/>
  <c r="S66" i="470" s="1"/>
  <c r="B123" i="470"/>
  <c r="Q130" i="470"/>
  <c r="H130" i="470"/>
  <c r="G130" i="470"/>
  <c r="R129" i="470"/>
  <c r="M129" i="470"/>
  <c r="B129" i="470"/>
  <c r="P129" i="470"/>
  <c r="N125" i="470"/>
  <c r="O125" i="470"/>
  <c r="R121" i="470"/>
  <c r="M121" i="470"/>
  <c r="K121" i="470"/>
  <c r="L121" i="470"/>
  <c r="Q117" i="470"/>
  <c r="P117" i="470"/>
  <c r="R113" i="470"/>
  <c r="J113" i="470"/>
  <c r="B113" i="470"/>
  <c r="P113" i="470"/>
  <c r="R109" i="470"/>
  <c r="M109" i="470"/>
  <c r="O109" i="470"/>
  <c r="G109" i="470"/>
  <c r="G105" i="470"/>
  <c r="J105" i="470"/>
  <c r="N105" i="470"/>
  <c r="H105" i="470"/>
  <c r="N101" i="470"/>
  <c r="M101" i="470"/>
  <c r="P101" i="470"/>
  <c r="G97" i="470"/>
  <c r="J97" i="470"/>
  <c r="M97" i="470"/>
  <c r="L93" i="470"/>
  <c r="G93" i="470"/>
  <c r="B93" i="470"/>
  <c r="I93" i="470"/>
  <c r="K89" i="470"/>
  <c r="J89" i="470"/>
  <c r="K85" i="470"/>
  <c r="J85" i="470"/>
  <c r="Q85" i="470"/>
  <c r="M85" i="470"/>
  <c r="G81" i="470"/>
  <c r="I81" i="470"/>
  <c r="H81" i="470"/>
  <c r="K77" i="470"/>
  <c r="J77" i="470"/>
  <c r="I77" i="470"/>
  <c r="B77" i="470"/>
  <c r="N73" i="470"/>
  <c r="H73" i="470"/>
  <c r="L69" i="470"/>
  <c r="O69" i="470"/>
  <c r="N69" i="470"/>
  <c r="I69" i="470"/>
  <c r="F65" i="544"/>
  <c r="F65" i="470"/>
  <c r="S65" i="470" s="1"/>
  <c r="F61" i="544"/>
  <c r="F61" i="470"/>
  <c r="S61" i="470" s="1"/>
  <c r="F57" i="544"/>
  <c r="F57" i="470"/>
  <c r="S57" i="470" s="1"/>
  <c r="F53" i="544"/>
  <c r="F53" i="470"/>
  <c r="S53" i="470" s="1"/>
  <c r="F49" i="544"/>
  <c r="F49" i="470"/>
  <c r="S49" i="470" s="1"/>
  <c r="F45" i="544"/>
  <c r="F45" i="470"/>
  <c r="S45" i="470" s="1"/>
  <c r="Q128" i="470"/>
  <c r="O124" i="470"/>
  <c r="N124" i="470"/>
  <c r="K120" i="470"/>
  <c r="H116" i="470"/>
  <c r="J116" i="470"/>
  <c r="G112" i="470"/>
  <c r="P108" i="470"/>
  <c r="R108" i="470"/>
  <c r="I104" i="470"/>
  <c r="K104" i="470"/>
  <c r="G100" i="470"/>
  <c r="M96" i="470"/>
  <c r="L96" i="470"/>
  <c r="M92" i="470"/>
  <c r="K92" i="470"/>
  <c r="P88" i="470"/>
  <c r="I84" i="470"/>
  <c r="G84" i="470"/>
  <c r="L80" i="470"/>
  <c r="M76" i="470"/>
  <c r="J76" i="470"/>
  <c r="B72" i="470"/>
  <c r="N72" i="470"/>
  <c r="B68" i="470"/>
  <c r="F64" i="544"/>
  <c r="F64" i="470"/>
  <c r="S64" i="470" s="1"/>
  <c r="F60" i="544"/>
  <c r="F60" i="470"/>
  <c r="S60" i="470" s="1"/>
  <c r="F56" i="544"/>
  <c r="F56" i="470"/>
  <c r="S56" i="470" s="1"/>
  <c r="F52" i="544"/>
  <c r="F52" i="470"/>
  <c r="S52" i="470" s="1"/>
  <c r="F48" i="544"/>
  <c r="F48" i="470"/>
  <c r="S48" i="470" s="1"/>
  <c r="F44" i="544"/>
  <c r="F44" i="470"/>
  <c r="S44" i="470" s="1"/>
  <c r="R119" i="470"/>
  <c r="K119" i="470"/>
  <c r="M111" i="470"/>
  <c r="L111" i="470"/>
  <c r="M107" i="470"/>
  <c r="H107" i="470"/>
  <c r="R103" i="470"/>
  <c r="B103" i="470"/>
  <c r="G99" i="470"/>
  <c r="R99" i="470"/>
  <c r="O95" i="470"/>
  <c r="L95" i="470"/>
  <c r="P91" i="470"/>
  <c r="R91" i="470"/>
  <c r="I91" i="470"/>
  <c r="N83" i="470"/>
  <c r="B83" i="470"/>
  <c r="K79" i="470"/>
  <c r="M79" i="470"/>
  <c r="G75" i="470"/>
  <c r="H75" i="470"/>
  <c r="I75" i="470"/>
  <c r="P71" i="470"/>
  <c r="P67" i="470"/>
  <c r="G67" i="470"/>
  <c r="M67" i="470"/>
  <c r="F63" i="544"/>
  <c r="F63" i="470"/>
  <c r="S63" i="470" s="1"/>
  <c r="F59" i="544"/>
  <c r="F59" i="470"/>
  <c r="S59" i="470" s="1"/>
  <c r="F55" i="544"/>
  <c r="F55" i="470"/>
  <c r="S55" i="470" s="1"/>
  <c r="F51" i="544"/>
  <c r="F51" i="470"/>
  <c r="S51" i="470" s="1"/>
  <c r="F47" i="544"/>
  <c r="F47" i="470"/>
  <c r="S47" i="470" s="1"/>
  <c r="F43" i="544"/>
  <c r="F43" i="470"/>
  <c r="S43" i="470" s="1"/>
  <c r="Q127" i="470"/>
  <c r="G127" i="470"/>
  <c r="K127" i="470"/>
  <c r="Q115" i="470"/>
  <c r="O115" i="470"/>
  <c r="L115" i="470"/>
  <c r="H115" i="470"/>
  <c r="O126" i="470"/>
  <c r="B126" i="470"/>
  <c r="I126" i="470"/>
  <c r="P122" i="470"/>
  <c r="L122" i="470"/>
  <c r="H122" i="470"/>
  <c r="O122" i="470"/>
  <c r="K122" i="470"/>
  <c r="G122" i="470"/>
  <c r="M122" i="470"/>
  <c r="B122" i="470"/>
  <c r="N122" i="470"/>
  <c r="J122" i="470"/>
  <c r="R122" i="470"/>
  <c r="I122" i="470"/>
  <c r="Q122" i="470"/>
  <c r="P118" i="470"/>
  <c r="O118" i="470"/>
  <c r="G118" i="470"/>
  <c r="Q118" i="470"/>
  <c r="I118" i="470"/>
  <c r="P114" i="470"/>
  <c r="L114" i="470"/>
  <c r="H114" i="470"/>
  <c r="O114" i="470"/>
  <c r="K114" i="470"/>
  <c r="G114" i="470"/>
  <c r="M114" i="470"/>
  <c r="B114" i="470"/>
  <c r="R114" i="470"/>
  <c r="I114" i="470"/>
  <c r="Q114" i="470"/>
  <c r="N114" i="470"/>
  <c r="J114" i="470"/>
  <c r="H110" i="470"/>
  <c r="M110" i="470"/>
  <c r="R110" i="470"/>
  <c r="P106" i="470"/>
  <c r="M106" i="470"/>
  <c r="N106" i="470"/>
  <c r="G106" i="470"/>
  <c r="K106" i="470"/>
  <c r="M102" i="470"/>
  <c r="P102" i="470"/>
  <c r="N102" i="470"/>
  <c r="G102" i="470"/>
  <c r="I98" i="470"/>
  <c r="N98" i="470"/>
  <c r="L98" i="470"/>
  <c r="K98" i="470"/>
  <c r="J98" i="470"/>
  <c r="P94" i="470"/>
  <c r="B94" i="470"/>
  <c r="G94" i="470"/>
  <c r="N90" i="470"/>
  <c r="M90" i="470"/>
  <c r="B90" i="470"/>
  <c r="H90" i="470"/>
  <c r="G90" i="470"/>
  <c r="B86" i="470"/>
  <c r="L86" i="470"/>
  <c r="R86" i="470"/>
  <c r="Q82" i="470"/>
  <c r="B82" i="470"/>
  <c r="H82" i="470"/>
  <c r="K82" i="470"/>
  <c r="O82" i="470"/>
  <c r="M78" i="470"/>
  <c r="L78" i="470"/>
  <c r="R78" i="470"/>
  <c r="O78" i="470"/>
  <c r="M74" i="470"/>
  <c r="P74" i="470"/>
  <c r="H74" i="470"/>
  <c r="R74" i="470"/>
  <c r="G74" i="470"/>
  <c r="M70" i="470"/>
  <c r="H70" i="470"/>
  <c r="R70" i="470"/>
  <c r="G70" i="470"/>
  <c r="J66" i="470"/>
  <c r="M66" i="470"/>
  <c r="P66" i="470"/>
  <c r="O66" i="470"/>
  <c r="G66" i="470"/>
  <c r="F62" i="544"/>
  <c r="F62" i="470"/>
  <c r="S62" i="470" s="1"/>
  <c r="F58" i="544"/>
  <c r="F58" i="470"/>
  <c r="S58" i="470" s="1"/>
  <c r="F54" i="544"/>
  <c r="F54" i="470"/>
  <c r="S54" i="470" s="1"/>
  <c r="F50" i="544"/>
  <c r="F50" i="470"/>
  <c r="S50" i="470" s="1"/>
  <c r="F46" i="544"/>
  <c r="F46" i="470"/>
  <c r="S46" i="470" s="1"/>
  <c r="F42" i="544"/>
  <c r="F42" i="470"/>
  <c r="S42" i="470" s="1"/>
  <c r="BP65" i="544"/>
  <c r="BQ65" i="544"/>
  <c r="BR61" i="544"/>
  <c r="BP61" i="544"/>
  <c r="BS61" i="544"/>
  <c r="L61" i="544"/>
  <c r="B61" i="544"/>
  <c r="AB61" i="544"/>
  <c r="BO57" i="544"/>
  <c r="BQ57" i="544"/>
  <c r="B57" i="544"/>
  <c r="BP53" i="544"/>
  <c r="BR53" i="544"/>
  <c r="BS53" i="544"/>
  <c r="BO53" i="544"/>
  <c r="L53" i="544"/>
  <c r="AB53" i="544"/>
  <c r="AC53" i="544"/>
  <c r="BS49" i="544"/>
  <c r="B49" i="544"/>
  <c r="BO45" i="544"/>
  <c r="BS45" i="544"/>
  <c r="BP45" i="544"/>
  <c r="BQ45" i="544"/>
  <c r="L45" i="544"/>
  <c r="AC45" i="544"/>
  <c r="AB45" i="544"/>
  <c r="BP64" i="544"/>
  <c r="BR56" i="544"/>
  <c r="BQ48" i="544"/>
  <c r="BO63" i="544"/>
  <c r="BS59" i="544"/>
  <c r="BO59" i="544"/>
  <c r="BR59" i="544"/>
  <c r="B59" i="544"/>
  <c r="AB59" i="544"/>
  <c r="BP51" i="544"/>
  <c r="L51" i="544"/>
  <c r="B51" i="544"/>
  <c r="AB51" i="544"/>
  <c r="BR43" i="544"/>
  <c r="L43" i="544"/>
  <c r="BQ43" i="544"/>
  <c r="B43" i="544"/>
  <c r="BO54" i="544"/>
  <c r="BK49" i="544" l="1"/>
  <c r="BL49" i="544"/>
  <c r="AB57" i="544"/>
  <c r="BK57" i="544"/>
  <c r="BL57" i="544"/>
  <c r="AC65" i="544"/>
  <c r="BK65" i="544"/>
  <c r="BL65" i="544"/>
  <c r="AB46" i="544"/>
  <c r="BK46" i="544"/>
  <c r="BL46" i="544"/>
  <c r="L54" i="544"/>
  <c r="BK54" i="544"/>
  <c r="BL54" i="544"/>
  <c r="BK62" i="544"/>
  <c r="BL62" i="544"/>
  <c r="BK47" i="544"/>
  <c r="BL47" i="544"/>
  <c r="AB55" i="544"/>
  <c r="BK55" i="544"/>
  <c r="BL55" i="544"/>
  <c r="BK63" i="544"/>
  <c r="BL63" i="544"/>
  <c r="BO44" i="544"/>
  <c r="BK44" i="544"/>
  <c r="BL44" i="544"/>
  <c r="BK52" i="544"/>
  <c r="BL52" i="544"/>
  <c r="AB60" i="544"/>
  <c r="BK60" i="544"/>
  <c r="BL60" i="544"/>
  <c r="BR45" i="544"/>
  <c r="BU45" i="544" s="1"/>
  <c r="BK45" i="544"/>
  <c r="BL45" i="544"/>
  <c r="BQ53" i="544"/>
  <c r="BK53" i="544"/>
  <c r="BL53" i="544"/>
  <c r="BO61" i="544"/>
  <c r="BK61" i="544"/>
  <c r="BL61" i="544"/>
  <c r="BK42" i="544"/>
  <c r="BL42" i="544"/>
  <c r="BQ50" i="544"/>
  <c r="BK50" i="544"/>
  <c r="BL50" i="544"/>
  <c r="BQ58" i="544"/>
  <c r="BK58" i="544"/>
  <c r="BL58" i="544"/>
  <c r="AB43" i="544"/>
  <c r="BK43" i="544"/>
  <c r="BL43" i="544"/>
  <c r="BO51" i="544"/>
  <c r="BK51" i="544"/>
  <c r="BL51" i="544"/>
  <c r="BP59" i="544"/>
  <c r="BK59" i="544"/>
  <c r="BL59" i="544"/>
  <c r="BP48" i="544"/>
  <c r="BK48" i="544"/>
  <c r="BL48" i="544"/>
  <c r="L56" i="544"/>
  <c r="BK56" i="544"/>
  <c r="BL56" i="544"/>
  <c r="BR64" i="544"/>
  <c r="BK64" i="544"/>
  <c r="BL64" i="544"/>
  <c r="BO46" i="544"/>
  <c r="J87" i="470"/>
  <c r="S67" i="470"/>
  <c r="K67" i="470"/>
  <c r="Q67" i="470"/>
  <c r="L67" i="470"/>
  <c r="R67" i="470"/>
  <c r="B67" i="470"/>
  <c r="S75" i="470"/>
  <c r="O75" i="470"/>
  <c r="P75" i="470"/>
  <c r="Q75" i="470"/>
  <c r="R75" i="470"/>
  <c r="M75" i="470"/>
  <c r="S91" i="470"/>
  <c r="K91" i="470"/>
  <c r="M91" i="470"/>
  <c r="H91" i="470"/>
  <c r="N91" i="470"/>
  <c r="B91" i="470"/>
  <c r="S107" i="470"/>
  <c r="Q107" i="470"/>
  <c r="G107" i="470"/>
  <c r="R107" i="470"/>
  <c r="B107" i="470"/>
  <c r="P107" i="470"/>
  <c r="Q68" i="470"/>
  <c r="K68" i="470"/>
  <c r="N68" i="470"/>
  <c r="P68" i="470"/>
  <c r="Q76" i="470"/>
  <c r="R76" i="470"/>
  <c r="B76" i="470"/>
  <c r="N76" i="470"/>
  <c r="M84" i="470"/>
  <c r="R84" i="470"/>
  <c r="L84" i="470"/>
  <c r="N84" i="470"/>
  <c r="L100" i="470"/>
  <c r="H100" i="470"/>
  <c r="M100" i="470"/>
  <c r="O100" i="470"/>
  <c r="G108" i="470"/>
  <c r="O108" i="470"/>
  <c r="N108" i="470"/>
  <c r="I116" i="470"/>
  <c r="O116" i="470"/>
  <c r="R116" i="470"/>
  <c r="L124" i="470"/>
  <c r="R124" i="470"/>
  <c r="K124" i="470"/>
  <c r="J124" i="470"/>
  <c r="BP44" i="544"/>
  <c r="L66" i="470"/>
  <c r="Q66" i="470"/>
  <c r="O70" i="470"/>
  <c r="L70" i="470"/>
  <c r="J74" i="470"/>
  <c r="L74" i="470"/>
  <c r="Q74" i="470"/>
  <c r="H78" i="470"/>
  <c r="G82" i="470"/>
  <c r="N82" i="470"/>
  <c r="I82" i="470"/>
  <c r="K86" i="470"/>
  <c r="Q86" i="470"/>
  <c r="L90" i="470"/>
  <c r="J90" i="470"/>
  <c r="H94" i="470"/>
  <c r="I94" i="470"/>
  <c r="G98" i="470"/>
  <c r="B98" i="470"/>
  <c r="H102" i="470"/>
  <c r="B102" i="470"/>
  <c r="R106" i="470"/>
  <c r="B106" i="470"/>
  <c r="Q110" i="470"/>
  <c r="O110" i="470"/>
  <c r="R118" i="470"/>
  <c r="B118" i="470"/>
  <c r="L118" i="470"/>
  <c r="R126" i="470"/>
  <c r="H126" i="470"/>
  <c r="G115" i="470"/>
  <c r="J115" i="470"/>
  <c r="J67" i="470"/>
  <c r="L75" i="470"/>
  <c r="I83" i="470"/>
  <c r="K83" i="470"/>
  <c r="O91" i="470"/>
  <c r="B99" i="470"/>
  <c r="O107" i="470"/>
  <c r="J68" i="470"/>
  <c r="K76" i="470"/>
  <c r="H84" i="470"/>
  <c r="R92" i="470"/>
  <c r="J100" i="470"/>
  <c r="K108" i="470"/>
  <c r="I124" i="470"/>
  <c r="S87" i="470"/>
  <c r="G87" i="470"/>
  <c r="L87" i="470"/>
  <c r="P87" i="470"/>
  <c r="S103" i="470"/>
  <c r="K103" i="470"/>
  <c r="J103" i="470"/>
  <c r="H103" i="470"/>
  <c r="I103" i="470"/>
  <c r="N119" i="470"/>
  <c r="B119" i="470"/>
  <c r="M119" i="470"/>
  <c r="P119" i="470"/>
  <c r="H72" i="470"/>
  <c r="Q72" i="470"/>
  <c r="G72" i="470"/>
  <c r="P72" i="470"/>
  <c r="J88" i="470"/>
  <c r="M88" i="470"/>
  <c r="K88" i="470"/>
  <c r="B104" i="470"/>
  <c r="Q104" i="470"/>
  <c r="R104" i="470"/>
  <c r="N104" i="470"/>
  <c r="L112" i="470"/>
  <c r="H112" i="470"/>
  <c r="R112" i="470"/>
  <c r="Q112" i="470"/>
  <c r="Q120" i="470"/>
  <c r="H120" i="470"/>
  <c r="B120" i="470"/>
  <c r="I120" i="470"/>
  <c r="K128" i="470"/>
  <c r="G128" i="470"/>
  <c r="P128" i="470"/>
  <c r="B128" i="470"/>
  <c r="Q87" i="470"/>
  <c r="S71" i="470"/>
  <c r="R71" i="470"/>
  <c r="Q71" i="470"/>
  <c r="K71" i="470"/>
  <c r="H71" i="470"/>
  <c r="S79" i="470"/>
  <c r="O79" i="470"/>
  <c r="H79" i="470"/>
  <c r="R79" i="470"/>
  <c r="Q79" i="470"/>
  <c r="S95" i="470"/>
  <c r="H95" i="470"/>
  <c r="I95" i="470"/>
  <c r="K95" i="470"/>
  <c r="J95" i="470"/>
  <c r="S111" i="470"/>
  <c r="Q111" i="470"/>
  <c r="H111" i="470"/>
  <c r="I111" i="470"/>
  <c r="S127" i="470"/>
  <c r="O127" i="470"/>
  <c r="P80" i="470"/>
  <c r="I80" i="470"/>
  <c r="J80" i="470"/>
  <c r="N96" i="470"/>
  <c r="R96" i="470"/>
  <c r="I96" i="470"/>
  <c r="K96" i="470"/>
  <c r="BO48" i="544"/>
  <c r="K66" i="470"/>
  <c r="B66" i="470"/>
  <c r="R66" i="470"/>
  <c r="K70" i="470"/>
  <c r="Q70" i="470"/>
  <c r="K74" i="470"/>
  <c r="I74" i="470"/>
  <c r="J78" i="470"/>
  <c r="B78" i="470"/>
  <c r="J82" i="470"/>
  <c r="P82" i="470"/>
  <c r="O86" i="470"/>
  <c r="P86" i="470"/>
  <c r="O90" i="470"/>
  <c r="I90" i="470"/>
  <c r="R90" i="470"/>
  <c r="O94" i="470"/>
  <c r="O98" i="470"/>
  <c r="R98" i="470"/>
  <c r="Q98" i="470"/>
  <c r="J102" i="470"/>
  <c r="Q106" i="470"/>
  <c r="H106" i="470"/>
  <c r="O106" i="470"/>
  <c r="B110" i="470"/>
  <c r="L110" i="470"/>
  <c r="N118" i="470"/>
  <c r="K118" i="470"/>
  <c r="G126" i="470"/>
  <c r="K115" i="470"/>
  <c r="H127" i="470"/>
  <c r="N127" i="470"/>
  <c r="H67" i="470"/>
  <c r="G71" i="470"/>
  <c r="N75" i="470"/>
  <c r="J79" i="470"/>
  <c r="H87" i="470"/>
  <c r="J91" i="470"/>
  <c r="N95" i="470"/>
  <c r="H99" i="470"/>
  <c r="L107" i="470"/>
  <c r="J107" i="470"/>
  <c r="R111" i="470"/>
  <c r="H68" i="470"/>
  <c r="J72" i="470"/>
  <c r="L76" i="470"/>
  <c r="Q80" i="470"/>
  <c r="O88" i="470"/>
  <c r="O96" i="470"/>
  <c r="B100" i="470"/>
  <c r="M108" i="470"/>
  <c r="M112" i="470"/>
  <c r="G116" i="470"/>
  <c r="P120" i="470"/>
  <c r="R128" i="470"/>
  <c r="S83" i="470"/>
  <c r="G83" i="470"/>
  <c r="M83" i="470"/>
  <c r="O83" i="470"/>
  <c r="J83" i="470"/>
  <c r="L83" i="470"/>
  <c r="S99" i="470"/>
  <c r="K99" i="470"/>
  <c r="N99" i="470"/>
  <c r="L99" i="470"/>
  <c r="J99" i="470"/>
  <c r="M99" i="470"/>
  <c r="S115" i="470"/>
  <c r="R115" i="470"/>
  <c r="B115" i="470"/>
  <c r="N92" i="470"/>
  <c r="H92" i="470"/>
  <c r="I92" i="470"/>
  <c r="G92" i="470"/>
  <c r="R69" i="470"/>
  <c r="M73" i="470"/>
  <c r="R73" i="470"/>
  <c r="Q77" i="470"/>
  <c r="O77" i="470"/>
  <c r="N81" i="470"/>
  <c r="H85" i="470"/>
  <c r="G85" i="470"/>
  <c r="N89" i="470"/>
  <c r="M93" i="470"/>
  <c r="K93" i="470"/>
  <c r="I97" i="470"/>
  <c r="J101" i="470"/>
  <c r="R101" i="470"/>
  <c r="M105" i="470"/>
  <c r="Q105" i="470"/>
  <c r="L109" i="470"/>
  <c r="Q109" i="470"/>
  <c r="L113" i="470"/>
  <c r="N113" i="470"/>
  <c r="K117" i="470"/>
  <c r="O121" i="470"/>
  <c r="J121" i="470"/>
  <c r="M125" i="470"/>
  <c r="H129" i="470"/>
  <c r="N129" i="470"/>
  <c r="O130" i="470"/>
  <c r="N130" i="470"/>
  <c r="Q69" i="470"/>
  <c r="H69" i="470"/>
  <c r="L73" i="470"/>
  <c r="M77" i="470"/>
  <c r="R77" i="470"/>
  <c r="P81" i="470"/>
  <c r="O81" i="470"/>
  <c r="L85" i="470"/>
  <c r="Q89" i="470"/>
  <c r="H89" i="470"/>
  <c r="N93" i="470"/>
  <c r="P93" i="470"/>
  <c r="L97" i="470"/>
  <c r="L101" i="470"/>
  <c r="K101" i="470"/>
  <c r="B105" i="470"/>
  <c r="O105" i="470"/>
  <c r="I109" i="470"/>
  <c r="O113" i="470"/>
  <c r="I113" i="470"/>
  <c r="G117" i="470"/>
  <c r="H121" i="470"/>
  <c r="B121" i="470"/>
  <c r="G125" i="470"/>
  <c r="O129" i="470"/>
  <c r="I129" i="470"/>
  <c r="I130" i="470"/>
  <c r="M130" i="470"/>
  <c r="I117" i="470"/>
  <c r="L125" i="470"/>
  <c r="Q125" i="470"/>
  <c r="M123" i="470"/>
  <c r="P123" i="470"/>
  <c r="R123" i="470"/>
  <c r="J117" i="470"/>
  <c r="K125" i="470"/>
  <c r="G123" i="470"/>
  <c r="BO43" i="544"/>
  <c r="BS43" i="544"/>
  <c r="BR51" i="544"/>
  <c r="BS51" i="544"/>
  <c r="AC59" i="544"/>
  <c r="AB56" i="544"/>
  <c r="B64" i="544"/>
  <c r="AC43" i="544"/>
  <c r="BP43" i="544"/>
  <c r="AC51" i="544"/>
  <c r="BQ51" i="544"/>
  <c r="L59" i="544"/>
  <c r="BQ59" i="544"/>
  <c r="BU59" i="544" s="1"/>
  <c r="AC48" i="544"/>
  <c r="BR57" i="544"/>
  <c r="B70" i="470"/>
  <c r="P70" i="470"/>
  <c r="N78" i="470"/>
  <c r="I78" i="470"/>
  <c r="G86" i="470"/>
  <c r="N86" i="470"/>
  <c r="M86" i="470"/>
  <c r="R94" i="470"/>
  <c r="J94" i="470"/>
  <c r="M94" i="470"/>
  <c r="L102" i="470"/>
  <c r="K102" i="470"/>
  <c r="Q102" i="470"/>
  <c r="I110" i="470"/>
  <c r="G110" i="470"/>
  <c r="Q126" i="470"/>
  <c r="M126" i="470"/>
  <c r="L126" i="470"/>
  <c r="L127" i="470"/>
  <c r="I127" i="470"/>
  <c r="R127" i="470"/>
  <c r="L71" i="470"/>
  <c r="J71" i="470"/>
  <c r="B79" i="470"/>
  <c r="N79" i="470"/>
  <c r="B87" i="470"/>
  <c r="R87" i="470"/>
  <c r="P95" i="470"/>
  <c r="R95" i="470"/>
  <c r="L103" i="470"/>
  <c r="G103" i="470"/>
  <c r="K111" i="470"/>
  <c r="O111" i="470"/>
  <c r="N111" i="470"/>
  <c r="L119" i="470"/>
  <c r="G80" i="470"/>
  <c r="L88" i="470"/>
  <c r="P104" i="470"/>
  <c r="N112" i="470"/>
  <c r="M120" i="470"/>
  <c r="M128" i="470"/>
  <c r="I73" i="470"/>
  <c r="I89" i="470"/>
  <c r="N97" i="470"/>
  <c r="H123" i="470"/>
  <c r="S119" i="470"/>
  <c r="J119" i="470"/>
  <c r="G119" i="470"/>
  <c r="S72" i="470"/>
  <c r="I72" i="470"/>
  <c r="R72" i="470"/>
  <c r="K72" i="470"/>
  <c r="S80" i="470"/>
  <c r="M80" i="470"/>
  <c r="H80" i="470"/>
  <c r="K80" i="470"/>
  <c r="S88" i="470"/>
  <c r="R88" i="470"/>
  <c r="B88" i="470"/>
  <c r="G88" i="470"/>
  <c r="S96" i="470"/>
  <c r="Q96" i="470"/>
  <c r="J96" i="470"/>
  <c r="G96" i="470"/>
  <c r="S104" i="470"/>
  <c r="O104" i="470"/>
  <c r="G104" i="470"/>
  <c r="S112" i="470"/>
  <c r="K112" i="470"/>
  <c r="B112" i="470"/>
  <c r="S120" i="470"/>
  <c r="O120" i="470"/>
  <c r="J120" i="470"/>
  <c r="S128" i="470"/>
  <c r="H128" i="470"/>
  <c r="N128" i="470"/>
  <c r="S73" i="470"/>
  <c r="G73" i="470"/>
  <c r="Q73" i="470"/>
  <c r="B73" i="470"/>
  <c r="S81" i="470"/>
  <c r="K81" i="470"/>
  <c r="L81" i="470"/>
  <c r="B81" i="470"/>
  <c r="S89" i="470"/>
  <c r="P89" i="470"/>
  <c r="R89" i="470"/>
  <c r="B89" i="470"/>
  <c r="S97" i="470"/>
  <c r="O97" i="470"/>
  <c r="P97" i="470"/>
  <c r="H97" i="470"/>
  <c r="S123" i="470"/>
  <c r="J123" i="470"/>
  <c r="O123" i="470"/>
  <c r="L123" i="470"/>
  <c r="S68" i="470"/>
  <c r="I68" i="470"/>
  <c r="O68" i="470"/>
  <c r="S76" i="470"/>
  <c r="P76" i="470"/>
  <c r="O76" i="470"/>
  <c r="S84" i="470"/>
  <c r="B84" i="470"/>
  <c r="O84" i="470"/>
  <c r="S92" i="470"/>
  <c r="Q92" i="470"/>
  <c r="L92" i="470"/>
  <c r="S100" i="470"/>
  <c r="I100" i="470"/>
  <c r="P100" i="470"/>
  <c r="S108" i="470"/>
  <c r="L108" i="470"/>
  <c r="I108" i="470"/>
  <c r="J108" i="470"/>
  <c r="S116" i="470"/>
  <c r="L116" i="470"/>
  <c r="Q116" i="470"/>
  <c r="N116" i="470"/>
  <c r="S124" i="470"/>
  <c r="P124" i="470"/>
  <c r="G124" i="470"/>
  <c r="M124" i="470"/>
  <c r="M69" i="470"/>
  <c r="G69" i="470"/>
  <c r="P77" i="470"/>
  <c r="N77" i="470"/>
  <c r="P85" i="470"/>
  <c r="R85" i="470"/>
  <c r="J93" i="470"/>
  <c r="O93" i="470"/>
  <c r="H101" i="470"/>
  <c r="G101" i="470"/>
  <c r="R105" i="470"/>
  <c r="L105" i="470"/>
  <c r="P109" i="470"/>
  <c r="K109" i="470"/>
  <c r="N109" i="470"/>
  <c r="H113" i="470"/>
  <c r="M113" i="470"/>
  <c r="O117" i="470"/>
  <c r="B117" i="470"/>
  <c r="N117" i="470"/>
  <c r="P121" i="470"/>
  <c r="Q121" i="470"/>
  <c r="P125" i="470"/>
  <c r="I125" i="470"/>
  <c r="R125" i="470"/>
  <c r="L129" i="470"/>
  <c r="J129" i="470"/>
  <c r="B130" i="470"/>
  <c r="L130" i="470"/>
  <c r="Q42" i="544"/>
  <c r="O42" i="544"/>
  <c r="P42" i="544"/>
  <c r="R42" i="544"/>
  <c r="O47" i="544"/>
  <c r="Q47" i="544"/>
  <c r="P47" i="544"/>
  <c r="R47" i="544"/>
  <c r="R56" i="544"/>
  <c r="P56" i="544"/>
  <c r="Q56" i="544"/>
  <c r="O56" i="544"/>
  <c r="R64" i="544"/>
  <c r="P64" i="544"/>
  <c r="O64" i="544"/>
  <c r="Q64" i="544"/>
  <c r="O49" i="544"/>
  <c r="R49" i="544"/>
  <c r="P49" i="544"/>
  <c r="Q49" i="544"/>
  <c r="P65" i="544"/>
  <c r="R65" i="544"/>
  <c r="Q65" i="544"/>
  <c r="O65" i="544"/>
  <c r="BQ56" i="544"/>
  <c r="BS64" i="544"/>
  <c r="B45" i="544"/>
  <c r="AC49" i="544"/>
  <c r="B53" i="544"/>
  <c r="AC61" i="544"/>
  <c r="BQ61" i="544"/>
  <c r="BS65" i="544"/>
  <c r="Q46" i="544"/>
  <c r="O46" i="544"/>
  <c r="P46" i="544"/>
  <c r="R46" i="544"/>
  <c r="Q54" i="544"/>
  <c r="O54" i="544"/>
  <c r="P54" i="544"/>
  <c r="R54" i="544"/>
  <c r="Q62" i="544"/>
  <c r="O62" i="544"/>
  <c r="P62" i="544"/>
  <c r="R62" i="544"/>
  <c r="H66" i="470"/>
  <c r="I66" i="470"/>
  <c r="N66" i="470"/>
  <c r="J70" i="470"/>
  <c r="N70" i="470"/>
  <c r="I70" i="470"/>
  <c r="O74" i="470"/>
  <c r="N74" i="470"/>
  <c r="B74" i="470"/>
  <c r="G78" i="470"/>
  <c r="K78" i="470"/>
  <c r="P78" i="470"/>
  <c r="Q78" i="470"/>
  <c r="R82" i="470"/>
  <c r="L82" i="470"/>
  <c r="M82" i="470"/>
  <c r="J86" i="470"/>
  <c r="H86" i="470"/>
  <c r="I86" i="470"/>
  <c r="K90" i="470"/>
  <c r="P90" i="470"/>
  <c r="Q90" i="470"/>
  <c r="L94" i="470"/>
  <c r="N94" i="470"/>
  <c r="K94" i="470"/>
  <c r="Q94" i="470"/>
  <c r="P98" i="470"/>
  <c r="H98" i="470"/>
  <c r="M98" i="470"/>
  <c r="R102" i="470"/>
  <c r="O102" i="470"/>
  <c r="I102" i="470"/>
  <c r="J106" i="470"/>
  <c r="L106" i="470"/>
  <c r="I106" i="470"/>
  <c r="N110" i="470"/>
  <c r="J110" i="470"/>
  <c r="K110" i="470"/>
  <c r="P110" i="470"/>
  <c r="J118" i="470"/>
  <c r="M118" i="470"/>
  <c r="H118" i="470"/>
  <c r="N126" i="470"/>
  <c r="J126" i="470"/>
  <c r="K126" i="470"/>
  <c r="P126" i="470"/>
  <c r="P115" i="470"/>
  <c r="I115" i="470"/>
  <c r="N115" i="470"/>
  <c r="P127" i="470"/>
  <c r="B127" i="470"/>
  <c r="J127" i="470"/>
  <c r="O43" i="544"/>
  <c r="Q43" i="544"/>
  <c r="P43" i="544"/>
  <c r="R43" i="544"/>
  <c r="Q51" i="544"/>
  <c r="P51" i="544"/>
  <c r="R51" i="544"/>
  <c r="O51" i="544"/>
  <c r="O59" i="544"/>
  <c r="Q59" i="544"/>
  <c r="R59" i="544"/>
  <c r="P59" i="544"/>
  <c r="I67" i="470"/>
  <c r="N67" i="470"/>
  <c r="O67" i="470"/>
  <c r="I71" i="470"/>
  <c r="M71" i="470"/>
  <c r="N71" i="470"/>
  <c r="O71" i="470"/>
  <c r="B75" i="470"/>
  <c r="J75" i="470"/>
  <c r="K75" i="470"/>
  <c r="L79" i="470"/>
  <c r="P79" i="470"/>
  <c r="G79" i="470"/>
  <c r="Q83" i="470"/>
  <c r="H83" i="470"/>
  <c r="R83" i="470"/>
  <c r="I87" i="470"/>
  <c r="M87" i="470"/>
  <c r="N87" i="470"/>
  <c r="O87" i="470"/>
  <c r="Q91" i="470"/>
  <c r="G91" i="470"/>
  <c r="L91" i="470"/>
  <c r="B95" i="470"/>
  <c r="Q95" i="470"/>
  <c r="G95" i="470"/>
  <c r="Q99" i="470"/>
  <c r="I99" i="470"/>
  <c r="P99" i="470"/>
  <c r="N103" i="470"/>
  <c r="P103" i="470"/>
  <c r="M103" i="470"/>
  <c r="O103" i="470"/>
  <c r="K107" i="470"/>
  <c r="I107" i="470"/>
  <c r="N107" i="470"/>
  <c r="P111" i="470"/>
  <c r="B111" i="470"/>
  <c r="J111" i="470"/>
  <c r="H119" i="470"/>
  <c r="O119" i="470"/>
  <c r="Q119" i="470"/>
  <c r="G68" i="470"/>
  <c r="L68" i="470"/>
  <c r="M68" i="470"/>
  <c r="R68" i="470"/>
  <c r="O72" i="470"/>
  <c r="L72" i="470"/>
  <c r="M72" i="470"/>
  <c r="G76" i="470"/>
  <c r="H76" i="470"/>
  <c r="I76" i="470"/>
  <c r="N80" i="470"/>
  <c r="R80" i="470"/>
  <c r="B80" i="470"/>
  <c r="K84" i="470"/>
  <c r="J84" i="470"/>
  <c r="P84" i="470"/>
  <c r="Q84" i="470"/>
  <c r="H88" i="470"/>
  <c r="I88" i="470"/>
  <c r="N88" i="470"/>
  <c r="O92" i="470"/>
  <c r="B92" i="470"/>
  <c r="J92" i="470"/>
  <c r="P96" i="470"/>
  <c r="H96" i="470"/>
  <c r="B96" i="470"/>
  <c r="N100" i="470"/>
  <c r="K100" i="470"/>
  <c r="R100" i="470"/>
  <c r="Q100" i="470"/>
  <c r="L104" i="470"/>
  <c r="J104" i="470"/>
  <c r="M104" i="470"/>
  <c r="B108" i="470"/>
  <c r="Q108" i="470"/>
  <c r="H108" i="470"/>
  <c r="J112" i="470"/>
  <c r="I112" i="470"/>
  <c r="O112" i="470"/>
  <c r="B116" i="470"/>
  <c r="M116" i="470"/>
  <c r="K116" i="470"/>
  <c r="P116" i="470"/>
  <c r="R120" i="470"/>
  <c r="G120" i="470"/>
  <c r="L120" i="470"/>
  <c r="B124" i="470"/>
  <c r="Q124" i="470"/>
  <c r="H124" i="470"/>
  <c r="J128" i="470"/>
  <c r="I128" i="470"/>
  <c r="O128" i="470"/>
  <c r="B69" i="470"/>
  <c r="J69" i="470"/>
  <c r="K69" i="470"/>
  <c r="P69" i="470"/>
  <c r="P73" i="470"/>
  <c r="J73" i="470"/>
  <c r="K73" i="470"/>
  <c r="H77" i="470"/>
  <c r="L77" i="470"/>
  <c r="G77" i="470"/>
  <c r="M81" i="470"/>
  <c r="Q81" i="470"/>
  <c r="R81" i="470"/>
  <c r="B85" i="470"/>
  <c r="I85" i="470"/>
  <c r="N85" i="470"/>
  <c r="O85" i="470"/>
  <c r="M89" i="470"/>
  <c r="G89" i="470"/>
  <c r="L89" i="470"/>
  <c r="Q93" i="470"/>
  <c r="R93" i="470"/>
  <c r="H93" i="470"/>
  <c r="R97" i="470"/>
  <c r="B97" i="470"/>
  <c r="Q97" i="470"/>
  <c r="B101" i="470"/>
  <c r="Q101" i="470"/>
  <c r="I101" i="470"/>
  <c r="O101" i="470"/>
  <c r="I105" i="470"/>
  <c r="P105" i="470"/>
  <c r="K105" i="470"/>
  <c r="H109" i="470"/>
  <c r="B109" i="470"/>
  <c r="J109" i="470"/>
  <c r="G113" i="470"/>
  <c r="K113" i="470"/>
  <c r="Q113" i="470"/>
  <c r="L117" i="470"/>
  <c r="H117" i="470"/>
  <c r="M117" i="470"/>
  <c r="R117" i="470"/>
  <c r="G121" i="470"/>
  <c r="I121" i="470"/>
  <c r="N121" i="470"/>
  <c r="H125" i="470"/>
  <c r="B125" i="470"/>
  <c r="J125" i="470"/>
  <c r="G129" i="470"/>
  <c r="K129" i="470"/>
  <c r="Q129" i="470"/>
  <c r="J130" i="470"/>
  <c r="K130" i="470"/>
  <c r="P130" i="470"/>
  <c r="R130" i="470"/>
  <c r="K123" i="470"/>
  <c r="I123" i="470"/>
  <c r="N123" i="470"/>
  <c r="R44" i="544"/>
  <c r="P44" i="544"/>
  <c r="Q44" i="544"/>
  <c r="O44" i="544"/>
  <c r="R52" i="544"/>
  <c r="P52" i="544"/>
  <c r="O52" i="544"/>
  <c r="Q52" i="544"/>
  <c r="R60" i="544"/>
  <c r="P60" i="544"/>
  <c r="O60" i="544"/>
  <c r="Q60" i="544"/>
  <c r="R45" i="544"/>
  <c r="Q45" i="544"/>
  <c r="P45" i="544"/>
  <c r="O45" i="544"/>
  <c r="P53" i="544"/>
  <c r="O53" i="544"/>
  <c r="R53" i="544"/>
  <c r="Q53" i="544"/>
  <c r="R61" i="544"/>
  <c r="Q61" i="544"/>
  <c r="O61" i="544"/>
  <c r="P61" i="544"/>
  <c r="Q50" i="544"/>
  <c r="O50" i="544"/>
  <c r="R50" i="544"/>
  <c r="P50" i="544"/>
  <c r="R55" i="544"/>
  <c r="Q55" i="544"/>
  <c r="P55" i="544"/>
  <c r="O55" i="544"/>
  <c r="Q58" i="544"/>
  <c r="O58" i="544"/>
  <c r="P58" i="544"/>
  <c r="R58" i="544"/>
  <c r="O63" i="544"/>
  <c r="Q63" i="544"/>
  <c r="P63" i="544"/>
  <c r="R63" i="544"/>
  <c r="R48" i="544"/>
  <c r="P48" i="544"/>
  <c r="O48" i="544"/>
  <c r="Q48" i="544"/>
  <c r="P57" i="544"/>
  <c r="O57" i="544"/>
  <c r="R57" i="544"/>
  <c r="Q57" i="544"/>
  <c r="BV59" i="544"/>
  <c r="BT45" i="544"/>
  <c r="BT53" i="544"/>
  <c r="BU53" i="544"/>
  <c r="BV53" i="544"/>
  <c r="BS46" i="544"/>
  <c r="K46" i="544"/>
  <c r="J46" i="544"/>
  <c r="BQ54" i="544"/>
  <c r="K54" i="544"/>
  <c r="J54" i="544"/>
  <c r="K62" i="544"/>
  <c r="J62" i="544"/>
  <c r="K43" i="544"/>
  <c r="J43" i="544"/>
  <c r="K51" i="544"/>
  <c r="J51" i="544"/>
  <c r="K59" i="544"/>
  <c r="J59" i="544"/>
  <c r="BR44" i="544"/>
  <c r="K44" i="544"/>
  <c r="J44" i="544"/>
  <c r="K52" i="544"/>
  <c r="J52" i="544"/>
  <c r="BS60" i="544"/>
  <c r="K60" i="544"/>
  <c r="J60" i="544"/>
  <c r="K45" i="544"/>
  <c r="J45" i="544"/>
  <c r="K53" i="544"/>
  <c r="J53" i="544"/>
  <c r="K61" i="544"/>
  <c r="J61" i="544"/>
  <c r="BR50" i="544"/>
  <c r="K50" i="544"/>
  <c r="J50" i="544"/>
  <c r="BP58" i="544"/>
  <c r="K58" i="544"/>
  <c r="J58" i="544"/>
  <c r="BR47" i="544"/>
  <c r="K47" i="544"/>
  <c r="J47" i="544"/>
  <c r="K55" i="544"/>
  <c r="J55" i="544"/>
  <c r="K63" i="544"/>
  <c r="J63" i="544"/>
  <c r="BR42" i="544"/>
  <c r="K42" i="544"/>
  <c r="J42" i="544"/>
  <c r="K48" i="544"/>
  <c r="J48" i="544"/>
  <c r="BS56" i="544"/>
  <c r="K56" i="544"/>
  <c r="J56" i="544"/>
  <c r="K64" i="544"/>
  <c r="J64" i="544"/>
  <c r="K49" i="544"/>
  <c r="J49" i="544"/>
  <c r="K57" i="544"/>
  <c r="J57" i="544"/>
  <c r="K65" i="544"/>
  <c r="J65" i="544"/>
  <c r="B70" i="538"/>
  <c r="I70" i="538"/>
  <c r="B78" i="538"/>
  <c r="I78" i="538"/>
  <c r="B86" i="538"/>
  <c r="I86" i="538"/>
  <c r="B94" i="538"/>
  <c r="I94" i="538"/>
  <c r="B102" i="538"/>
  <c r="I102" i="538"/>
  <c r="B110" i="538"/>
  <c r="I110" i="538"/>
  <c r="B126" i="538"/>
  <c r="I126" i="538"/>
  <c r="B71" i="538"/>
  <c r="I71" i="538"/>
  <c r="B79" i="538"/>
  <c r="I79" i="538"/>
  <c r="B87" i="538"/>
  <c r="I87" i="538"/>
  <c r="I95" i="538"/>
  <c r="B95" i="538"/>
  <c r="I103" i="538"/>
  <c r="B103" i="538"/>
  <c r="I111" i="538"/>
  <c r="B111" i="538"/>
  <c r="B119" i="538"/>
  <c r="I119" i="538"/>
  <c r="I127" i="538"/>
  <c r="B127" i="538"/>
  <c r="B72" i="538"/>
  <c r="I72" i="538"/>
  <c r="B80" i="538"/>
  <c r="I80" i="538"/>
  <c r="B88" i="538"/>
  <c r="I88" i="538"/>
  <c r="B96" i="538"/>
  <c r="I96" i="538"/>
  <c r="B104" i="538"/>
  <c r="I104" i="538"/>
  <c r="B112" i="538"/>
  <c r="I112" i="538"/>
  <c r="B120" i="538"/>
  <c r="I120" i="538"/>
  <c r="B128" i="538"/>
  <c r="I128" i="538"/>
  <c r="I73" i="538"/>
  <c r="B73" i="538"/>
  <c r="B81" i="538"/>
  <c r="I81" i="538"/>
  <c r="B89" i="538"/>
  <c r="I89" i="538"/>
  <c r="I97" i="538"/>
  <c r="B97" i="538"/>
  <c r="B105" i="538"/>
  <c r="I105" i="538"/>
  <c r="I113" i="538"/>
  <c r="B113" i="538"/>
  <c r="B121" i="538"/>
  <c r="I121" i="538"/>
  <c r="I129" i="538"/>
  <c r="B129" i="538"/>
  <c r="B122" i="538"/>
  <c r="I122" i="538"/>
  <c r="B66" i="538"/>
  <c r="I66" i="538"/>
  <c r="B74" i="538"/>
  <c r="I74" i="538"/>
  <c r="B82" i="538"/>
  <c r="I82" i="538"/>
  <c r="B90" i="538"/>
  <c r="I90" i="538"/>
  <c r="B98" i="538"/>
  <c r="I98" i="538"/>
  <c r="B106" i="538"/>
  <c r="I106" i="538"/>
  <c r="B118" i="538"/>
  <c r="I118" i="538"/>
  <c r="B67" i="538"/>
  <c r="I67" i="538"/>
  <c r="I75" i="538"/>
  <c r="B75" i="538"/>
  <c r="I83" i="538"/>
  <c r="B83" i="538"/>
  <c r="B91" i="538"/>
  <c r="I91" i="538"/>
  <c r="B99" i="538"/>
  <c r="I99" i="538"/>
  <c r="B107" i="538"/>
  <c r="I107" i="538"/>
  <c r="B115" i="538"/>
  <c r="I115" i="538"/>
  <c r="B123" i="538"/>
  <c r="I123" i="538"/>
  <c r="B68" i="538"/>
  <c r="I68" i="538"/>
  <c r="B76" i="538"/>
  <c r="I76" i="538"/>
  <c r="B84" i="538"/>
  <c r="I84" i="538"/>
  <c r="B92" i="538"/>
  <c r="I92" i="538"/>
  <c r="B100" i="538"/>
  <c r="I100" i="538"/>
  <c r="B108" i="538"/>
  <c r="I108" i="538"/>
  <c r="B116" i="538"/>
  <c r="I116" i="538"/>
  <c r="B124" i="538"/>
  <c r="I124" i="538"/>
  <c r="I69" i="538"/>
  <c r="B69" i="538"/>
  <c r="I77" i="538"/>
  <c r="B77" i="538"/>
  <c r="I85" i="538"/>
  <c r="B85" i="538"/>
  <c r="I93" i="538"/>
  <c r="B93" i="538"/>
  <c r="I101" i="538"/>
  <c r="B101" i="538"/>
  <c r="B109" i="538"/>
  <c r="I109" i="538"/>
  <c r="I117" i="538"/>
  <c r="B117" i="538"/>
  <c r="I125" i="538"/>
  <c r="B125" i="538"/>
  <c r="B114" i="538"/>
  <c r="I114" i="538"/>
  <c r="B130" i="538"/>
  <c r="I130" i="538"/>
  <c r="BO50" i="544"/>
  <c r="BR55" i="544"/>
  <c r="AB63" i="544"/>
  <c r="L42" i="544"/>
  <c r="AC58" i="544"/>
  <c r="B47" i="544"/>
  <c r="B50" i="544"/>
  <c r="AC55" i="544"/>
  <c r="BS55" i="544"/>
  <c r="B44" i="544"/>
  <c r="L44" i="544"/>
  <c r="AB52" i="544"/>
  <c r="BP52" i="544"/>
  <c r="BQ52" i="544"/>
  <c r="BS52" i="544"/>
  <c r="BR60" i="544"/>
  <c r="AB44" i="544"/>
  <c r="BQ44" i="544"/>
  <c r="BS44" i="544"/>
  <c r="AC52" i="544"/>
  <c r="L52" i="544"/>
  <c r="BO52" i="544"/>
  <c r="B60" i="544"/>
  <c r="BP60" i="544"/>
  <c r="BQ60" i="544"/>
  <c r="AC44" i="544"/>
  <c r="B52" i="544"/>
  <c r="BR52" i="544"/>
  <c r="AC60" i="544"/>
  <c r="L60" i="544"/>
  <c r="BO60" i="544"/>
  <c r="AC46" i="544"/>
  <c r="BP46" i="544"/>
  <c r="BP54" i="544"/>
  <c r="AB62" i="544"/>
  <c r="BR62" i="544"/>
  <c r="BR46" i="544"/>
  <c r="B54" i="544"/>
  <c r="BR54" i="544"/>
  <c r="B62" i="544"/>
  <c r="BQ46" i="544"/>
  <c r="AC54" i="544"/>
  <c r="L62" i="544"/>
  <c r="BP62" i="544"/>
  <c r="BS54" i="544"/>
  <c r="BS62" i="544"/>
  <c r="B46" i="544"/>
  <c r="L46" i="544"/>
  <c r="AB54" i="544"/>
  <c r="AC62" i="544"/>
  <c r="BO62" i="544"/>
  <c r="BQ62" i="544"/>
  <c r="L50" i="544"/>
  <c r="AB58" i="544"/>
  <c r="L58" i="544"/>
  <c r="BO58" i="544"/>
  <c r="BO47" i="544"/>
  <c r="BS47" i="544"/>
  <c r="AB42" i="544"/>
  <c r="BP42" i="544"/>
  <c r="BS42" i="544"/>
  <c r="AC50" i="544"/>
  <c r="BP50" i="544"/>
  <c r="BO55" i="544"/>
  <c r="BQ63" i="544"/>
  <c r="BR63" i="544"/>
  <c r="AB50" i="544"/>
  <c r="BS50" i="544"/>
  <c r="BS58" i="544"/>
  <c r="AB47" i="544"/>
  <c r="BQ47" i="544"/>
  <c r="L47" i="544"/>
  <c r="BP47" i="544"/>
  <c r="BQ55" i="544"/>
  <c r="BP55" i="544"/>
  <c r="L55" i="544"/>
  <c r="B63" i="544"/>
  <c r="BP63" i="544"/>
  <c r="B48" i="544"/>
  <c r="L48" i="544"/>
  <c r="AC56" i="544"/>
  <c r="BO56" i="544"/>
  <c r="AC64" i="544"/>
  <c r="BO64" i="544"/>
  <c r="AB49" i="544"/>
  <c r="BO49" i="544"/>
  <c r="BP49" i="544"/>
  <c r="BR49" i="544"/>
  <c r="BP57" i="544"/>
  <c r="BS57" i="544"/>
  <c r="B65" i="544"/>
  <c r="AB65" i="544"/>
  <c r="L65" i="544"/>
  <c r="BR65" i="544"/>
  <c r="AC42" i="544"/>
  <c r="B42" i="544"/>
  <c r="BQ42" i="544"/>
  <c r="BO42" i="544"/>
  <c r="B58" i="544"/>
  <c r="BR58" i="544"/>
  <c r="AC47" i="544"/>
  <c r="B55" i="544"/>
  <c r="AC63" i="544"/>
  <c r="L63" i="544"/>
  <c r="BS63" i="544"/>
  <c r="AB48" i="544"/>
  <c r="BR48" i="544"/>
  <c r="BS48" i="544"/>
  <c r="B56" i="544"/>
  <c r="BP56" i="544"/>
  <c r="AB64" i="544"/>
  <c r="L64" i="544"/>
  <c r="BQ64" i="544"/>
  <c r="L49" i="544"/>
  <c r="BQ49" i="544"/>
  <c r="AC57" i="544"/>
  <c r="L57" i="544"/>
  <c r="BO65" i="544"/>
  <c r="Y42" i="544"/>
  <c r="BA42" i="544"/>
  <c r="Z42" i="544"/>
  <c r="W42" i="544"/>
  <c r="BB42" i="544"/>
  <c r="V42" i="544"/>
  <c r="Y50" i="544"/>
  <c r="BA50" i="544"/>
  <c r="Z50" i="544"/>
  <c r="W50" i="544"/>
  <c r="BB50" i="544"/>
  <c r="V50" i="544"/>
  <c r="Y58" i="544"/>
  <c r="BA58" i="544"/>
  <c r="Z58" i="544"/>
  <c r="W58" i="544"/>
  <c r="BB58" i="544"/>
  <c r="V58" i="544"/>
  <c r="V47" i="544"/>
  <c r="Z47" i="544"/>
  <c r="Y47" i="544"/>
  <c r="BA47" i="544"/>
  <c r="W47" i="544"/>
  <c r="BB47" i="544"/>
  <c r="V55" i="544"/>
  <c r="Z55" i="544"/>
  <c r="Y55" i="544"/>
  <c r="BA55" i="544"/>
  <c r="W55" i="544"/>
  <c r="BB55" i="544"/>
  <c r="V63" i="544"/>
  <c r="Z63" i="544"/>
  <c r="Y63" i="544"/>
  <c r="BA63" i="544"/>
  <c r="W63" i="544"/>
  <c r="BB63" i="544"/>
  <c r="V48" i="544"/>
  <c r="Y48" i="544"/>
  <c r="BA48" i="544"/>
  <c r="W48" i="544"/>
  <c r="BB48" i="544"/>
  <c r="Z48" i="544"/>
  <c r="V56" i="544"/>
  <c r="Y56" i="544"/>
  <c r="BA56" i="544"/>
  <c r="W56" i="544"/>
  <c r="BB56" i="544"/>
  <c r="Z56" i="544"/>
  <c r="V64" i="544"/>
  <c r="Y64" i="544"/>
  <c r="BA64" i="544"/>
  <c r="W64" i="544"/>
  <c r="BB64" i="544"/>
  <c r="Z64" i="544"/>
  <c r="Z49" i="544"/>
  <c r="Y49" i="544"/>
  <c r="BA49" i="544"/>
  <c r="V49" i="544"/>
  <c r="W49" i="544"/>
  <c r="BB49" i="544"/>
  <c r="Z57" i="544"/>
  <c r="Y57" i="544"/>
  <c r="BA57" i="544"/>
  <c r="V57" i="544"/>
  <c r="W57" i="544"/>
  <c r="BB57" i="544"/>
  <c r="Z65" i="544"/>
  <c r="Y65" i="544"/>
  <c r="BA65" i="544"/>
  <c r="V65" i="544"/>
  <c r="W65" i="544"/>
  <c r="BB65" i="544"/>
  <c r="Y46" i="544"/>
  <c r="BA46" i="544"/>
  <c r="Z46" i="544"/>
  <c r="W46" i="544"/>
  <c r="BB46" i="544"/>
  <c r="V46" i="544"/>
  <c r="Y54" i="544"/>
  <c r="BA54" i="544"/>
  <c r="Z54" i="544"/>
  <c r="W54" i="544"/>
  <c r="BB54" i="544"/>
  <c r="V54" i="544"/>
  <c r="Y62" i="544"/>
  <c r="BA62" i="544"/>
  <c r="Z62" i="544"/>
  <c r="W62" i="544"/>
  <c r="BB62" i="544"/>
  <c r="V62" i="544"/>
  <c r="V43" i="544"/>
  <c r="Z43" i="544"/>
  <c r="Y43" i="544"/>
  <c r="BA43" i="544"/>
  <c r="W43" i="544"/>
  <c r="BB43" i="544"/>
  <c r="V51" i="544"/>
  <c r="Z51" i="544"/>
  <c r="Y51" i="544"/>
  <c r="BA51" i="544"/>
  <c r="W51" i="544"/>
  <c r="BB51" i="544"/>
  <c r="V59" i="544"/>
  <c r="Z59" i="544"/>
  <c r="Y59" i="544"/>
  <c r="BA59" i="544"/>
  <c r="W59" i="544"/>
  <c r="BB59" i="544"/>
  <c r="V44" i="544"/>
  <c r="Y44" i="544"/>
  <c r="BA44" i="544"/>
  <c r="W44" i="544"/>
  <c r="BB44" i="544"/>
  <c r="Z44" i="544"/>
  <c r="V52" i="544"/>
  <c r="Y52" i="544"/>
  <c r="BA52" i="544"/>
  <c r="W52" i="544"/>
  <c r="BB52" i="544"/>
  <c r="Z52" i="544"/>
  <c r="V60" i="544"/>
  <c r="Y60" i="544"/>
  <c r="BA60" i="544"/>
  <c r="W60" i="544"/>
  <c r="BB60" i="544"/>
  <c r="Z60" i="544"/>
  <c r="Z45" i="544"/>
  <c r="Y45" i="544"/>
  <c r="BA45" i="544"/>
  <c r="V45" i="544"/>
  <c r="W45" i="544"/>
  <c r="BB45" i="544"/>
  <c r="Z53" i="544"/>
  <c r="Y53" i="544"/>
  <c r="BA53" i="544"/>
  <c r="V53" i="544"/>
  <c r="W53" i="544"/>
  <c r="BB53" i="544"/>
  <c r="Z61" i="544"/>
  <c r="Y61" i="544"/>
  <c r="BA61" i="544"/>
  <c r="V61" i="544"/>
  <c r="W61" i="544"/>
  <c r="BB61" i="544"/>
  <c r="Q48" i="470"/>
  <c r="M48" i="470"/>
  <c r="I48" i="470"/>
  <c r="B48" i="470"/>
  <c r="P48" i="470"/>
  <c r="L48" i="470"/>
  <c r="H48" i="470"/>
  <c r="O48" i="470"/>
  <c r="K48" i="470"/>
  <c r="G48" i="470"/>
  <c r="R48" i="470"/>
  <c r="N48" i="470"/>
  <c r="J48" i="470"/>
  <c r="Q56" i="470"/>
  <c r="M56" i="470"/>
  <c r="I56" i="470"/>
  <c r="B56" i="470"/>
  <c r="P56" i="470"/>
  <c r="L56" i="470"/>
  <c r="H56" i="470"/>
  <c r="O56" i="470"/>
  <c r="K56" i="470"/>
  <c r="G56" i="470"/>
  <c r="J56" i="470"/>
  <c r="R56" i="470"/>
  <c r="N56" i="470"/>
  <c r="R64" i="470"/>
  <c r="N64" i="470"/>
  <c r="J64" i="470"/>
  <c r="Q64" i="470"/>
  <c r="M64" i="470"/>
  <c r="I64" i="470"/>
  <c r="B64" i="470"/>
  <c r="P64" i="470"/>
  <c r="L64" i="470"/>
  <c r="H64" i="470"/>
  <c r="O64" i="470"/>
  <c r="K64" i="470"/>
  <c r="G64" i="470"/>
  <c r="O49" i="470"/>
  <c r="K49" i="470"/>
  <c r="G49" i="470"/>
  <c r="R49" i="470"/>
  <c r="N49" i="470"/>
  <c r="J49" i="470"/>
  <c r="Q49" i="470"/>
  <c r="M49" i="470"/>
  <c r="I49" i="470"/>
  <c r="B49" i="470"/>
  <c r="L49" i="470"/>
  <c r="H49" i="470"/>
  <c r="P49" i="470"/>
  <c r="O57" i="470"/>
  <c r="K57" i="470"/>
  <c r="G57" i="470"/>
  <c r="R57" i="470"/>
  <c r="N57" i="470"/>
  <c r="J57" i="470"/>
  <c r="Q57" i="470"/>
  <c r="M57" i="470"/>
  <c r="I57" i="470"/>
  <c r="B57" i="470"/>
  <c r="H57" i="470"/>
  <c r="P57" i="470"/>
  <c r="L57" i="470"/>
  <c r="P65" i="470"/>
  <c r="L65" i="470"/>
  <c r="H65" i="470"/>
  <c r="O65" i="470"/>
  <c r="K65" i="470"/>
  <c r="G65" i="470"/>
  <c r="R65" i="470"/>
  <c r="N65" i="470"/>
  <c r="J65" i="470"/>
  <c r="Q65" i="470"/>
  <c r="M65" i="470"/>
  <c r="I65" i="470"/>
  <c r="B65" i="470"/>
  <c r="Q46" i="470"/>
  <c r="M46" i="470"/>
  <c r="I46" i="470"/>
  <c r="B46" i="470"/>
  <c r="P46" i="470"/>
  <c r="L46" i="470"/>
  <c r="H46" i="470"/>
  <c r="O46" i="470"/>
  <c r="K46" i="470"/>
  <c r="G46" i="470"/>
  <c r="R46" i="470"/>
  <c r="N46" i="470"/>
  <c r="J46" i="470"/>
  <c r="Q54" i="470"/>
  <c r="M54" i="470"/>
  <c r="I54" i="470"/>
  <c r="B54" i="470"/>
  <c r="P54" i="470"/>
  <c r="L54" i="470"/>
  <c r="H54" i="470"/>
  <c r="O54" i="470"/>
  <c r="K54" i="470"/>
  <c r="G54" i="470"/>
  <c r="R54" i="470"/>
  <c r="N54" i="470"/>
  <c r="J54" i="470"/>
  <c r="R62" i="470"/>
  <c r="N62" i="470"/>
  <c r="J62" i="470"/>
  <c r="Q62" i="470"/>
  <c r="M62" i="470"/>
  <c r="I62" i="470"/>
  <c r="B62" i="470"/>
  <c r="P62" i="470"/>
  <c r="L62" i="470"/>
  <c r="H62" i="470"/>
  <c r="O62" i="470"/>
  <c r="K62" i="470"/>
  <c r="G62" i="470"/>
  <c r="O43" i="470"/>
  <c r="K43" i="470"/>
  <c r="G43" i="470"/>
  <c r="R43" i="470"/>
  <c r="N43" i="470"/>
  <c r="J43" i="470"/>
  <c r="Q43" i="470"/>
  <c r="M43" i="470"/>
  <c r="I43" i="470"/>
  <c r="B43" i="470"/>
  <c r="L43" i="470"/>
  <c r="H43" i="470"/>
  <c r="P43" i="470"/>
  <c r="O51" i="470"/>
  <c r="K51" i="470"/>
  <c r="G51" i="470"/>
  <c r="R51" i="470"/>
  <c r="N51" i="470"/>
  <c r="J51" i="470"/>
  <c r="Q51" i="470"/>
  <c r="M51" i="470"/>
  <c r="I51" i="470"/>
  <c r="B51" i="470"/>
  <c r="L51" i="470"/>
  <c r="H51" i="470"/>
  <c r="P51" i="470"/>
  <c r="O59" i="470"/>
  <c r="K59" i="470"/>
  <c r="G59" i="470"/>
  <c r="R59" i="470"/>
  <c r="N59" i="470"/>
  <c r="J59" i="470"/>
  <c r="Q59" i="470"/>
  <c r="M59" i="470"/>
  <c r="I59" i="470"/>
  <c r="B59" i="470"/>
  <c r="L59" i="470"/>
  <c r="H59" i="470"/>
  <c r="P59" i="470"/>
  <c r="Q44" i="470"/>
  <c r="M44" i="470"/>
  <c r="I44" i="470"/>
  <c r="B44" i="470"/>
  <c r="P44" i="470"/>
  <c r="L44" i="470"/>
  <c r="H44" i="470"/>
  <c r="O44" i="470"/>
  <c r="K44" i="470"/>
  <c r="G44" i="470"/>
  <c r="R44" i="470"/>
  <c r="N44" i="470"/>
  <c r="J44" i="470"/>
  <c r="Q52" i="470"/>
  <c r="M52" i="470"/>
  <c r="I52" i="470"/>
  <c r="B52" i="470"/>
  <c r="P52" i="470"/>
  <c r="L52" i="470"/>
  <c r="H52" i="470"/>
  <c r="O52" i="470"/>
  <c r="K52" i="470"/>
  <c r="G52" i="470"/>
  <c r="N52" i="470"/>
  <c r="J52" i="470"/>
  <c r="R52" i="470"/>
  <c r="Q60" i="470"/>
  <c r="M60" i="470"/>
  <c r="I60" i="470"/>
  <c r="B60" i="470"/>
  <c r="P60" i="470"/>
  <c r="L60" i="470"/>
  <c r="H60" i="470"/>
  <c r="O60" i="470"/>
  <c r="K60" i="470"/>
  <c r="G60" i="470"/>
  <c r="N60" i="470"/>
  <c r="J60" i="470"/>
  <c r="R60" i="470"/>
  <c r="O45" i="470"/>
  <c r="K45" i="470"/>
  <c r="G45" i="470"/>
  <c r="R45" i="470"/>
  <c r="N45" i="470"/>
  <c r="J45" i="470"/>
  <c r="Q45" i="470"/>
  <c r="M45" i="470"/>
  <c r="I45" i="470"/>
  <c r="B45" i="470"/>
  <c r="P45" i="470"/>
  <c r="L45" i="470"/>
  <c r="H45" i="470"/>
  <c r="O53" i="470"/>
  <c r="K53" i="470"/>
  <c r="G53" i="470"/>
  <c r="R53" i="470"/>
  <c r="N53" i="470"/>
  <c r="J53" i="470"/>
  <c r="Q53" i="470"/>
  <c r="M53" i="470"/>
  <c r="I53" i="470"/>
  <c r="B53" i="470"/>
  <c r="P53" i="470"/>
  <c r="L53" i="470"/>
  <c r="H53" i="470"/>
  <c r="P61" i="470"/>
  <c r="L61" i="470"/>
  <c r="H61" i="470"/>
  <c r="O61" i="470"/>
  <c r="K61" i="470"/>
  <c r="G61" i="470"/>
  <c r="R61" i="470"/>
  <c r="N61" i="470"/>
  <c r="J61" i="470"/>
  <c r="Q61" i="470"/>
  <c r="M61" i="470"/>
  <c r="I61" i="470"/>
  <c r="B61" i="470"/>
  <c r="Q42" i="470"/>
  <c r="M42" i="470"/>
  <c r="I42" i="470"/>
  <c r="B42" i="470"/>
  <c r="P42" i="470"/>
  <c r="L42" i="470"/>
  <c r="H42" i="470"/>
  <c r="O42" i="470"/>
  <c r="K42" i="470"/>
  <c r="G42" i="470"/>
  <c r="N42" i="470"/>
  <c r="J42" i="470"/>
  <c r="R42" i="470"/>
  <c r="Q50" i="470"/>
  <c r="M50" i="470"/>
  <c r="I50" i="470"/>
  <c r="B50" i="470"/>
  <c r="P50" i="470"/>
  <c r="L50" i="470"/>
  <c r="H50" i="470"/>
  <c r="O50" i="470"/>
  <c r="K50" i="470"/>
  <c r="G50" i="470"/>
  <c r="J50" i="470"/>
  <c r="R50" i="470"/>
  <c r="N50" i="470"/>
  <c r="Q58" i="470"/>
  <c r="M58" i="470"/>
  <c r="I58" i="470"/>
  <c r="B58" i="470"/>
  <c r="P58" i="470"/>
  <c r="L58" i="470"/>
  <c r="H58" i="470"/>
  <c r="O58" i="470"/>
  <c r="K58" i="470"/>
  <c r="G58" i="470"/>
  <c r="J58" i="470"/>
  <c r="R58" i="470"/>
  <c r="N58" i="470"/>
  <c r="O47" i="470"/>
  <c r="K47" i="470"/>
  <c r="G47" i="470"/>
  <c r="R47" i="470"/>
  <c r="N47" i="470"/>
  <c r="J47" i="470"/>
  <c r="Q47" i="470"/>
  <c r="M47" i="470"/>
  <c r="I47" i="470"/>
  <c r="B47" i="470"/>
  <c r="P47" i="470"/>
  <c r="L47" i="470"/>
  <c r="H47" i="470"/>
  <c r="O55" i="470"/>
  <c r="K55" i="470"/>
  <c r="G55" i="470"/>
  <c r="R55" i="470"/>
  <c r="N55" i="470"/>
  <c r="J55" i="470"/>
  <c r="Q55" i="470"/>
  <c r="M55" i="470"/>
  <c r="I55" i="470"/>
  <c r="B55" i="470"/>
  <c r="P55" i="470"/>
  <c r="L55" i="470"/>
  <c r="H55" i="470"/>
  <c r="P63" i="470"/>
  <c r="L63" i="470"/>
  <c r="H63" i="470"/>
  <c r="O63" i="470"/>
  <c r="K63" i="470"/>
  <c r="G63" i="470"/>
  <c r="R63" i="470"/>
  <c r="N63" i="470"/>
  <c r="J63" i="470"/>
  <c r="Q63" i="470"/>
  <c r="M63" i="470"/>
  <c r="I63" i="470"/>
  <c r="B63" i="470"/>
  <c r="BT61" i="544" l="1"/>
  <c r="BV51" i="544"/>
  <c r="BV61" i="544"/>
  <c r="BV43" i="544"/>
  <c r="BU61" i="544"/>
  <c r="BV45" i="544"/>
  <c r="BT59" i="544"/>
  <c r="BT43" i="544"/>
  <c r="BU51" i="544"/>
  <c r="BT51" i="544"/>
  <c r="BU43" i="544"/>
  <c r="BT57" i="544"/>
  <c r="BV63" i="544"/>
  <c r="BU54" i="544"/>
  <c r="BT44" i="544"/>
  <c r="BV46" i="544"/>
  <c r="BU48" i="544"/>
  <c r="BU62" i="544"/>
  <c r="BV62" i="544"/>
  <c r="BT62" i="544"/>
  <c r="BU63" i="544"/>
  <c r="BU46" i="544"/>
  <c r="BT48" i="544"/>
  <c r="BU42" i="544"/>
  <c r="BV42" i="544"/>
  <c r="BT42" i="544"/>
  <c r="BT49" i="544"/>
  <c r="BU49" i="544"/>
  <c r="BV49" i="544"/>
  <c r="BT56" i="544"/>
  <c r="BU56" i="544"/>
  <c r="BV56" i="544"/>
  <c r="BV55" i="544"/>
  <c r="BT55" i="544"/>
  <c r="BU55" i="544"/>
  <c r="BV47" i="544"/>
  <c r="BT47" i="544"/>
  <c r="BU47" i="544"/>
  <c r="BT52" i="544"/>
  <c r="BU52" i="544"/>
  <c r="BV52" i="544"/>
  <c r="BT54" i="544"/>
  <c r="BT63" i="544"/>
  <c r="BV57" i="544"/>
  <c r="BV44" i="544"/>
  <c r="BU58" i="544"/>
  <c r="BV58" i="544"/>
  <c r="BT58" i="544"/>
  <c r="BT60" i="544"/>
  <c r="BU60" i="544"/>
  <c r="BV60" i="544"/>
  <c r="BV54" i="544"/>
  <c r="BT46" i="544"/>
  <c r="BU57" i="544"/>
  <c r="BV48" i="544"/>
  <c r="BU44" i="544"/>
  <c r="BT65" i="544"/>
  <c r="BU65" i="544"/>
  <c r="BV65" i="544"/>
  <c r="BT64" i="544"/>
  <c r="BU64" i="544"/>
  <c r="BV64" i="544"/>
  <c r="BU50" i="544"/>
  <c r="BV50" i="544"/>
  <c r="BT50" i="544"/>
  <c r="C53" i="370"/>
  <c r="F53" i="469"/>
  <c r="X53" i="469" s="1"/>
  <c r="F53" i="472"/>
  <c r="X53" i="472" s="1"/>
  <c r="F53" i="473"/>
  <c r="F53" i="471"/>
  <c r="C44" i="370"/>
  <c r="F44" i="469"/>
  <c r="X44" i="469" s="1"/>
  <c r="F44" i="473"/>
  <c r="F44" i="471"/>
  <c r="F44" i="472"/>
  <c r="X44" i="472" s="1"/>
  <c r="F43" i="472"/>
  <c r="X43" i="472" s="1"/>
  <c r="F43" i="473"/>
  <c r="F43" i="471"/>
  <c r="C43" i="370"/>
  <c r="F43" i="469"/>
  <c r="X43" i="469" s="1"/>
  <c r="F62" i="471"/>
  <c r="F62" i="472"/>
  <c r="X62" i="472" s="1"/>
  <c r="F62" i="473"/>
  <c r="C62" i="370"/>
  <c r="F62" i="469"/>
  <c r="X62" i="469" s="1"/>
  <c r="C57" i="370"/>
  <c r="F57" i="469"/>
  <c r="X57" i="469" s="1"/>
  <c r="F57" i="472"/>
  <c r="X57" i="472" s="1"/>
  <c r="F57" i="473"/>
  <c r="F57" i="471"/>
  <c r="C48" i="370"/>
  <c r="F48" i="469"/>
  <c r="X48" i="469" s="1"/>
  <c r="F48" i="471"/>
  <c r="F48" i="473"/>
  <c r="F48" i="472"/>
  <c r="X48" i="472" s="1"/>
  <c r="F47" i="472"/>
  <c r="X47" i="472" s="1"/>
  <c r="F47" i="473"/>
  <c r="F47" i="471"/>
  <c r="C47" i="370"/>
  <c r="F47" i="469"/>
  <c r="X47" i="469" s="1"/>
  <c r="F58" i="471"/>
  <c r="F58" i="472"/>
  <c r="X58" i="472" s="1"/>
  <c r="F58" i="473"/>
  <c r="C58" i="370"/>
  <c r="F58" i="469"/>
  <c r="X58" i="469" s="1"/>
  <c r="C61" i="370"/>
  <c r="F61" i="469"/>
  <c r="X61" i="469" s="1"/>
  <c r="F61" i="472"/>
  <c r="X61" i="472" s="1"/>
  <c r="F61" i="473"/>
  <c r="F61" i="471"/>
  <c r="C52" i="370"/>
  <c r="F52" i="469"/>
  <c r="X52" i="469" s="1"/>
  <c r="F52" i="472"/>
  <c r="X52" i="472" s="1"/>
  <c r="F52" i="471"/>
  <c r="F52" i="473"/>
  <c r="F51" i="472"/>
  <c r="X51" i="472" s="1"/>
  <c r="F51" i="473"/>
  <c r="F51" i="471"/>
  <c r="C51" i="370"/>
  <c r="F51" i="469"/>
  <c r="X51" i="469" s="1"/>
  <c r="C65" i="370"/>
  <c r="F65" i="469"/>
  <c r="X65" i="469" s="1"/>
  <c r="F65" i="472"/>
  <c r="X65" i="472" s="1"/>
  <c r="F65" i="473"/>
  <c r="F65" i="471"/>
  <c r="F56" i="473"/>
  <c r="C56" i="370"/>
  <c r="F56" i="469"/>
  <c r="X56" i="469" s="1"/>
  <c r="F56" i="471"/>
  <c r="F56" i="472"/>
  <c r="X56" i="472" s="1"/>
  <c r="F55" i="472"/>
  <c r="X55" i="472" s="1"/>
  <c r="F55" i="473"/>
  <c r="F55" i="471"/>
  <c r="C55" i="370"/>
  <c r="F55" i="469"/>
  <c r="X55" i="469" s="1"/>
  <c r="C60" i="370"/>
  <c r="F60" i="469"/>
  <c r="X60" i="469" s="1"/>
  <c r="F60" i="473"/>
  <c r="F60" i="471"/>
  <c r="F60" i="472"/>
  <c r="X60" i="472" s="1"/>
  <c r="F59" i="472"/>
  <c r="X59" i="472" s="1"/>
  <c r="F59" i="473"/>
  <c r="F59" i="471"/>
  <c r="C59" i="370"/>
  <c r="F59" i="469"/>
  <c r="X59" i="469" s="1"/>
  <c r="F46" i="471"/>
  <c r="F46" i="472"/>
  <c r="X46" i="472" s="1"/>
  <c r="F46" i="473"/>
  <c r="C46" i="370"/>
  <c r="F46" i="469"/>
  <c r="X46" i="469" s="1"/>
  <c r="C64" i="370"/>
  <c r="F64" i="469"/>
  <c r="X64" i="469" s="1"/>
  <c r="F64" i="471"/>
  <c r="F64" i="473"/>
  <c r="F64" i="472"/>
  <c r="X64" i="472" s="1"/>
  <c r="F63" i="472"/>
  <c r="X63" i="472" s="1"/>
  <c r="F63" i="473"/>
  <c r="F63" i="471"/>
  <c r="C63" i="370"/>
  <c r="F63" i="469"/>
  <c r="X63" i="469" s="1"/>
  <c r="F42" i="471"/>
  <c r="F42" i="472"/>
  <c r="X42" i="472" s="1"/>
  <c r="F42" i="473"/>
  <c r="C42" i="370"/>
  <c r="F42" i="469"/>
  <c r="X42" i="469" s="1"/>
  <c r="C45" i="370"/>
  <c r="F45" i="469"/>
  <c r="X45" i="469" s="1"/>
  <c r="F45" i="472"/>
  <c r="X45" i="472" s="1"/>
  <c r="F45" i="473"/>
  <c r="F45" i="471"/>
  <c r="F54" i="471"/>
  <c r="F54" i="472"/>
  <c r="X54" i="472" s="1"/>
  <c r="F54" i="473"/>
  <c r="C54" i="370"/>
  <c r="F54" i="469"/>
  <c r="X54" i="469" s="1"/>
  <c r="C49" i="370"/>
  <c r="F49" i="469"/>
  <c r="X49" i="469" s="1"/>
  <c r="F49" i="471"/>
  <c r="F49" i="472"/>
  <c r="X49" i="472" s="1"/>
  <c r="F49" i="473"/>
  <c r="F50" i="471"/>
  <c r="F50" i="472"/>
  <c r="X50" i="472" s="1"/>
  <c r="F50" i="473"/>
  <c r="C50" i="370"/>
  <c r="F50" i="469"/>
  <c r="X50" i="469" s="1"/>
  <c r="C42" i="522" l="1"/>
  <c r="C42" i="538"/>
  <c r="C42" i="526"/>
  <c r="C42" i="527"/>
  <c r="G46" i="473"/>
  <c r="X46" i="473"/>
  <c r="C59" i="527"/>
  <c r="C59" i="522"/>
  <c r="C59" i="538"/>
  <c r="C59" i="526"/>
  <c r="C60" i="527"/>
  <c r="C60" i="526"/>
  <c r="C60" i="522"/>
  <c r="C60" i="538"/>
  <c r="G55" i="473"/>
  <c r="X55" i="473"/>
  <c r="G65" i="473"/>
  <c r="X65" i="473"/>
  <c r="C58" i="522"/>
  <c r="C58" i="538"/>
  <c r="C58" i="527"/>
  <c r="C58" i="526"/>
  <c r="C62" i="522"/>
  <c r="C62" i="538"/>
  <c r="C62" i="527"/>
  <c r="C62" i="526"/>
  <c r="G42" i="473"/>
  <c r="X42" i="473"/>
  <c r="C63" i="527"/>
  <c r="C63" i="522"/>
  <c r="C63" i="538"/>
  <c r="C63" i="526"/>
  <c r="C64" i="527"/>
  <c r="C64" i="526"/>
  <c r="C64" i="522"/>
  <c r="C64" i="538"/>
  <c r="G59" i="471"/>
  <c r="X59" i="471"/>
  <c r="G60" i="471"/>
  <c r="X60" i="471"/>
  <c r="C56" i="527"/>
  <c r="C56" i="522"/>
  <c r="C56" i="538"/>
  <c r="C56" i="526"/>
  <c r="C51" i="527"/>
  <c r="C51" i="522"/>
  <c r="C51" i="538"/>
  <c r="C51" i="526"/>
  <c r="G52" i="473"/>
  <c r="X52" i="473"/>
  <c r="C52" i="527"/>
  <c r="C52" i="526"/>
  <c r="C52" i="538"/>
  <c r="C52" i="522"/>
  <c r="G58" i="473"/>
  <c r="X58" i="473"/>
  <c r="C47" i="527"/>
  <c r="C47" i="522"/>
  <c r="C47" i="538"/>
  <c r="C47" i="526"/>
  <c r="C48" i="527"/>
  <c r="C48" i="526"/>
  <c r="C48" i="522"/>
  <c r="C48" i="538"/>
  <c r="G62" i="473"/>
  <c r="X62" i="473"/>
  <c r="C43" i="527"/>
  <c r="C43" i="522"/>
  <c r="C43" i="538"/>
  <c r="C43" i="526"/>
  <c r="C44" i="527"/>
  <c r="C44" i="526"/>
  <c r="C44" i="522"/>
  <c r="C44" i="538"/>
  <c r="C50" i="522"/>
  <c r="C50" i="538"/>
  <c r="C50" i="527"/>
  <c r="C50" i="526"/>
  <c r="G49" i="473"/>
  <c r="X49" i="473"/>
  <c r="G54" i="471"/>
  <c r="X54" i="471"/>
  <c r="G49" i="471"/>
  <c r="X49" i="471"/>
  <c r="C54" i="522"/>
  <c r="C54" i="538"/>
  <c r="C54" i="527"/>
  <c r="C54" i="526"/>
  <c r="G45" i="471"/>
  <c r="X45" i="471"/>
  <c r="C45" i="522"/>
  <c r="C45" i="538"/>
  <c r="C45" i="527"/>
  <c r="C45" i="526"/>
  <c r="G63" i="471"/>
  <c r="X63" i="471"/>
  <c r="G64" i="473"/>
  <c r="X64" i="473"/>
  <c r="G46" i="471"/>
  <c r="X46" i="471"/>
  <c r="G59" i="473"/>
  <c r="X59" i="473"/>
  <c r="G60" i="473"/>
  <c r="X60" i="473"/>
  <c r="C55" i="527"/>
  <c r="C55" i="522"/>
  <c r="C55" i="538"/>
  <c r="C55" i="526"/>
  <c r="G56" i="473"/>
  <c r="X56" i="473"/>
  <c r="G51" i="471"/>
  <c r="X51" i="471"/>
  <c r="G52" i="471"/>
  <c r="X52" i="471"/>
  <c r="G61" i="471"/>
  <c r="X61" i="471"/>
  <c r="C61" i="522"/>
  <c r="C61" i="538"/>
  <c r="C61" i="527"/>
  <c r="C61" i="526"/>
  <c r="G47" i="471"/>
  <c r="X47" i="471"/>
  <c r="G48" i="473"/>
  <c r="X48" i="473"/>
  <c r="G57" i="471"/>
  <c r="X57" i="471"/>
  <c r="C57" i="522"/>
  <c r="C57" i="538"/>
  <c r="C57" i="527"/>
  <c r="C57" i="526"/>
  <c r="G43" i="471"/>
  <c r="X43" i="471"/>
  <c r="G44" i="471"/>
  <c r="X44" i="471"/>
  <c r="G53" i="471"/>
  <c r="X53" i="471"/>
  <c r="C53" i="522"/>
  <c r="C53" i="538"/>
  <c r="C53" i="527"/>
  <c r="C53" i="526"/>
  <c r="C49" i="522"/>
  <c r="C49" i="538"/>
  <c r="C49" i="527"/>
  <c r="C49" i="526"/>
  <c r="G50" i="473"/>
  <c r="X50" i="473"/>
  <c r="G50" i="471"/>
  <c r="X50" i="471"/>
  <c r="G54" i="473"/>
  <c r="X54" i="473"/>
  <c r="G45" i="473"/>
  <c r="X45" i="473"/>
  <c r="G42" i="471"/>
  <c r="X42" i="471"/>
  <c r="G63" i="473"/>
  <c r="X63" i="473"/>
  <c r="G64" i="471"/>
  <c r="X64" i="471"/>
  <c r="C46" i="522"/>
  <c r="C46" i="538"/>
  <c r="C46" i="526"/>
  <c r="C46" i="527"/>
  <c r="G55" i="471"/>
  <c r="X55" i="471"/>
  <c r="G56" i="471"/>
  <c r="X56" i="471"/>
  <c r="G65" i="471"/>
  <c r="X65" i="471"/>
  <c r="C65" i="522"/>
  <c r="C65" i="538"/>
  <c r="C65" i="527"/>
  <c r="C65" i="526"/>
  <c r="G51" i="473"/>
  <c r="X51" i="473"/>
  <c r="G61" i="473"/>
  <c r="X61" i="473"/>
  <c r="G58" i="471"/>
  <c r="X58" i="471"/>
  <c r="G47" i="473"/>
  <c r="X47" i="473"/>
  <c r="G48" i="471"/>
  <c r="X48" i="471"/>
  <c r="G57" i="473"/>
  <c r="X57" i="473"/>
  <c r="G62" i="471"/>
  <c r="X62" i="471"/>
  <c r="G43" i="473"/>
  <c r="X43" i="473"/>
  <c r="G44" i="473"/>
  <c r="X44" i="473"/>
  <c r="G53" i="473"/>
  <c r="X53" i="473"/>
  <c r="Y50" i="469"/>
  <c r="B50" i="469"/>
  <c r="G50" i="469"/>
  <c r="Z50" i="469"/>
  <c r="W50" i="469"/>
  <c r="U50" i="469"/>
  <c r="B49" i="469"/>
  <c r="G49" i="469"/>
  <c r="W49" i="469"/>
  <c r="Y49" i="469"/>
  <c r="Z49" i="469"/>
  <c r="U49" i="469"/>
  <c r="W42" i="469"/>
  <c r="B42" i="469"/>
  <c r="Y42" i="469"/>
  <c r="Z42" i="469"/>
  <c r="U42" i="469"/>
  <c r="G42" i="469"/>
  <c r="W59" i="469"/>
  <c r="G59" i="469"/>
  <c r="B59" i="469"/>
  <c r="Z59" i="469"/>
  <c r="U59" i="469"/>
  <c r="Y59" i="469"/>
  <c r="BA59" i="472"/>
  <c r="U59" i="472"/>
  <c r="BB59" i="472"/>
  <c r="BC59" i="472"/>
  <c r="BD59" i="472"/>
  <c r="Y60" i="469"/>
  <c r="B60" i="469"/>
  <c r="G60" i="469"/>
  <c r="Z60" i="469"/>
  <c r="W60" i="469"/>
  <c r="U60" i="469"/>
  <c r="U52" i="472"/>
  <c r="BA52" i="472"/>
  <c r="BB52" i="472"/>
  <c r="BC52" i="472"/>
  <c r="BD52" i="472"/>
  <c r="B58" i="469"/>
  <c r="Z58" i="469"/>
  <c r="U58" i="469"/>
  <c r="G58" i="469"/>
  <c r="Y58" i="469"/>
  <c r="W58" i="469"/>
  <c r="B62" i="469"/>
  <c r="U62" i="469"/>
  <c r="Y62" i="469"/>
  <c r="G62" i="469"/>
  <c r="Z62" i="469"/>
  <c r="W62" i="469"/>
  <c r="BA54" i="472"/>
  <c r="BB54" i="472"/>
  <c r="U54" i="472"/>
  <c r="BC54" i="472"/>
  <c r="BD54" i="472"/>
  <c r="BA45" i="472"/>
  <c r="BB45" i="472"/>
  <c r="BC45" i="472"/>
  <c r="U45" i="472"/>
  <c r="BD45" i="472"/>
  <c r="W63" i="469"/>
  <c r="G63" i="469"/>
  <c r="B63" i="469"/>
  <c r="Z63" i="469"/>
  <c r="U63" i="469"/>
  <c r="Y63" i="469"/>
  <c r="BA63" i="472"/>
  <c r="U63" i="472"/>
  <c r="BB63" i="472"/>
  <c r="BC63" i="472"/>
  <c r="BD63" i="472"/>
  <c r="W64" i="469"/>
  <c r="B64" i="469"/>
  <c r="Z64" i="469"/>
  <c r="U64" i="469"/>
  <c r="Y64" i="469"/>
  <c r="G64" i="469"/>
  <c r="U60" i="472"/>
  <c r="BA60" i="472"/>
  <c r="BB60" i="472"/>
  <c r="BC60" i="472"/>
  <c r="BD60" i="472"/>
  <c r="B56" i="469"/>
  <c r="G56" i="469"/>
  <c r="Y56" i="469"/>
  <c r="Z56" i="469"/>
  <c r="U56" i="469"/>
  <c r="W56" i="469"/>
  <c r="G51" i="469"/>
  <c r="B51" i="469"/>
  <c r="W51" i="469"/>
  <c r="Y51" i="469"/>
  <c r="Z51" i="469"/>
  <c r="U51" i="469"/>
  <c r="BA51" i="472"/>
  <c r="U51" i="472"/>
  <c r="BB51" i="472"/>
  <c r="BC51" i="472"/>
  <c r="BD51" i="472"/>
  <c r="B52" i="469"/>
  <c r="W52" i="469"/>
  <c r="Y52" i="469"/>
  <c r="Z52" i="469"/>
  <c r="G52" i="469"/>
  <c r="U52" i="469"/>
  <c r="BA61" i="472"/>
  <c r="BB61" i="472"/>
  <c r="BC61" i="472"/>
  <c r="U61" i="472"/>
  <c r="BD61" i="472"/>
  <c r="G47" i="469"/>
  <c r="B47" i="469"/>
  <c r="W47" i="469"/>
  <c r="U47" i="469"/>
  <c r="Y47" i="469"/>
  <c r="Z47" i="469"/>
  <c r="BA47" i="472"/>
  <c r="U47" i="472"/>
  <c r="BB47" i="472"/>
  <c r="BC47" i="472"/>
  <c r="BD47" i="472"/>
  <c r="W48" i="469"/>
  <c r="B48" i="469"/>
  <c r="Y48" i="469"/>
  <c r="G48" i="469"/>
  <c r="Z48" i="469"/>
  <c r="U48" i="469"/>
  <c r="BA57" i="472"/>
  <c r="BB57" i="472"/>
  <c r="BC57" i="472"/>
  <c r="U57" i="472"/>
  <c r="BD57" i="472"/>
  <c r="G43" i="469"/>
  <c r="B43" i="469"/>
  <c r="W43" i="469"/>
  <c r="Z43" i="469"/>
  <c r="U43" i="469"/>
  <c r="Y43" i="469"/>
  <c r="BA43" i="472"/>
  <c r="U43" i="472"/>
  <c r="BB43" i="472"/>
  <c r="BC43" i="472"/>
  <c r="BD43" i="472"/>
  <c r="B44" i="469"/>
  <c r="Z44" i="469"/>
  <c r="U44" i="469"/>
  <c r="Y44" i="469"/>
  <c r="G44" i="469"/>
  <c r="W44" i="469"/>
  <c r="BA53" i="472"/>
  <c r="BB53" i="472"/>
  <c r="BC53" i="472"/>
  <c r="U53" i="472"/>
  <c r="BD53" i="472"/>
  <c r="BA49" i="472"/>
  <c r="BB49" i="472"/>
  <c r="BC49" i="472"/>
  <c r="U49" i="472"/>
  <c r="BD49" i="472"/>
  <c r="W54" i="469"/>
  <c r="B54" i="469"/>
  <c r="Z54" i="469"/>
  <c r="U54" i="469"/>
  <c r="Y54" i="469"/>
  <c r="G54" i="469"/>
  <c r="W45" i="469"/>
  <c r="G45" i="469"/>
  <c r="B45" i="469"/>
  <c r="Z45" i="469"/>
  <c r="U45" i="469"/>
  <c r="Y45" i="469"/>
  <c r="U64" i="472"/>
  <c r="BA64" i="472"/>
  <c r="BB64" i="472"/>
  <c r="BC64" i="472"/>
  <c r="BD64" i="472"/>
  <c r="BA46" i="472"/>
  <c r="BB46" i="472"/>
  <c r="U46" i="472"/>
  <c r="BC46" i="472"/>
  <c r="BD46" i="472"/>
  <c r="G55" i="469"/>
  <c r="B55" i="469"/>
  <c r="W55" i="469"/>
  <c r="Z55" i="469"/>
  <c r="U55" i="469"/>
  <c r="Y55" i="469"/>
  <c r="BA55" i="472"/>
  <c r="U55" i="472"/>
  <c r="BB55" i="472"/>
  <c r="BC55" i="472"/>
  <c r="BD55" i="472"/>
  <c r="BA65" i="472"/>
  <c r="BB65" i="472"/>
  <c r="BC65" i="472"/>
  <c r="U65" i="472"/>
  <c r="BD65" i="472"/>
  <c r="B61" i="469"/>
  <c r="W61" i="469"/>
  <c r="G61" i="469"/>
  <c r="Z61" i="469"/>
  <c r="U61" i="469"/>
  <c r="Y61" i="469"/>
  <c r="U48" i="472"/>
  <c r="BA48" i="472"/>
  <c r="BB48" i="472"/>
  <c r="BC48" i="472"/>
  <c r="BD48" i="472"/>
  <c r="G57" i="469"/>
  <c r="W57" i="469"/>
  <c r="B57" i="469"/>
  <c r="Z57" i="469"/>
  <c r="U57" i="469"/>
  <c r="Y57" i="469"/>
  <c r="U44" i="472"/>
  <c r="BA44" i="472"/>
  <c r="BB44" i="472"/>
  <c r="BC44" i="472"/>
  <c r="BD44" i="472"/>
  <c r="W53" i="469"/>
  <c r="G53" i="469"/>
  <c r="B53" i="469"/>
  <c r="Z53" i="469"/>
  <c r="U53" i="469"/>
  <c r="Y53" i="469"/>
  <c r="BA50" i="472"/>
  <c r="BB50" i="472"/>
  <c r="U50" i="472"/>
  <c r="BC50" i="472"/>
  <c r="BD50" i="472"/>
  <c r="BA42" i="472"/>
  <c r="BB42" i="472"/>
  <c r="U42" i="472"/>
  <c r="BC42" i="472"/>
  <c r="BD42" i="472"/>
  <c r="W46" i="469"/>
  <c r="B46" i="469"/>
  <c r="G46" i="469"/>
  <c r="Z46" i="469"/>
  <c r="U46" i="469"/>
  <c r="Y46" i="469"/>
  <c r="U56" i="472"/>
  <c r="BA56" i="472"/>
  <c r="BB56" i="472"/>
  <c r="BC56" i="472"/>
  <c r="BD56" i="472"/>
  <c r="W65" i="469"/>
  <c r="G65" i="469"/>
  <c r="B65" i="469"/>
  <c r="U65" i="469"/>
  <c r="Y65" i="469"/>
  <c r="Z65" i="469"/>
  <c r="BA58" i="472"/>
  <c r="BB58" i="472"/>
  <c r="U58" i="472"/>
  <c r="BC58" i="472"/>
  <c r="BD58" i="472"/>
  <c r="BA62" i="472"/>
  <c r="BB62" i="472"/>
  <c r="U62" i="472"/>
  <c r="BC62" i="472"/>
  <c r="BD62" i="472"/>
  <c r="D11" i="1"/>
  <c r="C11" i="1"/>
  <c r="B46" i="538" l="1"/>
  <c r="I46" i="538"/>
  <c r="I57" i="538"/>
  <c r="B57" i="538"/>
  <c r="B45" i="538"/>
  <c r="I45" i="538"/>
  <c r="I50" i="538"/>
  <c r="B50" i="538"/>
  <c r="I48" i="538"/>
  <c r="B48" i="538"/>
  <c r="I64" i="538"/>
  <c r="B64" i="538"/>
  <c r="B62" i="538"/>
  <c r="I62" i="538"/>
  <c r="I58" i="538"/>
  <c r="B58" i="538"/>
  <c r="I55" i="538"/>
  <c r="B55" i="538"/>
  <c r="I47" i="538"/>
  <c r="B47" i="538"/>
  <c r="B51" i="538"/>
  <c r="I51" i="538"/>
  <c r="I56" i="538"/>
  <c r="B56" i="538"/>
  <c r="I63" i="538"/>
  <c r="B63" i="538"/>
  <c r="B65" i="538"/>
  <c r="I65" i="538"/>
  <c r="I49" i="538"/>
  <c r="B49" i="538"/>
  <c r="I53" i="538"/>
  <c r="B53" i="538"/>
  <c r="B61" i="538"/>
  <c r="I61" i="538"/>
  <c r="B54" i="538"/>
  <c r="I54" i="538"/>
  <c r="B44" i="538"/>
  <c r="I44" i="538"/>
  <c r="B60" i="538"/>
  <c r="I60" i="538"/>
  <c r="I42" i="538"/>
  <c r="B42" i="538"/>
  <c r="I43" i="538"/>
  <c r="B43" i="538"/>
  <c r="B52" i="538"/>
  <c r="I52" i="538"/>
  <c r="I59" i="538"/>
  <c r="B59" i="538"/>
  <c r="A41" i="477"/>
  <c r="G23" i="472" l="1"/>
  <c r="F23" i="473"/>
  <c r="F23" i="471"/>
  <c r="F23" i="469"/>
  <c r="B2" i="538" l="1"/>
  <c r="B1" i="538"/>
  <c r="H131" i="538"/>
  <c r="G131" i="538"/>
  <c r="F131" i="538"/>
  <c r="E131" i="538"/>
  <c r="AF130" i="538"/>
  <c r="AF129" i="538"/>
  <c r="AF128" i="538"/>
  <c r="AF127" i="538"/>
  <c r="AF126" i="538"/>
  <c r="AF125" i="538"/>
  <c r="AF124" i="538"/>
  <c r="AF123" i="538"/>
  <c r="AF122" i="538"/>
  <c r="AF121" i="538"/>
  <c r="AF120" i="538"/>
  <c r="AF119" i="538"/>
  <c r="AF118" i="538"/>
  <c r="AF117" i="538"/>
  <c r="AF116" i="538"/>
  <c r="AF115" i="538"/>
  <c r="AF114" i="538"/>
  <c r="AF113" i="538"/>
  <c r="AF112" i="538"/>
  <c r="AF111" i="538"/>
  <c r="AF110" i="538"/>
  <c r="AF109" i="538"/>
  <c r="AF108" i="538"/>
  <c r="AF107" i="538"/>
  <c r="AF106" i="538"/>
  <c r="AF105" i="538"/>
  <c r="AF104" i="538"/>
  <c r="AF103" i="538"/>
  <c r="AF102" i="538"/>
  <c r="AF101" i="538"/>
  <c r="AF100" i="538"/>
  <c r="AF99" i="538"/>
  <c r="AF98" i="538"/>
  <c r="AF97" i="538"/>
  <c r="AF96" i="538"/>
  <c r="AF95" i="538"/>
  <c r="AF94" i="538"/>
  <c r="AF93" i="538"/>
  <c r="AF92" i="538"/>
  <c r="AF91" i="538"/>
  <c r="AF90" i="538"/>
  <c r="AF89" i="538"/>
  <c r="AF88" i="538"/>
  <c r="AF87" i="538"/>
  <c r="AF86" i="538"/>
  <c r="AF85" i="538"/>
  <c r="AF84" i="538"/>
  <c r="AF83" i="538"/>
  <c r="AF82" i="538"/>
  <c r="AF81" i="538"/>
  <c r="AF80" i="538"/>
  <c r="AF79" i="538"/>
  <c r="AF78" i="538"/>
  <c r="AF77" i="538"/>
  <c r="AF76" i="538"/>
  <c r="AF75" i="538"/>
  <c r="AF74" i="538"/>
  <c r="AF73" i="538"/>
  <c r="AF72" i="538"/>
  <c r="AF71" i="538"/>
  <c r="AF70" i="538"/>
  <c r="AF69" i="538"/>
  <c r="AF68" i="538"/>
  <c r="AF67" i="538"/>
  <c r="AF66" i="538"/>
  <c r="AF65" i="538"/>
  <c r="AF64" i="538"/>
  <c r="AF63" i="538"/>
  <c r="AF62" i="538"/>
  <c r="AF61" i="538"/>
  <c r="AF60" i="538"/>
  <c r="AF59" i="538"/>
  <c r="AF58" i="538"/>
  <c r="AF57" i="538"/>
  <c r="AF56" i="538"/>
  <c r="AF55" i="538"/>
  <c r="AF54" i="538"/>
  <c r="AF53" i="538"/>
  <c r="AF52" i="538"/>
  <c r="AF51" i="538"/>
  <c r="AF50" i="538"/>
  <c r="AF49" i="538"/>
  <c r="AF48" i="538"/>
  <c r="AF47" i="538"/>
  <c r="AF46" i="538"/>
  <c r="AF45" i="538"/>
  <c r="AF44" i="538"/>
  <c r="AF43" i="538"/>
  <c r="AF42" i="538"/>
  <c r="AF41" i="538"/>
  <c r="AF40" i="538"/>
  <c r="AF39" i="538"/>
  <c r="AF38" i="538"/>
  <c r="AF37" i="538"/>
  <c r="AF36" i="538"/>
  <c r="AF35" i="538"/>
  <c r="AF34" i="538"/>
  <c r="AF33" i="538"/>
  <c r="AF32" i="538"/>
  <c r="AF29" i="538"/>
  <c r="B28" i="538"/>
  <c r="A7" i="537" l="1"/>
  <c r="A8" i="537" s="1"/>
  <c r="A9" i="537" s="1"/>
  <c r="A10" i="537" s="1"/>
  <c r="A11" i="537" s="1"/>
  <c r="A12" i="537" s="1"/>
  <c r="A13" i="537" s="1"/>
  <c r="A14" i="537" s="1"/>
  <c r="A15" i="537" l="1"/>
  <c r="A16" i="537" s="1"/>
  <c r="A17" i="537" s="1"/>
  <c r="A18" i="537" s="1"/>
  <c r="A19" i="537" s="1"/>
  <c r="A20" i="537" s="1"/>
  <c r="C22" i="519"/>
  <c r="AG32" i="526"/>
  <c r="AG33" i="526"/>
  <c r="AG34" i="526"/>
  <c r="AG35" i="526"/>
  <c r="AG36" i="526"/>
  <c r="AG37" i="526"/>
  <c r="AG38" i="526"/>
  <c r="AG39" i="526"/>
  <c r="AG40" i="526"/>
  <c r="AG41" i="526"/>
  <c r="AG42" i="526"/>
  <c r="AG43" i="526"/>
  <c r="AG44" i="526"/>
  <c r="AG45" i="526"/>
  <c r="AG46" i="526"/>
  <c r="AG47" i="526"/>
  <c r="AG48" i="526"/>
  <c r="AG49" i="526"/>
  <c r="AG50" i="526"/>
  <c r="AG51" i="526"/>
  <c r="AG52" i="526"/>
  <c r="AG53" i="526"/>
  <c r="AG54" i="526"/>
  <c r="AG55" i="526"/>
  <c r="AG56" i="526"/>
  <c r="AG57" i="526"/>
  <c r="AG58" i="526"/>
  <c r="AG59" i="526"/>
  <c r="AG60" i="526"/>
  <c r="AG61" i="526"/>
  <c r="AG62" i="526"/>
  <c r="AG63" i="526"/>
  <c r="AG64" i="526"/>
  <c r="AG65" i="526"/>
  <c r="AG66" i="526"/>
  <c r="AG67" i="526"/>
  <c r="AG68" i="526"/>
  <c r="AG69" i="526"/>
  <c r="AG70" i="526"/>
  <c r="AG71" i="526"/>
  <c r="AG72" i="526"/>
  <c r="AG73" i="526"/>
  <c r="AG74" i="526"/>
  <c r="AG75" i="526"/>
  <c r="AG76" i="526"/>
  <c r="AG77" i="526"/>
  <c r="AG78" i="526"/>
  <c r="AG79" i="526"/>
  <c r="AG80" i="526"/>
  <c r="AG81" i="526"/>
  <c r="AG82" i="526"/>
  <c r="AG83" i="526"/>
  <c r="AG84" i="526"/>
  <c r="AG85" i="526"/>
  <c r="AG86" i="526"/>
  <c r="AG87" i="526"/>
  <c r="AG88" i="526"/>
  <c r="AG89" i="526"/>
  <c r="AG90" i="526"/>
  <c r="AG91" i="526"/>
  <c r="AG92" i="526"/>
  <c r="AG93" i="526"/>
  <c r="AG94" i="526"/>
  <c r="AG95" i="526"/>
  <c r="AG96" i="526"/>
  <c r="AG97" i="526"/>
  <c r="AG98" i="526"/>
  <c r="AG99" i="526"/>
  <c r="AG100" i="526"/>
  <c r="AG101" i="526"/>
  <c r="AG102" i="526"/>
  <c r="AG103" i="526"/>
  <c r="AG104" i="526"/>
  <c r="AG105" i="526"/>
  <c r="AG106" i="526"/>
  <c r="AG107" i="526"/>
  <c r="AG108" i="526"/>
  <c r="AG109" i="526"/>
  <c r="AG110" i="526"/>
  <c r="AG111" i="526"/>
  <c r="AG112" i="526"/>
  <c r="AG113" i="526"/>
  <c r="AG114" i="526"/>
  <c r="AG115" i="526"/>
  <c r="AG116" i="526"/>
  <c r="AG117" i="526"/>
  <c r="AG118" i="526"/>
  <c r="AG119" i="526"/>
  <c r="AG120" i="526"/>
  <c r="AG121" i="526"/>
  <c r="AG122" i="526"/>
  <c r="AG123" i="526"/>
  <c r="AG124" i="526"/>
  <c r="AG125" i="526"/>
  <c r="AG126" i="526"/>
  <c r="AG127" i="526"/>
  <c r="AG128" i="526"/>
  <c r="AG129" i="526"/>
  <c r="AG130" i="526"/>
  <c r="AG31" i="526"/>
  <c r="V131" i="535"/>
  <c r="B2" i="535"/>
  <c r="E6" i="522" l="1"/>
  <c r="C21" i="519"/>
  <c r="E5" i="522" s="1"/>
  <c r="B1" i="535"/>
  <c r="AX131" i="535"/>
  <c r="AA131" i="535"/>
  <c r="X131" i="535"/>
  <c r="W131" i="535"/>
  <c r="AY30" i="535"/>
  <c r="AW30" i="535"/>
  <c r="AV30" i="535"/>
  <c r="AU30" i="535"/>
  <c r="AT30" i="535"/>
  <c r="AS30" i="535"/>
  <c r="AR30" i="535"/>
  <c r="AQ30" i="535"/>
  <c r="AP30" i="535"/>
  <c r="AO30" i="535"/>
  <c r="AN30" i="535"/>
  <c r="AM30" i="535"/>
  <c r="AL30" i="535"/>
  <c r="AK30" i="535"/>
  <c r="AJ30" i="535"/>
  <c r="AI30" i="535"/>
  <c r="AH30" i="535"/>
  <c r="AG30" i="535"/>
  <c r="AF30" i="535"/>
  <c r="AE30" i="535"/>
  <c r="AD30" i="535"/>
  <c r="AC30" i="535"/>
  <c r="AB30" i="535"/>
  <c r="C2" i="519" l="1"/>
  <c r="C2" i="538" l="1"/>
  <c r="C1" i="538"/>
  <c r="C1" i="535"/>
  <c r="C2" i="535"/>
  <c r="C2" i="532"/>
  <c r="B2" i="532"/>
  <c r="C1" i="532"/>
  <c r="Q30" i="532" s="1"/>
  <c r="B1" i="532"/>
  <c r="B28" i="531"/>
  <c r="C2" i="531"/>
  <c r="B2" i="531"/>
  <c r="C1" i="531"/>
  <c r="B1" i="531"/>
  <c r="E131" i="530"/>
  <c r="K30" i="530"/>
  <c r="L29" i="530"/>
  <c r="L30" i="530" s="1"/>
  <c r="B28" i="530"/>
  <c r="C2" i="530"/>
  <c r="B2" i="530"/>
  <c r="C1" i="530"/>
  <c r="B1" i="530"/>
  <c r="E131" i="529"/>
  <c r="L29" i="529"/>
  <c r="M28" i="529"/>
  <c r="M29" i="529" s="1"/>
  <c r="B28" i="529"/>
  <c r="C2" i="529"/>
  <c r="B2" i="529"/>
  <c r="C1" i="529"/>
  <c r="B1" i="529"/>
  <c r="D131" i="528"/>
  <c r="B28" i="528"/>
  <c r="C2" i="528"/>
  <c r="B2" i="528"/>
  <c r="C1" i="528"/>
  <c r="B1" i="528"/>
  <c r="C2" i="527"/>
  <c r="B2" i="527"/>
  <c r="C1" i="527"/>
  <c r="B1" i="527"/>
  <c r="F131" i="526"/>
  <c r="E131" i="526"/>
  <c r="AF130" i="526"/>
  <c r="AF129" i="526"/>
  <c r="AF128" i="526"/>
  <c r="AF127" i="526"/>
  <c r="AF126" i="526"/>
  <c r="AF125" i="526"/>
  <c r="AF124" i="526"/>
  <c r="AF123" i="526"/>
  <c r="AF122" i="526"/>
  <c r="AF121" i="526"/>
  <c r="AF120" i="526"/>
  <c r="AF119" i="526"/>
  <c r="AF118" i="526"/>
  <c r="AF117" i="526"/>
  <c r="AF116" i="526"/>
  <c r="AF115" i="526"/>
  <c r="AF114" i="526"/>
  <c r="AF113" i="526"/>
  <c r="AF112" i="526"/>
  <c r="AF111" i="526"/>
  <c r="AF110" i="526"/>
  <c r="AF109" i="526"/>
  <c r="AF108" i="526"/>
  <c r="AF107" i="526"/>
  <c r="AF106" i="526"/>
  <c r="AF105" i="526"/>
  <c r="AF104" i="526"/>
  <c r="AF103" i="526"/>
  <c r="AF102" i="526"/>
  <c r="AF101" i="526"/>
  <c r="AF100" i="526"/>
  <c r="AF99" i="526"/>
  <c r="AF98" i="526"/>
  <c r="AF97" i="526"/>
  <c r="AF96" i="526"/>
  <c r="AF95" i="526"/>
  <c r="AF94" i="526"/>
  <c r="AF93" i="526"/>
  <c r="AF92" i="526"/>
  <c r="AF91" i="526"/>
  <c r="AF90" i="526"/>
  <c r="AF89" i="526"/>
  <c r="AF88" i="526"/>
  <c r="AF87" i="526"/>
  <c r="AF86" i="526"/>
  <c r="AF85" i="526"/>
  <c r="AF84" i="526"/>
  <c r="AF83" i="526"/>
  <c r="AF82" i="526"/>
  <c r="AF81" i="526"/>
  <c r="AF80" i="526"/>
  <c r="AF79" i="526"/>
  <c r="AF78" i="526"/>
  <c r="AF77" i="526"/>
  <c r="AF76" i="526"/>
  <c r="AF75" i="526"/>
  <c r="AF74" i="526"/>
  <c r="AF73" i="526"/>
  <c r="AF72" i="526"/>
  <c r="AF71" i="526"/>
  <c r="AF70" i="526"/>
  <c r="AF69" i="526"/>
  <c r="AF68" i="526"/>
  <c r="AF67" i="526"/>
  <c r="AF66" i="526"/>
  <c r="AF65" i="526"/>
  <c r="AF64" i="526"/>
  <c r="AF63" i="526"/>
  <c r="AF62" i="526"/>
  <c r="AF61" i="526"/>
  <c r="AF60" i="526"/>
  <c r="AF59" i="526"/>
  <c r="AF58" i="526"/>
  <c r="AF57" i="526"/>
  <c r="AF56" i="526"/>
  <c r="AF55" i="526"/>
  <c r="AF54" i="526"/>
  <c r="AF53" i="526"/>
  <c r="AF52" i="526"/>
  <c r="AF51" i="526"/>
  <c r="AF50" i="526"/>
  <c r="AF49" i="526"/>
  <c r="AF48" i="526"/>
  <c r="AF47" i="526"/>
  <c r="AF46" i="526"/>
  <c r="AF45" i="526"/>
  <c r="AF44" i="526"/>
  <c r="AF43" i="526"/>
  <c r="AF42" i="526"/>
  <c r="AF41" i="526"/>
  <c r="AF40" i="526"/>
  <c r="AF39" i="526"/>
  <c r="AF38" i="526"/>
  <c r="AF37" i="526"/>
  <c r="AF36" i="526"/>
  <c r="AF35" i="526"/>
  <c r="AF34" i="526"/>
  <c r="AF33" i="526"/>
  <c r="AF32" i="526"/>
  <c r="AF31" i="526"/>
  <c r="B28" i="526"/>
  <c r="D6" i="526"/>
  <c r="C6" i="526"/>
  <c r="D5" i="526"/>
  <c r="C5" i="526"/>
  <c r="C4" i="526"/>
  <c r="C2" i="526"/>
  <c r="B2" i="526"/>
  <c r="C1" i="526"/>
  <c r="B1" i="526"/>
  <c r="G131" i="522"/>
  <c r="BE130" i="522"/>
  <c r="BE129" i="522"/>
  <c r="BE128" i="522"/>
  <c r="BE127" i="522"/>
  <c r="BE126" i="522"/>
  <c r="BE125" i="522"/>
  <c r="BE124" i="522"/>
  <c r="BE123" i="522"/>
  <c r="BE122" i="522"/>
  <c r="BE121" i="522"/>
  <c r="BE120" i="522"/>
  <c r="BE119" i="522"/>
  <c r="BE118" i="522"/>
  <c r="BE117" i="522"/>
  <c r="BE116" i="522"/>
  <c r="BE115" i="522"/>
  <c r="BE114" i="522"/>
  <c r="BE113" i="522"/>
  <c r="BE112" i="522"/>
  <c r="BE111" i="522"/>
  <c r="BE110" i="522"/>
  <c r="BE109" i="522"/>
  <c r="BE108" i="522"/>
  <c r="BE107" i="522"/>
  <c r="BE106" i="522"/>
  <c r="BE105" i="522"/>
  <c r="BE104" i="522"/>
  <c r="BE103" i="522"/>
  <c r="BE102" i="522"/>
  <c r="BE101" i="522"/>
  <c r="BE100" i="522"/>
  <c r="BE99" i="522"/>
  <c r="BE98" i="522"/>
  <c r="BE97" i="522"/>
  <c r="BE96" i="522"/>
  <c r="BE95" i="522"/>
  <c r="BE94" i="522"/>
  <c r="BE93" i="522"/>
  <c r="BE92" i="522"/>
  <c r="BE91" i="522"/>
  <c r="BE90" i="522"/>
  <c r="BE89" i="522"/>
  <c r="BE88" i="522"/>
  <c r="BE87" i="522"/>
  <c r="BE86" i="522"/>
  <c r="BE85" i="522"/>
  <c r="BE84" i="522"/>
  <c r="BE83" i="522"/>
  <c r="BE82" i="522"/>
  <c r="BE81" i="522"/>
  <c r="BE80" i="522"/>
  <c r="BE79" i="522"/>
  <c r="BE78" i="522"/>
  <c r="BE77" i="522"/>
  <c r="BE76" i="522"/>
  <c r="BE75" i="522"/>
  <c r="BE74" i="522"/>
  <c r="BE73" i="522"/>
  <c r="BE72" i="522"/>
  <c r="BE71" i="522"/>
  <c r="BE70" i="522"/>
  <c r="BE69" i="522"/>
  <c r="BE68" i="522"/>
  <c r="BE67" i="522"/>
  <c r="BE66" i="522"/>
  <c r="BE65" i="522"/>
  <c r="BE64" i="522"/>
  <c r="BE63" i="522"/>
  <c r="BE62" i="522"/>
  <c r="BE61" i="522"/>
  <c r="BE60" i="522"/>
  <c r="BE59" i="522"/>
  <c r="BE58" i="522"/>
  <c r="BE57" i="522"/>
  <c r="BE56" i="522"/>
  <c r="BE55" i="522"/>
  <c r="BE54" i="522"/>
  <c r="BE53" i="522"/>
  <c r="BE52" i="522"/>
  <c r="BE51" i="522"/>
  <c r="BE50" i="522"/>
  <c r="BE49" i="522"/>
  <c r="BE48" i="522"/>
  <c r="BE47" i="522"/>
  <c r="BE46" i="522"/>
  <c r="BE45" i="522"/>
  <c r="BE44" i="522"/>
  <c r="BE43" i="522"/>
  <c r="BE42" i="522"/>
  <c r="BE41" i="522"/>
  <c r="BE40" i="522"/>
  <c r="BE39" i="522"/>
  <c r="BE38" i="522"/>
  <c r="BE37" i="522"/>
  <c r="BE36" i="522"/>
  <c r="BE35" i="522"/>
  <c r="BE34" i="522"/>
  <c r="BE33" i="522"/>
  <c r="BE32" i="522"/>
  <c r="BE31" i="522"/>
  <c r="B28" i="522"/>
  <c r="C6" i="522"/>
  <c r="C5" i="522"/>
  <c r="C2" i="522"/>
  <c r="B2" i="522"/>
  <c r="C1" i="522"/>
  <c r="B1" i="522"/>
  <c r="AZ127" i="535" l="1"/>
  <c r="AZ115" i="535"/>
  <c r="AZ120" i="535"/>
  <c r="AZ125" i="535"/>
  <c r="AZ128" i="535"/>
  <c r="AZ104" i="535"/>
  <c r="AZ99" i="535"/>
  <c r="AZ95" i="535"/>
  <c r="AZ91" i="535"/>
  <c r="AZ105" i="535"/>
  <c r="AZ103" i="535"/>
  <c r="AZ90" i="535"/>
  <c r="AZ85" i="535"/>
  <c r="AZ76" i="535"/>
  <c r="AZ54" i="535"/>
  <c r="AZ44" i="535"/>
  <c r="AZ71" i="535"/>
  <c r="AZ74" i="535"/>
  <c r="AZ63" i="535"/>
  <c r="AZ52" i="535"/>
  <c r="AZ46" i="535"/>
  <c r="AZ39" i="535"/>
  <c r="AZ69" i="535"/>
  <c r="AZ60" i="535"/>
  <c r="AZ61" i="535"/>
  <c r="AZ64" i="535"/>
  <c r="AZ111" i="535"/>
  <c r="AZ66" i="535"/>
  <c r="AZ48" i="535"/>
  <c r="AZ81" i="535"/>
  <c r="AZ72" i="535"/>
  <c r="AZ59" i="535"/>
  <c r="AZ51" i="535"/>
  <c r="AZ43" i="535"/>
  <c r="AZ65" i="535"/>
  <c r="AZ38" i="535"/>
  <c r="AZ41" i="535"/>
  <c r="AZ70" i="535"/>
  <c r="AZ40" i="535"/>
  <c r="AZ32" i="535"/>
  <c r="AZ34" i="535"/>
  <c r="AZ37" i="535"/>
  <c r="AZ123" i="535"/>
  <c r="AZ130" i="535"/>
  <c r="AZ118" i="535"/>
  <c r="AZ124" i="535"/>
  <c r="AZ116" i="535"/>
  <c r="AZ102" i="535"/>
  <c r="AZ98" i="535"/>
  <c r="AZ94" i="535"/>
  <c r="AZ113" i="535"/>
  <c r="AZ87" i="535"/>
  <c r="AZ86" i="535"/>
  <c r="AZ88" i="535"/>
  <c r="AZ42" i="535"/>
  <c r="AZ56" i="535"/>
  <c r="AZ119" i="535"/>
  <c r="AZ122" i="535"/>
  <c r="AZ114" i="535"/>
  <c r="AZ117" i="535"/>
  <c r="AZ112" i="535"/>
  <c r="AZ101" i="535"/>
  <c r="AZ97" i="535"/>
  <c r="AZ93" i="535"/>
  <c r="AZ107" i="535"/>
  <c r="AZ110" i="535"/>
  <c r="AZ83" i="535"/>
  <c r="AZ82" i="535"/>
  <c r="AZ84" i="535"/>
  <c r="AZ62" i="535"/>
  <c r="AZ47" i="535"/>
  <c r="AZ75" i="535"/>
  <c r="AZ77" i="535"/>
  <c r="AZ55" i="535"/>
  <c r="AZ50" i="535"/>
  <c r="AZ57" i="535"/>
  <c r="AZ131" i="535"/>
  <c r="AZ121" i="535"/>
  <c r="AZ126" i="535"/>
  <c r="AZ129" i="535"/>
  <c r="AZ108" i="535"/>
  <c r="AZ100" i="535"/>
  <c r="AZ96" i="535"/>
  <c r="AZ92" i="535"/>
  <c r="AZ106" i="535"/>
  <c r="AZ109" i="535"/>
  <c r="AZ79" i="535"/>
  <c r="AZ89" i="535"/>
  <c r="AZ80" i="535"/>
  <c r="AZ58" i="535"/>
  <c r="AZ45" i="535"/>
  <c r="AZ73" i="535"/>
  <c r="AZ78" i="535"/>
  <c r="AZ68" i="535"/>
  <c r="AZ53" i="535"/>
  <c r="AZ49" i="535"/>
  <c r="AZ36" i="535"/>
  <c r="AZ31" i="535"/>
  <c r="AZ35" i="535"/>
  <c r="AZ67" i="535"/>
  <c r="AZ33" i="535"/>
  <c r="N28" i="529"/>
  <c r="M29" i="530"/>
  <c r="M30" i="532"/>
  <c r="K30" i="532"/>
  <c r="N29" i="529" l="1"/>
  <c r="O28" i="529"/>
  <c r="M30" i="530"/>
  <c r="N29" i="530"/>
  <c r="F39" i="477"/>
  <c r="C39" i="532" s="1"/>
  <c r="F38" i="477"/>
  <c r="C38" i="532" s="1"/>
  <c r="F37" i="477"/>
  <c r="C37" i="532" s="1"/>
  <c r="F36" i="477"/>
  <c r="C36" i="532" s="1"/>
  <c r="F35" i="477"/>
  <c r="C35" i="532" s="1"/>
  <c r="F34" i="477"/>
  <c r="C34" i="532" s="1"/>
  <c r="F33" i="477"/>
  <c r="C33" i="532" s="1"/>
  <c r="F32" i="477"/>
  <c r="C32" i="532" s="1"/>
  <c r="BF32" i="477" l="1"/>
  <c r="BG32" i="477"/>
  <c r="BF37" i="477"/>
  <c r="BG37" i="477"/>
  <c r="BF36" i="477"/>
  <c r="BG36" i="477"/>
  <c r="BF35" i="477"/>
  <c r="BG35" i="477"/>
  <c r="BF39" i="477"/>
  <c r="BG39" i="477"/>
  <c r="BF33" i="477"/>
  <c r="BG33" i="477"/>
  <c r="BF34" i="477"/>
  <c r="BG34" i="477"/>
  <c r="BF38" i="477"/>
  <c r="BG38" i="477"/>
  <c r="AN37" i="477"/>
  <c r="AN39" i="477"/>
  <c r="AN38" i="477"/>
  <c r="F40" i="477"/>
  <c r="C40" i="532" s="1"/>
  <c r="O29" i="529"/>
  <c r="P28" i="529"/>
  <c r="N30" i="530"/>
  <c r="O29" i="530"/>
  <c r="U1" i="509" l="1"/>
  <c r="U1" i="507"/>
  <c r="U1" i="510"/>
  <c r="U1" i="508"/>
  <c r="F39" i="544"/>
  <c r="F39" i="470"/>
  <c r="S39" i="470" s="1"/>
  <c r="F37" i="544"/>
  <c r="F37" i="470"/>
  <c r="S37" i="470" s="1"/>
  <c r="F38" i="544"/>
  <c r="F38" i="470"/>
  <c r="S38" i="470" s="1"/>
  <c r="BF40" i="477"/>
  <c r="BG40" i="477"/>
  <c r="AN40" i="477"/>
  <c r="O30" i="530"/>
  <c r="P29" i="530"/>
  <c r="P29" i="529"/>
  <c r="Q28" i="529"/>
  <c r="BK38" i="544" l="1"/>
  <c r="BL38" i="544"/>
  <c r="R39" i="544"/>
  <c r="BK39" i="544"/>
  <c r="BL39" i="544"/>
  <c r="BK37" i="544"/>
  <c r="BL37" i="544"/>
  <c r="Q38" i="544"/>
  <c r="R38" i="544"/>
  <c r="Q37" i="544"/>
  <c r="R37" i="544"/>
  <c r="P39" i="544"/>
  <c r="Q39" i="544"/>
  <c r="O38" i="544"/>
  <c r="P38" i="544"/>
  <c r="O37" i="544"/>
  <c r="P37" i="544"/>
  <c r="BP39" i="544"/>
  <c r="O39" i="544"/>
  <c r="Z38" i="544"/>
  <c r="J38" i="544"/>
  <c r="K38" i="544"/>
  <c r="Z37" i="544"/>
  <c r="J37" i="544"/>
  <c r="K37" i="544"/>
  <c r="Z39" i="544"/>
  <c r="J39" i="544"/>
  <c r="K39" i="544"/>
  <c r="V38" i="544"/>
  <c r="V37" i="544"/>
  <c r="V39" i="544"/>
  <c r="Y38" i="544"/>
  <c r="W38" i="544"/>
  <c r="Y37" i="544"/>
  <c r="W37" i="544"/>
  <c r="Y39" i="544"/>
  <c r="W39" i="544"/>
  <c r="AC38" i="544"/>
  <c r="BA38" i="544"/>
  <c r="BB38" i="544"/>
  <c r="BA37" i="544"/>
  <c r="BB37" i="544"/>
  <c r="BA39" i="544"/>
  <c r="BB39" i="544"/>
  <c r="BO38" i="544"/>
  <c r="BS37" i="544"/>
  <c r="BQ39" i="544"/>
  <c r="AB39" i="544"/>
  <c r="BQ38" i="544"/>
  <c r="B38" i="544"/>
  <c r="BP38" i="544"/>
  <c r="L38" i="544"/>
  <c r="BR38" i="544"/>
  <c r="BS38" i="544"/>
  <c r="AB38" i="544"/>
  <c r="B39" i="544"/>
  <c r="B37" i="544"/>
  <c r="AC37" i="544"/>
  <c r="AC39" i="544"/>
  <c r="AB37" i="544"/>
  <c r="L39" i="544"/>
  <c r="BO37" i="544"/>
  <c r="BS39" i="544"/>
  <c r="L37" i="544"/>
  <c r="BQ37" i="544"/>
  <c r="BR37" i="544"/>
  <c r="BO39" i="544"/>
  <c r="Q38" i="470"/>
  <c r="M38" i="470"/>
  <c r="I38" i="470"/>
  <c r="P38" i="470"/>
  <c r="L38" i="470"/>
  <c r="H38" i="470"/>
  <c r="O38" i="470"/>
  <c r="K38" i="470"/>
  <c r="G38" i="470"/>
  <c r="R38" i="470"/>
  <c r="B38" i="470"/>
  <c r="N38" i="470"/>
  <c r="J38" i="470"/>
  <c r="BP37" i="544"/>
  <c r="BR39" i="544"/>
  <c r="F40" i="544"/>
  <c r="F40" i="470"/>
  <c r="S40" i="470" s="1"/>
  <c r="O37" i="470"/>
  <c r="K37" i="470"/>
  <c r="G37" i="470"/>
  <c r="R37" i="470"/>
  <c r="N37" i="470"/>
  <c r="J37" i="470"/>
  <c r="Q37" i="470"/>
  <c r="M37" i="470"/>
  <c r="I37" i="470"/>
  <c r="B37" i="470"/>
  <c r="P37" i="470"/>
  <c r="L37" i="470"/>
  <c r="H37" i="470"/>
  <c r="O39" i="470"/>
  <c r="K39" i="470"/>
  <c r="G39" i="470"/>
  <c r="R39" i="470"/>
  <c r="N39" i="470"/>
  <c r="J39" i="470"/>
  <c r="Q39" i="470"/>
  <c r="M39" i="470"/>
  <c r="I39" i="470"/>
  <c r="B39" i="470"/>
  <c r="P39" i="470"/>
  <c r="L39" i="470"/>
  <c r="H39" i="470"/>
  <c r="Q29" i="529"/>
  <c r="R28" i="529"/>
  <c r="Q29" i="530"/>
  <c r="P30" i="530"/>
  <c r="BK40" i="544" l="1"/>
  <c r="BL40" i="544"/>
  <c r="Q40" i="544"/>
  <c r="R40" i="544"/>
  <c r="O40" i="544"/>
  <c r="P40" i="544"/>
  <c r="BV38" i="544"/>
  <c r="BT38" i="544"/>
  <c r="BU38" i="544"/>
  <c r="BT39" i="544"/>
  <c r="BU39" i="544"/>
  <c r="BV39" i="544"/>
  <c r="BU37" i="544"/>
  <c r="BV37" i="544"/>
  <c r="BT37" i="544"/>
  <c r="Z40" i="544"/>
  <c r="J40" i="544"/>
  <c r="K40" i="544"/>
  <c r="F39" i="472"/>
  <c r="C39" i="370"/>
  <c r="F37" i="472"/>
  <c r="C37" i="370"/>
  <c r="F38" i="472"/>
  <c r="C38" i="370"/>
  <c r="F37" i="471"/>
  <c r="F38" i="471"/>
  <c r="F39" i="471"/>
  <c r="F39" i="469"/>
  <c r="F39" i="473"/>
  <c r="F37" i="469"/>
  <c r="F37" i="473"/>
  <c r="F38" i="469"/>
  <c r="F38" i="473"/>
  <c r="V40" i="544"/>
  <c r="Y40" i="544"/>
  <c r="W40" i="544"/>
  <c r="BA40" i="544"/>
  <c r="BB40" i="544"/>
  <c r="BP40" i="544"/>
  <c r="BQ40" i="544"/>
  <c r="AB40" i="544"/>
  <c r="L40" i="544"/>
  <c r="BS40" i="544"/>
  <c r="B40" i="544"/>
  <c r="AC40" i="544"/>
  <c r="BR40" i="544"/>
  <c r="BO40" i="544"/>
  <c r="Q40" i="470"/>
  <c r="M40" i="470"/>
  <c r="I40" i="470"/>
  <c r="B40" i="470"/>
  <c r="P40" i="470"/>
  <c r="L40" i="470"/>
  <c r="H40" i="470"/>
  <c r="O40" i="470"/>
  <c r="K40" i="470"/>
  <c r="G40" i="470"/>
  <c r="R40" i="470"/>
  <c r="N40" i="470"/>
  <c r="J40" i="470"/>
  <c r="Q30" i="530"/>
  <c r="R29" i="530"/>
  <c r="R29" i="529"/>
  <c r="S28" i="529"/>
  <c r="C38" i="522" l="1"/>
  <c r="C38" i="527"/>
  <c r="C39" i="522"/>
  <c r="C39" i="527"/>
  <c r="C37" i="522"/>
  <c r="C37" i="527"/>
  <c r="C38" i="526"/>
  <c r="C38" i="538"/>
  <c r="C39" i="526"/>
  <c r="C39" i="538"/>
  <c r="C37" i="526"/>
  <c r="C37" i="538"/>
  <c r="G37" i="473"/>
  <c r="X37" i="473"/>
  <c r="G38" i="473"/>
  <c r="X38" i="473"/>
  <c r="G39" i="473"/>
  <c r="X39" i="473"/>
  <c r="U39" i="472"/>
  <c r="X39" i="472"/>
  <c r="U38" i="472"/>
  <c r="X38" i="472"/>
  <c r="U37" i="472"/>
  <c r="X37" i="472"/>
  <c r="G39" i="471"/>
  <c r="X39" i="471"/>
  <c r="G38" i="471"/>
  <c r="X38" i="471"/>
  <c r="G37" i="471"/>
  <c r="X37" i="471"/>
  <c r="Y38" i="469"/>
  <c r="X38" i="469"/>
  <c r="Z39" i="469"/>
  <c r="X39" i="469"/>
  <c r="Z37" i="469"/>
  <c r="X37" i="469"/>
  <c r="BT40" i="544"/>
  <c r="BU40" i="544"/>
  <c r="BV40" i="544"/>
  <c r="BA38" i="472"/>
  <c r="BB38" i="472"/>
  <c r="BC38" i="472"/>
  <c r="BD38" i="472"/>
  <c r="BA37" i="472"/>
  <c r="BB37" i="472"/>
  <c r="BC37" i="472"/>
  <c r="BD37" i="472"/>
  <c r="BA39" i="472"/>
  <c r="BB39" i="472"/>
  <c r="BC39" i="472"/>
  <c r="BD39" i="472"/>
  <c r="Z38" i="469"/>
  <c r="W38" i="469"/>
  <c r="G38" i="469"/>
  <c r="B38" i="469"/>
  <c r="U38" i="469"/>
  <c r="B37" i="469"/>
  <c r="U37" i="469"/>
  <c r="W37" i="469"/>
  <c r="Y37" i="469"/>
  <c r="F40" i="472"/>
  <c r="C40" i="370"/>
  <c r="G37" i="469"/>
  <c r="F40" i="471"/>
  <c r="Y39" i="469"/>
  <c r="U39" i="469"/>
  <c r="W39" i="469"/>
  <c r="G39" i="469"/>
  <c r="B39" i="469"/>
  <c r="F40" i="469"/>
  <c r="F40" i="473"/>
  <c r="S29" i="530"/>
  <c r="R30" i="530"/>
  <c r="S29" i="529"/>
  <c r="T28" i="529"/>
  <c r="C40" i="522" l="1"/>
  <c r="C40" i="527"/>
  <c r="C40" i="526"/>
  <c r="C40" i="538"/>
  <c r="I39" i="538"/>
  <c r="B39" i="538"/>
  <c r="I37" i="538"/>
  <c r="B37" i="538"/>
  <c r="B38" i="538"/>
  <c r="I38" i="538"/>
  <c r="G40" i="473"/>
  <c r="X40" i="473"/>
  <c r="U40" i="472"/>
  <c r="X40" i="472"/>
  <c r="G40" i="471"/>
  <c r="X40" i="471"/>
  <c r="U40" i="469"/>
  <c r="X40" i="469"/>
  <c r="BA40" i="472"/>
  <c r="BB40" i="472"/>
  <c r="BC40" i="472"/>
  <c r="BD40" i="472"/>
  <c r="W40" i="469"/>
  <c r="G40" i="469"/>
  <c r="Z40" i="469"/>
  <c r="B40" i="469"/>
  <c r="Y40" i="469"/>
  <c r="S30" i="530"/>
  <c r="T29" i="530"/>
  <c r="T29" i="529"/>
  <c r="U28" i="529"/>
  <c r="I40" i="538" l="1"/>
  <c r="B40" i="538"/>
  <c r="U29" i="530"/>
  <c r="T30" i="530"/>
  <c r="U29" i="529"/>
  <c r="V28" i="529"/>
  <c r="V29" i="529" l="1"/>
  <c r="W28" i="529"/>
  <c r="U30" i="530"/>
  <c r="V29" i="530"/>
  <c r="V30" i="530" l="1"/>
  <c r="W29" i="530"/>
  <c r="W29" i="529"/>
  <c r="X28" i="529"/>
  <c r="I5" i="477"/>
  <c r="H5" i="477"/>
  <c r="X29" i="529" l="1"/>
  <c r="Y28" i="529"/>
  <c r="W30" i="530"/>
  <c r="X29" i="530"/>
  <c r="Y29" i="530" l="1"/>
  <c r="X30" i="530"/>
  <c r="Y29" i="529"/>
  <c r="Z28" i="529"/>
  <c r="Z29" i="529" l="1"/>
  <c r="AA28" i="529"/>
  <c r="Y30" i="530"/>
  <c r="Z29" i="530"/>
  <c r="Z30" i="530" l="1"/>
  <c r="AA29" i="530"/>
  <c r="AA29" i="529"/>
  <c r="AB28" i="529"/>
  <c r="AA30" i="530" l="1"/>
  <c r="AB29" i="530"/>
  <c r="AB29" i="529"/>
  <c r="AC28" i="529"/>
  <c r="AC29" i="529" l="1"/>
  <c r="AD28" i="529"/>
  <c r="AB30" i="530"/>
  <c r="AC29" i="530"/>
  <c r="AC30" i="530" l="1"/>
  <c r="AD29" i="530"/>
  <c r="AD29" i="529"/>
  <c r="AE28" i="529"/>
  <c r="F130" i="522" l="1"/>
  <c r="F127" i="522"/>
  <c r="F123" i="522"/>
  <c r="F119" i="522"/>
  <c r="F115" i="522"/>
  <c r="F111" i="522"/>
  <c r="F107" i="522"/>
  <c r="F103" i="522"/>
  <c r="F99" i="522"/>
  <c r="F95" i="522"/>
  <c r="F91" i="522"/>
  <c r="F87" i="522"/>
  <c r="F83" i="522"/>
  <c r="F79" i="522"/>
  <c r="F75" i="522"/>
  <c r="F71" i="522"/>
  <c r="F67" i="522"/>
  <c r="F63" i="522"/>
  <c r="F59" i="522"/>
  <c r="F55" i="522"/>
  <c r="F51" i="522"/>
  <c r="F47" i="522"/>
  <c r="F43" i="522"/>
  <c r="F126" i="522"/>
  <c r="F122" i="522"/>
  <c r="F118" i="522"/>
  <c r="F114" i="522"/>
  <c r="F110" i="522"/>
  <c r="F106" i="522"/>
  <c r="F102" i="522"/>
  <c r="F98" i="522"/>
  <c r="F94" i="522"/>
  <c r="F90" i="522"/>
  <c r="F86" i="522"/>
  <c r="F82" i="522"/>
  <c r="F78" i="522"/>
  <c r="F74" i="522"/>
  <c r="F70" i="522"/>
  <c r="F66" i="522"/>
  <c r="F62" i="522"/>
  <c r="F58" i="522"/>
  <c r="F54" i="522"/>
  <c r="F50" i="522"/>
  <c r="F46" i="522"/>
  <c r="F42" i="522"/>
  <c r="F129" i="522"/>
  <c r="F125" i="522"/>
  <c r="F121" i="522"/>
  <c r="F117" i="522"/>
  <c r="F113" i="522"/>
  <c r="F109" i="522"/>
  <c r="F105" i="522"/>
  <c r="F101" i="522"/>
  <c r="F97" i="522"/>
  <c r="F93" i="522"/>
  <c r="F89" i="522"/>
  <c r="F85" i="522"/>
  <c r="F81" i="522"/>
  <c r="F77" i="522"/>
  <c r="F73" i="522"/>
  <c r="F69" i="522"/>
  <c r="F65" i="522"/>
  <c r="F61" i="522"/>
  <c r="F57" i="522"/>
  <c r="F53" i="522"/>
  <c r="F49" i="522"/>
  <c r="F45" i="522"/>
  <c r="F128" i="522"/>
  <c r="F124" i="522"/>
  <c r="F120" i="522"/>
  <c r="F116" i="522"/>
  <c r="F112" i="522"/>
  <c r="F108" i="522"/>
  <c r="F104" i="522"/>
  <c r="F100" i="522"/>
  <c r="F96" i="522"/>
  <c r="F92" i="522"/>
  <c r="F88" i="522"/>
  <c r="F84" i="522"/>
  <c r="F80" i="522"/>
  <c r="F76" i="522"/>
  <c r="F72" i="522"/>
  <c r="F68" i="522"/>
  <c r="F64" i="522"/>
  <c r="F60" i="522"/>
  <c r="F56" i="522"/>
  <c r="F52" i="522"/>
  <c r="F48" i="522"/>
  <c r="F44" i="522"/>
  <c r="V45" i="470"/>
  <c r="X45" i="470"/>
  <c r="T45" i="470"/>
  <c r="AD30" i="530"/>
  <c r="AE29" i="530"/>
  <c r="AE29" i="529"/>
  <c r="AF28" i="529"/>
  <c r="H44" i="527" l="1"/>
  <c r="G44" i="527"/>
  <c r="H52" i="527"/>
  <c r="G52" i="527"/>
  <c r="H68" i="527"/>
  <c r="G68" i="527"/>
  <c r="H84" i="527"/>
  <c r="G84" i="527"/>
  <c r="H100" i="527"/>
  <c r="G100" i="527"/>
  <c r="H116" i="527"/>
  <c r="G116" i="527"/>
  <c r="G49" i="527"/>
  <c r="H49" i="527"/>
  <c r="G65" i="527"/>
  <c r="H65" i="527"/>
  <c r="G81" i="527"/>
  <c r="H81" i="527"/>
  <c r="G97" i="527"/>
  <c r="H97" i="527"/>
  <c r="G113" i="527"/>
  <c r="H113" i="527"/>
  <c r="G129" i="527"/>
  <c r="H129" i="527"/>
  <c r="G54" i="527"/>
  <c r="H54" i="527"/>
  <c r="G70" i="527"/>
  <c r="H70" i="527"/>
  <c r="G86" i="527"/>
  <c r="H86" i="527"/>
  <c r="G102" i="527"/>
  <c r="H102" i="527"/>
  <c r="G118" i="527"/>
  <c r="H118" i="527"/>
  <c r="H43" i="527"/>
  <c r="G43" i="527"/>
  <c r="H59" i="527"/>
  <c r="G59" i="527"/>
  <c r="H75" i="527"/>
  <c r="G75" i="527"/>
  <c r="H91" i="527"/>
  <c r="G91" i="527"/>
  <c r="H107" i="527"/>
  <c r="G107" i="527"/>
  <c r="H123" i="527"/>
  <c r="G123" i="527"/>
  <c r="H48" i="527"/>
  <c r="G48" i="527"/>
  <c r="H64" i="527"/>
  <c r="G64" i="527"/>
  <c r="H80" i="527"/>
  <c r="G80" i="527"/>
  <c r="H96" i="527"/>
  <c r="G96" i="527"/>
  <c r="H112" i="527"/>
  <c r="G112" i="527"/>
  <c r="H128" i="527"/>
  <c r="G128" i="527"/>
  <c r="G45" i="527"/>
  <c r="H45" i="527"/>
  <c r="G61" i="527"/>
  <c r="H61" i="527"/>
  <c r="G77" i="527"/>
  <c r="H77" i="527"/>
  <c r="G93" i="527"/>
  <c r="H93" i="527"/>
  <c r="G109" i="527"/>
  <c r="H109" i="527"/>
  <c r="G125" i="527"/>
  <c r="H125" i="527"/>
  <c r="G50" i="527"/>
  <c r="H50" i="527"/>
  <c r="G66" i="527"/>
  <c r="H66" i="527"/>
  <c r="G82" i="527"/>
  <c r="H82" i="527"/>
  <c r="G98" i="527"/>
  <c r="H98" i="527"/>
  <c r="G114" i="527"/>
  <c r="H114" i="527"/>
  <c r="H55" i="527"/>
  <c r="G55" i="527"/>
  <c r="H71" i="527"/>
  <c r="G71" i="527"/>
  <c r="H87" i="527"/>
  <c r="G87" i="527"/>
  <c r="H103" i="527"/>
  <c r="G103" i="527"/>
  <c r="H119" i="527"/>
  <c r="G119" i="527"/>
  <c r="H60" i="527"/>
  <c r="G60" i="527"/>
  <c r="H76" i="527"/>
  <c r="G76" i="527"/>
  <c r="H92" i="527"/>
  <c r="G92" i="527"/>
  <c r="H108" i="527"/>
  <c r="G108" i="527"/>
  <c r="H124" i="527"/>
  <c r="G124" i="527"/>
  <c r="G57" i="527"/>
  <c r="H57" i="527"/>
  <c r="G73" i="527"/>
  <c r="H73" i="527"/>
  <c r="G89" i="527"/>
  <c r="H89" i="527"/>
  <c r="G105" i="527"/>
  <c r="H105" i="527"/>
  <c r="G121" i="527"/>
  <c r="H121" i="527"/>
  <c r="G46" i="527"/>
  <c r="H46" i="527"/>
  <c r="G62" i="527"/>
  <c r="H62" i="527"/>
  <c r="G78" i="527"/>
  <c r="H78" i="527"/>
  <c r="G94" i="527"/>
  <c r="H94" i="527"/>
  <c r="G110" i="527"/>
  <c r="H110" i="527"/>
  <c r="G126" i="527"/>
  <c r="H126" i="527"/>
  <c r="H51" i="527"/>
  <c r="G51" i="527"/>
  <c r="H67" i="527"/>
  <c r="G67" i="527"/>
  <c r="H83" i="527"/>
  <c r="G83" i="527"/>
  <c r="H99" i="527"/>
  <c r="G99" i="527"/>
  <c r="H115" i="527"/>
  <c r="G115" i="527"/>
  <c r="H56" i="527"/>
  <c r="G56" i="527"/>
  <c r="H72" i="527"/>
  <c r="G72" i="527"/>
  <c r="H88" i="527"/>
  <c r="G88" i="527"/>
  <c r="H104" i="527"/>
  <c r="G104" i="527"/>
  <c r="H120" i="527"/>
  <c r="G120" i="527"/>
  <c r="G53" i="527"/>
  <c r="H53" i="527"/>
  <c r="G69" i="527"/>
  <c r="H69" i="527"/>
  <c r="G85" i="527"/>
  <c r="H85" i="527"/>
  <c r="G101" i="527"/>
  <c r="H101" i="527"/>
  <c r="G117" i="527"/>
  <c r="H117" i="527"/>
  <c r="G42" i="527"/>
  <c r="H42" i="527"/>
  <c r="G58" i="527"/>
  <c r="H58" i="527"/>
  <c r="G74" i="527"/>
  <c r="H74" i="527"/>
  <c r="G90" i="527"/>
  <c r="H90" i="527"/>
  <c r="G106" i="527"/>
  <c r="H106" i="527"/>
  <c r="G122" i="527"/>
  <c r="H122" i="527"/>
  <c r="H47" i="527"/>
  <c r="G47" i="527"/>
  <c r="H63" i="527"/>
  <c r="G63" i="527"/>
  <c r="H79" i="527"/>
  <c r="G79" i="527"/>
  <c r="H95" i="527"/>
  <c r="G95" i="527"/>
  <c r="H111" i="527"/>
  <c r="G111" i="527"/>
  <c r="H127" i="527"/>
  <c r="G127" i="527"/>
  <c r="G130" i="527"/>
  <c r="H130" i="527"/>
  <c r="D44" i="527"/>
  <c r="E44" i="527"/>
  <c r="D48" i="522"/>
  <c r="D52" i="527"/>
  <c r="E52" i="527"/>
  <c r="D64" i="522"/>
  <c r="D68" i="527"/>
  <c r="E68" i="527"/>
  <c r="D80" i="522"/>
  <c r="D84" i="527"/>
  <c r="E84" i="527"/>
  <c r="D96" i="522"/>
  <c r="D100" i="527"/>
  <c r="E100" i="527"/>
  <c r="D112" i="522"/>
  <c r="D116" i="527"/>
  <c r="E116" i="527"/>
  <c r="D128" i="522"/>
  <c r="D49" i="527"/>
  <c r="E49" i="527"/>
  <c r="D57" i="522"/>
  <c r="D65" i="527"/>
  <c r="E65" i="527"/>
  <c r="D73" i="522"/>
  <c r="D81" i="527"/>
  <c r="E81" i="527"/>
  <c r="D89" i="522"/>
  <c r="E97" i="527"/>
  <c r="D97" i="527"/>
  <c r="D105" i="522"/>
  <c r="D113" i="527"/>
  <c r="E113" i="527"/>
  <c r="D121" i="522"/>
  <c r="D129" i="527"/>
  <c r="E129" i="527"/>
  <c r="D46" i="522"/>
  <c r="E54" i="527"/>
  <c r="D54" i="527"/>
  <c r="D62" i="522"/>
  <c r="E70" i="527"/>
  <c r="D70" i="527"/>
  <c r="D78" i="522"/>
  <c r="E86" i="527"/>
  <c r="D86" i="527"/>
  <c r="D94" i="522"/>
  <c r="E102" i="527"/>
  <c r="D102" i="527"/>
  <c r="D110" i="522"/>
  <c r="E118" i="527"/>
  <c r="D118" i="527"/>
  <c r="D126" i="522"/>
  <c r="D43" i="527"/>
  <c r="E43" i="527"/>
  <c r="D55" i="522"/>
  <c r="D59" i="527"/>
  <c r="E59" i="527"/>
  <c r="D71" i="522"/>
  <c r="D75" i="527"/>
  <c r="E75" i="527"/>
  <c r="D87" i="522"/>
  <c r="D91" i="527"/>
  <c r="E91" i="527"/>
  <c r="D103" i="522"/>
  <c r="D107" i="527"/>
  <c r="E107" i="527"/>
  <c r="D119" i="522"/>
  <c r="E123" i="527"/>
  <c r="D123" i="527"/>
  <c r="D44" i="522"/>
  <c r="D48" i="527"/>
  <c r="E48" i="527"/>
  <c r="D60" i="522"/>
  <c r="D64" i="527"/>
  <c r="E64" i="527"/>
  <c r="D76" i="522"/>
  <c r="D80" i="527"/>
  <c r="E80" i="527"/>
  <c r="D92" i="522"/>
  <c r="D96" i="527"/>
  <c r="E96" i="527"/>
  <c r="D108" i="522"/>
  <c r="D112" i="527"/>
  <c r="E112" i="527"/>
  <c r="D124" i="522"/>
  <c r="D128" i="527"/>
  <c r="E128" i="527"/>
  <c r="D45" i="527"/>
  <c r="E45" i="527"/>
  <c r="D53" i="522"/>
  <c r="D61" i="527"/>
  <c r="E61" i="527"/>
  <c r="D69" i="522"/>
  <c r="D77" i="527"/>
  <c r="E77" i="527"/>
  <c r="D85" i="522"/>
  <c r="D93" i="527"/>
  <c r="E93" i="527"/>
  <c r="D101" i="522"/>
  <c r="D109" i="527"/>
  <c r="E109" i="527"/>
  <c r="D117" i="522"/>
  <c r="D125" i="527"/>
  <c r="E125" i="527"/>
  <c r="D42" i="522"/>
  <c r="E50" i="527"/>
  <c r="D50" i="527"/>
  <c r="D58" i="522"/>
  <c r="E66" i="527"/>
  <c r="D66" i="527"/>
  <c r="D74" i="522"/>
  <c r="E82" i="527"/>
  <c r="D82" i="527"/>
  <c r="D90" i="522"/>
  <c r="E98" i="527"/>
  <c r="D98" i="527"/>
  <c r="D106" i="522"/>
  <c r="E114" i="527"/>
  <c r="D114" i="527"/>
  <c r="D122" i="522"/>
  <c r="D51" i="522"/>
  <c r="E55" i="527"/>
  <c r="D55" i="527"/>
  <c r="D67" i="522"/>
  <c r="E71" i="527"/>
  <c r="D71" i="527"/>
  <c r="D83" i="522"/>
  <c r="E87" i="527"/>
  <c r="D87" i="527"/>
  <c r="D99" i="522"/>
  <c r="D103" i="527"/>
  <c r="E103" i="527"/>
  <c r="D115" i="522"/>
  <c r="D119" i="527"/>
  <c r="E119" i="527"/>
  <c r="D130" i="522"/>
  <c r="D56" i="522"/>
  <c r="D60" i="527"/>
  <c r="E60" i="527"/>
  <c r="D72" i="522"/>
  <c r="D76" i="527"/>
  <c r="E76" i="527"/>
  <c r="D88" i="522"/>
  <c r="D92" i="527"/>
  <c r="E92" i="527"/>
  <c r="D104" i="522"/>
  <c r="D108" i="527"/>
  <c r="E108" i="527"/>
  <c r="D120" i="522"/>
  <c r="D124" i="527"/>
  <c r="E124" i="527"/>
  <c r="D49" i="522"/>
  <c r="D57" i="527"/>
  <c r="E57" i="527"/>
  <c r="D65" i="522"/>
  <c r="D73" i="527"/>
  <c r="E73" i="527"/>
  <c r="D81" i="522"/>
  <c r="D89" i="527"/>
  <c r="E89" i="527"/>
  <c r="D97" i="522"/>
  <c r="D105" i="527"/>
  <c r="E105" i="527"/>
  <c r="D113" i="522"/>
  <c r="D121" i="527"/>
  <c r="E121" i="527"/>
  <c r="D129" i="522"/>
  <c r="E46" i="527"/>
  <c r="D46" i="527"/>
  <c r="D54" i="522"/>
  <c r="E62" i="527"/>
  <c r="D62" i="527"/>
  <c r="D70" i="522"/>
  <c r="E78" i="527"/>
  <c r="D78" i="527"/>
  <c r="D86" i="522"/>
  <c r="E94" i="527"/>
  <c r="D94" i="527"/>
  <c r="D102" i="522"/>
  <c r="E110" i="527"/>
  <c r="D110" i="527"/>
  <c r="D118" i="522"/>
  <c r="E126" i="527"/>
  <c r="D126" i="527"/>
  <c r="D47" i="522"/>
  <c r="D51" i="527"/>
  <c r="E51" i="527"/>
  <c r="D63" i="522"/>
  <c r="D67" i="527"/>
  <c r="E67" i="527"/>
  <c r="D79" i="522"/>
  <c r="D83" i="527"/>
  <c r="E83" i="527"/>
  <c r="D95" i="522"/>
  <c r="D99" i="527"/>
  <c r="E99" i="527"/>
  <c r="D111" i="522"/>
  <c r="D115" i="527"/>
  <c r="E115" i="527"/>
  <c r="D127" i="522"/>
  <c r="D52" i="522"/>
  <c r="D56" i="527"/>
  <c r="E56" i="527"/>
  <c r="D68" i="522"/>
  <c r="D72" i="527"/>
  <c r="E72" i="527"/>
  <c r="D84" i="522"/>
  <c r="D88" i="527"/>
  <c r="E88" i="527"/>
  <c r="D100" i="522"/>
  <c r="D104" i="527"/>
  <c r="E104" i="527"/>
  <c r="D116" i="522"/>
  <c r="D120" i="527"/>
  <c r="E120" i="527"/>
  <c r="D45" i="522"/>
  <c r="D53" i="527"/>
  <c r="E53" i="527"/>
  <c r="D61" i="522"/>
  <c r="D69" i="527"/>
  <c r="E69" i="527"/>
  <c r="D77" i="522"/>
  <c r="D85" i="527"/>
  <c r="E85" i="527"/>
  <c r="D93" i="522"/>
  <c r="D101" i="527"/>
  <c r="E101" i="527"/>
  <c r="D109" i="522"/>
  <c r="D117" i="527"/>
  <c r="E117" i="527"/>
  <c r="D125" i="522"/>
  <c r="E42" i="527"/>
  <c r="D42" i="527"/>
  <c r="D50" i="522"/>
  <c r="E58" i="527"/>
  <c r="D58" i="527"/>
  <c r="D66" i="522"/>
  <c r="E74" i="527"/>
  <c r="D74" i="527"/>
  <c r="D82" i="522"/>
  <c r="E90" i="527"/>
  <c r="D90" i="527"/>
  <c r="D98" i="522"/>
  <c r="E106" i="527"/>
  <c r="D106" i="527"/>
  <c r="D114" i="522"/>
  <c r="E122" i="527"/>
  <c r="D122" i="527"/>
  <c r="D43" i="522"/>
  <c r="E47" i="527"/>
  <c r="D47" i="527"/>
  <c r="D59" i="522"/>
  <c r="E63" i="527"/>
  <c r="D63" i="527"/>
  <c r="D75" i="522"/>
  <c r="E79" i="527"/>
  <c r="D79" i="527"/>
  <c r="D91" i="522"/>
  <c r="E95" i="527"/>
  <c r="D95" i="527"/>
  <c r="D107" i="522"/>
  <c r="E111" i="527"/>
  <c r="D111" i="527"/>
  <c r="D123" i="522"/>
  <c r="E127" i="527"/>
  <c r="D127" i="527"/>
  <c r="E130" i="527"/>
  <c r="D130" i="527"/>
  <c r="W45" i="470"/>
  <c r="U45" i="470"/>
  <c r="Y45" i="470"/>
  <c r="C44" i="528"/>
  <c r="K44" i="527"/>
  <c r="B44" i="527"/>
  <c r="F44" i="527" s="1"/>
  <c r="Z44" i="527"/>
  <c r="I44" i="527"/>
  <c r="AK52" i="522"/>
  <c r="U52" i="522"/>
  <c r="AV52" i="522"/>
  <c r="AF52" i="522"/>
  <c r="AI52" i="522" s="1"/>
  <c r="P52" i="522"/>
  <c r="S52" i="522" s="1"/>
  <c r="AL52" i="522"/>
  <c r="V52" i="522"/>
  <c r="AW52" i="522"/>
  <c r="AG52" i="522"/>
  <c r="Q52" i="522"/>
  <c r="AR52" i="522"/>
  <c r="AU52" i="522" s="1"/>
  <c r="AB52" i="522"/>
  <c r="AE52" i="522" s="1"/>
  <c r="L52" i="522"/>
  <c r="O52" i="522" s="1"/>
  <c r="BB52" i="522"/>
  <c r="AH52" i="522"/>
  <c r="R52" i="522"/>
  <c r="AS52" i="522"/>
  <c r="AC52" i="522"/>
  <c r="M52" i="522"/>
  <c r="AN52" i="522"/>
  <c r="AQ52" i="522" s="1"/>
  <c r="X52" i="522"/>
  <c r="AA52" i="522" s="1"/>
  <c r="H52" i="522"/>
  <c r="K52" i="522" s="1"/>
  <c r="AT52" i="522"/>
  <c r="AD52" i="522"/>
  <c r="N52" i="522"/>
  <c r="BC52" i="522"/>
  <c r="AO52" i="522"/>
  <c r="Y52" i="522"/>
  <c r="I52" i="522"/>
  <c r="AJ52" i="522"/>
  <c r="AM52" i="522" s="1"/>
  <c r="T52" i="522"/>
  <c r="W52" i="522" s="1"/>
  <c r="B52" i="522"/>
  <c r="AP52" i="522"/>
  <c r="Z52" i="522"/>
  <c r="J52" i="522"/>
  <c r="Z52" i="526"/>
  <c r="I52" i="526"/>
  <c r="J52" i="526"/>
  <c r="D52" i="538" s="1"/>
  <c r="AE52" i="538" s="1"/>
  <c r="H52" i="526"/>
  <c r="AH52" i="526"/>
  <c r="B52" i="526"/>
  <c r="G52" i="526"/>
  <c r="C60" i="528"/>
  <c r="K60" i="527"/>
  <c r="B60" i="527"/>
  <c r="F60" i="527" s="1"/>
  <c r="Z60" i="527"/>
  <c r="I60" i="527"/>
  <c r="AW68" i="522"/>
  <c r="AG68" i="522"/>
  <c r="Q68" i="522"/>
  <c r="AR68" i="522"/>
  <c r="AU68" i="522" s="1"/>
  <c r="AB68" i="522"/>
  <c r="AE68" i="522" s="1"/>
  <c r="L68" i="522"/>
  <c r="O68" i="522" s="1"/>
  <c r="AP68" i="522"/>
  <c r="Z68" i="522"/>
  <c r="J68" i="522"/>
  <c r="AK68" i="522"/>
  <c r="U68" i="522"/>
  <c r="AV68" i="522"/>
  <c r="AF68" i="522"/>
  <c r="AI68" i="522" s="1"/>
  <c r="P68" i="522"/>
  <c r="S68" i="522" s="1"/>
  <c r="BC68" i="522"/>
  <c r="AT68" i="522"/>
  <c r="AD68" i="522"/>
  <c r="N68" i="522"/>
  <c r="AO68" i="522"/>
  <c r="I68" i="522"/>
  <c r="T68" i="522"/>
  <c r="W68" i="522" s="1"/>
  <c r="BB68" i="522"/>
  <c r="R68" i="522"/>
  <c r="AC68" i="522"/>
  <c r="AN68" i="522"/>
  <c r="AQ68" i="522" s="1"/>
  <c r="H68" i="522"/>
  <c r="K68" i="522" s="1"/>
  <c r="AL68" i="522"/>
  <c r="Y68" i="522"/>
  <c r="AJ68" i="522"/>
  <c r="AM68" i="522" s="1"/>
  <c r="B68" i="522"/>
  <c r="AH68" i="522"/>
  <c r="AS68" i="522"/>
  <c r="M68" i="522"/>
  <c r="X68" i="522"/>
  <c r="AA68" i="522" s="1"/>
  <c r="V68" i="522"/>
  <c r="Z68" i="526"/>
  <c r="I68" i="526"/>
  <c r="J68" i="526"/>
  <c r="D68" i="538" s="1"/>
  <c r="AE68" i="538" s="1"/>
  <c r="H68" i="526"/>
  <c r="AH68" i="526"/>
  <c r="B68" i="526"/>
  <c r="G68" i="526"/>
  <c r="I76" i="527"/>
  <c r="C76" i="528"/>
  <c r="K76" i="527"/>
  <c r="B76" i="527"/>
  <c r="F76" i="527" s="1"/>
  <c r="Z76" i="527"/>
  <c r="H84" i="526"/>
  <c r="AH84" i="526"/>
  <c r="B84" i="526"/>
  <c r="Z84" i="526"/>
  <c r="G84" i="526"/>
  <c r="J84" i="526"/>
  <c r="D84" i="538" s="1"/>
  <c r="AE84" i="538" s="1"/>
  <c r="I84" i="526"/>
  <c r="C88" i="528"/>
  <c r="B88" i="527"/>
  <c r="F88" i="527" s="1"/>
  <c r="K88" i="527"/>
  <c r="I88" i="527"/>
  <c r="Z88" i="527"/>
  <c r="Z100" i="526"/>
  <c r="I100" i="526"/>
  <c r="J100" i="526"/>
  <c r="D100" i="538" s="1"/>
  <c r="AE100" i="538" s="1"/>
  <c r="H100" i="526"/>
  <c r="AH100" i="526"/>
  <c r="B100" i="526"/>
  <c r="G100" i="526"/>
  <c r="K104" i="527"/>
  <c r="I104" i="527"/>
  <c r="Z104" i="527"/>
  <c r="C104" i="528"/>
  <c r="B104" i="527"/>
  <c r="F104" i="527" s="1"/>
  <c r="AO116" i="522"/>
  <c r="Y116" i="522"/>
  <c r="I116" i="522"/>
  <c r="AJ116" i="522"/>
  <c r="AM116" i="522" s="1"/>
  <c r="T116" i="522"/>
  <c r="W116" i="522" s="1"/>
  <c r="B116" i="522"/>
  <c r="BB116" i="522"/>
  <c r="AH116" i="522"/>
  <c r="R116" i="522"/>
  <c r="AK116" i="522"/>
  <c r="U116" i="522"/>
  <c r="AV116" i="522"/>
  <c r="AF116" i="522"/>
  <c r="AI116" i="522" s="1"/>
  <c r="P116" i="522"/>
  <c r="S116" i="522" s="1"/>
  <c r="BC116" i="522"/>
  <c r="AT116" i="522"/>
  <c r="AD116" i="522"/>
  <c r="N116" i="522"/>
  <c r="AW116" i="522"/>
  <c r="AG116" i="522"/>
  <c r="Q116" i="522"/>
  <c r="AR116" i="522"/>
  <c r="AU116" i="522" s="1"/>
  <c r="AB116" i="522"/>
  <c r="AE116" i="522" s="1"/>
  <c r="L116" i="522"/>
  <c r="O116" i="522" s="1"/>
  <c r="AP116" i="522"/>
  <c r="Z116" i="522"/>
  <c r="J116" i="522"/>
  <c r="AS116" i="522"/>
  <c r="AC116" i="522"/>
  <c r="M116" i="522"/>
  <c r="AN116" i="522"/>
  <c r="AQ116" i="522" s="1"/>
  <c r="X116" i="522"/>
  <c r="AA116" i="522" s="1"/>
  <c r="H116" i="522"/>
  <c r="K116" i="522" s="1"/>
  <c r="AL116" i="522"/>
  <c r="V116" i="522"/>
  <c r="Z116" i="526"/>
  <c r="AH116" i="526"/>
  <c r="B116" i="526"/>
  <c r="G116" i="526"/>
  <c r="J116" i="526"/>
  <c r="D116" i="538" s="1"/>
  <c r="AE116" i="538" s="1"/>
  <c r="I116" i="526"/>
  <c r="H116" i="526"/>
  <c r="Z120" i="527"/>
  <c r="I120" i="527"/>
  <c r="K120" i="527"/>
  <c r="C120" i="528"/>
  <c r="B120" i="527"/>
  <c r="F120" i="527" s="1"/>
  <c r="Z45" i="527"/>
  <c r="C45" i="528"/>
  <c r="B45" i="527"/>
  <c r="F45" i="527" s="1"/>
  <c r="K45" i="527"/>
  <c r="I45" i="527"/>
  <c r="AH49" i="526"/>
  <c r="B49" i="526"/>
  <c r="G49" i="526"/>
  <c r="Z49" i="526"/>
  <c r="I49" i="526"/>
  <c r="J49" i="526"/>
  <c r="D49" i="538" s="1"/>
  <c r="AE49" i="538" s="1"/>
  <c r="H49" i="526"/>
  <c r="Z57" i="527"/>
  <c r="C57" i="528"/>
  <c r="B57" i="527"/>
  <c r="F57" i="527" s="1"/>
  <c r="K57" i="527"/>
  <c r="I57" i="527"/>
  <c r="AR65" i="522"/>
  <c r="AU65" i="522" s="1"/>
  <c r="AB65" i="522"/>
  <c r="AE65" i="522" s="1"/>
  <c r="L65" i="522"/>
  <c r="O65" i="522" s="1"/>
  <c r="BC65" i="522"/>
  <c r="AP65" i="522"/>
  <c r="Z65" i="522"/>
  <c r="J65" i="522"/>
  <c r="AO65" i="522"/>
  <c r="Y65" i="522"/>
  <c r="I65" i="522"/>
  <c r="AN65" i="522"/>
  <c r="AQ65" i="522" s="1"/>
  <c r="X65" i="522"/>
  <c r="AA65" i="522" s="1"/>
  <c r="H65" i="522"/>
  <c r="K65" i="522" s="1"/>
  <c r="AL65" i="522"/>
  <c r="V65" i="522"/>
  <c r="AK65" i="522"/>
  <c r="U65" i="522"/>
  <c r="AJ65" i="522"/>
  <c r="AM65" i="522" s="1"/>
  <c r="T65" i="522"/>
  <c r="W65" i="522" s="1"/>
  <c r="B65" i="522"/>
  <c r="BB65" i="522"/>
  <c r="AH65" i="522"/>
  <c r="R65" i="522"/>
  <c r="AW65" i="522"/>
  <c r="AG65" i="522"/>
  <c r="Q65" i="522"/>
  <c r="AV65" i="522"/>
  <c r="AF65" i="522"/>
  <c r="AI65" i="522" s="1"/>
  <c r="P65" i="522"/>
  <c r="S65" i="522" s="1"/>
  <c r="AT65" i="522"/>
  <c r="AD65" i="522"/>
  <c r="N65" i="522"/>
  <c r="AS65" i="522"/>
  <c r="AC65" i="522"/>
  <c r="M65" i="522"/>
  <c r="H65" i="526"/>
  <c r="B65" i="526"/>
  <c r="AH65" i="526"/>
  <c r="G65" i="526"/>
  <c r="Z65" i="526"/>
  <c r="J65" i="526"/>
  <c r="D65" i="538" s="1"/>
  <c r="AE65" i="538" s="1"/>
  <c r="I65" i="526"/>
  <c r="Z73" i="527"/>
  <c r="C73" i="528"/>
  <c r="B73" i="527"/>
  <c r="F73" i="527" s="1"/>
  <c r="K73" i="527"/>
  <c r="I73" i="527"/>
  <c r="AN77" i="522"/>
  <c r="AQ77" i="522" s="1"/>
  <c r="X77" i="522"/>
  <c r="AA77" i="522" s="1"/>
  <c r="H77" i="522"/>
  <c r="K77" i="522" s="1"/>
  <c r="BB77" i="522"/>
  <c r="AH77" i="522"/>
  <c r="R77" i="522"/>
  <c r="AW77" i="522"/>
  <c r="AG77" i="522"/>
  <c r="Q77" i="522"/>
  <c r="AV77" i="522"/>
  <c r="AB77" i="522"/>
  <c r="AE77" i="522" s="1"/>
  <c r="B77" i="522"/>
  <c r="AP77" i="522"/>
  <c r="V77" i="522"/>
  <c r="AS77" i="522"/>
  <c r="Y77" i="522"/>
  <c r="AR77" i="522"/>
  <c r="AU77" i="522" s="1"/>
  <c r="T77" i="522"/>
  <c r="W77" i="522" s="1"/>
  <c r="BC77" i="522"/>
  <c r="AL77" i="522"/>
  <c r="N77" i="522"/>
  <c r="AO77" i="522"/>
  <c r="U77" i="522"/>
  <c r="AJ77" i="522"/>
  <c r="AM77" i="522" s="1"/>
  <c r="P77" i="522"/>
  <c r="S77" i="522" s="1"/>
  <c r="AD77" i="522"/>
  <c r="J77" i="522"/>
  <c r="AK77" i="522"/>
  <c r="M77" i="522"/>
  <c r="AF77" i="522"/>
  <c r="AI77" i="522" s="1"/>
  <c r="L77" i="522"/>
  <c r="O77" i="522" s="1"/>
  <c r="AT77" i="522"/>
  <c r="Z77" i="522"/>
  <c r="AC77" i="522"/>
  <c r="I77" i="522"/>
  <c r="AJ81" i="522"/>
  <c r="AM81" i="522" s="1"/>
  <c r="T81" i="522"/>
  <c r="W81" i="522" s="1"/>
  <c r="B81" i="522"/>
  <c r="BB81" i="522"/>
  <c r="AH81" i="522"/>
  <c r="R81" i="522"/>
  <c r="AW81" i="522"/>
  <c r="AG81" i="522"/>
  <c r="Q81" i="522"/>
  <c r="AV81" i="522"/>
  <c r="AF81" i="522"/>
  <c r="AI81" i="522" s="1"/>
  <c r="P81" i="522"/>
  <c r="S81" i="522" s="1"/>
  <c r="AT81" i="522"/>
  <c r="AD81" i="522"/>
  <c r="N81" i="522"/>
  <c r="AS81" i="522"/>
  <c r="AC81" i="522"/>
  <c r="M81" i="522"/>
  <c r="AR81" i="522"/>
  <c r="AU81" i="522" s="1"/>
  <c r="AB81" i="522"/>
  <c r="AE81" i="522" s="1"/>
  <c r="L81" i="522"/>
  <c r="O81" i="522" s="1"/>
  <c r="BC81" i="522"/>
  <c r="AP81" i="522"/>
  <c r="Z81" i="522"/>
  <c r="J81" i="522"/>
  <c r="AO81" i="522"/>
  <c r="Y81" i="522"/>
  <c r="I81" i="522"/>
  <c r="AN81" i="522"/>
  <c r="AQ81" i="522" s="1"/>
  <c r="X81" i="522"/>
  <c r="AA81" i="522" s="1"/>
  <c r="H81" i="522"/>
  <c r="K81" i="522" s="1"/>
  <c r="AL81" i="522"/>
  <c r="V81" i="522"/>
  <c r="AK81" i="522"/>
  <c r="U81" i="522"/>
  <c r="Z81" i="526"/>
  <c r="AH81" i="526"/>
  <c r="B81" i="526"/>
  <c r="J81" i="526"/>
  <c r="D81" i="538" s="1"/>
  <c r="AE81" i="538" s="1"/>
  <c r="G81" i="526"/>
  <c r="I81" i="526"/>
  <c r="H81" i="526"/>
  <c r="C89" i="528"/>
  <c r="K89" i="527"/>
  <c r="Z89" i="527"/>
  <c r="I89" i="527"/>
  <c r="B89" i="527"/>
  <c r="F89" i="527" s="1"/>
  <c r="AR97" i="522"/>
  <c r="AU97" i="522" s="1"/>
  <c r="AB97" i="522"/>
  <c r="AE97" i="522" s="1"/>
  <c r="L97" i="522"/>
  <c r="O97" i="522" s="1"/>
  <c r="BC97" i="522"/>
  <c r="AP97" i="522"/>
  <c r="Z97" i="522"/>
  <c r="J97" i="522"/>
  <c r="AO97" i="522"/>
  <c r="Y97" i="522"/>
  <c r="I97" i="522"/>
  <c r="AN97" i="522"/>
  <c r="AQ97" i="522" s="1"/>
  <c r="X97" i="522"/>
  <c r="AA97" i="522" s="1"/>
  <c r="H97" i="522"/>
  <c r="K97" i="522" s="1"/>
  <c r="AL97" i="522"/>
  <c r="V97" i="522"/>
  <c r="AK97" i="522"/>
  <c r="U97" i="522"/>
  <c r="AJ97" i="522"/>
  <c r="AM97" i="522" s="1"/>
  <c r="T97" i="522"/>
  <c r="W97" i="522" s="1"/>
  <c r="B97" i="522"/>
  <c r="BB97" i="522"/>
  <c r="AH97" i="522"/>
  <c r="R97" i="522"/>
  <c r="AW97" i="522"/>
  <c r="AG97" i="522"/>
  <c r="Q97" i="522"/>
  <c r="AV97" i="522"/>
  <c r="AF97" i="522"/>
  <c r="AI97" i="522" s="1"/>
  <c r="P97" i="522"/>
  <c r="S97" i="522" s="1"/>
  <c r="AT97" i="522"/>
  <c r="AD97" i="522"/>
  <c r="N97" i="522"/>
  <c r="AS97" i="522"/>
  <c r="AC97" i="522"/>
  <c r="M97" i="522"/>
  <c r="I97" i="526"/>
  <c r="H97" i="526"/>
  <c r="Z97" i="526"/>
  <c r="AH97" i="526"/>
  <c r="B97" i="526"/>
  <c r="J97" i="526"/>
  <c r="D97" i="538" s="1"/>
  <c r="AE97" i="538" s="1"/>
  <c r="G97" i="526"/>
  <c r="C105" i="528"/>
  <c r="K105" i="527"/>
  <c r="Z105" i="527"/>
  <c r="I105" i="527"/>
  <c r="B105" i="527"/>
  <c r="F105" i="527" s="1"/>
  <c r="AJ113" i="522"/>
  <c r="AM113" i="522" s="1"/>
  <c r="T113" i="522"/>
  <c r="W113" i="522" s="1"/>
  <c r="B113" i="522"/>
  <c r="BB113" i="522"/>
  <c r="AH113" i="522"/>
  <c r="R113" i="522"/>
  <c r="AW113" i="522"/>
  <c r="AG113" i="522"/>
  <c r="Q113" i="522"/>
  <c r="AV113" i="522"/>
  <c r="AF113" i="522"/>
  <c r="AI113" i="522" s="1"/>
  <c r="P113" i="522"/>
  <c r="S113" i="522" s="1"/>
  <c r="AT113" i="522"/>
  <c r="AD113" i="522"/>
  <c r="N113" i="522"/>
  <c r="AS113" i="522"/>
  <c r="AC113" i="522"/>
  <c r="M113" i="522"/>
  <c r="AR113" i="522"/>
  <c r="AU113" i="522" s="1"/>
  <c r="AB113" i="522"/>
  <c r="AE113" i="522" s="1"/>
  <c r="L113" i="522"/>
  <c r="O113" i="522" s="1"/>
  <c r="BC113" i="522"/>
  <c r="AP113" i="522"/>
  <c r="Z113" i="522"/>
  <c r="J113" i="522"/>
  <c r="AO113" i="522"/>
  <c r="Y113" i="522"/>
  <c r="I113" i="522"/>
  <c r="AN113" i="522"/>
  <c r="AQ113" i="522" s="1"/>
  <c r="X113" i="522"/>
  <c r="AA113" i="522" s="1"/>
  <c r="H113" i="522"/>
  <c r="K113" i="522" s="1"/>
  <c r="AL113" i="522"/>
  <c r="V113" i="522"/>
  <c r="AK113" i="522"/>
  <c r="U113" i="522"/>
  <c r="G113" i="526"/>
  <c r="I113" i="526"/>
  <c r="H113" i="526"/>
  <c r="Z113" i="526"/>
  <c r="J113" i="526"/>
  <c r="D113" i="538" s="1"/>
  <c r="AE113" i="538" s="1"/>
  <c r="AH113" i="526"/>
  <c r="B113" i="526"/>
  <c r="C121" i="528"/>
  <c r="I121" i="527"/>
  <c r="K121" i="527"/>
  <c r="Z121" i="527"/>
  <c r="B121" i="527"/>
  <c r="F121" i="527" s="1"/>
  <c r="AV129" i="522"/>
  <c r="AF129" i="522"/>
  <c r="AI129" i="522" s="1"/>
  <c r="P129" i="522"/>
  <c r="S129" i="522" s="1"/>
  <c r="BC129" i="522"/>
  <c r="AP129" i="522"/>
  <c r="Z129" i="522"/>
  <c r="J129" i="522"/>
  <c r="AS129" i="522"/>
  <c r="AC129" i="522"/>
  <c r="M129" i="522"/>
  <c r="AR129" i="522"/>
  <c r="AU129" i="522" s="1"/>
  <c r="AB129" i="522"/>
  <c r="AE129" i="522" s="1"/>
  <c r="L129" i="522"/>
  <c r="O129" i="522" s="1"/>
  <c r="AL129" i="522"/>
  <c r="V129" i="522"/>
  <c r="AO129" i="522"/>
  <c r="Y129" i="522"/>
  <c r="I129" i="522"/>
  <c r="AN129" i="522"/>
  <c r="AQ129" i="522" s="1"/>
  <c r="X129" i="522"/>
  <c r="AA129" i="522" s="1"/>
  <c r="H129" i="522"/>
  <c r="K129" i="522" s="1"/>
  <c r="BB129" i="522"/>
  <c r="AH129" i="522"/>
  <c r="R129" i="522"/>
  <c r="AK129" i="522"/>
  <c r="U129" i="522"/>
  <c r="AJ129" i="522"/>
  <c r="AM129" i="522" s="1"/>
  <c r="T129" i="522"/>
  <c r="W129" i="522" s="1"/>
  <c r="B129" i="522"/>
  <c r="AT129" i="522"/>
  <c r="AD129" i="522"/>
  <c r="N129" i="522"/>
  <c r="AW129" i="522"/>
  <c r="AG129" i="522"/>
  <c r="Q129" i="522"/>
  <c r="Z129" i="526"/>
  <c r="AH129" i="526"/>
  <c r="B129" i="526"/>
  <c r="I129" i="526"/>
  <c r="J129" i="526"/>
  <c r="D129" i="538" s="1"/>
  <c r="AE129" i="538" s="1"/>
  <c r="G129" i="526"/>
  <c r="H129" i="526"/>
  <c r="K46" i="527"/>
  <c r="B46" i="527"/>
  <c r="F46" i="527" s="1"/>
  <c r="I46" i="527"/>
  <c r="C46" i="528"/>
  <c r="Z46" i="527"/>
  <c r="BB54" i="522"/>
  <c r="AH54" i="522"/>
  <c r="R54" i="522"/>
  <c r="AV54" i="522"/>
  <c r="AF54" i="522"/>
  <c r="AI54" i="522" s="1"/>
  <c r="P54" i="522"/>
  <c r="S54" i="522" s="1"/>
  <c r="AS54" i="522"/>
  <c r="Y54" i="522"/>
  <c r="AW54" i="522"/>
  <c r="AT54" i="522"/>
  <c r="AD54" i="522"/>
  <c r="N54" i="522"/>
  <c r="AR54" i="522"/>
  <c r="AU54" i="522" s="1"/>
  <c r="AB54" i="522"/>
  <c r="AE54" i="522" s="1"/>
  <c r="L54" i="522"/>
  <c r="O54" i="522" s="1"/>
  <c r="AC54" i="522"/>
  <c r="I54" i="522"/>
  <c r="AG54" i="522"/>
  <c r="BC54" i="522"/>
  <c r="AP54" i="522"/>
  <c r="Z54" i="522"/>
  <c r="J54" i="522"/>
  <c r="AN54" i="522"/>
  <c r="AQ54" i="522" s="1"/>
  <c r="X54" i="522"/>
  <c r="AA54" i="522" s="1"/>
  <c r="H54" i="522"/>
  <c r="K54" i="522" s="1"/>
  <c r="M54" i="522"/>
  <c r="AL54" i="522"/>
  <c r="V54" i="522"/>
  <c r="AJ54" i="522"/>
  <c r="AM54" i="522" s="1"/>
  <c r="T54" i="522"/>
  <c r="W54" i="522" s="1"/>
  <c r="B54" i="522"/>
  <c r="AO54" i="522"/>
  <c r="U54" i="522"/>
  <c r="AK54" i="522"/>
  <c r="Q54" i="522"/>
  <c r="G54" i="526"/>
  <c r="I54" i="526"/>
  <c r="AH54" i="526"/>
  <c r="J54" i="526"/>
  <c r="D54" i="538" s="1"/>
  <c r="AE54" i="538" s="1"/>
  <c r="H54" i="526"/>
  <c r="Z54" i="526"/>
  <c r="B54" i="526"/>
  <c r="B62" i="527"/>
  <c r="F62" i="527" s="1"/>
  <c r="C62" i="528"/>
  <c r="K62" i="527"/>
  <c r="I62" i="527"/>
  <c r="Z62" i="527"/>
  <c r="BC70" i="522"/>
  <c r="AT70" i="522"/>
  <c r="AD70" i="522"/>
  <c r="N70" i="522"/>
  <c r="AS70" i="522"/>
  <c r="AC70" i="522"/>
  <c r="M70" i="522"/>
  <c r="AN70" i="522"/>
  <c r="AQ70" i="522" s="1"/>
  <c r="X70" i="522"/>
  <c r="AA70" i="522" s="1"/>
  <c r="H70" i="522"/>
  <c r="K70" i="522" s="1"/>
  <c r="AL70" i="522"/>
  <c r="V70" i="522"/>
  <c r="AK70" i="522"/>
  <c r="U70" i="522"/>
  <c r="AV70" i="522"/>
  <c r="AF70" i="522"/>
  <c r="AI70" i="522" s="1"/>
  <c r="P70" i="522"/>
  <c r="S70" i="522" s="1"/>
  <c r="BB70" i="522"/>
  <c r="AH70" i="522"/>
  <c r="R70" i="522"/>
  <c r="AW70" i="522"/>
  <c r="AG70" i="522"/>
  <c r="Q70" i="522"/>
  <c r="AR70" i="522"/>
  <c r="AU70" i="522" s="1"/>
  <c r="AB70" i="522"/>
  <c r="AE70" i="522" s="1"/>
  <c r="L70" i="522"/>
  <c r="O70" i="522" s="1"/>
  <c r="AP70" i="522"/>
  <c r="Y70" i="522"/>
  <c r="B70" i="522"/>
  <c r="Z70" i="522"/>
  <c r="I70" i="522"/>
  <c r="J70" i="522"/>
  <c r="AJ70" i="522"/>
  <c r="AM70" i="522" s="1"/>
  <c r="AO70" i="522"/>
  <c r="T70" i="522"/>
  <c r="W70" i="522" s="1"/>
  <c r="G70" i="526"/>
  <c r="I70" i="526"/>
  <c r="J70" i="526"/>
  <c r="D70" i="538" s="1"/>
  <c r="AE70" i="538" s="1"/>
  <c r="H70" i="526"/>
  <c r="Z70" i="526"/>
  <c r="AH70" i="526"/>
  <c r="B70" i="526"/>
  <c r="K78" i="527"/>
  <c r="I78" i="527"/>
  <c r="Z78" i="527"/>
  <c r="B78" i="527"/>
  <c r="F78" i="527" s="1"/>
  <c r="C78" i="528"/>
  <c r="AL86" i="522"/>
  <c r="V86" i="522"/>
  <c r="AK86" i="522"/>
  <c r="U86" i="522"/>
  <c r="AV86" i="522"/>
  <c r="AF86" i="522"/>
  <c r="AI86" i="522" s="1"/>
  <c r="P86" i="522"/>
  <c r="S86" i="522" s="1"/>
  <c r="BC86" i="522"/>
  <c r="AT86" i="522"/>
  <c r="AD86" i="522"/>
  <c r="N86" i="522"/>
  <c r="AS86" i="522"/>
  <c r="AC86" i="522"/>
  <c r="M86" i="522"/>
  <c r="AN86" i="522"/>
  <c r="AQ86" i="522" s="1"/>
  <c r="X86" i="522"/>
  <c r="AA86" i="522" s="1"/>
  <c r="H86" i="522"/>
  <c r="K86" i="522" s="1"/>
  <c r="AP86" i="522"/>
  <c r="Z86" i="522"/>
  <c r="J86" i="522"/>
  <c r="AO86" i="522"/>
  <c r="Y86" i="522"/>
  <c r="I86" i="522"/>
  <c r="AJ86" i="522"/>
  <c r="AM86" i="522" s="1"/>
  <c r="T86" i="522"/>
  <c r="W86" i="522" s="1"/>
  <c r="B86" i="522"/>
  <c r="R86" i="522"/>
  <c r="AR86" i="522"/>
  <c r="AU86" i="522" s="1"/>
  <c r="AW86" i="522"/>
  <c r="AB86" i="522"/>
  <c r="AE86" i="522" s="1"/>
  <c r="BB86" i="522"/>
  <c r="AG86" i="522"/>
  <c r="L86" i="522"/>
  <c r="O86" i="522" s="1"/>
  <c r="AH86" i="522"/>
  <c r="Q86" i="522"/>
  <c r="J86" i="526"/>
  <c r="D86" i="538" s="1"/>
  <c r="AE86" i="538" s="1"/>
  <c r="H86" i="526"/>
  <c r="AH86" i="526"/>
  <c r="B86" i="526"/>
  <c r="G86" i="526"/>
  <c r="Z86" i="526"/>
  <c r="I86" i="526"/>
  <c r="C94" i="528"/>
  <c r="B94" i="527"/>
  <c r="F94" i="527" s="1"/>
  <c r="K94" i="527"/>
  <c r="I94" i="527"/>
  <c r="Z94" i="527"/>
  <c r="BC102" i="522"/>
  <c r="AT102" i="522"/>
  <c r="AD102" i="522"/>
  <c r="N102" i="522"/>
  <c r="AS102" i="522"/>
  <c r="AC102" i="522"/>
  <c r="M102" i="522"/>
  <c r="AN102" i="522"/>
  <c r="AQ102" i="522" s="1"/>
  <c r="X102" i="522"/>
  <c r="AA102" i="522" s="1"/>
  <c r="H102" i="522"/>
  <c r="K102" i="522" s="1"/>
  <c r="AL102" i="522"/>
  <c r="V102" i="522"/>
  <c r="AK102" i="522"/>
  <c r="U102" i="522"/>
  <c r="AV102" i="522"/>
  <c r="AF102" i="522"/>
  <c r="AI102" i="522" s="1"/>
  <c r="P102" i="522"/>
  <c r="S102" i="522" s="1"/>
  <c r="BB102" i="522"/>
  <c r="AH102" i="522"/>
  <c r="R102" i="522"/>
  <c r="AW102" i="522"/>
  <c r="AG102" i="522"/>
  <c r="Q102" i="522"/>
  <c r="AR102" i="522"/>
  <c r="AU102" i="522" s="1"/>
  <c r="AB102" i="522"/>
  <c r="AE102" i="522" s="1"/>
  <c r="L102" i="522"/>
  <c r="O102" i="522" s="1"/>
  <c r="AO102" i="522"/>
  <c r="T102" i="522"/>
  <c r="W102" i="522" s="1"/>
  <c r="AP102" i="522"/>
  <c r="Y102" i="522"/>
  <c r="B102" i="522"/>
  <c r="Z102" i="522"/>
  <c r="I102" i="522"/>
  <c r="J102" i="522"/>
  <c r="AJ102" i="522"/>
  <c r="AM102" i="522" s="1"/>
  <c r="J102" i="526"/>
  <c r="D102" i="538" s="1"/>
  <c r="AE102" i="538" s="1"/>
  <c r="AH102" i="526"/>
  <c r="B102" i="526"/>
  <c r="Z102" i="526"/>
  <c r="G102" i="526"/>
  <c r="I102" i="526"/>
  <c r="H102" i="526"/>
  <c r="C110" i="528"/>
  <c r="B110" i="527"/>
  <c r="F110" i="527" s="1"/>
  <c r="K110" i="527"/>
  <c r="I110" i="527"/>
  <c r="Z110" i="527"/>
  <c r="AL118" i="522"/>
  <c r="V118" i="522"/>
  <c r="AK118" i="522"/>
  <c r="U118" i="522"/>
  <c r="AV118" i="522"/>
  <c r="AF118" i="522"/>
  <c r="AI118" i="522" s="1"/>
  <c r="P118" i="522"/>
  <c r="S118" i="522" s="1"/>
  <c r="BB118" i="522"/>
  <c r="AH118" i="522"/>
  <c r="R118" i="522"/>
  <c r="AW118" i="522"/>
  <c r="AG118" i="522"/>
  <c r="Q118" i="522"/>
  <c r="AR118" i="522"/>
  <c r="AU118" i="522" s="1"/>
  <c r="AB118" i="522"/>
  <c r="AE118" i="522" s="1"/>
  <c r="L118" i="522"/>
  <c r="O118" i="522" s="1"/>
  <c r="BC118" i="522"/>
  <c r="AT118" i="522"/>
  <c r="AD118" i="522"/>
  <c r="N118" i="522"/>
  <c r="AS118" i="522"/>
  <c r="AC118" i="522"/>
  <c r="M118" i="522"/>
  <c r="AN118" i="522"/>
  <c r="AQ118" i="522" s="1"/>
  <c r="X118" i="522"/>
  <c r="AA118" i="522" s="1"/>
  <c r="H118" i="522"/>
  <c r="K118" i="522" s="1"/>
  <c r="AP118" i="522"/>
  <c r="Z118" i="522"/>
  <c r="J118" i="522"/>
  <c r="AO118" i="522"/>
  <c r="Y118" i="522"/>
  <c r="I118" i="522"/>
  <c r="AJ118" i="522"/>
  <c r="AM118" i="522" s="1"/>
  <c r="T118" i="522"/>
  <c r="W118" i="522" s="1"/>
  <c r="B118" i="522"/>
  <c r="G118" i="526"/>
  <c r="I118" i="526"/>
  <c r="J118" i="526"/>
  <c r="D118" i="538" s="1"/>
  <c r="AE118" i="538" s="1"/>
  <c r="H118" i="526"/>
  <c r="Z118" i="526"/>
  <c r="AH118" i="526"/>
  <c r="B118" i="526"/>
  <c r="C126" i="528"/>
  <c r="Z126" i="527"/>
  <c r="I126" i="527"/>
  <c r="B126" i="527"/>
  <c r="F126" i="527" s="1"/>
  <c r="K126" i="527"/>
  <c r="I47" i="527"/>
  <c r="C47" i="528"/>
  <c r="B47" i="527"/>
  <c r="F47" i="527" s="1"/>
  <c r="Z47" i="527"/>
  <c r="K47" i="527"/>
  <c r="BB55" i="522"/>
  <c r="AH55" i="522"/>
  <c r="R55" i="522"/>
  <c r="AW55" i="522"/>
  <c r="AG55" i="522"/>
  <c r="Q55" i="522"/>
  <c r="BC55" i="522"/>
  <c r="H55" i="522"/>
  <c r="K55" i="522" s="1"/>
  <c r="AV55" i="522"/>
  <c r="AB55" i="522"/>
  <c r="AE55" i="522" s="1"/>
  <c r="AT55" i="522"/>
  <c r="AD55" i="522"/>
  <c r="N55" i="522"/>
  <c r="AS55" i="522"/>
  <c r="AC55" i="522"/>
  <c r="M55" i="522"/>
  <c r="AJ55" i="522"/>
  <c r="AM55" i="522" s="1"/>
  <c r="AF55" i="522"/>
  <c r="AI55" i="522" s="1"/>
  <c r="L55" i="522"/>
  <c r="O55" i="522" s="1"/>
  <c r="AP55" i="522"/>
  <c r="Z55" i="522"/>
  <c r="J55" i="522"/>
  <c r="AO55" i="522"/>
  <c r="Y55" i="522"/>
  <c r="I55" i="522"/>
  <c r="AN55" i="522"/>
  <c r="AQ55" i="522" s="1"/>
  <c r="T55" i="522"/>
  <c r="W55" i="522" s="1"/>
  <c r="P55" i="522"/>
  <c r="S55" i="522" s="1"/>
  <c r="AL55" i="522"/>
  <c r="V55" i="522"/>
  <c r="AK55" i="522"/>
  <c r="U55" i="522"/>
  <c r="X55" i="522"/>
  <c r="AA55" i="522" s="1"/>
  <c r="B55" i="522"/>
  <c r="AR55" i="522"/>
  <c r="AU55" i="522" s="1"/>
  <c r="I55" i="526"/>
  <c r="H55" i="526"/>
  <c r="Z55" i="526"/>
  <c r="AH55" i="526"/>
  <c r="B55" i="526"/>
  <c r="J55" i="526"/>
  <c r="D55" i="538" s="1"/>
  <c r="AE55" i="538" s="1"/>
  <c r="G55" i="526"/>
  <c r="Z63" i="527"/>
  <c r="K63" i="527"/>
  <c r="I63" i="527"/>
  <c r="C63" i="528"/>
  <c r="B63" i="527"/>
  <c r="F63" i="527" s="1"/>
  <c r="AT71" i="522"/>
  <c r="AD71" i="522"/>
  <c r="N71" i="522"/>
  <c r="AS71" i="522"/>
  <c r="AC71" i="522"/>
  <c r="M71" i="522"/>
  <c r="AN71" i="522"/>
  <c r="AQ71" i="522" s="1"/>
  <c r="X71" i="522"/>
  <c r="AA71" i="522" s="1"/>
  <c r="H71" i="522"/>
  <c r="K71" i="522" s="1"/>
  <c r="AP71" i="522"/>
  <c r="Z71" i="522"/>
  <c r="J71" i="522"/>
  <c r="AO71" i="522"/>
  <c r="Y71" i="522"/>
  <c r="I71" i="522"/>
  <c r="AJ71" i="522"/>
  <c r="AM71" i="522" s="1"/>
  <c r="T71" i="522"/>
  <c r="W71" i="522" s="1"/>
  <c r="B71" i="522"/>
  <c r="AL71" i="522"/>
  <c r="V71" i="522"/>
  <c r="AK71" i="522"/>
  <c r="U71" i="522"/>
  <c r="AV71" i="522"/>
  <c r="AF71" i="522"/>
  <c r="AI71" i="522" s="1"/>
  <c r="P71" i="522"/>
  <c r="S71" i="522" s="1"/>
  <c r="BC71" i="522"/>
  <c r="BB71" i="522"/>
  <c r="AH71" i="522"/>
  <c r="R71" i="522"/>
  <c r="AW71" i="522"/>
  <c r="AG71" i="522"/>
  <c r="Q71" i="522"/>
  <c r="AR71" i="522"/>
  <c r="AU71" i="522" s="1"/>
  <c r="AB71" i="522"/>
  <c r="AE71" i="522" s="1"/>
  <c r="L71" i="522"/>
  <c r="O71" i="522" s="1"/>
  <c r="H71" i="526"/>
  <c r="G71" i="526"/>
  <c r="AH71" i="526"/>
  <c r="B71" i="526"/>
  <c r="Z71" i="526"/>
  <c r="J71" i="526"/>
  <c r="D71" i="538" s="1"/>
  <c r="AE71" i="538" s="1"/>
  <c r="I71" i="526"/>
  <c r="I79" i="527"/>
  <c r="B79" i="527"/>
  <c r="F79" i="527" s="1"/>
  <c r="C79" i="528"/>
  <c r="K79" i="527"/>
  <c r="Z79" i="527"/>
  <c r="AL87" i="522"/>
  <c r="V87" i="522"/>
  <c r="AK87" i="522"/>
  <c r="U87" i="522"/>
  <c r="AV87" i="522"/>
  <c r="AF87" i="522"/>
  <c r="AI87" i="522" s="1"/>
  <c r="P87" i="522"/>
  <c r="S87" i="522" s="1"/>
  <c r="BC87" i="522"/>
  <c r="AP87" i="522"/>
  <c r="R87" i="522"/>
  <c r="AS87" i="522"/>
  <c r="Y87" i="522"/>
  <c r="AR87" i="522"/>
  <c r="AU87" i="522" s="1"/>
  <c r="X87" i="522"/>
  <c r="AA87" i="522" s="1"/>
  <c r="B87" i="522"/>
  <c r="AH87" i="522"/>
  <c r="N87" i="522"/>
  <c r="AO87" i="522"/>
  <c r="Q87" i="522"/>
  <c r="AN87" i="522"/>
  <c r="AQ87" i="522" s="1"/>
  <c r="T87" i="522"/>
  <c r="W87" i="522" s="1"/>
  <c r="BB87" i="522"/>
  <c r="AD87" i="522"/>
  <c r="J87" i="522"/>
  <c r="AG87" i="522"/>
  <c r="M87" i="522"/>
  <c r="AJ87" i="522"/>
  <c r="AM87" i="522" s="1"/>
  <c r="L87" i="522"/>
  <c r="O87" i="522" s="1"/>
  <c r="AT87" i="522"/>
  <c r="Z87" i="522"/>
  <c r="AW87" i="522"/>
  <c r="AC87" i="522"/>
  <c r="I87" i="522"/>
  <c r="AB87" i="522"/>
  <c r="AE87" i="522" s="1"/>
  <c r="H87" i="522"/>
  <c r="K87" i="522" s="1"/>
  <c r="I87" i="526"/>
  <c r="H87" i="526"/>
  <c r="Z87" i="526"/>
  <c r="AH87" i="526"/>
  <c r="B87" i="526"/>
  <c r="J87" i="526"/>
  <c r="D87" i="538" s="1"/>
  <c r="AE87" i="538" s="1"/>
  <c r="G87" i="526"/>
  <c r="Z95" i="527"/>
  <c r="I95" i="527"/>
  <c r="B95" i="527"/>
  <c r="F95" i="527" s="1"/>
  <c r="C95" i="528"/>
  <c r="K95" i="527"/>
  <c r="AL103" i="522"/>
  <c r="V103" i="522"/>
  <c r="AK103" i="522"/>
  <c r="U103" i="522"/>
  <c r="AV103" i="522"/>
  <c r="AF103" i="522"/>
  <c r="AI103" i="522" s="1"/>
  <c r="P103" i="522"/>
  <c r="S103" i="522" s="1"/>
  <c r="BC103" i="522"/>
  <c r="AH103" i="522"/>
  <c r="N103" i="522"/>
  <c r="AO103" i="522"/>
  <c r="Q103" i="522"/>
  <c r="AN103" i="522"/>
  <c r="AQ103" i="522" s="1"/>
  <c r="T103" i="522"/>
  <c r="W103" i="522" s="1"/>
  <c r="BB103" i="522"/>
  <c r="AD103" i="522"/>
  <c r="J103" i="522"/>
  <c r="AG103" i="522"/>
  <c r="M103" i="522"/>
  <c r="AJ103" i="522"/>
  <c r="AM103" i="522" s="1"/>
  <c r="L103" i="522"/>
  <c r="O103" i="522" s="1"/>
  <c r="AT103" i="522"/>
  <c r="Z103" i="522"/>
  <c r="AW103" i="522"/>
  <c r="AC103" i="522"/>
  <c r="I103" i="522"/>
  <c r="AB103" i="522"/>
  <c r="AE103" i="522" s="1"/>
  <c r="H103" i="522"/>
  <c r="K103" i="522" s="1"/>
  <c r="AP103" i="522"/>
  <c r="R103" i="522"/>
  <c r="AS103" i="522"/>
  <c r="Y103" i="522"/>
  <c r="AR103" i="522"/>
  <c r="AU103" i="522" s="1"/>
  <c r="X103" i="522"/>
  <c r="AA103" i="522" s="1"/>
  <c r="B103" i="522"/>
  <c r="I103" i="526"/>
  <c r="H103" i="526"/>
  <c r="Z103" i="526"/>
  <c r="AH103" i="526"/>
  <c r="B103" i="526"/>
  <c r="J103" i="526"/>
  <c r="D103" i="538" s="1"/>
  <c r="AE103" i="538" s="1"/>
  <c r="G103" i="526"/>
  <c r="J119" i="526"/>
  <c r="D119" i="538" s="1"/>
  <c r="AE119" i="538" s="1"/>
  <c r="H119" i="526"/>
  <c r="Z119" i="526"/>
  <c r="AH119" i="526"/>
  <c r="B119" i="526"/>
  <c r="G119" i="526"/>
  <c r="I119" i="526"/>
  <c r="C123" i="528"/>
  <c r="K123" i="527"/>
  <c r="Z123" i="527"/>
  <c r="B123" i="527"/>
  <c r="F123" i="527" s="1"/>
  <c r="I123" i="527"/>
  <c r="I48" i="527"/>
  <c r="C48" i="528"/>
  <c r="K48" i="527"/>
  <c r="B48" i="527"/>
  <c r="F48" i="527" s="1"/>
  <c r="Z48" i="527"/>
  <c r="AW56" i="522"/>
  <c r="AG56" i="522"/>
  <c r="Q56" i="522"/>
  <c r="AR56" i="522"/>
  <c r="AU56" i="522" s="1"/>
  <c r="AB56" i="522"/>
  <c r="AE56" i="522" s="1"/>
  <c r="L56" i="522"/>
  <c r="O56" i="522" s="1"/>
  <c r="BB56" i="522"/>
  <c r="AH56" i="522"/>
  <c r="R56" i="522"/>
  <c r="AS56" i="522"/>
  <c r="AC56" i="522"/>
  <c r="M56" i="522"/>
  <c r="AN56" i="522"/>
  <c r="AQ56" i="522" s="1"/>
  <c r="X56" i="522"/>
  <c r="AA56" i="522" s="1"/>
  <c r="H56" i="522"/>
  <c r="K56" i="522" s="1"/>
  <c r="AT56" i="522"/>
  <c r="AD56" i="522"/>
  <c r="N56" i="522"/>
  <c r="BC56" i="522"/>
  <c r="AO56" i="522"/>
  <c r="Y56" i="522"/>
  <c r="I56" i="522"/>
  <c r="AJ56" i="522"/>
  <c r="AM56" i="522" s="1"/>
  <c r="T56" i="522"/>
  <c r="W56" i="522" s="1"/>
  <c r="B56" i="522"/>
  <c r="AP56" i="522"/>
  <c r="Z56" i="522"/>
  <c r="J56" i="522"/>
  <c r="AK56" i="522"/>
  <c r="U56" i="522"/>
  <c r="AV56" i="522"/>
  <c r="AF56" i="522"/>
  <c r="AI56" i="522" s="1"/>
  <c r="P56" i="522"/>
  <c r="S56" i="522" s="1"/>
  <c r="AL56" i="522"/>
  <c r="V56" i="522"/>
  <c r="Z56" i="526"/>
  <c r="H56" i="526"/>
  <c r="J56" i="526"/>
  <c r="D56" i="538" s="1"/>
  <c r="AE56" i="538" s="1"/>
  <c r="AH56" i="526"/>
  <c r="B56" i="526"/>
  <c r="G56" i="526"/>
  <c r="I56" i="526"/>
  <c r="I64" i="527"/>
  <c r="C64" i="528"/>
  <c r="K64" i="527"/>
  <c r="B64" i="527"/>
  <c r="F64" i="527" s="1"/>
  <c r="Z64" i="527"/>
  <c r="AK72" i="522"/>
  <c r="U72" i="522"/>
  <c r="AV72" i="522"/>
  <c r="AF72" i="522"/>
  <c r="AI72" i="522" s="1"/>
  <c r="P72" i="522"/>
  <c r="S72" i="522" s="1"/>
  <c r="BC72" i="522"/>
  <c r="AP72" i="522"/>
  <c r="Z72" i="522"/>
  <c r="J72" i="522"/>
  <c r="AW72" i="522"/>
  <c r="AG72" i="522"/>
  <c r="Q72" i="522"/>
  <c r="AR72" i="522"/>
  <c r="AU72" i="522" s="1"/>
  <c r="AB72" i="522"/>
  <c r="AE72" i="522" s="1"/>
  <c r="L72" i="522"/>
  <c r="O72" i="522" s="1"/>
  <c r="AL72" i="522"/>
  <c r="V72" i="522"/>
  <c r="AS72" i="522"/>
  <c r="AC72" i="522"/>
  <c r="M72" i="522"/>
  <c r="AN72" i="522"/>
  <c r="AQ72" i="522" s="1"/>
  <c r="X72" i="522"/>
  <c r="AA72" i="522" s="1"/>
  <c r="H72" i="522"/>
  <c r="K72" i="522" s="1"/>
  <c r="BB72" i="522"/>
  <c r="AH72" i="522"/>
  <c r="R72" i="522"/>
  <c r="AO72" i="522"/>
  <c r="Y72" i="522"/>
  <c r="I72" i="522"/>
  <c r="AJ72" i="522"/>
  <c r="AM72" i="522" s="1"/>
  <c r="T72" i="522"/>
  <c r="W72" i="522" s="1"/>
  <c r="B72" i="522"/>
  <c r="AT72" i="522"/>
  <c r="AD72" i="522"/>
  <c r="N72" i="522"/>
  <c r="Z72" i="526"/>
  <c r="H72" i="526"/>
  <c r="J72" i="526"/>
  <c r="D72" i="538" s="1"/>
  <c r="AE72" i="538" s="1"/>
  <c r="AH72" i="526"/>
  <c r="B72" i="526"/>
  <c r="G72" i="526"/>
  <c r="I72" i="526"/>
  <c r="K80" i="527"/>
  <c r="Z80" i="527"/>
  <c r="I80" i="527"/>
  <c r="C80" i="528"/>
  <c r="B80" i="527"/>
  <c r="F80" i="527" s="1"/>
  <c r="AO84" i="522"/>
  <c r="Y84" i="522"/>
  <c r="I84" i="522"/>
  <c r="AJ84" i="522"/>
  <c r="AM84" i="522" s="1"/>
  <c r="T84" i="522"/>
  <c r="W84" i="522" s="1"/>
  <c r="B84" i="522"/>
  <c r="BB84" i="522"/>
  <c r="AH84" i="522"/>
  <c r="R84" i="522"/>
  <c r="AK84" i="522"/>
  <c r="U84" i="522"/>
  <c r="AV84" i="522"/>
  <c r="AF84" i="522"/>
  <c r="AI84" i="522" s="1"/>
  <c r="P84" i="522"/>
  <c r="S84" i="522" s="1"/>
  <c r="BC84" i="522"/>
  <c r="AT84" i="522"/>
  <c r="AD84" i="522"/>
  <c r="N84" i="522"/>
  <c r="AW84" i="522"/>
  <c r="AG84" i="522"/>
  <c r="Q84" i="522"/>
  <c r="AR84" i="522"/>
  <c r="AU84" i="522" s="1"/>
  <c r="AB84" i="522"/>
  <c r="AE84" i="522" s="1"/>
  <c r="L84" i="522"/>
  <c r="O84" i="522" s="1"/>
  <c r="AP84" i="522"/>
  <c r="Z84" i="522"/>
  <c r="J84" i="522"/>
  <c r="AS84" i="522"/>
  <c r="AC84" i="522"/>
  <c r="M84" i="522"/>
  <c r="AN84" i="522"/>
  <c r="AQ84" i="522" s="1"/>
  <c r="X84" i="522"/>
  <c r="AA84" i="522" s="1"/>
  <c r="H84" i="522"/>
  <c r="K84" i="522" s="1"/>
  <c r="AL84" i="522"/>
  <c r="V84" i="522"/>
  <c r="I88" i="526"/>
  <c r="H88" i="526"/>
  <c r="Z88" i="526"/>
  <c r="AH88" i="526"/>
  <c r="B88" i="526"/>
  <c r="J88" i="526"/>
  <c r="D88" i="538" s="1"/>
  <c r="AE88" i="538" s="1"/>
  <c r="G88" i="526"/>
  <c r="K92" i="527"/>
  <c r="C92" i="528"/>
  <c r="B92" i="527"/>
  <c r="F92" i="527" s="1"/>
  <c r="I92" i="527"/>
  <c r="Z92" i="527"/>
  <c r="AS100" i="522"/>
  <c r="AC100" i="522"/>
  <c r="M100" i="522"/>
  <c r="AN100" i="522"/>
  <c r="AQ100" i="522" s="1"/>
  <c r="X100" i="522"/>
  <c r="AA100" i="522" s="1"/>
  <c r="AG100" i="522"/>
  <c r="I100" i="522"/>
  <c r="AF100" i="522"/>
  <c r="AI100" i="522" s="1"/>
  <c r="L100" i="522"/>
  <c r="O100" i="522" s="1"/>
  <c r="AP100" i="522"/>
  <c r="Z100" i="522"/>
  <c r="J100" i="522"/>
  <c r="AW100" i="522"/>
  <c r="Y100" i="522"/>
  <c r="AV100" i="522"/>
  <c r="AB100" i="522"/>
  <c r="AE100" i="522" s="1"/>
  <c r="H100" i="522"/>
  <c r="K100" i="522" s="1"/>
  <c r="AL100" i="522"/>
  <c r="V100" i="522"/>
  <c r="AO100" i="522"/>
  <c r="U100" i="522"/>
  <c r="AR100" i="522"/>
  <c r="AU100" i="522" s="1"/>
  <c r="T100" i="522"/>
  <c r="W100" i="522" s="1"/>
  <c r="B100" i="522"/>
  <c r="BB100" i="522"/>
  <c r="AH100" i="522"/>
  <c r="R100" i="522"/>
  <c r="AK100" i="522"/>
  <c r="Q100" i="522"/>
  <c r="AJ100" i="522"/>
  <c r="AM100" i="522" s="1"/>
  <c r="P100" i="522"/>
  <c r="S100" i="522" s="1"/>
  <c r="BC100" i="522"/>
  <c r="AT100" i="522"/>
  <c r="AD100" i="522"/>
  <c r="N100" i="522"/>
  <c r="Z104" i="526"/>
  <c r="AH104" i="526"/>
  <c r="B104" i="526"/>
  <c r="J104" i="526"/>
  <c r="D104" i="538" s="1"/>
  <c r="AE104" i="538" s="1"/>
  <c r="G104" i="526"/>
  <c r="I104" i="526"/>
  <c r="H104" i="526"/>
  <c r="K108" i="527"/>
  <c r="C108" i="528"/>
  <c r="B108" i="527"/>
  <c r="F108" i="527" s="1"/>
  <c r="I108" i="527"/>
  <c r="Z108" i="527"/>
  <c r="AK120" i="522"/>
  <c r="U120" i="522"/>
  <c r="AV120" i="522"/>
  <c r="AF120" i="522"/>
  <c r="AI120" i="522" s="1"/>
  <c r="P120" i="522"/>
  <c r="S120" i="522" s="1"/>
  <c r="BC120" i="522"/>
  <c r="AP120" i="522"/>
  <c r="Z120" i="522"/>
  <c r="J120" i="522"/>
  <c r="AW120" i="522"/>
  <c r="AG120" i="522"/>
  <c r="Q120" i="522"/>
  <c r="AR120" i="522"/>
  <c r="AU120" i="522" s="1"/>
  <c r="AB120" i="522"/>
  <c r="AE120" i="522" s="1"/>
  <c r="L120" i="522"/>
  <c r="O120" i="522" s="1"/>
  <c r="AL120" i="522"/>
  <c r="V120" i="522"/>
  <c r="AS120" i="522"/>
  <c r="AC120" i="522"/>
  <c r="M120" i="522"/>
  <c r="AN120" i="522"/>
  <c r="AQ120" i="522" s="1"/>
  <c r="X120" i="522"/>
  <c r="AA120" i="522" s="1"/>
  <c r="H120" i="522"/>
  <c r="K120" i="522" s="1"/>
  <c r="BB120" i="522"/>
  <c r="AH120" i="522"/>
  <c r="R120" i="522"/>
  <c r="AO120" i="522"/>
  <c r="Y120" i="522"/>
  <c r="I120" i="522"/>
  <c r="AJ120" i="522"/>
  <c r="AM120" i="522" s="1"/>
  <c r="T120" i="522"/>
  <c r="W120" i="522" s="1"/>
  <c r="B120" i="522"/>
  <c r="AT120" i="522"/>
  <c r="AD120" i="522"/>
  <c r="N120" i="522"/>
  <c r="AH120" i="526"/>
  <c r="B120" i="526"/>
  <c r="G120" i="526"/>
  <c r="Z120" i="526"/>
  <c r="I120" i="526"/>
  <c r="H120" i="526"/>
  <c r="J120" i="526"/>
  <c r="D120" i="538" s="1"/>
  <c r="AE120" i="538" s="1"/>
  <c r="C124" i="528"/>
  <c r="Z124" i="527"/>
  <c r="K124" i="527"/>
  <c r="B124" i="527"/>
  <c r="F124" i="527" s="1"/>
  <c r="I124" i="527"/>
  <c r="AV53" i="522"/>
  <c r="AF53" i="522"/>
  <c r="AI53" i="522" s="1"/>
  <c r="P53" i="522"/>
  <c r="S53" i="522" s="1"/>
  <c r="AS53" i="522"/>
  <c r="AC53" i="522"/>
  <c r="M53" i="522"/>
  <c r="R53" i="522"/>
  <c r="AP53" i="522"/>
  <c r="V53" i="522"/>
  <c r="AN53" i="522"/>
  <c r="AQ53" i="522" s="1"/>
  <c r="X53" i="522"/>
  <c r="AA53" i="522" s="1"/>
  <c r="H53" i="522"/>
  <c r="K53" i="522" s="1"/>
  <c r="AK53" i="522"/>
  <c r="U53" i="522"/>
  <c r="BB53" i="522"/>
  <c r="AD53" i="522"/>
  <c r="J53" i="522"/>
  <c r="AJ53" i="522"/>
  <c r="AM53" i="522" s="1"/>
  <c r="T53" i="522"/>
  <c r="W53" i="522" s="1"/>
  <c r="B53" i="522"/>
  <c r="AW53" i="522"/>
  <c r="AG53" i="522"/>
  <c r="Q53" i="522"/>
  <c r="AH53" i="522"/>
  <c r="N53" i="522"/>
  <c r="AL53" i="522"/>
  <c r="BC53" i="522"/>
  <c r="AT53" i="522"/>
  <c r="AR53" i="522"/>
  <c r="AU53" i="522" s="1"/>
  <c r="AO53" i="522"/>
  <c r="Z53" i="522"/>
  <c r="AB53" i="522"/>
  <c r="AE53" i="522" s="1"/>
  <c r="Y53" i="522"/>
  <c r="L53" i="522"/>
  <c r="O53" i="522" s="1"/>
  <c r="I53" i="522"/>
  <c r="G53" i="526"/>
  <c r="I53" i="526"/>
  <c r="Z53" i="526"/>
  <c r="H53" i="526"/>
  <c r="J53" i="526"/>
  <c r="D53" i="538" s="1"/>
  <c r="AE53" i="538" s="1"/>
  <c r="AH53" i="526"/>
  <c r="B53" i="526"/>
  <c r="AR57" i="522"/>
  <c r="AU57" i="522" s="1"/>
  <c r="AB57" i="522"/>
  <c r="AE57" i="522" s="1"/>
  <c r="L57" i="522"/>
  <c r="O57" i="522" s="1"/>
  <c r="BC57" i="522"/>
  <c r="AP57" i="522"/>
  <c r="Z57" i="522"/>
  <c r="AW57" i="522"/>
  <c r="AG57" i="522"/>
  <c r="Q57" i="522"/>
  <c r="AN57" i="522"/>
  <c r="AQ57" i="522" s="1"/>
  <c r="X57" i="522"/>
  <c r="AA57" i="522" s="1"/>
  <c r="H57" i="522"/>
  <c r="K57" i="522" s="1"/>
  <c r="AL57" i="522"/>
  <c r="V57" i="522"/>
  <c r="AS57" i="522"/>
  <c r="AC57" i="522"/>
  <c r="M57" i="522"/>
  <c r="AV57" i="522"/>
  <c r="AF57" i="522"/>
  <c r="AI57" i="522" s="1"/>
  <c r="P57" i="522"/>
  <c r="S57" i="522" s="1"/>
  <c r="AT57" i="522"/>
  <c r="AD57" i="522"/>
  <c r="N57" i="522"/>
  <c r="AK57" i="522"/>
  <c r="BB57" i="522"/>
  <c r="Y57" i="522"/>
  <c r="AJ57" i="522"/>
  <c r="AM57" i="522" s="1"/>
  <c r="AH57" i="522"/>
  <c r="U57" i="522"/>
  <c r="T57" i="522"/>
  <c r="W57" i="522" s="1"/>
  <c r="R57" i="522"/>
  <c r="I57" i="522"/>
  <c r="B57" i="522"/>
  <c r="AO57" i="522"/>
  <c r="J57" i="522"/>
  <c r="C61" i="528"/>
  <c r="B61" i="527"/>
  <c r="F61" i="527" s="1"/>
  <c r="K61" i="527"/>
  <c r="I61" i="527"/>
  <c r="Z61" i="527"/>
  <c r="Z69" i="526"/>
  <c r="H69" i="526"/>
  <c r="J69" i="526"/>
  <c r="D69" i="538" s="1"/>
  <c r="AE69" i="538" s="1"/>
  <c r="AH69" i="526"/>
  <c r="B69" i="526"/>
  <c r="G69" i="526"/>
  <c r="I69" i="526"/>
  <c r="C77" i="528"/>
  <c r="B77" i="527"/>
  <c r="F77" i="527" s="1"/>
  <c r="K77" i="527"/>
  <c r="I77" i="527"/>
  <c r="Z77" i="527"/>
  <c r="AV85" i="522"/>
  <c r="AF85" i="522"/>
  <c r="AI85" i="522" s="1"/>
  <c r="P85" i="522"/>
  <c r="S85" i="522" s="1"/>
  <c r="BC85" i="522"/>
  <c r="AT85" i="522"/>
  <c r="AD85" i="522"/>
  <c r="N85" i="522"/>
  <c r="AS85" i="522"/>
  <c r="AC85" i="522"/>
  <c r="M85" i="522"/>
  <c r="AN85" i="522"/>
  <c r="AQ85" i="522" s="1"/>
  <c r="X85" i="522"/>
  <c r="AA85" i="522" s="1"/>
  <c r="H85" i="522"/>
  <c r="K85" i="522" s="1"/>
  <c r="AL85" i="522"/>
  <c r="V85" i="522"/>
  <c r="AK85" i="522"/>
  <c r="U85" i="522"/>
  <c r="AJ85" i="522"/>
  <c r="AM85" i="522" s="1"/>
  <c r="T85" i="522"/>
  <c r="W85" i="522" s="1"/>
  <c r="B85" i="522"/>
  <c r="BB85" i="522"/>
  <c r="AH85" i="522"/>
  <c r="R85" i="522"/>
  <c r="AW85" i="522"/>
  <c r="AG85" i="522"/>
  <c r="Q85" i="522"/>
  <c r="L85" i="522"/>
  <c r="O85" i="522" s="1"/>
  <c r="J85" i="522"/>
  <c r="AO85" i="522"/>
  <c r="AR85" i="522"/>
  <c r="AU85" i="522" s="1"/>
  <c r="AP85" i="522"/>
  <c r="Y85" i="522"/>
  <c r="AB85" i="522"/>
  <c r="AE85" i="522" s="1"/>
  <c r="Z85" i="522"/>
  <c r="I85" i="522"/>
  <c r="H85" i="526"/>
  <c r="AH85" i="526"/>
  <c r="B85" i="526"/>
  <c r="Z85" i="526"/>
  <c r="G85" i="526"/>
  <c r="J85" i="526"/>
  <c r="D85" i="538" s="1"/>
  <c r="AE85" i="538" s="1"/>
  <c r="I85" i="526"/>
  <c r="C93" i="528"/>
  <c r="I93" i="527"/>
  <c r="Z93" i="527"/>
  <c r="B93" i="527"/>
  <c r="F93" i="527" s="1"/>
  <c r="K93" i="527"/>
  <c r="AN101" i="522"/>
  <c r="AQ101" i="522" s="1"/>
  <c r="X101" i="522"/>
  <c r="AA101" i="522" s="1"/>
  <c r="H101" i="522"/>
  <c r="K101" i="522" s="1"/>
  <c r="AL101" i="522"/>
  <c r="V101" i="522"/>
  <c r="AK101" i="522"/>
  <c r="U101" i="522"/>
  <c r="AV101" i="522"/>
  <c r="AF101" i="522"/>
  <c r="AI101" i="522" s="1"/>
  <c r="P101" i="522"/>
  <c r="S101" i="522" s="1"/>
  <c r="BC101" i="522"/>
  <c r="AT101" i="522"/>
  <c r="AD101" i="522"/>
  <c r="N101" i="522"/>
  <c r="AS101" i="522"/>
  <c r="AC101" i="522"/>
  <c r="M101" i="522"/>
  <c r="AR101" i="522"/>
  <c r="AU101" i="522" s="1"/>
  <c r="AB101" i="522"/>
  <c r="AE101" i="522" s="1"/>
  <c r="L101" i="522"/>
  <c r="O101" i="522" s="1"/>
  <c r="AP101" i="522"/>
  <c r="Z101" i="522"/>
  <c r="J101" i="522"/>
  <c r="AO101" i="522"/>
  <c r="Y101" i="522"/>
  <c r="I101" i="522"/>
  <c r="BB101" i="522"/>
  <c r="AG101" i="522"/>
  <c r="AJ101" i="522"/>
  <c r="AM101" i="522" s="1"/>
  <c r="AH101" i="522"/>
  <c r="Q101" i="522"/>
  <c r="T101" i="522"/>
  <c r="W101" i="522" s="1"/>
  <c r="R101" i="522"/>
  <c r="B101" i="522"/>
  <c r="AW101" i="522"/>
  <c r="Z101" i="526"/>
  <c r="G101" i="526"/>
  <c r="J101" i="526"/>
  <c r="D101" i="538" s="1"/>
  <c r="AE101" i="538" s="1"/>
  <c r="I101" i="526"/>
  <c r="H101" i="526"/>
  <c r="AH101" i="526"/>
  <c r="B101" i="526"/>
  <c r="C109" i="528"/>
  <c r="I109" i="527"/>
  <c r="Z109" i="527"/>
  <c r="B109" i="527"/>
  <c r="F109" i="527" s="1"/>
  <c r="K109" i="527"/>
  <c r="AV117" i="522"/>
  <c r="AF117" i="522"/>
  <c r="AI117" i="522" s="1"/>
  <c r="P117" i="522"/>
  <c r="S117" i="522" s="1"/>
  <c r="BC117" i="522"/>
  <c r="AT117" i="522"/>
  <c r="AD117" i="522"/>
  <c r="N117" i="522"/>
  <c r="AS117" i="522"/>
  <c r="AC117" i="522"/>
  <c r="M117" i="522"/>
  <c r="AR117" i="522"/>
  <c r="AU117" i="522" s="1"/>
  <c r="X117" i="522"/>
  <c r="AA117" i="522" s="1"/>
  <c r="B117" i="522"/>
  <c r="AP117" i="522"/>
  <c r="V117" i="522"/>
  <c r="AW117" i="522"/>
  <c r="Y117" i="522"/>
  <c r="AN117" i="522"/>
  <c r="AQ117" i="522" s="1"/>
  <c r="T117" i="522"/>
  <c r="W117" i="522" s="1"/>
  <c r="AL117" i="522"/>
  <c r="R117" i="522"/>
  <c r="AO117" i="522"/>
  <c r="U117" i="522"/>
  <c r="AJ117" i="522"/>
  <c r="AM117" i="522" s="1"/>
  <c r="L117" i="522"/>
  <c r="O117" i="522" s="1"/>
  <c r="AH117" i="522"/>
  <c r="J117" i="522"/>
  <c r="AK117" i="522"/>
  <c r="Q117" i="522"/>
  <c r="AB117" i="522"/>
  <c r="AE117" i="522" s="1"/>
  <c r="H117" i="522"/>
  <c r="K117" i="522" s="1"/>
  <c r="BB117" i="522"/>
  <c r="Z117" i="522"/>
  <c r="AG117" i="522"/>
  <c r="I117" i="522"/>
  <c r="Z117" i="526"/>
  <c r="I117" i="526"/>
  <c r="H117" i="526"/>
  <c r="B117" i="526"/>
  <c r="J117" i="526"/>
  <c r="D117" i="538" s="1"/>
  <c r="AE117" i="538" s="1"/>
  <c r="AH117" i="526"/>
  <c r="G117" i="526"/>
  <c r="C125" i="528"/>
  <c r="I125" i="527"/>
  <c r="Z125" i="527"/>
  <c r="K125" i="527"/>
  <c r="B125" i="527"/>
  <c r="F125" i="527" s="1"/>
  <c r="BC42" i="522"/>
  <c r="AP42" i="522"/>
  <c r="Z42" i="522"/>
  <c r="J42" i="522"/>
  <c r="AN42" i="522"/>
  <c r="AQ42" i="522" s="1"/>
  <c r="X42" i="522"/>
  <c r="AA42" i="522" s="1"/>
  <c r="H42" i="522"/>
  <c r="K42" i="522" s="1"/>
  <c r="M42" i="522"/>
  <c r="AK42" i="522"/>
  <c r="Q42" i="522"/>
  <c r="AL42" i="522"/>
  <c r="V42" i="522"/>
  <c r="AJ42" i="522"/>
  <c r="AM42" i="522" s="1"/>
  <c r="T42" i="522"/>
  <c r="W42" i="522" s="1"/>
  <c r="B42" i="522"/>
  <c r="AO42" i="522"/>
  <c r="U42" i="522"/>
  <c r="BB42" i="522"/>
  <c r="AH42" i="522"/>
  <c r="R42" i="522"/>
  <c r="AV42" i="522"/>
  <c r="AF42" i="522"/>
  <c r="AI42" i="522" s="1"/>
  <c r="P42" i="522"/>
  <c r="S42" i="522" s="1"/>
  <c r="AS42" i="522"/>
  <c r="Y42" i="522"/>
  <c r="AW42" i="522"/>
  <c r="AT42" i="522"/>
  <c r="AD42" i="522"/>
  <c r="N42" i="522"/>
  <c r="AR42" i="522"/>
  <c r="AU42" i="522" s="1"/>
  <c r="AB42" i="522"/>
  <c r="AE42" i="522" s="1"/>
  <c r="L42" i="522"/>
  <c r="O42" i="522" s="1"/>
  <c r="AC42" i="522"/>
  <c r="I42" i="522"/>
  <c r="AG42" i="522"/>
  <c r="J42" i="526"/>
  <c r="D42" i="538" s="1"/>
  <c r="AE42" i="538" s="1"/>
  <c r="I42" i="526"/>
  <c r="Z42" i="526"/>
  <c r="H42" i="526"/>
  <c r="AH42" i="526"/>
  <c r="B42" i="526"/>
  <c r="G42" i="526"/>
  <c r="Z50" i="527"/>
  <c r="B50" i="527"/>
  <c r="F50" i="527" s="1"/>
  <c r="C50" i="528"/>
  <c r="K50" i="527"/>
  <c r="I50" i="527"/>
  <c r="BC58" i="522"/>
  <c r="AP58" i="522"/>
  <c r="Z58" i="522"/>
  <c r="J58" i="522"/>
  <c r="AO58" i="522"/>
  <c r="Y58" i="522"/>
  <c r="I58" i="522"/>
  <c r="AJ58" i="522"/>
  <c r="AM58" i="522" s="1"/>
  <c r="T58" i="522"/>
  <c r="W58" i="522" s="1"/>
  <c r="B58" i="522"/>
  <c r="AL58" i="522"/>
  <c r="V58" i="522"/>
  <c r="AK58" i="522"/>
  <c r="U58" i="522"/>
  <c r="AV58" i="522"/>
  <c r="AF58" i="522"/>
  <c r="AI58" i="522" s="1"/>
  <c r="P58" i="522"/>
  <c r="S58" i="522" s="1"/>
  <c r="BB58" i="522"/>
  <c r="AH58" i="522"/>
  <c r="R58" i="522"/>
  <c r="AW58" i="522"/>
  <c r="AG58" i="522"/>
  <c r="Q58" i="522"/>
  <c r="AR58" i="522"/>
  <c r="AU58" i="522" s="1"/>
  <c r="AB58" i="522"/>
  <c r="AE58" i="522" s="1"/>
  <c r="L58" i="522"/>
  <c r="O58" i="522" s="1"/>
  <c r="AT58" i="522"/>
  <c r="AD58" i="522"/>
  <c r="N58" i="522"/>
  <c r="AS58" i="522"/>
  <c r="AC58" i="522"/>
  <c r="M58" i="522"/>
  <c r="AN58" i="522"/>
  <c r="AQ58" i="522" s="1"/>
  <c r="X58" i="522"/>
  <c r="AA58" i="522" s="1"/>
  <c r="H58" i="522"/>
  <c r="K58" i="522" s="1"/>
  <c r="J58" i="526"/>
  <c r="D58" i="538" s="1"/>
  <c r="AE58" i="538" s="1"/>
  <c r="I58" i="526"/>
  <c r="Z58" i="526"/>
  <c r="H58" i="526"/>
  <c r="AH58" i="526"/>
  <c r="B58" i="526"/>
  <c r="G58" i="526"/>
  <c r="B66" i="527"/>
  <c r="F66" i="527" s="1"/>
  <c r="C66" i="528"/>
  <c r="K66" i="527"/>
  <c r="I66" i="527"/>
  <c r="Z66" i="527"/>
  <c r="AT74" i="522"/>
  <c r="AD74" i="522"/>
  <c r="N74" i="522"/>
  <c r="AW74" i="522"/>
  <c r="AG74" i="522"/>
  <c r="Q74" i="522"/>
  <c r="AR74" i="522"/>
  <c r="AU74" i="522" s="1"/>
  <c r="AB74" i="522"/>
  <c r="AE74" i="522" s="1"/>
  <c r="L74" i="522"/>
  <c r="O74" i="522" s="1"/>
  <c r="BC74" i="522"/>
  <c r="AP74" i="522"/>
  <c r="Z74" i="522"/>
  <c r="J74" i="522"/>
  <c r="AS74" i="522"/>
  <c r="AC74" i="522"/>
  <c r="M74" i="522"/>
  <c r="AN74" i="522"/>
  <c r="AQ74" i="522" s="1"/>
  <c r="X74" i="522"/>
  <c r="AA74" i="522" s="1"/>
  <c r="H74" i="522"/>
  <c r="K74" i="522" s="1"/>
  <c r="AL74" i="522"/>
  <c r="V74" i="522"/>
  <c r="AO74" i="522"/>
  <c r="Y74" i="522"/>
  <c r="I74" i="522"/>
  <c r="AJ74" i="522"/>
  <c r="AM74" i="522" s="1"/>
  <c r="T74" i="522"/>
  <c r="W74" i="522" s="1"/>
  <c r="B74" i="522"/>
  <c r="BB74" i="522"/>
  <c r="AH74" i="522"/>
  <c r="R74" i="522"/>
  <c r="AK74" i="522"/>
  <c r="U74" i="522"/>
  <c r="AV74" i="522"/>
  <c r="AF74" i="522"/>
  <c r="AI74" i="522" s="1"/>
  <c r="P74" i="522"/>
  <c r="S74" i="522" s="1"/>
  <c r="J74" i="526"/>
  <c r="D74" i="538" s="1"/>
  <c r="AE74" i="538" s="1"/>
  <c r="H74" i="526"/>
  <c r="Z74" i="526"/>
  <c r="AH74" i="526"/>
  <c r="B74" i="526"/>
  <c r="G74" i="526"/>
  <c r="I74" i="526"/>
  <c r="C82" i="528"/>
  <c r="K82" i="527"/>
  <c r="Z82" i="527"/>
  <c r="I82" i="527"/>
  <c r="B82" i="527"/>
  <c r="F82" i="527" s="1"/>
  <c r="AT90" i="522"/>
  <c r="AD90" i="522"/>
  <c r="N90" i="522"/>
  <c r="AW90" i="522"/>
  <c r="AG90" i="522"/>
  <c r="Q90" i="522"/>
  <c r="AR90" i="522"/>
  <c r="AU90" i="522" s="1"/>
  <c r="AB90" i="522"/>
  <c r="AE90" i="522" s="1"/>
  <c r="L90" i="522"/>
  <c r="O90" i="522" s="1"/>
  <c r="BC90" i="522"/>
  <c r="AP90" i="522"/>
  <c r="Z90" i="522"/>
  <c r="J90" i="522"/>
  <c r="AS90" i="522"/>
  <c r="AC90" i="522"/>
  <c r="M90" i="522"/>
  <c r="AN90" i="522"/>
  <c r="AQ90" i="522" s="1"/>
  <c r="X90" i="522"/>
  <c r="AA90" i="522" s="1"/>
  <c r="H90" i="522"/>
  <c r="K90" i="522" s="1"/>
  <c r="AL90" i="522"/>
  <c r="V90" i="522"/>
  <c r="AO90" i="522"/>
  <c r="Y90" i="522"/>
  <c r="I90" i="522"/>
  <c r="AJ90" i="522"/>
  <c r="AM90" i="522" s="1"/>
  <c r="T90" i="522"/>
  <c r="W90" i="522" s="1"/>
  <c r="B90" i="522"/>
  <c r="BB90" i="522"/>
  <c r="AH90" i="522"/>
  <c r="R90" i="522"/>
  <c r="AK90" i="522"/>
  <c r="U90" i="522"/>
  <c r="AV90" i="522"/>
  <c r="AF90" i="522"/>
  <c r="AI90" i="522" s="1"/>
  <c r="P90" i="522"/>
  <c r="S90" i="522" s="1"/>
  <c r="J90" i="526"/>
  <c r="D90" i="538" s="1"/>
  <c r="AE90" i="538" s="1"/>
  <c r="AH90" i="526"/>
  <c r="B90" i="526"/>
  <c r="Z90" i="526"/>
  <c r="G90" i="526"/>
  <c r="I90" i="526"/>
  <c r="H90" i="526"/>
  <c r="I98" i="527"/>
  <c r="B98" i="527"/>
  <c r="F98" i="527" s="1"/>
  <c r="C98" i="528"/>
  <c r="K98" i="527"/>
  <c r="Z98" i="527"/>
  <c r="AL106" i="522"/>
  <c r="V106" i="522"/>
  <c r="AO106" i="522"/>
  <c r="Y106" i="522"/>
  <c r="I106" i="522"/>
  <c r="AJ106" i="522"/>
  <c r="AM106" i="522" s="1"/>
  <c r="T106" i="522"/>
  <c r="W106" i="522" s="1"/>
  <c r="B106" i="522"/>
  <c r="BB106" i="522"/>
  <c r="AH106" i="522"/>
  <c r="R106" i="522"/>
  <c r="AK106" i="522"/>
  <c r="U106" i="522"/>
  <c r="AV106" i="522"/>
  <c r="AF106" i="522"/>
  <c r="AI106" i="522" s="1"/>
  <c r="P106" i="522"/>
  <c r="S106" i="522" s="1"/>
  <c r="AT106" i="522"/>
  <c r="AD106" i="522"/>
  <c r="N106" i="522"/>
  <c r="AW106" i="522"/>
  <c r="AG106" i="522"/>
  <c r="Q106" i="522"/>
  <c r="AR106" i="522"/>
  <c r="AU106" i="522" s="1"/>
  <c r="AB106" i="522"/>
  <c r="AE106" i="522" s="1"/>
  <c r="L106" i="522"/>
  <c r="O106" i="522" s="1"/>
  <c r="BC106" i="522"/>
  <c r="AP106" i="522"/>
  <c r="Z106" i="522"/>
  <c r="J106" i="522"/>
  <c r="AS106" i="522"/>
  <c r="AC106" i="522"/>
  <c r="M106" i="522"/>
  <c r="AN106" i="522"/>
  <c r="AQ106" i="522" s="1"/>
  <c r="X106" i="522"/>
  <c r="AA106" i="522" s="1"/>
  <c r="H106" i="522"/>
  <c r="K106" i="522" s="1"/>
  <c r="G106" i="526"/>
  <c r="I106" i="526"/>
  <c r="J106" i="526"/>
  <c r="D106" i="538" s="1"/>
  <c r="AE106" i="538" s="1"/>
  <c r="H106" i="526"/>
  <c r="Z106" i="526"/>
  <c r="AH106" i="526"/>
  <c r="B106" i="526"/>
  <c r="I114" i="527"/>
  <c r="B114" i="527"/>
  <c r="F114" i="527" s="1"/>
  <c r="C114" i="528"/>
  <c r="K114" i="527"/>
  <c r="Z114" i="527"/>
  <c r="AT122" i="522"/>
  <c r="AD122" i="522"/>
  <c r="N122" i="522"/>
  <c r="AW122" i="522"/>
  <c r="AG122" i="522"/>
  <c r="Q122" i="522"/>
  <c r="AR122" i="522"/>
  <c r="AU122" i="522" s="1"/>
  <c r="AB122" i="522"/>
  <c r="AE122" i="522" s="1"/>
  <c r="L122" i="522"/>
  <c r="O122" i="522" s="1"/>
  <c r="BC122" i="522"/>
  <c r="AP122" i="522"/>
  <c r="Z122" i="522"/>
  <c r="J122" i="522"/>
  <c r="AS122" i="522"/>
  <c r="AC122" i="522"/>
  <c r="M122" i="522"/>
  <c r="AN122" i="522"/>
  <c r="AQ122" i="522" s="1"/>
  <c r="X122" i="522"/>
  <c r="AA122" i="522" s="1"/>
  <c r="H122" i="522"/>
  <c r="K122" i="522" s="1"/>
  <c r="AL122" i="522"/>
  <c r="V122" i="522"/>
  <c r="AO122" i="522"/>
  <c r="Y122" i="522"/>
  <c r="I122" i="522"/>
  <c r="AJ122" i="522"/>
  <c r="AM122" i="522" s="1"/>
  <c r="T122" i="522"/>
  <c r="W122" i="522" s="1"/>
  <c r="B122" i="522"/>
  <c r="BB122" i="522"/>
  <c r="AH122" i="522"/>
  <c r="R122" i="522"/>
  <c r="AK122" i="522"/>
  <c r="U122" i="522"/>
  <c r="AV122" i="522"/>
  <c r="AF122" i="522"/>
  <c r="AI122" i="522" s="1"/>
  <c r="P122" i="522"/>
  <c r="S122" i="522" s="1"/>
  <c r="I122" i="526"/>
  <c r="H122" i="526"/>
  <c r="B122" i="526"/>
  <c r="AH122" i="526"/>
  <c r="G122" i="526"/>
  <c r="J122" i="526"/>
  <c r="D122" i="538" s="1"/>
  <c r="AE122" i="538" s="1"/>
  <c r="Z122" i="526"/>
  <c r="AP43" i="522"/>
  <c r="Z43" i="522"/>
  <c r="J43" i="522"/>
  <c r="AO43" i="522"/>
  <c r="Y43" i="522"/>
  <c r="I43" i="522"/>
  <c r="AN43" i="522"/>
  <c r="AQ43" i="522" s="1"/>
  <c r="T43" i="522"/>
  <c r="W43" i="522" s="1"/>
  <c r="P43" i="522"/>
  <c r="S43" i="522" s="1"/>
  <c r="AL43" i="522"/>
  <c r="V43" i="522"/>
  <c r="AK43" i="522"/>
  <c r="U43" i="522"/>
  <c r="X43" i="522"/>
  <c r="AA43" i="522" s="1"/>
  <c r="B43" i="522"/>
  <c r="AR43" i="522"/>
  <c r="AU43" i="522" s="1"/>
  <c r="BB43" i="522"/>
  <c r="AH43" i="522"/>
  <c r="R43" i="522"/>
  <c r="AW43" i="522"/>
  <c r="AG43" i="522"/>
  <c r="Q43" i="522"/>
  <c r="BC43" i="522"/>
  <c r="H43" i="522"/>
  <c r="K43" i="522" s="1"/>
  <c r="AV43" i="522"/>
  <c r="AB43" i="522"/>
  <c r="AE43" i="522" s="1"/>
  <c r="AT43" i="522"/>
  <c r="AD43" i="522"/>
  <c r="N43" i="522"/>
  <c r="AS43" i="522"/>
  <c r="AC43" i="522"/>
  <c r="M43" i="522"/>
  <c r="AJ43" i="522"/>
  <c r="AM43" i="522" s="1"/>
  <c r="AF43" i="522"/>
  <c r="AI43" i="522" s="1"/>
  <c r="L43" i="522"/>
  <c r="O43" i="522" s="1"/>
  <c r="H43" i="526"/>
  <c r="AH43" i="526"/>
  <c r="B43" i="526"/>
  <c r="G43" i="526"/>
  <c r="Z43" i="526"/>
  <c r="J43" i="526"/>
  <c r="D43" i="538" s="1"/>
  <c r="AE43" i="538" s="1"/>
  <c r="I43" i="526"/>
  <c r="Z51" i="527"/>
  <c r="K51" i="527"/>
  <c r="I51" i="527"/>
  <c r="C51" i="528"/>
  <c r="B51" i="527"/>
  <c r="F51" i="527" s="1"/>
  <c r="AP59" i="522"/>
  <c r="Z59" i="522"/>
  <c r="J59" i="522"/>
  <c r="AO59" i="522"/>
  <c r="Y59" i="522"/>
  <c r="I59" i="522"/>
  <c r="AJ59" i="522"/>
  <c r="AM59" i="522" s="1"/>
  <c r="T59" i="522"/>
  <c r="W59" i="522" s="1"/>
  <c r="B59" i="522"/>
  <c r="BB59" i="522"/>
  <c r="AH59" i="522"/>
  <c r="R59" i="522"/>
  <c r="AW59" i="522"/>
  <c r="AG59" i="522"/>
  <c r="Q59" i="522"/>
  <c r="AR59" i="522"/>
  <c r="AU59" i="522" s="1"/>
  <c r="AB59" i="522"/>
  <c r="AE59" i="522" s="1"/>
  <c r="L59" i="522"/>
  <c r="O59" i="522" s="1"/>
  <c r="BC59" i="522"/>
  <c r="AT59" i="522"/>
  <c r="AD59" i="522"/>
  <c r="N59" i="522"/>
  <c r="AS59" i="522"/>
  <c r="AC59" i="522"/>
  <c r="M59" i="522"/>
  <c r="AN59" i="522"/>
  <c r="AQ59" i="522" s="1"/>
  <c r="X59" i="522"/>
  <c r="AA59" i="522" s="1"/>
  <c r="H59" i="522"/>
  <c r="K59" i="522" s="1"/>
  <c r="V59" i="522"/>
  <c r="AV59" i="522"/>
  <c r="AF59" i="522"/>
  <c r="AI59" i="522" s="1"/>
  <c r="AK59" i="522"/>
  <c r="P59" i="522"/>
  <c r="S59" i="522" s="1"/>
  <c r="AL59" i="522"/>
  <c r="U59" i="522"/>
  <c r="Z59" i="526"/>
  <c r="I59" i="526"/>
  <c r="J59" i="526"/>
  <c r="D59" i="538" s="1"/>
  <c r="AE59" i="538" s="1"/>
  <c r="H59" i="526"/>
  <c r="AH59" i="526"/>
  <c r="B59" i="526"/>
  <c r="G59" i="526"/>
  <c r="Z67" i="527"/>
  <c r="K67" i="527"/>
  <c r="I67" i="527"/>
  <c r="C67" i="528"/>
  <c r="B67" i="527"/>
  <c r="F67" i="527" s="1"/>
  <c r="AT75" i="522"/>
  <c r="AD75" i="522"/>
  <c r="N75" i="522"/>
  <c r="AS75" i="522"/>
  <c r="AC75" i="522"/>
  <c r="M75" i="522"/>
  <c r="AN75" i="522"/>
  <c r="AQ75" i="522" s="1"/>
  <c r="X75" i="522"/>
  <c r="AA75" i="522" s="1"/>
  <c r="H75" i="522"/>
  <c r="K75" i="522" s="1"/>
  <c r="AP75" i="522"/>
  <c r="V75" i="522"/>
  <c r="AW75" i="522"/>
  <c r="Y75" i="522"/>
  <c r="AV75" i="522"/>
  <c r="AB75" i="522"/>
  <c r="AE75" i="522" s="1"/>
  <c r="B75" i="522"/>
  <c r="AL75" i="522"/>
  <c r="R75" i="522"/>
  <c r="AO75" i="522"/>
  <c r="U75" i="522"/>
  <c r="AR75" i="522"/>
  <c r="AU75" i="522" s="1"/>
  <c r="T75" i="522"/>
  <c r="W75" i="522" s="1"/>
  <c r="BC75" i="522"/>
  <c r="AH75" i="522"/>
  <c r="J75" i="522"/>
  <c r="AK75" i="522"/>
  <c r="Q75" i="522"/>
  <c r="AJ75" i="522"/>
  <c r="AM75" i="522" s="1"/>
  <c r="P75" i="522"/>
  <c r="S75" i="522" s="1"/>
  <c r="BB75" i="522"/>
  <c r="Z75" i="522"/>
  <c r="AG75" i="522"/>
  <c r="I75" i="522"/>
  <c r="AF75" i="522"/>
  <c r="AI75" i="522" s="1"/>
  <c r="L75" i="522"/>
  <c r="O75" i="522" s="1"/>
  <c r="Z75" i="526"/>
  <c r="G75" i="526"/>
  <c r="J75" i="526"/>
  <c r="D75" i="538" s="1"/>
  <c r="AE75" i="538" s="1"/>
  <c r="I75" i="526"/>
  <c r="H75" i="526"/>
  <c r="AH75" i="526"/>
  <c r="B75" i="526"/>
  <c r="C83" i="528"/>
  <c r="Z83" i="527"/>
  <c r="I83" i="527"/>
  <c r="B83" i="527"/>
  <c r="F83" i="527" s="1"/>
  <c r="K83" i="527"/>
  <c r="AT91" i="522"/>
  <c r="AD91" i="522"/>
  <c r="N91" i="522"/>
  <c r="AS91" i="522"/>
  <c r="AC91" i="522"/>
  <c r="M91" i="522"/>
  <c r="AN91" i="522"/>
  <c r="AQ91" i="522" s="1"/>
  <c r="X91" i="522"/>
  <c r="AA91" i="522" s="1"/>
  <c r="H91" i="522"/>
  <c r="K91" i="522" s="1"/>
  <c r="AL91" i="522"/>
  <c r="R91" i="522"/>
  <c r="AO91" i="522"/>
  <c r="U91" i="522"/>
  <c r="AR91" i="522"/>
  <c r="AU91" i="522" s="1"/>
  <c r="T91" i="522"/>
  <c r="W91" i="522" s="1"/>
  <c r="BC91" i="522"/>
  <c r="AH91" i="522"/>
  <c r="J91" i="522"/>
  <c r="AK91" i="522"/>
  <c r="Q91" i="522"/>
  <c r="AJ91" i="522"/>
  <c r="AM91" i="522" s="1"/>
  <c r="P91" i="522"/>
  <c r="S91" i="522" s="1"/>
  <c r="BB91" i="522"/>
  <c r="Z91" i="522"/>
  <c r="AG91" i="522"/>
  <c r="I91" i="522"/>
  <c r="AF91" i="522"/>
  <c r="AI91" i="522" s="1"/>
  <c r="L91" i="522"/>
  <c r="O91" i="522" s="1"/>
  <c r="AP91" i="522"/>
  <c r="V91" i="522"/>
  <c r="AW91" i="522"/>
  <c r="Y91" i="522"/>
  <c r="AV91" i="522"/>
  <c r="AB91" i="522"/>
  <c r="AE91" i="522" s="1"/>
  <c r="B91" i="522"/>
  <c r="Z91" i="526"/>
  <c r="I91" i="526"/>
  <c r="J91" i="526"/>
  <c r="D91" i="538" s="1"/>
  <c r="AE91" i="538" s="1"/>
  <c r="H91" i="526"/>
  <c r="AH91" i="526"/>
  <c r="B91" i="526"/>
  <c r="G91" i="526"/>
  <c r="B99" i="527"/>
  <c r="F99" i="527" s="1"/>
  <c r="K99" i="527"/>
  <c r="C99" i="528"/>
  <c r="I99" i="527"/>
  <c r="Z99" i="527"/>
  <c r="BB107" i="522"/>
  <c r="AH107" i="522"/>
  <c r="R107" i="522"/>
  <c r="AW107" i="522"/>
  <c r="AG107" i="522"/>
  <c r="Q107" i="522"/>
  <c r="AR107" i="522"/>
  <c r="AU107" i="522" s="1"/>
  <c r="AB107" i="522"/>
  <c r="AE107" i="522" s="1"/>
  <c r="L107" i="522"/>
  <c r="O107" i="522" s="1"/>
  <c r="AP107" i="522"/>
  <c r="V107" i="522"/>
  <c r="AS107" i="522"/>
  <c r="Y107" i="522"/>
  <c r="AV107" i="522"/>
  <c r="X107" i="522"/>
  <c r="AA107" i="522" s="1"/>
  <c r="B107" i="522"/>
  <c r="AD107" i="522"/>
  <c r="J107" i="522"/>
  <c r="AK107" i="522"/>
  <c r="M107" i="522"/>
  <c r="AJ107" i="522"/>
  <c r="AM107" i="522" s="1"/>
  <c r="P107" i="522"/>
  <c r="S107" i="522" s="1"/>
  <c r="AT107" i="522"/>
  <c r="Z107" i="522"/>
  <c r="AC107" i="522"/>
  <c r="I107" i="522"/>
  <c r="AF107" i="522"/>
  <c r="AI107" i="522" s="1"/>
  <c r="H107" i="522"/>
  <c r="K107" i="522" s="1"/>
  <c r="U107" i="522"/>
  <c r="AL107" i="522"/>
  <c r="AN107" i="522"/>
  <c r="AQ107" i="522" s="1"/>
  <c r="N107" i="522"/>
  <c r="T107" i="522"/>
  <c r="W107" i="522" s="1"/>
  <c r="AO107" i="522"/>
  <c r="BC107" i="522"/>
  <c r="Z107" i="526"/>
  <c r="H107" i="526"/>
  <c r="J107" i="526"/>
  <c r="D107" i="538" s="1"/>
  <c r="AE107" i="538" s="1"/>
  <c r="AH107" i="526"/>
  <c r="B107" i="526"/>
  <c r="G107" i="526"/>
  <c r="I107" i="526"/>
  <c r="Z111" i="527"/>
  <c r="I111" i="527"/>
  <c r="B111" i="527"/>
  <c r="F111" i="527" s="1"/>
  <c r="C111" i="528"/>
  <c r="K111" i="527"/>
  <c r="BB119" i="522"/>
  <c r="AH119" i="522"/>
  <c r="R119" i="522"/>
  <c r="AW119" i="522"/>
  <c r="AG119" i="522"/>
  <c r="Q119" i="522"/>
  <c r="AR119" i="522"/>
  <c r="AU119" i="522" s="1"/>
  <c r="AB119" i="522"/>
  <c r="AE119" i="522" s="1"/>
  <c r="L119" i="522"/>
  <c r="O119" i="522" s="1"/>
  <c r="AT119" i="522"/>
  <c r="AD119" i="522"/>
  <c r="N119" i="522"/>
  <c r="AS119" i="522"/>
  <c r="AC119" i="522"/>
  <c r="M119" i="522"/>
  <c r="AN119" i="522"/>
  <c r="AQ119" i="522" s="1"/>
  <c r="X119" i="522"/>
  <c r="AA119" i="522" s="1"/>
  <c r="H119" i="522"/>
  <c r="K119" i="522" s="1"/>
  <c r="AP119" i="522"/>
  <c r="Z119" i="522"/>
  <c r="J119" i="522"/>
  <c r="AO119" i="522"/>
  <c r="Y119" i="522"/>
  <c r="I119" i="522"/>
  <c r="AJ119" i="522"/>
  <c r="AM119" i="522" s="1"/>
  <c r="T119" i="522"/>
  <c r="W119" i="522" s="1"/>
  <c r="B119" i="522"/>
  <c r="AL119" i="522"/>
  <c r="V119" i="522"/>
  <c r="AK119" i="522"/>
  <c r="U119" i="522"/>
  <c r="AV119" i="522"/>
  <c r="AF119" i="522"/>
  <c r="AI119" i="522" s="1"/>
  <c r="P119" i="522"/>
  <c r="S119" i="522" s="1"/>
  <c r="BC119" i="522"/>
  <c r="I123" i="526"/>
  <c r="H123" i="526"/>
  <c r="J123" i="526"/>
  <c r="D123" i="538" s="1"/>
  <c r="AE123" i="538" s="1"/>
  <c r="AH123" i="526"/>
  <c r="B123" i="526"/>
  <c r="Z123" i="526"/>
  <c r="G123" i="526"/>
  <c r="C127" i="528"/>
  <c r="Z127" i="527"/>
  <c r="K127" i="527"/>
  <c r="I127" i="527"/>
  <c r="B127" i="527"/>
  <c r="F127" i="527" s="1"/>
  <c r="BC130" i="522"/>
  <c r="AP130" i="522"/>
  <c r="Z130" i="522"/>
  <c r="J130" i="522"/>
  <c r="AS130" i="522"/>
  <c r="AC130" i="522"/>
  <c r="M130" i="522"/>
  <c r="AN130" i="522"/>
  <c r="AQ130" i="522" s="1"/>
  <c r="X130" i="522"/>
  <c r="AA130" i="522" s="1"/>
  <c r="H130" i="522"/>
  <c r="K130" i="522" s="1"/>
  <c r="AL130" i="522"/>
  <c r="V130" i="522"/>
  <c r="AO130" i="522"/>
  <c r="Y130" i="522"/>
  <c r="I130" i="522"/>
  <c r="AJ130" i="522"/>
  <c r="AM130" i="522" s="1"/>
  <c r="T130" i="522"/>
  <c r="W130" i="522" s="1"/>
  <c r="B130" i="522"/>
  <c r="BB130" i="522"/>
  <c r="AH130" i="522"/>
  <c r="R130" i="522"/>
  <c r="AK130" i="522"/>
  <c r="U130" i="522"/>
  <c r="AV130" i="522"/>
  <c r="AF130" i="522"/>
  <c r="AI130" i="522" s="1"/>
  <c r="P130" i="522"/>
  <c r="S130" i="522" s="1"/>
  <c r="AT130" i="522"/>
  <c r="AD130" i="522"/>
  <c r="N130" i="522"/>
  <c r="AW130" i="522"/>
  <c r="AG130" i="522"/>
  <c r="Q130" i="522"/>
  <c r="AR130" i="522"/>
  <c r="AU130" i="522" s="1"/>
  <c r="AB130" i="522"/>
  <c r="AE130" i="522" s="1"/>
  <c r="L130" i="522"/>
  <c r="O130" i="522" s="1"/>
  <c r="H130" i="526"/>
  <c r="AH130" i="526"/>
  <c r="B130" i="526"/>
  <c r="J130" i="526"/>
  <c r="D130" i="538" s="1"/>
  <c r="AE130" i="538" s="1"/>
  <c r="G130" i="526"/>
  <c r="Z130" i="526"/>
  <c r="I130" i="526"/>
  <c r="AS44" i="522"/>
  <c r="AC44" i="522"/>
  <c r="M44" i="522"/>
  <c r="AN44" i="522"/>
  <c r="AQ44" i="522" s="1"/>
  <c r="X44" i="522"/>
  <c r="AA44" i="522" s="1"/>
  <c r="H44" i="522"/>
  <c r="K44" i="522" s="1"/>
  <c r="AT44" i="522"/>
  <c r="AD44" i="522"/>
  <c r="N44" i="522"/>
  <c r="BC44" i="522"/>
  <c r="AW44" i="522"/>
  <c r="Y44" i="522"/>
  <c r="AV44" i="522"/>
  <c r="AB44" i="522"/>
  <c r="AE44" i="522" s="1"/>
  <c r="B44" i="522"/>
  <c r="AL44" i="522"/>
  <c r="R44" i="522"/>
  <c r="AK44" i="522"/>
  <c r="Q44" i="522"/>
  <c r="AJ44" i="522"/>
  <c r="AM44" i="522" s="1"/>
  <c r="P44" i="522"/>
  <c r="S44" i="522" s="1"/>
  <c r="BB44" i="522"/>
  <c r="Z44" i="522"/>
  <c r="AG44" i="522"/>
  <c r="I44" i="522"/>
  <c r="AF44" i="522"/>
  <c r="AI44" i="522" s="1"/>
  <c r="L44" i="522"/>
  <c r="O44" i="522" s="1"/>
  <c r="AP44" i="522"/>
  <c r="V44" i="522"/>
  <c r="U44" i="522"/>
  <c r="AH44" i="522"/>
  <c r="AR44" i="522"/>
  <c r="AU44" i="522" s="1"/>
  <c r="J44" i="522"/>
  <c r="T44" i="522"/>
  <c r="W44" i="522" s="1"/>
  <c r="AO44" i="522"/>
  <c r="AH44" i="526"/>
  <c r="B44" i="526"/>
  <c r="G44" i="526"/>
  <c r="Z44" i="526"/>
  <c r="I44" i="526"/>
  <c r="J44" i="526"/>
  <c r="D44" i="538" s="1"/>
  <c r="AE44" i="538" s="1"/>
  <c r="H44" i="526"/>
  <c r="C52" i="528"/>
  <c r="K52" i="527"/>
  <c r="B52" i="527"/>
  <c r="F52" i="527" s="1"/>
  <c r="Z52" i="527"/>
  <c r="I52" i="527"/>
  <c r="AO60" i="522"/>
  <c r="Y60" i="522"/>
  <c r="I60" i="522"/>
  <c r="AJ60" i="522"/>
  <c r="AM60" i="522" s="1"/>
  <c r="T60" i="522"/>
  <c r="W60" i="522" s="1"/>
  <c r="B60" i="522"/>
  <c r="BB60" i="522"/>
  <c r="AH60" i="522"/>
  <c r="R60" i="522"/>
  <c r="AS60" i="522"/>
  <c r="AG60" i="522"/>
  <c r="M60" i="522"/>
  <c r="AF60" i="522"/>
  <c r="AI60" i="522" s="1"/>
  <c r="L60" i="522"/>
  <c r="O60" i="522" s="1"/>
  <c r="AD60" i="522"/>
  <c r="J60" i="522"/>
  <c r="AC60" i="522"/>
  <c r="AV60" i="522"/>
  <c r="AB60" i="522"/>
  <c r="AE60" i="522" s="1"/>
  <c r="H60" i="522"/>
  <c r="K60" i="522" s="1"/>
  <c r="AT60" i="522"/>
  <c r="Z60" i="522"/>
  <c r="AW60" i="522"/>
  <c r="U60" i="522"/>
  <c r="AR60" i="522"/>
  <c r="AU60" i="522" s="1"/>
  <c r="X60" i="522"/>
  <c r="AA60" i="522" s="1"/>
  <c r="AP60" i="522"/>
  <c r="V60" i="522"/>
  <c r="AK60" i="522"/>
  <c r="Q60" i="522"/>
  <c r="AN60" i="522"/>
  <c r="AQ60" i="522" s="1"/>
  <c r="P60" i="522"/>
  <c r="S60" i="522" s="1"/>
  <c r="BC60" i="522"/>
  <c r="AL60" i="522"/>
  <c r="N60" i="522"/>
  <c r="H60" i="526"/>
  <c r="AH60" i="526"/>
  <c r="B60" i="526"/>
  <c r="Z60" i="526"/>
  <c r="G60" i="526"/>
  <c r="J60" i="526"/>
  <c r="D60" i="538" s="1"/>
  <c r="AE60" i="538" s="1"/>
  <c r="I60" i="526"/>
  <c r="I68" i="527"/>
  <c r="C68" i="528"/>
  <c r="K68" i="527"/>
  <c r="B68" i="527"/>
  <c r="F68" i="527" s="1"/>
  <c r="Z68" i="527"/>
  <c r="AO76" i="522"/>
  <c r="Y76" i="522"/>
  <c r="I76" i="522"/>
  <c r="AN76" i="522"/>
  <c r="AQ76" i="522" s="1"/>
  <c r="X76" i="522"/>
  <c r="AA76" i="522" s="1"/>
  <c r="H76" i="522"/>
  <c r="K76" i="522" s="1"/>
  <c r="BB76" i="522"/>
  <c r="AH76" i="522"/>
  <c r="R76" i="522"/>
  <c r="AS76" i="522"/>
  <c r="AC76" i="522"/>
  <c r="M76" i="522"/>
  <c r="AR76" i="522"/>
  <c r="AU76" i="522" s="1"/>
  <c r="AB76" i="522"/>
  <c r="AE76" i="522" s="1"/>
  <c r="L76" i="522"/>
  <c r="O76" i="522" s="1"/>
  <c r="AL76" i="522"/>
  <c r="V76" i="522"/>
  <c r="AW76" i="522"/>
  <c r="Q76" i="522"/>
  <c r="AF76" i="522"/>
  <c r="AI76" i="522" s="1"/>
  <c r="BC76" i="522"/>
  <c r="Z76" i="522"/>
  <c r="AK76" i="522"/>
  <c r="T76" i="522"/>
  <c r="W76" i="522" s="1"/>
  <c r="AT76" i="522"/>
  <c r="N76" i="522"/>
  <c r="AG76" i="522"/>
  <c r="AV76" i="522"/>
  <c r="P76" i="522"/>
  <c r="S76" i="522" s="1"/>
  <c r="AP76" i="522"/>
  <c r="J76" i="522"/>
  <c r="U76" i="522"/>
  <c r="AJ76" i="522"/>
  <c r="AM76" i="522" s="1"/>
  <c r="B76" i="522"/>
  <c r="AD76" i="522"/>
  <c r="I76" i="526"/>
  <c r="H76" i="526"/>
  <c r="AH76" i="526"/>
  <c r="B76" i="526"/>
  <c r="Z76" i="526"/>
  <c r="J76" i="526"/>
  <c r="D76" i="538" s="1"/>
  <c r="AE76" i="538" s="1"/>
  <c r="G76" i="526"/>
  <c r="AO88" i="522"/>
  <c r="Y88" i="522"/>
  <c r="I88" i="522"/>
  <c r="AJ88" i="522"/>
  <c r="AM88" i="522" s="1"/>
  <c r="T88" i="522"/>
  <c r="W88" i="522" s="1"/>
  <c r="B88" i="522"/>
  <c r="AT88" i="522"/>
  <c r="AD88" i="522"/>
  <c r="N88" i="522"/>
  <c r="AW88" i="522"/>
  <c r="AC88" i="522"/>
  <c r="AV88" i="522"/>
  <c r="AB88" i="522"/>
  <c r="AE88" i="522" s="1"/>
  <c r="H88" i="522"/>
  <c r="K88" i="522" s="1"/>
  <c r="AP88" i="522"/>
  <c r="V88" i="522"/>
  <c r="AK88" i="522"/>
  <c r="Q88" i="522"/>
  <c r="AN88" i="522"/>
  <c r="AQ88" i="522" s="1"/>
  <c r="P88" i="522"/>
  <c r="S88" i="522" s="1"/>
  <c r="AH88" i="522"/>
  <c r="J88" i="522"/>
  <c r="AG88" i="522"/>
  <c r="M88" i="522"/>
  <c r="AF88" i="522"/>
  <c r="AI88" i="522" s="1"/>
  <c r="L88" i="522"/>
  <c r="O88" i="522" s="1"/>
  <c r="BB88" i="522"/>
  <c r="Z88" i="522"/>
  <c r="AS88" i="522"/>
  <c r="BC88" i="522"/>
  <c r="U88" i="522"/>
  <c r="AL88" i="522"/>
  <c r="AR88" i="522"/>
  <c r="AU88" i="522" s="1"/>
  <c r="R88" i="522"/>
  <c r="X88" i="522"/>
  <c r="AA88" i="522" s="1"/>
  <c r="AW92" i="522"/>
  <c r="AG92" i="522"/>
  <c r="Q92" i="522"/>
  <c r="AV92" i="522"/>
  <c r="AF92" i="522"/>
  <c r="AI92" i="522" s="1"/>
  <c r="P92" i="522"/>
  <c r="S92" i="522" s="1"/>
  <c r="BC92" i="522"/>
  <c r="AP92" i="522"/>
  <c r="Z92" i="522"/>
  <c r="J92" i="522"/>
  <c r="AO92" i="522"/>
  <c r="Y92" i="522"/>
  <c r="I92" i="522"/>
  <c r="AN92" i="522"/>
  <c r="AQ92" i="522" s="1"/>
  <c r="X92" i="522"/>
  <c r="AA92" i="522" s="1"/>
  <c r="H92" i="522"/>
  <c r="K92" i="522" s="1"/>
  <c r="BB92" i="522"/>
  <c r="AK92" i="522"/>
  <c r="U92" i="522"/>
  <c r="AJ92" i="522"/>
  <c r="AM92" i="522" s="1"/>
  <c r="T92" i="522"/>
  <c r="W92" i="522" s="1"/>
  <c r="B92" i="522"/>
  <c r="AT92" i="522"/>
  <c r="AD92" i="522"/>
  <c r="N92" i="522"/>
  <c r="AS92" i="522"/>
  <c r="AB92" i="522"/>
  <c r="AE92" i="522" s="1"/>
  <c r="AH92" i="522"/>
  <c r="AC92" i="522"/>
  <c r="L92" i="522"/>
  <c r="O92" i="522" s="1"/>
  <c r="V92" i="522"/>
  <c r="M92" i="522"/>
  <c r="R92" i="522"/>
  <c r="AR92" i="522"/>
  <c r="AU92" i="522" s="1"/>
  <c r="AL92" i="522"/>
  <c r="Z92" i="526"/>
  <c r="G92" i="526"/>
  <c r="I92" i="526"/>
  <c r="AH92" i="526"/>
  <c r="J92" i="526"/>
  <c r="D92" i="538" s="1"/>
  <c r="AE92" i="538" s="1"/>
  <c r="B92" i="526"/>
  <c r="H92" i="526"/>
  <c r="K96" i="527"/>
  <c r="B96" i="527"/>
  <c r="F96" i="527" s="1"/>
  <c r="I96" i="527"/>
  <c r="Z96" i="527"/>
  <c r="C96" i="528"/>
  <c r="AW104" i="522"/>
  <c r="AG104" i="522"/>
  <c r="Q104" i="522"/>
  <c r="AR104" i="522"/>
  <c r="AU104" i="522" s="1"/>
  <c r="AB104" i="522"/>
  <c r="AE104" i="522" s="1"/>
  <c r="L104" i="522"/>
  <c r="O104" i="522" s="1"/>
  <c r="AL104" i="522"/>
  <c r="V104" i="522"/>
  <c r="AS104" i="522"/>
  <c r="Y104" i="522"/>
  <c r="AV104" i="522"/>
  <c r="X104" i="522"/>
  <c r="AA104" i="522" s="1"/>
  <c r="B104" i="522"/>
  <c r="AP104" i="522"/>
  <c r="R104" i="522"/>
  <c r="AK104" i="522"/>
  <c r="M104" i="522"/>
  <c r="AJ104" i="522"/>
  <c r="AM104" i="522" s="1"/>
  <c r="P104" i="522"/>
  <c r="S104" i="522" s="1"/>
  <c r="BB104" i="522"/>
  <c r="AD104" i="522"/>
  <c r="J104" i="522"/>
  <c r="AC104" i="522"/>
  <c r="I104" i="522"/>
  <c r="AF104" i="522"/>
  <c r="AI104" i="522" s="1"/>
  <c r="H104" i="522"/>
  <c r="K104" i="522" s="1"/>
  <c r="AT104" i="522"/>
  <c r="Z104" i="522"/>
  <c r="T104" i="522"/>
  <c r="W104" i="522" s="1"/>
  <c r="AO104" i="522"/>
  <c r="BC104" i="522"/>
  <c r="U104" i="522"/>
  <c r="AH104" i="522"/>
  <c r="AN104" i="522"/>
  <c r="AQ104" i="522" s="1"/>
  <c r="N104" i="522"/>
  <c r="AO108" i="522"/>
  <c r="Y108" i="522"/>
  <c r="I108" i="522"/>
  <c r="AN108" i="522"/>
  <c r="AQ108" i="522" s="1"/>
  <c r="X108" i="522"/>
  <c r="AA108" i="522" s="1"/>
  <c r="H108" i="522"/>
  <c r="K108" i="522" s="1"/>
  <c r="BB108" i="522"/>
  <c r="AH108" i="522"/>
  <c r="R108" i="522"/>
  <c r="AW108" i="522"/>
  <c r="AG108" i="522"/>
  <c r="Q108" i="522"/>
  <c r="AV108" i="522"/>
  <c r="AF108" i="522"/>
  <c r="AI108" i="522" s="1"/>
  <c r="P108" i="522"/>
  <c r="S108" i="522" s="1"/>
  <c r="BC108" i="522"/>
  <c r="AP108" i="522"/>
  <c r="Z108" i="522"/>
  <c r="J108" i="522"/>
  <c r="AS108" i="522"/>
  <c r="AC108" i="522"/>
  <c r="M108" i="522"/>
  <c r="AR108" i="522"/>
  <c r="AU108" i="522" s="1"/>
  <c r="AB108" i="522"/>
  <c r="AE108" i="522" s="1"/>
  <c r="L108" i="522"/>
  <c r="O108" i="522" s="1"/>
  <c r="AL108" i="522"/>
  <c r="V108" i="522"/>
  <c r="U108" i="522"/>
  <c r="B108" i="522"/>
  <c r="AT108" i="522"/>
  <c r="AJ108" i="522"/>
  <c r="AM108" i="522" s="1"/>
  <c r="AD108" i="522"/>
  <c r="AK108" i="522"/>
  <c r="T108" i="522"/>
  <c r="W108" i="522" s="1"/>
  <c r="N108" i="522"/>
  <c r="H108" i="526"/>
  <c r="AH108" i="526"/>
  <c r="B108" i="526"/>
  <c r="G108" i="526"/>
  <c r="Z108" i="526"/>
  <c r="J108" i="526"/>
  <c r="D108" i="538" s="1"/>
  <c r="AE108" i="538" s="1"/>
  <c r="I108" i="526"/>
  <c r="C112" i="528"/>
  <c r="K112" i="527"/>
  <c r="B112" i="527"/>
  <c r="F112" i="527" s="1"/>
  <c r="I112" i="527"/>
  <c r="Z112" i="527"/>
  <c r="AS124" i="522"/>
  <c r="AC124" i="522"/>
  <c r="M124" i="522"/>
  <c r="AN124" i="522"/>
  <c r="AQ124" i="522" s="1"/>
  <c r="X124" i="522"/>
  <c r="AA124" i="522" s="1"/>
  <c r="H124" i="522"/>
  <c r="K124" i="522" s="1"/>
  <c r="BB124" i="522"/>
  <c r="AH124" i="522"/>
  <c r="R124" i="522"/>
  <c r="AO124" i="522"/>
  <c r="Y124" i="522"/>
  <c r="I124" i="522"/>
  <c r="AJ124" i="522"/>
  <c r="AM124" i="522" s="1"/>
  <c r="T124" i="522"/>
  <c r="W124" i="522" s="1"/>
  <c r="B124" i="522"/>
  <c r="AT124" i="522"/>
  <c r="AD124" i="522"/>
  <c r="N124" i="522"/>
  <c r="AK124" i="522"/>
  <c r="U124" i="522"/>
  <c r="AV124" i="522"/>
  <c r="AF124" i="522"/>
  <c r="AI124" i="522" s="1"/>
  <c r="P124" i="522"/>
  <c r="S124" i="522" s="1"/>
  <c r="BC124" i="522"/>
  <c r="AP124" i="522"/>
  <c r="Z124" i="522"/>
  <c r="J124" i="522"/>
  <c r="AW124" i="522"/>
  <c r="AG124" i="522"/>
  <c r="Q124" i="522"/>
  <c r="AR124" i="522"/>
  <c r="AU124" i="522" s="1"/>
  <c r="AB124" i="522"/>
  <c r="AE124" i="522" s="1"/>
  <c r="L124" i="522"/>
  <c r="O124" i="522" s="1"/>
  <c r="AL124" i="522"/>
  <c r="V124" i="522"/>
  <c r="AH124" i="526"/>
  <c r="B124" i="526"/>
  <c r="H124" i="526"/>
  <c r="G124" i="526"/>
  <c r="Z124" i="526"/>
  <c r="I124" i="526"/>
  <c r="J124" i="526"/>
  <c r="D124" i="538" s="1"/>
  <c r="AE124" i="538" s="1"/>
  <c r="I128" i="527"/>
  <c r="C128" i="528"/>
  <c r="B128" i="527"/>
  <c r="F128" i="527" s="1"/>
  <c r="Z128" i="527"/>
  <c r="K128" i="527"/>
  <c r="AJ45" i="522"/>
  <c r="AM45" i="522" s="1"/>
  <c r="T45" i="522"/>
  <c r="W45" i="522" s="1"/>
  <c r="B45" i="522"/>
  <c r="AW45" i="522"/>
  <c r="AG45" i="522"/>
  <c r="Q45" i="522"/>
  <c r="AH45" i="522"/>
  <c r="N45" i="522"/>
  <c r="AL45" i="522"/>
  <c r="AV45" i="522"/>
  <c r="AB45" i="522"/>
  <c r="AE45" i="522" s="1"/>
  <c r="H45" i="522"/>
  <c r="K45" i="522" s="1"/>
  <c r="AS45" i="522"/>
  <c r="Y45" i="522"/>
  <c r="BB45" i="522"/>
  <c r="AP45" i="522"/>
  <c r="AR45" i="522"/>
  <c r="AU45" i="522" s="1"/>
  <c r="X45" i="522"/>
  <c r="AA45" i="522" s="1"/>
  <c r="AO45" i="522"/>
  <c r="U45" i="522"/>
  <c r="R45" i="522"/>
  <c r="Z45" i="522"/>
  <c r="AN45" i="522"/>
  <c r="AQ45" i="522" s="1"/>
  <c r="P45" i="522"/>
  <c r="S45" i="522" s="1"/>
  <c r="BC45" i="522"/>
  <c r="AK45" i="522"/>
  <c r="M45" i="522"/>
  <c r="AT45" i="522"/>
  <c r="J45" i="522"/>
  <c r="AF45" i="522"/>
  <c r="AI45" i="522" s="1"/>
  <c r="L45" i="522"/>
  <c r="O45" i="522" s="1"/>
  <c r="AC45" i="522"/>
  <c r="I45" i="522"/>
  <c r="AD45" i="522"/>
  <c r="V45" i="522"/>
  <c r="AH45" i="526"/>
  <c r="B45" i="526"/>
  <c r="G45" i="526"/>
  <c r="Z45" i="526"/>
  <c r="I45" i="526"/>
  <c r="J45" i="526"/>
  <c r="D45" i="538" s="1"/>
  <c r="AE45" i="538" s="1"/>
  <c r="H45" i="526"/>
  <c r="Z49" i="527"/>
  <c r="C49" i="528"/>
  <c r="B49" i="527"/>
  <c r="F49" i="527" s="1"/>
  <c r="K49" i="527"/>
  <c r="I49" i="527"/>
  <c r="Z57" i="526"/>
  <c r="G57" i="526"/>
  <c r="J57" i="526"/>
  <c r="D57" i="538" s="1"/>
  <c r="AE57" i="538" s="1"/>
  <c r="I57" i="526"/>
  <c r="H57" i="526"/>
  <c r="AH57" i="526"/>
  <c r="B57" i="526"/>
  <c r="Z65" i="527"/>
  <c r="C65" i="528"/>
  <c r="B65" i="527"/>
  <c r="F65" i="527" s="1"/>
  <c r="K65" i="527"/>
  <c r="I65" i="527"/>
  <c r="AN69" i="522"/>
  <c r="AQ69" i="522" s="1"/>
  <c r="X69" i="522"/>
  <c r="AA69" i="522" s="1"/>
  <c r="H69" i="522"/>
  <c r="K69" i="522" s="1"/>
  <c r="AL69" i="522"/>
  <c r="V69" i="522"/>
  <c r="AK69" i="522"/>
  <c r="U69" i="522"/>
  <c r="AV69" i="522"/>
  <c r="AF69" i="522"/>
  <c r="AI69" i="522" s="1"/>
  <c r="P69" i="522"/>
  <c r="S69" i="522" s="1"/>
  <c r="BC69" i="522"/>
  <c r="AT69" i="522"/>
  <c r="AD69" i="522"/>
  <c r="N69" i="522"/>
  <c r="AS69" i="522"/>
  <c r="AC69" i="522"/>
  <c r="M69" i="522"/>
  <c r="AR69" i="522"/>
  <c r="AU69" i="522" s="1"/>
  <c r="AB69" i="522"/>
  <c r="AE69" i="522" s="1"/>
  <c r="L69" i="522"/>
  <c r="O69" i="522" s="1"/>
  <c r="AP69" i="522"/>
  <c r="Z69" i="522"/>
  <c r="J69" i="522"/>
  <c r="AO69" i="522"/>
  <c r="Y69" i="522"/>
  <c r="I69" i="522"/>
  <c r="AJ69" i="522"/>
  <c r="AM69" i="522" s="1"/>
  <c r="AH69" i="522"/>
  <c r="Q69" i="522"/>
  <c r="T69" i="522"/>
  <c r="W69" i="522" s="1"/>
  <c r="R69" i="522"/>
  <c r="B69" i="522"/>
  <c r="AW69" i="522"/>
  <c r="BB69" i="522"/>
  <c r="AG69" i="522"/>
  <c r="AJ73" i="522"/>
  <c r="AM73" i="522" s="1"/>
  <c r="T73" i="522"/>
  <c r="W73" i="522" s="1"/>
  <c r="B73" i="522"/>
  <c r="AT73" i="522"/>
  <c r="AD73" i="522"/>
  <c r="N73" i="522"/>
  <c r="AW73" i="522"/>
  <c r="AG73" i="522"/>
  <c r="Q73" i="522"/>
  <c r="AV73" i="522"/>
  <c r="AF73" i="522"/>
  <c r="AI73" i="522" s="1"/>
  <c r="P73" i="522"/>
  <c r="S73" i="522" s="1"/>
  <c r="BC73" i="522"/>
  <c r="AP73" i="522"/>
  <c r="Z73" i="522"/>
  <c r="J73" i="522"/>
  <c r="AS73" i="522"/>
  <c r="AC73" i="522"/>
  <c r="M73" i="522"/>
  <c r="AN73" i="522"/>
  <c r="AQ73" i="522" s="1"/>
  <c r="X73" i="522"/>
  <c r="AA73" i="522" s="1"/>
  <c r="H73" i="522"/>
  <c r="K73" i="522" s="1"/>
  <c r="BB73" i="522"/>
  <c r="AH73" i="522"/>
  <c r="R73" i="522"/>
  <c r="AK73" i="522"/>
  <c r="U73" i="522"/>
  <c r="AB73" i="522"/>
  <c r="AE73" i="522" s="1"/>
  <c r="V73" i="522"/>
  <c r="I73" i="522"/>
  <c r="L73" i="522"/>
  <c r="O73" i="522" s="1"/>
  <c r="AO73" i="522"/>
  <c r="AR73" i="522"/>
  <c r="AU73" i="522" s="1"/>
  <c r="AL73" i="522"/>
  <c r="Y73" i="522"/>
  <c r="Z73" i="526"/>
  <c r="H73" i="526"/>
  <c r="J73" i="526"/>
  <c r="D73" i="538" s="1"/>
  <c r="AE73" i="538" s="1"/>
  <c r="AH73" i="526"/>
  <c r="B73" i="526"/>
  <c r="G73" i="526"/>
  <c r="I73" i="526"/>
  <c r="K81" i="527"/>
  <c r="C81" i="528"/>
  <c r="Z81" i="527"/>
  <c r="B81" i="527"/>
  <c r="F81" i="527" s="1"/>
  <c r="I81" i="527"/>
  <c r="I89" i="526"/>
  <c r="H89" i="526"/>
  <c r="Z89" i="526"/>
  <c r="AH89" i="526"/>
  <c r="B89" i="526"/>
  <c r="J89" i="526"/>
  <c r="D89" i="538" s="1"/>
  <c r="AE89" i="538" s="1"/>
  <c r="G89" i="526"/>
  <c r="C97" i="528"/>
  <c r="Z97" i="527"/>
  <c r="B97" i="527"/>
  <c r="F97" i="527" s="1"/>
  <c r="I97" i="527"/>
  <c r="K97" i="527"/>
  <c r="H105" i="526"/>
  <c r="AH105" i="526"/>
  <c r="B105" i="526"/>
  <c r="Z105" i="526"/>
  <c r="G105" i="526"/>
  <c r="J105" i="526"/>
  <c r="D105" i="538" s="1"/>
  <c r="AE105" i="538" s="1"/>
  <c r="I105" i="526"/>
  <c r="C113" i="528"/>
  <c r="Z113" i="527"/>
  <c r="B113" i="527"/>
  <c r="F113" i="527" s="1"/>
  <c r="I113" i="527"/>
  <c r="K113" i="527"/>
  <c r="AV121" i="522"/>
  <c r="AF121" i="522"/>
  <c r="AI121" i="522" s="1"/>
  <c r="P121" i="522"/>
  <c r="S121" i="522" s="1"/>
  <c r="BC121" i="522"/>
  <c r="AP121" i="522"/>
  <c r="Z121" i="522"/>
  <c r="J121" i="522"/>
  <c r="AS121" i="522"/>
  <c r="AC121" i="522"/>
  <c r="M121" i="522"/>
  <c r="AR121" i="522"/>
  <c r="AU121" i="522" s="1"/>
  <c r="AB121" i="522"/>
  <c r="AE121" i="522" s="1"/>
  <c r="L121" i="522"/>
  <c r="O121" i="522" s="1"/>
  <c r="AL121" i="522"/>
  <c r="V121" i="522"/>
  <c r="AO121" i="522"/>
  <c r="Y121" i="522"/>
  <c r="I121" i="522"/>
  <c r="AN121" i="522"/>
  <c r="AQ121" i="522" s="1"/>
  <c r="X121" i="522"/>
  <c r="AA121" i="522" s="1"/>
  <c r="H121" i="522"/>
  <c r="K121" i="522" s="1"/>
  <c r="BB121" i="522"/>
  <c r="AH121" i="522"/>
  <c r="R121" i="522"/>
  <c r="AK121" i="522"/>
  <c r="U121" i="522"/>
  <c r="AJ121" i="522"/>
  <c r="AM121" i="522" s="1"/>
  <c r="T121" i="522"/>
  <c r="W121" i="522" s="1"/>
  <c r="B121" i="522"/>
  <c r="AT121" i="522"/>
  <c r="AD121" i="522"/>
  <c r="N121" i="522"/>
  <c r="AW121" i="522"/>
  <c r="AG121" i="522"/>
  <c r="Q121" i="522"/>
  <c r="Z121" i="526"/>
  <c r="H121" i="526"/>
  <c r="J121" i="526"/>
  <c r="D121" i="538" s="1"/>
  <c r="AE121" i="538" s="1"/>
  <c r="AH121" i="526"/>
  <c r="B121" i="526"/>
  <c r="G121" i="526"/>
  <c r="I121" i="526"/>
  <c r="C129" i="528"/>
  <c r="I129" i="527"/>
  <c r="K129" i="527"/>
  <c r="Z129" i="527"/>
  <c r="B129" i="527"/>
  <c r="F129" i="527" s="1"/>
  <c r="BB46" i="522"/>
  <c r="AH46" i="522"/>
  <c r="R46" i="522"/>
  <c r="AV46" i="522"/>
  <c r="AF46" i="522"/>
  <c r="AI46" i="522" s="1"/>
  <c r="P46" i="522"/>
  <c r="S46" i="522" s="1"/>
  <c r="AS46" i="522"/>
  <c r="Y46" i="522"/>
  <c r="AW46" i="522"/>
  <c r="AT46" i="522"/>
  <c r="AD46" i="522"/>
  <c r="N46" i="522"/>
  <c r="AR46" i="522"/>
  <c r="AU46" i="522" s="1"/>
  <c r="AB46" i="522"/>
  <c r="AE46" i="522" s="1"/>
  <c r="L46" i="522"/>
  <c r="O46" i="522" s="1"/>
  <c r="AC46" i="522"/>
  <c r="I46" i="522"/>
  <c r="AG46" i="522"/>
  <c r="BC46" i="522"/>
  <c r="AP46" i="522"/>
  <c r="Z46" i="522"/>
  <c r="J46" i="522"/>
  <c r="AN46" i="522"/>
  <c r="AQ46" i="522" s="1"/>
  <c r="X46" i="522"/>
  <c r="AA46" i="522" s="1"/>
  <c r="H46" i="522"/>
  <c r="K46" i="522" s="1"/>
  <c r="M46" i="522"/>
  <c r="AK46" i="522"/>
  <c r="Q46" i="522"/>
  <c r="AL46" i="522"/>
  <c r="V46" i="522"/>
  <c r="AJ46" i="522"/>
  <c r="AM46" i="522" s="1"/>
  <c r="T46" i="522"/>
  <c r="W46" i="522" s="1"/>
  <c r="B46" i="522"/>
  <c r="AO46" i="522"/>
  <c r="U46" i="522"/>
  <c r="J46" i="526"/>
  <c r="D46" i="538" s="1"/>
  <c r="AE46" i="538" s="1"/>
  <c r="G46" i="526"/>
  <c r="I46" i="526"/>
  <c r="B46" i="526"/>
  <c r="Z46" i="526"/>
  <c r="AH46" i="526"/>
  <c r="H46" i="526"/>
  <c r="Z54" i="527"/>
  <c r="B54" i="527"/>
  <c r="F54" i="527" s="1"/>
  <c r="C54" i="528"/>
  <c r="K54" i="527"/>
  <c r="I54" i="527"/>
  <c r="AL62" i="522"/>
  <c r="V62" i="522"/>
  <c r="AK62" i="522"/>
  <c r="U62" i="522"/>
  <c r="AJ62" i="522"/>
  <c r="AM62" i="522" s="1"/>
  <c r="T62" i="522"/>
  <c r="W62" i="522" s="1"/>
  <c r="B62" i="522"/>
  <c r="BB62" i="522"/>
  <c r="AH62" i="522"/>
  <c r="R62" i="522"/>
  <c r="AW62" i="522"/>
  <c r="AG62" i="522"/>
  <c r="Q62" i="522"/>
  <c r="AV62" i="522"/>
  <c r="AF62" i="522"/>
  <c r="AI62" i="522" s="1"/>
  <c r="P62" i="522"/>
  <c r="S62" i="522" s="1"/>
  <c r="BC62" i="522"/>
  <c r="Z62" i="522"/>
  <c r="AO62" i="522"/>
  <c r="I62" i="522"/>
  <c r="X62" i="522"/>
  <c r="AA62" i="522" s="1"/>
  <c r="AT62" i="522"/>
  <c r="N62" i="522"/>
  <c r="AC62" i="522"/>
  <c r="AR62" i="522"/>
  <c r="AU62" i="522" s="1"/>
  <c r="L62" i="522"/>
  <c r="O62" i="522" s="1"/>
  <c r="AP62" i="522"/>
  <c r="J62" i="522"/>
  <c r="Y62" i="522"/>
  <c r="AN62" i="522"/>
  <c r="AQ62" i="522" s="1"/>
  <c r="H62" i="522"/>
  <c r="K62" i="522" s="1"/>
  <c r="AD62" i="522"/>
  <c r="AS62" i="522"/>
  <c r="M62" i="522"/>
  <c r="AB62" i="522"/>
  <c r="AE62" i="522" s="1"/>
  <c r="I62" i="526"/>
  <c r="H62" i="526"/>
  <c r="J62" i="526"/>
  <c r="D62" i="538" s="1"/>
  <c r="AE62" i="538" s="1"/>
  <c r="AH62" i="526"/>
  <c r="B62" i="526"/>
  <c r="Z62" i="526"/>
  <c r="G62" i="526"/>
  <c r="B70" i="527"/>
  <c r="F70" i="527" s="1"/>
  <c r="C70" i="528"/>
  <c r="K70" i="527"/>
  <c r="I70" i="527"/>
  <c r="Z70" i="527"/>
  <c r="AT78" i="522"/>
  <c r="AD78" i="522"/>
  <c r="N78" i="522"/>
  <c r="AS78" i="522"/>
  <c r="AC78" i="522"/>
  <c r="M78" i="522"/>
  <c r="AR78" i="522"/>
  <c r="AU78" i="522" s="1"/>
  <c r="AB78" i="522"/>
  <c r="AE78" i="522" s="1"/>
  <c r="L78" i="522"/>
  <c r="O78" i="522" s="1"/>
  <c r="BC78" i="522"/>
  <c r="AP78" i="522"/>
  <c r="Z78" i="522"/>
  <c r="J78" i="522"/>
  <c r="AO78" i="522"/>
  <c r="Y78" i="522"/>
  <c r="I78" i="522"/>
  <c r="AN78" i="522"/>
  <c r="AQ78" i="522" s="1"/>
  <c r="X78" i="522"/>
  <c r="AA78" i="522" s="1"/>
  <c r="H78" i="522"/>
  <c r="K78" i="522" s="1"/>
  <c r="BB78" i="522"/>
  <c r="AH78" i="522"/>
  <c r="R78" i="522"/>
  <c r="AW78" i="522"/>
  <c r="Q78" i="522"/>
  <c r="AF78" i="522"/>
  <c r="AI78" i="522" s="1"/>
  <c r="AK78" i="522"/>
  <c r="T78" i="522"/>
  <c r="W78" i="522" s="1"/>
  <c r="AL78" i="522"/>
  <c r="AG78" i="522"/>
  <c r="AV78" i="522"/>
  <c r="P78" i="522"/>
  <c r="S78" i="522" s="1"/>
  <c r="V78" i="522"/>
  <c r="U78" i="522"/>
  <c r="AJ78" i="522"/>
  <c r="AM78" i="522" s="1"/>
  <c r="B78" i="522"/>
  <c r="J78" i="526"/>
  <c r="D78" i="538" s="1"/>
  <c r="AE78" i="538" s="1"/>
  <c r="I78" i="526"/>
  <c r="Z78" i="526"/>
  <c r="H78" i="526"/>
  <c r="AH78" i="526"/>
  <c r="B78" i="526"/>
  <c r="G78" i="526"/>
  <c r="C86" i="528"/>
  <c r="K86" i="527"/>
  <c r="Z86" i="527"/>
  <c r="I86" i="527"/>
  <c r="B86" i="527"/>
  <c r="F86" i="527" s="1"/>
  <c r="AL94" i="522"/>
  <c r="V94" i="522"/>
  <c r="AK94" i="522"/>
  <c r="U94" i="522"/>
  <c r="AJ94" i="522"/>
  <c r="AM94" i="522" s="1"/>
  <c r="T94" i="522"/>
  <c r="W94" i="522" s="1"/>
  <c r="B94" i="522"/>
  <c r="BB94" i="522"/>
  <c r="AH94" i="522"/>
  <c r="R94" i="522"/>
  <c r="AW94" i="522"/>
  <c r="AG94" i="522"/>
  <c r="Q94" i="522"/>
  <c r="AV94" i="522"/>
  <c r="AF94" i="522"/>
  <c r="AI94" i="522" s="1"/>
  <c r="P94" i="522"/>
  <c r="S94" i="522" s="1"/>
  <c r="BC94" i="522"/>
  <c r="AP94" i="522"/>
  <c r="Z94" i="522"/>
  <c r="J94" i="522"/>
  <c r="AO94" i="522"/>
  <c r="Y94" i="522"/>
  <c r="I94" i="522"/>
  <c r="AN94" i="522"/>
  <c r="AQ94" i="522" s="1"/>
  <c r="X94" i="522"/>
  <c r="AA94" i="522" s="1"/>
  <c r="H94" i="522"/>
  <c r="K94" i="522" s="1"/>
  <c r="AT94" i="522"/>
  <c r="AC94" i="522"/>
  <c r="L94" i="522"/>
  <c r="O94" i="522" s="1"/>
  <c r="AD94" i="522"/>
  <c r="M94" i="522"/>
  <c r="N94" i="522"/>
  <c r="AR94" i="522"/>
  <c r="AU94" i="522" s="1"/>
  <c r="AS94" i="522"/>
  <c r="AB94" i="522"/>
  <c r="AE94" i="522" s="1"/>
  <c r="J94" i="526"/>
  <c r="D94" i="538" s="1"/>
  <c r="AE94" i="538" s="1"/>
  <c r="I94" i="526"/>
  <c r="Z94" i="526"/>
  <c r="H94" i="526"/>
  <c r="AH94" i="526"/>
  <c r="B94" i="526"/>
  <c r="G94" i="526"/>
  <c r="C102" i="528"/>
  <c r="K102" i="527"/>
  <c r="Z102" i="527"/>
  <c r="I102" i="527"/>
  <c r="B102" i="527"/>
  <c r="F102" i="527" s="1"/>
  <c r="AT110" i="522"/>
  <c r="AD110" i="522"/>
  <c r="N110" i="522"/>
  <c r="AS110" i="522"/>
  <c r="AC110" i="522"/>
  <c r="M110" i="522"/>
  <c r="AR110" i="522"/>
  <c r="AU110" i="522" s="1"/>
  <c r="AB110" i="522"/>
  <c r="AE110" i="522" s="1"/>
  <c r="L110" i="522"/>
  <c r="O110" i="522" s="1"/>
  <c r="BC110" i="522"/>
  <c r="AP110" i="522"/>
  <c r="Z110" i="522"/>
  <c r="J110" i="522"/>
  <c r="AO110" i="522"/>
  <c r="Y110" i="522"/>
  <c r="I110" i="522"/>
  <c r="AN110" i="522"/>
  <c r="AQ110" i="522" s="1"/>
  <c r="X110" i="522"/>
  <c r="AA110" i="522" s="1"/>
  <c r="H110" i="522"/>
  <c r="K110" i="522" s="1"/>
  <c r="AL110" i="522"/>
  <c r="BB110" i="522"/>
  <c r="AH110" i="522"/>
  <c r="R110" i="522"/>
  <c r="AW110" i="522"/>
  <c r="AG110" i="522"/>
  <c r="Q110" i="522"/>
  <c r="AV110" i="522"/>
  <c r="AF110" i="522"/>
  <c r="AI110" i="522" s="1"/>
  <c r="P110" i="522"/>
  <c r="S110" i="522" s="1"/>
  <c r="V110" i="522"/>
  <c r="AJ110" i="522"/>
  <c r="AM110" i="522" s="1"/>
  <c r="AK110" i="522"/>
  <c r="T110" i="522"/>
  <c r="W110" i="522" s="1"/>
  <c r="U110" i="522"/>
  <c r="B110" i="522"/>
  <c r="H110" i="526"/>
  <c r="G110" i="526"/>
  <c r="AH110" i="526"/>
  <c r="B110" i="526"/>
  <c r="J110" i="526"/>
  <c r="D110" i="538" s="1"/>
  <c r="AE110" i="538" s="1"/>
  <c r="Z110" i="526"/>
  <c r="I110" i="526"/>
  <c r="C118" i="528"/>
  <c r="Z118" i="527"/>
  <c r="I118" i="527"/>
  <c r="B118" i="527"/>
  <c r="F118" i="527" s="1"/>
  <c r="K118" i="527"/>
  <c r="BB126" i="522"/>
  <c r="AH126" i="522"/>
  <c r="R126" i="522"/>
  <c r="AW126" i="522"/>
  <c r="AG126" i="522"/>
  <c r="Q126" i="522"/>
  <c r="AR126" i="522"/>
  <c r="AU126" i="522" s="1"/>
  <c r="AB126" i="522"/>
  <c r="AE126" i="522" s="1"/>
  <c r="L126" i="522"/>
  <c r="O126" i="522" s="1"/>
  <c r="AT126" i="522"/>
  <c r="Z126" i="522"/>
  <c r="AC126" i="522"/>
  <c r="I126" i="522"/>
  <c r="AF126" i="522"/>
  <c r="AI126" i="522" s="1"/>
  <c r="H126" i="522"/>
  <c r="K126" i="522" s="1"/>
  <c r="BC126" i="522"/>
  <c r="AL126" i="522"/>
  <c r="N126" i="522"/>
  <c r="AO126" i="522"/>
  <c r="U126" i="522"/>
  <c r="AN126" i="522"/>
  <c r="AQ126" i="522" s="1"/>
  <c r="T126" i="522"/>
  <c r="W126" i="522" s="1"/>
  <c r="AD126" i="522"/>
  <c r="J126" i="522"/>
  <c r="AK126" i="522"/>
  <c r="M126" i="522"/>
  <c r="AJ126" i="522"/>
  <c r="AM126" i="522" s="1"/>
  <c r="P126" i="522"/>
  <c r="S126" i="522" s="1"/>
  <c r="AS126" i="522"/>
  <c r="B126" i="522"/>
  <c r="Y126" i="522"/>
  <c r="AP126" i="522"/>
  <c r="AV126" i="522"/>
  <c r="V126" i="522"/>
  <c r="X126" i="522"/>
  <c r="AA126" i="522" s="1"/>
  <c r="J126" i="526"/>
  <c r="D126" i="538" s="1"/>
  <c r="AE126" i="538" s="1"/>
  <c r="AH126" i="526"/>
  <c r="B126" i="526"/>
  <c r="Z126" i="526"/>
  <c r="G126" i="526"/>
  <c r="I126" i="526"/>
  <c r="H126" i="526"/>
  <c r="AL47" i="522"/>
  <c r="V47" i="522"/>
  <c r="AK47" i="522"/>
  <c r="U47" i="522"/>
  <c r="X47" i="522"/>
  <c r="AA47" i="522" s="1"/>
  <c r="B47" i="522"/>
  <c r="AR47" i="522"/>
  <c r="AU47" i="522" s="1"/>
  <c r="BB47" i="522"/>
  <c r="AH47" i="522"/>
  <c r="R47" i="522"/>
  <c r="AW47" i="522"/>
  <c r="AG47" i="522"/>
  <c r="Q47" i="522"/>
  <c r="BC47" i="522"/>
  <c r="H47" i="522"/>
  <c r="K47" i="522" s="1"/>
  <c r="AV47" i="522"/>
  <c r="AB47" i="522"/>
  <c r="AE47" i="522" s="1"/>
  <c r="AT47" i="522"/>
  <c r="AD47" i="522"/>
  <c r="N47" i="522"/>
  <c r="AS47" i="522"/>
  <c r="AC47" i="522"/>
  <c r="M47" i="522"/>
  <c r="AJ47" i="522"/>
  <c r="AM47" i="522" s="1"/>
  <c r="AF47" i="522"/>
  <c r="AI47" i="522" s="1"/>
  <c r="L47" i="522"/>
  <c r="O47" i="522" s="1"/>
  <c r="AP47" i="522"/>
  <c r="Z47" i="522"/>
  <c r="J47" i="522"/>
  <c r="AO47" i="522"/>
  <c r="Y47" i="522"/>
  <c r="I47" i="522"/>
  <c r="AN47" i="522"/>
  <c r="AQ47" i="522" s="1"/>
  <c r="T47" i="522"/>
  <c r="W47" i="522" s="1"/>
  <c r="P47" i="522"/>
  <c r="S47" i="522" s="1"/>
  <c r="AH47" i="526"/>
  <c r="B47" i="526"/>
  <c r="G47" i="526"/>
  <c r="Z47" i="526"/>
  <c r="I47" i="526"/>
  <c r="J47" i="526"/>
  <c r="D47" i="538" s="1"/>
  <c r="AE47" i="538" s="1"/>
  <c r="H47" i="526"/>
  <c r="Z55" i="527"/>
  <c r="K55" i="527"/>
  <c r="I55" i="527"/>
  <c r="C55" i="528"/>
  <c r="B55" i="527"/>
  <c r="F55" i="527" s="1"/>
  <c r="AL63" i="522"/>
  <c r="V63" i="522"/>
  <c r="AK63" i="522"/>
  <c r="U63" i="522"/>
  <c r="AT63" i="522"/>
  <c r="Z63" i="522"/>
  <c r="AW63" i="522"/>
  <c r="AC63" i="522"/>
  <c r="I63" i="522"/>
  <c r="AJ63" i="522"/>
  <c r="AM63" i="522" s="1"/>
  <c r="T63" i="522"/>
  <c r="W63" i="522" s="1"/>
  <c r="B63" i="522"/>
  <c r="AP63" i="522"/>
  <c r="R63" i="522"/>
  <c r="AS63" i="522"/>
  <c r="Y63" i="522"/>
  <c r="AV63" i="522"/>
  <c r="AF63" i="522"/>
  <c r="AI63" i="522" s="1"/>
  <c r="P63" i="522"/>
  <c r="S63" i="522" s="1"/>
  <c r="BC63" i="522"/>
  <c r="AH63" i="522"/>
  <c r="N63" i="522"/>
  <c r="AO63" i="522"/>
  <c r="Q63" i="522"/>
  <c r="AR63" i="522"/>
  <c r="AU63" i="522" s="1"/>
  <c r="AB63" i="522"/>
  <c r="AE63" i="522" s="1"/>
  <c r="L63" i="522"/>
  <c r="O63" i="522" s="1"/>
  <c r="BB63" i="522"/>
  <c r="AD63" i="522"/>
  <c r="J63" i="522"/>
  <c r="AG63" i="522"/>
  <c r="M63" i="522"/>
  <c r="AN63" i="522"/>
  <c r="AQ63" i="522" s="1"/>
  <c r="X63" i="522"/>
  <c r="AA63" i="522" s="1"/>
  <c r="H63" i="522"/>
  <c r="K63" i="522" s="1"/>
  <c r="H63" i="526"/>
  <c r="AH63" i="526"/>
  <c r="B63" i="526"/>
  <c r="Z63" i="526"/>
  <c r="G63" i="526"/>
  <c r="J63" i="526"/>
  <c r="D63" i="538" s="1"/>
  <c r="AE63" i="538" s="1"/>
  <c r="I63" i="526"/>
  <c r="Z71" i="527"/>
  <c r="K71" i="527"/>
  <c r="I71" i="527"/>
  <c r="C71" i="528"/>
  <c r="B71" i="527"/>
  <c r="F71" i="527" s="1"/>
  <c r="AP79" i="522"/>
  <c r="Z79" i="522"/>
  <c r="J79" i="522"/>
  <c r="AO79" i="522"/>
  <c r="Y79" i="522"/>
  <c r="I79" i="522"/>
  <c r="AJ79" i="522"/>
  <c r="AM79" i="522" s="1"/>
  <c r="T79" i="522"/>
  <c r="W79" i="522" s="1"/>
  <c r="B79" i="522"/>
  <c r="AT79" i="522"/>
  <c r="V79" i="522"/>
  <c r="AW79" i="522"/>
  <c r="AC79" i="522"/>
  <c r="AV79" i="522"/>
  <c r="AB79" i="522"/>
  <c r="AE79" i="522" s="1"/>
  <c r="H79" i="522"/>
  <c r="K79" i="522" s="1"/>
  <c r="AH79" i="522"/>
  <c r="N79" i="522"/>
  <c r="AK79" i="522"/>
  <c r="Q79" i="522"/>
  <c r="AN79" i="522"/>
  <c r="AQ79" i="522" s="1"/>
  <c r="P79" i="522"/>
  <c r="S79" i="522" s="1"/>
  <c r="BB79" i="522"/>
  <c r="AD79" i="522"/>
  <c r="AG79" i="522"/>
  <c r="M79" i="522"/>
  <c r="AF79" i="522"/>
  <c r="AI79" i="522" s="1"/>
  <c r="L79" i="522"/>
  <c r="O79" i="522" s="1"/>
  <c r="AL79" i="522"/>
  <c r="AR79" i="522"/>
  <c r="AU79" i="522" s="1"/>
  <c r="R79" i="522"/>
  <c r="X79" i="522"/>
  <c r="AA79" i="522" s="1"/>
  <c r="AS79" i="522"/>
  <c r="BC79" i="522"/>
  <c r="U79" i="522"/>
  <c r="Z79" i="526"/>
  <c r="H79" i="526"/>
  <c r="J79" i="526"/>
  <c r="D79" i="538" s="1"/>
  <c r="AE79" i="538" s="1"/>
  <c r="AH79" i="526"/>
  <c r="B79" i="526"/>
  <c r="G79" i="526"/>
  <c r="I79" i="526"/>
  <c r="C87" i="528"/>
  <c r="K87" i="527"/>
  <c r="Z87" i="527"/>
  <c r="B87" i="527"/>
  <c r="F87" i="527" s="1"/>
  <c r="I87" i="527"/>
  <c r="AT95" i="522"/>
  <c r="AD95" i="522"/>
  <c r="N95" i="522"/>
  <c r="AS95" i="522"/>
  <c r="AC95" i="522"/>
  <c r="M95" i="522"/>
  <c r="AN95" i="522"/>
  <c r="AQ95" i="522" s="1"/>
  <c r="X95" i="522"/>
  <c r="AA95" i="522" s="1"/>
  <c r="H95" i="522"/>
  <c r="K95" i="522" s="1"/>
  <c r="AP95" i="522"/>
  <c r="Z95" i="522"/>
  <c r="J95" i="522"/>
  <c r="AO95" i="522"/>
  <c r="Y95" i="522"/>
  <c r="I95" i="522"/>
  <c r="AJ95" i="522"/>
  <c r="AM95" i="522" s="1"/>
  <c r="T95" i="522"/>
  <c r="W95" i="522" s="1"/>
  <c r="B95" i="522"/>
  <c r="AL95" i="522"/>
  <c r="V95" i="522"/>
  <c r="AK95" i="522"/>
  <c r="U95" i="522"/>
  <c r="AV95" i="522"/>
  <c r="AF95" i="522"/>
  <c r="AI95" i="522" s="1"/>
  <c r="P95" i="522"/>
  <c r="S95" i="522" s="1"/>
  <c r="BC95" i="522"/>
  <c r="BB95" i="522"/>
  <c r="AH95" i="522"/>
  <c r="R95" i="522"/>
  <c r="AW95" i="522"/>
  <c r="AG95" i="522"/>
  <c r="Q95" i="522"/>
  <c r="AR95" i="522"/>
  <c r="AU95" i="522" s="1"/>
  <c r="AB95" i="522"/>
  <c r="AE95" i="522" s="1"/>
  <c r="L95" i="522"/>
  <c r="O95" i="522" s="1"/>
  <c r="Z95" i="526"/>
  <c r="G95" i="526"/>
  <c r="J95" i="526"/>
  <c r="D95" i="538" s="1"/>
  <c r="AE95" i="538" s="1"/>
  <c r="I95" i="526"/>
  <c r="H95" i="526"/>
  <c r="AH95" i="526"/>
  <c r="B95" i="526"/>
  <c r="Z103" i="527"/>
  <c r="B103" i="527"/>
  <c r="F103" i="527" s="1"/>
  <c r="I103" i="527"/>
  <c r="C103" i="528"/>
  <c r="K103" i="527"/>
  <c r="AT111" i="522"/>
  <c r="AD111" i="522"/>
  <c r="N111" i="522"/>
  <c r="AS111" i="522"/>
  <c r="AC111" i="522"/>
  <c r="M111" i="522"/>
  <c r="AN111" i="522"/>
  <c r="AQ111" i="522" s="1"/>
  <c r="X111" i="522"/>
  <c r="AA111" i="522" s="1"/>
  <c r="H111" i="522"/>
  <c r="K111" i="522" s="1"/>
  <c r="AP111" i="522"/>
  <c r="Z111" i="522"/>
  <c r="J111" i="522"/>
  <c r="AO111" i="522"/>
  <c r="Y111" i="522"/>
  <c r="I111" i="522"/>
  <c r="AJ111" i="522"/>
  <c r="AM111" i="522" s="1"/>
  <c r="T111" i="522"/>
  <c r="W111" i="522" s="1"/>
  <c r="B111" i="522"/>
  <c r="AL111" i="522"/>
  <c r="V111" i="522"/>
  <c r="AK111" i="522"/>
  <c r="U111" i="522"/>
  <c r="AV111" i="522"/>
  <c r="AF111" i="522"/>
  <c r="AI111" i="522" s="1"/>
  <c r="P111" i="522"/>
  <c r="S111" i="522" s="1"/>
  <c r="BC111" i="522"/>
  <c r="BB111" i="522"/>
  <c r="AH111" i="522"/>
  <c r="R111" i="522"/>
  <c r="AW111" i="522"/>
  <c r="AG111" i="522"/>
  <c r="Q111" i="522"/>
  <c r="AR111" i="522"/>
  <c r="AU111" i="522" s="1"/>
  <c r="AB111" i="522"/>
  <c r="AE111" i="522" s="1"/>
  <c r="L111" i="522"/>
  <c r="O111" i="522" s="1"/>
  <c r="AH111" i="526"/>
  <c r="B111" i="526"/>
  <c r="G111" i="526"/>
  <c r="Z111" i="526"/>
  <c r="I111" i="526"/>
  <c r="J111" i="526"/>
  <c r="D111" i="538" s="1"/>
  <c r="AE111" i="538" s="1"/>
  <c r="H111" i="526"/>
  <c r="Z115" i="527"/>
  <c r="B115" i="527"/>
  <c r="F115" i="527" s="1"/>
  <c r="I115" i="527"/>
  <c r="C115" i="528"/>
  <c r="K115" i="527"/>
  <c r="AT123" i="522"/>
  <c r="AD123" i="522"/>
  <c r="N123" i="522"/>
  <c r="AS123" i="522"/>
  <c r="AC123" i="522"/>
  <c r="M123" i="522"/>
  <c r="AN123" i="522"/>
  <c r="AQ123" i="522" s="1"/>
  <c r="X123" i="522"/>
  <c r="AA123" i="522" s="1"/>
  <c r="H123" i="522"/>
  <c r="K123" i="522" s="1"/>
  <c r="AH123" i="522"/>
  <c r="J123" i="522"/>
  <c r="AK123" i="522"/>
  <c r="Q123" i="522"/>
  <c r="AJ123" i="522"/>
  <c r="AM123" i="522" s="1"/>
  <c r="P123" i="522"/>
  <c r="S123" i="522" s="1"/>
  <c r="BB123" i="522"/>
  <c r="Z123" i="522"/>
  <c r="AG123" i="522"/>
  <c r="I123" i="522"/>
  <c r="AF123" i="522"/>
  <c r="AI123" i="522" s="1"/>
  <c r="L123" i="522"/>
  <c r="O123" i="522" s="1"/>
  <c r="AP123" i="522"/>
  <c r="V123" i="522"/>
  <c r="AW123" i="522"/>
  <c r="Y123" i="522"/>
  <c r="AV123" i="522"/>
  <c r="AB123" i="522"/>
  <c r="AE123" i="522" s="1"/>
  <c r="B123" i="522"/>
  <c r="AL123" i="522"/>
  <c r="R123" i="522"/>
  <c r="AO123" i="522"/>
  <c r="U123" i="522"/>
  <c r="AR123" i="522"/>
  <c r="AU123" i="522" s="1"/>
  <c r="T123" i="522"/>
  <c r="W123" i="522" s="1"/>
  <c r="BC123" i="522"/>
  <c r="G127" i="526"/>
  <c r="I127" i="526"/>
  <c r="J127" i="526"/>
  <c r="D127" i="538" s="1"/>
  <c r="AE127" i="538" s="1"/>
  <c r="H127" i="526"/>
  <c r="Z127" i="526"/>
  <c r="AH127" i="526"/>
  <c r="B127" i="526"/>
  <c r="AW48" i="522"/>
  <c r="AG48" i="522"/>
  <c r="Q48" i="522"/>
  <c r="AR48" i="522"/>
  <c r="AU48" i="522" s="1"/>
  <c r="AB48" i="522"/>
  <c r="AE48" i="522" s="1"/>
  <c r="L48" i="522"/>
  <c r="O48" i="522" s="1"/>
  <c r="BB48" i="522"/>
  <c r="AH48" i="522"/>
  <c r="R48" i="522"/>
  <c r="AK48" i="522"/>
  <c r="M48" i="522"/>
  <c r="AJ48" i="522"/>
  <c r="AM48" i="522" s="1"/>
  <c r="P48" i="522"/>
  <c r="S48" i="522" s="1"/>
  <c r="AT48" i="522"/>
  <c r="Z48" i="522"/>
  <c r="AC48" i="522"/>
  <c r="I48" i="522"/>
  <c r="AF48" i="522"/>
  <c r="AI48" i="522" s="1"/>
  <c r="H48" i="522"/>
  <c r="K48" i="522" s="1"/>
  <c r="AP48" i="522"/>
  <c r="V48" i="522"/>
  <c r="BC48" i="522"/>
  <c r="AS48" i="522"/>
  <c r="Y48" i="522"/>
  <c r="AV48" i="522"/>
  <c r="X48" i="522"/>
  <c r="AA48" i="522" s="1"/>
  <c r="B48" i="522"/>
  <c r="AL48" i="522"/>
  <c r="N48" i="522"/>
  <c r="AO48" i="522"/>
  <c r="U48" i="522"/>
  <c r="AN48" i="522"/>
  <c r="AQ48" i="522" s="1"/>
  <c r="T48" i="522"/>
  <c r="W48" i="522" s="1"/>
  <c r="AD48" i="522"/>
  <c r="J48" i="522"/>
  <c r="Z48" i="526"/>
  <c r="G48" i="526"/>
  <c r="J48" i="526"/>
  <c r="D48" i="538" s="1"/>
  <c r="AE48" i="538" s="1"/>
  <c r="I48" i="526"/>
  <c r="H48" i="526"/>
  <c r="AH48" i="526"/>
  <c r="B48" i="526"/>
  <c r="C56" i="528"/>
  <c r="K56" i="527"/>
  <c r="B56" i="527"/>
  <c r="F56" i="527" s="1"/>
  <c r="Z56" i="527"/>
  <c r="I56" i="527"/>
  <c r="AO64" i="522"/>
  <c r="Y64" i="522"/>
  <c r="I64" i="522"/>
  <c r="AJ64" i="522"/>
  <c r="AM64" i="522" s="1"/>
  <c r="T64" i="522"/>
  <c r="W64" i="522" s="1"/>
  <c r="B64" i="522"/>
  <c r="BB64" i="522"/>
  <c r="AH64" i="522"/>
  <c r="R64" i="522"/>
  <c r="AK64" i="522"/>
  <c r="U64" i="522"/>
  <c r="AV64" i="522"/>
  <c r="AF64" i="522"/>
  <c r="AI64" i="522" s="1"/>
  <c r="P64" i="522"/>
  <c r="S64" i="522" s="1"/>
  <c r="AT64" i="522"/>
  <c r="AD64" i="522"/>
  <c r="N64" i="522"/>
  <c r="AW64" i="522"/>
  <c r="AG64" i="522"/>
  <c r="Q64" i="522"/>
  <c r="AR64" i="522"/>
  <c r="AU64" i="522" s="1"/>
  <c r="AB64" i="522"/>
  <c r="AE64" i="522" s="1"/>
  <c r="L64" i="522"/>
  <c r="O64" i="522" s="1"/>
  <c r="BC64" i="522"/>
  <c r="AP64" i="522"/>
  <c r="Z64" i="522"/>
  <c r="J64" i="522"/>
  <c r="AS64" i="522"/>
  <c r="AC64" i="522"/>
  <c r="M64" i="522"/>
  <c r="AN64" i="522"/>
  <c r="AQ64" i="522" s="1"/>
  <c r="X64" i="522"/>
  <c r="AA64" i="522" s="1"/>
  <c r="H64" i="522"/>
  <c r="K64" i="522" s="1"/>
  <c r="AL64" i="522"/>
  <c r="V64" i="522"/>
  <c r="Z64" i="526"/>
  <c r="AH64" i="526"/>
  <c r="B64" i="526"/>
  <c r="J64" i="526"/>
  <c r="D64" i="538" s="1"/>
  <c r="AE64" i="538" s="1"/>
  <c r="G64" i="526"/>
  <c r="I64" i="526"/>
  <c r="H64" i="526"/>
  <c r="C72" i="528"/>
  <c r="K72" i="527"/>
  <c r="B72" i="527"/>
  <c r="F72" i="527" s="1"/>
  <c r="Z72" i="527"/>
  <c r="I72" i="527"/>
  <c r="AS80" i="522"/>
  <c r="AC80" i="522"/>
  <c r="M80" i="522"/>
  <c r="AN80" i="522"/>
  <c r="AQ80" i="522" s="1"/>
  <c r="X80" i="522"/>
  <c r="AA80" i="522" s="1"/>
  <c r="H80" i="522"/>
  <c r="K80" i="522" s="1"/>
  <c r="AL80" i="522"/>
  <c r="V80" i="522"/>
  <c r="AO80" i="522"/>
  <c r="Y80" i="522"/>
  <c r="I80" i="522"/>
  <c r="AJ80" i="522"/>
  <c r="AM80" i="522" s="1"/>
  <c r="T80" i="522"/>
  <c r="W80" i="522" s="1"/>
  <c r="B80" i="522"/>
  <c r="BB80" i="522"/>
  <c r="AH80" i="522"/>
  <c r="R80" i="522"/>
  <c r="AK80" i="522"/>
  <c r="U80" i="522"/>
  <c r="AV80" i="522"/>
  <c r="AF80" i="522"/>
  <c r="AI80" i="522" s="1"/>
  <c r="P80" i="522"/>
  <c r="S80" i="522" s="1"/>
  <c r="AT80" i="522"/>
  <c r="AD80" i="522"/>
  <c r="N80" i="522"/>
  <c r="AW80" i="522"/>
  <c r="AG80" i="522"/>
  <c r="Q80" i="522"/>
  <c r="AR80" i="522"/>
  <c r="AU80" i="522" s="1"/>
  <c r="AB80" i="522"/>
  <c r="AE80" i="522" s="1"/>
  <c r="L80" i="522"/>
  <c r="O80" i="522" s="1"/>
  <c r="BC80" i="522"/>
  <c r="AP80" i="522"/>
  <c r="Z80" i="522"/>
  <c r="J80" i="522"/>
  <c r="G80" i="526"/>
  <c r="I80" i="526"/>
  <c r="Z80" i="526"/>
  <c r="H80" i="526"/>
  <c r="J80" i="526"/>
  <c r="D80" i="538" s="1"/>
  <c r="AE80" i="538" s="1"/>
  <c r="AH80" i="526"/>
  <c r="B80" i="526"/>
  <c r="K84" i="527"/>
  <c r="B84" i="527"/>
  <c r="F84" i="527" s="1"/>
  <c r="C84" i="528"/>
  <c r="I84" i="527"/>
  <c r="Z84" i="527"/>
  <c r="AK96" i="522"/>
  <c r="U96" i="522"/>
  <c r="AV96" i="522"/>
  <c r="AF96" i="522"/>
  <c r="AI96" i="522" s="1"/>
  <c r="P96" i="522"/>
  <c r="S96" i="522" s="1"/>
  <c r="AT96" i="522"/>
  <c r="AD96" i="522"/>
  <c r="N96" i="522"/>
  <c r="AW96" i="522"/>
  <c r="AG96" i="522"/>
  <c r="Q96" i="522"/>
  <c r="AR96" i="522"/>
  <c r="AU96" i="522" s="1"/>
  <c r="AB96" i="522"/>
  <c r="AE96" i="522" s="1"/>
  <c r="L96" i="522"/>
  <c r="O96" i="522" s="1"/>
  <c r="BC96" i="522"/>
  <c r="AP96" i="522"/>
  <c r="Z96" i="522"/>
  <c r="J96" i="522"/>
  <c r="AS96" i="522"/>
  <c r="AC96" i="522"/>
  <c r="M96" i="522"/>
  <c r="AN96" i="522"/>
  <c r="AQ96" i="522" s="1"/>
  <c r="X96" i="522"/>
  <c r="AA96" i="522" s="1"/>
  <c r="H96" i="522"/>
  <c r="K96" i="522" s="1"/>
  <c r="AL96" i="522"/>
  <c r="V96" i="522"/>
  <c r="AO96" i="522"/>
  <c r="Y96" i="522"/>
  <c r="I96" i="522"/>
  <c r="AJ96" i="522"/>
  <c r="AM96" i="522" s="1"/>
  <c r="T96" i="522"/>
  <c r="W96" i="522" s="1"/>
  <c r="B96" i="522"/>
  <c r="BB96" i="522"/>
  <c r="AH96" i="522"/>
  <c r="R96" i="522"/>
  <c r="AH96" i="526"/>
  <c r="B96" i="526"/>
  <c r="G96" i="526"/>
  <c r="Z96" i="526"/>
  <c r="I96" i="526"/>
  <c r="J96" i="526"/>
  <c r="D96" i="538" s="1"/>
  <c r="AE96" i="538" s="1"/>
  <c r="H96" i="526"/>
  <c r="C100" i="528"/>
  <c r="I100" i="527"/>
  <c r="Z100" i="527"/>
  <c r="K100" i="527"/>
  <c r="B100" i="527"/>
  <c r="F100" i="527" s="1"/>
  <c r="AS112" i="522"/>
  <c r="AC112" i="522"/>
  <c r="M112" i="522"/>
  <c r="AN112" i="522"/>
  <c r="AQ112" i="522" s="1"/>
  <c r="X112" i="522"/>
  <c r="AA112" i="522" s="1"/>
  <c r="H112" i="522"/>
  <c r="K112" i="522" s="1"/>
  <c r="AL112" i="522"/>
  <c r="V112" i="522"/>
  <c r="AO112" i="522"/>
  <c r="Y112" i="522"/>
  <c r="I112" i="522"/>
  <c r="AJ112" i="522"/>
  <c r="AM112" i="522" s="1"/>
  <c r="T112" i="522"/>
  <c r="W112" i="522" s="1"/>
  <c r="B112" i="522"/>
  <c r="BB112" i="522"/>
  <c r="AH112" i="522"/>
  <c r="R112" i="522"/>
  <c r="AK112" i="522"/>
  <c r="U112" i="522"/>
  <c r="AV112" i="522"/>
  <c r="AF112" i="522"/>
  <c r="AI112" i="522" s="1"/>
  <c r="P112" i="522"/>
  <c r="S112" i="522" s="1"/>
  <c r="AT112" i="522"/>
  <c r="AD112" i="522"/>
  <c r="N112" i="522"/>
  <c r="AW112" i="522"/>
  <c r="AG112" i="522"/>
  <c r="Q112" i="522"/>
  <c r="AR112" i="522"/>
  <c r="AU112" i="522" s="1"/>
  <c r="AB112" i="522"/>
  <c r="AE112" i="522" s="1"/>
  <c r="L112" i="522"/>
  <c r="O112" i="522" s="1"/>
  <c r="BC112" i="522"/>
  <c r="AP112" i="522"/>
  <c r="Z112" i="522"/>
  <c r="J112" i="522"/>
  <c r="Z112" i="526"/>
  <c r="AH112" i="526"/>
  <c r="B112" i="526"/>
  <c r="J112" i="526"/>
  <c r="D112" i="538" s="1"/>
  <c r="AE112" i="538" s="1"/>
  <c r="G112" i="526"/>
  <c r="I112" i="526"/>
  <c r="H112" i="526"/>
  <c r="I116" i="527"/>
  <c r="Z116" i="527"/>
  <c r="C116" i="528"/>
  <c r="K116" i="527"/>
  <c r="B116" i="527"/>
  <c r="F116" i="527" s="1"/>
  <c r="AK128" i="522"/>
  <c r="U128" i="522"/>
  <c r="AV128" i="522"/>
  <c r="AF128" i="522"/>
  <c r="AI128" i="522" s="1"/>
  <c r="P128" i="522"/>
  <c r="S128" i="522" s="1"/>
  <c r="BC128" i="522"/>
  <c r="AP128" i="522"/>
  <c r="Z128" i="522"/>
  <c r="J128" i="522"/>
  <c r="AW128" i="522"/>
  <c r="AG128" i="522"/>
  <c r="Q128" i="522"/>
  <c r="AR128" i="522"/>
  <c r="AU128" i="522" s="1"/>
  <c r="AB128" i="522"/>
  <c r="AE128" i="522" s="1"/>
  <c r="L128" i="522"/>
  <c r="O128" i="522" s="1"/>
  <c r="AL128" i="522"/>
  <c r="V128" i="522"/>
  <c r="AS128" i="522"/>
  <c r="AC128" i="522"/>
  <c r="M128" i="522"/>
  <c r="AN128" i="522"/>
  <c r="AQ128" i="522" s="1"/>
  <c r="X128" i="522"/>
  <c r="AA128" i="522" s="1"/>
  <c r="H128" i="522"/>
  <c r="K128" i="522" s="1"/>
  <c r="BB128" i="522"/>
  <c r="AH128" i="522"/>
  <c r="R128" i="522"/>
  <c r="AO128" i="522"/>
  <c r="Y128" i="522"/>
  <c r="I128" i="522"/>
  <c r="AJ128" i="522"/>
  <c r="AM128" i="522" s="1"/>
  <c r="T128" i="522"/>
  <c r="W128" i="522" s="1"/>
  <c r="B128" i="522"/>
  <c r="AT128" i="522"/>
  <c r="AD128" i="522"/>
  <c r="N128" i="522"/>
  <c r="AH128" i="526"/>
  <c r="B128" i="526"/>
  <c r="H128" i="526"/>
  <c r="G128" i="526"/>
  <c r="Z128" i="526"/>
  <c r="I128" i="526"/>
  <c r="J128" i="526"/>
  <c r="D128" i="538" s="1"/>
  <c r="AE128" i="538" s="1"/>
  <c r="AJ49" i="522"/>
  <c r="AM49" i="522" s="1"/>
  <c r="T49" i="522"/>
  <c r="W49" i="522" s="1"/>
  <c r="B49" i="522"/>
  <c r="AW49" i="522"/>
  <c r="AG49" i="522"/>
  <c r="Q49" i="522"/>
  <c r="AH49" i="522"/>
  <c r="N49" i="522"/>
  <c r="AL49" i="522"/>
  <c r="AV49" i="522"/>
  <c r="AF49" i="522"/>
  <c r="AI49" i="522" s="1"/>
  <c r="P49" i="522"/>
  <c r="S49" i="522" s="1"/>
  <c r="AS49" i="522"/>
  <c r="AC49" i="522"/>
  <c r="M49" i="522"/>
  <c r="R49" i="522"/>
  <c r="AP49" i="522"/>
  <c r="V49" i="522"/>
  <c r="AR49" i="522"/>
  <c r="AU49" i="522" s="1"/>
  <c r="AB49" i="522"/>
  <c r="AE49" i="522" s="1"/>
  <c r="L49" i="522"/>
  <c r="O49" i="522" s="1"/>
  <c r="BC49" i="522"/>
  <c r="AO49" i="522"/>
  <c r="Y49" i="522"/>
  <c r="I49" i="522"/>
  <c r="AT49" i="522"/>
  <c r="Z49" i="522"/>
  <c r="AN49" i="522"/>
  <c r="AQ49" i="522" s="1"/>
  <c r="X49" i="522"/>
  <c r="AA49" i="522" s="1"/>
  <c r="H49" i="522"/>
  <c r="K49" i="522" s="1"/>
  <c r="AK49" i="522"/>
  <c r="U49" i="522"/>
  <c r="BB49" i="522"/>
  <c r="AD49" i="522"/>
  <c r="J49" i="522"/>
  <c r="C53" i="528"/>
  <c r="B53" i="527"/>
  <c r="F53" i="527" s="1"/>
  <c r="K53" i="527"/>
  <c r="I53" i="527"/>
  <c r="Z53" i="527"/>
  <c r="AR61" i="522"/>
  <c r="AU61" i="522" s="1"/>
  <c r="AB61" i="522"/>
  <c r="AE61" i="522" s="1"/>
  <c r="L61" i="522"/>
  <c r="O61" i="522" s="1"/>
  <c r="BC61" i="522"/>
  <c r="AP61" i="522"/>
  <c r="Z61" i="522"/>
  <c r="J61" i="522"/>
  <c r="AO61" i="522"/>
  <c r="Y61" i="522"/>
  <c r="I61" i="522"/>
  <c r="AV61" i="522"/>
  <c r="X61" i="522"/>
  <c r="AA61" i="522" s="1"/>
  <c r="B61" i="522"/>
  <c r="AT61" i="522"/>
  <c r="V61" i="522"/>
  <c r="AW61" i="522"/>
  <c r="AC61" i="522"/>
  <c r="AN61" i="522"/>
  <c r="AQ61" i="522" s="1"/>
  <c r="T61" i="522"/>
  <c r="W61" i="522" s="1"/>
  <c r="AL61" i="522"/>
  <c r="R61" i="522"/>
  <c r="AS61" i="522"/>
  <c r="U61" i="522"/>
  <c r="AJ61" i="522"/>
  <c r="AM61" i="522" s="1"/>
  <c r="P61" i="522"/>
  <c r="S61" i="522" s="1"/>
  <c r="AH61" i="522"/>
  <c r="N61" i="522"/>
  <c r="AK61" i="522"/>
  <c r="Q61" i="522"/>
  <c r="AF61" i="522"/>
  <c r="AI61" i="522" s="1"/>
  <c r="H61" i="522"/>
  <c r="K61" i="522" s="1"/>
  <c r="BB61" i="522"/>
  <c r="AD61" i="522"/>
  <c r="AG61" i="522"/>
  <c r="M61" i="522"/>
  <c r="Z61" i="526"/>
  <c r="AH61" i="526"/>
  <c r="B61" i="526"/>
  <c r="G61" i="526"/>
  <c r="I61" i="526"/>
  <c r="J61" i="526"/>
  <c r="D61" i="538" s="1"/>
  <c r="AE61" i="538" s="1"/>
  <c r="H61" i="526"/>
  <c r="Z69" i="527"/>
  <c r="C69" i="528"/>
  <c r="B69" i="527"/>
  <c r="F69" i="527" s="1"/>
  <c r="K69" i="527"/>
  <c r="I69" i="527"/>
  <c r="G77" i="526"/>
  <c r="I77" i="526"/>
  <c r="Z77" i="526"/>
  <c r="H77" i="526"/>
  <c r="J77" i="526"/>
  <c r="D77" i="538" s="1"/>
  <c r="AE77" i="538" s="1"/>
  <c r="AH77" i="526"/>
  <c r="B77" i="526"/>
  <c r="C85" i="528"/>
  <c r="K85" i="527"/>
  <c r="Z85" i="527"/>
  <c r="B85" i="527"/>
  <c r="F85" i="527" s="1"/>
  <c r="I85" i="527"/>
  <c r="AR89" i="522"/>
  <c r="AU89" i="522" s="1"/>
  <c r="AB89" i="522"/>
  <c r="AE89" i="522" s="1"/>
  <c r="L89" i="522"/>
  <c r="O89" i="522" s="1"/>
  <c r="AL89" i="522"/>
  <c r="V89" i="522"/>
  <c r="AO89" i="522"/>
  <c r="Y89" i="522"/>
  <c r="I89" i="522"/>
  <c r="AN89" i="522"/>
  <c r="AQ89" i="522" s="1"/>
  <c r="X89" i="522"/>
  <c r="AA89" i="522" s="1"/>
  <c r="H89" i="522"/>
  <c r="K89" i="522" s="1"/>
  <c r="BB89" i="522"/>
  <c r="AH89" i="522"/>
  <c r="R89" i="522"/>
  <c r="AK89" i="522"/>
  <c r="U89" i="522"/>
  <c r="AV89" i="522"/>
  <c r="AF89" i="522"/>
  <c r="AI89" i="522" s="1"/>
  <c r="P89" i="522"/>
  <c r="S89" i="522" s="1"/>
  <c r="BC89" i="522"/>
  <c r="AP89" i="522"/>
  <c r="Z89" i="522"/>
  <c r="J89" i="522"/>
  <c r="AS89" i="522"/>
  <c r="AC89" i="522"/>
  <c r="M89" i="522"/>
  <c r="B89" i="522"/>
  <c r="AW89" i="522"/>
  <c r="AT89" i="522"/>
  <c r="AG89" i="522"/>
  <c r="AJ89" i="522"/>
  <c r="AM89" i="522" s="1"/>
  <c r="AD89" i="522"/>
  <c r="Q89" i="522"/>
  <c r="T89" i="522"/>
  <c r="W89" i="522" s="1"/>
  <c r="N89" i="522"/>
  <c r="AV93" i="522"/>
  <c r="AF93" i="522"/>
  <c r="AI93" i="522" s="1"/>
  <c r="P93" i="522"/>
  <c r="S93" i="522" s="1"/>
  <c r="BC93" i="522"/>
  <c r="AP93" i="522"/>
  <c r="Z93" i="522"/>
  <c r="J93" i="522"/>
  <c r="AO93" i="522"/>
  <c r="Y93" i="522"/>
  <c r="I93" i="522"/>
  <c r="AR93" i="522"/>
  <c r="AU93" i="522" s="1"/>
  <c r="X93" i="522"/>
  <c r="AA93" i="522" s="1"/>
  <c r="B93" i="522"/>
  <c r="AL93" i="522"/>
  <c r="R93" i="522"/>
  <c r="AS93" i="522"/>
  <c r="U93" i="522"/>
  <c r="AN93" i="522"/>
  <c r="AQ93" i="522" s="1"/>
  <c r="T93" i="522"/>
  <c r="W93" i="522" s="1"/>
  <c r="AH93" i="522"/>
  <c r="N93" i="522"/>
  <c r="AK93" i="522"/>
  <c r="Q93" i="522"/>
  <c r="AJ93" i="522"/>
  <c r="AM93" i="522" s="1"/>
  <c r="L93" i="522"/>
  <c r="O93" i="522" s="1"/>
  <c r="BB93" i="522"/>
  <c r="AD93" i="522"/>
  <c r="AG93" i="522"/>
  <c r="M93" i="522"/>
  <c r="AB93" i="522"/>
  <c r="AE93" i="522" s="1"/>
  <c r="H93" i="522"/>
  <c r="K93" i="522" s="1"/>
  <c r="AT93" i="522"/>
  <c r="V93" i="522"/>
  <c r="AW93" i="522"/>
  <c r="AC93" i="522"/>
  <c r="Z93" i="526"/>
  <c r="AH93" i="526"/>
  <c r="B93" i="526"/>
  <c r="J93" i="526"/>
  <c r="D93" i="538" s="1"/>
  <c r="AE93" i="538" s="1"/>
  <c r="G93" i="526"/>
  <c r="I93" i="526"/>
  <c r="H93" i="526"/>
  <c r="C101" i="528"/>
  <c r="K101" i="527"/>
  <c r="Z101" i="527"/>
  <c r="B101" i="527"/>
  <c r="F101" i="527" s="1"/>
  <c r="I101" i="527"/>
  <c r="AJ105" i="522"/>
  <c r="AM105" i="522" s="1"/>
  <c r="T105" i="522"/>
  <c r="W105" i="522" s="1"/>
  <c r="B105" i="522"/>
  <c r="AT105" i="522"/>
  <c r="AD105" i="522"/>
  <c r="N105" i="522"/>
  <c r="AW105" i="522"/>
  <c r="AG105" i="522"/>
  <c r="Q105" i="522"/>
  <c r="AV105" i="522"/>
  <c r="AF105" i="522"/>
  <c r="AI105" i="522" s="1"/>
  <c r="P105" i="522"/>
  <c r="S105" i="522" s="1"/>
  <c r="BC105" i="522"/>
  <c r="AP105" i="522"/>
  <c r="Z105" i="522"/>
  <c r="J105" i="522"/>
  <c r="AS105" i="522"/>
  <c r="AC105" i="522"/>
  <c r="M105" i="522"/>
  <c r="AR105" i="522"/>
  <c r="AU105" i="522" s="1"/>
  <c r="AB105" i="522"/>
  <c r="AE105" i="522" s="1"/>
  <c r="L105" i="522"/>
  <c r="O105" i="522" s="1"/>
  <c r="AN105" i="522"/>
  <c r="AQ105" i="522" s="1"/>
  <c r="X105" i="522"/>
  <c r="AA105" i="522" s="1"/>
  <c r="H105" i="522"/>
  <c r="K105" i="522" s="1"/>
  <c r="BB105" i="522"/>
  <c r="AH105" i="522"/>
  <c r="R105" i="522"/>
  <c r="AK105" i="522"/>
  <c r="U105" i="522"/>
  <c r="AL105" i="522"/>
  <c r="Y105" i="522"/>
  <c r="V105" i="522"/>
  <c r="I105" i="522"/>
  <c r="AO105" i="522"/>
  <c r="AN109" i="522"/>
  <c r="AQ109" i="522" s="1"/>
  <c r="X109" i="522"/>
  <c r="AA109" i="522" s="1"/>
  <c r="H109" i="522"/>
  <c r="K109" i="522" s="1"/>
  <c r="BB109" i="522"/>
  <c r="AH109" i="522"/>
  <c r="R109" i="522"/>
  <c r="AW109" i="522"/>
  <c r="AG109" i="522"/>
  <c r="Q109" i="522"/>
  <c r="AJ109" i="522"/>
  <c r="AM109" i="522" s="1"/>
  <c r="T109" i="522"/>
  <c r="W109" i="522" s="1"/>
  <c r="B109" i="522"/>
  <c r="AT109" i="522"/>
  <c r="AR109" i="522"/>
  <c r="AU109" i="522" s="1"/>
  <c r="L109" i="522"/>
  <c r="O109" i="522" s="1"/>
  <c r="AL109" i="522"/>
  <c r="N109" i="522"/>
  <c r="AO109" i="522"/>
  <c r="U109" i="522"/>
  <c r="AF109" i="522"/>
  <c r="AI109" i="522" s="1"/>
  <c r="BC109" i="522"/>
  <c r="AD109" i="522"/>
  <c r="J109" i="522"/>
  <c r="AK109" i="522"/>
  <c r="M109" i="522"/>
  <c r="AB109" i="522"/>
  <c r="AE109" i="522" s="1"/>
  <c r="Z109" i="522"/>
  <c r="AC109" i="522"/>
  <c r="I109" i="522"/>
  <c r="AV109" i="522"/>
  <c r="P109" i="522"/>
  <c r="S109" i="522" s="1"/>
  <c r="AP109" i="522"/>
  <c r="V109" i="522"/>
  <c r="AS109" i="522"/>
  <c r="Y109" i="522"/>
  <c r="Z109" i="526"/>
  <c r="AH109" i="526"/>
  <c r="B109" i="526"/>
  <c r="J109" i="526"/>
  <c r="D109" i="538" s="1"/>
  <c r="AE109" i="538" s="1"/>
  <c r="G109" i="526"/>
  <c r="I109" i="526"/>
  <c r="H109" i="526"/>
  <c r="C117" i="528"/>
  <c r="I117" i="527"/>
  <c r="Z117" i="527"/>
  <c r="K117" i="527"/>
  <c r="B117" i="527"/>
  <c r="F117" i="527" s="1"/>
  <c r="AV125" i="522"/>
  <c r="AF125" i="522"/>
  <c r="AI125" i="522" s="1"/>
  <c r="P125" i="522"/>
  <c r="S125" i="522" s="1"/>
  <c r="AT125" i="522"/>
  <c r="AD125" i="522"/>
  <c r="N125" i="522"/>
  <c r="AS125" i="522"/>
  <c r="AC125" i="522"/>
  <c r="M125" i="522"/>
  <c r="AR125" i="522"/>
  <c r="AU125" i="522" s="1"/>
  <c r="AB125" i="522"/>
  <c r="AE125" i="522" s="1"/>
  <c r="L125" i="522"/>
  <c r="O125" i="522" s="1"/>
  <c r="BC125" i="522"/>
  <c r="AP125" i="522"/>
  <c r="Z125" i="522"/>
  <c r="J125" i="522"/>
  <c r="AO125" i="522"/>
  <c r="Y125" i="522"/>
  <c r="I125" i="522"/>
  <c r="AN125" i="522"/>
  <c r="AQ125" i="522" s="1"/>
  <c r="X125" i="522"/>
  <c r="AA125" i="522" s="1"/>
  <c r="H125" i="522"/>
  <c r="K125" i="522" s="1"/>
  <c r="AL125" i="522"/>
  <c r="V125" i="522"/>
  <c r="AK125" i="522"/>
  <c r="U125" i="522"/>
  <c r="AJ125" i="522"/>
  <c r="AM125" i="522" s="1"/>
  <c r="T125" i="522"/>
  <c r="W125" i="522" s="1"/>
  <c r="B125" i="522"/>
  <c r="BB125" i="522"/>
  <c r="AH125" i="522"/>
  <c r="R125" i="522"/>
  <c r="AW125" i="522"/>
  <c r="AG125" i="522"/>
  <c r="Q125" i="522"/>
  <c r="Z125" i="526"/>
  <c r="I125" i="526"/>
  <c r="J125" i="526"/>
  <c r="D125" i="538" s="1"/>
  <c r="AE125" i="538" s="1"/>
  <c r="H125" i="526"/>
  <c r="B125" i="526"/>
  <c r="AH125" i="526"/>
  <c r="G125" i="526"/>
  <c r="K42" i="527"/>
  <c r="I42" i="527"/>
  <c r="B42" i="527"/>
  <c r="F42" i="527" s="1"/>
  <c r="C42" i="528"/>
  <c r="Z42" i="527"/>
  <c r="BC50" i="522"/>
  <c r="AP50" i="522"/>
  <c r="Z50" i="522"/>
  <c r="J50" i="522"/>
  <c r="AN50" i="522"/>
  <c r="AQ50" i="522" s="1"/>
  <c r="X50" i="522"/>
  <c r="AA50" i="522" s="1"/>
  <c r="H50" i="522"/>
  <c r="K50" i="522" s="1"/>
  <c r="M50" i="522"/>
  <c r="AK50" i="522"/>
  <c r="Q50" i="522"/>
  <c r="AL50" i="522"/>
  <c r="V50" i="522"/>
  <c r="AJ50" i="522"/>
  <c r="AM50" i="522" s="1"/>
  <c r="T50" i="522"/>
  <c r="W50" i="522" s="1"/>
  <c r="B50" i="522"/>
  <c r="AO50" i="522"/>
  <c r="U50" i="522"/>
  <c r="BB50" i="522"/>
  <c r="AH50" i="522"/>
  <c r="R50" i="522"/>
  <c r="AV50" i="522"/>
  <c r="AF50" i="522"/>
  <c r="AI50" i="522" s="1"/>
  <c r="P50" i="522"/>
  <c r="S50" i="522" s="1"/>
  <c r="AS50" i="522"/>
  <c r="Y50" i="522"/>
  <c r="AW50" i="522"/>
  <c r="AT50" i="522"/>
  <c r="AD50" i="522"/>
  <c r="N50" i="522"/>
  <c r="AR50" i="522"/>
  <c r="AU50" i="522" s="1"/>
  <c r="AB50" i="522"/>
  <c r="AE50" i="522" s="1"/>
  <c r="L50" i="522"/>
  <c r="O50" i="522" s="1"/>
  <c r="AC50" i="522"/>
  <c r="I50" i="522"/>
  <c r="AG50" i="522"/>
  <c r="J50" i="526"/>
  <c r="D50" i="538" s="1"/>
  <c r="AE50" i="538" s="1"/>
  <c r="H50" i="526"/>
  <c r="I50" i="526"/>
  <c r="Z50" i="526"/>
  <c r="AH50" i="526"/>
  <c r="B50" i="526"/>
  <c r="G50" i="526"/>
  <c r="B58" i="527"/>
  <c r="F58" i="527" s="1"/>
  <c r="C58" i="528"/>
  <c r="K58" i="527"/>
  <c r="I58" i="527"/>
  <c r="Z58" i="527"/>
  <c r="BC66" i="522"/>
  <c r="AP66" i="522"/>
  <c r="Z66" i="522"/>
  <c r="J66" i="522"/>
  <c r="AO66" i="522"/>
  <c r="Y66" i="522"/>
  <c r="I66" i="522"/>
  <c r="AJ66" i="522"/>
  <c r="AM66" i="522" s="1"/>
  <c r="T66" i="522"/>
  <c r="W66" i="522" s="1"/>
  <c r="B66" i="522"/>
  <c r="AL66" i="522"/>
  <c r="V66" i="522"/>
  <c r="AK66" i="522"/>
  <c r="U66" i="522"/>
  <c r="AV66" i="522"/>
  <c r="AF66" i="522"/>
  <c r="AI66" i="522" s="1"/>
  <c r="P66" i="522"/>
  <c r="S66" i="522" s="1"/>
  <c r="BB66" i="522"/>
  <c r="AH66" i="522"/>
  <c r="R66" i="522"/>
  <c r="AW66" i="522"/>
  <c r="AG66" i="522"/>
  <c r="Q66" i="522"/>
  <c r="AR66" i="522"/>
  <c r="AU66" i="522" s="1"/>
  <c r="AB66" i="522"/>
  <c r="AE66" i="522" s="1"/>
  <c r="L66" i="522"/>
  <c r="O66" i="522" s="1"/>
  <c r="AT66" i="522"/>
  <c r="AD66" i="522"/>
  <c r="N66" i="522"/>
  <c r="AS66" i="522"/>
  <c r="AC66" i="522"/>
  <c r="M66" i="522"/>
  <c r="AN66" i="522"/>
  <c r="AQ66" i="522" s="1"/>
  <c r="X66" i="522"/>
  <c r="AA66" i="522" s="1"/>
  <c r="H66" i="522"/>
  <c r="K66" i="522" s="1"/>
  <c r="AH66" i="526"/>
  <c r="B66" i="526"/>
  <c r="G66" i="526"/>
  <c r="J66" i="526"/>
  <c r="D66" i="538" s="1"/>
  <c r="AE66" i="538" s="1"/>
  <c r="I66" i="526"/>
  <c r="Z66" i="526"/>
  <c r="H66" i="526"/>
  <c r="C74" i="528"/>
  <c r="K74" i="527"/>
  <c r="I74" i="527"/>
  <c r="Z74" i="527"/>
  <c r="B74" i="527"/>
  <c r="F74" i="527" s="1"/>
  <c r="BC82" i="522"/>
  <c r="AP82" i="522"/>
  <c r="Z82" i="522"/>
  <c r="J82" i="522"/>
  <c r="AO82" i="522"/>
  <c r="Y82" i="522"/>
  <c r="I82" i="522"/>
  <c r="AJ82" i="522"/>
  <c r="AM82" i="522" s="1"/>
  <c r="T82" i="522"/>
  <c r="W82" i="522" s="1"/>
  <c r="B82" i="522"/>
  <c r="AL82" i="522"/>
  <c r="V82" i="522"/>
  <c r="AK82" i="522"/>
  <c r="U82" i="522"/>
  <c r="AV82" i="522"/>
  <c r="AF82" i="522"/>
  <c r="AI82" i="522" s="1"/>
  <c r="P82" i="522"/>
  <c r="S82" i="522" s="1"/>
  <c r="BB82" i="522"/>
  <c r="AH82" i="522"/>
  <c r="R82" i="522"/>
  <c r="AW82" i="522"/>
  <c r="AG82" i="522"/>
  <c r="Q82" i="522"/>
  <c r="AR82" i="522"/>
  <c r="AU82" i="522" s="1"/>
  <c r="AB82" i="522"/>
  <c r="AE82" i="522" s="1"/>
  <c r="L82" i="522"/>
  <c r="O82" i="522" s="1"/>
  <c r="AT82" i="522"/>
  <c r="AD82" i="522"/>
  <c r="N82" i="522"/>
  <c r="AS82" i="522"/>
  <c r="AC82" i="522"/>
  <c r="M82" i="522"/>
  <c r="AN82" i="522"/>
  <c r="AQ82" i="522" s="1"/>
  <c r="X82" i="522"/>
  <c r="AA82" i="522" s="1"/>
  <c r="H82" i="522"/>
  <c r="K82" i="522" s="1"/>
  <c r="G82" i="526"/>
  <c r="I82" i="526"/>
  <c r="J82" i="526"/>
  <c r="D82" i="538" s="1"/>
  <c r="AE82" i="538" s="1"/>
  <c r="H82" i="526"/>
  <c r="Z82" i="526"/>
  <c r="AH82" i="526"/>
  <c r="B82" i="526"/>
  <c r="I90" i="527"/>
  <c r="K90" i="527"/>
  <c r="Z90" i="527"/>
  <c r="C90" i="528"/>
  <c r="B90" i="527"/>
  <c r="F90" i="527" s="1"/>
  <c r="BB98" i="522"/>
  <c r="AH98" i="522"/>
  <c r="R98" i="522"/>
  <c r="AW98" i="522"/>
  <c r="AG98" i="522"/>
  <c r="Q98" i="522"/>
  <c r="AR98" i="522"/>
  <c r="AU98" i="522" s="1"/>
  <c r="AB98" i="522"/>
  <c r="AE98" i="522" s="1"/>
  <c r="L98" i="522"/>
  <c r="O98" i="522" s="1"/>
  <c r="AT98" i="522"/>
  <c r="AD98" i="522"/>
  <c r="N98" i="522"/>
  <c r="AS98" i="522"/>
  <c r="AC98" i="522"/>
  <c r="M98" i="522"/>
  <c r="AN98" i="522"/>
  <c r="AQ98" i="522" s="1"/>
  <c r="X98" i="522"/>
  <c r="AA98" i="522" s="1"/>
  <c r="H98" i="522"/>
  <c r="K98" i="522" s="1"/>
  <c r="BC98" i="522"/>
  <c r="AP98" i="522"/>
  <c r="Z98" i="522"/>
  <c r="J98" i="522"/>
  <c r="AO98" i="522"/>
  <c r="Y98" i="522"/>
  <c r="I98" i="522"/>
  <c r="AJ98" i="522"/>
  <c r="AM98" i="522" s="1"/>
  <c r="T98" i="522"/>
  <c r="W98" i="522" s="1"/>
  <c r="B98" i="522"/>
  <c r="AL98" i="522"/>
  <c r="V98" i="522"/>
  <c r="AK98" i="522"/>
  <c r="U98" i="522"/>
  <c r="AV98" i="522"/>
  <c r="AF98" i="522"/>
  <c r="AI98" i="522" s="1"/>
  <c r="P98" i="522"/>
  <c r="S98" i="522" s="1"/>
  <c r="H98" i="526"/>
  <c r="AH98" i="526"/>
  <c r="B98" i="526"/>
  <c r="J98" i="526"/>
  <c r="D98" i="538" s="1"/>
  <c r="AE98" i="538" s="1"/>
  <c r="G98" i="526"/>
  <c r="Z98" i="526"/>
  <c r="I98" i="526"/>
  <c r="I106" i="527"/>
  <c r="K106" i="527"/>
  <c r="Z106" i="527"/>
  <c r="C106" i="528"/>
  <c r="B106" i="527"/>
  <c r="F106" i="527" s="1"/>
  <c r="BC114" i="522"/>
  <c r="AP114" i="522"/>
  <c r="Z114" i="522"/>
  <c r="J114" i="522"/>
  <c r="AO114" i="522"/>
  <c r="Y114" i="522"/>
  <c r="I114" i="522"/>
  <c r="AJ114" i="522"/>
  <c r="AM114" i="522" s="1"/>
  <c r="T114" i="522"/>
  <c r="W114" i="522" s="1"/>
  <c r="B114" i="522"/>
  <c r="AT114" i="522"/>
  <c r="V114" i="522"/>
  <c r="AW114" i="522"/>
  <c r="AC114" i="522"/>
  <c r="AV114" i="522"/>
  <c r="AB114" i="522"/>
  <c r="AE114" i="522" s="1"/>
  <c r="H114" i="522"/>
  <c r="K114" i="522" s="1"/>
  <c r="AH114" i="522"/>
  <c r="N114" i="522"/>
  <c r="AK114" i="522"/>
  <c r="Q114" i="522"/>
  <c r="AN114" i="522"/>
  <c r="AQ114" i="522" s="1"/>
  <c r="P114" i="522"/>
  <c r="S114" i="522" s="1"/>
  <c r="BB114" i="522"/>
  <c r="AD114" i="522"/>
  <c r="AG114" i="522"/>
  <c r="M114" i="522"/>
  <c r="AF114" i="522"/>
  <c r="AI114" i="522" s="1"/>
  <c r="L114" i="522"/>
  <c r="O114" i="522" s="1"/>
  <c r="R114" i="522"/>
  <c r="X114" i="522"/>
  <c r="AA114" i="522" s="1"/>
  <c r="AS114" i="522"/>
  <c r="U114" i="522"/>
  <c r="AL114" i="522"/>
  <c r="AR114" i="522"/>
  <c r="AU114" i="522" s="1"/>
  <c r="H114" i="526"/>
  <c r="AH114" i="526"/>
  <c r="B114" i="526"/>
  <c r="J114" i="526"/>
  <c r="D114" i="538" s="1"/>
  <c r="AE114" i="538" s="1"/>
  <c r="G114" i="526"/>
  <c r="Z114" i="526"/>
  <c r="I114" i="526"/>
  <c r="C122" i="528"/>
  <c r="K122" i="527"/>
  <c r="I122" i="527"/>
  <c r="B122" i="527"/>
  <c r="F122" i="527" s="1"/>
  <c r="Z122" i="527"/>
  <c r="Z43" i="527"/>
  <c r="K43" i="527"/>
  <c r="I43" i="527"/>
  <c r="C43" i="528"/>
  <c r="B43" i="527"/>
  <c r="F43" i="527" s="1"/>
  <c r="AT51" i="522"/>
  <c r="AD51" i="522"/>
  <c r="N51" i="522"/>
  <c r="AS51" i="522"/>
  <c r="AC51" i="522"/>
  <c r="M51" i="522"/>
  <c r="AJ51" i="522"/>
  <c r="AM51" i="522" s="1"/>
  <c r="AF51" i="522"/>
  <c r="AI51" i="522" s="1"/>
  <c r="L51" i="522"/>
  <c r="O51" i="522" s="1"/>
  <c r="AP51" i="522"/>
  <c r="Z51" i="522"/>
  <c r="J51" i="522"/>
  <c r="AO51" i="522"/>
  <c r="Y51" i="522"/>
  <c r="I51" i="522"/>
  <c r="AN51" i="522"/>
  <c r="AQ51" i="522" s="1"/>
  <c r="T51" i="522"/>
  <c r="W51" i="522" s="1"/>
  <c r="P51" i="522"/>
  <c r="S51" i="522" s="1"/>
  <c r="AL51" i="522"/>
  <c r="V51" i="522"/>
  <c r="AK51" i="522"/>
  <c r="U51" i="522"/>
  <c r="X51" i="522"/>
  <c r="AA51" i="522" s="1"/>
  <c r="B51" i="522"/>
  <c r="AR51" i="522"/>
  <c r="AU51" i="522" s="1"/>
  <c r="BB51" i="522"/>
  <c r="AH51" i="522"/>
  <c r="R51" i="522"/>
  <c r="AW51" i="522"/>
  <c r="AG51" i="522"/>
  <c r="Q51" i="522"/>
  <c r="BC51" i="522"/>
  <c r="H51" i="522"/>
  <c r="K51" i="522" s="1"/>
  <c r="AV51" i="522"/>
  <c r="AB51" i="522"/>
  <c r="AE51" i="522" s="1"/>
  <c r="Z51" i="526"/>
  <c r="G51" i="526"/>
  <c r="J51" i="526"/>
  <c r="D51" i="538" s="1"/>
  <c r="AE51" i="538" s="1"/>
  <c r="I51" i="526"/>
  <c r="H51" i="526"/>
  <c r="AH51" i="526"/>
  <c r="B51" i="526"/>
  <c r="I59" i="527"/>
  <c r="C59" i="528"/>
  <c r="B59" i="527"/>
  <c r="F59" i="527" s="1"/>
  <c r="Z59" i="527"/>
  <c r="K59" i="527"/>
  <c r="BB67" i="522"/>
  <c r="AH67" i="522"/>
  <c r="R67" i="522"/>
  <c r="AW67" i="522"/>
  <c r="AG67" i="522"/>
  <c r="Q67" i="522"/>
  <c r="AR67" i="522"/>
  <c r="AU67" i="522" s="1"/>
  <c r="AT67" i="522"/>
  <c r="Z67" i="522"/>
  <c r="AC67" i="522"/>
  <c r="I67" i="522"/>
  <c r="AF67" i="522"/>
  <c r="AI67" i="522" s="1"/>
  <c r="P67" i="522"/>
  <c r="S67" i="522" s="1"/>
  <c r="BC67" i="522"/>
  <c r="AL67" i="522"/>
  <c r="N67" i="522"/>
  <c r="AO67" i="522"/>
  <c r="U67" i="522"/>
  <c r="AN67" i="522"/>
  <c r="AQ67" i="522" s="1"/>
  <c r="X67" i="522"/>
  <c r="AA67" i="522" s="1"/>
  <c r="H67" i="522"/>
  <c r="K67" i="522" s="1"/>
  <c r="AD67" i="522"/>
  <c r="J67" i="522"/>
  <c r="AK67" i="522"/>
  <c r="M67" i="522"/>
  <c r="AJ67" i="522"/>
  <c r="AM67" i="522" s="1"/>
  <c r="T67" i="522"/>
  <c r="W67" i="522" s="1"/>
  <c r="B67" i="522"/>
  <c r="V67" i="522"/>
  <c r="AB67" i="522"/>
  <c r="AE67" i="522" s="1"/>
  <c r="AS67" i="522"/>
  <c r="L67" i="522"/>
  <c r="O67" i="522" s="1"/>
  <c r="Y67" i="522"/>
  <c r="AP67" i="522"/>
  <c r="AV67" i="522"/>
  <c r="Z67" i="526"/>
  <c r="I67" i="526"/>
  <c r="J67" i="526"/>
  <c r="D67" i="538" s="1"/>
  <c r="AE67" i="538" s="1"/>
  <c r="H67" i="526"/>
  <c r="AH67" i="526"/>
  <c r="B67" i="526"/>
  <c r="G67" i="526"/>
  <c r="Z75" i="527"/>
  <c r="K75" i="527"/>
  <c r="I75" i="527"/>
  <c r="C75" i="528"/>
  <c r="B75" i="527"/>
  <c r="F75" i="527" s="1"/>
  <c r="AL83" i="522"/>
  <c r="V83" i="522"/>
  <c r="AK83" i="522"/>
  <c r="U83" i="522"/>
  <c r="AV83" i="522"/>
  <c r="AF83" i="522"/>
  <c r="AI83" i="522" s="1"/>
  <c r="P83" i="522"/>
  <c r="S83" i="522" s="1"/>
  <c r="BC83" i="522"/>
  <c r="BB83" i="522"/>
  <c r="AH83" i="522"/>
  <c r="R83" i="522"/>
  <c r="AW83" i="522"/>
  <c r="AG83" i="522"/>
  <c r="Q83" i="522"/>
  <c r="AR83" i="522"/>
  <c r="AU83" i="522" s="1"/>
  <c r="AB83" i="522"/>
  <c r="AE83" i="522" s="1"/>
  <c r="L83" i="522"/>
  <c r="O83" i="522" s="1"/>
  <c r="AT83" i="522"/>
  <c r="AD83" i="522"/>
  <c r="N83" i="522"/>
  <c r="AS83" i="522"/>
  <c r="AC83" i="522"/>
  <c r="M83" i="522"/>
  <c r="AN83" i="522"/>
  <c r="AQ83" i="522" s="1"/>
  <c r="X83" i="522"/>
  <c r="AA83" i="522" s="1"/>
  <c r="H83" i="522"/>
  <c r="K83" i="522" s="1"/>
  <c r="AP83" i="522"/>
  <c r="Z83" i="522"/>
  <c r="J83" i="522"/>
  <c r="AO83" i="522"/>
  <c r="Y83" i="522"/>
  <c r="I83" i="522"/>
  <c r="AJ83" i="522"/>
  <c r="AM83" i="522" s="1"/>
  <c r="T83" i="522"/>
  <c r="W83" i="522" s="1"/>
  <c r="B83" i="522"/>
  <c r="Z83" i="526"/>
  <c r="H83" i="526"/>
  <c r="J83" i="526"/>
  <c r="D83" i="538" s="1"/>
  <c r="AE83" i="538" s="1"/>
  <c r="AH83" i="526"/>
  <c r="B83" i="526"/>
  <c r="G83" i="526"/>
  <c r="I83" i="526"/>
  <c r="C91" i="528"/>
  <c r="Z91" i="527"/>
  <c r="I91" i="527"/>
  <c r="K91" i="527"/>
  <c r="B91" i="527"/>
  <c r="F91" i="527" s="1"/>
  <c r="AL99" i="522"/>
  <c r="V99" i="522"/>
  <c r="AK99" i="522"/>
  <c r="U99" i="522"/>
  <c r="AV99" i="522"/>
  <c r="AF99" i="522"/>
  <c r="AI99" i="522" s="1"/>
  <c r="P99" i="522"/>
  <c r="S99" i="522" s="1"/>
  <c r="BC99" i="522"/>
  <c r="BB99" i="522"/>
  <c r="AH99" i="522"/>
  <c r="R99" i="522"/>
  <c r="AW99" i="522"/>
  <c r="AG99" i="522"/>
  <c r="Q99" i="522"/>
  <c r="AR99" i="522"/>
  <c r="AU99" i="522" s="1"/>
  <c r="AB99" i="522"/>
  <c r="AE99" i="522" s="1"/>
  <c r="L99" i="522"/>
  <c r="O99" i="522" s="1"/>
  <c r="AT99" i="522"/>
  <c r="AD99" i="522"/>
  <c r="N99" i="522"/>
  <c r="AS99" i="522"/>
  <c r="AC99" i="522"/>
  <c r="M99" i="522"/>
  <c r="AN99" i="522"/>
  <c r="AQ99" i="522" s="1"/>
  <c r="X99" i="522"/>
  <c r="AA99" i="522" s="1"/>
  <c r="H99" i="522"/>
  <c r="K99" i="522" s="1"/>
  <c r="AP99" i="522"/>
  <c r="Z99" i="522"/>
  <c r="J99" i="522"/>
  <c r="AO99" i="522"/>
  <c r="Y99" i="522"/>
  <c r="I99" i="522"/>
  <c r="AJ99" i="522"/>
  <c r="AM99" i="522" s="1"/>
  <c r="T99" i="522"/>
  <c r="W99" i="522" s="1"/>
  <c r="B99" i="522"/>
  <c r="AH99" i="526"/>
  <c r="B99" i="526"/>
  <c r="G99" i="526"/>
  <c r="Z99" i="526"/>
  <c r="I99" i="526"/>
  <c r="J99" i="526"/>
  <c r="D99" i="538" s="1"/>
  <c r="AE99" i="538" s="1"/>
  <c r="H99" i="526"/>
  <c r="C107" i="528"/>
  <c r="Z107" i="527"/>
  <c r="I107" i="527"/>
  <c r="K107" i="527"/>
  <c r="B107" i="527"/>
  <c r="F107" i="527" s="1"/>
  <c r="AL115" i="522"/>
  <c r="V115" i="522"/>
  <c r="AK115" i="522"/>
  <c r="U115" i="522"/>
  <c r="AV115" i="522"/>
  <c r="AF115" i="522"/>
  <c r="AI115" i="522" s="1"/>
  <c r="P115" i="522"/>
  <c r="S115" i="522" s="1"/>
  <c r="BC115" i="522"/>
  <c r="BB115" i="522"/>
  <c r="AH115" i="522"/>
  <c r="R115" i="522"/>
  <c r="AW115" i="522"/>
  <c r="AG115" i="522"/>
  <c r="Q115" i="522"/>
  <c r="AR115" i="522"/>
  <c r="AU115" i="522" s="1"/>
  <c r="AB115" i="522"/>
  <c r="AE115" i="522" s="1"/>
  <c r="L115" i="522"/>
  <c r="O115" i="522" s="1"/>
  <c r="AT115" i="522"/>
  <c r="AD115" i="522"/>
  <c r="N115" i="522"/>
  <c r="AS115" i="522"/>
  <c r="AC115" i="522"/>
  <c r="M115" i="522"/>
  <c r="AN115" i="522"/>
  <c r="AQ115" i="522" s="1"/>
  <c r="X115" i="522"/>
  <c r="AA115" i="522" s="1"/>
  <c r="H115" i="522"/>
  <c r="K115" i="522" s="1"/>
  <c r="AP115" i="522"/>
  <c r="Z115" i="522"/>
  <c r="J115" i="522"/>
  <c r="AO115" i="522"/>
  <c r="Y115" i="522"/>
  <c r="I115" i="522"/>
  <c r="AJ115" i="522"/>
  <c r="AM115" i="522" s="1"/>
  <c r="T115" i="522"/>
  <c r="W115" i="522" s="1"/>
  <c r="B115" i="522"/>
  <c r="Z115" i="526"/>
  <c r="G115" i="526"/>
  <c r="J115" i="526"/>
  <c r="D115" i="538" s="1"/>
  <c r="AE115" i="538" s="1"/>
  <c r="I115" i="526"/>
  <c r="H115" i="526"/>
  <c r="AH115" i="526"/>
  <c r="B115" i="526"/>
  <c r="I119" i="527"/>
  <c r="B119" i="527"/>
  <c r="F119" i="527" s="1"/>
  <c r="C119" i="528"/>
  <c r="Z119" i="527"/>
  <c r="K119" i="527"/>
  <c r="AT127" i="522"/>
  <c r="AD127" i="522"/>
  <c r="N127" i="522"/>
  <c r="AS127" i="522"/>
  <c r="AC127" i="522"/>
  <c r="M127" i="522"/>
  <c r="AN127" i="522"/>
  <c r="AQ127" i="522" s="1"/>
  <c r="X127" i="522"/>
  <c r="AA127" i="522" s="1"/>
  <c r="H127" i="522"/>
  <c r="K127" i="522" s="1"/>
  <c r="AP127" i="522"/>
  <c r="Z127" i="522"/>
  <c r="J127" i="522"/>
  <c r="AO127" i="522"/>
  <c r="Y127" i="522"/>
  <c r="I127" i="522"/>
  <c r="AJ127" i="522"/>
  <c r="AM127" i="522" s="1"/>
  <c r="T127" i="522"/>
  <c r="W127" i="522" s="1"/>
  <c r="B127" i="522"/>
  <c r="AL127" i="522"/>
  <c r="V127" i="522"/>
  <c r="AK127" i="522"/>
  <c r="U127" i="522"/>
  <c r="AV127" i="522"/>
  <c r="AF127" i="522"/>
  <c r="AI127" i="522" s="1"/>
  <c r="P127" i="522"/>
  <c r="S127" i="522" s="1"/>
  <c r="BC127" i="522"/>
  <c r="BB127" i="522"/>
  <c r="AH127" i="522"/>
  <c r="R127" i="522"/>
  <c r="AW127" i="522"/>
  <c r="AG127" i="522"/>
  <c r="Q127" i="522"/>
  <c r="AR127" i="522"/>
  <c r="AU127" i="522" s="1"/>
  <c r="AB127" i="522"/>
  <c r="AE127" i="522" s="1"/>
  <c r="L127" i="522"/>
  <c r="O127" i="522" s="1"/>
  <c r="C130" i="528"/>
  <c r="K130" i="527"/>
  <c r="I130" i="527"/>
  <c r="B130" i="527"/>
  <c r="F130" i="527" s="1"/>
  <c r="Z130" i="527"/>
  <c r="V49" i="470"/>
  <c r="U49" i="470"/>
  <c r="X49" i="470"/>
  <c r="Y49" i="470"/>
  <c r="T49" i="470"/>
  <c r="W49" i="470"/>
  <c r="V57" i="470"/>
  <c r="U57" i="470"/>
  <c r="W57" i="470"/>
  <c r="X57" i="470"/>
  <c r="Y57" i="470"/>
  <c r="T57" i="470"/>
  <c r="W65" i="470"/>
  <c r="U65" i="470"/>
  <c r="V65" i="470"/>
  <c r="X65" i="470"/>
  <c r="T65" i="470"/>
  <c r="Y65" i="470"/>
  <c r="W73" i="470"/>
  <c r="U73" i="470"/>
  <c r="V73" i="470"/>
  <c r="X73" i="470"/>
  <c r="Y73" i="470"/>
  <c r="T73" i="470"/>
  <c r="W81" i="470"/>
  <c r="U81" i="470"/>
  <c r="V81" i="470"/>
  <c r="X81" i="470"/>
  <c r="T81" i="470"/>
  <c r="Y81" i="470"/>
  <c r="U89" i="470"/>
  <c r="Y89" i="470"/>
  <c r="V89" i="470"/>
  <c r="W89" i="470"/>
  <c r="T89" i="470"/>
  <c r="X89" i="470"/>
  <c r="U97" i="470"/>
  <c r="Y97" i="470"/>
  <c r="V97" i="470"/>
  <c r="T97" i="470"/>
  <c r="X97" i="470"/>
  <c r="W97" i="470"/>
  <c r="U105" i="470"/>
  <c r="Y105" i="470"/>
  <c r="V105" i="470"/>
  <c r="T105" i="470"/>
  <c r="X105" i="470"/>
  <c r="W105" i="470"/>
  <c r="U113" i="470"/>
  <c r="Y113" i="470"/>
  <c r="V113" i="470"/>
  <c r="T113" i="470"/>
  <c r="X113" i="470"/>
  <c r="W113" i="470"/>
  <c r="U121" i="470"/>
  <c r="Y121" i="470"/>
  <c r="X121" i="470"/>
  <c r="T121" i="470"/>
  <c r="V121" i="470"/>
  <c r="W121" i="470"/>
  <c r="U129" i="470"/>
  <c r="Y129" i="470"/>
  <c r="X129" i="470"/>
  <c r="T129" i="470"/>
  <c r="W129" i="470"/>
  <c r="V129" i="470"/>
  <c r="T46" i="470"/>
  <c r="X46" i="470"/>
  <c r="V46" i="470"/>
  <c r="U46" i="470"/>
  <c r="W46" i="470"/>
  <c r="Y46" i="470"/>
  <c r="T54" i="470"/>
  <c r="X54" i="470"/>
  <c r="V54" i="470"/>
  <c r="U54" i="470"/>
  <c r="W54" i="470"/>
  <c r="Y54" i="470"/>
  <c r="U62" i="470"/>
  <c r="Y62" i="470"/>
  <c r="V62" i="470"/>
  <c r="W62" i="470"/>
  <c r="X62" i="470"/>
  <c r="T62" i="470"/>
  <c r="U70" i="470"/>
  <c r="Y70" i="470"/>
  <c r="V70" i="470"/>
  <c r="W70" i="470"/>
  <c r="X70" i="470"/>
  <c r="T70" i="470"/>
  <c r="U78" i="470"/>
  <c r="Y78" i="470"/>
  <c r="V78" i="470"/>
  <c r="W78" i="470"/>
  <c r="X78" i="470"/>
  <c r="T78" i="470"/>
  <c r="W86" i="470"/>
  <c r="T86" i="470"/>
  <c r="X86" i="470"/>
  <c r="U86" i="470"/>
  <c r="Y86" i="470"/>
  <c r="V86" i="470"/>
  <c r="W94" i="470"/>
  <c r="T94" i="470"/>
  <c r="X94" i="470"/>
  <c r="Y94" i="470"/>
  <c r="U94" i="470"/>
  <c r="V94" i="470"/>
  <c r="W102" i="470"/>
  <c r="T102" i="470"/>
  <c r="X102" i="470"/>
  <c r="Y102" i="470"/>
  <c r="U102" i="470"/>
  <c r="V102" i="470"/>
  <c r="W110" i="470"/>
  <c r="T110" i="470"/>
  <c r="X110" i="470"/>
  <c r="Y110" i="470"/>
  <c r="U110" i="470"/>
  <c r="V110" i="470"/>
  <c r="W118" i="470"/>
  <c r="T118" i="470"/>
  <c r="Y118" i="470"/>
  <c r="U118" i="470"/>
  <c r="V118" i="470"/>
  <c r="X118" i="470"/>
  <c r="W126" i="470"/>
  <c r="T126" i="470"/>
  <c r="Y126" i="470"/>
  <c r="U126" i="470"/>
  <c r="X126" i="470"/>
  <c r="V126" i="470"/>
  <c r="V43" i="470"/>
  <c r="W43" i="470"/>
  <c r="Y43" i="470"/>
  <c r="T43" i="470"/>
  <c r="U43" i="470"/>
  <c r="X43" i="470"/>
  <c r="V51" i="470"/>
  <c r="W51" i="470"/>
  <c r="X51" i="470"/>
  <c r="Y51" i="470"/>
  <c r="T51" i="470"/>
  <c r="U51" i="470"/>
  <c r="V59" i="470"/>
  <c r="W59" i="470"/>
  <c r="U59" i="470"/>
  <c r="X59" i="470"/>
  <c r="Y59" i="470"/>
  <c r="T59" i="470"/>
  <c r="W67" i="470"/>
  <c r="V67" i="470"/>
  <c r="X67" i="470"/>
  <c r="T67" i="470"/>
  <c r="Y67" i="470"/>
  <c r="U67" i="470"/>
  <c r="W75" i="470"/>
  <c r="V75" i="470"/>
  <c r="X75" i="470"/>
  <c r="Y75" i="470"/>
  <c r="T75" i="470"/>
  <c r="U75" i="470"/>
  <c r="U83" i="470"/>
  <c r="Y83" i="470"/>
  <c r="V83" i="470"/>
  <c r="W83" i="470"/>
  <c r="X83" i="470"/>
  <c r="T83" i="470"/>
  <c r="U91" i="470"/>
  <c r="Y91" i="470"/>
  <c r="V91" i="470"/>
  <c r="W91" i="470"/>
  <c r="X91" i="470"/>
  <c r="T91" i="470"/>
  <c r="U99" i="470"/>
  <c r="Y99" i="470"/>
  <c r="V99" i="470"/>
  <c r="W99" i="470"/>
  <c r="X99" i="470"/>
  <c r="T99" i="470"/>
  <c r="U107" i="470"/>
  <c r="Y107" i="470"/>
  <c r="V107" i="470"/>
  <c r="W107" i="470"/>
  <c r="X107" i="470"/>
  <c r="T107" i="470"/>
  <c r="U115" i="470"/>
  <c r="Y115" i="470"/>
  <c r="T115" i="470"/>
  <c r="V115" i="470"/>
  <c r="W115" i="470"/>
  <c r="X115" i="470"/>
  <c r="U123" i="470"/>
  <c r="Y123" i="470"/>
  <c r="T123" i="470"/>
  <c r="V123" i="470"/>
  <c r="X123" i="470"/>
  <c r="W123" i="470"/>
  <c r="T44" i="470"/>
  <c r="X44" i="470"/>
  <c r="U44" i="470"/>
  <c r="V44" i="470"/>
  <c r="W44" i="470"/>
  <c r="Y44" i="470"/>
  <c r="T52" i="470"/>
  <c r="X52" i="470"/>
  <c r="U52" i="470"/>
  <c r="V52" i="470"/>
  <c r="W52" i="470"/>
  <c r="Y52" i="470"/>
  <c r="U60" i="470"/>
  <c r="Y60" i="470"/>
  <c r="T60" i="470"/>
  <c r="V60" i="470"/>
  <c r="W60" i="470"/>
  <c r="X60" i="470"/>
  <c r="U68" i="470"/>
  <c r="Y68" i="470"/>
  <c r="T68" i="470"/>
  <c r="V68" i="470"/>
  <c r="W68" i="470"/>
  <c r="X68" i="470"/>
  <c r="U76" i="470"/>
  <c r="Y76" i="470"/>
  <c r="T76" i="470"/>
  <c r="V76" i="470"/>
  <c r="W76" i="470"/>
  <c r="X76" i="470"/>
  <c r="W84" i="470"/>
  <c r="T84" i="470"/>
  <c r="X84" i="470"/>
  <c r="Y84" i="470"/>
  <c r="U84" i="470"/>
  <c r="V84" i="470"/>
  <c r="W92" i="470"/>
  <c r="T92" i="470"/>
  <c r="X92" i="470"/>
  <c r="U92" i="470"/>
  <c r="V92" i="470"/>
  <c r="Y92" i="470"/>
  <c r="W100" i="470"/>
  <c r="T100" i="470"/>
  <c r="X100" i="470"/>
  <c r="U100" i="470"/>
  <c r="V100" i="470"/>
  <c r="Y100" i="470"/>
  <c r="W108" i="470"/>
  <c r="T108" i="470"/>
  <c r="X108" i="470"/>
  <c r="U108" i="470"/>
  <c r="V108" i="470"/>
  <c r="Y108" i="470"/>
  <c r="W116" i="470"/>
  <c r="X116" i="470"/>
  <c r="T116" i="470"/>
  <c r="Y116" i="470"/>
  <c r="V116" i="470"/>
  <c r="U116" i="470"/>
  <c r="W124" i="470"/>
  <c r="X124" i="470"/>
  <c r="T124" i="470"/>
  <c r="Y124" i="470"/>
  <c r="U124" i="470"/>
  <c r="V124" i="470"/>
  <c r="V53" i="470"/>
  <c r="X53" i="470"/>
  <c r="W53" i="470"/>
  <c r="Y53" i="470"/>
  <c r="T53" i="470"/>
  <c r="U53" i="470"/>
  <c r="W61" i="470"/>
  <c r="X61" i="470"/>
  <c r="T61" i="470"/>
  <c r="Y61" i="470"/>
  <c r="U61" i="470"/>
  <c r="V61" i="470"/>
  <c r="W69" i="470"/>
  <c r="X69" i="470"/>
  <c r="T69" i="470"/>
  <c r="Y69" i="470"/>
  <c r="U69" i="470"/>
  <c r="V69" i="470"/>
  <c r="W77" i="470"/>
  <c r="X77" i="470"/>
  <c r="T77" i="470"/>
  <c r="Y77" i="470"/>
  <c r="U77" i="470"/>
  <c r="V77" i="470"/>
  <c r="U85" i="470"/>
  <c r="Y85" i="470"/>
  <c r="V85" i="470"/>
  <c r="W85" i="470"/>
  <c r="T85" i="470"/>
  <c r="X85" i="470"/>
  <c r="U93" i="470"/>
  <c r="Y93" i="470"/>
  <c r="V93" i="470"/>
  <c r="T93" i="470"/>
  <c r="W93" i="470"/>
  <c r="X93" i="470"/>
  <c r="U101" i="470"/>
  <c r="Y101" i="470"/>
  <c r="V101" i="470"/>
  <c r="T101" i="470"/>
  <c r="W101" i="470"/>
  <c r="X101" i="470"/>
  <c r="U109" i="470"/>
  <c r="Y109" i="470"/>
  <c r="V109" i="470"/>
  <c r="T109" i="470"/>
  <c r="W109" i="470"/>
  <c r="X109" i="470"/>
  <c r="U117" i="470"/>
  <c r="Y117" i="470"/>
  <c r="V117" i="470"/>
  <c r="W117" i="470"/>
  <c r="T117" i="470"/>
  <c r="X117" i="470"/>
  <c r="U125" i="470"/>
  <c r="Y125" i="470"/>
  <c r="V125" i="470"/>
  <c r="W125" i="470"/>
  <c r="T125" i="470"/>
  <c r="X125" i="470"/>
  <c r="T42" i="470"/>
  <c r="X42" i="470"/>
  <c r="Y42" i="470"/>
  <c r="V42" i="470"/>
  <c r="W42" i="470"/>
  <c r="U42" i="470"/>
  <c r="T50" i="470"/>
  <c r="X50" i="470"/>
  <c r="Y50" i="470"/>
  <c r="U50" i="470"/>
  <c r="V50" i="470"/>
  <c r="W50" i="470"/>
  <c r="T58" i="470"/>
  <c r="X58" i="470"/>
  <c r="Y58" i="470"/>
  <c r="U58" i="470"/>
  <c r="V58" i="470"/>
  <c r="W58" i="470"/>
  <c r="U66" i="470"/>
  <c r="Y66" i="470"/>
  <c r="X66" i="470"/>
  <c r="T66" i="470"/>
  <c r="V66" i="470"/>
  <c r="W66" i="470"/>
  <c r="U74" i="470"/>
  <c r="Y74" i="470"/>
  <c r="X74" i="470"/>
  <c r="T74" i="470"/>
  <c r="V74" i="470"/>
  <c r="W74" i="470"/>
  <c r="U82" i="470"/>
  <c r="Y82" i="470"/>
  <c r="X82" i="470"/>
  <c r="T82" i="470"/>
  <c r="V82" i="470"/>
  <c r="W82" i="470"/>
  <c r="W90" i="470"/>
  <c r="T90" i="470"/>
  <c r="X90" i="470"/>
  <c r="U90" i="470"/>
  <c r="Y90" i="470"/>
  <c r="V90" i="470"/>
  <c r="W98" i="470"/>
  <c r="T98" i="470"/>
  <c r="X98" i="470"/>
  <c r="Y98" i="470"/>
  <c r="V98" i="470"/>
  <c r="U98" i="470"/>
  <c r="W106" i="470"/>
  <c r="T106" i="470"/>
  <c r="X106" i="470"/>
  <c r="Y106" i="470"/>
  <c r="V106" i="470"/>
  <c r="U106" i="470"/>
  <c r="W114" i="470"/>
  <c r="T114" i="470"/>
  <c r="X114" i="470"/>
  <c r="Y114" i="470"/>
  <c r="V114" i="470"/>
  <c r="U114" i="470"/>
  <c r="W122" i="470"/>
  <c r="V122" i="470"/>
  <c r="X122" i="470"/>
  <c r="U122" i="470"/>
  <c r="Y122" i="470"/>
  <c r="T122" i="470"/>
  <c r="W130" i="470"/>
  <c r="V130" i="470"/>
  <c r="X130" i="470"/>
  <c r="T130" i="470"/>
  <c r="U130" i="470"/>
  <c r="Y130" i="470"/>
  <c r="V47" i="470"/>
  <c r="T47" i="470"/>
  <c r="Y47" i="470"/>
  <c r="X47" i="470"/>
  <c r="U47" i="470"/>
  <c r="W47" i="470"/>
  <c r="V55" i="470"/>
  <c r="T55" i="470"/>
  <c r="Y55" i="470"/>
  <c r="W55" i="470"/>
  <c r="X55" i="470"/>
  <c r="U55" i="470"/>
  <c r="W63" i="470"/>
  <c r="T63" i="470"/>
  <c r="Y63" i="470"/>
  <c r="U63" i="470"/>
  <c r="V63" i="470"/>
  <c r="X63" i="470"/>
  <c r="W71" i="470"/>
  <c r="T71" i="470"/>
  <c r="Y71" i="470"/>
  <c r="U71" i="470"/>
  <c r="V71" i="470"/>
  <c r="X71" i="470"/>
  <c r="W79" i="470"/>
  <c r="T79" i="470"/>
  <c r="Y79" i="470"/>
  <c r="U79" i="470"/>
  <c r="V79" i="470"/>
  <c r="X79" i="470"/>
  <c r="U87" i="470"/>
  <c r="Y87" i="470"/>
  <c r="V87" i="470"/>
  <c r="W87" i="470"/>
  <c r="X87" i="470"/>
  <c r="T87" i="470"/>
  <c r="U95" i="470"/>
  <c r="Y95" i="470"/>
  <c r="V95" i="470"/>
  <c r="W95" i="470"/>
  <c r="X95" i="470"/>
  <c r="T95" i="470"/>
  <c r="U103" i="470"/>
  <c r="Y103" i="470"/>
  <c r="V103" i="470"/>
  <c r="W103" i="470"/>
  <c r="X103" i="470"/>
  <c r="T103" i="470"/>
  <c r="U111" i="470"/>
  <c r="Y111" i="470"/>
  <c r="V111" i="470"/>
  <c r="W111" i="470"/>
  <c r="X111" i="470"/>
  <c r="T111" i="470"/>
  <c r="U119" i="470"/>
  <c r="Y119" i="470"/>
  <c r="W119" i="470"/>
  <c r="X119" i="470"/>
  <c r="V119" i="470"/>
  <c r="T119" i="470"/>
  <c r="U127" i="470"/>
  <c r="Y127" i="470"/>
  <c r="W127" i="470"/>
  <c r="X127" i="470"/>
  <c r="T127" i="470"/>
  <c r="V127" i="470"/>
  <c r="T48" i="470"/>
  <c r="X48" i="470"/>
  <c r="W48" i="470"/>
  <c r="U48" i="470"/>
  <c r="V48" i="470"/>
  <c r="Y48" i="470"/>
  <c r="T56" i="470"/>
  <c r="X56" i="470"/>
  <c r="W56" i="470"/>
  <c r="U56" i="470"/>
  <c r="V56" i="470"/>
  <c r="Y56" i="470"/>
  <c r="U64" i="470"/>
  <c r="Y64" i="470"/>
  <c r="W64" i="470"/>
  <c r="X64" i="470"/>
  <c r="T64" i="470"/>
  <c r="V64" i="470"/>
  <c r="U72" i="470"/>
  <c r="Y72" i="470"/>
  <c r="W72" i="470"/>
  <c r="X72" i="470"/>
  <c r="T72" i="470"/>
  <c r="V72" i="470"/>
  <c r="U80" i="470"/>
  <c r="Y80" i="470"/>
  <c r="W80" i="470"/>
  <c r="X80" i="470"/>
  <c r="T80" i="470"/>
  <c r="V80" i="470"/>
  <c r="W88" i="470"/>
  <c r="T88" i="470"/>
  <c r="X88" i="470"/>
  <c r="Y88" i="470"/>
  <c r="U88" i="470"/>
  <c r="V88" i="470"/>
  <c r="W96" i="470"/>
  <c r="T96" i="470"/>
  <c r="X96" i="470"/>
  <c r="U96" i="470"/>
  <c r="V96" i="470"/>
  <c r="Y96" i="470"/>
  <c r="W104" i="470"/>
  <c r="T104" i="470"/>
  <c r="X104" i="470"/>
  <c r="U104" i="470"/>
  <c r="V104" i="470"/>
  <c r="Y104" i="470"/>
  <c r="W112" i="470"/>
  <c r="T112" i="470"/>
  <c r="X112" i="470"/>
  <c r="U112" i="470"/>
  <c r="V112" i="470"/>
  <c r="Y112" i="470"/>
  <c r="W120" i="470"/>
  <c r="U120" i="470"/>
  <c r="V120" i="470"/>
  <c r="Y120" i="470"/>
  <c r="T120" i="470"/>
  <c r="X120" i="470"/>
  <c r="W128" i="470"/>
  <c r="U128" i="470"/>
  <c r="V128" i="470"/>
  <c r="T128" i="470"/>
  <c r="X128" i="470"/>
  <c r="Y128" i="470"/>
  <c r="AE30" i="530"/>
  <c r="AF29" i="530"/>
  <c r="AF29" i="529"/>
  <c r="AG28" i="529"/>
  <c r="Z91" i="528" l="1"/>
  <c r="AC91" i="528"/>
  <c r="U91" i="528"/>
  <c r="Z59" i="528"/>
  <c r="AC59" i="528"/>
  <c r="U59" i="528"/>
  <c r="Z43" i="528"/>
  <c r="U43" i="528"/>
  <c r="AC43" i="528"/>
  <c r="Z74" i="528"/>
  <c r="U74" i="528"/>
  <c r="AC74" i="528"/>
  <c r="Z69" i="528"/>
  <c r="U69" i="528"/>
  <c r="AC69" i="528"/>
  <c r="Z84" i="528"/>
  <c r="AC84" i="528"/>
  <c r="U84" i="528"/>
  <c r="Z103" i="528"/>
  <c r="AC103" i="528"/>
  <c r="U103" i="528"/>
  <c r="Z87" i="528"/>
  <c r="AC87" i="528"/>
  <c r="U87" i="528"/>
  <c r="Z86" i="528"/>
  <c r="U86" i="528"/>
  <c r="AC86" i="528"/>
  <c r="Z129" i="528"/>
  <c r="U129" i="528"/>
  <c r="AC129" i="528"/>
  <c r="Z81" i="528"/>
  <c r="U81" i="528"/>
  <c r="AC81" i="528"/>
  <c r="Z127" i="528"/>
  <c r="AC127" i="528"/>
  <c r="U127" i="528"/>
  <c r="Z98" i="528"/>
  <c r="U98" i="528"/>
  <c r="AC98" i="528"/>
  <c r="Z63" i="528"/>
  <c r="AC63" i="528"/>
  <c r="U63" i="528"/>
  <c r="Z126" i="528"/>
  <c r="U126" i="528"/>
  <c r="AC126" i="528"/>
  <c r="Z78" i="528"/>
  <c r="U78" i="528"/>
  <c r="AC78" i="528"/>
  <c r="Z105" i="528"/>
  <c r="U105" i="528"/>
  <c r="AC105" i="528"/>
  <c r="Z89" i="528"/>
  <c r="U89" i="528"/>
  <c r="AC89" i="528"/>
  <c r="Z76" i="528"/>
  <c r="AC76" i="528"/>
  <c r="U76" i="528"/>
  <c r="Z119" i="528"/>
  <c r="AC119" i="528"/>
  <c r="U119" i="528"/>
  <c r="Z106" i="528"/>
  <c r="U106" i="528"/>
  <c r="AC106" i="528"/>
  <c r="Z90" i="528"/>
  <c r="U90" i="528"/>
  <c r="AC90" i="528"/>
  <c r="Z117" i="528"/>
  <c r="U117" i="528"/>
  <c r="AC117" i="528"/>
  <c r="Z116" i="528"/>
  <c r="AC116" i="528"/>
  <c r="U116" i="528"/>
  <c r="Z56" i="528"/>
  <c r="AC56" i="528"/>
  <c r="U56" i="528"/>
  <c r="Z71" i="528"/>
  <c r="AC71" i="528"/>
  <c r="U71" i="528"/>
  <c r="Z102" i="528"/>
  <c r="U102" i="528"/>
  <c r="AC102" i="528"/>
  <c r="Z113" i="528"/>
  <c r="U113" i="528"/>
  <c r="AC113" i="528"/>
  <c r="Z68" i="528"/>
  <c r="AC68" i="528"/>
  <c r="U68" i="528"/>
  <c r="Z52" i="528"/>
  <c r="AC52" i="528"/>
  <c r="U52" i="528"/>
  <c r="Z111" i="528"/>
  <c r="AC111" i="528"/>
  <c r="U111" i="528"/>
  <c r="Z67" i="528"/>
  <c r="AC67" i="528"/>
  <c r="U67" i="528"/>
  <c r="Z114" i="528"/>
  <c r="U114" i="528"/>
  <c r="AC114" i="528"/>
  <c r="Z66" i="528"/>
  <c r="U66" i="528"/>
  <c r="AC66" i="528"/>
  <c r="Z125" i="528"/>
  <c r="U125" i="528"/>
  <c r="AC125" i="528"/>
  <c r="Z93" i="528"/>
  <c r="U93" i="528"/>
  <c r="AC93" i="528"/>
  <c r="Z124" i="528"/>
  <c r="AC124" i="528"/>
  <c r="U124" i="528"/>
  <c r="Z108" i="528"/>
  <c r="AC108" i="528"/>
  <c r="U108" i="528"/>
  <c r="Z80" i="528"/>
  <c r="AC80" i="528"/>
  <c r="U80" i="528"/>
  <c r="Z64" i="528"/>
  <c r="AC64" i="528"/>
  <c r="U64" i="528"/>
  <c r="Z79" i="528"/>
  <c r="AC79" i="528"/>
  <c r="U79" i="528"/>
  <c r="Z47" i="528"/>
  <c r="AC47" i="528"/>
  <c r="U47" i="528"/>
  <c r="Z110" i="528"/>
  <c r="U110" i="528"/>
  <c r="AC110" i="528"/>
  <c r="Z94" i="528"/>
  <c r="U94" i="528"/>
  <c r="AC94" i="528"/>
  <c r="Z62" i="528"/>
  <c r="U62" i="528"/>
  <c r="AC62" i="528"/>
  <c r="Z46" i="528"/>
  <c r="U46" i="528"/>
  <c r="AC46" i="528"/>
  <c r="Z73" i="528"/>
  <c r="U73" i="528"/>
  <c r="AC73" i="528"/>
  <c r="Z120" i="528"/>
  <c r="AC120" i="528"/>
  <c r="U120" i="528"/>
  <c r="Z60" i="528"/>
  <c r="AC60" i="528"/>
  <c r="U60" i="528"/>
  <c r="Z107" i="528"/>
  <c r="AC107" i="528"/>
  <c r="U107" i="528"/>
  <c r="Z75" i="528"/>
  <c r="AC75" i="528"/>
  <c r="U75" i="528"/>
  <c r="Z122" i="528"/>
  <c r="U122" i="528"/>
  <c r="AC122" i="528"/>
  <c r="Z55" i="528"/>
  <c r="U55" i="528"/>
  <c r="AC55" i="528"/>
  <c r="Z54" i="528"/>
  <c r="U54" i="528"/>
  <c r="AC54" i="528"/>
  <c r="Z97" i="528"/>
  <c r="U97" i="528"/>
  <c r="AC97" i="528"/>
  <c r="Z128" i="528"/>
  <c r="AC128" i="528"/>
  <c r="U128" i="528"/>
  <c r="Z112" i="528"/>
  <c r="AC112" i="528"/>
  <c r="U112" i="528"/>
  <c r="Z99" i="528"/>
  <c r="AC99" i="528"/>
  <c r="U99" i="528"/>
  <c r="Z82" i="528"/>
  <c r="U82" i="528"/>
  <c r="AC82" i="528"/>
  <c r="Z50" i="528"/>
  <c r="U50" i="528"/>
  <c r="AC50" i="528"/>
  <c r="Z61" i="528"/>
  <c r="U61" i="528"/>
  <c r="AC61" i="528"/>
  <c r="Z57" i="528"/>
  <c r="U57" i="528"/>
  <c r="AC57" i="528"/>
  <c r="Z45" i="528"/>
  <c r="U45" i="528"/>
  <c r="AC45" i="528"/>
  <c r="Z104" i="528"/>
  <c r="AC104" i="528"/>
  <c r="U104" i="528"/>
  <c r="Z88" i="528"/>
  <c r="AC88" i="528"/>
  <c r="U88" i="528"/>
  <c r="Z44" i="528"/>
  <c r="AC44" i="528"/>
  <c r="U44" i="528"/>
  <c r="Z130" i="528"/>
  <c r="U130" i="528"/>
  <c r="AC130" i="528"/>
  <c r="Z58" i="528"/>
  <c r="U58" i="528"/>
  <c r="AC58" i="528"/>
  <c r="Z42" i="528"/>
  <c r="U42" i="528"/>
  <c r="AC42" i="528"/>
  <c r="Z101" i="528"/>
  <c r="U101" i="528"/>
  <c r="AC101" i="528"/>
  <c r="Z85" i="528"/>
  <c r="U85" i="528"/>
  <c r="AC85" i="528"/>
  <c r="Z53" i="528"/>
  <c r="U53" i="528"/>
  <c r="AC53" i="528"/>
  <c r="Z100" i="528"/>
  <c r="AC100" i="528"/>
  <c r="U100" i="528"/>
  <c r="Z72" i="528"/>
  <c r="AC72" i="528"/>
  <c r="U72" i="528"/>
  <c r="Z115" i="528"/>
  <c r="AC115" i="528"/>
  <c r="U115" i="528"/>
  <c r="Z118" i="528"/>
  <c r="U118" i="528"/>
  <c r="AC118" i="528"/>
  <c r="Z70" i="528"/>
  <c r="U70" i="528"/>
  <c r="AC70" i="528"/>
  <c r="Z65" i="528"/>
  <c r="U65" i="528"/>
  <c r="AC65" i="528"/>
  <c r="Z49" i="528"/>
  <c r="U49" i="528"/>
  <c r="AC49" i="528"/>
  <c r="Z96" i="528"/>
  <c r="AC96" i="528"/>
  <c r="U96" i="528"/>
  <c r="Z83" i="528"/>
  <c r="AC83" i="528"/>
  <c r="U83" i="528"/>
  <c r="Z51" i="528"/>
  <c r="AC51" i="528"/>
  <c r="U51" i="528"/>
  <c r="Z109" i="528"/>
  <c r="U109" i="528"/>
  <c r="AC109" i="528"/>
  <c r="Z77" i="528"/>
  <c r="U77" i="528"/>
  <c r="AC77" i="528"/>
  <c r="Z92" i="528"/>
  <c r="AC92" i="528"/>
  <c r="U92" i="528"/>
  <c r="Z48" i="528"/>
  <c r="AC48" i="528"/>
  <c r="U48" i="528"/>
  <c r="Z123" i="528"/>
  <c r="AC123" i="528"/>
  <c r="U123" i="528"/>
  <c r="Z95" i="528"/>
  <c r="AC95" i="528"/>
  <c r="U95" i="528"/>
  <c r="Z121" i="528"/>
  <c r="U121" i="528"/>
  <c r="AC121" i="528"/>
  <c r="C130" i="529"/>
  <c r="B130" i="528"/>
  <c r="F130" i="528"/>
  <c r="P130" i="528"/>
  <c r="K130" i="528"/>
  <c r="N130" i="528"/>
  <c r="S130" i="528"/>
  <c r="Q130" i="528"/>
  <c r="H130" i="528"/>
  <c r="M130" i="528"/>
  <c r="G130" i="528"/>
  <c r="J130" i="528"/>
  <c r="T130" i="528"/>
  <c r="J119" i="528"/>
  <c r="T119" i="528"/>
  <c r="K119" i="528"/>
  <c r="C119" i="529"/>
  <c r="F119" i="528"/>
  <c r="P119" i="528"/>
  <c r="G119" i="528"/>
  <c r="Q119" i="528"/>
  <c r="H119" i="528"/>
  <c r="B119" i="528"/>
  <c r="N119" i="528"/>
  <c r="M119" i="528"/>
  <c r="S119" i="528"/>
  <c r="E91" i="528"/>
  <c r="L91" i="532"/>
  <c r="M91" i="532" s="1"/>
  <c r="N91" i="528"/>
  <c r="M91" i="528"/>
  <c r="B91" i="528"/>
  <c r="C91" i="529"/>
  <c r="K91" i="528"/>
  <c r="J91" i="528"/>
  <c r="S91" i="528"/>
  <c r="T91" i="528"/>
  <c r="P91" i="528"/>
  <c r="F91" i="528"/>
  <c r="Q91" i="528"/>
  <c r="G91" i="528"/>
  <c r="H91" i="528"/>
  <c r="L90" i="532"/>
  <c r="M90" i="532" s="1"/>
  <c r="E90" i="528"/>
  <c r="E74" i="528"/>
  <c r="L74" i="532"/>
  <c r="M74" i="532" s="1"/>
  <c r="L117" i="532"/>
  <c r="M117" i="532" s="1"/>
  <c r="E117" i="528"/>
  <c r="H69" i="528"/>
  <c r="K69" i="528"/>
  <c r="C69" i="529"/>
  <c r="Q69" i="528"/>
  <c r="B69" i="528"/>
  <c r="N69" i="528"/>
  <c r="T69" i="528"/>
  <c r="M69" i="528"/>
  <c r="J69" i="528"/>
  <c r="F69" i="528"/>
  <c r="P69" i="528"/>
  <c r="S69" i="528"/>
  <c r="G69" i="528"/>
  <c r="M100" i="528"/>
  <c r="S100" i="528"/>
  <c r="T100" i="528"/>
  <c r="K100" i="528"/>
  <c r="N100" i="528"/>
  <c r="C100" i="529"/>
  <c r="P100" i="528"/>
  <c r="G100" i="528"/>
  <c r="J100" i="528"/>
  <c r="Q100" i="528"/>
  <c r="H100" i="528"/>
  <c r="B100" i="528"/>
  <c r="F100" i="528"/>
  <c r="C84" i="529"/>
  <c r="P84" i="528"/>
  <c r="J84" i="528"/>
  <c r="S84" i="528"/>
  <c r="Q84" i="528"/>
  <c r="H84" i="528"/>
  <c r="F84" i="528"/>
  <c r="B84" i="528"/>
  <c r="M84" i="528"/>
  <c r="K84" i="528"/>
  <c r="T84" i="528"/>
  <c r="N84" i="528"/>
  <c r="G84" i="528"/>
  <c r="L84" i="532"/>
  <c r="M84" i="532" s="1"/>
  <c r="E84" i="528"/>
  <c r="Q72" i="528"/>
  <c r="J72" i="528"/>
  <c r="G72" i="528"/>
  <c r="B72" i="528"/>
  <c r="M72" i="528"/>
  <c r="F72" i="528"/>
  <c r="P72" i="528"/>
  <c r="T72" i="528"/>
  <c r="S72" i="528"/>
  <c r="C72" i="529"/>
  <c r="N72" i="528"/>
  <c r="H72" i="528"/>
  <c r="K72" i="528"/>
  <c r="J87" i="528"/>
  <c r="S87" i="528"/>
  <c r="T87" i="528"/>
  <c r="C87" i="529"/>
  <c r="F87" i="528"/>
  <c r="K87" i="528"/>
  <c r="P87" i="528"/>
  <c r="Q87" i="528"/>
  <c r="G87" i="528"/>
  <c r="H87" i="528"/>
  <c r="N87" i="528"/>
  <c r="M87" i="528"/>
  <c r="B87" i="528"/>
  <c r="K102" i="528"/>
  <c r="N102" i="528"/>
  <c r="M102" i="528"/>
  <c r="G102" i="528"/>
  <c r="J102" i="528"/>
  <c r="T102" i="528"/>
  <c r="C102" i="529"/>
  <c r="B102" i="528"/>
  <c r="F102" i="528"/>
  <c r="P102" i="528"/>
  <c r="S102" i="528"/>
  <c r="Q102" i="528"/>
  <c r="H102" i="528"/>
  <c r="L86" i="532"/>
  <c r="M86" i="532" s="1"/>
  <c r="E86" i="528"/>
  <c r="P97" i="528"/>
  <c r="G97" i="528"/>
  <c r="H97" i="528"/>
  <c r="B97" i="528"/>
  <c r="F97" i="528"/>
  <c r="C97" i="529"/>
  <c r="S97" i="528"/>
  <c r="Q97" i="528"/>
  <c r="N97" i="528"/>
  <c r="T97" i="528"/>
  <c r="K97" i="528"/>
  <c r="M97" i="528"/>
  <c r="J97" i="528"/>
  <c r="T81" i="528"/>
  <c r="K81" i="528"/>
  <c r="M81" i="528"/>
  <c r="J81" i="528"/>
  <c r="P81" i="528"/>
  <c r="G81" i="528"/>
  <c r="H81" i="528"/>
  <c r="B81" i="528"/>
  <c r="F81" i="528"/>
  <c r="C81" i="529"/>
  <c r="S81" i="528"/>
  <c r="Q81" i="528"/>
  <c r="N81" i="528"/>
  <c r="L81" i="532"/>
  <c r="M81" i="532" s="1"/>
  <c r="E81" i="528"/>
  <c r="H65" i="528"/>
  <c r="K65" i="528"/>
  <c r="C65" i="529"/>
  <c r="Q65" i="528"/>
  <c r="B65" i="528"/>
  <c r="N65" i="528"/>
  <c r="T65" i="528"/>
  <c r="M65" i="528"/>
  <c r="J65" i="528"/>
  <c r="F65" i="528"/>
  <c r="P65" i="528"/>
  <c r="S65" i="528"/>
  <c r="G65" i="528"/>
  <c r="P49" i="528"/>
  <c r="S49" i="528"/>
  <c r="G49" i="528"/>
  <c r="K49" i="528"/>
  <c r="C49" i="529"/>
  <c r="B49" i="528"/>
  <c r="H49" i="528"/>
  <c r="Q49" i="528"/>
  <c r="N49" i="528"/>
  <c r="T49" i="528"/>
  <c r="M49" i="528"/>
  <c r="J49" i="528"/>
  <c r="F49" i="528"/>
  <c r="E112" i="528"/>
  <c r="L112" i="532"/>
  <c r="M112" i="532" s="1"/>
  <c r="L111" i="532"/>
  <c r="M111" i="532" s="1"/>
  <c r="E111" i="528"/>
  <c r="J99" i="528"/>
  <c r="T99" i="528"/>
  <c r="B99" i="528"/>
  <c r="C99" i="529"/>
  <c r="F99" i="528"/>
  <c r="S99" i="528"/>
  <c r="P99" i="528"/>
  <c r="Q99" i="528"/>
  <c r="K99" i="528"/>
  <c r="H99" i="528"/>
  <c r="N99" i="528"/>
  <c r="M99" i="528"/>
  <c r="G99" i="528"/>
  <c r="N67" i="528"/>
  <c r="K67" i="528"/>
  <c r="H67" i="528"/>
  <c r="J67" i="528"/>
  <c r="G67" i="528"/>
  <c r="M67" i="528"/>
  <c r="C67" i="529"/>
  <c r="F67" i="528"/>
  <c r="B67" i="528"/>
  <c r="T67" i="528"/>
  <c r="S67" i="528"/>
  <c r="P67" i="528"/>
  <c r="Q67" i="528"/>
  <c r="N51" i="528"/>
  <c r="S51" i="528"/>
  <c r="P51" i="528"/>
  <c r="Q51" i="528"/>
  <c r="J51" i="528"/>
  <c r="K51" i="528"/>
  <c r="H51" i="528"/>
  <c r="F51" i="528"/>
  <c r="G51" i="528"/>
  <c r="M51" i="528"/>
  <c r="C51" i="529"/>
  <c r="B51" i="528"/>
  <c r="T51" i="528"/>
  <c r="L114" i="532"/>
  <c r="M114" i="532" s="1"/>
  <c r="E114" i="528"/>
  <c r="S66" i="528"/>
  <c r="T66" i="528"/>
  <c r="N66" i="528"/>
  <c r="Q66" i="528"/>
  <c r="K66" i="528"/>
  <c r="P66" i="528"/>
  <c r="F66" i="528"/>
  <c r="G66" i="528"/>
  <c r="H66" i="528"/>
  <c r="M66" i="528"/>
  <c r="C66" i="529"/>
  <c r="B66" i="528"/>
  <c r="J66" i="528"/>
  <c r="L66" i="532"/>
  <c r="M66" i="532" s="1"/>
  <c r="E66" i="528"/>
  <c r="E125" i="528"/>
  <c r="L125" i="532"/>
  <c r="M125" i="532" s="1"/>
  <c r="C93" i="529"/>
  <c r="S93" i="528"/>
  <c r="Q93" i="528"/>
  <c r="N93" i="528"/>
  <c r="G93" i="528"/>
  <c r="T93" i="528"/>
  <c r="K93" i="528"/>
  <c r="M93" i="528"/>
  <c r="J93" i="528"/>
  <c r="P93" i="528"/>
  <c r="H93" i="528"/>
  <c r="B93" i="528"/>
  <c r="F93" i="528"/>
  <c r="T61" i="528"/>
  <c r="M61" i="528"/>
  <c r="J61" i="528"/>
  <c r="F61" i="528"/>
  <c r="P61" i="528"/>
  <c r="S61" i="528"/>
  <c r="G61" i="528"/>
  <c r="H61" i="528"/>
  <c r="K61" i="528"/>
  <c r="C61" i="529"/>
  <c r="Q61" i="528"/>
  <c r="B61" i="528"/>
  <c r="N61" i="528"/>
  <c r="L124" i="532"/>
  <c r="M124" i="532" s="1"/>
  <c r="E124" i="528"/>
  <c r="M108" i="528"/>
  <c r="S108" i="528"/>
  <c r="P108" i="528"/>
  <c r="J108" i="528"/>
  <c r="T108" i="528"/>
  <c r="K108" i="528"/>
  <c r="N108" i="528"/>
  <c r="C108" i="529"/>
  <c r="G108" i="528"/>
  <c r="Q108" i="528"/>
  <c r="H108" i="528"/>
  <c r="B108" i="528"/>
  <c r="F108" i="528"/>
  <c r="E79" i="528"/>
  <c r="L79" i="532"/>
  <c r="M79" i="532" s="1"/>
  <c r="E47" i="528"/>
  <c r="L47" i="532"/>
  <c r="M47" i="532" s="1"/>
  <c r="F47" i="528"/>
  <c r="G47" i="528"/>
  <c r="M47" i="528"/>
  <c r="C47" i="529"/>
  <c r="B47" i="528"/>
  <c r="T47" i="528"/>
  <c r="N47" i="528"/>
  <c r="S47" i="528"/>
  <c r="P47" i="528"/>
  <c r="Q47" i="528"/>
  <c r="J47" i="528"/>
  <c r="K47" i="528"/>
  <c r="H47" i="528"/>
  <c r="C94" i="529"/>
  <c r="B94" i="528"/>
  <c r="F94" i="528"/>
  <c r="M94" i="528"/>
  <c r="S94" i="528"/>
  <c r="T94" i="528"/>
  <c r="Q94" i="528"/>
  <c r="K94" i="528"/>
  <c r="N94" i="528"/>
  <c r="P94" i="528"/>
  <c r="G94" i="528"/>
  <c r="J94" i="528"/>
  <c r="H94" i="528"/>
  <c r="K78" i="528"/>
  <c r="P78" i="528"/>
  <c r="F78" i="528"/>
  <c r="H78" i="528"/>
  <c r="M78" i="528"/>
  <c r="J78" i="528"/>
  <c r="G78" i="528"/>
  <c r="B78" i="528"/>
  <c r="C78" i="529"/>
  <c r="S78" i="528"/>
  <c r="T78" i="528"/>
  <c r="N78" i="528"/>
  <c r="Q78" i="528"/>
  <c r="E89" i="528"/>
  <c r="L89" i="532"/>
  <c r="M89" i="532" s="1"/>
  <c r="C45" i="529"/>
  <c r="K45" i="528"/>
  <c r="T45" i="528"/>
  <c r="Q45" i="528"/>
  <c r="B45" i="528"/>
  <c r="N45" i="528"/>
  <c r="P45" i="528"/>
  <c r="M45" i="528"/>
  <c r="J45" i="528"/>
  <c r="F45" i="528"/>
  <c r="H45" i="528"/>
  <c r="S45" i="528"/>
  <c r="G45" i="528"/>
  <c r="E44" i="528"/>
  <c r="L44" i="532"/>
  <c r="M44" i="532" s="1"/>
  <c r="E119" i="528"/>
  <c r="L119" i="532"/>
  <c r="M119" i="532" s="1"/>
  <c r="S75" i="528"/>
  <c r="P75" i="528"/>
  <c r="Q75" i="528"/>
  <c r="N75" i="528"/>
  <c r="K75" i="528"/>
  <c r="H75" i="528"/>
  <c r="J75" i="528"/>
  <c r="G75" i="528"/>
  <c r="M75" i="528"/>
  <c r="C75" i="529"/>
  <c r="F75" i="528"/>
  <c r="B75" i="528"/>
  <c r="T75" i="528"/>
  <c r="L43" i="532"/>
  <c r="M43" i="532" s="1"/>
  <c r="E43" i="528"/>
  <c r="L122" i="532"/>
  <c r="M122" i="532" s="1"/>
  <c r="E122" i="528"/>
  <c r="L42" i="532"/>
  <c r="M42" i="532" s="1"/>
  <c r="E42" i="528"/>
  <c r="T101" i="528"/>
  <c r="K101" i="528"/>
  <c r="N101" i="528"/>
  <c r="M101" i="528"/>
  <c r="P101" i="528"/>
  <c r="G101" i="528"/>
  <c r="J101" i="528"/>
  <c r="H101" i="528"/>
  <c r="B101" i="528"/>
  <c r="F101" i="528"/>
  <c r="C101" i="529"/>
  <c r="S101" i="528"/>
  <c r="Q101" i="528"/>
  <c r="T85" i="528"/>
  <c r="K85" i="528"/>
  <c r="M85" i="528"/>
  <c r="J85" i="528"/>
  <c r="P85" i="528"/>
  <c r="G85" i="528"/>
  <c r="H85" i="528"/>
  <c r="B85" i="528"/>
  <c r="F85" i="528"/>
  <c r="C85" i="529"/>
  <c r="S85" i="528"/>
  <c r="Q85" i="528"/>
  <c r="N85" i="528"/>
  <c r="L53" i="532"/>
  <c r="M53" i="532" s="1"/>
  <c r="E53" i="528"/>
  <c r="M116" i="528"/>
  <c r="S116" i="528"/>
  <c r="T116" i="528"/>
  <c r="K116" i="528"/>
  <c r="N116" i="528"/>
  <c r="C116" i="529"/>
  <c r="P116" i="528"/>
  <c r="G116" i="528"/>
  <c r="J116" i="528"/>
  <c r="Q116" i="528"/>
  <c r="H116" i="528"/>
  <c r="B116" i="528"/>
  <c r="F116" i="528"/>
  <c r="M56" i="528"/>
  <c r="F56" i="528"/>
  <c r="T56" i="528"/>
  <c r="C56" i="529"/>
  <c r="K56" i="528"/>
  <c r="P56" i="528"/>
  <c r="S56" i="528"/>
  <c r="H56" i="528"/>
  <c r="N56" i="528"/>
  <c r="Q56" i="528"/>
  <c r="J56" i="528"/>
  <c r="G56" i="528"/>
  <c r="B56" i="528"/>
  <c r="J103" i="528"/>
  <c r="T103" i="528"/>
  <c r="K103" i="528"/>
  <c r="C103" i="529"/>
  <c r="F103" i="528"/>
  <c r="P103" i="528"/>
  <c r="G103" i="528"/>
  <c r="Q103" i="528"/>
  <c r="H103" i="528"/>
  <c r="B103" i="528"/>
  <c r="N103" i="528"/>
  <c r="M103" i="528"/>
  <c r="S103" i="528"/>
  <c r="L87" i="532"/>
  <c r="M87" i="532" s="1"/>
  <c r="E87" i="528"/>
  <c r="C71" i="529"/>
  <c r="F71" i="528"/>
  <c r="B71" i="528"/>
  <c r="T71" i="528"/>
  <c r="S71" i="528"/>
  <c r="P71" i="528"/>
  <c r="Q71" i="528"/>
  <c r="N71" i="528"/>
  <c r="K71" i="528"/>
  <c r="H71" i="528"/>
  <c r="J71" i="528"/>
  <c r="G71" i="528"/>
  <c r="M71" i="528"/>
  <c r="L55" i="532"/>
  <c r="M55" i="532" s="1"/>
  <c r="E55" i="528"/>
  <c r="K86" i="528"/>
  <c r="N86" i="528"/>
  <c r="P86" i="528"/>
  <c r="G86" i="528"/>
  <c r="J86" i="528"/>
  <c r="H86" i="528"/>
  <c r="C86" i="529"/>
  <c r="B86" i="528"/>
  <c r="F86" i="528"/>
  <c r="M86" i="528"/>
  <c r="S86" i="528"/>
  <c r="T86" i="528"/>
  <c r="Q86" i="528"/>
  <c r="K54" i="528"/>
  <c r="P54" i="528"/>
  <c r="F54" i="528"/>
  <c r="G54" i="528"/>
  <c r="H54" i="528"/>
  <c r="M54" i="528"/>
  <c r="C54" i="529"/>
  <c r="B54" i="528"/>
  <c r="J54" i="528"/>
  <c r="S54" i="528"/>
  <c r="T54" i="528"/>
  <c r="N54" i="528"/>
  <c r="Q54" i="528"/>
  <c r="L54" i="532"/>
  <c r="M54" i="532" s="1"/>
  <c r="E54" i="528"/>
  <c r="C129" i="529"/>
  <c r="S129" i="528"/>
  <c r="Q129" i="528"/>
  <c r="G129" i="528"/>
  <c r="J129" i="528"/>
  <c r="T129" i="528"/>
  <c r="K129" i="528"/>
  <c r="N129" i="528"/>
  <c r="M129" i="528"/>
  <c r="P129" i="528"/>
  <c r="H129" i="528"/>
  <c r="B129" i="528"/>
  <c r="F129" i="528"/>
  <c r="L129" i="532"/>
  <c r="M129" i="532" s="1"/>
  <c r="E129" i="528"/>
  <c r="L113" i="532"/>
  <c r="M113" i="532" s="1"/>
  <c r="E113" i="528"/>
  <c r="L96" i="532"/>
  <c r="M96" i="532" s="1"/>
  <c r="E96" i="528"/>
  <c r="E52" i="528"/>
  <c r="L52" i="532"/>
  <c r="M52" i="532" s="1"/>
  <c r="E127" i="528"/>
  <c r="L127" i="532"/>
  <c r="M127" i="532" s="1"/>
  <c r="L99" i="532"/>
  <c r="M99" i="532" s="1"/>
  <c r="E99" i="528"/>
  <c r="E109" i="528"/>
  <c r="L109" i="532"/>
  <c r="M109" i="532" s="1"/>
  <c r="P77" i="528"/>
  <c r="S77" i="528"/>
  <c r="G77" i="528"/>
  <c r="H77" i="528"/>
  <c r="K77" i="528"/>
  <c r="C77" i="529"/>
  <c r="Q77" i="528"/>
  <c r="B77" i="528"/>
  <c r="N77" i="528"/>
  <c r="T77" i="528"/>
  <c r="M77" i="528"/>
  <c r="J77" i="528"/>
  <c r="F77" i="528"/>
  <c r="M124" i="528"/>
  <c r="S124" i="528"/>
  <c r="T124" i="528"/>
  <c r="K124" i="528"/>
  <c r="N124" i="528"/>
  <c r="C124" i="529"/>
  <c r="P124" i="528"/>
  <c r="G124" i="528"/>
  <c r="J124" i="528"/>
  <c r="Q124" i="528"/>
  <c r="H124" i="528"/>
  <c r="B124" i="528"/>
  <c r="F124" i="528"/>
  <c r="T92" i="528"/>
  <c r="N92" i="528"/>
  <c r="G92" i="528"/>
  <c r="P92" i="528"/>
  <c r="Q92" i="528"/>
  <c r="B92" i="528"/>
  <c r="C92" i="529"/>
  <c r="J92" i="528"/>
  <c r="S92" i="528"/>
  <c r="H92" i="528"/>
  <c r="F92" i="528"/>
  <c r="M92" i="528"/>
  <c r="K92" i="528"/>
  <c r="P64" i="528"/>
  <c r="S64" i="528"/>
  <c r="C64" i="529"/>
  <c r="N64" i="528"/>
  <c r="H64" i="528"/>
  <c r="K64" i="528"/>
  <c r="Q64" i="528"/>
  <c r="J64" i="528"/>
  <c r="G64" i="528"/>
  <c r="B64" i="528"/>
  <c r="M64" i="528"/>
  <c r="F64" i="528"/>
  <c r="T64" i="528"/>
  <c r="L64" i="532"/>
  <c r="M64" i="532" s="1"/>
  <c r="E64" i="528"/>
  <c r="L95" i="532"/>
  <c r="M95" i="532" s="1"/>
  <c r="E95" i="528"/>
  <c r="L63" i="532"/>
  <c r="M63" i="532" s="1"/>
  <c r="E63" i="528"/>
  <c r="E126" i="528"/>
  <c r="L126" i="532"/>
  <c r="M126" i="532" s="1"/>
  <c r="C126" i="529"/>
  <c r="B126" i="528"/>
  <c r="F126" i="528"/>
  <c r="P126" i="528"/>
  <c r="K126" i="528"/>
  <c r="M126" i="528"/>
  <c r="S126" i="528"/>
  <c r="Q126" i="528"/>
  <c r="H126" i="528"/>
  <c r="N126" i="528"/>
  <c r="G126" i="528"/>
  <c r="J126" i="528"/>
  <c r="T126" i="528"/>
  <c r="G110" i="528"/>
  <c r="J110" i="528"/>
  <c r="T110" i="528"/>
  <c r="H110" i="528"/>
  <c r="C110" i="529"/>
  <c r="B110" i="528"/>
  <c r="F110" i="528"/>
  <c r="P110" i="528"/>
  <c r="S110" i="528"/>
  <c r="Q110" i="528"/>
  <c r="K110" i="528"/>
  <c r="N110" i="528"/>
  <c r="M110" i="528"/>
  <c r="S46" i="528"/>
  <c r="C46" i="529"/>
  <c r="J46" i="528"/>
  <c r="K46" i="528"/>
  <c r="T46" i="528"/>
  <c r="N46" i="528"/>
  <c r="Q46" i="528"/>
  <c r="G46" i="528"/>
  <c r="P46" i="528"/>
  <c r="F46" i="528"/>
  <c r="B46" i="528"/>
  <c r="H46" i="528"/>
  <c r="M46" i="528"/>
  <c r="L121" i="532"/>
  <c r="M121" i="532" s="1"/>
  <c r="E121" i="528"/>
  <c r="L105" i="532"/>
  <c r="M105" i="532" s="1"/>
  <c r="E105" i="528"/>
  <c r="L73" i="532"/>
  <c r="M73" i="532" s="1"/>
  <c r="E73" i="528"/>
  <c r="H57" i="528"/>
  <c r="K57" i="528"/>
  <c r="C57" i="529"/>
  <c r="Q57" i="528"/>
  <c r="B57" i="528"/>
  <c r="N57" i="528"/>
  <c r="T57" i="528"/>
  <c r="M57" i="528"/>
  <c r="J57" i="528"/>
  <c r="F57" i="528"/>
  <c r="P57" i="528"/>
  <c r="S57" i="528"/>
  <c r="G57" i="528"/>
  <c r="M120" i="528"/>
  <c r="S120" i="528"/>
  <c r="T120" i="528"/>
  <c r="K120" i="528"/>
  <c r="N120" i="528"/>
  <c r="C120" i="529"/>
  <c r="P120" i="528"/>
  <c r="G120" i="528"/>
  <c r="J120" i="528"/>
  <c r="Q120" i="528"/>
  <c r="H120" i="528"/>
  <c r="B120" i="528"/>
  <c r="F120" i="528"/>
  <c r="Q76" i="528"/>
  <c r="J76" i="528"/>
  <c r="G76" i="528"/>
  <c r="B76" i="528"/>
  <c r="M76" i="528"/>
  <c r="F76" i="528"/>
  <c r="T76" i="528"/>
  <c r="P76" i="528"/>
  <c r="S76" i="528"/>
  <c r="C76" i="529"/>
  <c r="N76" i="528"/>
  <c r="H76" i="528"/>
  <c r="K76" i="528"/>
  <c r="L76" i="532"/>
  <c r="M76" i="532" s="1"/>
  <c r="E76" i="528"/>
  <c r="Q60" i="528"/>
  <c r="J60" i="528"/>
  <c r="G60" i="528"/>
  <c r="B60" i="528"/>
  <c r="M60" i="528"/>
  <c r="F60" i="528"/>
  <c r="S60" i="528"/>
  <c r="T60" i="528"/>
  <c r="C60" i="529"/>
  <c r="N60" i="528"/>
  <c r="H60" i="528"/>
  <c r="K60" i="528"/>
  <c r="P60" i="528"/>
  <c r="L59" i="532"/>
  <c r="M59" i="532" s="1"/>
  <c r="E59" i="528"/>
  <c r="J59" i="528"/>
  <c r="K59" i="528"/>
  <c r="H59" i="528"/>
  <c r="F59" i="528"/>
  <c r="G59" i="528"/>
  <c r="M59" i="528"/>
  <c r="C59" i="529"/>
  <c r="B59" i="528"/>
  <c r="T59" i="528"/>
  <c r="N59" i="528"/>
  <c r="S59" i="528"/>
  <c r="P59" i="528"/>
  <c r="Q59" i="528"/>
  <c r="C106" i="529"/>
  <c r="B106" i="528"/>
  <c r="F106" i="528"/>
  <c r="P106" i="528"/>
  <c r="S106" i="528"/>
  <c r="Q106" i="528"/>
  <c r="H106" i="528"/>
  <c r="K106" i="528"/>
  <c r="N106" i="528"/>
  <c r="M106" i="528"/>
  <c r="G106" i="528"/>
  <c r="J106" i="528"/>
  <c r="T106" i="528"/>
  <c r="G74" i="528"/>
  <c r="P74" i="528"/>
  <c r="F74" i="528"/>
  <c r="B74" i="528"/>
  <c r="H74" i="528"/>
  <c r="M74" i="528"/>
  <c r="C74" i="529"/>
  <c r="J74" i="528"/>
  <c r="S74" i="528"/>
  <c r="K74" i="528"/>
  <c r="T74" i="528"/>
  <c r="N74" i="528"/>
  <c r="Q74" i="528"/>
  <c r="H117" i="528"/>
  <c r="B117" i="528"/>
  <c r="F117" i="528"/>
  <c r="C117" i="529"/>
  <c r="S117" i="528"/>
  <c r="Q117" i="528"/>
  <c r="T117" i="528"/>
  <c r="K117" i="528"/>
  <c r="N117" i="528"/>
  <c r="M117" i="528"/>
  <c r="P117" i="528"/>
  <c r="G117" i="528"/>
  <c r="J117" i="528"/>
  <c r="E69" i="528"/>
  <c r="L69" i="532"/>
  <c r="M69" i="532" s="1"/>
  <c r="L116" i="532"/>
  <c r="M116" i="532" s="1"/>
  <c r="E116" i="528"/>
  <c r="L100" i="532"/>
  <c r="M100" i="532" s="1"/>
  <c r="E100" i="528"/>
  <c r="E72" i="528"/>
  <c r="L72" i="532"/>
  <c r="M72" i="532" s="1"/>
  <c r="L115" i="532"/>
  <c r="M115" i="532" s="1"/>
  <c r="E115" i="528"/>
  <c r="L103" i="532"/>
  <c r="M103" i="532" s="1"/>
  <c r="E103" i="528"/>
  <c r="L118" i="532"/>
  <c r="M118" i="532" s="1"/>
  <c r="E118" i="528"/>
  <c r="G118" i="528"/>
  <c r="J118" i="528"/>
  <c r="T118" i="528"/>
  <c r="C118" i="529"/>
  <c r="B118" i="528"/>
  <c r="F118" i="528"/>
  <c r="S118" i="528"/>
  <c r="H118" i="528"/>
  <c r="P118" i="528"/>
  <c r="Q118" i="528"/>
  <c r="K118" i="528"/>
  <c r="N118" i="528"/>
  <c r="M118" i="528"/>
  <c r="E97" i="528"/>
  <c r="L97" i="532"/>
  <c r="M97" i="532" s="1"/>
  <c r="E65" i="528"/>
  <c r="L65" i="532"/>
  <c r="M65" i="532" s="1"/>
  <c r="L49" i="532"/>
  <c r="M49" i="532" s="1"/>
  <c r="E49" i="528"/>
  <c r="L128" i="532"/>
  <c r="M128" i="532" s="1"/>
  <c r="E128" i="528"/>
  <c r="C128" i="529"/>
  <c r="P128" i="528"/>
  <c r="G128" i="528"/>
  <c r="J128" i="528"/>
  <c r="Q128" i="528"/>
  <c r="H128" i="528"/>
  <c r="B128" i="528"/>
  <c r="F128" i="528"/>
  <c r="M128" i="528"/>
  <c r="S128" i="528"/>
  <c r="T128" i="528"/>
  <c r="K128" i="528"/>
  <c r="N128" i="528"/>
  <c r="T112" i="528"/>
  <c r="K112" i="528"/>
  <c r="N112" i="528"/>
  <c r="C112" i="529"/>
  <c r="P112" i="528"/>
  <c r="J112" i="528"/>
  <c r="H112" i="528"/>
  <c r="F112" i="528"/>
  <c r="G112" i="528"/>
  <c r="Q112" i="528"/>
  <c r="B112" i="528"/>
  <c r="M112" i="528"/>
  <c r="S112" i="528"/>
  <c r="P68" i="528"/>
  <c r="S68" i="528"/>
  <c r="C68" i="529"/>
  <c r="N68" i="528"/>
  <c r="H68" i="528"/>
  <c r="K68" i="528"/>
  <c r="Q68" i="528"/>
  <c r="J68" i="528"/>
  <c r="G68" i="528"/>
  <c r="B68" i="528"/>
  <c r="M68" i="528"/>
  <c r="F68" i="528"/>
  <c r="T68" i="528"/>
  <c r="L68" i="532"/>
  <c r="M68" i="532" s="1"/>
  <c r="E68" i="528"/>
  <c r="N127" i="528"/>
  <c r="M127" i="528"/>
  <c r="S127" i="528"/>
  <c r="J127" i="528"/>
  <c r="T127" i="528"/>
  <c r="K127" i="528"/>
  <c r="C127" i="529"/>
  <c r="F127" i="528"/>
  <c r="P127" i="528"/>
  <c r="G127" i="528"/>
  <c r="Q127" i="528"/>
  <c r="H127" i="528"/>
  <c r="B127" i="528"/>
  <c r="J111" i="528"/>
  <c r="T111" i="528"/>
  <c r="K111" i="528"/>
  <c r="C111" i="529"/>
  <c r="F111" i="528"/>
  <c r="P111" i="528"/>
  <c r="G111" i="528"/>
  <c r="Q111" i="528"/>
  <c r="H111" i="528"/>
  <c r="B111" i="528"/>
  <c r="N111" i="528"/>
  <c r="M111" i="528"/>
  <c r="S111" i="528"/>
  <c r="L67" i="532"/>
  <c r="M67" i="532" s="1"/>
  <c r="E67" i="528"/>
  <c r="E51" i="528"/>
  <c r="L51" i="532"/>
  <c r="M51" i="532" s="1"/>
  <c r="S98" i="528"/>
  <c r="T98" i="528"/>
  <c r="Q98" i="528"/>
  <c r="K98" i="528"/>
  <c r="N98" i="528"/>
  <c r="P98" i="528"/>
  <c r="G98" i="528"/>
  <c r="J98" i="528"/>
  <c r="H98" i="528"/>
  <c r="C98" i="529"/>
  <c r="B98" i="528"/>
  <c r="F98" i="528"/>
  <c r="M98" i="528"/>
  <c r="L82" i="532"/>
  <c r="M82" i="532" s="1"/>
  <c r="E82" i="528"/>
  <c r="C125" i="529"/>
  <c r="S125" i="528"/>
  <c r="Q125" i="528"/>
  <c r="T125" i="528"/>
  <c r="K125" i="528"/>
  <c r="N125" i="528"/>
  <c r="M125" i="528"/>
  <c r="P125" i="528"/>
  <c r="G125" i="528"/>
  <c r="J125" i="528"/>
  <c r="H125" i="528"/>
  <c r="B125" i="528"/>
  <c r="F125" i="528"/>
  <c r="E93" i="528"/>
  <c r="L93" i="532"/>
  <c r="M93" i="532" s="1"/>
  <c r="L61" i="532"/>
  <c r="M61" i="532" s="1"/>
  <c r="E61" i="528"/>
  <c r="L108" i="532"/>
  <c r="M108" i="532" s="1"/>
  <c r="E108" i="528"/>
  <c r="T80" i="528"/>
  <c r="N80" i="528"/>
  <c r="G80" i="528"/>
  <c r="C80" i="529"/>
  <c r="P80" i="528"/>
  <c r="J80" i="528"/>
  <c r="S80" i="528"/>
  <c r="Q80" i="528"/>
  <c r="H80" i="528"/>
  <c r="F80" i="528"/>
  <c r="B80" i="528"/>
  <c r="M80" i="528"/>
  <c r="K80" i="528"/>
  <c r="Q48" i="528"/>
  <c r="J48" i="528"/>
  <c r="G48" i="528"/>
  <c r="B48" i="528"/>
  <c r="M48" i="528"/>
  <c r="F48" i="528"/>
  <c r="T48" i="528"/>
  <c r="P48" i="528"/>
  <c r="S48" i="528"/>
  <c r="C48" i="529"/>
  <c r="N48" i="528"/>
  <c r="H48" i="528"/>
  <c r="K48" i="528"/>
  <c r="L48" i="532"/>
  <c r="M48" i="532" s="1"/>
  <c r="E48" i="528"/>
  <c r="L123" i="532"/>
  <c r="M123" i="532" s="1"/>
  <c r="E123" i="528"/>
  <c r="C79" i="529"/>
  <c r="F79" i="528"/>
  <c r="B79" i="528"/>
  <c r="T79" i="528"/>
  <c r="S79" i="528"/>
  <c r="Q79" i="528"/>
  <c r="N79" i="528"/>
  <c r="H79" i="528"/>
  <c r="P79" i="528"/>
  <c r="K79" i="528"/>
  <c r="J79" i="528"/>
  <c r="G79" i="528"/>
  <c r="M79" i="528"/>
  <c r="L94" i="532"/>
  <c r="M94" i="532" s="1"/>
  <c r="E94" i="528"/>
  <c r="T89" i="528"/>
  <c r="K89" i="528"/>
  <c r="M89" i="528"/>
  <c r="J89" i="528"/>
  <c r="P89" i="528"/>
  <c r="G89" i="528"/>
  <c r="H89" i="528"/>
  <c r="B89" i="528"/>
  <c r="F89" i="528"/>
  <c r="C89" i="529"/>
  <c r="S89" i="528"/>
  <c r="Q89" i="528"/>
  <c r="N89" i="528"/>
  <c r="E45" i="528"/>
  <c r="L45" i="532"/>
  <c r="M45" i="532" s="1"/>
  <c r="L120" i="532"/>
  <c r="M120" i="532" s="1"/>
  <c r="E120" i="528"/>
  <c r="E104" i="528"/>
  <c r="L104" i="532"/>
  <c r="M104" i="532" s="1"/>
  <c r="L88" i="532"/>
  <c r="M88" i="532" s="1"/>
  <c r="E88" i="528"/>
  <c r="P44" i="528"/>
  <c r="S44" i="528"/>
  <c r="Q44" i="528"/>
  <c r="N44" i="528"/>
  <c r="H44" i="528"/>
  <c r="K44" i="528"/>
  <c r="M44" i="528"/>
  <c r="J44" i="528"/>
  <c r="G44" i="528"/>
  <c r="B44" i="528"/>
  <c r="C44" i="529"/>
  <c r="F44" i="528"/>
  <c r="T44" i="528"/>
  <c r="L130" i="532"/>
  <c r="M130" i="532" s="1"/>
  <c r="E130" i="528"/>
  <c r="L107" i="532"/>
  <c r="M107" i="532" s="1"/>
  <c r="E107" i="528"/>
  <c r="J107" i="528"/>
  <c r="T107" i="528"/>
  <c r="K107" i="528"/>
  <c r="C107" i="529"/>
  <c r="F107" i="528"/>
  <c r="P107" i="528"/>
  <c r="G107" i="528"/>
  <c r="Q107" i="528"/>
  <c r="H107" i="528"/>
  <c r="B107" i="528"/>
  <c r="N107" i="528"/>
  <c r="M107" i="528"/>
  <c r="S107" i="528"/>
  <c r="L75" i="532"/>
  <c r="M75" i="532" s="1"/>
  <c r="E75" i="528"/>
  <c r="N43" i="528"/>
  <c r="S43" i="528"/>
  <c r="P43" i="528"/>
  <c r="Q43" i="528"/>
  <c r="J43" i="528"/>
  <c r="K43" i="528"/>
  <c r="H43" i="528"/>
  <c r="F43" i="528"/>
  <c r="G43" i="528"/>
  <c r="M43" i="528"/>
  <c r="C43" i="529"/>
  <c r="B43" i="528"/>
  <c r="T43" i="528"/>
  <c r="K122" i="528"/>
  <c r="N122" i="528"/>
  <c r="M122" i="528"/>
  <c r="G122" i="528"/>
  <c r="J122" i="528"/>
  <c r="T122" i="528"/>
  <c r="C122" i="529"/>
  <c r="B122" i="528"/>
  <c r="F122" i="528"/>
  <c r="P122" i="528"/>
  <c r="S122" i="528"/>
  <c r="Q122" i="528"/>
  <c r="H122" i="528"/>
  <c r="E106" i="528"/>
  <c r="L106" i="532"/>
  <c r="M106" i="532" s="1"/>
  <c r="S90" i="528"/>
  <c r="T90" i="528"/>
  <c r="Q90" i="528"/>
  <c r="K90" i="528"/>
  <c r="N90" i="528"/>
  <c r="P90" i="528"/>
  <c r="G90" i="528"/>
  <c r="J90" i="528"/>
  <c r="H90" i="528"/>
  <c r="C90" i="529"/>
  <c r="B90" i="528"/>
  <c r="F90" i="528"/>
  <c r="M90" i="528"/>
  <c r="B58" i="528"/>
  <c r="H58" i="528"/>
  <c r="M58" i="528"/>
  <c r="S58" i="528"/>
  <c r="C58" i="529"/>
  <c r="J58" i="528"/>
  <c r="K58" i="528"/>
  <c r="T58" i="528"/>
  <c r="N58" i="528"/>
  <c r="Q58" i="528"/>
  <c r="G58" i="528"/>
  <c r="P58" i="528"/>
  <c r="F58" i="528"/>
  <c r="L58" i="532"/>
  <c r="M58" i="532" s="1"/>
  <c r="E58" i="528"/>
  <c r="S42" i="528"/>
  <c r="C42" i="529"/>
  <c r="J42" i="528"/>
  <c r="K42" i="528"/>
  <c r="T42" i="528"/>
  <c r="N42" i="528"/>
  <c r="Q42" i="528"/>
  <c r="G42" i="528"/>
  <c r="P42" i="528"/>
  <c r="F42" i="528"/>
  <c r="B42" i="528"/>
  <c r="H42" i="528"/>
  <c r="M42" i="528"/>
  <c r="L101" i="532"/>
  <c r="M101" i="532" s="1"/>
  <c r="E101" i="528"/>
  <c r="L85" i="532"/>
  <c r="M85" i="532" s="1"/>
  <c r="E85" i="528"/>
  <c r="P53" i="528"/>
  <c r="S53" i="528"/>
  <c r="G53" i="528"/>
  <c r="H53" i="528"/>
  <c r="K53" i="528"/>
  <c r="C53" i="529"/>
  <c r="Q53" i="528"/>
  <c r="B53" i="528"/>
  <c r="N53" i="528"/>
  <c r="T53" i="528"/>
  <c r="M53" i="528"/>
  <c r="J53" i="528"/>
  <c r="F53" i="528"/>
  <c r="E56" i="528"/>
  <c r="L56" i="532"/>
  <c r="M56" i="532" s="1"/>
  <c r="N115" i="528"/>
  <c r="M115" i="528"/>
  <c r="S115" i="528"/>
  <c r="T115" i="528"/>
  <c r="K115" i="528"/>
  <c r="C115" i="529"/>
  <c r="F115" i="528"/>
  <c r="J115" i="528"/>
  <c r="P115" i="528"/>
  <c r="G115" i="528"/>
  <c r="Q115" i="528"/>
  <c r="H115" i="528"/>
  <c r="B115" i="528"/>
  <c r="L71" i="532"/>
  <c r="M71" i="532" s="1"/>
  <c r="E71" i="528"/>
  <c r="N55" i="528"/>
  <c r="S55" i="528"/>
  <c r="P55" i="528"/>
  <c r="Q55" i="528"/>
  <c r="J55" i="528"/>
  <c r="K55" i="528"/>
  <c r="H55" i="528"/>
  <c r="F55" i="528"/>
  <c r="G55" i="528"/>
  <c r="M55" i="528"/>
  <c r="C55" i="529"/>
  <c r="B55" i="528"/>
  <c r="T55" i="528"/>
  <c r="L102" i="532"/>
  <c r="M102" i="532" s="1"/>
  <c r="E102" i="528"/>
  <c r="K70" i="528"/>
  <c r="T70" i="528"/>
  <c r="N70" i="528"/>
  <c r="Q70" i="528"/>
  <c r="G70" i="528"/>
  <c r="P70" i="528"/>
  <c r="F70" i="528"/>
  <c r="B70" i="528"/>
  <c r="H70" i="528"/>
  <c r="M70" i="528"/>
  <c r="S70" i="528"/>
  <c r="C70" i="529"/>
  <c r="J70" i="528"/>
  <c r="L70" i="532"/>
  <c r="M70" i="532" s="1"/>
  <c r="E70" i="528"/>
  <c r="P113" i="528"/>
  <c r="G113" i="528"/>
  <c r="J113" i="528"/>
  <c r="H113" i="528"/>
  <c r="B113" i="528"/>
  <c r="F113" i="528"/>
  <c r="C113" i="529"/>
  <c r="S113" i="528"/>
  <c r="Q113" i="528"/>
  <c r="T113" i="528"/>
  <c r="K113" i="528"/>
  <c r="N113" i="528"/>
  <c r="M113" i="528"/>
  <c r="T96" i="528"/>
  <c r="N96" i="528"/>
  <c r="G96" i="528"/>
  <c r="C96" i="529"/>
  <c r="P96" i="528"/>
  <c r="J96" i="528"/>
  <c r="S96" i="528"/>
  <c r="Q96" i="528"/>
  <c r="H96" i="528"/>
  <c r="F96" i="528"/>
  <c r="B96" i="528"/>
  <c r="M96" i="528"/>
  <c r="K96" i="528"/>
  <c r="Q52" i="528"/>
  <c r="J52" i="528"/>
  <c r="G52" i="528"/>
  <c r="B52" i="528"/>
  <c r="M52" i="528"/>
  <c r="T52" i="528"/>
  <c r="P52" i="528"/>
  <c r="F52" i="528"/>
  <c r="S52" i="528"/>
  <c r="C52" i="529"/>
  <c r="N52" i="528"/>
  <c r="H52" i="528"/>
  <c r="I52" i="528" s="1"/>
  <c r="K52" i="528"/>
  <c r="E83" i="528"/>
  <c r="L83" i="532"/>
  <c r="M83" i="532" s="1"/>
  <c r="C83" i="529"/>
  <c r="F83" i="528"/>
  <c r="K83" i="528"/>
  <c r="P83" i="528"/>
  <c r="Q83" i="528"/>
  <c r="G83" i="528"/>
  <c r="H83" i="528"/>
  <c r="N83" i="528"/>
  <c r="M83" i="528"/>
  <c r="B83" i="528"/>
  <c r="J83" i="528"/>
  <c r="S83" i="528"/>
  <c r="T83" i="528"/>
  <c r="G114" i="528"/>
  <c r="J114" i="528"/>
  <c r="T114" i="528"/>
  <c r="C114" i="529"/>
  <c r="B114" i="528"/>
  <c r="F114" i="528"/>
  <c r="P114" i="528"/>
  <c r="S114" i="528"/>
  <c r="Q114" i="528"/>
  <c r="H114" i="528"/>
  <c r="K114" i="528"/>
  <c r="N114" i="528"/>
  <c r="M114" i="528"/>
  <c r="L98" i="532"/>
  <c r="M98" i="532" s="1"/>
  <c r="E98" i="528"/>
  <c r="K82" i="528"/>
  <c r="N82" i="528"/>
  <c r="P82" i="528"/>
  <c r="G82" i="528"/>
  <c r="J82" i="528"/>
  <c r="H82" i="528"/>
  <c r="C82" i="529"/>
  <c r="B82" i="528"/>
  <c r="F82" i="528"/>
  <c r="M82" i="528"/>
  <c r="S82" i="528"/>
  <c r="T82" i="528"/>
  <c r="Q82" i="528"/>
  <c r="C50" i="529"/>
  <c r="B50" i="528"/>
  <c r="J50" i="528"/>
  <c r="S50" i="528"/>
  <c r="T50" i="528"/>
  <c r="N50" i="528"/>
  <c r="Q50" i="528"/>
  <c r="K50" i="528"/>
  <c r="P50" i="528"/>
  <c r="F50" i="528"/>
  <c r="G50" i="528"/>
  <c r="H50" i="528"/>
  <c r="M50" i="528"/>
  <c r="L50" i="532"/>
  <c r="M50" i="532" s="1"/>
  <c r="E50" i="528"/>
  <c r="C109" i="529"/>
  <c r="S109" i="528"/>
  <c r="Q109" i="528"/>
  <c r="K109" i="528"/>
  <c r="N109" i="528"/>
  <c r="M109" i="528"/>
  <c r="J109" i="528"/>
  <c r="T109" i="528"/>
  <c r="G109" i="528"/>
  <c r="P109" i="528"/>
  <c r="H109" i="528"/>
  <c r="B109" i="528"/>
  <c r="F109" i="528"/>
  <c r="L77" i="532"/>
  <c r="M77" i="532" s="1"/>
  <c r="E77" i="528"/>
  <c r="L92" i="532"/>
  <c r="M92" i="532" s="1"/>
  <c r="E92" i="528"/>
  <c r="E80" i="528"/>
  <c r="L80" i="532"/>
  <c r="M80" i="532" s="1"/>
  <c r="N123" i="528"/>
  <c r="M123" i="528"/>
  <c r="S123" i="528"/>
  <c r="J123" i="528"/>
  <c r="T123" i="528"/>
  <c r="K123" i="528"/>
  <c r="C123" i="529"/>
  <c r="P123" i="528"/>
  <c r="G123" i="528"/>
  <c r="F123" i="528"/>
  <c r="Q123" i="528"/>
  <c r="H123" i="528"/>
  <c r="B123" i="528"/>
  <c r="J95" i="528"/>
  <c r="S95" i="528"/>
  <c r="T95" i="528"/>
  <c r="C95" i="529"/>
  <c r="F95" i="528"/>
  <c r="K95" i="528"/>
  <c r="P95" i="528"/>
  <c r="Q95" i="528"/>
  <c r="G95" i="528"/>
  <c r="H95" i="528"/>
  <c r="N95" i="528"/>
  <c r="M95" i="528"/>
  <c r="B95" i="528"/>
  <c r="J63" i="528"/>
  <c r="K63" i="528"/>
  <c r="H63" i="528"/>
  <c r="F63" i="528"/>
  <c r="G63" i="528"/>
  <c r="M63" i="528"/>
  <c r="C63" i="529"/>
  <c r="B63" i="528"/>
  <c r="T63" i="528"/>
  <c r="N63" i="528"/>
  <c r="S63" i="528"/>
  <c r="P63" i="528"/>
  <c r="Q63" i="528"/>
  <c r="L110" i="532"/>
  <c r="M110" i="532" s="1"/>
  <c r="E110" i="528"/>
  <c r="L78" i="532"/>
  <c r="M78" i="532" s="1"/>
  <c r="E78" i="528"/>
  <c r="G62" i="528"/>
  <c r="H62" i="528"/>
  <c r="M62" i="528"/>
  <c r="C62" i="529"/>
  <c r="B62" i="528"/>
  <c r="J62" i="528"/>
  <c r="S62" i="528"/>
  <c r="T62" i="528"/>
  <c r="N62" i="528"/>
  <c r="Q62" i="528"/>
  <c r="K62" i="528"/>
  <c r="P62" i="528"/>
  <c r="F62" i="528"/>
  <c r="L62" i="532"/>
  <c r="M62" i="532" s="1"/>
  <c r="E62" i="528"/>
  <c r="L46" i="532"/>
  <c r="M46" i="532" s="1"/>
  <c r="E46" i="528"/>
  <c r="T121" i="528"/>
  <c r="K121" i="528"/>
  <c r="N121" i="528"/>
  <c r="M121" i="528"/>
  <c r="P121" i="528"/>
  <c r="G121" i="528"/>
  <c r="J121" i="528"/>
  <c r="H121" i="528"/>
  <c r="B121" i="528"/>
  <c r="F121" i="528"/>
  <c r="C121" i="529"/>
  <c r="S121" i="528"/>
  <c r="Q121" i="528"/>
  <c r="T105" i="528"/>
  <c r="K105" i="528"/>
  <c r="N105" i="528"/>
  <c r="M105" i="528"/>
  <c r="P105" i="528"/>
  <c r="G105" i="528"/>
  <c r="J105" i="528"/>
  <c r="H105" i="528"/>
  <c r="B105" i="528"/>
  <c r="F105" i="528"/>
  <c r="C105" i="529"/>
  <c r="S105" i="528"/>
  <c r="Q105" i="528"/>
  <c r="T73" i="528"/>
  <c r="M73" i="528"/>
  <c r="J73" i="528"/>
  <c r="F73" i="528"/>
  <c r="P73" i="528"/>
  <c r="S73" i="528"/>
  <c r="G73" i="528"/>
  <c r="H73" i="528"/>
  <c r="K73" i="528"/>
  <c r="C73" i="529"/>
  <c r="Q73" i="528"/>
  <c r="B73" i="528"/>
  <c r="N73" i="528"/>
  <c r="E57" i="528"/>
  <c r="L57" i="532"/>
  <c r="M57" i="532" s="1"/>
  <c r="T104" i="528"/>
  <c r="K104" i="528"/>
  <c r="N104" i="528"/>
  <c r="C104" i="529"/>
  <c r="P104" i="528"/>
  <c r="G104" i="528"/>
  <c r="J104" i="528"/>
  <c r="Q104" i="528"/>
  <c r="H104" i="528"/>
  <c r="B104" i="528"/>
  <c r="F104" i="528"/>
  <c r="M104" i="528"/>
  <c r="S104" i="528"/>
  <c r="T88" i="528"/>
  <c r="N88" i="528"/>
  <c r="G88" i="528"/>
  <c r="C88" i="529"/>
  <c r="P88" i="528"/>
  <c r="J88" i="528"/>
  <c r="S88" i="528"/>
  <c r="Q88" i="528"/>
  <c r="H88" i="528"/>
  <c r="F88" i="528"/>
  <c r="B88" i="528"/>
  <c r="M88" i="528"/>
  <c r="K88" i="528"/>
  <c r="L60" i="532"/>
  <c r="M60" i="532" s="1"/>
  <c r="E60" i="528"/>
  <c r="AG29" i="530"/>
  <c r="AF30" i="530"/>
  <c r="AG29" i="529"/>
  <c r="AH28" i="529"/>
  <c r="AT31" i="477"/>
  <c r="AU31" i="477"/>
  <c r="AV31" i="477"/>
  <c r="AW31" i="477"/>
  <c r="AX31" i="477"/>
  <c r="AY31" i="477"/>
  <c r="AZ31" i="477"/>
  <c r="BA31" i="477"/>
  <c r="BB31" i="477"/>
  <c r="BC31" i="477"/>
  <c r="BD31" i="477"/>
  <c r="BT31" i="477"/>
  <c r="AT32" i="477"/>
  <c r="AU32" i="477"/>
  <c r="AV32" i="477"/>
  <c r="AW32" i="477"/>
  <c r="AX32" i="477"/>
  <c r="AY32" i="477"/>
  <c r="AZ32" i="477"/>
  <c r="BA32" i="477"/>
  <c r="BB32" i="477"/>
  <c r="BC32" i="477"/>
  <c r="BD32" i="477"/>
  <c r="BT32" i="477"/>
  <c r="AT33" i="477"/>
  <c r="AU33" i="477"/>
  <c r="AV33" i="477"/>
  <c r="AW33" i="477"/>
  <c r="AX33" i="477"/>
  <c r="AY33" i="477"/>
  <c r="AZ33" i="477"/>
  <c r="BA33" i="477"/>
  <c r="BB33" i="477"/>
  <c r="BC33" i="477"/>
  <c r="BD33" i="477"/>
  <c r="BT33" i="477"/>
  <c r="AT34" i="477"/>
  <c r="AU34" i="477"/>
  <c r="AV34" i="477"/>
  <c r="AW34" i="477"/>
  <c r="AX34" i="477"/>
  <c r="AY34" i="477"/>
  <c r="AZ34" i="477"/>
  <c r="BA34" i="477"/>
  <c r="BB34" i="477"/>
  <c r="BC34" i="477"/>
  <c r="BD34" i="477"/>
  <c r="BT34" i="477"/>
  <c r="AT35" i="477"/>
  <c r="AU35" i="477"/>
  <c r="AV35" i="477"/>
  <c r="AW35" i="477"/>
  <c r="AX35" i="477"/>
  <c r="AY35" i="477"/>
  <c r="AZ35" i="477"/>
  <c r="BA35" i="477"/>
  <c r="BB35" i="477"/>
  <c r="BC35" i="477"/>
  <c r="BD35" i="477"/>
  <c r="BT35" i="477"/>
  <c r="AT36" i="477"/>
  <c r="AU36" i="477"/>
  <c r="AV36" i="477"/>
  <c r="AW36" i="477"/>
  <c r="AX36" i="477"/>
  <c r="AY36" i="477"/>
  <c r="AZ36" i="477"/>
  <c r="BA36" i="477"/>
  <c r="BB36" i="477"/>
  <c r="BC36" i="477"/>
  <c r="BD36" i="477"/>
  <c r="BT36" i="477"/>
  <c r="AT37" i="477"/>
  <c r="AU37" i="477"/>
  <c r="AV37" i="477"/>
  <c r="AW37" i="477"/>
  <c r="AX37" i="477"/>
  <c r="AY37" i="477"/>
  <c r="AZ37" i="477"/>
  <c r="BA37" i="477"/>
  <c r="BB37" i="477"/>
  <c r="BC37" i="477"/>
  <c r="BD37" i="477"/>
  <c r="BT37" i="477"/>
  <c r="AT38" i="477"/>
  <c r="AU38" i="477"/>
  <c r="AV38" i="477"/>
  <c r="AW38" i="477"/>
  <c r="AX38" i="477"/>
  <c r="AY38" i="477"/>
  <c r="AZ38" i="477"/>
  <c r="BA38" i="477"/>
  <c r="BB38" i="477"/>
  <c r="BC38" i="477"/>
  <c r="BD38" i="477"/>
  <c r="BT38" i="477"/>
  <c r="AT39" i="477"/>
  <c r="AU39" i="477"/>
  <c r="AV39" i="477"/>
  <c r="AW39" i="477"/>
  <c r="AX39" i="477"/>
  <c r="AY39" i="477"/>
  <c r="AZ39" i="477"/>
  <c r="BA39" i="477"/>
  <c r="BB39" i="477"/>
  <c r="BC39" i="477"/>
  <c r="BD39" i="477"/>
  <c r="BT39" i="477"/>
  <c r="AT40" i="477"/>
  <c r="AU40" i="477"/>
  <c r="AV40" i="477"/>
  <c r="AW40" i="477"/>
  <c r="AX40" i="477"/>
  <c r="AY40" i="477"/>
  <c r="AZ40" i="477"/>
  <c r="BA40" i="477"/>
  <c r="BB40" i="477"/>
  <c r="BC40" i="477"/>
  <c r="BD40" i="477"/>
  <c r="BT40" i="477"/>
  <c r="AT41" i="477"/>
  <c r="AU41" i="477"/>
  <c r="AV41" i="477"/>
  <c r="AW41" i="477"/>
  <c r="AX41" i="477"/>
  <c r="AY41" i="477"/>
  <c r="AZ41" i="477"/>
  <c r="BA41" i="477"/>
  <c r="BB41" i="477"/>
  <c r="BC41" i="477"/>
  <c r="BD41" i="477"/>
  <c r="BT41" i="477"/>
  <c r="AT42" i="477"/>
  <c r="AU42" i="477"/>
  <c r="AV42" i="477"/>
  <c r="AW42" i="477"/>
  <c r="AX42" i="477"/>
  <c r="AY42" i="477"/>
  <c r="AZ42" i="477"/>
  <c r="BA42" i="477"/>
  <c r="BB42" i="477"/>
  <c r="BC42" i="477"/>
  <c r="BD42" i="477"/>
  <c r="BT42" i="477"/>
  <c r="AT43" i="477"/>
  <c r="AU43" i="477"/>
  <c r="AV43" i="477"/>
  <c r="AW43" i="477"/>
  <c r="AX43" i="477"/>
  <c r="AY43" i="477"/>
  <c r="AZ43" i="477"/>
  <c r="BA43" i="477"/>
  <c r="BB43" i="477"/>
  <c r="BC43" i="477"/>
  <c r="BD43" i="477"/>
  <c r="BT43" i="477"/>
  <c r="AT44" i="477"/>
  <c r="AU44" i="477"/>
  <c r="AV44" i="477"/>
  <c r="AW44" i="477"/>
  <c r="AX44" i="477"/>
  <c r="AY44" i="477"/>
  <c r="AZ44" i="477"/>
  <c r="BA44" i="477"/>
  <c r="BB44" i="477"/>
  <c r="BC44" i="477"/>
  <c r="BD44" i="477"/>
  <c r="BT44" i="477"/>
  <c r="AT45" i="477"/>
  <c r="AU45" i="477"/>
  <c r="AV45" i="477"/>
  <c r="AW45" i="477"/>
  <c r="AX45" i="477"/>
  <c r="AY45" i="477"/>
  <c r="AZ45" i="477"/>
  <c r="BA45" i="477"/>
  <c r="BB45" i="477"/>
  <c r="BC45" i="477"/>
  <c r="BD45" i="477"/>
  <c r="BT45" i="477"/>
  <c r="AT46" i="477"/>
  <c r="AU46" i="477"/>
  <c r="AV46" i="477"/>
  <c r="AW46" i="477"/>
  <c r="AX46" i="477"/>
  <c r="AY46" i="477"/>
  <c r="AZ46" i="477"/>
  <c r="BA46" i="477"/>
  <c r="BB46" i="477"/>
  <c r="BC46" i="477"/>
  <c r="BD46" i="477"/>
  <c r="BT46" i="477"/>
  <c r="AT47" i="477"/>
  <c r="AU47" i="477"/>
  <c r="AV47" i="477"/>
  <c r="AW47" i="477"/>
  <c r="AX47" i="477"/>
  <c r="AY47" i="477"/>
  <c r="AZ47" i="477"/>
  <c r="BA47" i="477"/>
  <c r="BB47" i="477"/>
  <c r="BC47" i="477"/>
  <c r="BD47" i="477"/>
  <c r="BT47" i="477"/>
  <c r="AT48" i="477"/>
  <c r="AU48" i="477"/>
  <c r="AV48" i="477"/>
  <c r="AW48" i="477"/>
  <c r="AX48" i="477"/>
  <c r="AY48" i="477"/>
  <c r="AZ48" i="477"/>
  <c r="BA48" i="477"/>
  <c r="BB48" i="477"/>
  <c r="BC48" i="477"/>
  <c r="BD48" i="477"/>
  <c r="BT48" i="477"/>
  <c r="AT49" i="477"/>
  <c r="AU49" i="477"/>
  <c r="AV49" i="477"/>
  <c r="AW49" i="477"/>
  <c r="AX49" i="477"/>
  <c r="AY49" i="477"/>
  <c r="AZ49" i="477"/>
  <c r="BA49" i="477"/>
  <c r="BB49" i="477"/>
  <c r="BC49" i="477"/>
  <c r="BD49" i="477"/>
  <c r="BT49" i="477"/>
  <c r="AT50" i="477"/>
  <c r="AU50" i="477"/>
  <c r="AV50" i="477"/>
  <c r="AW50" i="477"/>
  <c r="AX50" i="477"/>
  <c r="AY50" i="477"/>
  <c r="AZ50" i="477"/>
  <c r="BA50" i="477"/>
  <c r="BB50" i="477"/>
  <c r="BC50" i="477"/>
  <c r="BD50" i="477"/>
  <c r="BT50" i="477"/>
  <c r="AT51" i="477"/>
  <c r="AU51" i="477"/>
  <c r="AV51" i="477"/>
  <c r="AW51" i="477"/>
  <c r="AX51" i="477"/>
  <c r="AY51" i="477"/>
  <c r="AZ51" i="477"/>
  <c r="BA51" i="477"/>
  <c r="BB51" i="477"/>
  <c r="BC51" i="477"/>
  <c r="BD51" i="477"/>
  <c r="BT51" i="477"/>
  <c r="AT52" i="477"/>
  <c r="AU52" i="477"/>
  <c r="AV52" i="477"/>
  <c r="AW52" i="477"/>
  <c r="AX52" i="477"/>
  <c r="AY52" i="477"/>
  <c r="AZ52" i="477"/>
  <c r="BA52" i="477"/>
  <c r="BB52" i="477"/>
  <c r="BC52" i="477"/>
  <c r="BD52" i="477"/>
  <c r="BT52" i="477"/>
  <c r="AT53" i="477"/>
  <c r="AU53" i="477"/>
  <c r="AV53" i="477"/>
  <c r="AW53" i="477"/>
  <c r="AX53" i="477"/>
  <c r="AY53" i="477"/>
  <c r="AZ53" i="477"/>
  <c r="BA53" i="477"/>
  <c r="BB53" i="477"/>
  <c r="BC53" i="477"/>
  <c r="BD53" i="477"/>
  <c r="BT53" i="477"/>
  <c r="AT54" i="477"/>
  <c r="AU54" i="477"/>
  <c r="AV54" i="477"/>
  <c r="AW54" i="477"/>
  <c r="AX54" i="477"/>
  <c r="AY54" i="477"/>
  <c r="AZ54" i="477"/>
  <c r="BA54" i="477"/>
  <c r="BB54" i="477"/>
  <c r="BC54" i="477"/>
  <c r="BD54" i="477"/>
  <c r="BT54" i="477"/>
  <c r="AT55" i="477"/>
  <c r="AU55" i="477"/>
  <c r="AV55" i="477"/>
  <c r="AW55" i="477"/>
  <c r="AX55" i="477"/>
  <c r="AY55" i="477"/>
  <c r="AZ55" i="477"/>
  <c r="BA55" i="477"/>
  <c r="BB55" i="477"/>
  <c r="BC55" i="477"/>
  <c r="BD55" i="477"/>
  <c r="BT55" i="477"/>
  <c r="AT56" i="477"/>
  <c r="AU56" i="477"/>
  <c r="AV56" i="477"/>
  <c r="AW56" i="477"/>
  <c r="AX56" i="477"/>
  <c r="AY56" i="477"/>
  <c r="AZ56" i="477"/>
  <c r="BA56" i="477"/>
  <c r="BB56" i="477"/>
  <c r="BC56" i="477"/>
  <c r="BD56" i="477"/>
  <c r="BT56" i="477"/>
  <c r="AT57" i="477"/>
  <c r="AU57" i="477"/>
  <c r="AV57" i="477"/>
  <c r="AW57" i="477"/>
  <c r="AX57" i="477"/>
  <c r="AY57" i="477"/>
  <c r="AZ57" i="477"/>
  <c r="BA57" i="477"/>
  <c r="BB57" i="477"/>
  <c r="BC57" i="477"/>
  <c r="BD57" i="477"/>
  <c r="BT57" i="477"/>
  <c r="AT58" i="477"/>
  <c r="AU58" i="477"/>
  <c r="AV58" i="477"/>
  <c r="AW58" i="477"/>
  <c r="AX58" i="477"/>
  <c r="AY58" i="477"/>
  <c r="AZ58" i="477"/>
  <c r="BA58" i="477"/>
  <c r="BB58" i="477"/>
  <c r="BC58" i="477"/>
  <c r="BD58" i="477"/>
  <c r="BT58" i="477"/>
  <c r="AT59" i="477"/>
  <c r="AU59" i="477"/>
  <c r="AV59" i="477"/>
  <c r="AW59" i="477"/>
  <c r="AX59" i="477"/>
  <c r="AY59" i="477"/>
  <c r="AZ59" i="477"/>
  <c r="BA59" i="477"/>
  <c r="BB59" i="477"/>
  <c r="BC59" i="477"/>
  <c r="BD59" i="477"/>
  <c r="BT59" i="477"/>
  <c r="AT60" i="477"/>
  <c r="AU60" i="477"/>
  <c r="AV60" i="477"/>
  <c r="AW60" i="477"/>
  <c r="AX60" i="477"/>
  <c r="AY60" i="477"/>
  <c r="AZ60" i="477"/>
  <c r="BA60" i="477"/>
  <c r="BB60" i="477"/>
  <c r="BC60" i="477"/>
  <c r="BD60" i="477"/>
  <c r="BT60" i="477"/>
  <c r="AT61" i="477"/>
  <c r="AU61" i="477"/>
  <c r="AV61" i="477"/>
  <c r="AW61" i="477"/>
  <c r="AX61" i="477"/>
  <c r="AY61" i="477"/>
  <c r="AZ61" i="477"/>
  <c r="BA61" i="477"/>
  <c r="BB61" i="477"/>
  <c r="BC61" i="477"/>
  <c r="BD61" i="477"/>
  <c r="BT61" i="477"/>
  <c r="AT62" i="477"/>
  <c r="AU62" i="477"/>
  <c r="AV62" i="477"/>
  <c r="AW62" i="477"/>
  <c r="AX62" i="477"/>
  <c r="AY62" i="477"/>
  <c r="AZ62" i="477"/>
  <c r="BA62" i="477"/>
  <c r="BB62" i="477"/>
  <c r="BC62" i="477"/>
  <c r="BD62" i="477"/>
  <c r="BT62" i="477"/>
  <c r="AT63" i="477"/>
  <c r="AU63" i="477"/>
  <c r="AV63" i="477"/>
  <c r="AW63" i="477"/>
  <c r="AX63" i="477"/>
  <c r="AY63" i="477"/>
  <c r="AZ63" i="477"/>
  <c r="BA63" i="477"/>
  <c r="BB63" i="477"/>
  <c r="BC63" i="477"/>
  <c r="BD63" i="477"/>
  <c r="BT63" i="477"/>
  <c r="AT64" i="477"/>
  <c r="AU64" i="477"/>
  <c r="AV64" i="477"/>
  <c r="AW64" i="477"/>
  <c r="AX64" i="477"/>
  <c r="AY64" i="477"/>
  <c r="AZ64" i="477"/>
  <c r="BA64" i="477"/>
  <c r="BB64" i="477"/>
  <c r="BC64" i="477"/>
  <c r="BD64" i="477"/>
  <c r="BT64" i="477"/>
  <c r="AT65" i="477"/>
  <c r="AU65" i="477"/>
  <c r="AV65" i="477"/>
  <c r="AW65" i="477"/>
  <c r="AX65" i="477"/>
  <c r="AY65" i="477"/>
  <c r="AZ65" i="477"/>
  <c r="BA65" i="477"/>
  <c r="BB65" i="477"/>
  <c r="BC65" i="477"/>
  <c r="BD65" i="477"/>
  <c r="BT65" i="477"/>
  <c r="AT66" i="477"/>
  <c r="AU66" i="477"/>
  <c r="AV66" i="477"/>
  <c r="AW66" i="477"/>
  <c r="AX66" i="477"/>
  <c r="AY66" i="477"/>
  <c r="AZ66" i="477"/>
  <c r="BA66" i="477"/>
  <c r="BB66" i="477"/>
  <c r="BC66" i="477"/>
  <c r="BD66" i="477"/>
  <c r="BT66" i="477"/>
  <c r="AT67" i="477"/>
  <c r="AU67" i="477"/>
  <c r="AV67" i="477"/>
  <c r="AW67" i="477"/>
  <c r="AX67" i="477"/>
  <c r="AY67" i="477"/>
  <c r="AZ67" i="477"/>
  <c r="BA67" i="477"/>
  <c r="BB67" i="477"/>
  <c r="BC67" i="477"/>
  <c r="BD67" i="477"/>
  <c r="BT67" i="477"/>
  <c r="AT68" i="477"/>
  <c r="AU68" i="477"/>
  <c r="AV68" i="477"/>
  <c r="AW68" i="477"/>
  <c r="AX68" i="477"/>
  <c r="AY68" i="477"/>
  <c r="AZ68" i="477"/>
  <c r="BA68" i="477"/>
  <c r="BB68" i="477"/>
  <c r="BC68" i="477"/>
  <c r="BD68" i="477"/>
  <c r="BT68" i="477"/>
  <c r="AT69" i="477"/>
  <c r="AU69" i="477"/>
  <c r="AV69" i="477"/>
  <c r="AW69" i="477"/>
  <c r="AX69" i="477"/>
  <c r="AY69" i="477"/>
  <c r="AZ69" i="477"/>
  <c r="BA69" i="477"/>
  <c r="BB69" i="477"/>
  <c r="BC69" i="477"/>
  <c r="BD69" i="477"/>
  <c r="BT69" i="477"/>
  <c r="AT70" i="477"/>
  <c r="AU70" i="477"/>
  <c r="AV70" i="477"/>
  <c r="AW70" i="477"/>
  <c r="AX70" i="477"/>
  <c r="AY70" i="477"/>
  <c r="AZ70" i="477"/>
  <c r="BA70" i="477"/>
  <c r="BB70" i="477"/>
  <c r="BC70" i="477"/>
  <c r="BD70" i="477"/>
  <c r="BT70" i="477"/>
  <c r="AT71" i="477"/>
  <c r="AU71" i="477"/>
  <c r="AV71" i="477"/>
  <c r="AW71" i="477"/>
  <c r="AX71" i="477"/>
  <c r="AY71" i="477"/>
  <c r="AZ71" i="477"/>
  <c r="BA71" i="477"/>
  <c r="BB71" i="477"/>
  <c r="BC71" i="477"/>
  <c r="BD71" i="477"/>
  <c r="BT71" i="477"/>
  <c r="AT72" i="477"/>
  <c r="AU72" i="477"/>
  <c r="AV72" i="477"/>
  <c r="AW72" i="477"/>
  <c r="AX72" i="477"/>
  <c r="AY72" i="477"/>
  <c r="AZ72" i="477"/>
  <c r="BA72" i="477"/>
  <c r="BB72" i="477"/>
  <c r="BC72" i="477"/>
  <c r="BD72" i="477"/>
  <c r="BT72" i="477"/>
  <c r="AT73" i="477"/>
  <c r="AU73" i="477"/>
  <c r="AV73" i="477"/>
  <c r="AW73" i="477"/>
  <c r="AX73" i="477"/>
  <c r="AY73" i="477"/>
  <c r="AZ73" i="477"/>
  <c r="BA73" i="477"/>
  <c r="BB73" i="477"/>
  <c r="BC73" i="477"/>
  <c r="BD73" i="477"/>
  <c r="BT73" i="477"/>
  <c r="AT74" i="477"/>
  <c r="AU74" i="477"/>
  <c r="AV74" i="477"/>
  <c r="AW74" i="477"/>
  <c r="AX74" i="477"/>
  <c r="AY74" i="477"/>
  <c r="AZ74" i="477"/>
  <c r="BA74" i="477"/>
  <c r="BB74" i="477"/>
  <c r="BC74" i="477"/>
  <c r="BD74" i="477"/>
  <c r="BT74" i="477"/>
  <c r="AT75" i="477"/>
  <c r="AU75" i="477"/>
  <c r="AV75" i="477"/>
  <c r="AW75" i="477"/>
  <c r="AX75" i="477"/>
  <c r="AY75" i="477"/>
  <c r="AZ75" i="477"/>
  <c r="BA75" i="477"/>
  <c r="BB75" i="477"/>
  <c r="BC75" i="477"/>
  <c r="BD75" i="477"/>
  <c r="BT75" i="477"/>
  <c r="AT76" i="477"/>
  <c r="AU76" i="477"/>
  <c r="AV76" i="477"/>
  <c r="AW76" i="477"/>
  <c r="AX76" i="477"/>
  <c r="AY76" i="477"/>
  <c r="AZ76" i="477"/>
  <c r="BA76" i="477"/>
  <c r="BB76" i="477"/>
  <c r="BC76" i="477"/>
  <c r="BD76" i="477"/>
  <c r="BT76" i="477"/>
  <c r="AT77" i="477"/>
  <c r="AU77" i="477"/>
  <c r="AV77" i="477"/>
  <c r="AW77" i="477"/>
  <c r="AX77" i="477"/>
  <c r="AY77" i="477"/>
  <c r="AZ77" i="477"/>
  <c r="BA77" i="477"/>
  <c r="BB77" i="477"/>
  <c r="BC77" i="477"/>
  <c r="BD77" i="477"/>
  <c r="BT77" i="477"/>
  <c r="AT78" i="477"/>
  <c r="AU78" i="477"/>
  <c r="AV78" i="477"/>
  <c r="AW78" i="477"/>
  <c r="AX78" i="477"/>
  <c r="AY78" i="477"/>
  <c r="AZ78" i="477"/>
  <c r="BA78" i="477"/>
  <c r="BB78" i="477"/>
  <c r="BC78" i="477"/>
  <c r="BD78" i="477"/>
  <c r="BT78" i="477"/>
  <c r="AT79" i="477"/>
  <c r="AU79" i="477"/>
  <c r="AV79" i="477"/>
  <c r="AW79" i="477"/>
  <c r="AX79" i="477"/>
  <c r="AY79" i="477"/>
  <c r="AZ79" i="477"/>
  <c r="BA79" i="477"/>
  <c r="BB79" i="477"/>
  <c r="BC79" i="477"/>
  <c r="BD79" i="477"/>
  <c r="BT79" i="477"/>
  <c r="AT80" i="477"/>
  <c r="AU80" i="477"/>
  <c r="AV80" i="477"/>
  <c r="AW80" i="477"/>
  <c r="AX80" i="477"/>
  <c r="AY80" i="477"/>
  <c r="AZ80" i="477"/>
  <c r="BA80" i="477"/>
  <c r="BB80" i="477"/>
  <c r="BC80" i="477"/>
  <c r="BD80" i="477"/>
  <c r="BT80" i="477"/>
  <c r="AT81" i="477"/>
  <c r="AU81" i="477"/>
  <c r="AV81" i="477"/>
  <c r="AW81" i="477"/>
  <c r="AX81" i="477"/>
  <c r="AY81" i="477"/>
  <c r="AZ81" i="477"/>
  <c r="BA81" i="477"/>
  <c r="BB81" i="477"/>
  <c r="BC81" i="477"/>
  <c r="BD81" i="477"/>
  <c r="BT81" i="477"/>
  <c r="AT82" i="477"/>
  <c r="AU82" i="477"/>
  <c r="AV82" i="477"/>
  <c r="AW82" i="477"/>
  <c r="AX82" i="477"/>
  <c r="AY82" i="477"/>
  <c r="AZ82" i="477"/>
  <c r="BA82" i="477"/>
  <c r="BB82" i="477"/>
  <c r="BC82" i="477"/>
  <c r="BD82" i="477"/>
  <c r="BT82" i="477"/>
  <c r="AT83" i="477"/>
  <c r="AU83" i="477"/>
  <c r="AV83" i="477"/>
  <c r="AW83" i="477"/>
  <c r="AX83" i="477"/>
  <c r="AY83" i="477"/>
  <c r="AZ83" i="477"/>
  <c r="BA83" i="477"/>
  <c r="BB83" i="477"/>
  <c r="BC83" i="477"/>
  <c r="BD83" i="477"/>
  <c r="BT83" i="477"/>
  <c r="AT84" i="477"/>
  <c r="AU84" i="477"/>
  <c r="AV84" i="477"/>
  <c r="AW84" i="477"/>
  <c r="AX84" i="477"/>
  <c r="AY84" i="477"/>
  <c r="AZ84" i="477"/>
  <c r="BA84" i="477"/>
  <c r="BB84" i="477"/>
  <c r="BC84" i="477"/>
  <c r="BD84" i="477"/>
  <c r="BT84" i="477"/>
  <c r="AT85" i="477"/>
  <c r="AU85" i="477"/>
  <c r="AV85" i="477"/>
  <c r="AW85" i="477"/>
  <c r="AX85" i="477"/>
  <c r="AY85" i="477"/>
  <c r="AZ85" i="477"/>
  <c r="BA85" i="477"/>
  <c r="BB85" i="477"/>
  <c r="BC85" i="477"/>
  <c r="BD85" i="477"/>
  <c r="BT85" i="477"/>
  <c r="AT86" i="477"/>
  <c r="AU86" i="477"/>
  <c r="AV86" i="477"/>
  <c r="AW86" i="477"/>
  <c r="AX86" i="477"/>
  <c r="AY86" i="477"/>
  <c r="AZ86" i="477"/>
  <c r="BA86" i="477"/>
  <c r="BB86" i="477"/>
  <c r="BC86" i="477"/>
  <c r="BD86" i="477"/>
  <c r="BT86" i="477"/>
  <c r="AT87" i="477"/>
  <c r="AU87" i="477"/>
  <c r="AV87" i="477"/>
  <c r="AW87" i="477"/>
  <c r="AX87" i="477"/>
  <c r="AY87" i="477"/>
  <c r="AZ87" i="477"/>
  <c r="BA87" i="477"/>
  <c r="BB87" i="477"/>
  <c r="BC87" i="477"/>
  <c r="BD87" i="477"/>
  <c r="BT87" i="477"/>
  <c r="AT88" i="477"/>
  <c r="AU88" i="477"/>
  <c r="AV88" i="477"/>
  <c r="AW88" i="477"/>
  <c r="AX88" i="477"/>
  <c r="AY88" i="477"/>
  <c r="AZ88" i="477"/>
  <c r="BA88" i="477"/>
  <c r="BB88" i="477"/>
  <c r="BC88" i="477"/>
  <c r="BD88" i="477"/>
  <c r="BT88" i="477"/>
  <c r="AT89" i="477"/>
  <c r="AU89" i="477"/>
  <c r="AV89" i="477"/>
  <c r="AW89" i="477"/>
  <c r="AX89" i="477"/>
  <c r="AY89" i="477"/>
  <c r="AZ89" i="477"/>
  <c r="BA89" i="477"/>
  <c r="BB89" i="477"/>
  <c r="BC89" i="477"/>
  <c r="BD89" i="477"/>
  <c r="BT89" i="477"/>
  <c r="AT90" i="477"/>
  <c r="AU90" i="477"/>
  <c r="AV90" i="477"/>
  <c r="AW90" i="477"/>
  <c r="AX90" i="477"/>
  <c r="AY90" i="477"/>
  <c r="AZ90" i="477"/>
  <c r="BA90" i="477"/>
  <c r="BB90" i="477"/>
  <c r="BC90" i="477"/>
  <c r="BD90" i="477"/>
  <c r="BT90" i="477"/>
  <c r="AT91" i="477"/>
  <c r="AU91" i="477"/>
  <c r="AV91" i="477"/>
  <c r="AW91" i="477"/>
  <c r="AX91" i="477"/>
  <c r="AY91" i="477"/>
  <c r="AZ91" i="477"/>
  <c r="BA91" i="477"/>
  <c r="BB91" i="477"/>
  <c r="BC91" i="477"/>
  <c r="BD91" i="477"/>
  <c r="BT91" i="477"/>
  <c r="AT92" i="477"/>
  <c r="AU92" i="477"/>
  <c r="AV92" i="477"/>
  <c r="AW92" i="477"/>
  <c r="AX92" i="477"/>
  <c r="AY92" i="477"/>
  <c r="AZ92" i="477"/>
  <c r="BA92" i="477"/>
  <c r="BB92" i="477"/>
  <c r="BC92" i="477"/>
  <c r="BD92" i="477"/>
  <c r="BT92" i="477"/>
  <c r="AT93" i="477"/>
  <c r="AU93" i="477"/>
  <c r="AV93" i="477"/>
  <c r="AW93" i="477"/>
  <c r="AX93" i="477"/>
  <c r="AY93" i="477"/>
  <c r="AZ93" i="477"/>
  <c r="BA93" i="477"/>
  <c r="BB93" i="477"/>
  <c r="BC93" i="477"/>
  <c r="BD93" i="477"/>
  <c r="BT93" i="477"/>
  <c r="AT94" i="477"/>
  <c r="AU94" i="477"/>
  <c r="AV94" i="477"/>
  <c r="AW94" i="477"/>
  <c r="AX94" i="477"/>
  <c r="AY94" i="477"/>
  <c r="AZ94" i="477"/>
  <c r="BA94" i="477"/>
  <c r="BB94" i="477"/>
  <c r="BC94" i="477"/>
  <c r="BD94" i="477"/>
  <c r="BT94" i="477"/>
  <c r="AT95" i="477"/>
  <c r="AU95" i="477"/>
  <c r="AV95" i="477"/>
  <c r="AW95" i="477"/>
  <c r="AX95" i="477"/>
  <c r="AY95" i="477"/>
  <c r="AZ95" i="477"/>
  <c r="BA95" i="477"/>
  <c r="BB95" i="477"/>
  <c r="BC95" i="477"/>
  <c r="BD95" i="477"/>
  <c r="BT95" i="477"/>
  <c r="AT96" i="477"/>
  <c r="AU96" i="477"/>
  <c r="AV96" i="477"/>
  <c r="AW96" i="477"/>
  <c r="AX96" i="477"/>
  <c r="AY96" i="477"/>
  <c r="AZ96" i="477"/>
  <c r="BA96" i="477"/>
  <c r="BB96" i="477"/>
  <c r="BC96" i="477"/>
  <c r="BD96" i="477"/>
  <c r="BT96" i="477"/>
  <c r="AT97" i="477"/>
  <c r="AU97" i="477"/>
  <c r="AV97" i="477"/>
  <c r="AW97" i="477"/>
  <c r="AX97" i="477"/>
  <c r="AY97" i="477"/>
  <c r="AZ97" i="477"/>
  <c r="BA97" i="477"/>
  <c r="BB97" i="477"/>
  <c r="BC97" i="477"/>
  <c r="BD97" i="477"/>
  <c r="BT97" i="477"/>
  <c r="AT98" i="477"/>
  <c r="AU98" i="477"/>
  <c r="AV98" i="477"/>
  <c r="AW98" i="477"/>
  <c r="AX98" i="477"/>
  <c r="AY98" i="477"/>
  <c r="AZ98" i="477"/>
  <c r="BA98" i="477"/>
  <c r="BB98" i="477"/>
  <c r="BC98" i="477"/>
  <c r="BD98" i="477"/>
  <c r="BT98" i="477"/>
  <c r="AT99" i="477"/>
  <c r="AU99" i="477"/>
  <c r="AV99" i="477"/>
  <c r="AW99" i="477"/>
  <c r="AX99" i="477"/>
  <c r="AY99" i="477"/>
  <c r="AZ99" i="477"/>
  <c r="BA99" i="477"/>
  <c r="BB99" i="477"/>
  <c r="BC99" i="477"/>
  <c r="BD99" i="477"/>
  <c r="BT99" i="477"/>
  <c r="AT100" i="477"/>
  <c r="AU100" i="477"/>
  <c r="AV100" i="477"/>
  <c r="AW100" i="477"/>
  <c r="AX100" i="477"/>
  <c r="AY100" i="477"/>
  <c r="AZ100" i="477"/>
  <c r="BA100" i="477"/>
  <c r="BB100" i="477"/>
  <c r="BC100" i="477"/>
  <c r="BD100" i="477"/>
  <c r="BT100" i="477"/>
  <c r="AT101" i="477"/>
  <c r="AU101" i="477"/>
  <c r="AV101" i="477"/>
  <c r="AW101" i="477"/>
  <c r="AX101" i="477"/>
  <c r="AY101" i="477"/>
  <c r="AZ101" i="477"/>
  <c r="BA101" i="477"/>
  <c r="BB101" i="477"/>
  <c r="BC101" i="477"/>
  <c r="BD101" i="477"/>
  <c r="BT101" i="477"/>
  <c r="AT102" i="477"/>
  <c r="AU102" i="477"/>
  <c r="AV102" i="477"/>
  <c r="AW102" i="477"/>
  <c r="AX102" i="477"/>
  <c r="AY102" i="477"/>
  <c r="AZ102" i="477"/>
  <c r="BA102" i="477"/>
  <c r="BB102" i="477"/>
  <c r="BC102" i="477"/>
  <c r="BD102" i="477"/>
  <c r="BT102" i="477"/>
  <c r="AT103" i="477"/>
  <c r="AU103" i="477"/>
  <c r="AV103" i="477"/>
  <c r="AW103" i="477"/>
  <c r="AX103" i="477"/>
  <c r="AY103" i="477"/>
  <c r="AZ103" i="477"/>
  <c r="BA103" i="477"/>
  <c r="BB103" i="477"/>
  <c r="BC103" i="477"/>
  <c r="BD103" i="477"/>
  <c r="BT103" i="477"/>
  <c r="AT104" i="477"/>
  <c r="AU104" i="477"/>
  <c r="AV104" i="477"/>
  <c r="AW104" i="477"/>
  <c r="AX104" i="477"/>
  <c r="AY104" i="477"/>
  <c r="AZ104" i="477"/>
  <c r="BA104" i="477"/>
  <c r="BB104" i="477"/>
  <c r="BC104" i="477"/>
  <c r="BD104" i="477"/>
  <c r="BT104" i="477"/>
  <c r="AT105" i="477"/>
  <c r="AU105" i="477"/>
  <c r="AV105" i="477"/>
  <c r="AW105" i="477"/>
  <c r="AX105" i="477"/>
  <c r="AY105" i="477"/>
  <c r="AZ105" i="477"/>
  <c r="BA105" i="477"/>
  <c r="BB105" i="477"/>
  <c r="BC105" i="477"/>
  <c r="BD105" i="477"/>
  <c r="BT105" i="477"/>
  <c r="AT106" i="477"/>
  <c r="AU106" i="477"/>
  <c r="AV106" i="477"/>
  <c r="AW106" i="477"/>
  <c r="AX106" i="477"/>
  <c r="AY106" i="477"/>
  <c r="AZ106" i="477"/>
  <c r="BA106" i="477"/>
  <c r="BB106" i="477"/>
  <c r="BC106" i="477"/>
  <c r="BD106" i="477"/>
  <c r="BT106" i="477"/>
  <c r="AT107" i="477"/>
  <c r="AU107" i="477"/>
  <c r="AV107" i="477"/>
  <c r="AW107" i="477"/>
  <c r="AX107" i="477"/>
  <c r="AY107" i="477"/>
  <c r="AZ107" i="477"/>
  <c r="BA107" i="477"/>
  <c r="BB107" i="477"/>
  <c r="BC107" i="477"/>
  <c r="BD107" i="477"/>
  <c r="BT107" i="477"/>
  <c r="AT108" i="477"/>
  <c r="AU108" i="477"/>
  <c r="AV108" i="477"/>
  <c r="AW108" i="477"/>
  <c r="AX108" i="477"/>
  <c r="AY108" i="477"/>
  <c r="AZ108" i="477"/>
  <c r="BA108" i="477"/>
  <c r="BB108" i="477"/>
  <c r="BC108" i="477"/>
  <c r="BD108" i="477"/>
  <c r="BT108" i="477"/>
  <c r="AT109" i="477"/>
  <c r="AU109" i="477"/>
  <c r="AV109" i="477"/>
  <c r="AW109" i="477"/>
  <c r="AX109" i="477"/>
  <c r="AY109" i="477"/>
  <c r="AZ109" i="477"/>
  <c r="BA109" i="477"/>
  <c r="BB109" i="477"/>
  <c r="BC109" i="477"/>
  <c r="BD109" i="477"/>
  <c r="BT109" i="477"/>
  <c r="AT110" i="477"/>
  <c r="AU110" i="477"/>
  <c r="AV110" i="477"/>
  <c r="AW110" i="477"/>
  <c r="AX110" i="477"/>
  <c r="AY110" i="477"/>
  <c r="AZ110" i="477"/>
  <c r="BA110" i="477"/>
  <c r="BB110" i="477"/>
  <c r="BC110" i="477"/>
  <c r="BD110" i="477"/>
  <c r="BT110" i="477"/>
  <c r="AT111" i="477"/>
  <c r="AU111" i="477"/>
  <c r="AV111" i="477"/>
  <c r="AW111" i="477"/>
  <c r="AX111" i="477"/>
  <c r="AY111" i="477"/>
  <c r="AZ111" i="477"/>
  <c r="BA111" i="477"/>
  <c r="BB111" i="477"/>
  <c r="BC111" i="477"/>
  <c r="BD111" i="477"/>
  <c r="BT111" i="477"/>
  <c r="AT112" i="477"/>
  <c r="AU112" i="477"/>
  <c r="AV112" i="477"/>
  <c r="AW112" i="477"/>
  <c r="AX112" i="477"/>
  <c r="AY112" i="477"/>
  <c r="AZ112" i="477"/>
  <c r="BA112" i="477"/>
  <c r="BB112" i="477"/>
  <c r="BC112" i="477"/>
  <c r="BD112" i="477"/>
  <c r="BT112" i="477"/>
  <c r="AT113" i="477"/>
  <c r="AU113" i="477"/>
  <c r="AV113" i="477"/>
  <c r="AW113" i="477"/>
  <c r="AX113" i="477"/>
  <c r="AY113" i="477"/>
  <c r="AZ113" i="477"/>
  <c r="BA113" i="477"/>
  <c r="BB113" i="477"/>
  <c r="BC113" i="477"/>
  <c r="BD113" i="477"/>
  <c r="BT113" i="477"/>
  <c r="AT114" i="477"/>
  <c r="AU114" i="477"/>
  <c r="AV114" i="477"/>
  <c r="AW114" i="477"/>
  <c r="AX114" i="477"/>
  <c r="AY114" i="477"/>
  <c r="AZ114" i="477"/>
  <c r="BA114" i="477"/>
  <c r="BB114" i="477"/>
  <c r="BC114" i="477"/>
  <c r="BD114" i="477"/>
  <c r="BT114" i="477"/>
  <c r="AT115" i="477"/>
  <c r="AU115" i="477"/>
  <c r="AV115" i="477"/>
  <c r="AW115" i="477"/>
  <c r="AX115" i="477"/>
  <c r="AY115" i="477"/>
  <c r="AZ115" i="477"/>
  <c r="BA115" i="477"/>
  <c r="BB115" i="477"/>
  <c r="BC115" i="477"/>
  <c r="BD115" i="477"/>
  <c r="BT115" i="477"/>
  <c r="AT116" i="477"/>
  <c r="AU116" i="477"/>
  <c r="AV116" i="477"/>
  <c r="AW116" i="477"/>
  <c r="AX116" i="477"/>
  <c r="AY116" i="477"/>
  <c r="AZ116" i="477"/>
  <c r="BA116" i="477"/>
  <c r="BB116" i="477"/>
  <c r="BC116" i="477"/>
  <c r="BD116" i="477"/>
  <c r="BT116" i="477"/>
  <c r="AT117" i="477"/>
  <c r="AU117" i="477"/>
  <c r="AV117" i="477"/>
  <c r="AW117" i="477"/>
  <c r="AX117" i="477"/>
  <c r="AY117" i="477"/>
  <c r="AZ117" i="477"/>
  <c r="BA117" i="477"/>
  <c r="BB117" i="477"/>
  <c r="BC117" i="477"/>
  <c r="BD117" i="477"/>
  <c r="BT117" i="477"/>
  <c r="AT118" i="477"/>
  <c r="AU118" i="477"/>
  <c r="AV118" i="477"/>
  <c r="AW118" i="477"/>
  <c r="AX118" i="477"/>
  <c r="AY118" i="477"/>
  <c r="AZ118" i="477"/>
  <c r="BA118" i="477"/>
  <c r="BB118" i="477"/>
  <c r="BC118" i="477"/>
  <c r="BD118" i="477"/>
  <c r="BT118" i="477"/>
  <c r="AT119" i="477"/>
  <c r="AU119" i="477"/>
  <c r="AV119" i="477"/>
  <c r="AW119" i="477"/>
  <c r="AX119" i="477"/>
  <c r="AY119" i="477"/>
  <c r="AZ119" i="477"/>
  <c r="BA119" i="477"/>
  <c r="BB119" i="477"/>
  <c r="BC119" i="477"/>
  <c r="BD119" i="477"/>
  <c r="BT119" i="477"/>
  <c r="AT120" i="477"/>
  <c r="AU120" i="477"/>
  <c r="AV120" i="477"/>
  <c r="AW120" i="477"/>
  <c r="AX120" i="477"/>
  <c r="AY120" i="477"/>
  <c r="AZ120" i="477"/>
  <c r="BA120" i="477"/>
  <c r="BB120" i="477"/>
  <c r="BC120" i="477"/>
  <c r="BD120" i="477"/>
  <c r="BT120" i="477"/>
  <c r="AT121" i="477"/>
  <c r="AU121" i="477"/>
  <c r="AV121" i="477"/>
  <c r="AW121" i="477"/>
  <c r="AX121" i="477"/>
  <c r="AY121" i="477"/>
  <c r="AZ121" i="477"/>
  <c r="BA121" i="477"/>
  <c r="BB121" i="477"/>
  <c r="BC121" i="477"/>
  <c r="BD121" i="477"/>
  <c r="BT121" i="477"/>
  <c r="AT122" i="477"/>
  <c r="AU122" i="477"/>
  <c r="AV122" i="477"/>
  <c r="AW122" i="477"/>
  <c r="AX122" i="477"/>
  <c r="AY122" i="477"/>
  <c r="AZ122" i="477"/>
  <c r="BA122" i="477"/>
  <c r="BB122" i="477"/>
  <c r="BC122" i="477"/>
  <c r="BD122" i="477"/>
  <c r="BT122" i="477"/>
  <c r="AT123" i="477"/>
  <c r="AU123" i="477"/>
  <c r="AV123" i="477"/>
  <c r="AW123" i="477"/>
  <c r="AX123" i="477"/>
  <c r="AY123" i="477"/>
  <c r="AZ123" i="477"/>
  <c r="BA123" i="477"/>
  <c r="BB123" i="477"/>
  <c r="BC123" i="477"/>
  <c r="BD123" i="477"/>
  <c r="BT123" i="477"/>
  <c r="AT124" i="477"/>
  <c r="AU124" i="477"/>
  <c r="AV124" i="477"/>
  <c r="AW124" i="477"/>
  <c r="AX124" i="477"/>
  <c r="AY124" i="477"/>
  <c r="AZ124" i="477"/>
  <c r="BA124" i="477"/>
  <c r="BB124" i="477"/>
  <c r="BC124" i="477"/>
  <c r="BD124" i="477"/>
  <c r="BT124" i="477"/>
  <c r="AT125" i="477"/>
  <c r="AU125" i="477"/>
  <c r="AV125" i="477"/>
  <c r="AW125" i="477"/>
  <c r="AX125" i="477"/>
  <c r="AY125" i="477"/>
  <c r="AZ125" i="477"/>
  <c r="BA125" i="477"/>
  <c r="BB125" i="477"/>
  <c r="BC125" i="477"/>
  <c r="BD125" i="477"/>
  <c r="BT125" i="477"/>
  <c r="AT126" i="477"/>
  <c r="AU126" i="477"/>
  <c r="AV126" i="477"/>
  <c r="AW126" i="477"/>
  <c r="AX126" i="477"/>
  <c r="AY126" i="477"/>
  <c r="AZ126" i="477"/>
  <c r="BA126" i="477"/>
  <c r="BB126" i="477"/>
  <c r="BC126" i="477"/>
  <c r="BD126" i="477"/>
  <c r="BT126" i="477"/>
  <c r="AT127" i="477"/>
  <c r="AU127" i="477"/>
  <c r="AV127" i="477"/>
  <c r="AW127" i="477"/>
  <c r="AX127" i="477"/>
  <c r="AY127" i="477"/>
  <c r="AZ127" i="477"/>
  <c r="BA127" i="477"/>
  <c r="BB127" i="477"/>
  <c r="BC127" i="477"/>
  <c r="BD127" i="477"/>
  <c r="BT127" i="477"/>
  <c r="AT128" i="477"/>
  <c r="AU128" i="477"/>
  <c r="AV128" i="477"/>
  <c r="AW128" i="477"/>
  <c r="AX128" i="477"/>
  <c r="AY128" i="477"/>
  <c r="AZ128" i="477"/>
  <c r="BA128" i="477"/>
  <c r="BB128" i="477"/>
  <c r="BC128" i="477"/>
  <c r="BD128" i="477"/>
  <c r="BT128" i="477"/>
  <c r="AT129" i="477"/>
  <c r="AU129" i="477"/>
  <c r="AV129" i="477"/>
  <c r="AW129" i="477"/>
  <c r="AX129" i="477"/>
  <c r="AY129" i="477"/>
  <c r="AZ129" i="477"/>
  <c r="BA129" i="477"/>
  <c r="BB129" i="477"/>
  <c r="BC129" i="477"/>
  <c r="BD129" i="477"/>
  <c r="BT129" i="477"/>
  <c r="AT130" i="477"/>
  <c r="AU130" i="477"/>
  <c r="AV130" i="477"/>
  <c r="AW130" i="477"/>
  <c r="AX130" i="477"/>
  <c r="AY130" i="477"/>
  <c r="AZ130" i="477"/>
  <c r="BA130" i="477"/>
  <c r="BB130" i="477"/>
  <c r="BC130" i="477"/>
  <c r="BD130" i="477"/>
  <c r="BT130" i="477"/>
  <c r="BU31" i="477"/>
  <c r="BU32" i="477"/>
  <c r="BU33" i="477"/>
  <c r="BU34" i="477"/>
  <c r="BU35" i="477"/>
  <c r="BU36" i="477"/>
  <c r="BU37" i="477"/>
  <c r="BU38" i="477"/>
  <c r="BU39" i="477"/>
  <c r="BU40" i="477"/>
  <c r="BU41" i="477"/>
  <c r="BU42" i="477"/>
  <c r="BU43" i="477"/>
  <c r="BU44" i="477"/>
  <c r="BU45" i="477"/>
  <c r="BU46" i="477"/>
  <c r="BU47" i="477"/>
  <c r="BU48" i="477"/>
  <c r="BU49" i="477"/>
  <c r="BU50" i="477"/>
  <c r="BU51" i="477"/>
  <c r="BU52" i="477"/>
  <c r="BU53" i="477"/>
  <c r="BU54" i="477"/>
  <c r="BU55" i="477"/>
  <c r="BU56" i="477"/>
  <c r="BU57" i="477"/>
  <c r="BU58" i="477"/>
  <c r="BU59" i="477"/>
  <c r="BU60" i="477"/>
  <c r="BU61" i="477"/>
  <c r="BU62" i="477"/>
  <c r="BU63" i="477"/>
  <c r="BU64" i="477"/>
  <c r="BU65" i="477"/>
  <c r="BU66" i="477"/>
  <c r="BU67" i="477"/>
  <c r="BU68" i="477"/>
  <c r="BU69" i="477"/>
  <c r="BU70" i="477"/>
  <c r="BU71" i="477"/>
  <c r="BU72" i="477"/>
  <c r="BU73" i="477"/>
  <c r="BU74" i="477"/>
  <c r="BU75" i="477"/>
  <c r="BU76" i="477"/>
  <c r="BU77" i="477"/>
  <c r="BU78" i="477"/>
  <c r="BU79" i="477"/>
  <c r="BU80" i="477"/>
  <c r="BU81" i="477"/>
  <c r="BU82" i="477"/>
  <c r="BU83" i="477"/>
  <c r="BU84" i="477"/>
  <c r="BU85" i="477"/>
  <c r="BU86" i="477"/>
  <c r="BU87" i="477"/>
  <c r="BU88" i="477"/>
  <c r="BU89" i="477"/>
  <c r="BU90" i="477"/>
  <c r="BU91" i="477"/>
  <c r="BU92" i="477"/>
  <c r="BU93" i="477"/>
  <c r="BU94" i="477"/>
  <c r="BU95" i="477"/>
  <c r="BU96" i="477"/>
  <c r="BU97" i="477"/>
  <c r="BU98" i="477"/>
  <c r="BU99" i="477"/>
  <c r="BU100" i="477"/>
  <c r="BU101" i="477"/>
  <c r="BU102" i="477"/>
  <c r="BU103" i="477"/>
  <c r="BU104" i="477"/>
  <c r="BU105" i="477"/>
  <c r="BU106" i="477"/>
  <c r="BU107" i="477"/>
  <c r="BU108" i="477"/>
  <c r="BU109" i="477"/>
  <c r="BU110" i="477"/>
  <c r="BU111" i="477"/>
  <c r="BU112" i="477"/>
  <c r="BU113" i="477"/>
  <c r="BU114" i="477"/>
  <c r="BU115" i="477"/>
  <c r="BU116" i="477"/>
  <c r="BU117" i="477"/>
  <c r="BU118" i="477"/>
  <c r="BU119" i="477"/>
  <c r="BU120" i="477"/>
  <c r="BU121" i="477"/>
  <c r="BU122" i="477"/>
  <c r="BU123" i="477"/>
  <c r="BU124" i="477"/>
  <c r="BU125" i="477"/>
  <c r="BU126" i="477"/>
  <c r="BU127" i="477"/>
  <c r="BU128" i="477"/>
  <c r="BU129" i="477"/>
  <c r="BU130" i="477"/>
  <c r="AS32" i="477"/>
  <c r="AS33" i="477"/>
  <c r="AS34" i="477"/>
  <c r="AS35" i="477"/>
  <c r="AS36" i="477"/>
  <c r="AS37" i="477"/>
  <c r="AS38" i="477"/>
  <c r="AS39" i="477"/>
  <c r="AS40" i="477"/>
  <c r="AS41" i="477"/>
  <c r="AS42" i="477"/>
  <c r="AS43" i="477"/>
  <c r="AS44" i="477"/>
  <c r="AS45" i="477"/>
  <c r="AS46" i="477"/>
  <c r="AS47" i="477"/>
  <c r="AS48" i="477"/>
  <c r="AS49" i="477"/>
  <c r="AS50" i="477"/>
  <c r="AS51" i="477"/>
  <c r="AS52" i="477"/>
  <c r="AS53" i="477"/>
  <c r="AS54" i="477"/>
  <c r="AS55" i="477"/>
  <c r="AS56" i="477"/>
  <c r="AS57" i="477"/>
  <c r="AS58" i="477"/>
  <c r="AS59" i="477"/>
  <c r="AS60" i="477"/>
  <c r="AS61" i="477"/>
  <c r="AS62" i="477"/>
  <c r="AS63" i="477"/>
  <c r="AS64" i="477"/>
  <c r="AS65" i="477"/>
  <c r="AS66" i="477"/>
  <c r="AS67" i="477"/>
  <c r="AS68" i="477"/>
  <c r="AS69" i="477"/>
  <c r="AS70" i="477"/>
  <c r="AS71" i="477"/>
  <c r="AS72" i="477"/>
  <c r="AS73" i="477"/>
  <c r="AS74" i="477"/>
  <c r="AS75" i="477"/>
  <c r="AS76" i="477"/>
  <c r="AS77" i="477"/>
  <c r="AS78" i="477"/>
  <c r="AS79" i="477"/>
  <c r="AS80" i="477"/>
  <c r="AS81" i="477"/>
  <c r="AS82" i="477"/>
  <c r="AS83" i="477"/>
  <c r="AS84" i="477"/>
  <c r="AS85" i="477"/>
  <c r="AS86" i="477"/>
  <c r="AS87" i="477"/>
  <c r="AS88" i="477"/>
  <c r="AS89" i="477"/>
  <c r="AS90" i="477"/>
  <c r="AS91" i="477"/>
  <c r="AS92" i="477"/>
  <c r="AS93" i="477"/>
  <c r="AS94" i="477"/>
  <c r="AS95" i="477"/>
  <c r="AS96" i="477"/>
  <c r="AS97" i="477"/>
  <c r="AS98" i="477"/>
  <c r="AS99" i="477"/>
  <c r="AS100" i="477"/>
  <c r="AS101" i="477"/>
  <c r="AS102" i="477"/>
  <c r="AS103" i="477"/>
  <c r="AS104" i="477"/>
  <c r="AS105" i="477"/>
  <c r="AS106" i="477"/>
  <c r="AS107" i="477"/>
  <c r="AS108" i="477"/>
  <c r="AS109" i="477"/>
  <c r="AS110" i="477"/>
  <c r="AS111" i="477"/>
  <c r="AS112" i="477"/>
  <c r="AS113" i="477"/>
  <c r="AS114" i="477"/>
  <c r="AS115" i="477"/>
  <c r="AS116" i="477"/>
  <c r="AS117" i="477"/>
  <c r="AS118" i="477"/>
  <c r="AS119" i="477"/>
  <c r="AS120" i="477"/>
  <c r="AS121" i="477"/>
  <c r="AS122" i="477"/>
  <c r="AS123" i="477"/>
  <c r="AS124" i="477"/>
  <c r="AS125" i="477"/>
  <c r="AS126" i="477"/>
  <c r="AS127" i="477"/>
  <c r="AS128" i="477"/>
  <c r="AS129" i="477"/>
  <c r="AS130" i="477"/>
  <c r="AS31" i="477"/>
  <c r="M5" i="477"/>
  <c r="P5" i="477"/>
  <c r="Q5" i="477"/>
  <c r="R5" i="477"/>
  <c r="AH5" i="477"/>
  <c r="AJ5" i="477"/>
  <c r="L5" i="477"/>
  <c r="K5" i="477"/>
  <c r="J5" i="477"/>
  <c r="G5" i="477"/>
  <c r="AI5" i="477"/>
  <c r="F88" i="529" l="1"/>
  <c r="G88" i="529"/>
  <c r="F121" i="529"/>
  <c r="N121" i="532" s="1"/>
  <c r="G121" i="529"/>
  <c r="F62" i="529"/>
  <c r="G62" i="529"/>
  <c r="F109" i="529"/>
  <c r="N109" i="532" s="1"/>
  <c r="G109" i="529"/>
  <c r="F114" i="529"/>
  <c r="G114" i="529"/>
  <c r="F70" i="529"/>
  <c r="G70" i="529"/>
  <c r="F55" i="529"/>
  <c r="G55" i="529"/>
  <c r="F53" i="529"/>
  <c r="N53" i="532" s="1"/>
  <c r="G53" i="529"/>
  <c r="F122" i="529"/>
  <c r="G122" i="529"/>
  <c r="F89" i="529"/>
  <c r="G89" i="529"/>
  <c r="F48" i="529"/>
  <c r="G48" i="529"/>
  <c r="F111" i="529"/>
  <c r="G111" i="529"/>
  <c r="F76" i="529"/>
  <c r="G76" i="529"/>
  <c r="F120" i="529"/>
  <c r="G120" i="529"/>
  <c r="F57" i="529"/>
  <c r="G57" i="529"/>
  <c r="F46" i="529"/>
  <c r="G46" i="529"/>
  <c r="F86" i="529"/>
  <c r="G86" i="529"/>
  <c r="F56" i="529"/>
  <c r="G56" i="529"/>
  <c r="F85" i="529"/>
  <c r="G85" i="529"/>
  <c r="F101" i="529"/>
  <c r="N101" i="532" s="1"/>
  <c r="G101" i="529"/>
  <c r="F108" i="529"/>
  <c r="G108" i="529"/>
  <c r="F100" i="529"/>
  <c r="N100" i="532" s="1"/>
  <c r="G100" i="529"/>
  <c r="F91" i="529"/>
  <c r="G91" i="529"/>
  <c r="F104" i="529"/>
  <c r="N104" i="532" s="1"/>
  <c r="G104" i="529"/>
  <c r="F63" i="529"/>
  <c r="G63" i="529"/>
  <c r="F95" i="529"/>
  <c r="N95" i="532" s="1"/>
  <c r="G95" i="529"/>
  <c r="F43" i="529"/>
  <c r="G43" i="529"/>
  <c r="F44" i="529"/>
  <c r="N44" i="532" s="1"/>
  <c r="G44" i="529"/>
  <c r="F125" i="529"/>
  <c r="G125" i="529"/>
  <c r="F68" i="529"/>
  <c r="N68" i="532" s="1"/>
  <c r="G68" i="529"/>
  <c r="F112" i="529"/>
  <c r="G112" i="529"/>
  <c r="F128" i="529"/>
  <c r="N128" i="532" s="1"/>
  <c r="G128" i="529"/>
  <c r="F106" i="529"/>
  <c r="N106" i="532" s="1"/>
  <c r="G106" i="529"/>
  <c r="F110" i="529"/>
  <c r="G110" i="529"/>
  <c r="F92" i="529"/>
  <c r="G92" i="529"/>
  <c r="F77" i="529"/>
  <c r="G77" i="529"/>
  <c r="F129" i="529"/>
  <c r="G129" i="529"/>
  <c r="F54" i="529"/>
  <c r="N54" i="532" s="1"/>
  <c r="G54" i="529"/>
  <c r="F75" i="529"/>
  <c r="G75" i="529"/>
  <c r="F94" i="529"/>
  <c r="N94" i="532" s="1"/>
  <c r="G94" i="529"/>
  <c r="F61" i="529"/>
  <c r="G61" i="529"/>
  <c r="F51" i="529"/>
  <c r="N51" i="532" s="1"/>
  <c r="G51" i="529"/>
  <c r="F65" i="529"/>
  <c r="G65" i="529"/>
  <c r="F81" i="529"/>
  <c r="G81" i="529"/>
  <c r="F72" i="529"/>
  <c r="G72" i="529"/>
  <c r="F84" i="529"/>
  <c r="N84" i="532" s="1"/>
  <c r="G84" i="529"/>
  <c r="F82" i="529"/>
  <c r="G82" i="529"/>
  <c r="F115" i="529"/>
  <c r="N115" i="532" s="1"/>
  <c r="G115" i="529"/>
  <c r="F42" i="529"/>
  <c r="N42" i="532" s="1"/>
  <c r="G42" i="529"/>
  <c r="F58" i="529"/>
  <c r="G58" i="529"/>
  <c r="F90" i="529"/>
  <c r="N90" i="532" s="1"/>
  <c r="G90" i="529"/>
  <c r="F79" i="529"/>
  <c r="N79" i="532" s="1"/>
  <c r="G79" i="529"/>
  <c r="F80" i="529"/>
  <c r="G80" i="529"/>
  <c r="F98" i="529"/>
  <c r="G98" i="529"/>
  <c r="F127" i="529"/>
  <c r="G127" i="529"/>
  <c r="F117" i="529"/>
  <c r="G117" i="529"/>
  <c r="F60" i="529"/>
  <c r="G60" i="529"/>
  <c r="F126" i="529"/>
  <c r="G126" i="529"/>
  <c r="F71" i="529"/>
  <c r="N71" i="532" s="1"/>
  <c r="G71" i="529"/>
  <c r="F103" i="529"/>
  <c r="G103" i="529"/>
  <c r="F116" i="529"/>
  <c r="G116" i="529"/>
  <c r="F45" i="529"/>
  <c r="N45" i="532" s="1"/>
  <c r="G45" i="529"/>
  <c r="F66" i="529"/>
  <c r="G66" i="529"/>
  <c r="F67" i="529"/>
  <c r="G67" i="529"/>
  <c r="F99" i="529"/>
  <c r="G99" i="529"/>
  <c r="F97" i="529"/>
  <c r="G97" i="529"/>
  <c r="F130" i="529"/>
  <c r="G130" i="529"/>
  <c r="F73" i="529"/>
  <c r="N73" i="532" s="1"/>
  <c r="G73" i="529"/>
  <c r="F105" i="529"/>
  <c r="G105" i="529"/>
  <c r="F123" i="529"/>
  <c r="G123" i="529"/>
  <c r="F50" i="529"/>
  <c r="G50" i="529"/>
  <c r="F83" i="529"/>
  <c r="G83" i="529"/>
  <c r="F52" i="529"/>
  <c r="G52" i="529"/>
  <c r="F96" i="529"/>
  <c r="N96" i="532" s="1"/>
  <c r="G96" i="529"/>
  <c r="F113" i="529"/>
  <c r="G113" i="529"/>
  <c r="F107" i="529"/>
  <c r="N107" i="532" s="1"/>
  <c r="G107" i="529"/>
  <c r="F118" i="529"/>
  <c r="G118" i="529"/>
  <c r="F74" i="529"/>
  <c r="G74" i="529"/>
  <c r="F59" i="529"/>
  <c r="G59" i="529"/>
  <c r="F64" i="529"/>
  <c r="G64" i="529"/>
  <c r="F124" i="529"/>
  <c r="N124" i="532" s="1"/>
  <c r="G124" i="529"/>
  <c r="F78" i="529"/>
  <c r="N78" i="532" s="1"/>
  <c r="G78" i="529"/>
  <c r="F47" i="529"/>
  <c r="G47" i="529"/>
  <c r="F93" i="529"/>
  <c r="G93" i="529"/>
  <c r="F49" i="529"/>
  <c r="G49" i="529"/>
  <c r="F102" i="529"/>
  <c r="G102" i="529"/>
  <c r="F87" i="529"/>
  <c r="G87" i="529"/>
  <c r="F69" i="529"/>
  <c r="G69" i="529"/>
  <c r="F119" i="529"/>
  <c r="G119" i="529"/>
  <c r="I91" i="528"/>
  <c r="D105" i="529"/>
  <c r="D123" i="529"/>
  <c r="D109" i="529"/>
  <c r="D82" i="529"/>
  <c r="D114" i="529"/>
  <c r="D122" i="529"/>
  <c r="D107" i="529"/>
  <c r="D89" i="529"/>
  <c r="D80" i="529"/>
  <c r="D106" i="529"/>
  <c r="D59" i="529"/>
  <c r="D46" i="529"/>
  <c r="D64" i="529"/>
  <c r="D77" i="529"/>
  <c r="D54" i="529"/>
  <c r="D56" i="529"/>
  <c r="D116" i="529"/>
  <c r="D85" i="529"/>
  <c r="D78" i="529"/>
  <c r="D47" i="529"/>
  <c r="D65" i="529"/>
  <c r="D119" i="529"/>
  <c r="D121" i="529"/>
  <c r="D95" i="529"/>
  <c r="D96" i="529"/>
  <c r="D70" i="529"/>
  <c r="D55" i="529"/>
  <c r="D90" i="529"/>
  <c r="D125" i="529"/>
  <c r="D98" i="529"/>
  <c r="D111" i="529"/>
  <c r="D126" i="529"/>
  <c r="D124" i="529"/>
  <c r="D101" i="529"/>
  <c r="D75" i="529"/>
  <c r="D61" i="529"/>
  <c r="D93" i="529"/>
  <c r="D49" i="529"/>
  <c r="D81" i="529"/>
  <c r="D97" i="529"/>
  <c r="D130" i="529"/>
  <c r="D88" i="529"/>
  <c r="D63" i="529"/>
  <c r="D50" i="529"/>
  <c r="D83" i="529"/>
  <c r="D52" i="529"/>
  <c r="D42" i="529"/>
  <c r="D58" i="529"/>
  <c r="D43" i="529"/>
  <c r="D44" i="529"/>
  <c r="D79" i="529"/>
  <c r="D48" i="529"/>
  <c r="D68" i="529"/>
  <c r="D128" i="529"/>
  <c r="D117" i="529"/>
  <c r="D74" i="529"/>
  <c r="D60" i="529"/>
  <c r="D76" i="529"/>
  <c r="D120" i="529"/>
  <c r="D110" i="529"/>
  <c r="D92" i="529"/>
  <c r="D86" i="529"/>
  <c r="D71" i="529"/>
  <c r="D108" i="529"/>
  <c r="D66" i="529"/>
  <c r="D51" i="529"/>
  <c r="D67" i="529"/>
  <c r="D72" i="529"/>
  <c r="D84" i="529"/>
  <c r="D100" i="529"/>
  <c r="D69" i="529"/>
  <c r="D104" i="529"/>
  <c r="D73" i="529"/>
  <c r="D62" i="529"/>
  <c r="D113" i="529"/>
  <c r="D115" i="529"/>
  <c r="D53" i="529"/>
  <c r="D127" i="529"/>
  <c r="D112" i="529"/>
  <c r="D118" i="529"/>
  <c r="D57" i="529"/>
  <c r="D129" i="529"/>
  <c r="D103" i="529"/>
  <c r="D45" i="529"/>
  <c r="D94" i="529"/>
  <c r="D99" i="529"/>
  <c r="D102" i="529"/>
  <c r="D87" i="529"/>
  <c r="D91" i="529"/>
  <c r="I61" i="528"/>
  <c r="AH62" i="538"/>
  <c r="Z62" i="538"/>
  <c r="J62" i="538"/>
  <c r="J73" i="538"/>
  <c r="Z73" i="538"/>
  <c r="AH73" i="538"/>
  <c r="Z105" i="538"/>
  <c r="J105" i="538"/>
  <c r="AH105" i="538"/>
  <c r="J98" i="538"/>
  <c r="AH98" i="538"/>
  <c r="Z98" i="538"/>
  <c r="Z85" i="538"/>
  <c r="J85" i="538"/>
  <c r="AH85" i="538"/>
  <c r="AH118" i="538"/>
  <c r="J118" i="538"/>
  <c r="Z118" i="538"/>
  <c r="AH122" i="538"/>
  <c r="J122" i="538"/>
  <c r="Z122" i="538"/>
  <c r="Z97" i="538"/>
  <c r="AH97" i="538"/>
  <c r="J97" i="538"/>
  <c r="AH50" i="538"/>
  <c r="Z50" i="538"/>
  <c r="J50" i="538"/>
  <c r="AH130" i="538"/>
  <c r="J130" i="538"/>
  <c r="Z130" i="538"/>
  <c r="J96" i="538"/>
  <c r="Z96" i="538"/>
  <c r="AH96" i="538"/>
  <c r="Z67" i="538"/>
  <c r="J67" i="538"/>
  <c r="AH67" i="538"/>
  <c r="AH68" i="538"/>
  <c r="J68" i="538"/>
  <c r="Z68" i="538"/>
  <c r="AH106" i="538"/>
  <c r="J106" i="538"/>
  <c r="Z106" i="538"/>
  <c r="Z89" i="538"/>
  <c r="AH89" i="538"/>
  <c r="J89" i="538"/>
  <c r="AH42" i="538"/>
  <c r="Z42" i="538"/>
  <c r="J42" i="538"/>
  <c r="AH108" i="538"/>
  <c r="Z108" i="538"/>
  <c r="J108" i="538"/>
  <c r="Z103" i="538"/>
  <c r="AH103" i="538"/>
  <c r="J103" i="538"/>
  <c r="Z81" i="538"/>
  <c r="J81" i="538"/>
  <c r="AH81" i="538"/>
  <c r="Z93" i="538"/>
  <c r="AH93" i="538"/>
  <c r="J93" i="538"/>
  <c r="Z55" i="538"/>
  <c r="J55" i="538"/>
  <c r="AH55" i="538"/>
  <c r="AH64" i="538"/>
  <c r="J64" i="538"/>
  <c r="Z64" i="538"/>
  <c r="Z69" i="538"/>
  <c r="J69" i="538"/>
  <c r="AH69" i="538"/>
  <c r="Z117" i="538"/>
  <c r="J117" i="538"/>
  <c r="AH117" i="538"/>
  <c r="Z87" i="538"/>
  <c r="J87" i="538"/>
  <c r="AH87" i="538"/>
  <c r="AH104" i="538"/>
  <c r="Z104" i="538"/>
  <c r="J104" i="538"/>
  <c r="AH91" i="538"/>
  <c r="J91" i="538"/>
  <c r="Z91" i="538"/>
  <c r="AH116" i="538"/>
  <c r="Z116" i="538"/>
  <c r="J116" i="538"/>
  <c r="Z109" i="538"/>
  <c r="AH109" i="538"/>
  <c r="J109" i="538"/>
  <c r="J57" i="538"/>
  <c r="Z57" i="538"/>
  <c r="AH57" i="538"/>
  <c r="J127" i="538"/>
  <c r="Z127" i="538"/>
  <c r="AH127" i="538"/>
  <c r="AH70" i="538"/>
  <c r="Z70" i="538"/>
  <c r="J70" i="538"/>
  <c r="AH63" i="538"/>
  <c r="Z63" i="538"/>
  <c r="J63" i="538"/>
  <c r="AH56" i="538"/>
  <c r="J56" i="538"/>
  <c r="Z56" i="538"/>
  <c r="AH88" i="538"/>
  <c r="Z88" i="538"/>
  <c r="J88" i="538"/>
  <c r="Z49" i="538"/>
  <c r="AH49" i="538"/>
  <c r="J49" i="538"/>
  <c r="Z107" i="538"/>
  <c r="J107" i="538"/>
  <c r="AH107" i="538"/>
  <c r="AH52" i="538"/>
  <c r="J52" i="538"/>
  <c r="Z52" i="538"/>
  <c r="AH51" i="538"/>
  <c r="Z51" i="538"/>
  <c r="J51" i="538"/>
  <c r="AH84" i="538"/>
  <c r="Z84" i="538"/>
  <c r="J84" i="538"/>
  <c r="J78" i="538"/>
  <c r="AH78" i="538"/>
  <c r="Z78" i="538"/>
  <c r="AH48" i="538"/>
  <c r="J48" i="538"/>
  <c r="Z48" i="538"/>
  <c r="Z71" i="538"/>
  <c r="AH71" i="538"/>
  <c r="J71" i="538"/>
  <c r="J76" i="538"/>
  <c r="Z76" i="538"/>
  <c r="AH76" i="538"/>
  <c r="AH124" i="538"/>
  <c r="Z124" i="538"/>
  <c r="J124" i="538"/>
  <c r="Z101" i="538"/>
  <c r="J101" i="538"/>
  <c r="AH101" i="538"/>
  <c r="J90" i="538"/>
  <c r="AH90" i="538"/>
  <c r="Z90" i="538"/>
  <c r="AH86" i="538"/>
  <c r="J86" i="538"/>
  <c r="Z86" i="538"/>
  <c r="J115" i="538"/>
  <c r="AH115" i="538"/>
  <c r="Z115" i="538"/>
  <c r="Z129" i="538"/>
  <c r="AH129" i="538"/>
  <c r="J129" i="538"/>
  <c r="AH114" i="538"/>
  <c r="J114" i="538"/>
  <c r="Z114" i="538"/>
  <c r="J61" i="538"/>
  <c r="AH61" i="538"/>
  <c r="Z61" i="538"/>
  <c r="Z77" i="538"/>
  <c r="J77" i="538"/>
  <c r="AH77" i="538"/>
  <c r="AH102" i="538"/>
  <c r="J102" i="538"/>
  <c r="Z102" i="538"/>
  <c r="AH112" i="538"/>
  <c r="Z112" i="538"/>
  <c r="J112" i="538"/>
  <c r="AH46" i="538"/>
  <c r="Z46" i="538"/>
  <c r="J46" i="538"/>
  <c r="Z79" i="538"/>
  <c r="J79" i="538"/>
  <c r="AH79" i="538"/>
  <c r="Z83" i="538"/>
  <c r="J83" i="538"/>
  <c r="AH83" i="538"/>
  <c r="Z121" i="538"/>
  <c r="J121" i="538"/>
  <c r="AH121" i="538"/>
  <c r="AH58" i="538"/>
  <c r="Z58" i="538"/>
  <c r="J58" i="538"/>
  <c r="J94" i="538"/>
  <c r="AH94" i="538"/>
  <c r="Z94" i="538"/>
  <c r="J111" i="538"/>
  <c r="Z111" i="538"/>
  <c r="AH111" i="538"/>
  <c r="AH75" i="538"/>
  <c r="Z75" i="538"/>
  <c r="J75" i="538"/>
  <c r="AH44" i="538"/>
  <c r="J44" i="538"/>
  <c r="Z44" i="538"/>
  <c r="J92" i="538"/>
  <c r="Z92" i="538"/>
  <c r="AH92" i="538"/>
  <c r="Z53" i="538"/>
  <c r="AH53" i="538"/>
  <c r="J53" i="538"/>
  <c r="AH99" i="538"/>
  <c r="Z99" i="538"/>
  <c r="J99" i="538"/>
  <c r="Z123" i="538"/>
  <c r="J123" i="538"/>
  <c r="AH123" i="538"/>
  <c r="AH128" i="538"/>
  <c r="Z128" i="538"/>
  <c r="J128" i="538"/>
  <c r="AH126" i="538"/>
  <c r="J126" i="538"/>
  <c r="Z126" i="538"/>
  <c r="Z95" i="538"/>
  <c r="AH95" i="538"/>
  <c r="J95" i="538"/>
  <c r="AH60" i="538"/>
  <c r="J60" i="538"/>
  <c r="Z60" i="538"/>
  <c r="AH54" i="538"/>
  <c r="Z54" i="538"/>
  <c r="J54" i="538"/>
  <c r="AH72" i="538"/>
  <c r="J72" i="538"/>
  <c r="Z72" i="538"/>
  <c r="Z113" i="538"/>
  <c r="AH113" i="538"/>
  <c r="J113" i="538"/>
  <c r="AH110" i="538"/>
  <c r="J110" i="538"/>
  <c r="Z110" i="538"/>
  <c r="Z119" i="538"/>
  <c r="J119" i="538"/>
  <c r="AH119" i="538"/>
  <c r="AH66" i="538"/>
  <c r="Z66" i="538"/>
  <c r="J66" i="538"/>
  <c r="Z125" i="538"/>
  <c r="AH125" i="538"/>
  <c r="J125" i="538"/>
  <c r="AH80" i="538"/>
  <c r="Z80" i="538"/>
  <c r="J80" i="538"/>
  <c r="AH100" i="538"/>
  <c r="Z100" i="538"/>
  <c r="J100" i="538"/>
  <c r="AH74" i="538"/>
  <c r="Z74" i="538"/>
  <c r="J74" i="538"/>
  <c r="AH47" i="538"/>
  <c r="Z47" i="538"/>
  <c r="J47" i="538"/>
  <c r="AH120" i="538"/>
  <c r="Z120" i="538"/>
  <c r="J120" i="538"/>
  <c r="J65" i="538"/>
  <c r="Z65" i="538"/>
  <c r="AH65" i="538"/>
  <c r="AH82" i="538"/>
  <c r="J82" i="538"/>
  <c r="Z82" i="538"/>
  <c r="Z45" i="538"/>
  <c r="AH45" i="538"/>
  <c r="J45" i="538"/>
  <c r="Z43" i="538"/>
  <c r="J43" i="538"/>
  <c r="AH43" i="538"/>
  <c r="Z59" i="538"/>
  <c r="AH59" i="538"/>
  <c r="J59" i="538"/>
  <c r="I73" i="528"/>
  <c r="L73" i="528" s="1"/>
  <c r="O73" i="528" s="1"/>
  <c r="R73" i="528" s="1"/>
  <c r="I130" i="528"/>
  <c r="I67" i="528"/>
  <c r="L67" i="528" s="1"/>
  <c r="O67" i="528" s="1"/>
  <c r="R67" i="528" s="1"/>
  <c r="I72" i="528"/>
  <c r="L72" i="528" s="1"/>
  <c r="O72" i="528" s="1"/>
  <c r="R72" i="528" s="1"/>
  <c r="I87" i="528"/>
  <c r="I71" i="528"/>
  <c r="L71" i="528" s="1"/>
  <c r="O71" i="528" s="1"/>
  <c r="R71" i="528" s="1"/>
  <c r="I114" i="528"/>
  <c r="L114" i="528" s="1"/>
  <c r="I122" i="528"/>
  <c r="L122" i="528" s="1"/>
  <c r="O122" i="528" s="1"/>
  <c r="R122" i="528" s="1"/>
  <c r="I111" i="528"/>
  <c r="L111" i="528" s="1"/>
  <c r="O111" i="528" s="1"/>
  <c r="R111" i="528" s="1"/>
  <c r="I106" i="528"/>
  <c r="L106" i="528" s="1"/>
  <c r="O106" i="528" s="1"/>
  <c r="R106" i="528" s="1"/>
  <c r="I120" i="528"/>
  <c r="L120" i="528" s="1"/>
  <c r="O120" i="528" s="1"/>
  <c r="R120" i="528" s="1"/>
  <c r="I85" i="528"/>
  <c r="L85" i="528" s="1"/>
  <c r="I45" i="528"/>
  <c r="L45" i="528" s="1"/>
  <c r="I66" i="528"/>
  <c r="I49" i="528"/>
  <c r="L49" i="528" s="1"/>
  <c r="O49" i="528" s="1"/>
  <c r="R49" i="528" s="1"/>
  <c r="I65" i="528"/>
  <c r="L65" i="528" s="1"/>
  <c r="O65" i="528" s="1"/>
  <c r="R65" i="528" s="1"/>
  <c r="I70" i="528"/>
  <c r="L70" i="528" s="1"/>
  <c r="O70" i="528" s="1"/>
  <c r="I42" i="528"/>
  <c r="L42" i="528" s="1"/>
  <c r="O42" i="528" s="1"/>
  <c r="R42" i="528" s="1"/>
  <c r="I79" i="528"/>
  <c r="L79" i="528" s="1"/>
  <c r="O79" i="528" s="1"/>
  <c r="R79" i="528" s="1"/>
  <c r="I80" i="528"/>
  <c r="L80" i="528" s="1"/>
  <c r="I75" i="528"/>
  <c r="L75" i="528" s="1"/>
  <c r="I104" i="528"/>
  <c r="L104" i="528" s="1"/>
  <c r="I105" i="528"/>
  <c r="L105" i="528" s="1"/>
  <c r="O105" i="528" s="1"/>
  <c r="R105" i="528" s="1"/>
  <c r="I95" i="528"/>
  <c r="L95" i="528" s="1"/>
  <c r="O95" i="528" s="1"/>
  <c r="I50" i="528"/>
  <c r="L50" i="528" s="1"/>
  <c r="I83" i="528"/>
  <c r="L83" i="528" s="1"/>
  <c r="L52" i="528"/>
  <c r="O52" i="528" s="1"/>
  <c r="R52" i="528" s="1"/>
  <c r="I90" i="528"/>
  <c r="L90" i="528" s="1"/>
  <c r="O90" i="528" s="1"/>
  <c r="R90" i="528" s="1"/>
  <c r="I44" i="528"/>
  <c r="L44" i="528" s="1"/>
  <c r="I117" i="528"/>
  <c r="L117" i="528" s="1"/>
  <c r="O117" i="528" s="1"/>
  <c r="R117" i="528" s="1"/>
  <c r="I57" i="528"/>
  <c r="I46" i="528"/>
  <c r="L46" i="528" s="1"/>
  <c r="I77" i="528"/>
  <c r="L77" i="528" s="1"/>
  <c r="O77" i="528" s="1"/>
  <c r="R77" i="528" s="1"/>
  <c r="I129" i="528"/>
  <c r="I116" i="528"/>
  <c r="L116" i="528" s="1"/>
  <c r="O116" i="528" s="1"/>
  <c r="R116" i="528" s="1"/>
  <c r="I47" i="528"/>
  <c r="L47" i="528" s="1"/>
  <c r="O47" i="528" s="1"/>
  <c r="R47" i="528" s="1"/>
  <c r="I108" i="528"/>
  <c r="I81" i="528"/>
  <c r="L81" i="528" s="1"/>
  <c r="O81" i="528" s="1"/>
  <c r="R81" i="528" s="1"/>
  <c r="I82" i="528"/>
  <c r="L82" i="528" s="1"/>
  <c r="O82" i="528" s="1"/>
  <c r="R82" i="528" s="1"/>
  <c r="I68" i="528"/>
  <c r="L68" i="528" s="1"/>
  <c r="O68" i="528" s="1"/>
  <c r="R68" i="528" s="1"/>
  <c r="I86" i="528"/>
  <c r="L86" i="528" s="1"/>
  <c r="O86" i="528" s="1"/>
  <c r="R86" i="528" s="1"/>
  <c r="I78" i="528"/>
  <c r="I88" i="528"/>
  <c r="I121" i="528"/>
  <c r="L121" i="528" s="1"/>
  <c r="O121" i="528" s="1"/>
  <c r="I62" i="528"/>
  <c r="L62" i="528" s="1"/>
  <c r="I63" i="528"/>
  <c r="L63" i="528" s="1"/>
  <c r="O63" i="528" s="1"/>
  <c r="BP123" i="529"/>
  <c r="AZ123" i="529"/>
  <c r="AJ123" i="529"/>
  <c r="T123" i="529"/>
  <c r="B123" i="529"/>
  <c r="BG123" i="529"/>
  <c r="AQ123" i="529"/>
  <c r="AA123" i="529"/>
  <c r="N123" i="532"/>
  <c r="BF123" i="529"/>
  <c r="BE123" i="529"/>
  <c r="AO123" i="529"/>
  <c r="Y123" i="529"/>
  <c r="AP123" i="529"/>
  <c r="V123" i="529"/>
  <c r="AT123" i="529"/>
  <c r="BL123" i="529"/>
  <c r="AR123" i="529"/>
  <c r="X123" i="529"/>
  <c r="BS123" i="529"/>
  <c r="AY123" i="529"/>
  <c r="AE123" i="529"/>
  <c r="BR123" i="529"/>
  <c r="BM123" i="529"/>
  <c r="AS123" i="529"/>
  <c r="U123" i="529"/>
  <c r="BB123" i="529"/>
  <c r="R123" i="529"/>
  <c r="BH123" i="529"/>
  <c r="AN123" i="529"/>
  <c r="P123" i="529"/>
  <c r="BO123" i="529"/>
  <c r="AU123" i="529"/>
  <c r="W123" i="529"/>
  <c r="BN123" i="529"/>
  <c r="BI123" i="529"/>
  <c r="AK123" i="529"/>
  <c r="Q123" i="529"/>
  <c r="AL123" i="529"/>
  <c r="AD123" i="529"/>
  <c r="C123" i="530"/>
  <c r="BD123" i="529"/>
  <c r="AF123" i="529"/>
  <c r="L123" i="529"/>
  <c r="BK123" i="529"/>
  <c r="AM123" i="529"/>
  <c r="S123" i="529"/>
  <c r="BJ123" i="529"/>
  <c r="BA123" i="529"/>
  <c r="AG123" i="529"/>
  <c r="M123" i="529"/>
  <c r="AX123" i="529"/>
  <c r="N123" i="529"/>
  <c r="BT123" i="529"/>
  <c r="H123" i="529" s="1"/>
  <c r="D123" i="530" s="1"/>
  <c r="AV123" i="529"/>
  <c r="AB123" i="529"/>
  <c r="BC123" i="529"/>
  <c r="AI123" i="529"/>
  <c r="O123" i="529"/>
  <c r="BQ123" i="529"/>
  <c r="AW123" i="529"/>
  <c r="AC123" i="529"/>
  <c r="Z123" i="529"/>
  <c r="AH123" i="529"/>
  <c r="C113" i="530"/>
  <c r="BF113" i="529"/>
  <c r="AP113" i="529"/>
  <c r="Z113" i="529"/>
  <c r="BQ113" i="529"/>
  <c r="BA113" i="529"/>
  <c r="AK113" i="529"/>
  <c r="U113" i="529"/>
  <c r="BO113" i="529"/>
  <c r="AY113" i="529"/>
  <c r="AI113" i="529"/>
  <c r="S113" i="529"/>
  <c r="AR113" i="529"/>
  <c r="BD113" i="529"/>
  <c r="BP113" i="529"/>
  <c r="B113" i="529"/>
  <c r="P113" i="529"/>
  <c r="BR113" i="529"/>
  <c r="BB113" i="529"/>
  <c r="AL113" i="529"/>
  <c r="V113" i="529"/>
  <c r="BM113" i="529"/>
  <c r="AW113" i="529"/>
  <c r="AG113" i="529"/>
  <c r="Q113" i="529"/>
  <c r="BK113" i="529"/>
  <c r="AU113" i="529"/>
  <c r="AE113" i="529"/>
  <c r="O113" i="529"/>
  <c r="AB113" i="529"/>
  <c r="AN113" i="529"/>
  <c r="AZ113" i="529"/>
  <c r="BL113" i="529"/>
  <c r="BN113" i="529"/>
  <c r="AX113" i="529"/>
  <c r="AH113" i="529"/>
  <c r="R113" i="529"/>
  <c r="BI113" i="529"/>
  <c r="AS113" i="529"/>
  <c r="AC113" i="529"/>
  <c r="M113" i="529"/>
  <c r="BG113" i="529"/>
  <c r="AQ113" i="529"/>
  <c r="AA113" i="529"/>
  <c r="N113" i="532"/>
  <c r="L113" i="529"/>
  <c r="X113" i="529"/>
  <c r="AJ113" i="529"/>
  <c r="AV113" i="529"/>
  <c r="BJ113" i="529"/>
  <c r="AT113" i="529"/>
  <c r="AD113" i="529"/>
  <c r="N113" i="529"/>
  <c r="BE113" i="529"/>
  <c r="AO113" i="529"/>
  <c r="Y113" i="529"/>
  <c r="BS113" i="529"/>
  <c r="BC113" i="529"/>
  <c r="AM113" i="529"/>
  <c r="W113" i="529"/>
  <c r="BH113" i="529"/>
  <c r="BT113" i="529"/>
  <c r="H113" i="529" s="1"/>
  <c r="D113" i="530" s="1"/>
  <c r="T113" i="529"/>
  <c r="AF113" i="529"/>
  <c r="BL53" i="529"/>
  <c r="AV53" i="529"/>
  <c r="AF53" i="529"/>
  <c r="P53" i="529"/>
  <c r="BQ53" i="529"/>
  <c r="BA53" i="529"/>
  <c r="AK53" i="529"/>
  <c r="U53" i="529"/>
  <c r="BF53" i="529"/>
  <c r="Z53" i="529"/>
  <c r="BC53" i="529"/>
  <c r="W53" i="529"/>
  <c r="BJ53" i="529"/>
  <c r="AD53" i="529"/>
  <c r="BG53" i="529"/>
  <c r="AA53" i="529"/>
  <c r="C53" i="530"/>
  <c r="BH53" i="529"/>
  <c r="AR53" i="529"/>
  <c r="AB53" i="529"/>
  <c r="L53" i="529"/>
  <c r="BM53" i="529"/>
  <c r="AW53" i="529"/>
  <c r="AG53" i="529"/>
  <c r="Q53" i="529"/>
  <c r="AX53" i="529"/>
  <c r="R53" i="529"/>
  <c r="AU53" i="529"/>
  <c r="O53" i="529"/>
  <c r="BB53" i="529"/>
  <c r="V53" i="529"/>
  <c r="AY53" i="529"/>
  <c r="S53" i="529"/>
  <c r="BT53" i="529"/>
  <c r="H53" i="529" s="1"/>
  <c r="D53" i="530" s="1"/>
  <c r="BD53" i="529"/>
  <c r="AN53" i="529"/>
  <c r="X53" i="529"/>
  <c r="BI53" i="529"/>
  <c r="AS53" i="529"/>
  <c r="AC53" i="529"/>
  <c r="M53" i="529"/>
  <c r="AP53" i="529"/>
  <c r="BS53" i="529"/>
  <c r="AM53" i="529"/>
  <c r="AT53" i="529"/>
  <c r="N53" i="529"/>
  <c r="AQ53" i="529"/>
  <c r="BP53" i="529"/>
  <c r="AZ53" i="529"/>
  <c r="AJ53" i="529"/>
  <c r="T53" i="529"/>
  <c r="B53" i="529"/>
  <c r="BE53" i="529"/>
  <c r="AO53" i="529"/>
  <c r="Y53" i="529"/>
  <c r="BN53" i="529"/>
  <c r="AH53" i="529"/>
  <c r="BK53" i="529"/>
  <c r="AE53" i="529"/>
  <c r="BR53" i="529"/>
  <c r="AL53" i="529"/>
  <c r="BO53" i="529"/>
  <c r="AI53" i="529"/>
  <c r="C42" i="530"/>
  <c r="BH42" i="529"/>
  <c r="AR42" i="529"/>
  <c r="AB42" i="529"/>
  <c r="L42" i="529"/>
  <c r="BO42" i="529"/>
  <c r="AY42" i="529"/>
  <c r="AI42" i="529"/>
  <c r="S42" i="529"/>
  <c r="BN42" i="529"/>
  <c r="AX42" i="529"/>
  <c r="AH42" i="529"/>
  <c r="R42" i="529"/>
  <c r="BI42" i="529"/>
  <c r="AS42" i="529"/>
  <c r="AC42" i="529"/>
  <c r="M42" i="529"/>
  <c r="BT42" i="529"/>
  <c r="H42" i="529" s="1"/>
  <c r="D42" i="530" s="1"/>
  <c r="BD42" i="529"/>
  <c r="AN42" i="529"/>
  <c r="X42" i="529"/>
  <c r="BK42" i="529"/>
  <c r="AU42" i="529"/>
  <c r="AE42" i="529"/>
  <c r="O42" i="529"/>
  <c r="BJ42" i="529"/>
  <c r="AT42" i="529"/>
  <c r="AD42" i="529"/>
  <c r="N42" i="529"/>
  <c r="BE42" i="529"/>
  <c r="AO42" i="529"/>
  <c r="Y42" i="529"/>
  <c r="BP42" i="529"/>
  <c r="AZ42" i="529"/>
  <c r="AJ42" i="529"/>
  <c r="T42" i="529"/>
  <c r="B42" i="529"/>
  <c r="BG42" i="529"/>
  <c r="AQ42" i="529"/>
  <c r="AA42" i="529"/>
  <c r="BF42" i="529"/>
  <c r="AP42" i="529"/>
  <c r="Z42" i="529"/>
  <c r="BQ42" i="529"/>
  <c r="BA42" i="529"/>
  <c r="AK42" i="529"/>
  <c r="U42" i="529"/>
  <c r="BL42" i="529"/>
  <c r="AV42" i="529"/>
  <c r="AF42" i="529"/>
  <c r="P42" i="529"/>
  <c r="BS42" i="529"/>
  <c r="BC42" i="529"/>
  <c r="AM42" i="529"/>
  <c r="W42" i="529"/>
  <c r="BR42" i="529"/>
  <c r="BB42" i="529"/>
  <c r="AL42" i="529"/>
  <c r="V42" i="529"/>
  <c r="BM42" i="529"/>
  <c r="AW42" i="529"/>
  <c r="AG42" i="529"/>
  <c r="Q42" i="529"/>
  <c r="I58" i="528"/>
  <c r="L58" i="528" s="1"/>
  <c r="I107" i="528"/>
  <c r="L107" i="528" s="1"/>
  <c r="O107" i="528" s="1"/>
  <c r="R107" i="528" s="1"/>
  <c r="BI44" i="529"/>
  <c r="AS44" i="529"/>
  <c r="AC44" i="529"/>
  <c r="BT44" i="529"/>
  <c r="H44" i="529" s="1"/>
  <c r="D44" i="530" s="1"/>
  <c r="AY44" i="529"/>
  <c r="AD44" i="529"/>
  <c r="BS44" i="529"/>
  <c r="AX44" i="529"/>
  <c r="AB44" i="529"/>
  <c r="BR44" i="529"/>
  <c r="AV44" i="529"/>
  <c r="AA44" i="529"/>
  <c r="BF44" i="529"/>
  <c r="AJ44" i="529"/>
  <c r="O44" i="529"/>
  <c r="C44" i="530"/>
  <c r="BA44" i="529"/>
  <c r="AG44" i="529"/>
  <c r="BO44" i="529"/>
  <c r="AN44" i="529"/>
  <c r="N44" i="529"/>
  <c r="AR44" i="529"/>
  <c r="R44" i="529"/>
  <c r="BB44" i="529"/>
  <c r="V44" i="529"/>
  <c r="BP44" i="529"/>
  <c r="AP44" i="529"/>
  <c r="BQ44" i="529"/>
  <c r="AW44" i="529"/>
  <c r="Y44" i="529"/>
  <c r="BJ44" i="529"/>
  <c r="AI44" i="529"/>
  <c r="BN44" i="529"/>
  <c r="AM44" i="529"/>
  <c r="M44" i="529"/>
  <c r="AQ44" i="529"/>
  <c r="P44" i="529"/>
  <c r="BK44" i="529"/>
  <c r="AE44" i="529"/>
  <c r="BM44" i="529"/>
  <c r="AO44" i="529"/>
  <c r="U44" i="529"/>
  <c r="BD44" i="529"/>
  <c r="X44" i="529"/>
  <c r="BH44" i="529"/>
  <c r="AH44" i="529"/>
  <c r="BL44" i="529"/>
  <c r="AL44" i="529"/>
  <c r="L44" i="529"/>
  <c r="AZ44" i="529"/>
  <c r="Z44" i="529"/>
  <c r="BE44" i="529"/>
  <c r="AK44" i="529"/>
  <c r="Q44" i="529"/>
  <c r="AT44" i="529"/>
  <c r="S44" i="529"/>
  <c r="BC44" i="529"/>
  <c r="W44" i="529"/>
  <c r="BG44" i="529"/>
  <c r="AF44" i="529"/>
  <c r="B44" i="529"/>
  <c r="AU44" i="529"/>
  <c r="T44" i="529"/>
  <c r="BP89" i="529"/>
  <c r="AZ89" i="529"/>
  <c r="AJ89" i="529"/>
  <c r="T89" i="529"/>
  <c r="B89" i="529"/>
  <c r="BG89" i="529"/>
  <c r="AQ89" i="529"/>
  <c r="AA89" i="529"/>
  <c r="N89" i="532"/>
  <c r="BF89" i="529"/>
  <c r="AP89" i="529"/>
  <c r="Z89" i="529"/>
  <c r="BQ89" i="529"/>
  <c r="BA89" i="529"/>
  <c r="AK89" i="529"/>
  <c r="U89" i="529"/>
  <c r="BL89" i="529"/>
  <c r="AV89" i="529"/>
  <c r="AF89" i="529"/>
  <c r="P89" i="529"/>
  <c r="BS89" i="529"/>
  <c r="BC89" i="529"/>
  <c r="AM89" i="529"/>
  <c r="W89" i="529"/>
  <c r="BR89" i="529"/>
  <c r="BB89" i="529"/>
  <c r="AL89" i="529"/>
  <c r="V89" i="529"/>
  <c r="BM89" i="529"/>
  <c r="AW89" i="529"/>
  <c r="AG89" i="529"/>
  <c r="Q89" i="529"/>
  <c r="C89" i="530"/>
  <c r="BH89" i="529"/>
  <c r="AR89" i="529"/>
  <c r="AB89" i="529"/>
  <c r="L89" i="529"/>
  <c r="BO89" i="529"/>
  <c r="AY89" i="529"/>
  <c r="AI89" i="529"/>
  <c r="S89" i="529"/>
  <c r="BN89" i="529"/>
  <c r="AX89" i="529"/>
  <c r="AH89" i="529"/>
  <c r="R89" i="529"/>
  <c r="BI89" i="529"/>
  <c r="AS89" i="529"/>
  <c r="AC89" i="529"/>
  <c r="M89" i="529"/>
  <c r="BT89" i="529"/>
  <c r="H89" i="529" s="1"/>
  <c r="D89" i="530" s="1"/>
  <c r="BD89" i="529"/>
  <c r="AN89" i="529"/>
  <c r="X89" i="529"/>
  <c r="BK89" i="529"/>
  <c r="AU89" i="529"/>
  <c r="AE89" i="529"/>
  <c r="O89" i="529"/>
  <c r="BJ89" i="529"/>
  <c r="AT89" i="529"/>
  <c r="AD89" i="529"/>
  <c r="N89" i="529"/>
  <c r="BE89" i="529"/>
  <c r="AO89" i="529"/>
  <c r="Y89" i="529"/>
  <c r="BR79" i="529"/>
  <c r="BB79" i="529"/>
  <c r="AL79" i="529"/>
  <c r="V79" i="529"/>
  <c r="BM79" i="529"/>
  <c r="AW79" i="529"/>
  <c r="AG79" i="529"/>
  <c r="Q79" i="529"/>
  <c r="BL79" i="529"/>
  <c r="AV79" i="529"/>
  <c r="AF79" i="529"/>
  <c r="P79" i="529"/>
  <c r="BS79" i="529"/>
  <c r="BC79" i="529"/>
  <c r="AM79" i="529"/>
  <c r="W79" i="529"/>
  <c r="BN79" i="529"/>
  <c r="AX79" i="529"/>
  <c r="AH79" i="529"/>
  <c r="R79" i="529"/>
  <c r="BI79" i="529"/>
  <c r="AS79" i="529"/>
  <c r="AC79" i="529"/>
  <c r="M79" i="529"/>
  <c r="BH79" i="529"/>
  <c r="AR79" i="529"/>
  <c r="AB79" i="529"/>
  <c r="L79" i="529"/>
  <c r="BO79" i="529"/>
  <c r="AY79" i="529"/>
  <c r="AI79" i="529"/>
  <c r="S79" i="529"/>
  <c r="BJ79" i="529"/>
  <c r="AT79" i="529"/>
  <c r="AD79" i="529"/>
  <c r="N79" i="529"/>
  <c r="BE79" i="529"/>
  <c r="AO79" i="529"/>
  <c r="Y79" i="529"/>
  <c r="BT79" i="529"/>
  <c r="H79" i="529" s="1"/>
  <c r="D79" i="530" s="1"/>
  <c r="BD79" i="529"/>
  <c r="AN79" i="529"/>
  <c r="X79" i="529"/>
  <c r="BK79" i="529"/>
  <c r="AU79" i="529"/>
  <c r="AE79" i="529"/>
  <c r="O79" i="529"/>
  <c r="C79" i="530"/>
  <c r="BF79" i="529"/>
  <c r="AP79" i="529"/>
  <c r="Z79" i="529"/>
  <c r="BQ79" i="529"/>
  <c r="BA79" i="529"/>
  <c r="AK79" i="529"/>
  <c r="U79" i="529"/>
  <c r="BP79" i="529"/>
  <c r="AZ79" i="529"/>
  <c r="AJ79" i="529"/>
  <c r="T79" i="529"/>
  <c r="B79" i="529"/>
  <c r="BG79" i="529"/>
  <c r="AQ79" i="529"/>
  <c r="AA79" i="529"/>
  <c r="I48" i="528"/>
  <c r="L48" i="528" s="1"/>
  <c r="I98" i="528"/>
  <c r="L98" i="528" s="1"/>
  <c r="O98" i="528" s="1"/>
  <c r="R98" i="528" s="1"/>
  <c r="I127" i="528"/>
  <c r="L127" i="528" s="1"/>
  <c r="O127" i="528" s="1"/>
  <c r="R127" i="528" s="1"/>
  <c r="I112" i="528"/>
  <c r="L112" i="528" s="1"/>
  <c r="BO128" i="529"/>
  <c r="AY128" i="529"/>
  <c r="AI128" i="529"/>
  <c r="S128" i="529"/>
  <c r="BN128" i="529"/>
  <c r="AX128" i="529"/>
  <c r="AH128" i="529"/>
  <c r="R128" i="529"/>
  <c r="BI128" i="529"/>
  <c r="AS128" i="529"/>
  <c r="AC128" i="529"/>
  <c r="M128" i="529"/>
  <c r="BH128" i="529"/>
  <c r="AR128" i="529"/>
  <c r="AB128" i="529"/>
  <c r="L128" i="529"/>
  <c r="BK128" i="529"/>
  <c r="AU128" i="529"/>
  <c r="AE128" i="529"/>
  <c r="O128" i="529"/>
  <c r="BJ128" i="529"/>
  <c r="AT128" i="529"/>
  <c r="AD128" i="529"/>
  <c r="N128" i="529"/>
  <c r="BE128" i="529"/>
  <c r="AO128" i="529"/>
  <c r="Y128" i="529"/>
  <c r="BT128" i="529"/>
  <c r="H128" i="529" s="1"/>
  <c r="D128" i="530" s="1"/>
  <c r="BD128" i="529"/>
  <c r="AN128" i="529"/>
  <c r="X128" i="529"/>
  <c r="C128" i="530"/>
  <c r="BG128" i="529"/>
  <c r="AQ128" i="529"/>
  <c r="AA128" i="529"/>
  <c r="BF128" i="529"/>
  <c r="AP128" i="529"/>
  <c r="Z128" i="529"/>
  <c r="BQ128" i="529"/>
  <c r="BA128" i="529"/>
  <c r="AK128" i="529"/>
  <c r="U128" i="529"/>
  <c r="BP128" i="529"/>
  <c r="AZ128" i="529"/>
  <c r="AJ128" i="529"/>
  <c r="T128" i="529"/>
  <c r="B128" i="529"/>
  <c r="BS128" i="529"/>
  <c r="BC128" i="529"/>
  <c r="AM128" i="529"/>
  <c r="W128" i="529"/>
  <c r="BR128" i="529"/>
  <c r="BB128" i="529"/>
  <c r="AL128" i="529"/>
  <c r="V128" i="529"/>
  <c r="BM128" i="529"/>
  <c r="AW128" i="529"/>
  <c r="AG128" i="529"/>
  <c r="Q128" i="529"/>
  <c r="BL128" i="529"/>
  <c r="AV128" i="529"/>
  <c r="AF128" i="529"/>
  <c r="P128" i="529"/>
  <c r="BK74" i="529"/>
  <c r="AU74" i="529"/>
  <c r="AE74" i="529"/>
  <c r="O74" i="529"/>
  <c r="BJ74" i="529"/>
  <c r="AT74" i="529"/>
  <c r="AD74" i="529"/>
  <c r="N74" i="529"/>
  <c r="BH74" i="529"/>
  <c r="AR74" i="529"/>
  <c r="AB74" i="529"/>
  <c r="L74" i="529"/>
  <c r="AS74" i="529"/>
  <c r="AO74" i="529"/>
  <c r="AK74" i="529"/>
  <c r="AG74" i="529"/>
  <c r="C74" i="530"/>
  <c r="BG74" i="529"/>
  <c r="AQ74" i="529"/>
  <c r="AA74" i="529"/>
  <c r="N74" i="532"/>
  <c r="BF74" i="529"/>
  <c r="AP74" i="529"/>
  <c r="Z74" i="529"/>
  <c r="BT74" i="529"/>
  <c r="H74" i="529" s="1"/>
  <c r="D74" i="530" s="1"/>
  <c r="BD74" i="529"/>
  <c r="AN74" i="529"/>
  <c r="X74" i="529"/>
  <c r="AC74" i="529"/>
  <c r="Y74" i="529"/>
  <c r="U74" i="529"/>
  <c r="Q74" i="529"/>
  <c r="BS74" i="529"/>
  <c r="BC74" i="529"/>
  <c r="AM74" i="529"/>
  <c r="W74" i="529"/>
  <c r="BR74" i="529"/>
  <c r="BB74" i="529"/>
  <c r="AL74" i="529"/>
  <c r="V74" i="529"/>
  <c r="BP74" i="529"/>
  <c r="AZ74" i="529"/>
  <c r="AJ74" i="529"/>
  <c r="T74" i="529"/>
  <c r="B74" i="529"/>
  <c r="M74" i="529"/>
  <c r="BQ74" i="529"/>
  <c r="BM74" i="529"/>
  <c r="BO74" i="529"/>
  <c r="AY74" i="529"/>
  <c r="AI74" i="529"/>
  <c r="S74" i="529"/>
  <c r="BN74" i="529"/>
  <c r="AX74" i="529"/>
  <c r="AH74" i="529"/>
  <c r="R74" i="529"/>
  <c r="BL74" i="529"/>
  <c r="AV74" i="529"/>
  <c r="AF74" i="529"/>
  <c r="P74" i="529"/>
  <c r="BI74" i="529"/>
  <c r="BE74" i="529"/>
  <c r="BA74" i="529"/>
  <c r="AW74" i="529"/>
  <c r="C106" i="530"/>
  <c r="BE106" i="529"/>
  <c r="AO106" i="529"/>
  <c r="Y106" i="529"/>
  <c r="BR106" i="529"/>
  <c r="BB106" i="529"/>
  <c r="AL106" i="529"/>
  <c r="V106" i="529"/>
  <c r="BK106" i="529"/>
  <c r="AE106" i="529"/>
  <c r="BP106" i="529"/>
  <c r="AJ106" i="529"/>
  <c r="B106" i="529"/>
  <c r="AQ106" i="529"/>
  <c r="BT106" i="529"/>
  <c r="H106" i="529" s="1"/>
  <c r="D106" i="530" s="1"/>
  <c r="AN106" i="529"/>
  <c r="BQ106" i="529"/>
  <c r="AW106" i="529"/>
  <c r="AC106" i="529"/>
  <c r="BN106" i="529"/>
  <c r="AT106" i="529"/>
  <c r="Z106" i="529"/>
  <c r="BC106" i="529"/>
  <c r="O106" i="529"/>
  <c r="AR106" i="529"/>
  <c r="BO106" i="529"/>
  <c r="AA106" i="529"/>
  <c r="AV106" i="529"/>
  <c r="BM106" i="529"/>
  <c r="AS106" i="529"/>
  <c r="U106" i="529"/>
  <c r="BJ106" i="529"/>
  <c r="AP106" i="529"/>
  <c r="R106" i="529"/>
  <c r="AU106" i="529"/>
  <c r="AB106" i="529"/>
  <c r="BG106" i="529"/>
  <c r="S106" i="529"/>
  <c r="AF106" i="529"/>
  <c r="BI106" i="529"/>
  <c r="AK106" i="529"/>
  <c r="Q106" i="529"/>
  <c r="BF106" i="529"/>
  <c r="AH106" i="529"/>
  <c r="N106" i="529"/>
  <c r="AM106" i="529"/>
  <c r="BH106" i="529"/>
  <c r="T106" i="529"/>
  <c r="AY106" i="529"/>
  <c r="BL106" i="529"/>
  <c r="X106" i="529"/>
  <c r="BA106" i="529"/>
  <c r="AG106" i="529"/>
  <c r="M106" i="529"/>
  <c r="AX106" i="529"/>
  <c r="AD106" i="529"/>
  <c r="BS106" i="529"/>
  <c r="W106" i="529"/>
  <c r="AZ106" i="529"/>
  <c r="L106" i="529"/>
  <c r="AI106" i="529"/>
  <c r="BD106" i="529"/>
  <c r="P106" i="529"/>
  <c r="I60" i="528"/>
  <c r="L60" i="528" s="1"/>
  <c r="O60" i="528" s="1"/>
  <c r="R60" i="528" s="1"/>
  <c r="I110" i="528"/>
  <c r="L110" i="528" s="1"/>
  <c r="I126" i="528"/>
  <c r="L126" i="528" s="1"/>
  <c r="O126" i="528" s="1"/>
  <c r="I64" i="528"/>
  <c r="L64" i="528" s="1"/>
  <c r="O64" i="528" s="1"/>
  <c r="R64" i="528" s="1"/>
  <c r="C124" i="530"/>
  <c r="BG124" i="529"/>
  <c r="AQ124" i="529"/>
  <c r="AA124" i="529"/>
  <c r="BF124" i="529"/>
  <c r="AP124" i="529"/>
  <c r="Z124" i="529"/>
  <c r="BQ124" i="529"/>
  <c r="BA124" i="529"/>
  <c r="AK124" i="529"/>
  <c r="U124" i="529"/>
  <c r="BP124" i="529"/>
  <c r="AZ124" i="529"/>
  <c r="AJ124" i="529"/>
  <c r="T124" i="529"/>
  <c r="B124" i="529"/>
  <c r="AY124" i="529"/>
  <c r="S124" i="529"/>
  <c r="AX124" i="529"/>
  <c r="R124" i="529"/>
  <c r="AS124" i="529"/>
  <c r="AC124" i="529"/>
  <c r="AR124" i="529"/>
  <c r="L124" i="529"/>
  <c r="BS124" i="529"/>
  <c r="BC124" i="529"/>
  <c r="AM124" i="529"/>
  <c r="W124" i="529"/>
  <c r="BR124" i="529"/>
  <c r="BB124" i="529"/>
  <c r="AL124" i="529"/>
  <c r="V124" i="529"/>
  <c r="BM124" i="529"/>
  <c r="AW124" i="529"/>
  <c r="AG124" i="529"/>
  <c r="Q124" i="529"/>
  <c r="BL124" i="529"/>
  <c r="AV124" i="529"/>
  <c r="AF124" i="529"/>
  <c r="P124" i="529"/>
  <c r="BO124" i="529"/>
  <c r="AI124" i="529"/>
  <c r="AH124" i="529"/>
  <c r="BI124" i="529"/>
  <c r="M124" i="529"/>
  <c r="AB124" i="529"/>
  <c r="BN124" i="529"/>
  <c r="BH124" i="529"/>
  <c r="BK124" i="529"/>
  <c r="AU124" i="529"/>
  <c r="AE124" i="529"/>
  <c r="O124" i="529"/>
  <c r="BJ124" i="529"/>
  <c r="AT124" i="529"/>
  <c r="AD124" i="529"/>
  <c r="N124" i="529"/>
  <c r="BE124" i="529"/>
  <c r="AO124" i="529"/>
  <c r="Y124" i="529"/>
  <c r="BT124" i="529"/>
  <c r="H124" i="529" s="1"/>
  <c r="D124" i="530" s="1"/>
  <c r="BD124" i="529"/>
  <c r="AN124" i="529"/>
  <c r="X124" i="529"/>
  <c r="I54" i="528"/>
  <c r="L54" i="528" s="1"/>
  <c r="I103" i="528"/>
  <c r="L103" i="528" s="1"/>
  <c r="O103" i="528" s="1"/>
  <c r="R103" i="528" s="1"/>
  <c r="I56" i="528"/>
  <c r="L56" i="528" s="1"/>
  <c r="O56" i="528" s="1"/>
  <c r="R56" i="528" s="1"/>
  <c r="BN101" i="529"/>
  <c r="AX101" i="529"/>
  <c r="AH101" i="529"/>
  <c r="R101" i="529"/>
  <c r="BK101" i="529"/>
  <c r="AU101" i="529"/>
  <c r="AE101" i="529"/>
  <c r="O101" i="529"/>
  <c r="BD101" i="529"/>
  <c r="X101" i="529"/>
  <c r="BI101" i="529"/>
  <c r="AC101" i="529"/>
  <c r="BH101" i="529"/>
  <c r="AB101" i="529"/>
  <c r="BM101" i="529"/>
  <c r="AG101" i="529"/>
  <c r="BJ101" i="529"/>
  <c r="AT101" i="529"/>
  <c r="AD101" i="529"/>
  <c r="N101" i="529"/>
  <c r="BG101" i="529"/>
  <c r="AQ101" i="529"/>
  <c r="AA101" i="529"/>
  <c r="AV101" i="529"/>
  <c r="P101" i="529"/>
  <c r="BA101" i="529"/>
  <c r="U101" i="529"/>
  <c r="AZ101" i="529"/>
  <c r="T101" i="529"/>
  <c r="BE101" i="529"/>
  <c r="Y101" i="529"/>
  <c r="C101" i="530"/>
  <c r="BF101" i="529"/>
  <c r="AP101" i="529"/>
  <c r="Z101" i="529"/>
  <c r="BS101" i="529"/>
  <c r="BC101" i="529"/>
  <c r="AM101" i="529"/>
  <c r="W101" i="529"/>
  <c r="BT101" i="529"/>
  <c r="H101" i="529" s="1"/>
  <c r="D101" i="530" s="1"/>
  <c r="AN101" i="529"/>
  <c r="AS101" i="529"/>
  <c r="M101" i="529"/>
  <c r="AR101" i="529"/>
  <c r="L101" i="529"/>
  <c r="AW101" i="529"/>
  <c r="Q101" i="529"/>
  <c r="BR101" i="529"/>
  <c r="BB101" i="529"/>
  <c r="AL101" i="529"/>
  <c r="V101" i="529"/>
  <c r="BO101" i="529"/>
  <c r="AY101" i="529"/>
  <c r="AI101" i="529"/>
  <c r="S101" i="529"/>
  <c r="BL101" i="529"/>
  <c r="AF101" i="529"/>
  <c r="BQ101" i="529"/>
  <c r="AK101" i="529"/>
  <c r="BP101" i="529"/>
  <c r="AJ101" i="529"/>
  <c r="B101" i="529"/>
  <c r="AO101" i="529"/>
  <c r="C45" i="530"/>
  <c r="BH45" i="529"/>
  <c r="AR45" i="529"/>
  <c r="AB45" i="529"/>
  <c r="L45" i="529"/>
  <c r="BJ45" i="529"/>
  <c r="AO45" i="529"/>
  <c r="S45" i="529"/>
  <c r="BI45" i="529"/>
  <c r="AM45" i="529"/>
  <c r="R45" i="529"/>
  <c r="BM45" i="529"/>
  <c r="AQ45" i="529"/>
  <c r="V45" i="529"/>
  <c r="BF45" i="529"/>
  <c r="AK45" i="529"/>
  <c r="O45" i="529"/>
  <c r="BT45" i="529"/>
  <c r="H45" i="529" s="1"/>
  <c r="D45" i="530" s="1"/>
  <c r="BD45" i="529"/>
  <c r="AN45" i="529"/>
  <c r="X45" i="529"/>
  <c r="BE45" i="529"/>
  <c r="AI45" i="529"/>
  <c r="N45" i="529"/>
  <c r="BC45" i="529"/>
  <c r="AH45" i="529"/>
  <c r="M45" i="529"/>
  <c r="BG45" i="529"/>
  <c r="AL45" i="529"/>
  <c r="Q45" i="529"/>
  <c r="BA45" i="529"/>
  <c r="AE45" i="529"/>
  <c r="BP45" i="529"/>
  <c r="AZ45" i="529"/>
  <c r="AJ45" i="529"/>
  <c r="T45" i="529"/>
  <c r="B45" i="529"/>
  <c r="AY45" i="529"/>
  <c r="AD45" i="529"/>
  <c r="BS45" i="529"/>
  <c r="AX45" i="529"/>
  <c r="AC45" i="529"/>
  <c r="BB45" i="529"/>
  <c r="AG45" i="529"/>
  <c r="BQ45" i="529"/>
  <c r="AU45" i="529"/>
  <c r="Z45" i="529"/>
  <c r="BL45" i="529"/>
  <c r="AV45" i="529"/>
  <c r="AF45" i="529"/>
  <c r="P45" i="529"/>
  <c r="BO45" i="529"/>
  <c r="AT45" i="529"/>
  <c r="Y45" i="529"/>
  <c r="BN45" i="529"/>
  <c r="AS45" i="529"/>
  <c r="W45" i="529"/>
  <c r="BR45" i="529"/>
  <c r="AW45" i="529"/>
  <c r="AA45" i="529"/>
  <c r="BK45" i="529"/>
  <c r="AP45" i="529"/>
  <c r="U45" i="529"/>
  <c r="I94" i="528"/>
  <c r="L94" i="528" s="1"/>
  <c r="O94" i="528" s="1"/>
  <c r="R94" i="528" s="1"/>
  <c r="I93" i="528"/>
  <c r="L93" i="528" s="1"/>
  <c r="O93" i="528" s="1"/>
  <c r="R93" i="528" s="1"/>
  <c r="I97" i="528"/>
  <c r="L97" i="528" s="1"/>
  <c r="O97" i="528" s="1"/>
  <c r="R97" i="528" s="1"/>
  <c r="BQ102" i="529"/>
  <c r="BA102" i="529"/>
  <c r="AK102" i="529"/>
  <c r="U102" i="529"/>
  <c r="BN102" i="529"/>
  <c r="AX102" i="529"/>
  <c r="AH102" i="529"/>
  <c r="R102" i="529"/>
  <c r="AY102" i="529"/>
  <c r="S102" i="529"/>
  <c r="AV102" i="529"/>
  <c r="P102" i="529"/>
  <c r="BC102" i="529"/>
  <c r="W102" i="529"/>
  <c r="BH102" i="529"/>
  <c r="AB102" i="529"/>
  <c r="AW102" i="529"/>
  <c r="AG102" i="529"/>
  <c r="Q102" i="529"/>
  <c r="AT102" i="529"/>
  <c r="AD102" i="529"/>
  <c r="N102" i="529"/>
  <c r="BT102" i="529"/>
  <c r="H102" i="529" s="1"/>
  <c r="D102" i="530" s="1"/>
  <c r="AN102" i="529"/>
  <c r="AU102" i="529"/>
  <c r="AZ102" i="529"/>
  <c r="T102" i="529"/>
  <c r="AS102" i="529"/>
  <c r="M102" i="529"/>
  <c r="AP102" i="529"/>
  <c r="BO102" i="529"/>
  <c r="AI102" i="529"/>
  <c r="AF102" i="529"/>
  <c r="AM102" i="529"/>
  <c r="N102" i="532"/>
  <c r="BM102" i="529"/>
  <c r="BJ102" i="529"/>
  <c r="AQ102" i="529"/>
  <c r="O102" i="529"/>
  <c r="BI102" i="529"/>
  <c r="BF102" i="529"/>
  <c r="Z102" i="529"/>
  <c r="BS102" i="529"/>
  <c r="AR102" i="529"/>
  <c r="AC102" i="529"/>
  <c r="BL102" i="529"/>
  <c r="L102" i="529"/>
  <c r="C102" i="530"/>
  <c r="BE102" i="529"/>
  <c r="AO102" i="529"/>
  <c r="Y102" i="529"/>
  <c r="BR102" i="529"/>
  <c r="BB102" i="529"/>
  <c r="AL102" i="529"/>
  <c r="V102" i="529"/>
  <c r="BG102" i="529"/>
  <c r="AA102" i="529"/>
  <c r="BD102" i="529"/>
  <c r="X102" i="529"/>
  <c r="BK102" i="529"/>
  <c r="AE102" i="529"/>
  <c r="BP102" i="529"/>
  <c r="AJ102" i="529"/>
  <c r="B102" i="529"/>
  <c r="I84" i="528"/>
  <c r="L84" i="528" s="1"/>
  <c r="O84" i="528" s="1"/>
  <c r="BO100" i="529"/>
  <c r="AY100" i="529"/>
  <c r="AI100" i="529"/>
  <c r="S100" i="529"/>
  <c r="BP100" i="529"/>
  <c r="AZ100" i="529"/>
  <c r="AJ100" i="529"/>
  <c r="T100" i="529"/>
  <c r="B100" i="529"/>
  <c r="AS100" i="529"/>
  <c r="M100" i="529"/>
  <c r="AP100" i="529"/>
  <c r="BM100" i="529"/>
  <c r="AG100" i="529"/>
  <c r="BJ100" i="529"/>
  <c r="AD100" i="529"/>
  <c r="BK100" i="529"/>
  <c r="AU100" i="529"/>
  <c r="AE100" i="529"/>
  <c r="O100" i="529"/>
  <c r="BL100" i="529"/>
  <c r="AV100" i="529"/>
  <c r="AF100" i="529"/>
  <c r="P100" i="529"/>
  <c r="BQ100" i="529"/>
  <c r="AK100" i="529"/>
  <c r="BN100" i="529"/>
  <c r="AH100" i="529"/>
  <c r="BE100" i="529"/>
  <c r="Y100" i="529"/>
  <c r="BB100" i="529"/>
  <c r="V100" i="529"/>
  <c r="C100" i="530"/>
  <c r="BG100" i="529"/>
  <c r="AQ100" i="529"/>
  <c r="AA100" i="529"/>
  <c r="BH100" i="529"/>
  <c r="AR100" i="529"/>
  <c r="AB100" i="529"/>
  <c r="L100" i="529"/>
  <c r="BI100" i="529"/>
  <c r="AC100" i="529"/>
  <c r="BF100" i="529"/>
  <c r="Z100" i="529"/>
  <c r="AW100" i="529"/>
  <c r="Q100" i="529"/>
  <c r="AT100" i="529"/>
  <c r="N100" i="529"/>
  <c r="BS100" i="529"/>
  <c r="BC100" i="529"/>
  <c r="AM100" i="529"/>
  <c r="W100" i="529"/>
  <c r="BT100" i="529"/>
  <c r="H100" i="529" s="1"/>
  <c r="D100" i="530" s="1"/>
  <c r="BD100" i="529"/>
  <c r="AN100" i="529"/>
  <c r="X100" i="529"/>
  <c r="BA100" i="529"/>
  <c r="U100" i="529"/>
  <c r="AX100" i="529"/>
  <c r="R100" i="529"/>
  <c r="AO100" i="529"/>
  <c r="BR100" i="529"/>
  <c r="AL100" i="529"/>
  <c r="BT69" i="529"/>
  <c r="H69" i="529" s="1"/>
  <c r="D69" i="530" s="1"/>
  <c r="BD69" i="529"/>
  <c r="AN69" i="529"/>
  <c r="X69" i="529"/>
  <c r="BK69" i="529"/>
  <c r="AU69" i="529"/>
  <c r="AE69" i="529"/>
  <c r="O69" i="529"/>
  <c r="BI69" i="529"/>
  <c r="AS69" i="529"/>
  <c r="AC69" i="529"/>
  <c r="M69" i="529"/>
  <c r="V69" i="529"/>
  <c r="R69" i="529"/>
  <c r="N69" i="529"/>
  <c r="BL69" i="529"/>
  <c r="AR69" i="529"/>
  <c r="T69" i="529"/>
  <c r="BS69" i="529"/>
  <c r="AY69" i="529"/>
  <c r="AA69" i="529"/>
  <c r="BQ69" i="529"/>
  <c r="AW69" i="529"/>
  <c r="Y69" i="529"/>
  <c r="BB69" i="529"/>
  <c r="AH69" i="529"/>
  <c r="BF69" i="529"/>
  <c r="BH69" i="529"/>
  <c r="AJ69" i="529"/>
  <c r="P69" i="529"/>
  <c r="BO69" i="529"/>
  <c r="AQ69" i="529"/>
  <c r="W69" i="529"/>
  <c r="BM69" i="529"/>
  <c r="AO69" i="529"/>
  <c r="U69" i="529"/>
  <c r="AL69" i="529"/>
  <c r="BJ69" i="529"/>
  <c r="AP69" i="529"/>
  <c r="C69" i="530"/>
  <c r="AZ69" i="529"/>
  <c r="AF69" i="529"/>
  <c r="L69" i="529"/>
  <c r="BG69" i="529"/>
  <c r="AM69" i="529"/>
  <c r="S69" i="529"/>
  <c r="BE69" i="529"/>
  <c r="AK69" i="529"/>
  <c r="Q69" i="529"/>
  <c r="BN69" i="529"/>
  <c r="AT69" i="529"/>
  <c r="Z69" i="529"/>
  <c r="BP69" i="529"/>
  <c r="AV69" i="529"/>
  <c r="AB69" i="529"/>
  <c r="B69" i="529"/>
  <c r="BC69" i="529"/>
  <c r="AI69" i="529"/>
  <c r="N69" i="532"/>
  <c r="BA69" i="529"/>
  <c r="AG69" i="529"/>
  <c r="BR69" i="529"/>
  <c r="AX69" i="529"/>
  <c r="AD69" i="529"/>
  <c r="BQ88" i="529"/>
  <c r="BA88" i="529"/>
  <c r="AK88" i="529"/>
  <c r="U88" i="529"/>
  <c r="BP88" i="529"/>
  <c r="AZ88" i="529"/>
  <c r="AJ88" i="529"/>
  <c r="T88" i="529"/>
  <c r="B88" i="529"/>
  <c r="BG88" i="529"/>
  <c r="AQ88" i="529"/>
  <c r="AA88" i="529"/>
  <c r="N88" i="532"/>
  <c r="BF88" i="529"/>
  <c r="AP88" i="529"/>
  <c r="Z88" i="529"/>
  <c r="BM88" i="529"/>
  <c r="AW88" i="529"/>
  <c r="AG88" i="529"/>
  <c r="Q88" i="529"/>
  <c r="BL88" i="529"/>
  <c r="AV88" i="529"/>
  <c r="AF88" i="529"/>
  <c r="P88" i="529"/>
  <c r="BS88" i="529"/>
  <c r="BC88" i="529"/>
  <c r="AM88" i="529"/>
  <c r="W88" i="529"/>
  <c r="BR88" i="529"/>
  <c r="BB88" i="529"/>
  <c r="AL88" i="529"/>
  <c r="V88" i="529"/>
  <c r="BI88" i="529"/>
  <c r="AS88" i="529"/>
  <c r="AC88" i="529"/>
  <c r="M88" i="529"/>
  <c r="BH88" i="529"/>
  <c r="AR88" i="529"/>
  <c r="AB88" i="529"/>
  <c r="L88" i="529"/>
  <c r="BO88" i="529"/>
  <c r="AY88" i="529"/>
  <c r="AI88" i="529"/>
  <c r="S88" i="529"/>
  <c r="BN88" i="529"/>
  <c r="AX88" i="529"/>
  <c r="AH88" i="529"/>
  <c r="R88" i="529"/>
  <c r="C88" i="530"/>
  <c r="BE88" i="529"/>
  <c r="AO88" i="529"/>
  <c r="Y88" i="529"/>
  <c r="BT88" i="529"/>
  <c r="H88" i="529" s="1"/>
  <c r="D88" i="530" s="1"/>
  <c r="BD88" i="529"/>
  <c r="AN88" i="529"/>
  <c r="X88" i="529"/>
  <c r="BK88" i="529"/>
  <c r="AU88" i="529"/>
  <c r="AE88" i="529"/>
  <c r="O88" i="529"/>
  <c r="BJ88" i="529"/>
  <c r="AT88" i="529"/>
  <c r="AD88" i="529"/>
  <c r="N88" i="529"/>
  <c r="BL73" i="529"/>
  <c r="AV73" i="529"/>
  <c r="AF73" i="529"/>
  <c r="P73" i="529"/>
  <c r="BS73" i="529"/>
  <c r="BC73" i="529"/>
  <c r="AM73" i="529"/>
  <c r="W73" i="529"/>
  <c r="BQ73" i="529"/>
  <c r="BA73" i="529"/>
  <c r="AK73" i="529"/>
  <c r="U73" i="529"/>
  <c r="AX73" i="529"/>
  <c r="AT73" i="529"/>
  <c r="AP73" i="529"/>
  <c r="AL73" i="529"/>
  <c r="C73" i="530"/>
  <c r="BH73" i="529"/>
  <c r="AR73" i="529"/>
  <c r="AB73" i="529"/>
  <c r="L73" i="529"/>
  <c r="BO73" i="529"/>
  <c r="AY73" i="529"/>
  <c r="AI73" i="529"/>
  <c r="S73" i="529"/>
  <c r="BM73" i="529"/>
  <c r="AW73" i="529"/>
  <c r="AG73" i="529"/>
  <c r="Q73" i="529"/>
  <c r="AH73" i="529"/>
  <c r="AD73" i="529"/>
  <c r="Z73" i="529"/>
  <c r="V73" i="529"/>
  <c r="BT73" i="529"/>
  <c r="H73" i="529" s="1"/>
  <c r="D73" i="530" s="1"/>
  <c r="BD73" i="529"/>
  <c r="AN73" i="529"/>
  <c r="X73" i="529"/>
  <c r="BK73" i="529"/>
  <c r="AU73" i="529"/>
  <c r="AE73" i="529"/>
  <c r="O73" i="529"/>
  <c r="BI73" i="529"/>
  <c r="AS73" i="529"/>
  <c r="AC73" i="529"/>
  <c r="M73" i="529"/>
  <c r="R73" i="529"/>
  <c r="N73" i="529"/>
  <c r="BR73" i="529"/>
  <c r="BP73" i="529"/>
  <c r="AZ73" i="529"/>
  <c r="AJ73" i="529"/>
  <c r="T73" i="529"/>
  <c r="B73" i="529"/>
  <c r="BG73" i="529"/>
  <c r="AQ73" i="529"/>
  <c r="AA73" i="529"/>
  <c r="BE73" i="529"/>
  <c r="AO73" i="529"/>
  <c r="Y73" i="529"/>
  <c r="BN73" i="529"/>
  <c r="BJ73" i="529"/>
  <c r="BF73" i="529"/>
  <c r="BB73" i="529"/>
  <c r="BR121" i="529"/>
  <c r="BB121" i="529"/>
  <c r="AL121" i="529"/>
  <c r="V121" i="529"/>
  <c r="BM121" i="529"/>
  <c r="AW121" i="529"/>
  <c r="AG121" i="529"/>
  <c r="Q121" i="529"/>
  <c r="BK121" i="529"/>
  <c r="AU121" i="529"/>
  <c r="AE121" i="529"/>
  <c r="O121" i="529"/>
  <c r="AJ121" i="529"/>
  <c r="AV121" i="529"/>
  <c r="AR121" i="529"/>
  <c r="BD121" i="529"/>
  <c r="BN121" i="529"/>
  <c r="AX121" i="529"/>
  <c r="AH121" i="529"/>
  <c r="R121" i="529"/>
  <c r="BI121" i="529"/>
  <c r="AS121" i="529"/>
  <c r="AC121" i="529"/>
  <c r="M121" i="529"/>
  <c r="BG121" i="529"/>
  <c r="AQ121" i="529"/>
  <c r="AA121" i="529"/>
  <c r="T121" i="529"/>
  <c r="AF121" i="529"/>
  <c r="AB121" i="529"/>
  <c r="AN121" i="529"/>
  <c r="BJ121" i="529"/>
  <c r="AT121" i="529"/>
  <c r="AD121" i="529"/>
  <c r="N121" i="529"/>
  <c r="BE121" i="529"/>
  <c r="AO121" i="529"/>
  <c r="Y121" i="529"/>
  <c r="BS121" i="529"/>
  <c r="BC121" i="529"/>
  <c r="AM121" i="529"/>
  <c r="W121" i="529"/>
  <c r="BP121" i="529"/>
  <c r="B121" i="529"/>
  <c r="P121" i="529"/>
  <c r="L121" i="529"/>
  <c r="X121" i="529"/>
  <c r="C121" i="530"/>
  <c r="BF121" i="529"/>
  <c r="AP121" i="529"/>
  <c r="Z121" i="529"/>
  <c r="BQ121" i="529"/>
  <c r="BA121" i="529"/>
  <c r="AK121" i="529"/>
  <c r="U121" i="529"/>
  <c r="BO121" i="529"/>
  <c r="AY121" i="529"/>
  <c r="AI121" i="529"/>
  <c r="S121" i="529"/>
  <c r="AZ121" i="529"/>
  <c r="BL121" i="529"/>
  <c r="BH121" i="529"/>
  <c r="BT121" i="529"/>
  <c r="H121" i="529" s="1"/>
  <c r="D121" i="530" s="1"/>
  <c r="C95" i="530"/>
  <c r="BH95" i="529"/>
  <c r="AR95" i="529"/>
  <c r="AB95" i="529"/>
  <c r="L95" i="529"/>
  <c r="BM95" i="529"/>
  <c r="AW95" i="529"/>
  <c r="AG95" i="529"/>
  <c r="Q95" i="529"/>
  <c r="BB95" i="529"/>
  <c r="V95" i="529"/>
  <c r="AY95" i="529"/>
  <c r="S95" i="529"/>
  <c r="AP95" i="529"/>
  <c r="BS95" i="529"/>
  <c r="AM95" i="529"/>
  <c r="BT95" i="529"/>
  <c r="H95" i="529" s="1"/>
  <c r="D95" i="530" s="1"/>
  <c r="BD95" i="529"/>
  <c r="AN95" i="529"/>
  <c r="BI95" i="529"/>
  <c r="AS95" i="529"/>
  <c r="M95" i="529"/>
  <c r="AT95" i="529"/>
  <c r="N95" i="529"/>
  <c r="BN95" i="529"/>
  <c r="AH95" i="529"/>
  <c r="AE95" i="529"/>
  <c r="BP95" i="529"/>
  <c r="T95" i="529"/>
  <c r="BE95" i="529"/>
  <c r="AO95" i="529"/>
  <c r="BR95" i="529"/>
  <c r="BO95" i="529"/>
  <c r="BF95" i="529"/>
  <c r="Z95" i="529"/>
  <c r="W95" i="529"/>
  <c r="X95" i="529"/>
  <c r="AC95" i="529"/>
  <c r="AQ95" i="529"/>
  <c r="BK95" i="529"/>
  <c r="AZ95" i="529"/>
  <c r="B95" i="529"/>
  <c r="Y95" i="529"/>
  <c r="AI95" i="529"/>
  <c r="BC95" i="529"/>
  <c r="AJ95" i="529"/>
  <c r="AL95" i="529"/>
  <c r="BL95" i="529"/>
  <c r="AV95" i="529"/>
  <c r="AF95" i="529"/>
  <c r="P95" i="529"/>
  <c r="BQ95" i="529"/>
  <c r="BA95" i="529"/>
  <c r="AK95" i="529"/>
  <c r="U95" i="529"/>
  <c r="BJ95" i="529"/>
  <c r="AD95" i="529"/>
  <c r="BG95" i="529"/>
  <c r="AA95" i="529"/>
  <c r="AX95" i="529"/>
  <c r="R95" i="529"/>
  <c r="AU95" i="529"/>
  <c r="O95" i="529"/>
  <c r="BI114" i="529"/>
  <c r="AS114" i="529"/>
  <c r="AC114" i="529"/>
  <c r="M114" i="529"/>
  <c r="BH114" i="529"/>
  <c r="AR114" i="529"/>
  <c r="AB114" i="529"/>
  <c r="L114" i="529"/>
  <c r="BN114" i="529"/>
  <c r="AX114" i="529"/>
  <c r="AH114" i="529"/>
  <c r="R114" i="529"/>
  <c r="AM114" i="529"/>
  <c r="AY114" i="529"/>
  <c r="AU114" i="529"/>
  <c r="AQ114" i="529"/>
  <c r="C114" i="530"/>
  <c r="BE114" i="529"/>
  <c r="AO114" i="529"/>
  <c r="Y114" i="529"/>
  <c r="BT114" i="529"/>
  <c r="H114" i="529" s="1"/>
  <c r="D114" i="530" s="1"/>
  <c r="BD114" i="529"/>
  <c r="AN114" i="529"/>
  <c r="X114" i="529"/>
  <c r="BJ114" i="529"/>
  <c r="AT114" i="529"/>
  <c r="AD114" i="529"/>
  <c r="N114" i="529"/>
  <c r="W114" i="529"/>
  <c r="AI114" i="529"/>
  <c r="AE114" i="529"/>
  <c r="AA114" i="529"/>
  <c r="BM114" i="529"/>
  <c r="AW114" i="529"/>
  <c r="AG114" i="529"/>
  <c r="Q114" i="529"/>
  <c r="BL114" i="529"/>
  <c r="AV114" i="529"/>
  <c r="AF114" i="529"/>
  <c r="P114" i="529"/>
  <c r="BR114" i="529"/>
  <c r="BB114" i="529"/>
  <c r="AL114" i="529"/>
  <c r="V114" i="529"/>
  <c r="BC114" i="529"/>
  <c r="BO114" i="529"/>
  <c r="BK114" i="529"/>
  <c r="BG114" i="529"/>
  <c r="AK114" i="529"/>
  <c r="AJ114" i="529"/>
  <c r="AP114" i="529"/>
  <c r="S114" i="529"/>
  <c r="U114" i="529"/>
  <c r="T114" i="529"/>
  <c r="Z114" i="529"/>
  <c r="O114" i="529"/>
  <c r="BQ114" i="529"/>
  <c r="BP114" i="529"/>
  <c r="B114" i="529"/>
  <c r="BS114" i="529"/>
  <c r="BA114" i="529"/>
  <c r="AZ114" i="529"/>
  <c r="BF114" i="529"/>
  <c r="N114" i="532"/>
  <c r="BJ83" i="529"/>
  <c r="AT83" i="529"/>
  <c r="AD83" i="529"/>
  <c r="N83" i="529"/>
  <c r="BE83" i="529"/>
  <c r="AO83" i="529"/>
  <c r="Y83" i="529"/>
  <c r="BT83" i="529"/>
  <c r="H83" i="529" s="1"/>
  <c r="D83" i="530" s="1"/>
  <c r="BD83" i="529"/>
  <c r="AN83" i="529"/>
  <c r="X83" i="529"/>
  <c r="BK83" i="529"/>
  <c r="AU83" i="529"/>
  <c r="AE83" i="529"/>
  <c r="O83" i="529"/>
  <c r="C83" i="530"/>
  <c r="BF83" i="529"/>
  <c r="AP83" i="529"/>
  <c r="Z83" i="529"/>
  <c r="BQ83" i="529"/>
  <c r="BA83" i="529"/>
  <c r="AK83" i="529"/>
  <c r="U83" i="529"/>
  <c r="BP83" i="529"/>
  <c r="AZ83" i="529"/>
  <c r="AJ83" i="529"/>
  <c r="T83" i="529"/>
  <c r="B83" i="529"/>
  <c r="BG83" i="529"/>
  <c r="AQ83" i="529"/>
  <c r="AA83" i="529"/>
  <c r="N83" i="532"/>
  <c r="BR83" i="529"/>
  <c r="BB83" i="529"/>
  <c r="AL83" i="529"/>
  <c r="V83" i="529"/>
  <c r="BM83" i="529"/>
  <c r="AW83" i="529"/>
  <c r="AG83" i="529"/>
  <c r="Q83" i="529"/>
  <c r="BL83" i="529"/>
  <c r="AV83" i="529"/>
  <c r="AF83" i="529"/>
  <c r="P83" i="529"/>
  <c r="BS83" i="529"/>
  <c r="BC83" i="529"/>
  <c r="AM83" i="529"/>
  <c r="W83" i="529"/>
  <c r="BN83" i="529"/>
  <c r="AX83" i="529"/>
  <c r="AH83" i="529"/>
  <c r="R83" i="529"/>
  <c r="BI83" i="529"/>
  <c r="AS83" i="529"/>
  <c r="AC83" i="529"/>
  <c r="M83" i="529"/>
  <c r="BH83" i="529"/>
  <c r="AR83" i="529"/>
  <c r="AB83" i="529"/>
  <c r="L83" i="529"/>
  <c r="BO83" i="529"/>
  <c r="AY83" i="529"/>
  <c r="AI83" i="529"/>
  <c r="S83" i="529"/>
  <c r="BQ52" i="529"/>
  <c r="BA52" i="529"/>
  <c r="AK52" i="529"/>
  <c r="U52" i="529"/>
  <c r="BN52" i="529"/>
  <c r="AX52" i="529"/>
  <c r="AH52" i="529"/>
  <c r="R52" i="529"/>
  <c r="BC52" i="529"/>
  <c r="W52" i="529"/>
  <c r="BH52" i="529"/>
  <c r="AB52" i="529"/>
  <c r="BO52" i="529"/>
  <c r="AI52" i="529"/>
  <c r="BL52" i="529"/>
  <c r="AF52" i="529"/>
  <c r="BM52" i="529"/>
  <c r="AW52" i="529"/>
  <c r="AG52" i="529"/>
  <c r="Q52" i="529"/>
  <c r="BJ52" i="529"/>
  <c r="AT52" i="529"/>
  <c r="AD52" i="529"/>
  <c r="N52" i="529"/>
  <c r="AU52" i="529"/>
  <c r="O52" i="529"/>
  <c r="AZ52" i="529"/>
  <c r="T52" i="529"/>
  <c r="BG52" i="529"/>
  <c r="AA52" i="529"/>
  <c r="BD52" i="529"/>
  <c r="X52" i="529"/>
  <c r="BI52" i="529"/>
  <c r="AS52" i="529"/>
  <c r="AC52" i="529"/>
  <c r="M52" i="529"/>
  <c r="BF52" i="529"/>
  <c r="AP52" i="529"/>
  <c r="Z52" i="529"/>
  <c r="BS52" i="529"/>
  <c r="AM52" i="529"/>
  <c r="N52" i="532"/>
  <c r="AR52" i="529"/>
  <c r="L52" i="529"/>
  <c r="AY52" i="529"/>
  <c r="S52" i="529"/>
  <c r="AV52" i="529"/>
  <c r="P52" i="529"/>
  <c r="C52" i="530"/>
  <c r="BE52" i="529"/>
  <c r="AO52" i="529"/>
  <c r="Y52" i="529"/>
  <c r="BR52" i="529"/>
  <c r="BB52" i="529"/>
  <c r="AL52" i="529"/>
  <c r="V52" i="529"/>
  <c r="BK52" i="529"/>
  <c r="AE52" i="529"/>
  <c r="BP52" i="529"/>
  <c r="AJ52" i="529"/>
  <c r="B52" i="529"/>
  <c r="AQ52" i="529"/>
  <c r="BT52" i="529"/>
  <c r="H52" i="529" s="1"/>
  <c r="D52" i="530" s="1"/>
  <c r="AN52" i="529"/>
  <c r="BS58" i="529"/>
  <c r="BC58" i="529"/>
  <c r="AM58" i="529"/>
  <c r="W58" i="529"/>
  <c r="BT58" i="529"/>
  <c r="H58" i="529" s="1"/>
  <c r="D58" i="530" s="1"/>
  <c r="BD58" i="529"/>
  <c r="AN58" i="529"/>
  <c r="X58" i="529"/>
  <c r="AW58" i="529"/>
  <c r="Q58" i="529"/>
  <c r="AT58" i="529"/>
  <c r="N58" i="529"/>
  <c r="AS58" i="529"/>
  <c r="M58" i="529"/>
  <c r="AP58" i="529"/>
  <c r="BO58" i="529"/>
  <c r="AY58" i="529"/>
  <c r="AI58" i="529"/>
  <c r="S58" i="529"/>
  <c r="BP58" i="529"/>
  <c r="AZ58" i="529"/>
  <c r="AJ58" i="529"/>
  <c r="T58" i="529"/>
  <c r="B58" i="529"/>
  <c r="AO58" i="529"/>
  <c r="BR58" i="529"/>
  <c r="AL58" i="529"/>
  <c r="BQ58" i="529"/>
  <c r="AK58" i="529"/>
  <c r="BN58" i="529"/>
  <c r="AH58" i="529"/>
  <c r="C58" i="530"/>
  <c r="BG58" i="529"/>
  <c r="AQ58" i="529"/>
  <c r="AA58" i="529"/>
  <c r="N58" i="532"/>
  <c r="BH58" i="529"/>
  <c r="AR58" i="529"/>
  <c r="AB58" i="529"/>
  <c r="L58" i="529"/>
  <c r="BE58" i="529"/>
  <c r="Y58" i="529"/>
  <c r="BB58" i="529"/>
  <c r="V58" i="529"/>
  <c r="BA58" i="529"/>
  <c r="U58" i="529"/>
  <c r="AX58" i="529"/>
  <c r="R58" i="529"/>
  <c r="AU58" i="529"/>
  <c r="AV58" i="529"/>
  <c r="AG58" i="529"/>
  <c r="AC58" i="529"/>
  <c r="AE58" i="529"/>
  <c r="AF58" i="529"/>
  <c r="BJ58" i="529"/>
  <c r="BF58" i="529"/>
  <c r="O58" i="529"/>
  <c r="P58" i="529"/>
  <c r="AD58" i="529"/>
  <c r="Z58" i="529"/>
  <c r="BK58" i="529"/>
  <c r="BL58" i="529"/>
  <c r="BM58" i="529"/>
  <c r="BI58" i="529"/>
  <c r="C90" i="530"/>
  <c r="BG90" i="529"/>
  <c r="AQ90" i="529"/>
  <c r="AA90" i="529"/>
  <c r="BF90" i="529"/>
  <c r="AP90" i="529"/>
  <c r="Z90" i="529"/>
  <c r="BQ90" i="529"/>
  <c r="BA90" i="529"/>
  <c r="AK90" i="529"/>
  <c r="U90" i="529"/>
  <c r="BP90" i="529"/>
  <c r="AZ90" i="529"/>
  <c r="AJ90" i="529"/>
  <c r="T90" i="529"/>
  <c r="B90" i="529"/>
  <c r="BS90" i="529"/>
  <c r="BC90" i="529"/>
  <c r="W90" i="529"/>
  <c r="BR90" i="529"/>
  <c r="BB90" i="529"/>
  <c r="AL90" i="529"/>
  <c r="V90" i="529"/>
  <c r="AW90" i="529"/>
  <c r="AG90" i="529"/>
  <c r="BL90" i="529"/>
  <c r="AV90" i="529"/>
  <c r="P90" i="529"/>
  <c r="BO90" i="529"/>
  <c r="AI90" i="529"/>
  <c r="BN90" i="529"/>
  <c r="AH90" i="529"/>
  <c r="R90" i="529"/>
  <c r="AS90" i="529"/>
  <c r="M90" i="529"/>
  <c r="AR90" i="529"/>
  <c r="AB90" i="529"/>
  <c r="AM90" i="529"/>
  <c r="BM90" i="529"/>
  <c r="Q90" i="529"/>
  <c r="AF90" i="529"/>
  <c r="AY90" i="529"/>
  <c r="AX90" i="529"/>
  <c r="BI90" i="529"/>
  <c r="BH90" i="529"/>
  <c r="L90" i="529"/>
  <c r="S90" i="529"/>
  <c r="AC90" i="529"/>
  <c r="BK90" i="529"/>
  <c r="AU90" i="529"/>
  <c r="AE90" i="529"/>
  <c r="O90" i="529"/>
  <c r="BJ90" i="529"/>
  <c r="AT90" i="529"/>
  <c r="AD90" i="529"/>
  <c r="N90" i="529"/>
  <c r="BE90" i="529"/>
  <c r="BT90" i="529"/>
  <c r="H90" i="529" s="1"/>
  <c r="D90" i="530" s="1"/>
  <c r="BD90" i="529"/>
  <c r="AO90" i="529"/>
  <c r="AN90" i="529"/>
  <c r="Y90" i="529"/>
  <c r="X90" i="529"/>
  <c r="BQ122" i="529"/>
  <c r="BA122" i="529"/>
  <c r="AK122" i="529"/>
  <c r="U122" i="529"/>
  <c r="BP122" i="529"/>
  <c r="AZ122" i="529"/>
  <c r="AJ122" i="529"/>
  <c r="T122" i="529"/>
  <c r="B122" i="529"/>
  <c r="BF122" i="529"/>
  <c r="AP122" i="529"/>
  <c r="Z122" i="529"/>
  <c r="BK122" i="529"/>
  <c r="BG122" i="529"/>
  <c r="BC122" i="529"/>
  <c r="BO122" i="529"/>
  <c r="BM122" i="529"/>
  <c r="AW122" i="529"/>
  <c r="AG122" i="529"/>
  <c r="Q122" i="529"/>
  <c r="BL122" i="529"/>
  <c r="AV122" i="529"/>
  <c r="AF122" i="529"/>
  <c r="P122" i="529"/>
  <c r="BR122" i="529"/>
  <c r="BB122" i="529"/>
  <c r="AL122" i="529"/>
  <c r="V122" i="529"/>
  <c r="AU122" i="529"/>
  <c r="AQ122" i="529"/>
  <c r="AM122" i="529"/>
  <c r="AY122" i="529"/>
  <c r="BI122" i="529"/>
  <c r="AS122" i="529"/>
  <c r="AC122" i="529"/>
  <c r="M122" i="529"/>
  <c r="BH122" i="529"/>
  <c r="AR122" i="529"/>
  <c r="AB122" i="529"/>
  <c r="L122" i="529"/>
  <c r="BN122" i="529"/>
  <c r="AX122" i="529"/>
  <c r="AH122" i="529"/>
  <c r="R122" i="529"/>
  <c r="AE122" i="529"/>
  <c r="AA122" i="529"/>
  <c r="W122" i="529"/>
  <c r="AI122" i="529"/>
  <c r="C122" i="530"/>
  <c r="BE122" i="529"/>
  <c r="AO122" i="529"/>
  <c r="Y122" i="529"/>
  <c r="BT122" i="529"/>
  <c r="H122" i="529" s="1"/>
  <c r="D122" i="530" s="1"/>
  <c r="BD122" i="529"/>
  <c r="AN122" i="529"/>
  <c r="X122" i="529"/>
  <c r="BJ122" i="529"/>
  <c r="AT122" i="529"/>
  <c r="AD122" i="529"/>
  <c r="N122" i="529"/>
  <c r="O122" i="529"/>
  <c r="BS122" i="529"/>
  <c r="N122" i="532"/>
  <c r="S122" i="529"/>
  <c r="BM68" i="529"/>
  <c r="AW68" i="529"/>
  <c r="AG68" i="529"/>
  <c r="Q68" i="529"/>
  <c r="BL68" i="529"/>
  <c r="AV68" i="529"/>
  <c r="AF68" i="529"/>
  <c r="P68" i="529"/>
  <c r="BR68" i="529"/>
  <c r="BB68" i="529"/>
  <c r="AL68" i="529"/>
  <c r="V68" i="529"/>
  <c r="AQ68" i="529"/>
  <c r="AM68" i="529"/>
  <c r="AY68" i="529"/>
  <c r="AU68" i="529"/>
  <c r="BE68" i="529"/>
  <c r="AK68" i="529"/>
  <c r="M68" i="529"/>
  <c r="BD68" i="529"/>
  <c r="AJ68" i="529"/>
  <c r="L68" i="529"/>
  <c r="BJ68" i="529"/>
  <c r="AP68" i="529"/>
  <c r="R68" i="529"/>
  <c r="BS68" i="529"/>
  <c r="BO68" i="529"/>
  <c r="AE68" i="529"/>
  <c r="C68" i="530"/>
  <c r="BA68" i="529"/>
  <c r="AC68" i="529"/>
  <c r="BT68" i="529"/>
  <c r="H68" i="529" s="1"/>
  <c r="D68" i="530" s="1"/>
  <c r="AZ68" i="529"/>
  <c r="AB68" i="529"/>
  <c r="BF68" i="529"/>
  <c r="AH68" i="529"/>
  <c r="N68" i="529"/>
  <c r="BC68" i="529"/>
  <c r="AI68" i="529"/>
  <c r="O68" i="529"/>
  <c r="BQ68" i="529"/>
  <c r="AS68" i="529"/>
  <c r="Y68" i="529"/>
  <c r="BP68" i="529"/>
  <c r="AR68" i="529"/>
  <c r="X68" i="529"/>
  <c r="B68" i="529"/>
  <c r="AX68" i="529"/>
  <c r="AD68" i="529"/>
  <c r="BG68" i="529"/>
  <c r="W68" i="529"/>
  <c r="S68" i="529"/>
  <c r="BI68" i="529"/>
  <c r="AO68" i="529"/>
  <c r="U68" i="529"/>
  <c r="BH68" i="529"/>
  <c r="AN68" i="529"/>
  <c r="T68" i="529"/>
  <c r="BN68" i="529"/>
  <c r="AT68" i="529"/>
  <c r="Z68" i="529"/>
  <c r="AA68" i="529"/>
  <c r="BK68" i="529"/>
  <c r="BI76" i="529"/>
  <c r="AS76" i="529"/>
  <c r="AC76" i="529"/>
  <c r="M76" i="529"/>
  <c r="BH76" i="529"/>
  <c r="AR76" i="529"/>
  <c r="AB76" i="529"/>
  <c r="L76" i="529"/>
  <c r="BN76" i="529"/>
  <c r="AX76" i="529"/>
  <c r="AH76" i="529"/>
  <c r="R76" i="529"/>
  <c r="AI76" i="529"/>
  <c r="AE76" i="529"/>
  <c r="AA76" i="529"/>
  <c r="W76" i="529"/>
  <c r="C76" i="530"/>
  <c r="BE76" i="529"/>
  <c r="AO76" i="529"/>
  <c r="Y76" i="529"/>
  <c r="BT76" i="529"/>
  <c r="H76" i="529" s="1"/>
  <c r="D76" i="530" s="1"/>
  <c r="BD76" i="529"/>
  <c r="AN76" i="529"/>
  <c r="X76" i="529"/>
  <c r="BJ76" i="529"/>
  <c r="AT76" i="529"/>
  <c r="AD76" i="529"/>
  <c r="N76" i="529"/>
  <c r="S76" i="529"/>
  <c r="O76" i="529"/>
  <c r="BS76" i="529"/>
  <c r="N76" i="532"/>
  <c r="BQ76" i="529"/>
  <c r="BA76" i="529"/>
  <c r="AK76" i="529"/>
  <c r="U76" i="529"/>
  <c r="BP76" i="529"/>
  <c r="AZ76" i="529"/>
  <c r="AJ76" i="529"/>
  <c r="T76" i="529"/>
  <c r="B76" i="529"/>
  <c r="BF76" i="529"/>
  <c r="AP76" i="529"/>
  <c r="Z76" i="529"/>
  <c r="BO76" i="529"/>
  <c r="BK76" i="529"/>
  <c r="BG76" i="529"/>
  <c r="BC76" i="529"/>
  <c r="BM76" i="529"/>
  <c r="AW76" i="529"/>
  <c r="AG76" i="529"/>
  <c r="Q76" i="529"/>
  <c r="BL76" i="529"/>
  <c r="AV76" i="529"/>
  <c r="AF76" i="529"/>
  <c r="P76" i="529"/>
  <c r="BR76" i="529"/>
  <c r="BB76" i="529"/>
  <c r="AL76" i="529"/>
  <c r="V76" i="529"/>
  <c r="AY76" i="529"/>
  <c r="AU76" i="529"/>
  <c r="AQ76" i="529"/>
  <c r="AM76" i="529"/>
  <c r="BS46" i="529"/>
  <c r="BC46" i="529"/>
  <c r="AM46" i="529"/>
  <c r="W46" i="529"/>
  <c r="BP46" i="529"/>
  <c r="AT46" i="529"/>
  <c r="Y46" i="529"/>
  <c r="BT46" i="529"/>
  <c r="H46" i="529" s="1"/>
  <c r="D46" i="530" s="1"/>
  <c r="AX46" i="529"/>
  <c r="AC46" i="529"/>
  <c r="BB46" i="529"/>
  <c r="AG46" i="529"/>
  <c r="L46" i="529"/>
  <c r="BA46" i="529"/>
  <c r="AF46" i="529"/>
  <c r="BM46" i="529"/>
  <c r="BL46" i="529"/>
  <c r="AP46" i="529"/>
  <c r="BO46" i="529"/>
  <c r="AY46" i="529"/>
  <c r="AI46" i="529"/>
  <c r="S46" i="529"/>
  <c r="BJ46" i="529"/>
  <c r="AO46" i="529"/>
  <c r="T46" i="529"/>
  <c r="BN46" i="529"/>
  <c r="AS46" i="529"/>
  <c r="X46" i="529"/>
  <c r="BR46" i="529"/>
  <c r="AW46" i="529"/>
  <c r="AB46" i="529"/>
  <c r="BQ46" i="529"/>
  <c r="AV46" i="529"/>
  <c r="Z46" i="529"/>
  <c r="AU46" i="529"/>
  <c r="U46" i="529"/>
  <c r="BK46" i="529"/>
  <c r="AE46" i="529"/>
  <c r="O46" i="529"/>
  <c r="BE46" i="529"/>
  <c r="AJ46" i="529"/>
  <c r="N46" i="529"/>
  <c r="BI46" i="529"/>
  <c r="AN46" i="529"/>
  <c r="R46" i="529"/>
  <c r="AR46" i="529"/>
  <c r="V46" i="529"/>
  <c r="C46" i="530"/>
  <c r="BG46" i="529"/>
  <c r="AQ46" i="529"/>
  <c r="AA46" i="529"/>
  <c r="N46" i="532"/>
  <c r="AZ46" i="529"/>
  <c r="AD46" i="529"/>
  <c r="B46" i="529"/>
  <c r="BD46" i="529"/>
  <c r="AH46" i="529"/>
  <c r="M46" i="529"/>
  <c r="BH46" i="529"/>
  <c r="AL46" i="529"/>
  <c r="Q46" i="529"/>
  <c r="BF46" i="529"/>
  <c r="AK46" i="529"/>
  <c r="P46" i="529"/>
  <c r="BM126" i="529"/>
  <c r="AW126" i="529"/>
  <c r="AG126" i="529"/>
  <c r="Q126" i="529"/>
  <c r="BL126" i="529"/>
  <c r="AV126" i="529"/>
  <c r="AF126" i="529"/>
  <c r="P126" i="529"/>
  <c r="BS126" i="529"/>
  <c r="BC126" i="529"/>
  <c r="AM126" i="529"/>
  <c r="W126" i="529"/>
  <c r="BR126" i="529"/>
  <c r="BB126" i="529"/>
  <c r="AL126" i="529"/>
  <c r="V126" i="529"/>
  <c r="BI126" i="529"/>
  <c r="AS126" i="529"/>
  <c r="AC126" i="529"/>
  <c r="M126" i="529"/>
  <c r="BH126" i="529"/>
  <c r="AR126" i="529"/>
  <c r="AB126" i="529"/>
  <c r="L126" i="529"/>
  <c r="BO126" i="529"/>
  <c r="AY126" i="529"/>
  <c r="AI126" i="529"/>
  <c r="S126" i="529"/>
  <c r="BN126" i="529"/>
  <c r="AX126" i="529"/>
  <c r="AH126" i="529"/>
  <c r="R126" i="529"/>
  <c r="C126" i="530"/>
  <c r="BE126" i="529"/>
  <c r="AO126" i="529"/>
  <c r="Y126" i="529"/>
  <c r="BT126" i="529"/>
  <c r="H126" i="529" s="1"/>
  <c r="D126" i="530" s="1"/>
  <c r="BD126" i="529"/>
  <c r="AN126" i="529"/>
  <c r="X126" i="529"/>
  <c r="BK126" i="529"/>
  <c r="AU126" i="529"/>
  <c r="AE126" i="529"/>
  <c r="O126" i="529"/>
  <c r="BJ126" i="529"/>
  <c r="AT126" i="529"/>
  <c r="AD126" i="529"/>
  <c r="N126" i="529"/>
  <c r="BQ126" i="529"/>
  <c r="BA126" i="529"/>
  <c r="AK126" i="529"/>
  <c r="U126" i="529"/>
  <c r="BP126" i="529"/>
  <c r="AZ126" i="529"/>
  <c r="AJ126" i="529"/>
  <c r="T126" i="529"/>
  <c r="B126" i="529"/>
  <c r="BG126" i="529"/>
  <c r="AQ126" i="529"/>
  <c r="AA126" i="529"/>
  <c r="N126" i="532"/>
  <c r="BF126" i="529"/>
  <c r="AP126" i="529"/>
  <c r="Z126" i="529"/>
  <c r="BJ129" i="529"/>
  <c r="AT129" i="529"/>
  <c r="AD129" i="529"/>
  <c r="N129" i="529"/>
  <c r="BE129" i="529"/>
  <c r="AO129" i="529"/>
  <c r="Y129" i="529"/>
  <c r="BT129" i="529"/>
  <c r="H129" i="529" s="1"/>
  <c r="D129" i="530" s="1"/>
  <c r="BD129" i="529"/>
  <c r="AN129" i="529"/>
  <c r="X129" i="529"/>
  <c r="BK129" i="529"/>
  <c r="AU129" i="529"/>
  <c r="AE129" i="529"/>
  <c r="O129" i="529"/>
  <c r="C129" i="530"/>
  <c r="BF129" i="529"/>
  <c r="AP129" i="529"/>
  <c r="Z129" i="529"/>
  <c r="BQ129" i="529"/>
  <c r="BA129" i="529"/>
  <c r="AK129" i="529"/>
  <c r="U129" i="529"/>
  <c r="BP129" i="529"/>
  <c r="AZ129" i="529"/>
  <c r="AJ129" i="529"/>
  <c r="T129" i="529"/>
  <c r="B129" i="529"/>
  <c r="BG129" i="529"/>
  <c r="AQ129" i="529"/>
  <c r="AA129" i="529"/>
  <c r="N129" i="532"/>
  <c r="BR129" i="529"/>
  <c r="BB129" i="529"/>
  <c r="AL129" i="529"/>
  <c r="V129" i="529"/>
  <c r="BM129" i="529"/>
  <c r="AW129" i="529"/>
  <c r="AG129" i="529"/>
  <c r="Q129" i="529"/>
  <c r="BL129" i="529"/>
  <c r="AV129" i="529"/>
  <c r="AF129" i="529"/>
  <c r="P129" i="529"/>
  <c r="BS129" i="529"/>
  <c r="BC129" i="529"/>
  <c r="AM129" i="529"/>
  <c r="W129" i="529"/>
  <c r="BN129" i="529"/>
  <c r="AX129" i="529"/>
  <c r="AH129" i="529"/>
  <c r="R129" i="529"/>
  <c r="BI129" i="529"/>
  <c r="AS129" i="529"/>
  <c r="AC129" i="529"/>
  <c r="M129" i="529"/>
  <c r="BH129" i="529"/>
  <c r="AR129" i="529"/>
  <c r="AB129" i="529"/>
  <c r="L129" i="529"/>
  <c r="BO129" i="529"/>
  <c r="AY129" i="529"/>
  <c r="AI129" i="529"/>
  <c r="S129" i="529"/>
  <c r="C71" i="530"/>
  <c r="BF71" i="529"/>
  <c r="AP71" i="529"/>
  <c r="Z71" i="529"/>
  <c r="BQ71" i="529"/>
  <c r="BA71" i="529"/>
  <c r="AK71" i="529"/>
  <c r="U71" i="529"/>
  <c r="BO71" i="529"/>
  <c r="AY71" i="529"/>
  <c r="AI71" i="529"/>
  <c r="S71" i="529"/>
  <c r="AR71" i="529"/>
  <c r="BD71" i="529"/>
  <c r="BP71" i="529"/>
  <c r="B71" i="529"/>
  <c r="P71" i="529"/>
  <c r="BR71" i="529"/>
  <c r="AL71" i="529"/>
  <c r="V71" i="529"/>
  <c r="BM71" i="529"/>
  <c r="AW71" i="529"/>
  <c r="Q71" i="529"/>
  <c r="BK71" i="529"/>
  <c r="AU71" i="529"/>
  <c r="O71" i="529"/>
  <c r="AB71" i="529"/>
  <c r="AN71" i="529"/>
  <c r="BL71" i="529"/>
  <c r="BB71" i="529"/>
  <c r="AG71" i="529"/>
  <c r="AE71" i="529"/>
  <c r="AZ71" i="529"/>
  <c r="BJ71" i="529"/>
  <c r="AD71" i="529"/>
  <c r="BE71" i="529"/>
  <c r="Y71" i="529"/>
  <c r="BC71" i="529"/>
  <c r="W71" i="529"/>
  <c r="BT71" i="529"/>
  <c r="H71" i="529" s="1"/>
  <c r="D71" i="530" s="1"/>
  <c r="T71" i="529"/>
  <c r="R71" i="529"/>
  <c r="AS71" i="529"/>
  <c r="M71" i="529"/>
  <c r="X71" i="529"/>
  <c r="AV71" i="529"/>
  <c r="AT71" i="529"/>
  <c r="BS71" i="529"/>
  <c r="BH71" i="529"/>
  <c r="AF71" i="529"/>
  <c r="AA71" i="529"/>
  <c r="AJ71" i="529"/>
  <c r="AX71" i="529"/>
  <c r="AQ71" i="529"/>
  <c r="N71" i="529"/>
  <c r="AM71" i="529"/>
  <c r="AC71" i="529"/>
  <c r="L71" i="529"/>
  <c r="AO71" i="529"/>
  <c r="BN71" i="529"/>
  <c r="AH71" i="529"/>
  <c r="BI71" i="529"/>
  <c r="BG71" i="529"/>
  <c r="C56" i="530"/>
  <c r="BE56" i="529"/>
  <c r="AO56" i="529"/>
  <c r="Y56" i="529"/>
  <c r="BR56" i="529"/>
  <c r="BB56" i="529"/>
  <c r="AL56" i="529"/>
  <c r="V56" i="529"/>
  <c r="BG56" i="529"/>
  <c r="AA56" i="529"/>
  <c r="BD56" i="529"/>
  <c r="X56" i="529"/>
  <c r="BK56" i="529"/>
  <c r="AE56" i="529"/>
  <c r="BP56" i="529"/>
  <c r="AJ56" i="529"/>
  <c r="B56" i="529"/>
  <c r="BQ56" i="529"/>
  <c r="BA56" i="529"/>
  <c r="AK56" i="529"/>
  <c r="U56" i="529"/>
  <c r="BN56" i="529"/>
  <c r="AX56" i="529"/>
  <c r="AH56" i="529"/>
  <c r="R56" i="529"/>
  <c r="AY56" i="529"/>
  <c r="S56" i="529"/>
  <c r="AV56" i="529"/>
  <c r="P56" i="529"/>
  <c r="BC56" i="529"/>
  <c r="W56" i="529"/>
  <c r="BH56" i="529"/>
  <c r="AB56" i="529"/>
  <c r="BM56" i="529"/>
  <c r="AW56" i="529"/>
  <c r="AG56" i="529"/>
  <c r="Q56" i="529"/>
  <c r="BJ56" i="529"/>
  <c r="AT56" i="529"/>
  <c r="AD56" i="529"/>
  <c r="N56" i="529"/>
  <c r="AQ56" i="529"/>
  <c r="BT56" i="529"/>
  <c r="H56" i="529" s="1"/>
  <c r="D56" i="530" s="1"/>
  <c r="AN56" i="529"/>
  <c r="AU56" i="529"/>
  <c r="O56" i="529"/>
  <c r="AZ56" i="529"/>
  <c r="T56" i="529"/>
  <c r="BI56" i="529"/>
  <c r="AS56" i="529"/>
  <c r="AC56" i="529"/>
  <c r="M56" i="529"/>
  <c r="BF56" i="529"/>
  <c r="AP56" i="529"/>
  <c r="Z56" i="529"/>
  <c r="BO56" i="529"/>
  <c r="AI56" i="529"/>
  <c r="BL56" i="529"/>
  <c r="AF56" i="529"/>
  <c r="BS56" i="529"/>
  <c r="AM56" i="529"/>
  <c r="N56" i="532"/>
  <c r="AR56" i="529"/>
  <c r="L56" i="529"/>
  <c r="C75" i="530"/>
  <c r="BF75" i="529"/>
  <c r="AP75" i="529"/>
  <c r="Z75" i="529"/>
  <c r="BQ75" i="529"/>
  <c r="BA75" i="529"/>
  <c r="AK75" i="529"/>
  <c r="U75" i="529"/>
  <c r="BO75" i="529"/>
  <c r="AY75" i="529"/>
  <c r="AI75" i="529"/>
  <c r="S75" i="529"/>
  <c r="BD75" i="529"/>
  <c r="BP75" i="529"/>
  <c r="B75" i="529"/>
  <c r="P75" i="529"/>
  <c r="L75" i="529"/>
  <c r="BR75" i="529"/>
  <c r="AX75" i="529"/>
  <c r="AD75" i="529"/>
  <c r="BM75" i="529"/>
  <c r="AS75" i="529"/>
  <c r="Y75" i="529"/>
  <c r="BK75" i="529"/>
  <c r="AQ75" i="529"/>
  <c r="W75" i="529"/>
  <c r="AN75" i="529"/>
  <c r="AJ75" i="529"/>
  <c r="AF75" i="529"/>
  <c r="BN75" i="529"/>
  <c r="AT75" i="529"/>
  <c r="V75" i="529"/>
  <c r="BI75" i="529"/>
  <c r="AO75" i="529"/>
  <c r="Q75" i="529"/>
  <c r="BG75" i="529"/>
  <c r="AM75" i="529"/>
  <c r="O75" i="529"/>
  <c r="X75" i="529"/>
  <c r="T75" i="529"/>
  <c r="BH75" i="529"/>
  <c r="BJ75" i="529"/>
  <c r="AL75" i="529"/>
  <c r="R75" i="529"/>
  <c r="BE75" i="529"/>
  <c r="AG75" i="529"/>
  <c r="M75" i="529"/>
  <c r="BC75" i="529"/>
  <c r="AE75" i="529"/>
  <c r="N75" i="532"/>
  <c r="BL75" i="529"/>
  <c r="AR75" i="529"/>
  <c r="BB75" i="529"/>
  <c r="AH75" i="529"/>
  <c r="N75" i="529"/>
  <c r="AW75" i="529"/>
  <c r="AC75" i="529"/>
  <c r="BS75" i="529"/>
  <c r="AU75" i="529"/>
  <c r="AA75" i="529"/>
  <c r="BT75" i="529"/>
  <c r="H75" i="529" s="1"/>
  <c r="D75" i="530" s="1"/>
  <c r="AZ75" i="529"/>
  <c r="AV75" i="529"/>
  <c r="AB75" i="529"/>
  <c r="BO78" i="529"/>
  <c r="AY78" i="529"/>
  <c r="AI78" i="529"/>
  <c r="S78" i="529"/>
  <c r="BN78" i="529"/>
  <c r="AX78" i="529"/>
  <c r="AH78" i="529"/>
  <c r="R78" i="529"/>
  <c r="BI78" i="529"/>
  <c r="AS78" i="529"/>
  <c r="AC78" i="529"/>
  <c r="M78" i="529"/>
  <c r="BH78" i="529"/>
  <c r="AR78" i="529"/>
  <c r="AB78" i="529"/>
  <c r="L78" i="529"/>
  <c r="BK78" i="529"/>
  <c r="AU78" i="529"/>
  <c r="AE78" i="529"/>
  <c r="O78" i="529"/>
  <c r="BJ78" i="529"/>
  <c r="AT78" i="529"/>
  <c r="AD78" i="529"/>
  <c r="N78" i="529"/>
  <c r="BE78" i="529"/>
  <c r="AO78" i="529"/>
  <c r="Y78" i="529"/>
  <c r="BT78" i="529"/>
  <c r="H78" i="529" s="1"/>
  <c r="D78" i="530" s="1"/>
  <c r="BD78" i="529"/>
  <c r="AN78" i="529"/>
  <c r="X78" i="529"/>
  <c r="C78" i="530"/>
  <c r="BG78" i="529"/>
  <c r="AQ78" i="529"/>
  <c r="AA78" i="529"/>
  <c r="BF78" i="529"/>
  <c r="AP78" i="529"/>
  <c r="Z78" i="529"/>
  <c r="BQ78" i="529"/>
  <c r="BA78" i="529"/>
  <c r="AK78" i="529"/>
  <c r="U78" i="529"/>
  <c r="BP78" i="529"/>
  <c r="AZ78" i="529"/>
  <c r="AJ78" i="529"/>
  <c r="T78" i="529"/>
  <c r="B78" i="529"/>
  <c r="BS78" i="529"/>
  <c r="BC78" i="529"/>
  <c r="AM78" i="529"/>
  <c r="W78" i="529"/>
  <c r="BR78" i="529"/>
  <c r="BB78" i="529"/>
  <c r="AL78" i="529"/>
  <c r="V78" i="529"/>
  <c r="BM78" i="529"/>
  <c r="AW78" i="529"/>
  <c r="AG78" i="529"/>
  <c r="Q78" i="529"/>
  <c r="BL78" i="529"/>
  <c r="AV78" i="529"/>
  <c r="AF78" i="529"/>
  <c r="P78" i="529"/>
  <c r="C94" i="530"/>
  <c r="BE94" i="529"/>
  <c r="BN94" i="529"/>
  <c r="AX94" i="529"/>
  <c r="BG94" i="529"/>
  <c r="AI94" i="529"/>
  <c r="S94" i="529"/>
  <c r="BL94" i="529"/>
  <c r="AL94" i="529"/>
  <c r="V94" i="529"/>
  <c r="BK94" i="529"/>
  <c r="AK94" i="529"/>
  <c r="U94" i="529"/>
  <c r="BH94" i="529"/>
  <c r="AJ94" i="529"/>
  <c r="T94" i="529"/>
  <c r="B94" i="529"/>
  <c r="BA94" i="529"/>
  <c r="AT94" i="529"/>
  <c r="AY94" i="529"/>
  <c r="O94" i="529"/>
  <c r="BD94" i="529"/>
  <c r="AH94" i="529"/>
  <c r="BC94" i="529"/>
  <c r="AG94" i="529"/>
  <c r="AZ94" i="529"/>
  <c r="AF94" i="529"/>
  <c r="P94" i="529"/>
  <c r="M94" i="529"/>
  <c r="L94" i="529"/>
  <c r="BQ94" i="529"/>
  <c r="BJ94" i="529"/>
  <c r="AE94" i="529"/>
  <c r="R94" i="529"/>
  <c r="Q94" i="529"/>
  <c r="AC94" i="529"/>
  <c r="AB94" i="529"/>
  <c r="BM94" i="529"/>
  <c r="AW94" i="529"/>
  <c r="BF94" i="529"/>
  <c r="AP94" i="529"/>
  <c r="AR94" i="529"/>
  <c r="AA94" i="529"/>
  <c r="AV94" i="529"/>
  <c r="AD94" i="529"/>
  <c r="N94" i="529"/>
  <c r="AU94" i="529"/>
  <c r="AS94" i="529"/>
  <c r="BI94" i="529"/>
  <c r="BR94" i="529"/>
  <c r="BB94" i="529"/>
  <c r="BO94" i="529"/>
  <c r="AM94" i="529"/>
  <c r="W94" i="529"/>
  <c r="BT94" i="529"/>
  <c r="H94" i="529" s="1"/>
  <c r="D94" i="530" s="1"/>
  <c r="AQ94" i="529"/>
  <c r="Z94" i="529"/>
  <c r="BS94" i="529"/>
  <c r="AO94" i="529"/>
  <c r="Y94" i="529"/>
  <c r="BP94" i="529"/>
  <c r="AN94" i="529"/>
  <c r="X94" i="529"/>
  <c r="BK108" i="529"/>
  <c r="AU108" i="529"/>
  <c r="AE108" i="529"/>
  <c r="O108" i="529"/>
  <c r="BJ108" i="529"/>
  <c r="BP108" i="529"/>
  <c r="AZ108" i="529"/>
  <c r="AJ108" i="529"/>
  <c r="T108" i="529"/>
  <c r="B108" i="529"/>
  <c r="AK108" i="529"/>
  <c r="BM108" i="529"/>
  <c r="Z108" i="529"/>
  <c r="AO108" i="529"/>
  <c r="BE108" i="529"/>
  <c r="V108" i="529"/>
  <c r="C108" i="530"/>
  <c r="BG108" i="529"/>
  <c r="AQ108" i="529"/>
  <c r="AA108" i="529"/>
  <c r="N108" i="532"/>
  <c r="BF108" i="529"/>
  <c r="BL108" i="529"/>
  <c r="AV108" i="529"/>
  <c r="AF108" i="529"/>
  <c r="P108" i="529"/>
  <c r="BQ108" i="529"/>
  <c r="AC108" i="529"/>
  <c r="AX108" i="529"/>
  <c r="R108" i="529"/>
  <c r="AG108" i="529"/>
  <c r="AT108" i="529"/>
  <c r="N108" i="529"/>
  <c r="BS108" i="529"/>
  <c r="BC108" i="529"/>
  <c r="AM108" i="529"/>
  <c r="W108" i="529"/>
  <c r="BR108" i="529"/>
  <c r="BB108" i="529"/>
  <c r="BH108" i="529"/>
  <c r="AR108" i="529"/>
  <c r="AB108" i="529"/>
  <c r="L108" i="529"/>
  <c r="BA108" i="529"/>
  <c r="U108" i="529"/>
  <c r="AP108" i="529"/>
  <c r="BI108" i="529"/>
  <c r="Y108" i="529"/>
  <c r="AL108" i="529"/>
  <c r="BO108" i="529"/>
  <c r="AY108" i="529"/>
  <c r="AI108" i="529"/>
  <c r="S108" i="529"/>
  <c r="BN108" i="529"/>
  <c r="BT108" i="529"/>
  <c r="H108" i="529" s="1"/>
  <c r="D108" i="530" s="1"/>
  <c r="BD108" i="529"/>
  <c r="AN108" i="529"/>
  <c r="X108" i="529"/>
  <c r="AS108" i="529"/>
  <c r="M108" i="529"/>
  <c r="AH108" i="529"/>
  <c r="AW108" i="529"/>
  <c r="Q108" i="529"/>
  <c r="AD108" i="529"/>
  <c r="L66" i="528"/>
  <c r="O66" i="528" s="1"/>
  <c r="R66" i="528" s="1"/>
  <c r="BR67" i="529"/>
  <c r="BB67" i="529"/>
  <c r="AL67" i="529"/>
  <c r="V67" i="529"/>
  <c r="BM67" i="529"/>
  <c r="AW67" i="529"/>
  <c r="AG67" i="529"/>
  <c r="Q67" i="529"/>
  <c r="BK67" i="529"/>
  <c r="AU67" i="529"/>
  <c r="AE67" i="529"/>
  <c r="O67" i="529"/>
  <c r="AF67" i="529"/>
  <c r="AB67" i="529"/>
  <c r="AN67" i="529"/>
  <c r="AZ67" i="529"/>
  <c r="BN67" i="529"/>
  <c r="AX67" i="529"/>
  <c r="AH67" i="529"/>
  <c r="R67" i="529"/>
  <c r="BI67" i="529"/>
  <c r="AS67" i="529"/>
  <c r="AC67" i="529"/>
  <c r="M67" i="529"/>
  <c r="BG67" i="529"/>
  <c r="AQ67" i="529"/>
  <c r="AA67" i="529"/>
  <c r="N67" i="532"/>
  <c r="P67" i="529"/>
  <c r="L67" i="529"/>
  <c r="X67" i="529"/>
  <c r="AJ67" i="529"/>
  <c r="AT67" i="529"/>
  <c r="N67" i="529"/>
  <c r="AO67" i="529"/>
  <c r="BS67" i="529"/>
  <c r="AM67" i="529"/>
  <c r="BL67" i="529"/>
  <c r="BT67" i="529"/>
  <c r="H67" i="529" s="1"/>
  <c r="D67" i="530" s="1"/>
  <c r="T67" i="529"/>
  <c r="C67" i="530"/>
  <c r="AP67" i="529"/>
  <c r="BQ67" i="529"/>
  <c r="AK67" i="529"/>
  <c r="BO67" i="529"/>
  <c r="AI67" i="529"/>
  <c r="AV67" i="529"/>
  <c r="BD67" i="529"/>
  <c r="B67" i="529"/>
  <c r="BJ67" i="529"/>
  <c r="AD67" i="529"/>
  <c r="BE67" i="529"/>
  <c r="Y67" i="529"/>
  <c r="BC67" i="529"/>
  <c r="W67" i="529"/>
  <c r="BH67" i="529"/>
  <c r="BF67" i="529"/>
  <c r="Z67" i="529"/>
  <c r="BA67" i="529"/>
  <c r="U67" i="529"/>
  <c r="AY67" i="529"/>
  <c r="S67" i="529"/>
  <c r="AR67" i="529"/>
  <c r="BP67" i="529"/>
  <c r="BN97" i="529"/>
  <c r="AX97" i="529"/>
  <c r="AH97" i="529"/>
  <c r="R97" i="529"/>
  <c r="BK97" i="529"/>
  <c r="AU97" i="529"/>
  <c r="AE97" i="529"/>
  <c r="O97" i="529"/>
  <c r="AZ97" i="529"/>
  <c r="T97" i="529"/>
  <c r="BE97" i="529"/>
  <c r="Y97" i="529"/>
  <c r="BD97" i="529"/>
  <c r="X97" i="529"/>
  <c r="BI97" i="529"/>
  <c r="AC97" i="529"/>
  <c r="BJ97" i="529"/>
  <c r="AD97" i="529"/>
  <c r="N97" i="529"/>
  <c r="BG97" i="529"/>
  <c r="AQ97" i="529"/>
  <c r="AA97" i="529"/>
  <c r="AR97" i="529"/>
  <c r="L97" i="529"/>
  <c r="AW97" i="529"/>
  <c r="Q97" i="529"/>
  <c r="P97" i="529"/>
  <c r="BA97" i="529"/>
  <c r="U97" i="529"/>
  <c r="BF97" i="529"/>
  <c r="AP97" i="529"/>
  <c r="BS97" i="529"/>
  <c r="AM97" i="529"/>
  <c r="BP97" i="529"/>
  <c r="B97" i="529"/>
  <c r="AN97" i="529"/>
  <c r="AS97" i="529"/>
  <c r="M97" i="529"/>
  <c r="AT97" i="529"/>
  <c r="N97" i="532"/>
  <c r="AV97" i="529"/>
  <c r="C97" i="530"/>
  <c r="BC97" i="529"/>
  <c r="W97" i="529"/>
  <c r="AJ97" i="529"/>
  <c r="BT97" i="529"/>
  <c r="H97" i="529" s="1"/>
  <c r="D97" i="530" s="1"/>
  <c r="Z97" i="529"/>
  <c r="AO97" i="529"/>
  <c r="BR97" i="529"/>
  <c r="BB97" i="529"/>
  <c r="AL97" i="529"/>
  <c r="V97" i="529"/>
  <c r="BO97" i="529"/>
  <c r="AY97" i="529"/>
  <c r="AI97" i="529"/>
  <c r="S97" i="529"/>
  <c r="BH97" i="529"/>
  <c r="AB97" i="529"/>
  <c r="BM97" i="529"/>
  <c r="AG97" i="529"/>
  <c r="BL97" i="529"/>
  <c r="AF97" i="529"/>
  <c r="BQ97" i="529"/>
  <c r="AK97" i="529"/>
  <c r="I102" i="528"/>
  <c r="L102" i="528" s="1"/>
  <c r="O102" i="528" s="1"/>
  <c r="R102" i="528" s="1"/>
  <c r="C87" i="530"/>
  <c r="BF87" i="529"/>
  <c r="AP87" i="529"/>
  <c r="Z87" i="529"/>
  <c r="BQ87" i="529"/>
  <c r="BA87" i="529"/>
  <c r="AK87" i="529"/>
  <c r="U87" i="529"/>
  <c r="BP87" i="529"/>
  <c r="AZ87" i="529"/>
  <c r="AJ87" i="529"/>
  <c r="T87" i="529"/>
  <c r="B87" i="529"/>
  <c r="BG87" i="529"/>
  <c r="AQ87" i="529"/>
  <c r="AA87" i="529"/>
  <c r="N87" i="532"/>
  <c r="BJ87" i="529"/>
  <c r="AL87" i="529"/>
  <c r="R87" i="529"/>
  <c r="BE87" i="529"/>
  <c r="AG87" i="529"/>
  <c r="M87" i="529"/>
  <c r="BD87" i="529"/>
  <c r="AF87" i="529"/>
  <c r="L87" i="529"/>
  <c r="BK87" i="529"/>
  <c r="AM87" i="529"/>
  <c r="S87" i="529"/>
  <c r="BB87" i="529"/>
  <c r="AH87" i="529"/>
  <c r="N87" i="529"/>
  <c r="AW87" i="529"/>
  <c r="AC87" i="529"/>
  <c r="BT87" i="529"/>
  <c r="H87" i="529" s="1"/>
  <c r="D87" i="530" s="1"/>
  <c r="AV87" i="529"/>
  <c r="AB87" i="529"/>
  <c r="BC87" i="529"/>
  <c r="AI87" i="529"/>
  <c r="O87" i="529"/>
  <c r="BR87" i="529"/>
  <c r="AX87" i="529"/>
  <c r="AD87" i="529"/>
  <c r="BM87" i="529"/>
  <c r="AS87" i="529"/>
  <c r="Y87" i="529"/>
  <c r="BL87" i="529"/>
  <c r="AR87" i="529"/>
  <c r="X87" i="529"/>
  <c r="BS87" i="529"/>
  <c r="AY87" i="529"/>
  <c r="AE87" i="529"/>
  <c r="BN87" i="529"/>
  <c r="AT87" i="529"/>
  <c r="V87" i="529"/>
  <c r="BI87" i="529"/>
  <c r="AO87" i="529"/>
  <c r="Q87" i="529"/>
  <c r="BH87" i="529"/>
  <c r="AN87" i="529"/>
  <c r="P87" i="529"/>
  <c r="BO87" i="529"/>
  <c r="AU87" i="529"/>
  <c r="W87" i="529"/>
  <c r="BI84" i="529"/>
  <c r="AS84" i="529"/>
  <c r="AC84" i="529"/>
  <c r="M84" i="529"/>
  <c r="BH84" i="529"/>
  <c r="AR84" i="529"/>
  <c r="AB84" i="529"/>
  <c r="L84" i="529"/>
  <c r="BO84" i="529"/>
  <c r="AY84" i="529"/>
  <c r="AI84" i="529"/>
  <c r="S84" i="529"/>
  <c r="BN84" i="529"/>
  <c r="AX84" i="529"/>
  <c r="AH84" i="529"/>
  <c r="R84" i="529"/>
  <c r="BM84" i="529"/>
  <c r="AO84" i="529"/>
  <c r="U84" i="529"/>
  <c r="BL84" i="529"/>
  <c r="AN84" i="529"/>
  <c r="T84" i="529"/>
  <c r="BS84" i="529"/>
  <c r="AU84" i="529"/>
  <c r="AA84" i="529"/>
  <c r="BR84" i="529"/>
  <c r="AT84" i="529"/>
  <c r="Z84" i="529"/>
  <c r="BE84" i="529"/>
  <c r="AK84" i="529"/>
  <c r="Q84" i="529"/>
  <c r="BD84" i="529"/>
  <c r="AJ84" i="529"/>
  <c r="P84" i="529"/>
  <c r="BK84" i="529"/>
  <c r="AQ84" i="529"/>
  <c r="W84" i="529"/>
  <c r="BJ84" i="529"/>
  <c r="AP84" i="529"/>
  <c r="V84" i="529"/>
  <c r="C84" i="530"/>
  <c r="BA84" i="529"/>
  <c r="AG84" i="529"/>
  <c r="BT84" i="529"/>
  <c r="H84" i="529" s="1"/>
  <c r="D84" i="530" s="1"/>
  <c r="AZ84" i="529"/>
  <c r="AF84" i="529"/>
  <c r="BG84" i="529"/>
  <c r="AM84" i="529"/>
  <c r="O84" i="529"/>
  <c r="BF84" i="529"/>
  <c r="AL84" i="529"/>
  <c r="N84" i="529"/>
  <c r="BQ84" i="529"/>
  <c r="AW84" i="529"/>
  <c r="Y84" i="529"/>
  <c r="BP84" i="529"/>
  <c r="AV84" i="529"/>
  <c r="X84" i="529"/>
  <c r="B84" i="529"/>
  <c r="BC84" i="529"/>
  <c r="AE84" i="529"/>
  <c r="BB84" i="529"/>
  <c r="AD84" i="529"/>
  <c r="I119" i="528"/>
  <c r="L119" i="528" s="1"/>
  <c r="O119" i="528" s="1"/>
  <c r="R119" i="528" s="1"/>
  <c r="BO62" i="529"/>
  <c r="AY62" i="529"/>
  <c r="AI62" i="529"/>
  <c r="S62" i="529"/>
  <c r="BP62" i="529"/>
  <c r="AZ62" i="529"/>
  <c r="AJ62" i="529"/>
  <c r="T62" i="529"/>
  <c r="B62" i="529"/>
  <c r="AS62" i="529"/>
  <c r="M62" i="529"/>
  <c r="AP62" i="529"/>
  <c r="BM62" i="529"/>
  <c r="AG62" i="529"/>
  <c r="BJ62" i="529"/>
  <c r="AD62" i="529"/>
  <c r="BK62" i="529"/>
  <c r="AU62" i="529"/>
  <c r="AE62" i="529"/>
  <c r="O62" i="529"/>
  <c r="BL62" i="529"/>
  <c r="AV62" i="529"/>
  <c r="AF62" i="529"/>
  <c r="P62" i="529"/>
  <c r="BQ62" i="529"/>
  <c r="AK62" i="529"/>
  <c r="BN62" i="529"/>
  <c r="AH62" i="529"/>
  <c r="BE62" i="529"/>
  <c r="Y62" i="529"/>
  <c r="BB62" i="529"/>
  <c r="V62" i="529"/>
  <c r="BS62" i="529"/>
  <c r="BC62" i="529"/>
  <c r="AM62" i="529"/>
  <c r="W62" i="529"/>
  <c r="BT62" i="529"/>
  <c r="H62" i="529" s="1"/>
  <c r="D62" i="530" s="1"/>
  <c r="BD62" i="529"/>
  <c r="AN62" i="529"/>
  <c r="X62" i="529"/>
  <c r="BA62" i="529"/>
  <c r="U62" i="529"/>
  <c r="AX62" i="529"/>
  <c r="R62" i="529"/>
  <c r="AO62" i="529"/>
  <c r="BR62" i="529"/>
  <c r="AL62" i="529"/>
  <c r="AQ62" i="529"/>
  <c r="AR62" i="529"/>
  <c r="AC62" i="529"/>
  <c r="Q62" i="529"/>
  <c r="AA62" i="529"/>
  <c r="AB62" i="529"/>
  <c r="BF62" i="529"/>
  <c r="AT62" i="529"/>
  <c r="C62" i="530"/>
  <c r="N62" i="532"/>
  <c r="L62" i="529"/>
  <c r="Z62" i="529"/>
  <c r="N62" i="529"/>
  <c r="BG62" i="529"/>
  <c r="BH62" i="529"/>
  <c r="BI62" i="529"/>
  <c r="AW62" i="529"/>
  <c r="I123" i="528"/>
  <c r="L123" i="528" s="1"/>
  <c r="BJ109" i="529"/>
  <c r="AT109" i="529"/>
  <c r="AD109" i="529"/>
  <c r="N109" i="529"/>
  <c r="BE109" i="529"/>
  <c r="AO109" i="529"/>
  <c r="Y109" i="529"/>
  <c r="BS109" i="529"/>
  <c r="BC109" i="529"/>
  <c r="AM109" i="529"/>
  <c r="W109" i="529"/>
  <c r="BL109" i="529"/>
  <c r="BH109" i="529"/>
  <c r="BT109" i="529"/>
  <c r="H109" i="529" s="1"/>
  <c r="D109" i="530" s="1"/>
  <c r="T109" i="529"/>
  <c r="C109" i="530"/>
  <c r="BF109" i="529"/>
  <c r="AP109" i="529"/>
  <c r="Z109" i="529"/>
  <c r="BQ109" i="529"/>
  <c r="BA109" i="529"/>
  <c r="AK109" i="529"/>
  <c r="U109" i="529"/>
  <c r="BO109" i="529"/>
  <c r="AY109" i="529"/>
  <c r="AI109" i="529"/>
  <c r="S109" i="529"/>
  <c r="AV109" i="529"/>
  <c r="BB109" i="529"/>
  <c r="V109" i="529"/>
  <c r="AW109" i="529"/>
  <c r="Q109" i="529"/>
  <c r="AU109" i="529"/>
  <c r="O109" i="529"/>
  <c r="AR109" i="529"/>
  <c r="AN109" i="529"/>
  <c r="AJ109" i="529"/>
  <c r="AX109" i="529"/>
  <c r="R109" i="529"/>
  <c r="AS109" i="529"/>
  <c r="M109" i="529"/>
  <c r="AQ109" i="529"/>
  <c r="AB109" i="529"/>
  <c r="X109" i="529"/>
  <c r="B109" i="529"/>
  <c r="BR109" i="529"/>
  <c r="AL109" i="529"/>
  <c r="BM109" i="529"/>
  <c r="AG109" i="529"/>
  <c r="BK109" i="529"/>
  <c r="AE109" i="529"/>
  <c r="AF109" i="529"/>
  <c r="L109" i="529"/>
  <c r="BP109" i="529"/>
  <c r="BN109" i="529"/>
  <c r="AH109" i="529"/>
  <c r="BI109" i="529"/>
  <c r="AC109" i="529"/>
  <c r="BG109" i="529"/>
  <c r="AA109" i="529"/>
  <c r="P109" i="529"/>
  <c r="BD109" i="529"/>
  <c r="AZ109" i="529"/>
  <c r="BS50" i="529"/>
  <c r="BC50" i="529"/>
  <c r="AM50" i="529"/>
  <c r="W50" i="529"/>
  <c r="BT50" i="529"/>
  <c r="H50" i="529" s="1"/>
  <c r="D50" i="530" s="1"/>
  <c r="BD50" i="529"/>
  <c r="AN50" i="529"/>
  <c r="X50" i="529"/>
  <c r="BE50" i="529"/>
  <c r="Y50" i="529"/>
  <c r="BB50" i="529"/>
  <c r="V50" i="529"/>
  <c r="BI50" i="529"/>
  <c r="AC50" i="529"/>
  <c r="BN50" i="529"/>
  <c r="AH50" i="529"/>
  <c r="BO50" i="529"/>
  <c r="AY50" i="529"/>
  <c r="AI50" i="529"/>
  <c r="S50" i="529"/>
  <c r="BP50" i="529"/>
  <c r="AZ50" i="529"/>
  <c r="AJ50" i="529"/>
  <c r="T50" i="529"/>
  <c r="AW50" i="529"/>
  <c r="Q50" i="529"/>
  <c r="AT50" i="529"/>
  <c r="N50" i="529"/>
  <c r="BA50" i="529"/>
  <c r="U50" i="529"/>
  <c r="BF50" i="529"/>
  <c r="Z50" i="529"/>
  <c r="BK50" i="529"/>
  <c r="AU50" i="529"/>
  <c r="AE50" i="529"/>
  <c r="O50" i="529"/>
  <c r="BL50" i="529"/>
  <c r="AV50" i="529"/>
  <c r="AF50" i="529"/>
  <c r="P50" i="529"/>
  <c r="AO50" i="529"/>
  <c r="BR50" i="529"/>
  <c r="AL50" i="529"/>
  <c r="B50" i="529"/>
  <c r="AS50" i="529"/>
  <c r="M50" i="529"/>
  <c r="AX50" i="529"/>
  <c r="R50" i="529"/>
  <c r="C50" i="530"/>
  <c r="BG50" i="529"/>
  <c r="AQ50" i="529"/>
  <c r="AA50" i="529"/>
  <c r="N50" i="532"/>
  <c r="BH50" i="529"/>
  <c r="AR50" i="529"/>
  <c r="AB50" i="529"/>
  <c r="BM50" i="529"/>
  <c r="AG50" i="529"/>
  <c r="BJ50" i="529"/>
  <c r="AD50" i="529"/>
  <c r="BQ50" i="529"/>
  <c r="AK50" i="529"/>
  <c r="AP50" i="529"/>
  <c r="L50" i="529"/>
  <c r="BK82" i="529"/>
  <c r="AU82" i="529"/>
  <c r="AE82" i="529"/>
  <c r="O82" i="529"/>
  <c r="BJ82" i="529"/>
  <c r="AT82" i="529"/>
  <c r="AD82" i="529"/>
  <c r="N82" i="529"/>
  <c r="BE82" i="529"/>
  <c r="AO82" i="529"/>
  <c r="Y82" i="529"/>
  <c r="BT82" i="529"/>
  <c r="H82" i="529" s="1"/>
  <c r="D82" i="530" s="1"/>
  <c r="BD82" i="529"/>
  <c r="AN82" i="529"/>
  <c r="X82" i="529"/>
  <c r="BG82" i="529"/>
  <c r="AQ82" i="529"/>
  <c r="AA82" i="529"/>
  <c r="N82" i="532"/>
  <c r="AP82" i="529"/>
  <c r="Z82" i="529"/>
  <c r="BQ82" i="529"/>
  <c r="BA82" i="529"/>
  <c r="AK82" i="529"/>
  <c r="BP82" i="529"/>
  <c r="AZ82" i="529"/>
  <c r="AJ82" i="529"/>
  <c r="B82" i="529"/>
  <c r="AM82" i="529"/>
  <c r="W82" i="529"/>
  <c r="BB82" i="529"/>
  <c r="BM82" i="529"/>
  <c r="AG82" i="529"/>
  <c r="Q82" i="529"/>
  <c r="AV82" i="529"/>
  <c r="P82" i="529"/>
  <c r="C82" i="530"/>
  <c r="BF82" i="529"/>
  <c r="U82" i="529"/>
  <c r="T82" i="529"/>
  <c r="BC82" i="529"/>
  <c r="BR82" i="529"/>
  <c r="V82" i="529"/>
  <c r="AW82" i="529"/>
  <c r="BL82" i="529"/>
  <c r="BS82" i="529"/>
  <c r="AL82" i="529"/>
  <c r="AF82" i="529"/>
  <c r="BO82" i="529"/>
  <c r="AY82" i="529"/>
  <c r="AI82" i="529"/>
  <c r="S82" i="529"/>
  <c r="BN82" i="529"/>
  <c r="AX82" i="529"/>
  <c r="AH82" i="529"/>
  <c r="R82" i="529"/>
  <c r="BI82" i="529"/>
  <c r="AS82" i="529"/>
  <c r="AC82" i="529"/>
  <c r="M82" i="529"/>
  <c r="BH82" i="529"/>
  <c r="AR82" i="529"/>
  <c r="AB82" i="529"/>
  <c r="L82" i="529"/>
  <c r="O83" i="528"/>
  <c r="R83" i="528" s="1"/>
  <c r="I96" i="528"/>
  <c r="L96" i="528" s="1"/>
  <c r="BK70" i="529"/>
  <c r="AU70" i="529"/>
  <c r="AE70" i="529"/>
  <c r="O70" i="529"/>
  <c r="BJ70" i="529"/>
  <c r="AT70" i="529"/>
  <c r="AD70" i="529"/>
  <c r="N70" i="529"/>
  <c r="BH70" i="529"/>
  <c r="AR70" i="529"/>
  <c r="AB70" i="529"/>
  <c r="L70" i="529"/>
  <c r="AW70" i="529"/>
  <c r="AS70" i="529"/>
  <c r="AO70" i="529"/>
  <c r="AK70" i="529"/>
  <c r="C70" i="530"/>
  <c r="AQ70" i="529"/>
  <c r="AA70" i="529"/>
  <c r="N70" i="532"/>
  <c r="BF70" i="529"/>
  <c r="Z70" i="529"/>
  <c r="BT70" i="529"/>
  <c r="H70" i="529" s="1"/>
  <c r="D70" i="530" s="1"/>
  <c r="BD70" i="529"/>
  <c r="X70" i="529"/>
  <c r="AC70" i="529"/>
  <c r="Y70" i="529"/>
  <c r="U70" i="529"/>
  <c r="BC70" i="529"/>
  <c r="W70" i="529"/>
  <c r="BR70" i="529"/>
  <c r="V70" i="529"/>
  <c r="BP70" i="529"/>
  <c r="AJ70" i="529"/>
  <c r="B70" i="529"/>
  <c r="M70" i="529"/>
  <c r="BG70" i="529"/>
  <c r="AP70" i="529"/>
  <c r="AN70" i="529"/>
  <c r="AG70" i="529"/>
  <c r="AM70" i="529"/>
  <c r="BB70" i="529"/>
  <c r="AZ70" i="529"/>
  <c r="Q70" i="529"/>
  <c r="BQ70" i="529"/>
  <c r="BS70" i="529"/>
  <c r="AL70" i="529"/>
  <c r="T70" i="529"/>
  <c r="S70" i="529"/>
  <c r="R70" i="529"/>
  <c r="P70" i="529"/>
  <c r="BA70" i="529"/>
  <c r="BO70" i="529"/>
  <c r="BN70" i="529"/>
  <c r="BL70" i="529"/>
  <c r="BM70" i="529"/>
  <c r="AY70" i="529"/>
  <c r="AX70" i="529"/>
  <c r="AV70" i="529"/>
  <c r="BI70" i="529"/>
  <c r="AI70" i="529"/>
  <c r="AH70" i="529"/>
  <c r="AF70" i="529"/>
  <c r="BE70" i="529"/>
  <c r="C55" i="530"/>
  <c r="BF55" i="529"/>
  <c r="AP55" i="529"/>
  <c r="Z55" i="529"/>
  <c r="BS55" i="529"/>
  <c r="BC55" i="529"/>
  <c r="AM55" i="529"/>
  <c r="W55" i="529"/>
  <c r="BT55" i="529"/>
  <c r="H55" i="529" s="1"/>
  <c r="D55" i="530" s="1"/>
  <c r="AN55" i="529"/>
  <c r="AS55" i="529"/>
  <c r="M55" i="529"/>
  <c r="AR55" i="529"/>
  <c r="L55" i="529"/>
  <c r="AW55" i="529"/>
  <c r="Q55" i="529"/>
  <c r="BR55" i="529"/>
  <c r="BB55" i="529"/>
  <c r="AL55" i="529"/>
  <c r="V55" i="529"/>
  <c r="BO55" i="529"/>
  <c r="AY55" i="529"/>
  <c r="AI55" i="529"/>
  <c r="S55" i="529"/>
  <c r="BL55" i="529"/>
  <c r="AF55" i="529"/>
  <c r="BQ55" i="529"/>
  <c r="AK55" i="529"/>
  <c r="BP55" i="529"/>
  <c r="AJ55" i="529"/>
  <c r="B55" i="529"/>
  <c r="AO55" i="529"/>
  <c r="BJ55" i="529"/>
  <c r="AT55" i="529"/>
  <c r="AD55" i="529"/>
  <c r="N55" i="529"/>
  <c r="BG55" i="529"/>
  <c r="AQ55" i="529"/>
  <c r="AA55" i="529"/>
  <c r="N55" i="532"/>
  <c r="AV55" i="529"/>
  <c r="P55" i="529"/>
  <c r="BA55" i="529"/>
  <c r="U55" i="529"/>
  <c r="AZ55" i="529"/>
  <c r="T55" i="529"/>
  <c r="BE55" i="529"/>
  <c r="Y55" i="529"/>
  <c r="AH55" i="529"/>
  <c r="AE55" i="529"/>
  <c r="BI55" i="529"/>
  <c r="BM55" i="529"/>
  <c r="R55" i="529"/>
  <c r="O55" i="529"/>
  <c r="AC55" i="529"/>
  <c r="AG55" i="529"/>
  <c r="BN55" i="529"/>
  <c r="BK55" i="529"/>
  <c r="BD55" i="529"/>
  <c r="BH55" i="529"/>
  <c r="AX55" i="529"/>
  <c r="AU55" i="529"/>
  <c r="X55" i="529"/>
  <c r="AB55" i="529"/>
  <c r="C115" i="530"/>
  <c r="BH115" i="529"/>
  <c r="AR115" i="529"/>
  <c r="AB115" i="529"/>
  <c r="L115" i="529"/>
  <c r="BO115" i="529"/>
  <c r="AY115" i="529"/>
  <c r="AI115" i="529"/>
  <c r="S115" i="529"/>
  <c r="BM115" i="529"/>
  <c r="AW115" i="529"/>
  <c r="AG115" i="529"/>
  <c r="Q115" i="529"/>
  <c r="AH115" i="529"/>
  <c r="AD115" i="529"/>
  <c r="Z115" i="529"/>
  <c r="V115" i="529"/>
  <c r="BT115" i="529"/>
  <c r="H115" i="529" s="1"/>
  <c r="D115" i="530" s="1"/>
  <c r="BD115" i="529"/>
  <c r="AN115" i="529"/>
  <c r="X115" i="529"/>
  <c r="BK115" i="529"/>
  <c r="AU115" i="529"/>
  <c r="AE115" i="529"/>
  <c r="O115" i="529"/>
  <c r="BI115" i="529"/>
  <c r="AS115" i="529"/>
  <c r="AC115" i="529"/>
  <c r="M115" i="529"/>
  <c r="R115" i="529"/>
  <c r="N115" i="529"/>
  <c r="BR115" i="529"/>
  <c r="BP115" i="529"/>
  <c r="AZ115" i="529"/>
  <c r="AJ115" i="529"/>
  <c r="T115" i="529"/>
  <c r="B115" i="529"/>
  <c r="BG115" i="529"/>
  <c r="AQ115" i="529"/>
  <c r="AA115" i="529"/>
  <c r="BE115" i="529"/>
  <c r="AO115" i="529"/>
  <c r="Y115" i="529"/>
  <c r="BN115" i="529"/>
  <c r="BJ115" i="529"/>
  <c r="BF115" i="529"/>
  <c r="BB115" i="529"/>
  <c r="BL115" i="529"/>
  <c r="AV115" i="529"/>
  <c r="AF115" i="529"/>
  <c r="P115" i="529"/>
  <c r="BS115" i="529"/>
  <c r="BC115" i="529"/>
  <c r="AM115" i="529"/>
  <c r="W115" i="529"/>
  <c r="BQ115" i="529"/>
  <c r="BA115" i="529"/>
  <c r="AK115" i="529"/>
  <c r="U115" i="529"/>
  <c r="AX115" i="529"/>
  <c r="AT115" i="529"/>
  <c r="AP115" i="529"/>
  <c r="AL115" i="529"/>
  <c r="BK43" i="529"/>
  <c r="AU43" i="529"/>
  <c r="AE43" i="529"/>
  <c r="O43" i="529"/>
  <c r="BJ43" i="529"/>
  <c r="AT43" i="529"/>
  <c r="AD43" i="529"/>
  <c r="N43" i="529"/>
  <c r="BE43" i="529"/>
  <c r="AO43" i="529"/>
  <c r="Y43" i="529"/>
  <c r="BT43" i="529"/>
  <c r="H43" i="529" s="1"/>
  <c r="D43" i="530" s="1"/>
  <c r="BD43" i="529"/>
  <c r="AN43" i="529"/>
  <c r="X43" i="529"/>
  <c r="C43" i="530"/>
  <c r="BG43" i="529"/>
  <c r="AQ43" i="529"/>
  <c r="AA43" i="529"/>
  <c r="N43" i="532"/>
  <c r="BF43" i="529"/>
  <c r="AP43" i="529"/>
  <c r="Z43" i="529"/>
  <c r="BQ43" i="529"/>
  <c r="BA43" i="529"/>
  <c r="AK43" i="529"/>
  <c r="U43" i="529"/>
  <c r="BP43" i="529"/>
  <c r="AZ43" i="529"/>
  <c r="AJ43" i="529"/>
  <c r="T43" i="529"/>
  <c r="B43" i="529"/>
  <c r="BO43" i="529"/>
  <c r="AY43" i="529"/>
  <c r="AI43" i="529"/>
  <c r="S43" i="529"/>
  <c r="BN43" i="529"/>
  <c r="AX43" i="529"/>
  <c r="AH43" i="529"/>
  <c r="R43" i="529"/>
  <c r="BI43" i="529"/>
  <c r="AS43" i="529"/>
  <c r="AC43" i="529"/>
  <c r="M43" i="529"/>
  <c r="BH43" i="529"/>
  <c r="AR43" i="529"/>
  <c r="AB43" i="529"/>
  <c r="L43" i="529"/>
  <c r="BS43" i="529"/>
  <c r="BR43" i="529"/>
  <c r="BM43" i="529"/>
  <c r="BL43" i="529"/>
  <c r="BC43" i="529"/>
  <c r="BB43" i="529"/>
  <c r="AW43" i="529"/>
  <c r="AV43" i="529"/>
  <c r="AM43" i="529"/>
  <c r="AL43" i="529"/>
  <c r="AG43" i="529"/>
  <c r="AF43" i="529"/>
  <c r="W43" i="529"/>
  <c r="V43" i="529"/>
  <c r="Q43" i="529"/>
  <c r="P43" i="529"/>
  <c r="BP107" i="529"/>
  <c r="AZ107" i="529"/>
  <c r="AJ107" i="529"/>
  <c r="T107" i="529"/>
  <c r="B107" i="529"/>
  <c r="BE107" i="529"/>
  <c r="AO107" i="529"/>
  <c r="Y107" i="529"/>
  <c r="BN107" i="529"/>
  <c r="AH107" i="529"/>
  <c r="BK107" i="529"/>
  <c r="AE107" i="529"/>
  <c r="BR107" i="529"/>
  <c r="AL107" i="529"/>
  <c r="BO107" i="529"/>
  <c r="AI107" i="529"/>
  <c r="AV107" i="529"/>
  <c r="AF107" i="529"/>
  <c r="BQ107" i="529"/>
  <c r="BA107" i="529"/>
  <c r="AK107" i="529"/>
  <c r="U107" i="529"/>
  <c r="Z107" i="529"/>
  <c r="BC107" i="529"/>
  <c r="BJ107" i="529"/>
  <c r="AD107" i="529"/>
  <c r="BG107" i="529"/>
  <c r="C107" i="530"/>
  <c r="AR107" i="529"/>
  <c r="L107" i="529"/>
  <c r="AG107" i="529"/>
  <c r="AX107" i="529"/>
  <c r="R107" i="529"/>
  <c r="O107" i="529"/>
  <c r="V107" i="529"/>
  <c r="S107" i="529"/>
  <c r="BL107" i="529"/>
  <c r="P107" i="529"/>
  <c r="BF107" i="529"/>
  <c r="W107" i="529"/>
  <c r="AA107" i="529"/>
  <c r="BH107" i="529"/>
  <c r="AB107" i="529"/>
  <c r="AW107" i="529"/>
  <c r="Q107" i="529"/>
  <c r="AU107" i="529"/>
  <c r="AY107" i="529"/>
  <c r="BM107" i="529"/>
  <c r="BB107" i="529"/>
  <c r="BT107" i="529"/>
  <c r="H107" i="529" s="1"/>
  <c r="D107" i="530" s="1"/>
  <c r="BD107" i="529"/>
  <c r="AN107" i="529"/>
  <c r="X107" i="529"/>
  <c r="BI107" i="529"/>
  <c r="AS107" i="529"/>
  <c r="AC107" i="529"/>
  <c r="M107" i="529"/>
  <c r="AP107" i="529"/>
  <c r="BS107" i="529"/>
  <c r="AM107" i="529"/>
  <c r="AT107" i="529"/>
  <c r="N107" i="529"/>
  <c r="AQ107" i="529"/>
  <c r="C48" i="530"/>
  <c r="BE48" i="529"/>
  <c r="AO48" i="529"/>
  <c r="Y48" i="529"/>
  <c r="BP48" i="529"/>
  <c r="AU48" i="529"/>
  <c r="Z48" i="529"/>
  <c r="BT48" i="529"/>
  <c r="H48" i="529" s="1"/>
  <c r="D48" i="530" s="1"/>
  <c r="AY48" i="529"/>
  <c r="AD48" i="529"/>
  <c r="BC48" i="529"/>
  <c r="AH48" i="529"/>
  <c r="L48" i="529"/>
  <c r="BG48" i="529"/>
  <c r="AL48" i="529"/>
  <c r="P48" i="529"/>
  <c r="BQ48" i="529"/>
  <c r="BA48" i="529"/>
  <c r="AK48" i="529"/>
  <c r="U48" i="529"/>
  <c r="BK48" i="529"/>
  <c r="AP48" i="529"/>
  <c r="T48" i="529"/>
  <c r="BO48" i="529"/>
  <c r="AT48" i="529"/>
  <c r="X48" i="529"/>
  <c r="BS48" i="529"/>
  <c r="AX48" i="529"/>
  <c r="AB48" i="529"/>
  <c r="N48" i="532"/>
  <c r="BB48" i="529"/>
  <c r="AF48" i="529"/>
  <c r="BM48" i="529"/>
  <c r="AW48" i="529"/>
  <c r="AG48" i="529"/>
  <c r="Q48" i="529"/>
  <c r="BF48" i="529"/>
  <c r="AJ48" i="529"/>
  <c r="O48" i="529"/>
  <c r="BJ48" i="529"/>
  <c r="AN48" i="529"/>
  <c r="S48" i="529"/>
  <c r="BN48" i="529"/>
  <c r="AR48" i="529"/>
  <c r="W48" i="529"/>
  <c r="BR48" i="529"/>
  <c r="AV48" i="529"/>
  <c r="AA48" i="529"/>
  <c r="BI48" i="529"/>
  <c r="AS48" i="529"/>
  <c r="AC48" i="529"/>
  <c r="M48" i="529"/>
  <c r="AZ48" i="529"/>
  <c r="AE48" i="529"/>
  <c r="B48" i="529"/>
  <c r="BD48" i="529"/>
  <c r="AI48" i="529"/>
  <c r="N48" i="529"/>
  <c r="BH48" i="529"/>
  <c r="AM48" i="529"/>
  <c r="R48" i="529"/>
  <c r="BL48" i="529"/>
  <c r="AQ48" i="529"/>
  <c r="V48" i="529"/>
  <c r="C80" i="530"/>
  <c r="BE80" i="529"/>
  <c r="AO80" i="529"/>
  <c r="Y80" i="529"/>
  <c r="BT80" i="529"/>
  <c r="H80" i="529" s="1"/>
  <c r="D80" i="530" s="1"/>
  <c r="BD80" i="529"/>
  <c r="AN80" i="529"/>
  <c r="X80" i="529"/>
  <c r="BK80" i="529"/>
  <c r="AU80" i="529"/>
  <c r="AE80" i="529"/>
  <c r="O80" i="529"/>
  <c r="BJ80" i="529"/>
  <c r="AT80" i="529"/>
  <c r="AD80" i="529"/>
  <c r="N80" i="529"/>
  <c r="BA80" i="529"/>
  <c r="AK80" i="529"/>
  <c r="U80" i="529"/>
  <c r="AZ80" i="529"/>
  <c r="AJ80" i="529"/>
  <c r="T80" i="529"/>
  <c r="BG80" i="529"/>
  <c r="AQ80" i="529"/>
  <c r="N80" i="532"/>
  <c r="BF80" i="529"/>
  <c r="Z80" i="529"/>
  <c r="BM80" i="529"/>
  <c r="Q80" i="529"/>
  <c r="BL80" i="529"/>
  <c r="BQ80" i="529"/>
  <c r="BP80" i="529"/>
  <c r="B80" i="529"/>
  <c r="AA80" i="529"/>
  <c r="AP80" i="529"/>
  <c r="AG80" i="529"/>
  <c r="AW80" i="529"/>
  <c r="AC80" i="529"/>
  <c r="AR80" i="529"/>
  <c r="L80" i="529"/>
  <c r="AY80" i="529"/>
  <c r="S80" i="529"/>
  <c r="AX80" i="529"/>
  <c r="R80" i="529"/>
  <c r="AI80" i="529"/>
  <c r="M80" i="529"/>
  <c r="AF80" i="529"/>
  <c r="BS80" i="529"/>
  <c r="AM80" i="529"/>
  <c r="BR80" i="529"/>
  <c r="AL80" i="529"/>
  <c r="BN80" i="529"/>
  <c r="BI80" i="529"/>
  <c r="BH80" i="529"/>
  <c r="AB80" i="529"/>
  <c r="BO80" i="529"/>
  <c r="AH80" i="529"/>
  <c r="AS80" i="529"/>
  <c r="AV80" i="529"/>
  <c r="P80" i="529"/>
  <c r="BC80" i="529"/>
  <c r="W80" i="529"/>
  <c r="BB80" i="529"/>
  <c r="V80" i="529"/>
  <c r="BR125" i="529"/>
  <c r="BB125" i="529"/>
  <c r="AL125" i="529"/>
  <c r="V125" i="529"/>
  <c r="BM125" i="529"/>
  <c r="AW125" i="529"/>
  <c r="AG125" i="529"/>
  <c r="Q125" i="529"/>
  <c r="BL125" i="529"/>
  <c r="AV125" i="529"/>
  <c r="AF125" i="529"/>
  <c r="P125" i="529"/>
  <c r="BS125" i="529"/>
  <c r="BC125" i="529"/>
  <c r="AM125" i="529"/>
  <c r="W125" i="529"/>
  <c r="S125" i="529"/>
  <c r="AD125" i="529"/>
  <c r="BN125" i="529"/>
  <c r="AX125" i="529"/>
  <c r="AH125" i="529"/>
  <c r="R125" i="529"/>
  <c r="BI125" i="529"/>
  <c r="AS125" i="529"/>
  <c r="AC125" i="529"/>
  <c r="M125" i="529"/>
  <c r="BH125" i="529"/>
  <c r="AR125" i="529"/>
  <c r="AB125" i="529"/>
  <c r="L125" i="529"/>
  <c r="BO125" i="529"/>
  <c r="AY125" i="529"/>
  <c r="AI125" i="529"/>
  <c r="BE125" i="529"/>
  <c r="BJ125" i="529"/>
  <c r="AT125" i="529"/>
  <c r="N125" i="529"/>
  <c r="AO125" i="529"/>
  <c r="Y125" i="529"/>
  <c r="BT125" i="529"/>
  <c r="H125" i="529" s="1"/>
  <c r="D125" i="530" s="1"/>
  <c r="BD125" i="529"/>
  <c r="AN125" i="529"/>
  <c r="X125" i="529"/>
  <c r="BK125" i="529"/>
  <c r="AU125" i="529"/>
  <c r="AE125" i="529"/>
  <c r="O125" i="529"/>
  <c r="C125" i="530"/>
  <c r="BF125" i="529"/>
  <c r="AP125" i="529"/>
  <c r="Z125" i="529"/>
  <c r="BQ125" i="529"/>
  <c r="BA125" i="529"/>
  <c r="AK125" i="529"/>
  <c r="U125" i="529"/>
  <c r="BP125" i="529"/>
  <c r="AZ125" i="529"/>
  <c r="AJ125" i="529"/>
  <c r="T125" i="529"/>
  <c r="B125" i="529"/>
  <c r="BG125" i="529"/>
  <c r="AQ125" i="529"/>
  <c r="AA125" i="529"/>
  <c r="N125" i="532"/>
  <c r="BL127" i="529"/>
  <c r="AV127" i="529"/>
  <c r="AF127" i="529"/>
  <c r="P127" i="529"/>
  <c r="BS127" i="529"/>
  <c r="BC127" i="529"/>
  <c r="AM127" i="529"/>
  <c r="W127" i="529"/>
  <c r="BR127" i="529"/>
  <c r="BB127" i="529"/>
  <c r="AL127" i="529"/>
  <c r="V127" i="529"/>
  <c r="BM127" i="529"/>
  <c r="AW127" i="529"/>
  <c r="AG127" i="529"/>
  <c r="Q127" i="529"/>
  <c r="C127" i="530"/>
  <c r="BH127" i="529"/>
  <c r="AR127" i="529"/>
  <c r="AB127" i="529"/>
  <c r="L127" i="529"/>
  <c r="BO127" i="529"/>
  <c r="AY127" i="529"/>
  <c r="AI127" i="529"/>
  <c r="S127" i="529"/>
  <c r="BN127" i="529"/>
  <c r="AX127" i="529"/>
  <c r="AH127" i="529"/>
  <c r="R127" i="529"/>
  <c r="BI127" i="529"/>
  <c r="AS127" i="529"/>
  <c r="AC127" i="529"/>
  <c r="M127" i="529"/>
  <c r="BT127" i="529"/>
  <c r="H127" i="529" s="1"/>
  <c r="D127" i="530" s="1"/>
  <c r="BD127" i="529"/>
  <c r="AN127" i="529"/>
  <c r="X127" i="529"/>
  <c r="BK127" i="529"/>
  <c r="AU127" i="529"/>
  <c r="AE127" i="529"/>
  <c r="O127" i="529"/>
  <c r="BJ127" i="529"/>
  <c r="AT127" i="529"/>
  <c r="AD127" i="529"/>
  <c r="N127" i="529"/>
  <c r="BE127" i="529"/>
  <c r="AO127" i="529"/>
  <c r="Y127" i="529"/>
  <c r="BP127" i="529"/>
  <c r="AZ127" i="529"/>
  <c r="AJ127" i="529"/>
  <c r="T127" i="529"/>
  <c r="B127" i="529"/>
  <c r="BG127" i="529"/>
  <c r="AQ127" i="529"/>
  <c r="AA127" i="529"/>
  <c r="N127" i="532"/>
  <c r="BF127" i="529"/>
  <c r="AP127" i="529"/>
  <c r="Z127" i="529"/>
  <c r="BQ127" i="529"/>
  <c r="BA127" i="529"/>
  <c r="AK127" i="529"/>
  <c r="U127" i="529"/>
  <c r="I74" i="528"/>
  <c r="L74" i="528" s="1"/>
  <c r="O74" i="528" s="1"/>
  <c r="R74" i="528" s="1"/>
  <c r="BN59" i="529"/>
  <c r="AX59" i="529"/>
  <c r="AH59" i="529"/>
  <c r="R59" i="529"/>
  <c r="BK59" i="529"/>
  <c r="AU59" i="529"/>
  <c r="AE59" i="529"/>
  <c r="O59" i="529"/>
  <c r="AZ59" i="529"/>
  <c r="T59" i="529"/>
  <c r="BE59" i="529"/>
  <c r="Y59" i="529"/>
  <c r="BD59" i="529"/>
  <c r="X59" i="529"/>
  <c r="BI59" i="529"/>
  <c r="AC59" i="529"/>
  <c r="BJ59" i="529"/>
  <c r="AD59" i="529"/>
  <c r="N59" i="529"/>
  <c r="BG59" i="529"/>
  <c r="AQ59" i="529"/>
  <c r="AA59" i="529"/>
  <c r="AR59" i="529"/>
  <c r="L59" i="529"/>
  <c r="AW59" i="529"/>
  <c r="Q59" i="529"/>
  <c r="P59" i="529"/>
  <c r="BA59" i="529"/>
  <c r="U59" i="529"/>
  <c r="AP59" i="529"/>
  <c r="Z59" i="529"/>
  <c r="BC59" i="529"/>
  <c r="W59" i="529"/>
  <c r="AJ59" i="529"/>
  <c r="B59" i="529"/>
  <c r="BT59" i="529"/>
  <c r="H59" i="529" s="1"/>
  <c r="D59" i="530" s="1"/>
  <c r="M59" i="529"/>
  <c r="AT59" i="529"/>
  <c r="N59" i="532"/>
  <c r="AV59" i="529"/>
  <c r="BF59" i="529"/>
  <c r="BS59" i="529"/>
  <c r="BP59" i="529"/>
  <c r="AO59" i="529"/>
  <c r="AN59" i="529"/>
  <c r="C59" i="530"/>
  <c r="AM59" i="529"/>
  <c r="AS59" i="529"/>
  <c r="BR59" i="529"/>
  <c r="BB59" i="529"/>
  <c r="AL59" i="529"/>
  <c r="V59" i="529"/>
  <c r="BO59" i="529"/>
  <c r="AY59" i="529"/>
  <c r="AI59" i="529"/>
  <c r="S59" i="529"/>
  <c r="BH59" i="529"/>
  <c r="AB59" i="529"/>
  <c r="BM59" i="529"/>
  <c r="AG59" i="529"/>
  <c r="BL59" i="529"/>
  <c r="AF59" i="529"/>
  <c r="BQ59" i="529"/>
  <c r="AK59" i="529"/>
  <c r="C60" i="530"/>
  <c r="BE60" i="529"/>
  <c r="AO60" i="529"/>
  <c r="Y60" i="529"/>
  <c r="BR60" i="529"/>
  <c r="BB60" i="529"/>
  <c r="AL60" i="529"/>
  <c r="V60" i="529"/>
  <c r="BK60" i="529"/>
  <c r="AE60" i="529"/>
  <c r="BP60" i="529"/>
  <c r="AJ60" i="529"/>
  <c r="B60" i="529"/>
  <c r="AQ60" i="529"/>
  <c r="BT60" i="529"/>
  <c r="H60" i="529" s="1"/>
  <c r="D60" i="530" s="1"/>
  <c r="AN60" i="529"/>
  <c r="BQ60" i="529"/>
  <c r="AW60" i="529"/>
  <c r="AC60" i="529"/>
  <c r="BN60" i="529"/>
  <c r="AT60" i="529"/>
  <c r="Z60" i="529"/>
  <c r="BC60" i="529"/>
  <c r="O60" i="529"/>
  <c r="AR60" i="529"/>
  <c r="BO60" i="529"/>
  <c r="AA60" i="529"/>
  <c r="AV60" i="529"/>
  <c r="BM60" i="529"/>
  <c r="AS60" i="529"/>
  <c r="U60" i="529"/>
  <c r="BJ60" i="529"/>
  <c r="AP60" i="529"/>
  <c r="R60" i="529"/>
  <c r="AU60" i="529"/>
  <c r="N60" i="532"/>
  <c r="AB60" i="529"/>
  <c r="BG60" i="529"/>
  <c r="S60" i="529"/>
  <c r="AF60" i="529"/>
  <c r="BI60" i="529"/>
  <c r="AK60" i="529"/>
  <c r="Q60" i="529"/>
  <c r="BF60" i="529"/>
  <c r="AH60" i="529"/>
  <c r="N60" i="529"/>
  <c r="AM60" i="529"/>
  <c r="BH60" i="529"/>
  <c r="T60" i="529"/>
  <c r="AY60" i="529"/>
  <c r="BL60" i="529"/>
  <c r="X60" i="529"/>
  <c r="BA60" i="529"/>
  <c r="AG60" i="529"/>
  <c r="M60" i="529"/>
  <c r="AX60" i="529"/>
  <c r="AD60" i="529"/>
  <c r="BS60" i="529"/>
  <c r="W60" i="529"/>
  <c r="AZ60" i="529"/>
  <c r="L60" i="529"/>
  <c r="AI60" i="529"/>
  <c r="BD60" i="529"/>
  <c r="P60" i="529"/>
  <c r="BS120" i="529"/>
  <c r="BC120" i="529"/>
  <c r="AM120" i="529"/>
  <c r="W120" i="529"/>
  <c r="BR120" i="529"/>
  <c r="BB120" i="529"/>
  <c r="AL120" i="529"/>
  <c r="V120" i="529"/>
  <c r="BP120" i="529"/>
  <c r="AZ120" i="529"/>
  <c r="AJ120" i="529"/>
  <c r="T120" i="529"/>
  <c r="B120" i="529"/>
  <c r="BQ120" i="529"/>
  <c r="BM120" i="529"/>
  <c r="BI120" i="529"/>
  <c r="BO120" i="529"/>
  <c r="AY120" i="529"/>
  <c r="AI120" i="529"/>
  <c r="S120" i="529"/>
  <c r="BN120" i="529"/>
  <c r="AX120" i="529"/>
  <c r="AH120" i="529"/>
  <c r="R120" i="529"/>
  <c r="BL120" i="529"/>
  <c r="AV120" i="529"/>
  <c r="AF120" i="529"/>
  <c r="P120" i="529"/>
  <c r="BE120" i="529"/>
  <c r="BA120" i="529"/>
  <c r="AW120" i="529"/>
  <c r="AS120" i="529"/>
  <c r="BK120" i="529"/>
  <c r="AU120" i="529"/>
  <c r="AE120" i="529"/>
  <c r="O120" i="529"/>
  <c r="BJ120" i="529"/>
  <c r="AT120" i="529"/>
  <c r="AD120" i="529"/>
  <c r="N120" i="529"/>
  <c r="BH120" i="529"/>
  <c r="AR120" i="529"/>
  <c r="AB120" i="529"/>
  <c r="L120" i="529"/>
  <c r="AO120" i="529"/>
  <c r="AK120" i="529"/>
  <c r="AG120" i="529"/>
  <c r="AC120" i="529"/>
  <c r="C120" i="530"/>
  <c r="BG120" i="529"/>
  <c r="AQ120" i="529"/>
  <c r="AA120" i="529"/>
  <c r="N120" i="532"/>
  <c r="BF120" i="529"/>
  <c r="AP120" i="529"/>
  <c r="Z120" i="529"/>
  <c r="BT120" i="529"/>
  <c r="H120" i="529" s="1"/>
  <c r="D120" i="530" s="1"/>
  <c r="BD120" i="529"/>
  <c r="AN120" i="529"/>
  <c r="X120" i="529"/>
  <c r="Y120" i="529"/>
  <c r="U120" i="529"/>
  <c r="Q120" i="529"/>
  <c r="M120" i="529"/>
  <c r="L57" i="528"/>
  <c r="O57" i="528" s="1"/>
  <c r="BQ64" i="529"/>
  <c r="BA64" i="529"/>
  <c r="AK64" i="529"/>
  <c r="U64" i="529"/>
  <c r="BN64" i="529"/>
  <c r="AX64" i="529"/>
  <c r="AH64" i="529"/>
  <c r="R64" i="529"/>
  <c r="AY64" i="529"/>
  <c r="S64" i="529"/>
  <c r="AV64" i="529"/>
  <c r="P64" i="529"/>
  <c r="BC64" i="529"/>
  <c r="W64" i="529"/>
  <c r="BH64" i="529"/>
  <c r="AB64" i="529"/>
  <c r="BM64" i="529"/>
  <c r="AW64" i="529"/>
  <c r="AG64" i="529"/>
  <c r="Q64" i="529"/>
  <c r="BJ64" i="529"/>
  <c r="AT64" i="529"/>
  <c r="AD64" i="529"/>
  <c r="N64" i="529"/>
  <c r="AQ64" i="529"/>
  <c r="BT64" i="529"/>
  <c r="H64" i="529" s="1"/>
  <c r="D64" i="530" s="1"/>
  <c r="AN64" i="529"/>
  <c r="AU64" i="529"/>
  <c r="O64" i="529"/>
  <c r="AZ64" i="529"/>
  <c r="T64" i="529"/>
  <c r="C64" i="530"/>
  <c r="BE64" i="529"/>
  <c r="AO64" i="529"/>
  <c r="Y64" i="529"/>
  <c r="BR64" i="529"/>
  <c r="BB64" i="529"/>
  <c r="AL64" i="529"/>
  <c r="V64" i="529"/>
  <c r="BG64" i="529"/>
  <c r="AA64" i="529"/>
  <c r="BD64" i="529"/>
  <c r="X64" i="529"/>
  <c r="BK64" i="529"/>
  <c r="AE64" i="529"/>
  <c r="BP64" i="529"/>
  <c r="AJ64" i="529"/>
  <c r="B64" i="529"/>
  <c r="BI64" i="529"/>
  <c r="BF64" i="529"/>
  <c r="AI64" i="529"/>
  <c r="AM64" i="529"/>
  <c r="AS64" i="529"/>
  <c r="AP64" i="529"/>
  <c r="BL64" i="529"/>
  <c r="N64" i="532"/>
  <c r="AC64" i="529"/>
  <c r="Z64" i="529"/>
  <c r="AF64" i="529"/>
  <c r="AR64" i="529"/>
  <c r="M64" i="529"/>
  <c r="BO64" i="529"/>
  <c r="BS64" i="529"/>
  <c r="L64" i="529"/>
  <c r="C92" i="530"/>
  <c r="BE92" i="529"/>
  <c r="AO92" i="529"/>
  <c r="Y92" i="529"/>
  <c r="BT92" i="529"/>
  <c r="H92" i="529" s="1"/>
  <c r="D92" i="530" s="1"/>
  <c r="BD92" i="529"/>
  <c r="AN92" i="529"/>
  <c r="X92" i="529"/>
  <c r="BK92" i="529"/>
  <c r="AU92" i="529"/>
  <c r="AE92" i="529"/>
  <c r="O92" i="529"/>
  <c r="BJ92" i="529"/>
  <c r="AT92" i="529"/>
  <c r="AD92" i="529"/>
  <c r="N92" i="529"/>
  <c r="BQ92" i="529"/>
  <c r="BA92" i="529"/>
  <c r="AK92" i="529"/>
  <c r="U92" i="529"/>
  <c r="BP92" i="529"/>
  <c r="AZ92" i="529"/>
  <c r="AJ92" i="529"/>
  <c r="T92" i="529"/>
  <c r="B92" i="529"/>
  <c r="BG92" i="529"/>
  <c r="AQ92" i="529"/>
  <c r="AA92" i="529"/>
  <c r="N92" i="532"/>
  <c r="BF92" i="529"/>
  <c r="AP92" i="529"/>
  <c r="Z92" i="529"/>
  <c r="BM92" i="529"/>
  <c r="AW92" i="529"/>
  <c r="AG92" i="529"/>
  <c r="Q92" i="529"/>
  <c r="BL92" i="529"/>
  <c r="AV92" i="529"/>
  <c r="AF92" i="529"/>
  <c r="P92" i="529"/>
  <c r="BS92" i="529"/>
  <c r="BC92" i="529"/>
  <c r="AM92" i="529"/>
  <c r="W92" i="529"/>
  <c r="BR92" i="529"/>
  <c r="BB92" i="529"/>
  <c r="AL92" i="529"/>
  <c r="V92" i="529"/>
  <c r="BI92" i="529"/>
  <c r="AS92" i="529"/>
  <c r="AC92" i="529"/>
  <c r="M92" i="529"/>
  <c r="BH92" i="529"/>
  <c r="AR92" i="529"/>
  <c r="AB92" i="529"/>
  <c r="L92" i="529"/>
  <c r="BO92" i="529"/>
  <c r="AY92" i="529"/>
  <c r="AI92" i="529"/>
  <c r="S92" i="529"/>
  <c r="BN92" i="529"/>
  <c r="AX92" i="529"/>
  <c r="AH92" i="529"/>
  <c r="R92" i="529"/>
  <c r="L129" i="528"/>
  <c r="O129" i="528" s="1"/>
  <c r="C54" i="530"/>
  <c r="BG54" i="529"/>
  <c r="AQ54" i="529"/>
  <c r="AA54" i="529"/>
  <c r="BH54" i="529"/>
  <c r="AR54" i="529"/>
  <c r="AB54" i="529"/>
  <c r="L54" i="529"/>
  <c r="BI54" i="529"/>
  <c r="AC54" i="529"/>
  <c r="BF54" i="529"/>
  <c r="Z54" i="529"/>
  <c r="AW54" i="529"/>
  <c r="Q54" i="529"/>
  <c r="AT54" i="529"/>
  <c r="N54" i="529"/>
  <c r="BS54" i="529"/>
  <c r="BC54" i="529"/>
  <c r="AM54" i="529"/>
  <c r="W54" i="529"/>
  <c r="BT54" i="529"/>
  <c r="H54" i="529" s="1"/>
  <c r="D54" i="530" s="1"/>
  <c r="BD54" i="529"/>
  <c r="AN54" i="529"/>
  <c r="X54" i="529"/>
  <c r="BA54" i="529"/>
  <c r="U54" i="529"/>
  <c r="AX54" i="529"/>
  <c r="R54" i="529"/>
  <c r="AO54" i="529"/>
  <c r="BR54" i="529"/>
  <c r="AL54" i="529"/>
  <c r="BO54" i="529"/>
  <c r="AY54" i="529"/>
  <c r="AI54" i="529"/>
  <c r="S54" i="529"/>
  <c r="BP54" i="529"/>
  <c r="AZ54" i="529"/>
  <c r="AJ54" i="529"/>
  <c r="T54" i="529"/>
  <c r="B54" i="529"/>
  <c r="AS54" i="529"/>
  <c r="M54" i="529"/>
  <c r="AP54" i="529"/>
  <c r="BM54" i="529"/>
  <c r="AG54" i="529"/>
  <c r="BJ54" i="529"/>
  <c r="AD54" i="529"/>
  <c r="BK54" i="529"/>
  <c r="AU54" i="529"/>
  <c r="AE54" i="529"/>
  <c r="O54" i="529"/>
  <c r="BL54" i="529"/>
  <c r="AV54" i="529"/>
  <c r="AF54" i="529"/>
  <c r="P54" i="529"/>
  <c r="BQ54" i="529"/>
  <c r="AK54" i="529"/>
  <c r="BN54" i="529"/>
  <c r="AH54" i="529"/>
  <c r="BE54" i="529"/>
  <c r="Y54" i="529"/>
  <c r="BB54" i="529"/>
  <c r="V54" i="529"/>
  <c r="BO86" i="529"/>
  <c r="AY86" i="529"/>
  <c r="AI86" i="529"/>
  <c r="S86" i="529"/>
  <c r="BN86" i="529"/>
  <c r="AX86" i="529"/>
  <c r="AH86" i="529"/>
  <c r="R86" i="529"/>
  <c r="BI86" i="529"/>
  <c r="AS86" i="529"/>
  <c r="AC86" i="529"/>
  <c r="M86" i="529"/>
  <c r="BH86" i="529"/>
  <c r="AR86" i="529"/>
  <c r="AB86" i="529"/>
  <c r="L86" i="529"/>
  <c r="BK86" i="529"/>
  <c r="AU86" i="529"/>
  <c r="AE86" i="529"/>
  <c r="O86" i="529"/>
  <c r="BJ86" i="529"/>
  <c r="AT86" i="529"/>
  <c r="AD86" i="529"/>
  <c r="N86" i="529"/>
  <c r="BE86" i="529"/>
  <c r="AO86" i="529"/>
  <c r="Y86" i="529"/>
  <c r="BT86" i="529"/>
  <c r="H86" i="529" s="1"/>
  <c r="D86" i="530" s="1"/>
  <c r="BD86" i="529"/>
  <c r="AN86" i="529"/>
  <c r="X86" i="529"/>
  <c r="C86" i="530"/>
  <c r="BG86" i="529"/>
  <c r="AQ86" i="529"/>
  <c r="AA86" i="529"/>
  <c r="N86" i="532"/>
  <c r="BF86" i="529"/>
  <c r="AP86" i="529"/>
  <c r="Z86" i="529"/>
  <c r="BQ86" i="529"/>
  <c r="BA86" i="529"/>
  <c r="AK86" i="529"/>
  <c r="U86" i="529"/>
  <c r="BP86" i="529"/>
  <c r="AZ86" i="529"/>
  <c r="AJ86" i="529"/>
  <c r="T86" i="529"/>
  <c r="B86" i="529"/>
  <c r="BS86" i="529"/>
  <c r="BC86" i="529"/>
  <c r="AM86" i="529"/>
  <c r="W86" i="529"/>
  <c r="BR86" i="529"/>
  <c r="BB86" i="529"/>
  <c r="AL86" i="529"/>
  <c r="V86" i="529"/>
  <c r="BM86" i="529"/>
  <c r="AW86" i="529"/>
  <c r="AG86" i="529"/>
  <c r="Q86" i="529"/>
  <c r="BL86" i="529"/>
  <c r="AV86" i="529"/>
  <c r="AF86" i="529"/>
  <c r="P86" i="529"/>
  <c r="BL103" i="529"/>
  <c r="AV103" i="529"/>
  <c r="AF103" i="529"/>
  <c r="P103" i="529"/>
  <c r="BQ103" i="529"/>
  <c r="BA103" i="529"/>
  <c r="AK103" i="529"/>
  <c r="U103" i="529"/>
  <c r="BJ103" i="529"/>
  <c r="AD103" i="529"/>
  <c r="BG103" i="529"/>
  <c r="AA103" i="529"/>
  <c r="AX103" i="529"/>
  <c r="R103" i="529"/>
  <c r="AU103" i="529"/>
  <c r="O103" i="529"/>
  <c r="BT103" i="529"/>
  <c r="H103" i="529" s="1"/>
  <c r="D103" i="530" s="1"/>
  <c r="AZ103" i="529"/>
  <c r="AB103" i="529"/>
  <c r="BE103" i="529"/>
  <c r="AG103" i="529"/>
  <c r="M103" i="529"/>
  <c r="AL103" i="529"/>
  <c r="AY103" i="529"/>
  <c r="BN103" i="529"/>
  <c r="Z103" i="529"/>
  <c r="AM103" i="529"/>
  <c r="BP103" i="529"/>
  <c r="AR103" i="529"/>
  <c r="X103" i="529"/>
  <c r="B103" i="529"/>
  <c r="AW103" i="529"/>
  <c r="AC103" i="529"/>
  <c r="BR103" i="529"/>
  <c r="V103" i="529"/>
  <c r="AQ103" i="529"/>
  <c r="BF103" i="529"/>
  <c r="BS103" i="529"/>
  <c r="AE103" i="529"/>
  <c r="BH103" i="529"/>
  <c r="AN103" i="529"/>
  <c r="T103" i="529"/>
  <c r="BM103" i="529"/>
  <c r="AS103" i="529"/>
  <c r="Y103" i="529"/>
  <c r="BB103" i="529"/>
  <c r="N103" i="529"/>
  <c r="AI103" i="529"/>
  <c r="AP103" i="529"/>
  <c r="BK103" i="529"/>
  <c r="W103" i="529"/>
  <c r="C103" i="530"/>
  <c r="BD103" i="529"/>
  <c r="AJ103" i="529"/>
  <c r="L103" i="529"/>
  <c r="BI103" i="529"/>
  <c r="AO103" i="529"/>
  <c r="Q103" i="529"/>
  <c r="AT103" i="529"/>
  <c r="BO103" i="529"/>
  <c r="S103" i="529"/>
  <c r="AH103" i="529"/>
  <c r="BC103" i="529"/>
  <c r="N103" i="532"/>
  <c r="BL85" i="529"/>
  <c r="AV85" i="529"/>
  <c r="AF85" i="529"/>
  <c r="P85" i="529"/>
  <c r="BS85" i="529"/>
  <c r="BC85" i="529"/>
  <c r="AM85" i="529"/>
  <c r="W85" i="529"/>
  <c r="BR85" i="529"/>
  <c r="BB85" i="529"/>
  <c r="AL85" i="529"/>
  <c r="V85" i="529"/>
  <c r="BM85" i="529"/>
  <c r="AW85" i="529"/>
  <c r="AG85" i="529"/>
  <c r="Q85" i="529"/>
  <c r="C85" i="530"/>
  <c r="BH85" i="529"/>
  <c r="AR85" i="529"/>
  <c r="AB85" i="529"/>
  <c r="L85" i="529"/>
  <c r="BO85" i="529"/>
  <c r="AY85" i="529"/>
  <c r="AI85" i="529"/>
  <c r="S85" i="529"/>
  <c r="BN85" i="529"/>
  <c r="AX85" i="529"/>
  <c r="AH85" i="529"/>
  <c r="R85" i="529"/>
  <c r="BI85" i="529"/>
  <c r="AS85" i="529"/>
  <c r="AC85" i="529"/>
  <c r="M85" i="529"/>
  <c r="BT85" i="529"/>
  <c r="H85" i="529" s="1"/>
  <c r="D85" i="530" s="1"/>
  <c r="BD85" i="529"/>
  <c r="AN85" i="529"/>
  <c r="X85" i="529"/>
  <c r="BK85" i="529"/>
  <c r="AU85" i="529"/>
  <c r="AE85" i="529"/>
  <c r="O85" i="529"/>
  <c r="BJ85" i="529"/>
  <c r="AT85" i="529"/>
  <c r="AD85" i="529"/>
  <c r="N85" i="529"/>
  <c r="BE85" i="529"/>
  <c r="AO85" i="529"/>
  <c r="Y85" i="529"/>
  <c r="BP85" i="529"/>
  <c r="AZ85" i="529"/>
  <c r="AJ85" i="529"/>
  <c r="T85" i="529"/>
  <c r="B85" i="529"/>
  <c r="BG85" i="529"/>
  <c r="AQ85" i="529"/>
  <c r="AA85" i="529"/>
  <c r="N85" i="532"/>
  <c r="BF85" i="529"/>
  <c r="AP85" i="529"/>
  <c r="Z85" i="529"/>
  <c r="BQ85" i="529"/>
  <c r="BA85" i="529"/>
  <c r="AK85" i="529"/>
  <c r="U85" i="529"/>
  <c r="L61" i="528"/>
  <c r="O61" i="528" s="1"/>
  <c r="R61" i="528" s="1"/>
  <c r="BR51" i="529"/>
  <c r="BB51" i="529"/>
  <c r="AL51" i="529"/>
  <c r="V51" i="529"/>
  <c r="BO51" i="529"/>
  <c r="AY51" i="529"/>
  <c r="AI51" i="529"/>
  <c r="S51" i="529"/>
  <c r="BH51" i="529"/>
  <c r="AB51" i="529"/>
  <c r="BM51" i="529"/>
  <c r="AG51" i="529"/>
  <c r="BL51" i="529"/>
  <c r="AF51" i="529"/>
  <c r="BQ51" i="529"/>
  <c r="AK51" i="529"/>
  <c r="BN51" i="529"/>
  <c r="AT51" i="529"/>
  <c r="Z51" i="529"/>
  <c r="BK51" i="529"/>
  <c r="AQ51" i="529"/>
  <c r="W51" i="529"/>
  <c r="AZ51" i="529"/>
  <c r="L51" i="529"/>
  <c r="AO51" i="529"/>
  <c r="BD51" i="529"/>
  <c r="P51" i="529"/>
  <c r="AS51" i="529"/>
  <c r="BJ51" i="529"/>
  <c r="AP51" i="529"/>
  <c r="R51" i="529"/>
  <c r="BG51" i="529"/>
  <c r="AM51" i="529"/>
  <c r="O51" i="529"/>
  <c r="AR51" i="529"/>
  <c r="B51" i="529"/>
  <c r="Y51" i="529"/>
  <c r="AV51" i="529"/>
  <c r="AC51" i="529"/>
  <c r="BF51" i="529"/>
  <c r="AH51" i="529"/>
  <c r="N51" i="529"/>
  <c r="BC51" i="529"/>
  <c r="AE51" i="529"/>
  <c r="AJ51" i="529"/>
  <c r="BE51" i="529"/>
  <c r="Q51" i="529"/>
  <c r="AN51" i="529"/>
  <c r="BI51" i="529"/>
  <c r="U51" i="529"/>
  <c r="C51" i="530"/>
  <c r="AX51" i="529"/>
  <c r="AD51" i="529"/>
  <c r="BS51" i="529"/>
  <c r="AU51" i="529"/>
  <c r="AA51" i="529"/>
  <c r="BP51" i="529"/>
  <c r="T51" i="529"/>
  <c r="AW51" i="529"/>
  <c r="BT51" i="529"/>
  <c r="H51" i="529" s="1"/>
  <c r="D51" i="530" s="1"/>
  <c r="X51" i="529"/>
  <c r="BA51" i="529"/>
  <c r="M51" i="529"/>
  <c r="C99" i="530"/>
  <c r="BH99" i="529"/>
  <c r="AR99" i="529"/>
  <c r="AB99" i="529"/>
  <c r="L99" i="529"/>
  <c r="BM99" i="529"/>
  <c r="AW99" i="529"/>
  <c r="AG99" i="529"/>
  <c r="Q99" i="529"/>
  <c r="AX99" i="529"/>
  <c r="R99" i="529"/>
  <c r="AU99" i="529"/>
  <c r="O99" i="529"/>
  <c r="BB99" i="529"/>
  <c r="V99" i="529"/>
  <c r="AY99" i="529"/>
  <c r="S99" i="529"/>
  <c r="BT99" i="529"/>
  <c r="H99" i="529" s="1"/>
  <c r="D99" i="530" s="1"/>
  <c r="BD99" i="529"/>
  <c r="AN99" i="529"/>
  <c r="X99" i="529"/>
  <c r="BI99" i="529"/>
  <c r="AS99" i="529"/>
  <c r="AC99" i="529"/>
  <c r="M99" i="529"/>
  <c r="AP99" i="529"/>
  <c r="BS99" i="529"/>
  <c r="AM99" i="529"/>
  <c r="N99" i="532"/>
  <c r="AT99" i="529"/>
  <c r="N99" i="529"/>
  <c r="AQ99" i="529"/>
  <c r="BL99" i="529"/>
  <c r="AV99" i="529"/>
  <c r="AF99" i="529"/>
  <c r="P99" i="529"/>
  <c r="BQ99" i="529"/>
  <c r="BA99" i="529"/>
  <c r="AK99" i="529"/>
  <c r="U99" i="529"/>
  <c r="BF99" i="529"/>
  <c r="Z99" i="529"/>
  <c r="BC99" i="529"/>
  <c r="W99" i="529"/>
  <c r="BJ99" i="529"/>
  <c r="AD99" i="529"/>
  <c r="BG99" i="529"/>
  <c r="AA99" i="529"/>
  <c r="BP99" i="529"/>
  <c r="B99" i="529"/>
  <c r="BN99" i="529"/>
  <c r="BR99" i="529"/>
  <c r="AZ99" i="529"/>
  <c r="BE99" i="529"/>
  <c r="AH99" i="529"/>
  <c r="AL99" i="529"/>
  <c r="AJ99" i="529"/>
  <c r="AO99" i="529"/>
  <c r="BK99" i="529"/>
  <c r="BO99" i="529"/>
  <c r="T99" i="529"/>
  <c r="Y99" i="529"/>
  <c r="AE99" i="529"/>
  <c r="AI99" i="529"/>
  <c r="C65" i="530"/>
  <c r="BH65" i="529"/>
  <c r="AR65" i="529"/>
  <c r="AB65" i="529"/>
  <c r="L65" i="529"/>
  <c r="BO65" i="529"/>
  <c r="BE65" i="529"/>
  <c r="AO65" i="529"/>
  <c r="Y65" i="529"/>
  <c r="BJ65" i="529"/>
  <c r="AD65" i="529"/>
  <c r="BG65" i="529"/>
  <c r="AA65" i="529"/>
  <c r="AX65" i="529"/>
  <c r="R65" i="529"/>
  <c r="AM65" i="529"/>
  <c r="N65" i="532"/>
  <c r="BT65" i="529"/>
  <c r="H65" i="529" s="1"/>
  <c r="D65" i="530" s="1"/>
  <c r="AZ65" i="529"/>
  <c r="AF65" i="529"/>
  <c r="BM65" i="529"/>
  <c r="AS65" i="529"/>
  <c r="U65" i="529"/>
  <c r="AT65" i="529"/>
  <c r="BR65" i="529"/>
  <c r="S65" i="529"/>
  <c r="AH65" i="529"/>
  <c r="AU65" i="529"/>
  <c r="BP65" i="529"/>
  <c r="AV65" i="529"/>
  <c r="X65" i="529"/>
  <c r="B65" i="529"/>
  <c r="BI65" i="529"/>
  <c r="AK65" i="529"/>
  <c r="Q65" i="529"/>
  <c r="AL65" i="529"/>
  <c r="AY65" i="529"/>
  <c r="BN65" i="529"/>
  <c r="Z65" i="529"/>
  <c r="AE65" i="529"/>
  <c r="BL65" i="529"/>
  <c r="AN65" i="529"/>
  <c r="T65" i="529"/>
  <c r="BS65" i="529"/>
  <c r="BA65" i="529"/>
  <c r="AG65" i="529"/>
  <c r="M65" i="529"/>
  <c r="V65" i="529"/>
  <c r="AQ65" i="529"/>
  <c r="BF65" i="529"/>
  <c r="BK65" i="529"/>
  <c r="W65" i="529"/>
  <c r="BD65" i="529"/>
  <c r="AJ65" i="529"/>
  <c r="P65" i="529"/>
  <c r="BQ65" i="529"/>
  <c r="AW65" i="529"/>
  <c r="AC65" i="529"/>
  <c r="BB65" i="529"/>
  <c r="N65" i="529"/>
  <c r="AI65" i="529"/>
  <c r="AP65" i="529"/>
  <c r="BC65" i="529"/>
  <c r="O65" i="529"/>
  <c r="L91" i="528"/>
  <c r="O91" i="528" s="1"/>
  <c r="L88" i="528"/>
  <c r="O88" i="528" s="1"/>
  <c r="BS104" i="529"/>
  <c r="BC104" i="529"/>
  <c r="AM104" i="529"/>
  <c r="W104" i="529"/>
  <c r="BT104" i="529"/>
  <c r="H104" i="529" s="1"/>
  <c r="D104" i="530" s="1"/>
  <c r="BD104" i="529"/>
  <c r="AN104" i="529"/>
  <c r="X104" i="529"/>
  <c r="AW104" i="529"/>
  <c r="Q104" i="529"/>
  <c r="AT104" i="529"/>
  <c r="N104" i="529"/>
  <c r="AS104" i="529"/>
  <c r="M104" i="529"/>
  <c r="AP104" i="529"/>
  <c r="AY104" i="529"/>
  <c r="AI104" i="529"/>
  <c r="BP104" i="529"/>
  <c r="AZ104" i="529"/>
  <c r="AJ104" i="529"/>
  <c r="B104" i="529"/>
  <c r="AO104" i="529"/>
  <c r="BR104" i="529"/>
  <c r="BQ104" i="529"/>
  <c r="AK104" i="529"/>
  <c r="BN104" i="529"/>
  <c r="AH104" i="529"/>
  <c r="BK104" i="529"/>
  <c r="O104" i="529"/>
  <c r="BL104" i="529"/>
  <c r="AF104" i="529"/>
  <c r="AG104" i="529"/>
  <c r="BJ104" i="529"/>
  <c r="BI104" i="529"/>
  <c r="Z104" i="529"/>
  <c r="BO104" i="529"/>
  <c r="S104" i="529"/>
  <c r="T104" i="529"/>
  <c r="AL104" i="529"/>
  <c r="AU104" i="529"/>
  <c r="AV104" i="529"/>
  <c r="BM104" i="529"/>
  <c r="AD104" i="529"/>
  <c r="BF104" i="529"/>
  <c r="AE104" i="529"/>
  <c r="P104" i="529"/>
  <c r="AC104" i="529"/>
  <c r="AA104" i="529"/>
  <c r="AB104" i="529"/>
  <c r="BB104" i="529"/>
  <c r="AX104" i="529"/>
  <c r="C104" i="530"/>
  <c r="L104" i="529"/>
  <c r="V104" i="529"/>
  <c r="R104" i="529"/>
  <c r="BG104" i="529"/>
  <c r="BH104" i="529"/>
  <c r="BE104" i="529"/>
  <c r="BA104" i="529"/>
  <c r="AQ104" i="529"/>
  <c r="AR104" i="529"/>
  <c r="Y104" i="529"/>
  <c r="U104" i="529"/>
  <c r="BJ105" i="529"/>
  <c r="AT105" i="529"/>
  <c r="AD105" i="529"/>
  <c r="N105" i="529"/>
  <c r="BG105" i="529"/>
  <c r="AQ105" i="529"/>
  <c r="AA105" i="529"/>
  <c r="N105" i="532"/>
  <c r="AR105" i="529"/>
  <c r="L105" i="529"/>
  <c r="AW105" i="529"/>
  <c r="Q105" i="529"/>
  <c r="AV105" i="529"/>
  <c r="P105" i="529"/>
  <c r="BA105" i="529"/>
  <c r="U105" i="529"/>
  <c r="C105" i="530"/>
  <c r="BF105" i="529"/>
  <c r="AP105" i="529"/>
  <c r="Z105" i="529"/>
  <c r="BS105" i="529"/>
  <c r="BC105" i="529"/>
  <c r="AM105" i="529"/>
  <c r="W105" i="529"/>
  <c r="BP105" i="529"/>
  <c r="AJ105" i="529"/>
  <c r="B105" i="529"/>
  <c r="AO105" i="529"/>
  <c r="BT105" i="529"/>
  <c r="H105" i="529" s="1"/>
  <c r="D105" i="530" s="1"/>
  <c r="AN105" i="529"/>
  <c r="AS105" i="529"/>
  <c r="M105" i="529"/>
  <c r="BR105" i="529"/>
  <c r="BB105" i="529"/>
  <c r="AL105" i="529"/>
  <c r="V105" i="529"/>
  <c r="BO105" i="529"/>
  <c r="AY105" i="529"/>
  <c r="AI105" i="529"/>
  <c r="S105" i="529"/>
  <c r="BH105" i="529"/>
  <c r="AB105" i="529"/>
  <c r="BM105" i="529"/>
  <c r="AG105" i="529"/>
  <c r="BL105" i="529"/>
  <c r="AF105" i="529"/>
  <c r="BQ105" i="529"/>
  <c r="AK105" i="529"/>
  <c r="BN105" i="529"/>
  <c r="AX105" i="529"/>
  <c r="AH105" i="529"/>
  <c r="R105" i="529"/>
  <c r="BK105" i="529"/>
  <c r="AU105" i="529"/>
  <c r="AE105" i="529"/>
  <c r="O105" i="529"/>
  <c r="AZ105" i="529"/>
  <c r="T105" i="529"/>
  <c r="BE105" i="529"/>
  <c r="Y105" i="529"/>
  <c r="BD105" i="529"/>
  <c r="X105" i="529"/>
  <c r="BI105" i="529"/>
  <c r="AC105" i="529"/>
  <c r="BJ63" i="529"/>
  <c r="AT63" i="529"/>
  <c r="AD63" i="529"/>
  <c r="N63" i="529"/>
  <c r="BG63" i="529"/>
  <c r="AQ63" i="529"/>
  <c r="AA63" i="529"/>
  <c r="N63" i="532"/>
  <c r="AV63" i="529"/>
  <c r="P63" i="529"/>
  <c r="BA63" i="529"/>
  <c r="U63" i="529"/>
  <c r="AZ63" i="529"/>
  <c r="T63" i="529"/>
  <c r="BE63" i="529"/>
  <c r="Y63" i="529"/>
  <c r="C63" i="530"/>
  <c r="BF63" i="529"/>
  <c r="AP63" i="529"/>
  <c r="Z63" i="529"/>
  <c r="BS63" i="529"/>
  <c r="BC63" i="529"/>
  <c r="AM63" i="529"/>
  <c r="W63" i="529"/>
  <c r="BT63" i="529"/>
  <c r="H63" i="529" s="1"/>
  <c r="D63" i="530" s="1"/>
  <c r="AN63" i="529"/>
  <c r="AS63" i="529"/>
  <c r="M63" i="529"/>
  <c r="AR63" i="529"/>
  <c r="L63" i="529"/>
  <c r="AW63" i="529"/>
  <c r="Q63" i="529"/>
  <c r="BN63" i="529"/>
  <c r="AX63" i="529"/>
  <c r="AH63" i="529"/>
  <c r="BB63" i="529"/>
  <c r="BO63" i="529"/>
  <c r="AI63" i="529"/>
  <c r="BL63" i="529"/>
  <c r="BQ63" i="529"/>
  <c r="BP63" i="529"/>
  <c r="B63" i="529"/>
  <c r="AL63" i="529"/>
  <c r="BK63" i="529"/>
  <c r="AE63" i="529"/>
  <c r="BD63" i="529"/>
  <c r="BI63" i="529"/>
  <c r="BH63" i="529"/>
  <c r="BM63" i="529"/>
  <c r="V63" i="529"/>
  <c r="AY63" i="529"/>
  <c r="S63" i="529"/>
  <c r="AF63" i="529"/>
  <c r="AK63" i="529"/>
  <c r="AJ63" i="529"/>
  <c r="AO63" i="529"/>
  <c r="BR63" i="529"/>
  <c r="R63" i="529"/>
  <c r="AU63" i="529"/>
  <c r="O63" i="529"/>
  <c r="X63" i="529"/>
  <c r="AC63" i="529"/>
  <c r="AB63" i="529"/>
  <c r="AG63" i="529"/>
  <c r="I109" i="528"/>
  <c r="L109" i="528" s="1"/>
  <c r="O109" i="528" s="1"/>
  <c r="R109" i="528" s="1"/>
  <c r="BK96" i="529"/>
  <c r="AU96" i="529"/>
  <c r="AE96" i="529"/>
  <c r="O96" i="529"/>
  <c r="BL96" i="529"/>
  <c r="AV96" i="529"/>
  <c r="AF96" i="529"/>
  <c r="P96" i="529"/>
  <c r="BM96" i="529"/>
  <c r="AG96" i="529"/>
  <c r="BJ96" i="529"/>
  <c r="AD96" i="529"/>
  <c r="BI96" i="529"/>
  <c r="AC96" i="529"/>
  <c r="BF96" i="529"/>
  <c r="Z96" i="529"/>
  <c r="BG96" i="529"/>
  <c r="AQ96" i="529"/>
  <c r="AA96" i="529"/>
  <c r="BH96" i="529"/>
  <c r="AR96" i="529"/>
  <c r="AB96" i="529"/>
  <c r="L96" i="529"/>
  <c r="Y96" i="529"/>
  <c r="BB96" i="529"/>
  <c r="V96" i="529"/>
  <c r="U96" i="529"/>
  <c r="AX96" i="529"/>
  <c r="R96" i="529"/>
  <c r="BS96" i="529"/>
  <c r="AM96" i="529"/>
  <c r="BT96" i="529"/>
  <c r="H96" i="529" s="1"/>
  <c r="D96" i="530" s="1"/>
  <c r="BD96" i="529"/>
  <c r="X96" i="529"/>
  <c r="AW96" i="529"/>
  <c r="AT96" i="529"/>
  <c r="N96" i="529"/>
  <c r="M96" i="529"/>
  <c r="C96" i="530"/>
  <c r="BE96" i="529"/>
  <c r="BA96" i="529"/>
  <c r="W96" i="529"/>
  <c r="AN96" i="529"/>
  <c r="Q96" i="529"/>
  <c r="AS96" i="529"/>
  <c r="BC96" i="529"/>
  <c r="AP96" i="529"/>
  <c r="BO96" i="529"/>
  <c r="AY96" i="529"/>
  <c r="AI96" i="529"/>
  <c r="S96" i="529"/>
  <c r="BP96" i="529"/>
  <c r="AZ96" i="529"/>
  <c r="AJ96" i="529"/>
  <c r="T96" i="529"/>
  <c r="B96" i="529"/>
  <c r="AO96" i="529"/>
  <c r="BR96" i="529"/>
  <c r="AL96" i="529"/>
  <c r="BQ96" i="529"/>
  <c r="AK96" i="529"/>
  <c r="BN96" i="529"/>
  <c r="AH96" i="529"/>
  <c r="I113" i="528"/>
  <c r="L113" i="528" s="1"/>
  <c r="I55" i="528"/>
  <c r="L55" i="528" s="1"/>
  <c r="I115" i="528"/>
  <c r="L115" i="528" s="1"/>
  <c r="I53" i="528"/>
  <c r="L53" i="528" s="1"/>
  <c r="I43" i="528"/>
  <c r="L43" i="528" s="1"/>
  <c r="I89" i="528"/>
  <c r="L89" i="528" s="1"/>
  <c r="O89" i="528" s="1"/>
  <c r="I125" i="528"/>
  <c r="L125" i="528" s="1"/>
  <c r="O125" i="528" s="1"/>
  <c r="R125" i="528" s="1"/>
  <c r="BI98" i="529"/>
  <c r="AS98" i="529"/>
  <c r="AC98" i="529"/>
  <c r="M98" i="529"/>
  <c r="BF98" i="529"/>
  <c r="AP98" i="529"/>
  <c r="Z98" i="529"/>
  <c r="BS98" i="529"/>
  <c r="AM98" i="529"/>
  <c r="N98" i="532"/>
  <c r="AR98" i="529"/>
  <c r="L98" i="529"/>
  <c r="AY98" i="529"/>
  <c r="S98" i="529"/>
  <c r="AV98" i="529"/>
  <c r="P98" i="529"/>
  <c r="C98" i="530"/>
  <c r="AO98" i="529"/>
  <c r="Y98" i="529"/>
  <c r="BR98" i="529"/>
  <c r="AL98" i="529"/>
  <c r="V98" i="529"/>
  <c r="AE98" i="529"/>
  <c r="BP98" i="529"/>
  <c r="AJ98" i="529"/>
  <c r="AQ98" i="529"/>
  <c r="BT98" i="529"/>
  <c r="H98" i="529" s="1"/>
  <c r="D98" i="530" s="1"/>
  <c r="BE98" i="529"/>
  <c r="BB98" i="529"/>
  <c r="BK98" i="529"/>
  <c r="B98" i="529"/>
  <c r="AN98" i="529"/>
  <c r="AW98" i="529"/>
  <c r="Q98" i="529"/>
  <c r="AT98" i="529"/>
  <c r="N98" i="529"/>
  <c r="O98" i="529"/>
  <c r="T98" i="529"/>
  <c r="AA98" i="529"/>
  <c r="X98" i="529"/>
  <c r="BH98" i="529"/>
  <c r="BL98" i="529"/>
  <c r="BM98" i="529"/>
  <c r="BJ98" i="529"/>
  <c r="AU98" i="529"/>
  <c r="BG98" i="529"/>
  <c r="BQ98" i="529"/>
  <c r="AK98" i="529"/>
  <c r="BN98" i="529"/>
  <c r="AH98" i="529"/>
  <c r="BC98" i="529"/>
  <c r="BO98" i="529"/>
  <c r="AG98" i="529"/>
  <c r="AZ98" i="529"/>
  <c r="BD98" i="529"/>
  <c r="AD98" i="529"/>
  <c r="BA98" i="529"/>
  <c r="U98" i="529"/>
  <c r="AX98" i="529"/>
  <c r="R98" i="529"/>
  <c r="W98" i="529"/>
  <c r="AB98" i="529"/>
  <c r="AI98" i="529"/>
  <c r="AF98" i="529"/>
  <c r="BP111" i="529"/>
  <c r="AZ111" i="529"/>
  <c r="AJ111" i="529"/>
  <c r="T111" i="529"/>
  <c r="B111" i="529"/>
  <c r="BG111" i="529"/>
  <c r="AQ111" i="529"/>
  <c r="AA111" i="529"/>
  <c r="N111" i="532"/>
  <c r="BE111" i="529"/>
  <c r="AO111" i="529"/>
  <c r="Y111" i="529"/>
  <c r="BR111" i="529"/>
  <c r="BN111" i="529"/>
  <c r="BJ111" i="529"/>
  <c r="BF111" i="529"/>
  <c r="C111" i="530"/>
  <c r="BD111" i="529"/>
  <c r="AF111" i="529"/>
  <c r="L111" i="529"/>
  <c r="BK111" i="529"/>
  <c r="AM111" i="529"/>
  <c r="S111" i="529"/>
  <c r="BI111" i="529"/>
  <c r="AK111" i="529"/>
  <c r="Q111" i="529"/>
  <c r="V111" i="529"/>
  <c r="AT111" i="529"/>
  <c r="Z111" i="529"/>
  <c r="BT111" i="529"/>
  <c r="H111" i="529" s="1"/>
  <c r="D111" i="530" s="1"/>
  <c r="AV111" i="529"/>
  <c r="AB111" i="529"/>
  <c r="BC111" i="529"/>
  <c r="AI111" i="529"/>
  <c r="O111" i="529"/>
  <c r="BA111" i="529"/>
  <c r="AG111" i="529"/>
  <c r="M111" i="529"/>
  <c r="AX111" i="529"/>
  <c r="AD111" i="529"/>
  <c r="BL111" i="529"/>
  <c r="AR111" i="529"/>
  <c r="X111" i="529"/>
  <c r="BS111" i="529"/>
  <c r="AY111" i="529"/>
  <c r="AE111" i="529"/>
  <c r="BQ111" i="529"/>
  <c r="AW111" i="529"/>
  <c r="AC111" i="529"/>
  <c r="BB111" i="529"/>
  <c r="AH111" i="529"/>
  <c r="N111" i="529"/>
  <c r="BH111" i="529"/>
  <c r="AN111" i="529"/>
  <c r="P111" i="529"/>
  <c r="BO111" i="529"/>
  <c r="AU111" i="529"/>
  <c r="W111" i="529"/>
  <c r="BM111" i="529"/>
  <c r="AS111" i="529"/>
  <c r="U111" i="529"/>
  <c r="AL111" i="529"/>
  <c r="R111" i="529"/>
  <c r="AP111" i="529"/>
  <c r="BO112" i="529"/>
  <c r="AY112" i="529"/>
  <c r="AI112" i="529"/>
  <c r="S112" i="529"/>
  <c r="BN112" i="529"/>
  <c r="AX112" i="529"/>
  <c r="AH112" i="529"/>
  <c r="R112" i="529"/>
  <c r="BL112" i="529"/>
  <c r="AV112" i="529"/>
  <c r="AF112" i="529"/>
  <c r="P112" i="529"/>
  <c r="BM112" i="529"/>
  <c r="BI112" i="529"/>
  <c r="BE112" i="529"/>
  <c r="BA112" i="529"/>
  <c r="BK112" i="529"/>
  <c r="AU112" i="529"/>
  <c r="AE112" i="529"/>
  <c r="O112" i="529"/>
  <c r="BJ112" i="529"/>
  <c r="AT112" i="529"/>
  <c r="AD112" i="529"/>
  <c r="N112" i="529"/>
  <c r="BH112" i="529"/>
  <c r="AR112" i="529"/>
  <c r="AB112" i="529"/>
  <c r="L112" i="529"/>
  <c r="AW112" i="529"/>
  <c r="AS112" i="529"/>
  <c r="AO112" i="529"/>
  <c r="AK112" i="529"/>
  <c r="C112" i="530"/>
  <c r="BG112" i="529"/>
  <c r="AQ112" i="529"/>
  <c r="AA112" i="529"/>
  <c r="N112" i="532"/>
  <c r="BF112" i="529"/>
  <c r="AP112" i="529"/>
  <c r="Z112" i="529"/>
  <c r="BT112" i="529"/>
  <c r="H112" i="529" s="1"/>
  <c r="D112" i="530" s="1"/>
  <c r="BD112" i="529"/>
  <c r="AN112" i="529"/>
  <c r="X112" i="529"/>
  <c r="AG112" i="529"/>
  <c r="AC112" i="529"/>
  <c r="Y112" i="529"/>
  <c r="U112" i="529"/>
  <c r="BS112" i="529"/>
  <c r="BC112" i="529"/>
  <c r="AM112" i="529"/>
  <c r="W112" i="529"/>
  <c r="BR112" i="529"/>
  <c r="BB112" i="529"/>
  <c r="AL112" i="529"/>
  <c r="V112" i="529"/>
  <c r="BP112" i="529"/>
  <c r="AZ112" i="529"/>
  <c r="AJ112" i="529"/>
  <c r="T112" i="529"/>
  <c r="B112" i="529"/>
  <c r="Q112" i="529"/>
  <c r="M112" i="529"/>
  <c r="BQ112" i="529"/>
  <c r="I128" i="528"/>
  <c r="L128" i="528" s="1"/>
  <c r="O128" i="528" s="1"/>
  <c r="R128" i="528" s="1"/>
  <c r="I118" i="528"/>
  <c r="L118" i="528" s="1"/>
  <c r="O118" i="528" s="1"/>
  <c r="R118" i="528" s="1"/>
  <c r="BI118" i="529"/>
  <c r="AS118" i="529"/>
  <c r="AC118" i="529"/>
  <c r="M118" i="529"/>
  <c r="BH118" i="529"/>
  <c r="AR118" i="529"/>
  <c r="AB118" i="529"/>
  <c r="L118" i="529"/>
  <c r="BN118" i="529"/>
  <c r="AX118" i="529"/>
  <c r="AH118" i="529"/>
  <c r="R118" i="529"/>
  <c r="AI118" i="529"/>
  <c r="AE118" i="529"/>
  <c r="AA118" i="529"/>
  <c r="W118" i="529"/>
  <c r="C118" i="530"/>
  <c r="BE118" i="529"/>
  <c r="AO118" i="529"/>
  <c r="Y118" i="529"/>
  <c r="BT118" i="529"/>
  <c r="H118" i="529" s="1"/>
  <c r="D118" i="530" s="1"/>
  <c r="BD118" i="529"/>
  <c r="AN118" i="529"/>
  <c r="X118" i="529"/>
  <c r="BJ118" i="529"/>
  <c r="AT118" i="529"/>
  <c r="AD118" i="529"/>
  <c r="N118" i="529"/>
  <c r="S118" i="529"/>
  <c r="O118" i="529"/>
  <c r="BS118" i="529"/>
  <c r="N118" i="532"/>
  <c r="BQ118" i="529"/>
  <c r="BA118" i="529"/>
  <c r="AK118" i="529"/>
  <c r="U118" i="529"/>
  <c r="BP118" i="529"/>
  <c r="AZ118" i="529"/>
  <c r="AJ118" i="529"/>
  <c r="T118" i="529"/>
  <c r="B118" i="529"/>
  <c r="BF118" i="529"/>
  <c r="AP118" i="529"/>
  <c r="Z118" i="529"/>
  <c r="BO118" i="529"/>
  <c r="BK118" i="529"/>
  <c r="BG118" i="529"/>
  <c r="BC118" i="529"/>
  <c r="BM118" i="529"/>
  <c r="AW118" i="529"/>
  <c r="AG118" i="529"/>
  <c r="Q118" i="529"/>
  <c r="BL118" i="529"/>
  <c r="AV118" i="529"/>
  <c r="AF118" i="529"/>
  <c r="P118" i="529"/>
  <c r="BR118" i="529"/>
  <c r="BB118" i="529"/>
  <c r="AL118" i="529"/>
  <c r="V118" i="529"/>
  <c r="AY118" i="529"/>
  <c r="AU118" i="529"/>
  <c r="AQ118" i="529"/>
  <c r="AM118" i="529"/>
  <c r="BJ117" i="529"/>
  <c r="AT117" i="529"/>
  <c r="AD117" i="529"/>
  <c r="N117" i="529"/>
  <c r="BE117" i="529"/>
  <c r="AO117" i="529"/>
  <c r="Y117" i="529"/>
  <c r="BS117" i="529"/>
  <c r="BC117" i="529"/>
  <c r="AM117" i="529"/>
  <c r="W117" i="529"/>
  <c r="BT117" i="529"/>
  <c r="H117" i="529" s="1"/>
  <c r="D117" i="530" s="1"/>
  <c r="T117" i="529"/>
  <c r="AF117" i="529"/>
  <c r="AB117" i="529"/>
  <c r="C117" i="530"/>
  <c r="AP117" i="529"/>
  <c r="BQ117" i="529"/>
  <c r="BA117" i="529"/>
  <c r="AK117" i="529"/>
  <c r="BO117" i="529"/>
  <c r="AY117" i="529"/>
  <c r="AI117" i="529"/>
  <c r="BD117" i="529"/>
  <c r="BP117" i="529"/>
  <c r="P117" i="529"/>
  <c r="L117" i="529"/>
  <c r="BR117" i="529"/>
  <c r="V117" i="529"/>
  <c r="AW117" i="529"/>
  <c r="AG117" i="529"/>
  <c r="BK117" i="529"/>
  <c r="AE117" i="529"/>
  <c r="AN117" i="529"/>
  <c r="BL117" i="529"/>
  <c r="BH117" i="529"/>
  <c r="BF117" i="529"/>
  <c r="Z117" i="529"/>
  <c r="U117" i="529"/>
  <c r="S117" i="529"/>
  <c r="B117" i="529"/>
  <c r="BB117" i="529"/>
  <c r="BM117" i="529"/>
  <c r="Q117" i="529"/>
  <c r="O117" i="529"/>
  <c r="AZ117" i="529"/>
  <c r="AL117" i="529"/>
  <c r="AU117" i="529"/>
  <c r="BN117" i="529"/>
  <c r="AX117" i="529"/>
  <c r="AH117" i="529"/>
  <c r="R117" i="529"/>
  <c r="BI117" i="529"/>
  <c r="AS117" i="529"/>
  <c r="AC117" i="529"/>
  <c r="M117" i="529"/>
  <c r="BG117" i="529"/>
  <c r="AQ117" i="529"/>
  <c r="AA117" i="529"/>
  <c r="N117" i="532"/>
  <c r="X117" i="529"/>
  <c r="AJ117" i="529"/>
  <c r="AV117" i="529"/>
  <c r="AR117" i="529"/>
  <c r="I59" i="528"/>
  <c r="L59" i="528" s="1"/>
  <c r="O59" i="528" s="1"/>
  <c r="R59" i="528" s="1"/>
  <c r="I76" i="528"/>
  <c r="L76" i="528" s="1"/>
  <c r="O76" i="528" s="1"/>
  <c r="C57" i="530"/>
  <c r="BH57" i="529"/>
  <c r="AR57" i="529"/>
  <c r="AB57" i="529"/>
  <c r="L57" i="529"/>
  <c r="BM57" i="529"/>
  <c r="AW57" i="529"/>
  <c r="AG57" i="529"/>
  <c r="Q57" i="529"/>
  <c r="BB57" i="529"/>
  <c r="V57" i="529"/>
  <c r="AY57" i="529"/>
  <c r="S57" i="529"/>
  <c r="AP57" i="529"/>
  <c r="BS57" i="529"/>
  <c r="AM57" i="529"/>
  <c r="N57" i="532"/>
  <c r="BP57" i="529"/>
  <c r="AV57" i="529"/>
  <c r="X57" i="529"/>
  <c r="B57" i="529"/>
  <c r="BA57" i="529"/>
  <c r="AC57" i="529"/>
  <c r="BR57" i="529"/>
  <c r="AD57" i="529"/>
  <c r="AQ57" i="529"/>
  <c r="BF57" i="529"/>
  <c r="R57" i="529"/>
  <c r="AE57" i="529"/>
  <c r="BL57" i="529"/>
  <c r="AN57" i="529"/>
  <c r="T57" i="529"/>
  <c r="BQ57" i="529"/>
  <c r="AS57" i="529"/>
  <c r="Y57" i="529"/>
  <c r="BJ57" i="529"/>
  <c r="N57" i="529"/>
  <c r="AI57" i="529"/>
  <c r="AX57" i="529"/>
  <c r="BK57" i="529"/>
  <c r="W57" i="529"/>
  <c r="BD57" i="529"/>
  <c r="AJ57" i="529"/>
  <c r="P57" i="529"/>
  <c r="BI57" i="529"/>
  <c r="AO57" i="529"/>
  <c r="U57" i="529"/>
  <c r="AT57" i="529"/>
  <c r="BO57" i="529"/>
  <c r="AA57" i="529"/>
  <c r="AH57" i="529"/>
  <c r="BC57" i="529"/>
  <c r="O57" i="529"/>
  <c r="BT57" i="529"/>
  <c r="H57" i="529" s="1"/>
  <c r="D57" i="530" s="1"/>
  <c r="AZ57" i="529"/>
  <c r="AF57" i="529"/>
  <c r="BE57" i="529"/>
  <c r="AK57" i="529"/>
  <c r="M57" i="529"/>
  <c r="AL57" i="529"/>
  <c r="BG57" i="529"/>
  <c r="BN57" i="529"/>
  <c r="Z57" i="529"/>
  <c r="AU57" i="529"/>
  <c r="BI110" i="529"/>
  <c r="AS110" i="529"/>
  <c r="AC110" i="529"/>
  <c r="M110" i="529"/>
  <c r="BH110" i="529"/>
  <c r="AR110" i="529"/>
  <c r="AB110" i="529"/>
  <c r="L110" i="529"/>
  <c r="BN110" i="529"/>
  <c r="AX110" i="529"/>
  <c r="AH110" i="529"/>
  <c r="R110" i="529"/>
  <c r="AA110" i="529"/>
  <c r="W110" i="529"/>
  <c r="AI110" i="529"/>
  <c r="AE110" i="529"/>
  <c r="C110" i="530"/>
  <c r="BE110" i="529"/>
  <c r="AO110" i="529"/>
  <c r="Y110" i="529"/>
  <c r="BT110" i="529"/>
  <c r="H110" i="529" s="1"/>
  <c r="D110" i="530" s="1"/>
  <c r="BD110" i="529"/>
  <c r="AN110" i="529"/>
  <c r="X110" i="529"/>
  <c r="BJ110" i="529"/>
  <c r="AT110" i="529"/>
  <c r="AD110" i="529"/>
  <c r="N110" i="529"/>
  <c r="BS110" i="529"/>
  <c r="N110" i="532"/>
  <c r="S110" i="529"/>
  <c r="O110" i="529"/>
  <c r="BQ110" i="529"/>
  <c r="BA110" i="529"/>
  <c r="AK110" i="529"/>
  <c r="U110" i="529"/>
  <c r="BP110" i="529"/>
  <c r="AZ110" i="529"/>
  <c r="AJ110" i="529"/>
  <c r="T110" i="529"/>
  <c r="B110" i="529"/>
  <c r="BF110" i="529"/>
  <c r="AP110" i="529"/>
  <c r="Z110" i="529"/>
  <c r="BG110" i="529"/>
  <c r="BC110" i="529"/>
  <c r="BO110" i="529"/>
  <c r="BK110" i="529"/>
  <c r="BM110" i="529"/>
  <c r="AW110" i="529"/>
  <c r="AG110" i="529"/>
  <c r="Q110" i="529"/>
  <c r="BL110" i="529"/>
  <c r="AV110" i="529"/>
  <c r="AF110" i="529"/>
  <c r="P110" i="529"/>
  <c r="BR110" i="529"/>
  <c r="BB110" i="529"/>
  <c r="AL110" i="529"/>
  <c r="V110" i="529"/>
  <c r="AQ110" i="529"/>
  <c r="AM110" i="529"/>
  <c r="AY110" i="529"/>
  <c r="AU110" i="529"/>
  <c r="I92" i="528"/>
  <c r="L92" i="528" s="1"/>
  <c r="O92" i="528" s="1"/>
  <c r="R92" i="528" s="1"/>
  <c r="I124" i="528"/>
  <c r="L124" i="528" s="1"/>
  <c r="BT77" i="529"/>
  <c r="H77" i="529" s="1"/>
  <c r="D77" i="530" s="1"/>
  <c r="BD77" i="529"/>
  <c r="AN77" i="529"/>
  <c r="X77" i="529"/>
  <c r="BK77" i="529"/>
  <c r="AU77" i="529"/>
  <c r="AE77" i="529"/>
  <c r="O77" i="529"/>
  <c r="BJ77" i="529"/>
  <c r="AT77" i="529"/>
  <c r="BE77" i="529"/>
  <c r="AO77" i="529"/>
  <c r="Y77" i="529"/>
  <c r="AD77" i="529"/>
  <c r="AL77" i="529"/>
  <c r="BP77" i="529"/>
  <c r="AZ77" i="529"/>
  <c r="AJ77" i="529"/>
  <c r="T77" i="529"/>
  <c r="B77" i="529"/>
  <c r="BG77" i="529"/>
  <c r="AQ77" i="529"/>
  <c r="AA77" i="529"/>
  <c r="N77" i="532"/>
  <c r="BF77" i="529"/>
  <c r="BQ77" i="529"/>
  <c r="BA77" i="529"/>
  <c r="AK77" i="529"/>
  <c r="U77" i="529"/>
  <c r="N77" i="529"/>
  <c r="V77" i="529"/>
  <c r="BL77" i="529"/>
  <c r="AV77" i="529"/>
  <c r="AF77" i="529"/>
  <c r="P77" i="529"/>
  <c r="BS77" i="529"/>
  <c r="BC77" i="529"/>
  <c r="AM77" i="529"/>
  <c r="W77" i="529"/>
  <c r="BR77" i="529"/>
  <c r="BB77" i="529"/>
  <c r="BM77" i="529"/>
  <c r="AW77" i="529"/>
  <c r="AG77" i="529"/>
  <c r="Q77" i="529"/>
  <c r="AP77" i="529"/>
  <c r="AH77" i="529"/>
  <c r="C77" i="530"/>
  <c r="BH77" i="529"/>
  <c r="AR77" i="529"/>
  <c r="AB77" i="529"/>
  <c r="L77" i="529"/>
  <c r="BO77" i="529"/>
  <c r="AY77" i="529"/>
  <c r="AI77" i="529"/>
  <c r="S77" i="529"/>
  <c r="BN77" i="529"/>
  <c r="AX77" i="529"/>
  <c r="BI77" i="529"/>
  <c r="AS77" i="529"/>
  <c r="AC77" i="529"/>
  <c r="M77" i="529"/>
  <c r="Z77" i="529"/>
  <c r="R77" i="529"/>
  <c r="BK116" i="529"/>
  <c r="AU116" i="529"/>
  <c r="AE116" i="529"/>
  <c r="O116" i="529"/>
  <c r="BJ116" i="529"/>
  <c r="AT116" i="529"/>
  <c r="AD116" i="529"/>
  <c r="N116" i="529"/>
  <c r="BH116" i="529"/>
  <c r="AR116" i="529"/>
  <c r="AB116" i="529"/>
  <c r="L116" i="529"/>
  <c r="AS116" i="529"/>
  <c r="AO116" i="529"/>
  <c r="AK116" i="529"/>
  <c r="AG116" i="529"/>
  <c r="C116" i="530"/>
  <c r="BG116" i="529"/>
  <c r="AQ116" i="529"/>
  <c r="AA116" i="529"/>
  <c r="N116" i="532"/>
  <c r="BF116" i="529"/>
  <c r="AP116" i="529"/>
  <c r="Z116" i="529"/>
  <c r="BT116" i="529"/>
  <c r="H116" i="529" s="1"/>
  <c r="D116" i="530" s="1"/>
  <c r="BD116" i="529"/>
  <c r="AN116" i="529"/>
  <c r="X116" i="529"/>
  <c r="AC116" i="529"/>
  <c r="Y116" i="529"/>
  <c r="U116" i="529"/>
  <c r="Q116" i="529"/>
  <c r="BS116" i="529"/>
  <c r="BC116" i="529"/>
  <c r="AM116" i="529"/>
  <c r="W116" i="529"/>
  <c r="BR116" i="529"/>
  <c r="BB116" i="529"/>
  <c r="AL116" i="529"/>
  <c r="V116" i="529"/>
  <c r="BP116" i="529"/>
  <c r="AZ116" i="529"/>
  <c r="AJ116" i="529"/>
  <c r="T116" i="529"/>
  <c r="B116" i="529"/>
  <c r="M116" i="529"/>
  <c r="BQ116" i="529"/>
  <c r="BM116" i="529"/>
  <c r="BO116" i="529"/>
  <c r="AY116" i="529"/>
  <c r="AI116" i="529"/>
  <c r="S116" i="529"/>
  <c r="BN116" i="529"/>
  <c r="AX116" i="529"/>
  <c r="AH116" i="529"/>
  <c r="R116" i="529"/>
  <c r="BL116" i="529"/>
  <c r="AV116" i="529"/>
  <c r="AF116" i="529"/>
  <c r="P116" i="529"/>
  <c r="BI116" i="529"/>
  <c r="BE116" i="529"/>
  <c r="BA116" i="529"/>
  <c r="AW116" i="529"/>
  <c r="I101" i="528"/>
  <c r="O75" i="528"/>
  <c r="R75" i="528" s="1"/>
  <c r="L78" i="528"/>
  <c r="O78" i="528" s="1"/>
  <c r="R78" i="528" s="1"/>
  <c r="C47" i="530"/>
  <c r="BF47" i="529"/>
  <c r="AP47" i="529"/>
  <c r="Z47" i="529"/>
  <c r="BP47" i="529"/>
  <c r="AU47" i="529"/>
  <c r="Y47" i="529"/>
  <c r="BT47" i="529"/>
  <c r="H47" i="529" s="1"/>
  <c r="D47" i="530" s="1"/>
  <c r="AY47" i="529"/>
  <c r="AC47" i="529"/>
  <c r="BC47" i="529"/>
  <c r="AG47" i="529"/>
  <c r="L47" i="529"/>
  <c r="BG47" i="529"/>
  <c r="AK47" i="529"/>
  <c r="P47" i="529"/>
  <c r="BR47" i="529"/>
  <c r="BB47" i="529"/>
  <c r="AL47" i="529"/>
  <c r="V47" i="529"/>
  <c r="BK47" i="529"/>
  <c r="AO47" i="529"/>
  <c r="T47" i="529"/>
  <c r="BO47" i="529"/>
  <c r="AS47" i="529"/>
  <c r="X47" i="529"/>
  <c r="BS47" i="529"/>
  <c r="AW47" i="529"/>
  <c r="AB47" i="529"/>
  <c r="N47" i="532"/>
  <c r="BA47" i="529"/>
  <c r="AF47" i="529"/>
  <c r="BN47" i="529"/>
  <c r="AX47" i="529"/>
  <c r="AH47" i="529"/>
  <c r="R47" i="529"/>
  <c r="BE47" i="529"/>
  <c r="AJ47" i="529"/>
  <c r="O47" i="529"/>
  <c r="BI47" i="529"/>
  <c r="AN47" i="529"/>
  <c r="S47" i="529"/>
  <c r="BM47" i="529"/>
  <c r="AR47" i="529"/>
  <c r="W47" i="529"/>
  <c r="BQ47" i="529"/>
  <c r="AV47" i="529"/>
  <c r="AA47" i="529"/>
  <c r="BJ47" i="529"/>
  <c r="AT47" i="529"/>
  <c r="AD47" i="529"/>
  <c r="N47" i="529"/>
  <c r="AZ47" i="529"/>
  <c r="AE47" i="529"/>
  <c r="B47" i="529"/>
  <c r="BD47" i="529"/>
  <c r="AI47" i="529"/>
  <c r="M47" i="529"/>
  <c r="BH47" i="529"/>
  <c r="AM47" i="529"/>
  <c r="Q47" i="529"/>
  <c r="BL47" i="529"/>
  <c r="AQ47" i="529"/>
  <c r="U47" i="529"/>
  <c r="L108" i="528"/>
  <c r="O108" i="528" s="1"/>
  <c r="R108" i="528" s="1"/>
  <c r="BL61" i="529"/>
  <c r="AV61" i="529"/>
  <c r="AF61" i="529"/>
  <c r="P61" i="529"/>
  <c r="BQ61" i="529"/>
  <c r="BA61" i="529"/>
  <c r="AK61" i="529"/>
  <c r="U61" i="529"/>
  <c r="BF61" i="529"/>
  <c r="Z61" i="529"/>
  <c r="BC61" i="529"/>
  <c r="W61" i="529"/>
  <c r="BJ61" i="529"/>
  <c r="AD61" i="529"/>
  <c r="BG61" i="529"/>
  <c r="AA61" i="529"/>
  <c r="C61" i="530"/>
  <c r="BH61" i="529"/>
  <c r="AR61" i="529"/>
  <c r="AB61" i="529"/>
  <c r="L61" i="529"/>
  <c r="BM61" i="529"/>
  <c r="AW61" i="529"/>
  <c r="AG61" i="529"/>
  <c r="Q61" i="529"/>
  <c r="AX61" i="529"/>
  <c r="R61" i="529"/>
  <c r="AU61" i="529"/>
  <c r="O61" i="529"/>
  <c r="BB61" i="529"/>
  <c r="V61" i="529"/>
  <c r="AY61" i="529"/>
  <c r="S61" i="529"/>
  <c r="BT61" i="529"/>
  <c r="H61" i="529" s="1"/>
  <c r="D61" i="530" s="1"/>
  <c r="BD61" i="529"/>
  <c r="AN61" i="529"/>
  <c r="X61" i="529"/>
  <c r="BI61" i="529"/>
  <c r="AS61" i="529"/>
  <c r="AC61" i="529"/>
  <c r="M61" i="529"/>
  <c r="AP61" i="529"/>
  <c r="BS61" i="529"/>
  <c r="AM61" i="529"/>
  <c r="N61" i="532"/>
  <c r="AT61" i="529"/>
  <c r="N61" i="529"/>
  <c r="AQ61" i="529"/>
  <c r="BP61" i="529"/>
  <c r="AZ61" i="529"/>
  <c r="AJ61" i="529"/>
  <c r="T61" i="529"/>
  <c r="B61" i="529"/>
  <c r="BE61" i="529"/>
  <c r="AO61" i="529"/>
  <c r="Y61" i="529"/>
  <c r="BN61" i="529"/>
  <c r="AH61" i="529"/>
  <c r="BK61" i="529"/>
  <c r="AE61" i="529"/>
  <c r="BR61" i="529"/>
  <c r="AL61" i="529"/>
  <c r="BO61" i="529"/>
  <c r="AI61" i="529"/>
  <c r="C93" i="530"/>
  <c r="BH93" i="529"/>
  <c r="AR93" i="529"/>
  <c r="AB93" i="529"/>
  <c r="L93" i="529"/>
  <c r="BO93" i="529"/>
  <c r="AY93" i="529"/>
  <c r="AI93" i="529"/>
  <c r="S93" i="529"/>
  <c r="BN93" i="529"/>
  <c r="AX93" i="529"/>
  <c r="AH93" i="529"/>
  <c r="R93" i="529"/>
  <c r="BI93" i="529"/>
  <c r="AS93" i="529"/>
  <c r="AC93" i="529"/>
  <c r="M93" i="529"/>
  <c r="BT93" i="529"/>
  <c r="H93" i="529" s="1"/>
  <c r="D93" i="530" s="1"/>
  <c r="BD93" i="529"/>
  <c r="AN93" i="529"/>
  <c r="X93" i="529"/>
  <c r="BK93" i="529"/>
  <c r="AU93" i="529"/>
  <c r="AE93" i="529"/>
  <c r="O93" i="529"/>
  <c r="BJ93" i="529"/>
  <c r="AT93" i="529"/>
  <c r="AD93" i="529"/>
  <c r="N93" i="529"/>
  <c r="BE93" i="529"/>
  <c r="AO93" i="529"/>
  <c r="Y93" i="529"/>
  <c r="BP93" i="529"/>
  <c r="AZ93" i="529"/>
  <c r="AJ93" i="529"/>
  <c r="T93" i="529"/>
  <c r="B93" i="529"/>
  <c r="BG93" i="529"/>
  <c r="AQ93" i="529"/>
  <c r="AA93" i="529"/>
  <c r="N93" i="532"/>
  <c r="BF93" i="529"/>
  <c r="AP93" i="529"/>
  <c r="Z93" i="529"/>
  <c r="BQ93" i="529"/>
  <c r="BA93" i="529"/>
  <c r="AK93" i="529"/>
  <c r="U93" i="529"/>
  <c r="BL93" i="529"/>
  <c r="AV93" i="529"/>
  <c r="AF93" i="529"/>
  <c r="P93" i="529"/>
  <c r="BS93" i="529"/>
  <c r="BC93" i="529"/>
  <c r="AM93" i="529"/>
  <c r="W93" i="529"/>
  <c r="BR93" i="529"/>
  <c r="BB93" i="529"/>
  <c r="AL93" i="529"/>
  <c r="V93" i="529"/>
  <c r="BM93" i="529"/>
  <c r="AW93" i="529"/>
  <c r="AG93" i="529"/>
  <c r="Q93" i="529"/>
  <c r="BO66" i="529"/>
  <c r="AY66" i="529"/>
  <c r="AI66" i="529"/>
  <c r="S66" i="529"/>
  <c r="BN66" i="529"/>
  <c r="AX66" i="529"/>
  <c r="AH66" i="529"/>
  <c r="R66" i="529"/>
  <c r="BL66" i="529"/>
  <c r="AV66" i="529"/>
  <c r="AF66" i="529"/>
  <c r="P66" i="529"/>
  <c r="BQ66" i="529"/>
  <c r="BM66" i="529"/>
  <c r="BI66" i="529"/>
  <c r="BE66" i="529"/>
  <c r="AU66" i="529"/>
  <c r="AE66" i="529"/>
  <c r="O66" i="529"/>
  <c r="BJ66" i="529"/>
  <c r="AD66" i="529"/>
  <c r="N66" i="529"/>
  <c r="BH66" i="529"/>
  <c r="AR66" i="529"/>
  <c r="L66" i="529"/>
  <c r="BA66" i="529"/>
  <c r="AS66" i="529"/>
  <c r="AO66" i="529"/>
  <c r="BG66" i="529"/>
  <c r="AA66" i="529"/>
  <c r="N66" i="532"/>
  <c r="Z66" i="529"/>
  <c r="BD66" i="529"/>
  <c r="AN66" i="529"/>
  <c r="AG66" i="529"/>
  <c r="Y66" i="529"/>
  <c r="BK66" i="529"/>
  <c r="AT66" i="529"/>
  <c r="AB66" i="529"/>
  <c r="AW66" i="529"/>
  <c r="AQ66" i="529"/>
  <c r="BF66" i="529"/>
  <c r="BT66" i="529"/>
  <c r="H66" i="529" s="1"/>
  <c r="D66" i="530" s="1"/>
  <c r="X66" i="529"/>
  <c r="AC66" i="529"/>
  <c r="C66" i="530"/>
  <c r="AP66" i="529"/>
  <c r="AK66" i="529"/>
  <c r="W66" i="529"/>
  <c r="V66" i="529"/>
  <c r="T66" i="529"/>
  <c r="M66" i="529"/>
  <c r="BS66" i="529"/>
  <c r="BR66" i="529"/>
  <c r="BP66" i="529"/>
  <c r="B66" i="529"/>
  <c r="BC66" i="529"/>
  <c r="BB66" i="529"/>
  <c r="AZ66" i="529"/>
  <c r="U66" i="529"/>
  <c r="AM66" i="529"/>
  <c r="AL66" i="529"/>
  <c r="AJ66" i="529"/>
  <c r="Q66" i="529"/>
  <c r="I51" i="528"/>
  <c r="L51" i="528" s="1"/>
  <c r="I99" i="528"/>
  <c r="L99" i="528" s="1"/>
  <c r="O99" i="528" s="1"/>
  <c r="BT49" i="529"/>
  <c r="H49" i="529" s="1"/>
  <c r="D49" i="530" s="1"/>
  <c r="BD49" i="529"/>
  <c r="AN49" i="529"/>
  <c r="X49" i="529"/>
  <c r="BF49" i="529"/>
  <c r="AK49" i="529"/>
  <c r="O49" i="529"/>
  <c r="AY49" i="529"/>
  <c r="AD49" i="529"/>
  <c r="BS49" i="529"/>
  <c r="AX49" i="529"/>
  <c r="AC49" i="529"/>
  <c r="N49" i="532"/>
  <c r="BB49" i="529"/>
  <c r="AG49" i="529"/>
  <c r="BP49" i="529"/>
  <c r="AZ49" i="529"/>
  <c r="AJ49" i="529"/>
  <c r="T49" i="529"/>
  <c r="B49" i="529"/>
  <c r="BA49" i="529"/>
  <c r="AE49" i="529"/>
  <c r="BO49" i="529"/>
  <c r="AT49" i="529"/>
  <c r="Y49" i="529"/>
  <c r="BN49" i="529"/>
  <c r="AS49" i="529"/>
  <c r="W49" i="529"/>
  <c r="BR49" i="529"/>
  <c r="AW49" i="529"/>
  <c r="AA49" i="529"/>
  <c r="BL49" i="529"/>
  <c r="AV49" i="529"/>
  <c r="AF49" i="529"/>
  <c r="P49" i="529"/>
  <c r="BQ49" i="529"/>
  <c r="AU49" i="529"/>
  <c r="Z49" i="529"/>
  <c r="BJ49" i="529"/>
  <c r="AO49" i="529"/>
  <c r="S49" i="529"/>
  <c r="BI49" i="529"/>
  <c r="AM49" i="529"/>
  <c r="R49" i="529"/>
  <c r="BM49" i="529"/>
  <c r="AQ49" i="529"/>
  <c r="V49" i="529"/>
  <c r="C49" i="530"/>
  <c r="BH49" i="529"/>
  <c r="AR49" i="529"/>
  <c r="AB49" i="529"/>
  <c r="L49" i="529"/>
  <c r="BK49" i="529"/>
  <c r="AP49" i="529"/>
  <c r="U49" i="529"/>
  <c r="BE49" i="529"/>
  <c r="AI49" i="529"/>
  <c r="N49" i="529"/>
  <c r="BC49" i="529"/>
  <c r="AH49" i="529"/>
  <c r="M49" i="529"/>
  <c r="BG49" i="529"/>
  <c r="AL49" i="529"/>
  <c r="Q49" i="529"/>
  <c r="BL81" i="529"/>
  <c r="AV81" i="529"/>
  <c r="AF81" i="529"/>
  <c r="P81" i="529"/>
  <c r="BS81" i="529"/>
  <c r="BC81" i="529"/>
  <c r="AM81" i="529"/>
  <c r="W81" i="529"/>
  <c r="BR81" i="529"/>
  <c r="BB81" i="529"/>
  <c r="AL81" i="529"/>
  <c r="V81" i="529"/>
  <c r="BM81" i="529"/>
  <c r="AW81" i="529"/>
  <c r="AG81" i="529"/>
  <c r="Q81" i="529"/>
  <c r="C81" i="530"/>
  <c r="AR81" i="529"/>
  <c r="AB81" i="529"/>
  <c r="BO81" i="529"/>
  <c r="AY81" i="529"/>
  <c r="AI81" i="529"/>
  <c r="S81" i="529"/>
  <c r="AX81" i="529"/>
  <c r="AH81" i="529"/>
  <c r="BI81" i="529"/>
  <c r="AS81" i="529"/>
  <c r="AC81" i="529"/>
  <c r="AN81" i="529"/>
  <c r="X81" i="529"/>
  <c r="BK81" i="529"/>
  <c r="AU81" i="529"/>
  <c r="O81" i="529"/>
  <c r="BJ81" i="529"/>
  <c r="N81" i="529"/>
  <c r="AO81" i="529"/>
  <c r="Y81" i="529"/>
  <c r="BH81" i="529"/>
  <c r="L81" i="529"/>
  <c r="BN81" i="529"/>
  <c r="R81" i="529"/>
  <c r="M81" i="529"/>
  <c r="BD81" i="529"/>
  <c r="AE81" i="529"/>
  <c r="AT81" i="529"/>
  <c r="BE81" i="529"/>
  <c r="BT81" i="529"/>
  <c r="H81" i="529" s="1"/>
  <c r="D81" i="530" s="1"/>
  <c r="AD81" i="529"/>
  <c r="BP81" i="529"/>
  <c r="AZ81" i="529"/>
  <c r="AJ81" i="529"/>
  <c r="T81" i="529"/>
  <c r="B81" i="529"/>
  <c r="BG81" i="529"/>
  <c r="AQ81" i="529"/>
  <c r="AA81" i="529"/>
  <c r="N81" i="532"/>
  <c r="BF81" i="529"/>
  <c r="AP81" i="529"/>
  <c r="Z81" i="529"/>
  <c r="BQ81" i="529"/>
  <c r="BA81" i="529"/>
  <c r="AK81" i="529"/>
  <c r="U81" i="529"/>
  <c r="L87" i="528"/>
  <c r="O87" i="528" s="1"/>
  <c r="R87" i="528" s="1"/>
  <c r="BI72" i="529"/>
  <c r="AS72" i="529"/>
  <c r="AC72" i="529"/>
  <c r="M72" i="529"/>
  <c r="BH72" i="529"/>
  <c r="AR72" i="529"/>
  <c r="AB72" i="529"/>
  <c r="L72" i="529"/>
  <c r="BN72" i="529"/>
  <c r="C72" i="530"/>
  <c r="BA72" i="529"/>
  <c r="AG72" i="529"/>
  <c r="BT72" i="529"/>
  <c r="H72" i="529" s="1"/>
  <c r="D72" i="530" s="1"/>
  <c r="AZ72" i="529"/>
  <c r="AF72" i="529"/>
  <c r="BF72" i="529"/>
  <c r="AP72" i="529"/>
  <c r="Z72" i="529"/>
  <c r="BS72" i="529"/>
  <c r="N72" i="532"/>
  <c r="S72" i="529"/>
  <c r="O72" i="529"/>
  <c r="BQ72" i="529"/>
  <c r="AW72" i="529"/>
  <c r="Y72" i="529"/>
  <c r="BP72" i="529"/>
  <c r="AV72" i="529"/>
  <c r="X72" i="529"/>
  <c r="B72" i="529"/>
  <c r="BB72" i="529"/>
  <c r="AL72" i="529"/>
  <c r="V72" i="529"/>
  <c r="BC72" i="529"/>
  <c r="BO72" i="529"/>
  <c r="BK72" i="529"/>
  <c r="BG72" i="529"/>
  <c r="BM72" i="529"/>
  <c r="AO72" i="529"/>
  <c r="U72" i="529"/>
  <c r="BL72" i="529"/>
  <c r="AN72" i="529"/>
  <c r="T72" i="529"/>
  <c r="BR72" i="529"/>
  <c r="AX72" i="529"/>
  <c r="AH72" i="529"/>
  <c r="R72" i="529"/>
  <c r="AM72" i="529"/>
  <c r="AY72" i="529"/>
  <c r="AU72" i="529"/>
  <c r="AQ72" i="529"/>
  <c r="BE72" i="529"/>
  <c r="AK72" i="529"/>
  <c r="Q72" i="529"/>
  <c r="BD72" i="529"/>
  <c r="AJ72" i="529"/>
  <c r="P72" i="529"/>
  <c r="BJ72" i="529"/>
  <c r="AT72" i="529"/>
  <c r="AD72" i="529"/>
  <c r="N72" i="529"/>
  <c r="W72" i="529"/>
  <c r="AI72" i="529"/>
  <c r="AE72" i="529"/>
  <c r="AA72" i="529"/>
  <c r="I100" i="528"/>
  <c r="I69" i="528"/>
  <c r="L69" i="528" s="1"/>
  <c r="O69" i="528" s="1"/>
  <c r="R69" i="528" s="1"/>
  <c r="C91" i="530"/>
  <c r="BF91" i="529"/>
  <c r="AP91" i="529"/>
  <c r="Z91" i="529"/>
  <c r="BQ91" i="529"/>
  <c r="BA91" i="529"/>
  <c r="AK91" i="529"/>
  <c r="U91" i="529"/>
  <c r="BP91" i="529"/>
  <c r="AZ91" i="529"/>
  <c r="AJ91" i="529"/>
  <c r="T91" i="529"/>
  <c r="B91" i="529"/>
  <c r="BG91" i="529"/>
  <c r="AQ91" i="529"/>
  <c r="AA91" i="529"/>
  <c r="N91" i="532"/>
  <c r="BR91" i="529"/>
  <c r="BB91" i="529"/>
  <c r="AL91" i="529"/>
  <c r="V91" i="529"/>
  <c r="BM91" i="529"/>
  <c r="AW91" i="529"/>
  <c r="AG91" i="529"/>
  <c r="Q91" i="529"/>
  <c r="BL91" i="529"/>
  <c r="AV91" i="529"/>
  <c r="AF91" i="529"/>
  <c r="P91" i="529"/>
  <c r="BS91" i="529"/>
  <c r="BC91" i="529"/>
  <c r="AM91" i="529"/>
  <c r="W91" i="529"/>
  <c r="BN91" i="529"/>
  <c r="AX91" i="529"/>
  <c r="AH91" i="529"/>
  <c r="R91" i="529"/>
  <c r="BI91" i="529"/>
  <c r="AS91" i="529"/>
  <c r="AC91" i="529"/>
  <c r="M91" i="529"/>
  <c r="BH91" i="529"/>
  <c r="AR91" i="529"/>
  <c r="AB91" i="529"/>
  <c r="L91" i="529"/>
  <c r="BO91" i="529"/>
  <c r="AY91" i="529"/>
  <c r="AI91" i="529"/>
  <c r="S91" i="529"/>
  <c r="BJ91" i="529"/>
  <c r="AT91" i="529"/>
  <c r="AD91" i="529"/>
  <c r="N91" i="529"/>
  <c r="BE91" i="529"/>
  <c r="AO91" i="529"/>
  <c r="Y91" i="529"/>
  <c r="BT91" i="529"/>
  <c r="H91" i="529" s="1"/>
  <c r="D91" i="530" s="1"/>
  <c r="BD91" i="529"/>
  <c r="AN91" i="529"/>
  <c r="X91" i="529"/>
  <c r="BK91" i="529"/>
  <c r="AU91" i="529"/>
  <c r="AE91" i="529"/>
  <c r="O91" i="529"/>
  <c r="BL119" i="529"/>
  <c r="AV119" i="529"/>
  <c r="AF119" i="529"/>
  <c r="P119" i="529"/>
  <c r="BS119" i="529"/>
  <c r="BC119" i="529"/>
  <c r="AM119" i="529"/>
  <c r="W119" i="529"/>
  <c r="BQ119" i="529"/>
  <c r="BA119" i="529"/>
  <c r="AK119" i="529"/>
  <c r="U119" i="529"/>
  <c r="AT119" i="529"/>
  <c r="AP119" i="529"/>
  <c r="AL119" i="529"/>
  <c r="AH119" i="529"/>
  <c r="BP119" i="529"/>
  <c r="AR119" i="529"/>
  <c r="X119" i="529"/>
  <c r="B119" i="529"/>
  <c r="AY119" i="529"/>
  <c r="AE119" i="529"/>
  <c r="N119" i="532"/>
  <c r="AW119" i="529"/>
  <c r="AC119" i="529"/>
  <c r="BJ119" i="529"/>
  <c r="Z119" i="529"/>
  <c r="BN119" i="529"/>
  <c r="BH119" i="529"/>
  <c r="AN119" i="529"/>
  <c r="T119" i="529"/>
  <c r="BO119" i="529"/>
  <c r="AU119" i="529"/>
  <c r="AA119" i="529"/>
  <c r="BM119" i="529"/>
  <c r="AS119" i="529"/>
  <c r="Y119" i="529"/>
  <c r="AD119" i="529"/>
  <c r="BR119" i="529"/>
  <c r="AX119" i="529"/>
  <c r="C119" i="530"/>
  <c r="BD119" i="529"/>
  <c r="AJ119" i="529"/>
  <c r="L119" i="529"/>
  <c r="BK119" i="529"/>
  <c r="AQ119" i="529"/>
  <c r="S119" i="529"/>
  <c r="BI119" i="529"/>
  <c r="AO119" i="529"/>
  <c r="Q119" i="529"/>
  <c r="N119" i="529"/>
  <c r="BB119" i="529"/>
  <c r="R119" i="529"/>
  <c r="BT119" i="529"/>
  <c r="H119" i="529" s="1"/>
  <c r="D119" i="530" s="1"/>
  <c r="AZ119" i="529"/>
  <c r="AB119" i="529"/>
  <c r="BG119" i="529"/>
  <c r="AI119" i="529"/>
  <c r="O119" i="529"/>
  <c r="BE119" i="529"/>
  <c r="AG119" i="529"/>
  <c r="M119" i="529"/>
  <c r="BF119" i="529"/>
  <c r="V119" i="529"/>
  <c r="L130" i="528"/>
  <c r="O130" i="528" s="1"/>
  <c r="BQ130" i="529"/>
  <c r="BA130" i="529"/>
  <c r="AK130" i="529"/>
  <c r="U130" i="529"/>
  <c r="BP130" i="529"/>
  <c r="AZ130" i="529"/>
  <c r="AJ130" i="529"/>
  <c r="T130" i="529"/>
  <c r="B130" i="529"/>
  <c r="BG130" i="529"/>
  <c r="AQ130" i="529"/>
  <c r="AA130" i="529"/>
  <c r="N130" i="532"/>
  <c r="BF130" i="529"/>
  <c r="AP130" i="529"/>
  <c r="Z130" i="529"/>
  <c r="BM130" i="529"/>
  <c r="AW130" i="529"/>
  <c r="AG130" i="529"/>
  <c r="Q130" i="529"/>
  <c r="BL130" i="529"/>
  <c r="AV130" i="529"/>
  <c r="AF130" i="529"/>
  <c r="P130" i="529"/>
  <c r="BS130" i="529"/>
  <c r="BC130" i="529"/>
  <c r="AM130" i="529"/>
  <c r="W130" i="529"/>
  <c r="BR130" i="529"/>
  <c r="BB130" i="529"/>
  <c r="AL130" i="529"/>
  <c r="V130" i="529"/>
  <c r="BI130" i="529"/>
  <c r="AS130" i="529"/>
  <c r="AC130" i="529"/>
  <c r="M130" i="529"/>
  <c r="BH130" i="529"/>
  <c r="AR130" i="529"/>
  <c r="AB130" i="529"/>
  <c r="L130" i="529"/>
  <c r="BO130" i="529"/>
  <c r="AY130" i="529"/>
  <c r="AI130" i="529"/>
  <c r="S130" i="529"/>
  <c r="BN130" i="529"/>
  <c r="AX130" i="529"/>
  <c r="AH130" i="529"/>
  <c r="R130" i="529"/>
  <c r="C130" i="530"/>
  <c r="BE130" i="529"/>
  <c r="AO130" i="529"/>
  <c r="Y130" i="529"/>
  <c r="BT130" i="529"/>
  <c r="H130" i="529" s="1"/>
  <c r="D130" i="530" s="1"/>
  <c r="BD130" i="529"/>
  <c r="AN130" i="529"/>
  <c r="X130" i="529"/>
  <c r="BK130" i="529"/>
  <c r="AU130" i="529"/>
  <c r="AE130" i="529"/>
  <c r="O130" i="529"/>
  <c r="BJ130" i="529"/>
  <c r="AT130" i="529"/>
  <c r="AD130" i="529"/>
  <c r="N130" i="529"/>
  <c r="AG30" i="530"/>
  <c r="AH29" i="530"/>
  <c r="AH29" i="529"/>
  <c r="AI28" i="529"/>
  <c r="O85" i="528" l="1"/>
  <c r="R85" i="528" s="1"/>
  <c r="O45" i="528"/>
  <c r="R45" i="528" s="1"/>
  <c r="R70" i="528"/>
  <c r="R91" i="528"/>
  <c r="O46" i="528"/>
  <c r="R46" i="528" s="1"/>
  <c r="O48" i="528"/>
  <c r="R48" i="528" s="1"/>
  <c r="O80" i="528"/>
  <c r="R80" i="528" s="1"/>
  <c r="O62" i="528"/>
  <c r="R62" i="528" s="1"/>
  <c r="R84" i="528"/>
  <c r="O104" i="528"/>
  <c r="R104" i="528" s="1"/>
  <c r="O114" i="528"/>
  <c r="R114" i="528" s="1"/>
  <c r="O50" i="528"/>
  <c r="R50" i="528" s="1"/>
  <c r="O115" i="528"/>
  <c r="R115" i="528" s="1"/>
  <c r="R121" i="528"/>
  <c r="O112" i="528"/>
  <c r="R112" i="528" s="1"/>
  <c r="O44" i="528"/>
  <c r="R44" i="528" s="1"/>
  <c r="O110" i="528"/>
  <c r="R110" i="528" s="1"/>
  <c r="O113" i="528"/>
  <c r="R113" i="528" s="1"/>
  <c r="O96" i="528"/>
  <c r="R96" i="528" s="1"/>
  <c r="BO118" i="530"/>
  <c r="AY118" i="530"/>
  <c r="AI118" i="530"/>
  <c r="S118" i="530"/>
  <c r="BP118" i="530"/>
  <c r="AT118" i="530"/>
  <c r="Y118" i="530"/>
  <c r="BN118" i="530"/>
  <c r="AS118" i="530"/>
  <c r="X118" i="530"/>
  <c r="BM118" i="530"/>
  <c r="AR118" i="530"/>
  <c r="V118" i="530"/>
  <c r="BL118" i="530"/>
  <c r="AP118" i="530"/>
  <c r="U118" i="530"/>
  <c r="BK118" i="530"/>
  <c r="AQ118" i="530"/>
  <c r="W118" i="530"/>
  <c r="BJ118" i="530"/>
  <c r="AJ118" i="530"/>
  <c r="B118" i="530"/>
  <c r="AN118" i="530"/>
  <c r="M118" i="530"/>
  <c r="AW118" i="530"/>
  <c r="Q118" i="530"/>
  <c r="BA118" i="530"/>
  <c r="Z118" i="530"/>
  <c r="BG118" i="530"/>
  <c r="AM118" i="530"/>
  <c r="O118" i="530"/>
  <c r="BE118" i="530"/>
  <c r="AD118" i="530"/>
  <c r="BI118" i="530"/>
  <c r="AH118" i="530"/>
  <c r="BR118" i="530"/>
  <c r="G118" i="530" s="1"/>
  <c r="AL118" i="530"/>
  <c r="L118" i="530"/>
  <c r="AV118" i="530"/>
  <c r="P118" i="530"/>
  <c r="BC118" i="530"/>
  <c r="AE118" i="530"/>
  <c r="K118" i="530"/>
  <c r="AZ118" i="530"/>
  <c r="T118" i="530"/>
  <c r="BD118" i="530"/>
  <c r="AC118" i="530"/>
  <c r="BH118" i="530"/>
  <c r="AG118" i="530"/>
  <c r="BQ118" i="530"/>
  <c r="AK118" i="530"/>
  <c r="C118" i="531"/>
  <c r="AU118" i="530"/>
  <c r="AA118" i="530"/>
  <c r="F118" i="530"/>
  <c r="AO118" i="530"/>
  <c r="N118" i="530"/>
  <c r="AX118" i="530"/>
  <c r="R118" i="530"/>
  <c r="BB118" i="530"/>
  <c r="AB118" i="530"/>
  <c r="BF118" i="530"/>
  <c r="AF118" i="530"/>
  <c r="C112" i="531"/>
  <c r="BE112" i="530"/>
  <c r="AO112" i="530"/>
  <c r="Y112" i="530"/>
  <c r="BP112" i="530"/>
  <c r="AZ112" i="530"/>
  <c r="AJ112" i="530"/>
  <c r="T112" i="530"/>
  <c r="BO112" i="530"/>
  <c r="AY112" i="530"/>
  <c r="AI112" i="530"/>
  <c r="S112" i="530"/>
  <c r="BR112" i="530"/>
  <c r="G112" i="530" s="1"/>
  <c r="BB112" i="530"/>
  <c r="AL112" i="530"/>
  <c r="V112" i="530"/>
  <c r="BQ112" i="530"/>
  <c r="BA112" i="530"/>
  <c r="AK112" i="530"/>
  <c r="U112" i="530"/>
  <c r="BL112" i="530"/>
  <c r="AV112" i="530"/>
  <c r="AF112" i="530"/>
  <c r="P112" i="530"/>
  <c r="BK112" i="530"/>
  <c r="AU112" i="530"/>
  <c r="AE112" i="530"/>
  <c r="O112" i="530"/>
  <c r="BN112" i="530"/>
  <c r="AX112" i="530"/>
  <c r="AH112" i="530"/>
  <c r="R112" i="530"/>
  <c r="BM112" i="530"/>
  <c r="AW112" i="530"/>
  <c r="AG112" i="530"/>
  <c r="Q112" i="530"/>
  <c r="BH112" i="530"/>
  <c r="AR112" i="530"/>
  <c r="AB112" i="530"/>
  <c r="L112" i="530"/>
  <c r="BG112" i="530"/>
  <c r="AQ112" i="530"/>
  <c r="AA112" i="530"/>
  <c r="K112" i="530"/>
  <c r="BJ112" i="530"/>
  <c r="AT112" i="530"/>
  <c r="AD112" i="530"/>
  <c r="N112" i="530"/>
  <c r="BI112" i="530"/>
  <c r="AS112" i="530"/>
  <c r="AC112" i="530"/>
  <c r="M112" i="530"/>
  <c r="BD112" i="530"/>
  <c r="AN112" i="530"/>
  <c r="X112" i="530"/>
  <c r="B112" i="530"/>
  <c r="BC112" i="530"/>
  <c r="AM112" i="530"/>
  <c r="W112" i="530"/>
  <c r="F112" i="530"/>
  <c r="BF112" i="530"/>
  <c r="AP112" i="530"/>
  <c r="Z112" i="530"/>
  <c r="BK98" i="530"/>
  <c r="AU98" i="530"/>
  <c r="AE98" i="530"/>
  <c r="O98" i="530"/>
  <c r="BL98" i="530"/>
  <c r="AV98" i="530"/>
  <c r="AF98" i="530"/>
  <c r="P98" i="530"/>
  <c r="BE98" i="530"/>
  <c r="Y98" i="530"/>
  <c r="BB98" i="530"/>
  <c r="V98" i="530"/>
  <c r="BA98" i="530"/>
  <c r="U98" i="530"/>
  <c r="AX98" i="530"/>
  <c r="R98" i="530"/>
  <c r="BG98" i="530"/>
  <c r="AQ98" i="530"/>
  <c r="AA98" i="530"/>
  <c r="K98" i="530"/>
  <c r="BH98" i="530"/>
  <c r="AR98" i="530"/>
  <c r="AB98" i="530"/>
  <c r="L98" i="530"/>
  <c r="AW98" i="530"/>
  <c r="Q98" i="530"/>
  <c r="AT98" i="530"/>
  <c r="N98" i="530"/>
  <c r="AS98" i="530"/>
  <c r="M98" i="530"/>
  <c r="AP98" i="530"/>
  <c r="C98" i="531"/>
  <c r="BC98" i="530"/>
  <c r="AM98" i="530"/>
  <c r="W98" i="530"/>
  <c r="F98" i="530"/>
  <c r="BD98" i="530"/>
  <c r="AN98" i="530"/>
  <c r="X98" i="530"/>
  <c r="B98" i="530"/>
  <c r="AO98" i="530"/>
  <c r="BR98" i="530"/>
  <c r="G98" i="530" s="1"/>
  <c r="AL98" i="530"/>
  <c r="BQ98" i="530"/>
  <c r="AK98" i="530"/>
  <c r="BN98" i="530"/>
  <c r="AH98" i="530"/>
  <c r="BO98" i="530"/>
  <c r="AY98" i="530"/>
  <c r="AI98" i="530"/>
  <c r="S98" i="530"/>
  <c r="BP98" i="530"/>
  <c r="AZ98" i="530"/>
  <c r="AJ98" i="530"/>
  <c r="T98" i="530"/>
  <c r="BM98" i="530"/>
  <c r="AG98" i="530"/>
  <c r="BJ98" i="530"/>
  <c r="AD98" i="530"/>
  <c r="BI98" i="530"/>
  <c r="AC98" i="530"/>
  <c r="BF98" i="530"/>
  <c r="Z98" i="530"/>
  <c r="C105" i="531"/>
  <c r="BF105" i="530"/>
  <c r="AP105" i="530"/>
  <c r="Z105" i="530"/>
  <c r="BQ105" i="530"/>
  <c r="BA105" i="530"/>
  <c r="AK105" i="530"/>
  <c r="U105" i="530"/>
  <c r="BL105" i="530"/>
  <c r="BO105" i="530"/>
  <c r="AY105" i="530"/>
  <c r="AI105" i="530"/>
  <c r="S105" i="530"/>
  <c r="AJ105" i="530"/>
  <c r="AF105" i="530"/>
  <c r="L105" i="530"/>
  <c r="BR105" i="530"/>
  <c r="G105" i="530" s="1"/>
  <c r="BB105" i="530"/>
  <c r="AL105" i="530"/>
  <c r="V105" i="530"/>
  <c r="BM105" i="530"/>
  <c r="AW105" i="530"/>
  <c r="AG105" i="530"/>
  <c r="Q105" i="530"/>
  <c r="BH105" i="530"/>
  <c r="BK105" i="530"/>
  <c r="AU105" i="530"/>
  <c r="AE105" i="530"/>
  <c r="O105" i="530"/>
  <c r="T105" i="530"/>
  <c r="P105" i="530"/>
  <c r="AN105" i="530"/>
  <c r="BN105" i="530"/>
  <c r="AX105" i="530"/>
  <c r="AH105" i="530"/>
  <c r="R105" i="530"/>
  <c r="BI105" i="530"/>
  <c r="AS105" i="530"/>
  <c r="AC105" i="530"/>
  <c r="M105" i="530"/>
  <c r="BD105" i="530"/>
  <c r="BG105" i="530"/>
  <c r="AQ105" i="530"/>
  <c r="AA105" i="530"/>
  <c r="K105" i="530"/>
  <c r="B105" i="530"/>
  <c r="AR105" i="530"/>
  <c r="X105" i="530"/>
  <c r="BJ105" i="530"/>
  <c r="AT105" i="530"/>
  <c r="AD105" i="530"/>
  <c r="N105" i="530"/>
  <c r="BE105" i="530"/>
  <c r="AO105" i="530"/>
  <c r="Y105" i="530"/>
  <c r="BP105" i="530"/>
  <c r="AZ105" i="530"/>
  <c r="BC105" i="530"/>
  <c r="AM105" i="530"/>
  <c r="W105" i="530"/>
  <c r="F105" i="530"/>
  <c r="AV105" i="530"/>
  <c r="AB105" i="530"/>
  <c r="BL99" i="530"/>
  <c r="AV99" i="530"/>
  <c r="AF99" i="530"/>
  <c r="P99" i="530"/>
  <c r="BM99" i="530"/>
  <c r="AW99" i="530"/>
  <c r="AG99" i="530"/>
  <c r="Q99" i="530"/>
  <c r="BB99" i="530"/>
  <c r="V99" i="530"/>
  <c r="AY99" i="530"/>
  <c r="S99" i="530"/>
  <c r="AX99" i="530"/>
  <c r="R99" i="530"/>
  <c r="AM99" i="530"/>
  <c r="F99" i="530"/>
  <c r="BH99" i="530"/>
  <c r="AR99" i="530"/>
  <c r="AB99" i="530"/>
  <c r="L99" i="530"/>
  <c r="BI99" i="530"/>
  <c r="AS99" i="530"/>
  <c r="AC99" i="530"/>
  <c r="M99" i="530"/>
  <c r="AT99" i="530"/>
  <c r="N99" i="530"/>
  <c r="AQ99" i="530"/>
  <c r="K99" i="530"/>
  <c r="AP99" i="530"/>
  <c r="BK99" i="530"/>
  <c r="AE99" i="530"/>
  <c r="C99" i="531"/>
  <c r="BD99" i="530"/>
  <c r="AN99" i="530"/>
  <c r="X99" i="530"/>
  <c r="B99" i="530"/>
  <c r="BE99" i="530"/>
  <c r="AO99" i="530"/>
  <c r="Y99" i="530"/>
  <c r="BR99" i="530"/>
  <c r="G99" i="530" s="1"/>
  <c r="AL99" i="530"/>
  <c r="BO99" i="530"/>
  <c r="AI99" i="530"/>
  <c r="BN99" i="530"/>
  <c r="AH99" i="530"/>
  <c r="BC99" i="530"/>
  <c r="W99" i="530"/>
  <c r="BP99" i="530"/>
  <c r="AZ99" i="530"/>
  <c r="AJ99" i="530"/>
  <c r="T99" i="530"/>
  <c r="BQ99" i="530"/>
  <c r="BA99" i="530"/>
  <c r="AK99" i="530"/>
  <c r="U99" i="530"/>
  <c r="BJ99" i="530"/>
  <c r="AD99" i="530"/>
  <c r="BG99" i="530"/>
  <c r="AA99" i="530"/>
  <c r="BF99" i="530"/>
  <c r="Z99" i="530"/>
  <c r="AU99" i="530"/>
  <c r="O99" i="530"/>
  <c r="BG86" i="530"/>
  <c r="AQ86" i="530"/>
  <c r="AA86" i="530"/>
  <c r="K86" i="530"/>
  <c r="BJ86" i="530"/>
  <c r="AT86" i="530"/>
  <c r="AD86" i="530"/>
  <c r="N86" i="530"/>
  <c r="BE86" i="530"/>
  <c r="AO86" i="530"/>
  <c r="Y86" i="530"/>
  <c r="BP86" i="530"/>
  <c r="AZ86" i="530"/>
  <c r="AJ86" i="530"/>
  <c r="T86" i="530"/>
  <c r="C86" i="531"/>
  <c r="AY86" i="530"/>
  <c r="AE86" i="530"/>
  <c r="F86" i="530"/>
  <c r="BB86" i="530"/>
  <c r="AH86" i="530"/>
  <c r="BQ86" i="530"/>
  <c r="AW86" i="530"/>
  <c r="AC86" i="530"/>
  <c r="BL86" i="530"/>
  <c r="AR86" i="530"/>
  <c r="X86" i="530"/>
  <c r="BO86" i="530"/>
  <c r="AU86" i="530"/>
  <c r="W86" i="530"/>
  <c r="BR86" i="530"/>
  <c r="G86" i="530" s="1"/>
  <c r="AX86" i="530"/>
  <c r="Z86" i="530"/>
  <c r="BM86" i="530"/>
  <c r="AS86" i="530"/>
  <c r="U86" i="530"/>
  <c r="BH86" i="530"/>
  <c r="AN86" i="530"/>
  <c r="P86" i="530"/>
  <c r="BK86" i="530"/>
  <c r="AM86" i="530"/>
  <c r="S86" i="530"/>
  <c r="BN86" i="530"/>
  <c r="AP86" i="530"/>
  <c r="V86" i="530"/>
  <c r="BI86" i="530"/>
  <c r="AK86" i="530"/>
  <c r="Q86" i="530"/>
  <c r="BD86" i="530"/>
  <c r="AF86" i="530"/>
  <c r="L86" i="530"/>
  <c r="BC86" i="530"/>
  <c r="AI86" i="530"/>
  <c r="O86" i="530"/>
  <c r="BF86" i="530"/>
  <c r="AL86" i="530"/>
  <c r="R86" i="530"/>
  <c r="BA86" i="530"/>
  <c r="AG86" i="530"/>
  <c r="M86" i="530"/>
  <c r="AV86" i="530"/>
  <c r="AB86" i="530"/>
  <c r="B86" i="530"/>
  <c r="C60" i="531"/>
  <c r="BF60" i="530"/>
  <c r="AP60" i="530"/>
  <c r="Z60" i="530"/>
  <c r="BM60" i="530"/>
  <c r="AR60" i="530"/>
  <c r="W60" i="530"/>
  <c r="BQ60" i="530"/>
  <c r="AV60" i="530"/>
  <c r="AA60" i="530"/>
  <c r="BP60" i="530"/>
  <c r="AU60" i="530"/>
  <c r="Y60" i="530"/>
  <c r="BO60" i="530"/>
  <c r="AS60" i="530"/>
  <c r="X60" i="530"/>
  <c r="BR60" i="530"/>
  <c r="G60" i="530" s="1"/>
  <c r="BB60" i="530"/>
  <c r="AL60" i="530"/>
  <c r="V60" i="530"/>
  <c r="BH60" i="530"/>
  <c r="AM60" i="530"/>
  <c r="Q60" i="530"/>
  <c r="BL60" i="530"/>
  <c r="AQ60" i="530"/>
  <c r="U60" i="530"/>
  <c r="BK60" i="530"/>
  <c r="AO60" i="530"/>
  <c r="T60" i="530"/>
  <c r="BI60" i="530"/>
  <c r="AN60" i="530"/>
  <c r="S60" i="530"/>
  <c r="BJ60" i="530"/>
  <c r="AT60" i="530"/>
  <c r="AD60" i="530"/>
  <c r="N60" i="530"/>
  <c r="AW60" i="530"/>
  <c r="AB60" i="530"/>
  <c r="F60" i="530"/>
  <c r="BA60" i="530"/>
  <c r="AF60" i="530"/>
  <c r="AH60" i="530"/>
  <c r="L60" i="530"/>
  <c r="K60" i="530"/>
  <c r="AE60" i="530"/>
  <c r="AY60" i="530"/>
  <c r="R60" i="530"/>
  <c r="BG60" i="530"/>
  <c r="BE60" i="530"/>
  <c r="O60" i="530"/>
  <c r="AI60" i="530"/>
  <c r="BN60" i="530"/>
  <c r="BC60" i="530"/>
  <c r="AK60" i="530"/>
  <c r="AZ60" i="530"/>
  <c r="B60" i="530"/>
  <c r="AC60" i="530"/>
  <c r="AX60" i="530"/>
  <c r="AG60" i="530"/>
  <c r="P60" i="530"/>
  <c r="AJ60" i="530"/>
  <c r="BD60" i="530"/>
  <c r="M60" i="530"/>
  <c r="BO127" i="530"/>
  <c r="AY127" i="530"/>
  <c r="AI127" i="530"/>
  <c r="S127" i="530"/>
  <c r="BR127" i="530"/>
  <c r="G127" i="530" s="1"/>
  <c r="BB127" i="530"/>
  <c r="AL127" i="530"/>
  <c r="V127" i="530"/>
  <c r="BL127" i="530"/>
  <c r="AV127" i="530"/>
  <c r="AF127" i="530"/>
  <c r="P127" i="530"/>
  <c r="AW127" i="530"/>
  <c r="AS127" i="530"/>
  <c r="AO127" i="530"/>
  <c r="AK127" i="530"/>
  <c r="BK127" i="530"/>
  <c r="AU127" i="530"/>
  <c r="AE127" i="530"/>
  <c r="O127" i="530"/>
  <c r="BN127" i="530"/>
  <c r="AX127" i="530"/>
  <c r="AH127" i="530"/>
  <c r="R127" i="530"/>
  <c r="BH127" i="530"/>
  <c r="AR127" i="530"/>
  <c r="AB127" i="530"/>
  <c r="L127" i="530"/>
  <c r="AG127" i="530"/>
  <c r="AC127" i="530"/>
  <c r="Y127" i="530"/>
  <c r="U127" i="530"/>
  <c r="BG127" i="530"/>
  <c r="AQ127" i="530"/>
  <c r="AA127" i="530"/>
  <c r="K127" i="530"/>
  <c r="BJ127" i="530"/>
  <c r="AT127" i="530"/>
  <c r="AD127" i="530"/>
  <c r="N127" i="530"/>
  <c r="BD127" i="530"/>
  <c r="AN127" i="530"/>
  <c r="X127" i="530"/>
  <c r="B127" i="530"/>
  <c r="Q127" i="530"/>
  <c r="M127" i="530"/>
  <c r="BQ127" i="530"/>
  <c r="C127" i="531"/>
  <c r="BC127" i="530"/>
  <c r="AM127" i="530"/>
  <c r="W127" i="530"/>
  <c r="F127" i="530"/>
  <c r="BF127" i="530"/>
  <c r="AP127" i="530"/>
  <c r="Z127" i="530"/>
  <c r="BP127" i="530"/>
  <c r="AZ127" i="530"/>
  <c r="AJ127" i="530"/>
  <c r="T127" i="530"/>
  <c r="BM127" i="530"/>
  <c r="BI127" i="530"/>
  <c r="BE127" i="530"/>
  <c r="BA127" i="530"/>
  <c r="BP48" i="530"/>
  <c r="AZ48" i="530"/>
  <c r="AJ48" i="530"/>
  <c r="T48" i="530"/>
  <c r="BO48" i="530"/>
  <c r="AY48" i="530"/>
  <c r="AI48" i="530"/>
  <c r="S48" i="530"/>
  <c r="BM48" i="530"/>
  <c r="AW48" i="530"/>
  <c r="AG48" i="530"/>
  <c r="Q48" i="530"/>
  <c r="AD48" i="530"/>
  <c r="Z48" i="530"/>
  <c r="V48" i="530"/>
  <c r="AH48" i="530"/>
  <c r="BL48" i="530"/>
  <c r="AV48" i="530"/>
  <c r="AF48" i="530"/>
  <c r="P48" i="530"/>
  <c r="BK48" i="530"/>
  <c r="AU48" i="530"/>
  <c r="AE48" i="530"/>
  <c r="O48" i="530"/>
  <c r="BI48" i="530"/>
  <c r="AS48" i="530"/>
  <c r="AC48" i="530"/>
  <c r="M48" i="530"/>
  <c r="N48" i="530"/>
  <c r="BR48" i="530"/>
  <c r="G48" i="530" s="1"/>
  <c r="F48" i="530"/>
  <c r="R48" i="530"/>
  <c r="C48" i="531"/>
  <c r="BD48" i="530"/>
  <c r="AN48" i="530"/>
  <c r="X48" i="530"/>
  <c r="B48" i="530"/>
  <c r="BC48" i="530"/>
  <c r="AM48" i="530"/>
  <c r="W48" i="530"/>
  <c r="BQ48" i="530"/>
  <c r="BA48" i="530"/>
  <c r="AK48" i="530"/>
  <c r="U48" i="530"/>
  <c r="AT48" i="530"/>
  <c r="AP48" i="530"/>
  <c r="AL48" i="530"/>
  <c r="AX48" i="530"/>
  <c r="AB48" i="530"/>
  <c r="AA48" i="530"/>
  <c r="Y48" i="530"/>
  <c r="BN48" i="530"/>
  <c r="L48" i="530"/>
  <c r="K48" i="530"/>
  <c r="BJ48" i="530"/>
  <c r="BH48" i="530"/>
  <c r="BG48" i="530"/>
  <c r="BE48" i="530"/>
  <c r="BF48" i="530"/>
  <c r="AR48" i="530"/>
  <c r="AQ48" i="530"/>
  <c r="AO48" i="530"/>
  <c r="BB48" i="530"/>
  <c r="C107" i="531"/>
  <c r="BD107" i="530"/>
  <c r="AN107" i="530"/>
  <c r="X107" i="530"/>
  <c r="B107" i="530"/>
  <c r="BC107" i="530"/>
  <c r="AM107" i="530"/>
  <c r="W107" i="530"/>
  <c r="F107" i="530"/>
  <c r="BF107" i="530"/>
  <c r="AP107" i="530"/>
  <c r="Z107" i="530"/>
  <c r="BQ107" i="530"/>
  <c r="BA107" i="530"/>
  <c r="AK107" i="530"/>
  <c r="U107" i="530"/>
  <c r="BP107" i="530"/>
  <c r="AZ107" i="530"/>
  <c r="AJ107" i="530"/>
  <c r="T107" i="530"/>
  <c r="BO107" i="530"/>
  <c r="AY107" i="530"/>
  <c r="AI107" i="530"/>
  <c r="S107" i="530"/>
  <c r="BR107" i="530"/>
  <c r="G107" i="530" s="1"/>
  <c r="BB107" i="530"/>
  <c r="AL107" i="530"/>
  <c r="V107" i="530"/>
  <c r="BM107" i="530"/>
  <c r="AW107" i="530"/>
  <c r="AG107" i="530"/>
  <c r="Q107" i="530"/>
  <c r="BL107" i="530"/>
  <c r="AV107" i="530"/>
  <c r="AF107" i="530"/>
  <c r="P107" i="530"/>
  <c r="BK107" i="530"/>
  <c r="AU107" i="530"/>
  <c r="AE107" i="530"/>
  <c r="O107" i="530"/>
  <c r="BN107" i="530"/>
  <c r="AX107" i="530"/>
  <c r="AH107" i="530"/>
  <c r="R107" i="530"/>
  <c r="BI107" i="530"/>
  <c r="AS107" i="530"/>
  <c r="AC107" i="530"/>
  <c r="M107" i="530"/>
  <c r="BH107" i="530"/>
  <c r="AR107" i="530"/>
  <c r="AB107" i="530"/>
  <c r="L107" i="530"/>
  <c r="BG107" i="530"/>
  <c r="AQ107" i="530"/>
  <c r="AA107" i="530"/>
  <c r="K107" i="530"/>
  <c r="BJ107" i="530"/>
  <c r="AT107" i="530"/>
  <c r="AD107" i="530"/>
  <c r="N107" i="530"/>
  <c r="BE107" i="530"/>
  <c r="AO107" i="530"/>
  <c r="Y107" i="530"/>
  <c r="BO55" i="530"/>
  <c r="AY55" i="530"/>
  <c r="AI55" i="530"/>
  <c r="S55" i="530"/>
  <c r="BR55" i="530"/>
  <c r="G55" i="530" s="1"/>
  <c r="BB55" i="530"/>
  <c r="AL55" i="530"/>
  <c r="V55" i="530"/>
  <c r="BM55" i="530"/>
  <c r="AW55" i="530"/>
  <c r="AG55" i="530"/>
  <c r="BL55" i="530"/>
  <c r="AV55" i="530"/>
  <c r="AF55" i="530"/>
  <c r="P55" i="530"/>
  <c r="Q55" i="530"/>
  <c r="BG55" i="530"/>
  <c r="AM55" i="530"/>
  <c r="O55" i="530"/>
  <c r="BJ55" i="530"/>
  <c r="AP55" i="530"/>
  <c r="R55" i="530"/>
  <c r="BE55" i="530"/>
  <c r="AK55" i="530"/>
  <c r="BH55" i="530"/>
  <c r="AN55" i="530"/>
  <c r="T55" i="530"/>
  <c r="M55" i="530"/>
  <c r="BC55" i="530"/>
  <c r="AE55" i="530"/>
  <c r="K55" i="530"/>
  <c r="BF55" i="530"/>
  <c r="AH55" i="530"/>
  <c r="N55" i="530"/>
  <c r="BA55" i="530"/>
  <c r="AC55" i="530"/>
  <c r="BD55" i="530"/>
  <c r="AJ55" i="530"/>
  <c r="L55" i="530"/>
  <c r="C55" i="531"/>
  <c r="AU55" i="530"/>
  <c r="AA55" i="530"/>
  <c r="F55" i="530"/>
  <c r="AX55" i="530"/>
  <c r="AD55" i="530"/>
  <c r="BQ55" i="530"/>
  <c r="AS55" i="530"/>
  <c r="Y55" i="530"/>
  <c r="AZ55" i="530"/>
  <c r="AB55" i="530"/>
  <c r="B55" i="530"/>
  <c r="BK55" i="530"/>
  <c r="AQ55" i="530"/>
  <c r="W55" i="530"/>
  <c r="BN55" i="530"/>
  <c r="AT55" i="530"/>
  <c r="Z55" i="530"/>
  <c r="BI55" i="530"/>
  <c r="AO55" i="530"/>
  <c r="BP55" i="530"/>
  <c r="AR55" i="530"/>
  <c r="X55" i="530"/>
  <c r="U55" i="530"/>
  <c r="BJ109" i="530"/>
  <c r="AT109" i="530"/>
  <c r="AD109" i="530"/>
  <c r="N109" i="530"/>
  <c r="BE109" i="530"/>
  <c r="AO109" i="530"/>
  <c r="Y109" i="530"/>
  <c r="BP109" i="530"/>
  <c r="AZ109" i="530"/>
  <c r="AJ109" i="530"/>
  <c r="T109" i="530"/>
  <c r="BO109" i="530"/>
  <c r="AY109" i="530"/>
  <c r="AI109" i="530"/>
  <c r="S109" i="530"/>
  <c r="C109" i="531"/>
  <c r="BF109" i="530"/>
  <c r="AP109" i="530"/>
  <c r="Z109" i="530"/>
  <c r="BQ109" i="530"/>
  <c r="BA109" i="530"/>
  <c r="AK109" i="530"/>
  <c r="U109" i="530"/>
  <c r="BL109" i="530"/>
  <c r="AV109" i="530"/>
  <c r="AF109" i="530"/>
  <c r="P109" i="530"/>
  <c r="BK109" i="530"/>
  <c r="AU109" i="530"/>
  <c r="AE109" i="530"/>
  <c r="O109" i="530"/>
  <c r="BR109" i="530"/>
  <c r="G109" i="530" s="1"/>
  <c r="BB109" i="530"/>
  <c r="AL109" i="530"/>
  <c r="V109" i="530"/>
  <c r="BM109" i="530"/>
  <c r="AW109" i="530"/>
  <c r="AG109" i="530"/>
  <c r="Q109" i="530"/>
  <c r="BH109" i="530"/>
  <c r="AR109" i="530"/>
  <c r="AB109" i="530"/>
  <c r="L109" i="530"/>
  <c r="BG109" i="530"/>
  <c r="AQ109" i="530"/>
  <c r="AA109" i="530"/>
  <c r="K109" i="530"/>
  <c r="BN109" i="530"/>
  <c r="AX109" i="530"/>
  <c r="AH109" i="530"/>
  <c r="R109" i="530"/>
  <c r="BI109" i="530"/>
  <c r="AS109" i="530"/>
  <c r="AC109" i="530"/>
  <c r="M109" i="530"/>
  <c r="BD109" i="530"/>
  <c r="AN109" i="530"/>
  <c r="X109" i="530"/>
  <c r="B109" i="530"/>
  <c r="BC109" i="530"/>
  <c r="AM109" i="530"/>
  <c r="W109" i="530"/>
  <c r="F109" i="530"/>
  <c r="C62" i="531"/>
  <c r="BD62" i="530"/>
  <c r="AN62" i="530"/>
  <c r="X62" i="530"/>
  <c r="B62" i="530"/>
  <c r="BB62" i="530"/>
  <c r="AG62" i="530"/>
  <c r="K62" i="530"/>
  <c r="BA62" i="530"/>
  <c r="AE62" i="530"/>
  <c r="BO62" i="530"/>
  <c r="AT62" i="530"/>
  <c r="Y62" i="530"/>
  <c r="BI62" i="530"/>
  <c r="AM62" i="530"/>
  <c r="R62" i="530"/>
  <c r="BL62" i="530"/>
  <c r="AR62" i="530"/>
  <c r="T62" i="530"/>
  <c r="BM62" i="530"/>
  <c r="AL62" i="530"/>
  <c r="BQ62" i="530"/>
  <c r="AP62" i="530"/>
  <c r="O62" i="530"/>
  <c r="AO62" i="530"/>
  <c r="N62" i="530"/>
  <c r="AS62" i="530"/>
  <c r="M62" i="530"/>
  <c r="BH62" i="530"/>
  <c r="AJ62" i="530"/>
  <c r="P62" i="530"/>
  <c r="BG62" i="530"/>
  <c r="AA62" i="530"/>
  <c r="BK62" i="530"/>
  <c r="AK62" i="530"/>
  <c r="BJ62" i="530"/>
  <c r="AI62" i="530"/>
  <c r="BN62" i="530"/>
  <c r="AH62" i="530"/>
  <c r="F62" i="530"/>
  <c r="AZ62" i="530"/>
  <c r="AF62" i="530"/>
  <c r="L62" i="530"/>
  <c r="AW62" i="530"/>
  <c r="V62" i="530"/>
  <c r="BF62" i="530"/>
  <c r="Z62" i="530"/>
  <c r="BE62" i="530"/>
  <c r="AD62" i="530"/>
  <c r="BC62" i="530"/>
  <c r="AC62" i="530"/>
  <c r="BP62" i="530"/>
  <c r="AV62" i="530"/>
  <c r="AB62" i="530"/>
  <c r="BR62" i="530"/>
  <c r="G62" i="530" s="1"/>
  <c r="AQ62" i="530"/>
  <c r="Q62" i="530"/>
  <c r="AU62" i="530"/>
  <c r="U62" i="530"/>
  <c r="AY62" i="530"/>
  <c r="S62" i="530"/>
  <c r="AX62" i="530"/>
  <c r="W62" i="530"/>
  <c r="C67" i="531"/>
  <c r="BD67" i="530"/>
  <c r="AN67" i="530"/>
  <c r="X67" i="530"/>
  <c r="B67" i="530"/>
  <c r="BE67" i="530"/>
  <c r="AO67" i="530"/>
  <c r="Y67" i="530"/>
  <c r="BK67" i="530"/>
  <c r="AE67" i="530"/>
  <c r="BR67" i="530"/>
  <c r="G67" i="530" s="1"/>
  <c r="AL67" i="530"/>
  <c r="BO67" i="530"/>
  <c r="AI67" i="530"/>
  <c r="BN67" i="530"/>
  <c r="AH67" i="530"/>
  <c r="BP67" i="530"/>
  <c r="AZ67" i="530"/>
  <c r="AJ67" i="530"/>
  <c r="T67" i="530"/>
  <c r="BQ67" i="530"/>
  <c r="BA67" i="530"/>
  <c r="AK67" i="530"/>
  <c r="U67" i="530"/>
  <c r="BC67" i="530"/>
  <c r="W67" i="530"/>
  <c r="BJ67" i="530"/>
  <c r="AD67" i="530"/>
  <c r="BG67" i="530"/>
  <c r="AA67" i="530"/>
  <c r="BF67" i="530"/>
  <c r="Z67" i="530"/>
  <c r="BL67" i="530"/>
  <c r="AV67" i="530"/>
  <c r="AF67" i="530"/>
  <c r="P67" i="530"/>
  <c r="BM67" i="530"/>
  <c r="AW67" i="530"/>
  <c r="AG67" i="530"/>
  <c r="Q67" i="530"/>
  <c r="AU67" i="530"/>
  <c r="O67" i="530"/>
  <c r="BB67" i="530"/>
  <c r="V67" i="530"/>
  <c r="AY67" i="530"/>
  <c r="S67" i="530"/>
  <c r="AX67" i="530"/>
  <c r="R67" i="530"/>
  <c r="BH67" i="530"/>
  <c r="AR67" i="530"/>
  <c r="AB67" i="530"/>
  <c r="L67" i="530"/>
  <c r="BI67" i="530"/>
  <c r="AS67" i="530"/>
  <c r="AC67" i="530"/>
  <c r="M67" i="530"/>
  <c r="AM67" i="530"/>
  <c r="F67" i="530"/>
  <c r="AT67" i="530"/>
  <c r="N67" i="530"/>
  <c r="AQ67" i="530"/>
  <c r="K67" i="530"/>
  <c r="AP67" i="530"/>
  <c r="BM108" i="530"/>
  <c r="AW108" i="530"/>
  <c r="AG108" i="530"/>
  <c r="Q108" i="530"/>
  <c r="BH108" i="530"/>
  <c r="AR108" i="530"/>
  <c r="AB108" i="530"/>
  <c r="L108" i="530"/>
  <c r="BG108" i="530"/>
  <c r="AQ108" i="530"/>
  <c r="AA108" i="530"/>
  <c r="K108" i="530"/>
  <c r="BJ108" i="530"/>
  <c r="AT108" i="530"/>
  <c r="AD108" i="530"/>
  <c r="N108" i="530"/>
  <c r="BQ108" i="530"/>
  <c r="AS108" i="530"/>
  <c r="Y108" i="530"/>
  <c r="BL108" i="530"/>
  <c r="AN108" i="530"/>
  <c r="T108" i="530"/>
  <c r="BK108" i="530"/>
  <c r="AM108" i="530"/>
  <c r="S108" i="530"/>
  <c r="BN108" i="530"/>
  <c r="AP108" i="530"/>
  <c r="V108" i="530"/>
  <c r="BI108" i="530"/>
  <c r="AO108" i="530"/>
  <c r="U108" i="530"/>
  <c r="BD108" i="530"/>
  <c r="AJ108" i="530"/>
  <c r="P108" i="530"/>
  <c r="BC108" i="530"/>
  <c r="AI108" i="530"/>
  <c r="O108" i="530"/>
  <c r="BF108" i="530"/>
  <c r="AL108" i="530"/>
  <c r="R108" i="530"/>
  <c r="BE108" i="530"/>
  <c r="AK108" i="530"/>
  <c r="M108" i="530"/>
  <c r="AZ108" i="530"/>
  <c r="AF108" i="530"/>
  <c r="B108" i="530"/>
  <c r="AY108" i="530"/>
  <c r="AE108" i="530"/>
  <c r="F108" i="530"/>
  <c r="BB108" i="530"/>
  <c r="AH108" i="530"/>
  <c r="C108" i="531"/>
  <c r="BA108" i="530"/>
  <c r="AC108" i="530"/>
  <c r="BP108" i="530"/>
  <c r="AV108" i="530"/>
  <c r="X108" i="530"/>
  <c r="BO108" i="530"/>
  <c r="AU108" i="530"/>
  <c r="W108" i="530"/>
  <c r="BR108" i="530"/>
  <c r="G108" i="530" s="1"/>
  <c r="AX108" i="530"/>
  <c r="Z108" i="530"/>
  <c r="BH75" i="530"/>
  <c r="AR75" i="530"/>
  <c r="AB75" i="530"/>
  <c r="L75" i="530"/>
  <c r="BI75" i="530"/>
  <c r="AS75" i="530"/>
  <c r="AC75" i="530"/>
  <c r="M75" i="530"/>
  <c r="AM75" i="530"/>
  <c r="F75" i="530"/>
  <c r="AT75" i="530"/>
  <c r="N75" i="530"/>
  <c r="AQ75" i="530"/>
  <c r="K75" i="530"/>
  <c r="AP75" i="530"/>
  <c r="C75" i="531"/>
  <c r="BD75" i="530"/>
  <c r="AN75" i="530"/>
  <c r="X75" i="530"/>
  <c r="B75" i="530"/>
  <c r="BE75" i="530"/>
  <c r="AO75" i="530"/>
  <c r="Y75" i="530"/>
  <c r="BK75" i="530"/>
  <c r="AE75" i="530"/>
  <c r="BR75" i="530"/>
  <c r="G75" i="530" s="1"/>
  <c r="AL75" i="530"/>
  <c r="BO75" i="530"/>
  <c r="AI75" i="530"/>
  <c r="BN75" i="530"/>
  <c r="AH75" i="530"/>
  <c r="BP75" i="530"/>
  <c r="AZ75" i="530"/>
  <c r="AJ75" i="530"/>
  <c r="T75" i="530"/>
  <c r="BQ75" i="530"/>
  <c r="BA75" i="530"/>
  <c r="AK75" i="530"/>
  <c r="U75" i="530"/>
  <c r="BC75" i="530"/>
  <c r="W75" i="530"/>
  <c r="BJ75" i="530"/>
  <c r="AD75" i="530"/>
  <c r="BG75" i="530"/>
  <c r="AA75" i="530"/>
  <c r="BF75" i="530"/>
  <c r="Z75" i="530"/>
  <c r="BL75" i="530"/>
  <c r="AV75" i="530"/>
  <c r="AF75" i="530"/>
  <c r="P75" i="530"/>
  <c r="BM75" i="530"/>
  <c r="AW75" i="530"/>
  <c r="AG75" i="530"/>
  <c r="Q75" i="530"/>
  <c r="AU75" i="530"/>
  <c r="O75" i="530"/>
  <c r="BB75" i="530"/>
  <c r="V75" i="530"/>
  <c r="AY75" i="530"/>
  <c r="S75" i="530"/>
  <c r="AX75" i="530"/>
  <c r="R75" i="530"/>
  <c r="BL71" i="530"/>
  <c r="AV71" i="530"/>
  <c r="AF71" i="530"/>
  <c r="P71" i="530"/>
  <c r="BM71" i="530"/>
  <c r="AW71" i="530"/>
  <c r="AG71" i="530"/>
  <c r="Q71" i="530"/>
  <c r="AY71" i="530"/>
  <c r="S71" i="530"/>
  <c r="AX71" i="530"/>
  <c r="R71" i="530"/>
  <c r="AM71" i="530"/>
  <c r="F71" i="530"/>
  <c r="AT71" i="530"/>
  <c r="N71" i="530"/>
  <c r="BH71" i="530"/>
  <c r="AR71" i="530"/>
  <c r="AB71" i="530"/>
  <c r="L71" i="530"/>
  <c r="BI71" i="530"/>
  <c r="AS71" i="530"/>
  <c r="AC71" i="530"/>
  <c r="M71" i="530"/>
  <c r="AQ71" i="530"/>
  <c r="K71" i="530"/>
  <c r="AP71" i="530"/>
  <c r="BK71" i="530"/>
  <c r="AE71" i="530"/>
  <c r="BR71" i="530"/>
  <c r="G71" i="530" s="1"/>
  <c r="AL71" i="530"/>
  <c r="C71" i="531"/>
  <c r="BD71" i="530"/>
  <c r="AN71" i="530"/>
  <c r="X71" i="530"/>
  <c r="B71" i="530"/>
  <c r="BE71" i="530"/>
  <c r="AO71" i="530"/>
  <c r="Y71" i="530"/>
  <c r="BO71" i="530"/>
  <c r="AI71" i="530"/>
  <c r="BN71" i="530"/>
  <c r="AH71" i="530"/>
  <c r="BC71" i="530"/>
  <c r="W71" i="530"/>
  <c r="BJ71" i="530"/>
  <c r="AD71" i="530"/>
  <c r="BP71" i="530"/>
  <c r="AZ71" i="530"/>
  <c r="AJ71" i="530"/>
  <c r="T71" i="530"/>
  <c r="BQ71" i="530"/>
  <c r="BA71" i="530"/>
  <c r="AK71" i="530"/>
  <c r="U71" i="530"/>
  <c r="BG71" i="530"/>
  <c r="AA71" i="530"/>
  <c r="BF71" i="530"/>
  <c r="Z71" i="530"/>
  <c r="AU71" i="530"/>
  <c r="O71" i="530"/>
  <c r="BB71" i="530"/>
  <c r="V71" i="530"/>
  <c r="BI76" i="530"/>
  <c r="AS76" i="530"/>
  <c r="AC76" i="530"/>
  <c r="M76" i="530"/>
  <c r="BF76" i="530"/>
  <c r="AP76" i="530"/>
  <c r="Z76" i="530"/>
  <c r="BP76" i="530"/>
  <c r="AJ76" i="530"/>
  <c r="B76" i="530"/>
  <c r="AQ76" i="530"/>
  <c r="K76" i="530"/>
  <c r="AN76" i="530"/>
  <c r="BK76" i="530"/>
  <c r="AE76" i="530"/>
  <c r="C76" i="531"/>
  <c r="BA76" i="530"/>
  <c r="AG76" i="530"/>
  <c r="BR76" i="530"/>
  <c r="G76" i="530" s="1"/>
  <c r="AX76" i="530"/>
  <c r="AD76" i="530"/>
  <c r="BH76" i="530"/>
  <c r="T76" i="530"/>
  <c r="AY76" i="530"/>
  <c r="BL76" i="530"/>
  <c r="X76" i="530"/>
  <c r="AM76" i="530"/>
  <c r="BQ76" i="530"/>
  <c r="AW76" i="530"/>
  <c r="Y76" i="530"/>
  <c r="BN76" i="530"/>
  <c r="AT76" i="530"/>
  <c r="V76" i="530"/>
  <c r="AZ76" i="530"/>
  <c r="L76" i="530"/>
  <c r="AI76" i="530"/>
  <c r="BD76" i="530"/>
  <c r="P76" i="530"/>
  <c r="W76" i="530"/>
  <c r="BM76" i="530"/>
  <c r="AO76" i="530"/>
  <c r="U76" i="530"/>
  <c r="BJ76" i="530"/>
  <c r="AL76" i="530"/>
  <c r="R76" i="530"/>
  <c r="AR76" i="530"/>
  <c r="BO76" i="530"/>
  <c r="AA76" i="530"/>
  <c r="AV76" i="530"/>
  <c r="BC76" i="530"/>
  <c r="O76" i="530"/>
  <c r="BE76" i="530"/>
  <c r="AK76" i="530"/>
  <c r="Q76" i="530"/>
  <c r="BB76" i="530"/>
  <c r="AH76" i="530"/>
  <c r="N76" i="530"/>
  <c r="AB76" i="530"/>
  <c r="BG76" i="530"/>
  <c r="S76" i="530"/>
  <c r="AF76" i="530"/>
  <c r="AU76" i="530"/>
  <c r="F76" i="530"/>
  <c r="BK90" i="530"/>
  <c r="AU90" i="530"/>
  <c r="AE90" i="530"/>
  <c r="O90" i="530"/>
  <c r="BN90" i="530"/>
  <c r="AX90" i="530"/>
  <c r="AH90" i="530"/>
  <c r="R90" i="530"/>
  <c r="BI90" i="530"/>
  <c r="AS90" i="530"/>
  <c r="AC90" i="530"/>
  <c r="M90" i="530"/>
  <c r="BD90" i="530"/>
  <c r="AN90" i="530"/>
  <c r="X90" i="530"/>
  <c r="B90" i="530"/>
  <c r="BG90" i="530"/>
  <c r="AQ90" i="530"/>
  <c r="AA90" i="530"/>
  <c r="K90" i="530"/>
  <c r="BJ90" i="530"/>
  <c r="AT90" i="530"/>
  <c r="AD90" i="530"/>
  <c r="N90" i="530"/>
  <c r="BE90" i="530"/>
  <c r="AO90" i="530"/>
  <c r="Y90" i="530"/>
  <c r="BP90" i="530"/>
  <c r="AZ90" i="530"/>
  <c r="AJ90" i="530"/>
  <c r="T90" i="530"/>
  <c r="C90" i="531"/>
  <c r="BC90" i="530"/>
  <c r="AM90" i="530"/>
  <c r="W90" i="530"/>
  <c r="F90" i="530"/>
  <c r="BF90" i="530"/>
  <c r="AP90" i="530"/>
  <c r="Z90" i="530"/>
  <c r="BQ90" i="530"/>
  <c r="BA90" i="530"/>
  <c r="AK90" i="530"/>
  <c r="U90" i="530"/>
  <c r="BL90" i="530"/>
  <c r="AV90" i="530"/>
  <c r="AF90" i="530"/>
  <c r="P90" i="530"/>
  <c r="BO90" i="530"/>
  <c r="AY90" i="530"/>
  <c r="AI90" i="530"/>
  <c r="S90" i="530"/>
  <c r="BR90" i="530"/>
  <c r="G90" i="530" s="1"/>
  <c r="BB90" i="530"/>
  <c r="AL90" i="530"/>
  <c r="V90" i="530"/>
  <c r="BM90" i="530"/>
  <c r="AW90" i="530"/>
  <c r="AG90" i="530"/>
  <c r="Q90" i="530"/>
  <c r="BH90" i="530"/>
  <c r="AR90" i="530"/>
  <c r="AB90" i="530"/>
  <c r="L90" i="530"/>
  <c r="O55" i="528"/>
  <c r="R55" i="528" s="1"/>
  <c r="BL52" i="530"/>
  <c r="AV52" i="530"/>
  <c r="AF52" i="530"/>
  <c r="P52" i="530"/>
  <c r="BK52" i="530"/>
  <c r="AU52" i="530"/>
  <c r="AE52" i="530"/>
  <c r="O52" i="530"/>
  <c r="BM52" i="530"/>
  <c r="AW52" i="530"/>
  <c r="AG52" i="530"/>
  <c r="Q52" i="530"/>
  <c r="AH52" i="530"/>
  <c r="AD52" i="530"/>
  <c r="Z52" i="530"/>
  <c r="V52" i="530"/>
  <c r="BH52" i="530"/>
  <c r="AN52" i="530"/>
  <c r="T52" i="530"/>
  <c r="BG52" i="530"/>
  <c r="AM52" i="530"/>
  <c r="S52" i="530"/>
  <c r="BI52" i="530"/>
  <c r="AO52" i="530"/>
  <c r="U52" i="530"/>
  <c r="R52" i="530"/>
  <c r="BF52" i="530"/>
  <c r="AL52" i="530"/>
  <c r="BD52" i="530"/>
  <c r="AJ52" i="530"/>
  <c r="L52" i="530"/>
  <c r="BC52" i="530"/>
  <c r="AI52" i="530"/>
  <c r="K52" i="530"/>
  <c r="BE52" i="530"/>
  <c r="AK52" i="530"/>
  <c r="M52" i="530"/>
  <c r="BJ52" i="530"/>
  <c r="AP52" i="530"/>
  <c r="C52" i="531"/>
  <c r="AZ52" i="530"/>
  <c r="AB52" i="530"/>
  <c r="B52" i="530"/>
  <c r="AY52" i="530"/>
  <c r="AA52" i="530"/>
  <c r="F52" i="530"/>
  <c r="BA52" i="530"/>
  <c r="AC52" i="530"/>
  <c r="BN52" i="530"/>
  <c r="AT52" i="530"/>
  <c r="BR52" i="530"/>
  <c r="G52" i="530" s="1"/>
  <c r="BP52" i="530"/>
  <c r="AR52" i="530"/>
  <c r="X52" i="530"/>
  <c r="BO52" i="530"/>
  <c r="AQ52" i="530"/>
  <c r="W52" i="530"/>
  <c r="BQ52" i="530"/>
  <c r="AS52" i="530"/>
  <c r="Y52" i="530"/>
  <c r="AX52" i="530"/>
  <c r="N52" i="530"/>
  <c r="BB52" i="530"/>
  <c r="BL95" i="530"/>
  <c r="AV95" i="530"/>
  <c r="AF95" i="530"/>
  <c r="BC95" i="530"/>
  <c r="AH95" i="530"/>
  <c r="P95" i="530"/>
  <c r="BM95" i="530"/>
  <c r="AQ95" i="530"/>
  <c r="W95" i="530"/>
  <c r="F95" i="530"/>
  <c r="BA95" i="530"/>
  <c r="AE95" i="530"/>
  <c r="N95" i="530"/>
  <c r="AY95" i="530"/>
  <c r="AD95" i="530"/>
  <c r="M95" i="530"/>
  <c r="BH95" i="530"/>
  <c r="AR95" i="530"/>
  <c r="AB95" i="530"/>
  <c r="AX95" i="530"/>
  <c r="AC95" i="530"/>
  <c r="L95" i="530"/>
  <c r="BG95" i="530"/>
  <c r="AL95" i="530"/>
  <c r="S95" i="530"/>
  <c r="BQ95" i="530"/>
  <c r="AU95" i="530"/>
  <c r="Z95" i="530"/>
  <c r="BO95" i="530"/>
  <c r="AT95" i="530"/>
  <c r="Y95" i="530"/>
  <c r="C95" i="531"/>
  <c r="BD95" i="530"/>
  <c r="AN95" i="530"/>
  <c r="BN95" i="530"/>
  <c r="AS95" i="530"/>
  <c r="X95" i="530"/>
  <c r="B95" i="530"/>
  <c r="BB95" i="530"/>
  <c r="AG95" i="530"/>
  <c r="O95" i="530"/>
  <c r="BK95" i="530"/>
  <c r="AP95" i="530"/>
  <c r="V95" i="530"/>
  <c r="BJ95" i="530"/>
  <c r="AO95" i="530"/>
  <c r="U95" i="530"/>
  <c r="BP95" i="530"/>
  <c r="AZ95" i="530"/>
  <c r="AJ95" i="530"/>
  <c r="BI95" i="530"/>
  <c r="AM95" i="530"/>
  <c r="T95" i="530"/>
  <c r="BR95" i="530"/>
  <c r="G95" i="530" s="1"/>
  <c r="AW95" i="530"/>
  <c r="AA95" i="530"/>
  <c r="K95" i="530"/>
  <c r="BF95" i="530"/>
  <c r="AK95" i="530"/>
  <c r="R95" i="530"/>
  <c r="BE95" i="530"/>
  <c r="AI95" i="530"/>
  <c r="Q95" i="530"/>
  <c r="BR73" i="530"/>
  <c r="G73" i="530" s="1"/>
  <c r="BB73" i="530"/>
  <c r="AL73" i="530"/>
  <c r="V73" i="530"/>
  <c r="BK73" i="530"/>
  <c r="AU73" i="530"/>
  <c r="AE73" i="530"/>
  <c r="O73" i="530"/>
  <c r="BI73" i="530"/>
  <c r="AC73" i="530"/>
  <c r="BH73" i="530"/>
  <c r="AB73" i="530"/>
  <c r="BM73" i="530"/>
  <c r="AG73" i="530"/>
  <c r="BD73" i="530"/>
  <c r="X73" i="530"/>
  <c r="BN73" i="530"/>
  <c r="AX73" i="530"/>
  <c r="AH73" i="530"/>
  <c r="R73" i="530"/>
  <c r="BG73" i="530"/>
  <c r="AQ73" i="530"/>
  <c r="AA73" i="530"/>
  <c r="K73" i="530"/>
  <c r="BA73" i="530"/>
  <c r="U73" i="530"/>
  <c r="AZ73" i="530"/>
  <c r="T73" i="530"/>
  <c r="BE73" i="530"/>
  <c r="Y73" i="530"/>
  <c r="AV73" i="530"/>
  <c r="P73" i="530"/>
  <c r="BJ73" i="530"/>
  <c r="AT73" i="530"/>
  <c r="AD73" i="530"/>
  <c r="N73" i="530"/>
  <c r="BC73" i="530"/>
  <c r="AM73" i="530"/>
  <c r="W73" i="530"/>
  <c r="F73" i="530"/>
  <c r="AS73" i="530"/>
  <c r="M73" i="530"/>
  <c r="AR73" i="530"/>
  <c r="L73" i="530"/>
  <c r="AW73" i="530"/>
  <c r="Q73" i="530"/>
  <c r="AN73" i="530"/>
  <c r="C73" i="531"/>
  <c r="BF73" i="530"/>
  <c r="AP73" i="530"/>
  <c r="Z73" i="530"/>
  <c r="BO73" i="530"/>
  <c r="AY73" i="530"/>
  <c r="AI73" i="530"/>
  <c r="S73" i="530"/>
  <c r="BQ73" i="530"/>
  <c r="AK73" i="530"/>
  <c r="BP73" i="530"/>
  <c r="AJ73" i="530"/>
  <c r="B73" i="530"/>
  <c r="AO73" i="530"/>
  <c r="BL73" i="530"/>
  <c r="AF73" i="530"/>
  <c r="BN69" i="530"/>
  <c r="AX69" i="530"/>
  <c r="AH69" i="530"/>
  <c r="R69" i="530"/>
  <c r="BG69" i="530"/>
  <c r="AQ69" i="530"/>
  <c r="AA69" i="530"/>
  <c r="K69" i="530"/>
  <c r="AW69" i="530"/>
  <c r="Q69" i="530"/>
  <c r="AN69" i="530"/>
  <c r="BQ69" i="530"/>
  <c r="AK69" i="530"/>
  <c r="BP69" i="530"/>
  <c r="AJ69" i="530"/>
  <c r="B69" i="530"/>
  <c r="BJ69" i="530"/>
  <c r="AT69" i="530"/>
  <c r="AD69" i="530"/>
  <c r="N69" i="530"/>
  <c r="BC69" i="530"/>
  <c r="AM69" i="530"/>
  <c r="W69" i="530"/>
  <c r="F69" i="530"/>
  <c r="AO69" i="530"/>
  <c r="BL69" i="530"/>
  <c r="AF69" i="530"/>
  <c r="BI69" i="530"/>
  <c r="AC69" i="530"/>
  <c r="BH69" i="530"/>
  <c r="AB69" i="530"/>
  <c r="C69" i="531"/>
  <c r="BF69" i="530"/>
  <c r="AP69" i="530"/>
  <c r="Z69" i="530"/>
  <c r="BO69" i="530"/>
  <c r="AY69" i="530"/>
  <c r="AI69" i="530"/>
  <c r="S69" i="530"/>
  <c r="BM69" i="530"/>
  <c r="AG69" i="530"/>
  <c r="BD69" i="530"/>
  <c r="X69" i="530"/>
  <c r="BA69" i="530"/>
  <c r="U69" i="530"/>
  <c r="AZ69" i="530"/>
  <c r="T69" i="530"/>
  <c r="BR69" i="530"/>
  <c r="G69" i="530" s="1"/>
  <c r="BB69" i="530"/>
  <c r="AL69" i="530"/>
  <c r="V69" i="530"/>
  <c r="BK69" i="530"/>
  <c r="AU69" i="530"/>
  <c r="AE69" i="530"/>
  <c r="O69" i="530"/>
  <c r="BE69" i="530"/>
  <c r="Y69" i="530"/>
  <c r="AV69" i="530"/>
  <c r="P69" i="530"/>
  <c r="AS69" i="530"/>
  <c r="M69" i="530"/>
  <c r="AR69" i="530"/>
  <c r="L69" i="530"/>
  <c r="C102" i="531"/>
  <c r="BC102" i="530"/>
  <c r="AM102" i="530"/>
  <c r="W102" i="530"/>
  <c r="F102" i="530"/>
  <c r="BF102" i="530"/>
  <c r="BP102" i="530"/>
  <c r="AZ102" i="530"/>
  <c r="AJ102" i="530"/>
  <c r="T102" i="530"/>
  <c r="BI102" i="530"/>
  <c r="U102" i="530"/>
  <c r="AH102" i="530"/>
  <c r="BA102" i="530"/>
  <c r="Q102" i="530"/>
  <c r="AD102" i="530"/>
  <c r="BO102" i="530"/>
  <c r="AY102" i="530"/>
  <c r="AI102" i="530"/>
  <c r="S102" i="530"/>
  <c r="BR102" i="530"/>
  <c r="G102" i="530" s="1"/>
  <c r="BB102" i="530"/>
  <c r="BL102" i="530"/>
  <c r="AV102" i="530"/>
  <c r="AF102" i="530"/>
  <c r="P102" i="530"/>
  <c r="AS102" i="530"/>
  <c r="M102" i="530"/>
  <c r="Z102" i="530"/>
  <c r="AO102" i="530"/>
  <c r="BM102" i="530"/>
  <c r="V102" i="530"/>
  <c r="BK102" i="530"/>
  <c r="AU102" i="530"/>
  <c r="AE102" i="530"/>
  <c r="O102" i="530"/>
  <c r="BN102" i="530"/>
  <c r="AX102" i="530"/>
  <c r="BH102" i="530"/>
  <c r="AR102" i="530"/>
  <c r="AB102" i="530"/>
  <c r="L102" i="530"/>
  <c r="AK102" i="530"/>
  <c r="BE102" i="530"/>
  <c r="R102" i="530"/>
  <c r="AG102" i="530"/>
  <c r="AW102" i="530"/>
  <c r="N102" i="530"/>
  <c r="BG102" i="530"/>
  <c r="AQ102" i="530"/>
  <c r="AA102" i="530"/>
  <c r="K102" i="530"/>
  <c r="BJ102" i="530"/>
  <c r="AT102" i="530"/>
  <c r="BD102" i="530"/>
  <c r="AN102" i="530"/>
  <c r="X102" i="530"/>
  <c r="B102" i="530"/>
  <c r="AC102" i="530"/>
  <c r="AP102" i="530"/>
  <c r="BQ102" i="530"/>
  <c r="Y102" i="530"/>
  <c r="AL102" i="530"/>
  <c r="BL124" i="530"/>
  <c r="AV124" i="530"/>
  <c r="AF124" i="530"/>
  <c r="P124" i="530"/>
  <c r="BK124" i="530"/>
  <c r="AU124" i="530"/>
  <c r="BI124" i="530"/>
  <c r="AS124" i="530"/>
  <c r="AC124" i="530"/>
  <c r="M124" i="530"/>
  <c r="Z124" i="530"/>
  <c r="AM124" i="530"/>
  <c r="F124" i="530"/>
  <c r="AD124" i="530"/>
  <c r="AT124" i="530"/>
  <c r="K124" i="530"/>
  <c r="BH124" i="530"/>
  <c r="AR124" i="530"/>
  <c r="AB124" i="530"/>
  <c r="L124" i="530"/>
  <c r="BG124" i="530"/>
  <c r="AQ124" i="530"/>
  <c r="BE124" i="530"/>
  <c r="AO124" i="530"/>
  <c r="Y124" i="530"/>
  <c r="BF124" i="530"/>
  <c r="R124" i="530"/>
  <c r="AE124" i="530"/>
  <c r="BN124" i="530"/>
  <c r="V124" i="530"/>
  <c r="AI124" i="530"/>
  <c r="C124" i="531"/>
  <c r="BD124" i="530"/>
  <c r="AN124" i="530"/>
  <c r="X124" i="530"/>
  <c r="B124" i="530"/>
  <c r="BC124" i="530"/>
  <c r="BQ124" i="530"/>
  <c r="BA124" i="530"/>
  <c r="AK124" i="530"/>
  <c r="U124" i="530"/>
  <c r="AP124" i="530"/>
  <c r="BR124" i="530"/>
  <c r="G124" i="530" s="1"/>
  <c r="W124" i="530"/>
  <c r="AX124" i="530"/>
  <c r="N124" i="530"/>
  <c r="AA124" i="530"/>
  <c r="BP124" i="530"/>
  <c r="AZ124" i="530"/>
  <c r="AJ124" i="530"/>
  <c r="T124" i="530"/>
  <c r="BO124" i="530"/>
  <c r="AY124" i="530"/>
  <c r="BM124" i="530"/>
  <c r="AW124" i="530"/>
  <c r="AG124" i="530"/>
  <c r="Q124" i="530"/>
  <c r="AH124" i="530"/>
  <c r="BB124" i="530"/>
  <c r="O124" i="530"/>
  <c r="AL124" i="530"/>
  <c r="BJ124" i="530"/>
  <c r="S124" i="530"/>
  <c r="BK106" i="530"/>
  <c r="AU106" i="530"/>
  <c r="AE106" i="530"/>
  <c r="O106" i="530"/>
  <c r="BN106" i="530"/>
  <c r="AX106" i="530"/>
  <c r="AH106" i="530"/>
  <c r="R106" i="530"/>
  <c r="BI106" i="530"/>
  <c r="AS106" i="530"/>
  <c r="AC106" i="530"/>
  <c r="M106" i="530"/>
  <c r="BD106" i="530"/>
  <c r="AN106" i="530"/>
  <c r="X106" i="530"/>
  <c r="B106" i="530"/>
  <c r="BG106" i="530"/>
  <c r="AQ106" i="530"/>
  <c r="AA106" i="530"/>
  <c r="K106" i="530"/>
  <c r="BJ106" i="530"/>
  <c r="AT106" i="530"/>
  <c r="AD106" i="530"/>
  <c r="N106" i="530"/>
  <c r="BE106" i="530"/>
  <c r="AO106" i="530"/>
  <c r="Y106" i="530"/>
  <c r="BP106" i="530"/>
  <c r="AZ106" i="530"/>
  <c r="AJ106" i="530"/>
  <c r="T106" i="530"/>
  <c r="C106" i="531"/>
  <c r="BC106" i="530"/>
  <c r="AM106" i="530"/>
  <c r="W106" i="530"/>
  <c r="F106" i="530"/>
  <c r="BF106" i="530"/>
  <c r="AP106" i="530"/>
  <c r="Z106" i="530"/>
  <c r="BQ106" i="530"/>
  <c r="BA106" i="530"/>
  <c r="AK106" i="530"/>
  <c r="U106" i="530"/>
  <c r="BL106" i="530"/>
  <c r="AV106" i="530"/>
  <c r="AF106" i="530"/>
  <c r="P106" i="530"/>
  <c r="BO106" i="530"/>
  <c r="AY106" i="530"/>
  <c r="AI106" i="530"/>
  <c r="S106" i="530"/>
  <c r="BR106" i="530"/>
  <c r="G106" i="530" s="1"/>
  <c r="BB106" i="530"/>
  <c r="AL106" i="530"/>
  <c r="V106" i="530"/>
  <c r="BM106" i="530"/>
  <c r="AW106" i="530"/>
  <c r="AG106" i="530"/>
  <c r="Q106" i="530"/>
  <c r="BH106" i="530"/>
  <c r="AR106" i="530"/>
  <c r="AB106" i="530"/>
  <c r="L106" i="530"/>
  <c r="BH79" i="530"/>
  <c r="AR79" i="530"/>
  <c r="AB79" i="530"/>
  <c r="L79" i="530"/>
  <c r="BG79" i="530"/>
  <c r="BE79" i="530"/>
  <c r="AO79" i="530"/>
  <c r="Y79" i="530"/>
  <c r="BJ79" i="530"/>
  <c r="AA79" i="530"/>
  <c r="AX79" i="530"/>
  <c r="R79" i="530"/>
  <c r="AM79" i="530"/>
  <c r="F79" i="530"/>
  <c r="AL79" i="530"/>
  <c r="BL79" i="530"/>
  <c r="AN79" i="530"/>
  <c r="T79" i="530"/>
  <c r="BK79" i="530"/>
  <c r="BA79" i="530"/>
  <c r="AG79" i="530"/>
  <c r="M79" i="530"/>
  <c r="S79" i="530"/>
  <c r="AH79" i="530"/>
  <c r="AU79" i="530"/>
  <c r="BN79" i="530"/>
  <c r="V79" i="530"/>
  <c r="BD79" i="530"/>
  <c r="AJ79" i="530"/>
  <c r="P79" i="530"/>
  <c r="BQ79" i="530"/>
  <c r="AW79" i="530"/>
  <c r="AC79" i="530"/>
  <c r="AY79" i="530"/>
  <c r="K79" i="530"/>
  <c r="Z79" i="530"/>
  <c r="AE79" i="530"/>
  <c r="BB79" i="530"/>
  <c r="N79" i="530"/>
  <c r="C79" i="531"/>
  <c r="AZ79" i="530"/>
  <c r="AF79" i="530"/>
  <c r="B79" i="530"/>
  <c r="BM79" i="530"/>
  <c r="AS79" i="530"/>
  <c r="U79" i="530"/>
  <c r="AQ79" i="530"/>
  <c r="BF79" i="530"/>
  <c r="BR79" i="530"/>
  <c r="G79" i="530" s="1"/>
  <c r="W79" i="530"/>
  <c r="AT79" i="530"/>
  <c r="BP79" i="530"/>
  <c r="AV79" i="530"/>
  <c r="X79" i="530"/>
  <c r="BO79" i="530"/>
  <c r="BI79" i="530"/>
  <c r="AK79" i="530"/>
  <c r="Q79" i="530"/>
  <c r="AI79" i="530"/>
  <c r="AP79" i="530"/>
  <c r="BC79" i="530"/>
  <c r="O79" i="530"/>
  <c r="AD79" i="530"/>
  <c r="C53" i="531"/>
  <c r="BE53" i="530"/>
  <c r="AO53" i="530"/>
  <c r="Y53" i="530"/>
  <c r="BP53" i="530"/>
  <c r="AZ53" i="530"/>
  <c r="AJ53" i="530"/>
  <c r="T53" i="530"/>
  <c r="BR53" i="530"/>
  <c r="G53" i="530" s="1"/>
  <c r="BB53" i="530"/>
  <c r="AL53" i="530"/>
  <c r="V53" i="530"/>
  <c r="AU53" i="530"/>
  <c r="AQ53" i="530"/>
  <c r="AM53" i="530"/>
  <c r="AY53" i="530"/>
  <c r="BM53" i="530"/>
  <c r="AS53" i="530"/>
  <c r="U53" i="530"/>
  <c r="BH53" i="530"/>
  <c r="AN53" i="530"/>
  <c r="P53" i="530"/>
  <c r="BJ53" i="530"/>
  <c r="AP53" i="530"/>
  <c r="R53" i="530"/>
  <c r="O53" i="530"/>
  <c r="BC53" i="530"/>
  <c r="AI53" i="530"/>
  <c r="BI53" i="530"/>
  <c r="AK53" i="530"/>
  <c r="Q53" i="530"/>
  <c r="BD53" i="530"/>
  <c r="AF53" i="530"/>
  <c r="L53" i="530"/>
  <c r="BF53" i="530"/>
  <c r="AH53" i="530"/>
  <c r="N53" i="530"/>
  <c r="BG53" i="530"/>
  <c r="W53" i="530"/>
  <c r="S53" i="530"/>
  <c r="BA53" i="530"/>
  <c r="AG53" i="530"/>
  <c r="M53" i="530"/>
  <c r="AV53" i="530"/>
  <c r="AB53" i="530"/>
  <c r="B53" i="530"/>
  <c r="AX53" i="530"/>
  <c r="AD53" i="530"/>
  <c r="BK53" i="530"/>
  <c r="AA53" i="530"/>
  <c r="F53" i="530"/>
  <c r="BQ53" i="530"/>
  <c r="AW53" i="530"/>
  <c r="AC53" i="530"/>
  <c r="BL53" i="530"/>
  <c r="AR53" i="530"/>
  <c r="X53" i="530"/>
  <c r="BN53" i="530"/>
  <c r="AT53" i="530"/>
  <c r="Z53" i="530"/>
  <c r="AE53" i="530"/>
  <c r="K53" i="530"/>
  <c r="BO53" i="530"/>
  <c r="R95" i="528"/>
  <c r="BG47" i="530"/>
  <c r="AQ47" i="530"/>
  <c r="AA47" i="530"/>
  <c r="K47" i="530"/>
  <c r="BH47" i="530"/>
  <c r="AR47" i="530"/>
  <c r="AB47" i="530"/>
  <c r="L47" i="530"/>
  <c r="BB47" i="530"/>
  <c r="V47" i="530"/>
  <c r="BA47" i="530"/>
  <c r="U47" i="530"/>
  <c r="AX47" i="530"/>
  <c r="R47" i="530"/>
  <c r="AO47" i="530"/>
  <c r="C47" i="531"/>
  <c r="BC47" i="530"/>
  <c r="AM47" i="530"/>
  <c r="W47" i="530"/>
  <c r="F47" i="530"/>
  <c r="BD47" i="530"/>
  <c r="AN47" i="530"/>
  <c r="X47" i="530"/>
  <c r="B47" i="530"/>
  <c r="AT47" i="530"/>
  <c r="N47" i="530"/>
  <c r="AS47" i="530"/>
  <c r="M47" i="530"/>
  <c r="AP47" i="530"/>
  <c r="BM47" i="530"/>
  <c r="AG47" i="530"/>
  <c r="BK47" i="530"/>
  <c r="AU47" i="530"/>
  <c r="AE47" i="530"/>
  <c r="O47" i="530"/>
  <c r="BL47" i="530"/>
  <c r="AV47" i="530"/>
  <c r="AF47" i="530"/>
  <c r="P47" i="530"/>
  <c r="BJ47" i="530"/>
  <c r="AD47" i="530"/>
  <c r="BI47" i="530"/>
  <c r="AC47" i="530"/>
  <c r="BF47" i="530"/>
  <c r="Z47" i="530"/>
  <c r="AW47" i="530"/>
  <c r="Q47" i="530"/>
  <c r="AI47" i="530"/>
  <c r="AJ47" i="530"/>
  <c r="BQ47" i="530"/>
  <c r="BE47" i="530"/>
  <c r="S47" i="530"/>
  <c r="T47" i="530"/>
  <c r="AK47" i="530"/>
  <c r="Y47" i="530"/>
  <c r="BO47" i="530"/>
  <c r="BP47" i="530"/>
  <c r="BR47" i="530"/>
  <c r="G47" i="530" s="1"/>
  <c r="BN47" i="530"/>
  <c r="AY47" i="530"/>
  <c r="AZ47" i="530"/>
  <c r="AL47" i="530"/>
  <c r="AH47" i="530"/>
  <c r="C91" i="531"/>
  <c r="BD91" i="530"/>
  <c r="AN91" i="530"/>
  <c r="X91" i="530"/>
  <c r="B91" i="530"/>
  <c r="BC91" i="530"/>
  <c r="AM91" i="530"/>
  <c r="W91" i="530"/>
  <c r="F91" i="530"/>
  <c r="BF91" i="530"/>
  <c r="AP91" i="530"/>
  <c r="Z91" i="530"/>
  <c r="BQ91" i="530"/>
  <c r="BA91" i="530"/>
  <c r="AK91" i="530"/>
  <c r="U91" i="530"/>
  <c r="BP91" i="530"/>
  <c r="AZ91" i="530"/>
  <c r="AJ91" i="530"/>
  <c r="T91" i="530"/>
  <c r="BO91" i="530"/>
  <c r="AY91" i="530"/>
  <c r="AI91" i="530"/>
  <c r="S91" i="530"/>
  <c r="BR91" i="530"/>
  <c r="G91" i="530" s="1"/>
  <c r="BB91" i="530"/>
  <c r="AL91" i="530"/>
  <c r="V91" i="530"/>
  <c r="BM91" i="530"/>
  <c r="AW91" i="530"/>
  <c r="AG91" i="530"/>
  <c r="Q91" i="530"/>
  <c r="BL91" i="530"/>
  <c r="AV91" i="530"/>
  <c r="AF91" i="530"/>
  <c r="P91" i="530"/>
  <c r="BK91" i="530"/>
  <c r="AU91" i="530"/>
  <c r="AE91" i="530"/>
  <c r="O91" i="530"/>
  <c r="BN91" i="530"/>
  <c r="AX91" i="530"/>
  <c r="AH91" i="530"/>
  <c r="R91" i="530"/>
  <c r="BI91" i="530"/>
  <c r="AS91" i="530"/>
  <c r="AC91" i="530"/>
  <c r="M91" i="530"/>
  <c r="BH91" i="530"/>
  <c r="AR91" i="530"/>
  <c r="AB91" i="530"/>
  <c r="L91" i="530"/>
  <c r="BG91" i="530"/>
  <c r="AQ91" i="530"/>
  <c r="AA91" i="530"/>
  <c r="K91" i="530"/>
  <c r="BJ91" i="530"/>
  <c r="AT91" i="530"/>
  <c r="AD91" i="530"/>
  <c r="N91" i="530"/>
  <c r="BE91" i="530"/>
  <c r="AO91" i="530"/>
  <c r="Y91" i="530"/>
  <c r="BR93" i="530"/>
  <c r="G93" i="530" s="1"/>
  <c r="BB93" i="530"/>
  <c r="AL93" i="530"/>
  <c r="V93" i="530"/>
  <c r="BM93" i="530"/>
  <c r="AW93" i="530"/>
  <c r="AG93" i="530"/>
  <c r="Q93" i="530"/>
  <c r="BH93" i="530"/>
  <c r="AR93" i="530"/>
  <c r="AB93" i="530"/>
  <c r="L93" i="530"/>
  <c r="BG93" i="530"/>
  <c r="AQ93" i="530"/>
  <c r="AA93" i="530"/>
  <c r="K93" i="530"/>
  <c r="BN93" i="530"/>
  <c r="AX93" i="530"/>
  <c r="AH93" i="530"/>
  <c r="R93" i="530"/>
  <c r="BI93" i="530"/>
  <c r="AS93" i="530"/>
  <c r="AC93" i="530"/>
  <c r="M93" i="530"/>
  <c r="BD93" i="530"/>
  <c r="AN93" i="530"/>
  <c r="X93" i="530"/>
  <c r="B93" i="530"/>
  <c r="BC93" i="530"/>
  <c r="AM93" i="530"/>
  <c r="W93" i="530"/>
  <c r="F93" i="530"/>
  <c r="BJ93" i="530"/>
  <c r="AT93" i="530"/>
  <c r="AD93" i="530"/>
  <c r="N93" i="530"/>
  <c r="BE93" i="530"/>
  <c r="AO93" i="530"/>
  <c r="Y93" i="530"/>
  <c r="BP93" i="530"/>
  <c r="AZ93" i="530"/>
  <c r="AJ93" i="530"/>
  <c r="T93" i="530"/>
  <c r="BO93" i="530"/>
  <c r="AY93" i="530"/>
  <c r="AI93" i="530"/>
  <c r="S93" i="530"/>
  <c r="C93" i="531"/>
  <c r="BF93" i="530"/>
  <c r="AP93" i="530"/>
  <c r="Z93" i="530"/>
  <c r="BQ93" i="530"/>
  <c r="BA93" i="530"/>
  <c r="AK93" i="530"/>
  <c r="U93" i="530"/>
  <c r="BL93" i="530"/>
  <c r="AV93" i="530"/>
  <c r="AF93" i="530"/>
  <c r="P93" i="530"/>
  <c r="BK93" i="530"/>
  <c r="AU93" i="530"/>
  <c r="AE93" i="530"/>
  <c r="O93" i="530"/>
  <c r="BQ57" i="530"/>
  <c r="BA57" i="530"/>
  <c r="AK57" i="530"/>
  <c r="U57" i="530"/>
  <c r="BL57" i="530"/>
  <c r="AV57" i="530"/>
  <c r="AF57" i="530"/>
  <c r="P57" i="530"/>
  <c r="BK57" i="530"/>
  <c r="AU57" i="530"/>
  <c r="AE57" i="530"/>
  <c r="O57" i="530"/>
  <c r="BN57" i="530"/>
  <c r="AX57" i="530"/>
  <c r="AH57" i="530"/>
  <c r="R57" i="530"/>
  <c r="BM57" i="530"/>
  <c r="AW57" i="530"/>
  <c r="AG57" i="530"/>
  <c r="Q57" i="530"/>
  <c r="BH57" i="530"/>
  <c r="AR57" i="530"/>
  <c r="AB57" i="530"/>
  <c r="L57" i="530"/>
  <c r="BG57" i="530"/>
  <c r="AQ57" i="530"/>
  <c r="AA57" i="530"/>
  <c r="K57" i="530"/>
  <c r="BJ57" i="530"/>
  <c r="AT57" i="530"/>
  <c r="AD57" i="530"/>
  <c r="N57" i="530"/>
  <c r="BI57" i="530"/>
  <c r="AS57" i="530"/>
  <c r="AC57" i="530"/>
  <c r="M57" i="530"/>
  <c r="BD57" i="530"/>
  <c r="AN57" i="530"/>
  <c r="X57" i="530"/>
  <c r="B57" i="530"/>
  <c r="BC57" i="530"/>
  <c r="AM57" i="530"/>
  <c r="W57" i="530"/>
  <c r="F57" i="530"/>
  <c r="BF57" i="530"/>
  <c r="AP57" i="530"/>
  <c r="Z57" i="530"/>
  <c r="C57" i="531"/>
  <c r="BE57" i="530"/>
  <c r="AO57" i="530"/>
  <c r="Y57" i="530"/>
  <c r="BP57" i="530"/>
  <c r="AZ57" i="530"/>
  <c r="AJ57" i="530"/>
  <c r="T57" i="530"/>
  <c r="BO57" i="530"/>
  <c r="AY57" i="530"/>
  <c r="AI57" i="530"/>
  <c r="S57" i="530"/>
  <c r="BR57" i="530"/>
  <c r="G57" i="530" s="1"/>
  <c r="BB57" i="530"/>
  <c r="AL57" i="530"/>
  <c r="V57" i="530"/>
  <c r="BI104" i="530"/>
  <c r="AS104" i="530"/>
  <c r="AC104" i="530"/>
  <c r="M104" i="530"/>
  <c r="BD104" i="530"/>
  <c r="AN104" i="530"/>
  <c r="X104" i="530"/>
  <c r="B104" i="530"/>
  <c r="BF104" i="530"/>
  <c r="AP104" i="530"/>
  <c r="Z104" i="530"/>
  <c r="BC104" i="530"/>
  <c r="BO104" i="530"/>
  <c r="BK104" i="530"/>
  <c r="BG104" i="530"/>
  <c r="C104" i="531"/>
  <c r="BE104" i="530"/>
  <c r="AO104" i="530"/>
  <c r="Y104" i="530"/>
  <c r="BP104" i="530"/>
  <c r="AZ104" i="530"/>
  <c r="AJ104" i="530"/>
  <c r="T104" i="530"/>
  <c r="BR104" i="530"/>
  <c r="G104" i="530" s="1"/>
  <c r="BB104" i="530"/>
  <c r="AL104" i="530"/>
  <c r="V104" i="530"/>
  <c r="AM104" i="530"/>
  <c r="AY104" i="530"/>
  <c r="AU104" i="530"/>
  <c r="AQ104" i="530"/>
  <c r="BQ104" i="530"/>
  <c r="BA104" i="530"/>
  <c r="AK104" i="530"/>
  <c r="U104" i="530"/>
  <c r="BL104" i="530"/>
  <c r="AV104" i="530"/>
  <c r="AF104" i="530"/>
  <c r="P104" i="530"/>
  <c r="BN104" i="530"/>
  <c r="AX104" i="530"/>
  <c r="AH104" i="530"/>
  <c r="R104" i="530"/>
  <c r="W104" i="530"/>
  <c r="AI104" i="530"/>
  <c r="AE104" i="530"/>
  <c r="AA104" i="530"/>
  <c r="BM104" i="530"/>
  <c r="AW104" i="530"/>
  <c r="AG104" i="530"/>
  <c r="Q104" i="530"/>
  <c r="BH104" i="530"/>
  <c r="AR104" i="530"/>
  <c r="AB104" i="530"/>
  <c r="L104" i="530"/>
  <c r="BJ104" i="530"/>
  <c r="AT104" i="530"/>
  <c r="AD104" i="530"/>
  <c r="N104" i="530"/>
  <c r="F104" i="530"/>
  <c r="S104" i="530"/>
  <c r="O104" i="530"/>
  <c r="K104" i="530"/>
  <c r="L100" i="528"/>
  <c r="O100" i="528" s="1"/>
  <c r="BJ85" i="530"/>
  <c r="AT85" i="530"/>
  <c r="AD85" i="530"/>
  <c r="N85" i="530"/>
  <c r="BE85" i="530"/>
  <c r="AO85" i="530"/>
  <c r="Y85" i="530"/>
  <c r="BP85" i="530"/>
  <c r="AZ85" i="530"/>
  <c r="AJ85" i="530"/>
  <c r="BK85" i="530"/>
  <c r="AU85" i="530"/>
  <c r="AE85" i="530"/>
  <c r="O85" i="530"/>
  <c r="X85" i="530"/>
  <c r="C85" i="531"/>
  <c r="BF85" i="530"/>
  <c r="AP85" i="530"/>
  <c r="Z85" i="530"/>
  <c r="BQ85" i="530"/>
  <c r="BA85" i="530"/>
  <c r="AK85" i="530"/>
  <c r="U85" i="530"/>
  <c r="BL85" i="530"/>
  <c r="AV85" i="530"/>
  <c r="AF85" i="530"/>
  <c r="BG85" i="530"/>
  <c r="AQ85" i="530"/>
  <c r="AA85" i="530"/>
  <c r="K85" i="530"/>
  <c r="T85" i="530"/>
  <c r="BN85" i="530"/>
  <c r="AX85" i="530"/>
  <c r="AH85" i="530"/>
  <c r="R85" i="530"/>
  <c r="BI85" i="530"/>
  <c r="AS85" i="530"/>
  <c r="AC85" i="530"/>
  <c r="M85" i="530"/>
  <c r="BD85" i="530"/>
  <c r="AN85" i="530"/>
  <c r="BO85" i="530"/>
  <c r="AY85" i="530"/>
  <c r="AI85" i="530"/>
  <c r="S85" i="530"/>
  <c r="L85" i="530"/>
  <c r="P85" i="530"/>
  <c r="AL85" i="530"/>
  <c r="AG85" i="530"/>
  <c r="AB85" i="530"/>
  <c r="F85" i="530"/>
  <c r="V85" i="530"/>
  <c r="Q85" i="530"/>
  <c r="BC85" i="530"/>
  <c r="B85" i="530"/>
  <c r="BR85" i="530"/>
  <c r="G85" i="530" s="1"/>
  <c r="BM85" i="530"/>
  <c r="BH85" i="530"/>
  <c r="AM85" i="530"/>
  <c r="BB85" i="530"/>
  <c r="AW85" i="530"/>
  <c r="AR85" i="530"/>
  <c r="W85" i="530"/>
  <c r="BJ54" i="530"/>
  <c r="AT54" i="530"/>
  <c r="AD54" i="530"/>
  <c r="N54" i="530"/>
  <c r="BE54" i="530"/>
  <c r="AO54" i="530"/>
  <c r="Y54" i="530"/>
  <c r="BO54" i="530"/>
  <c r="AY54" i="530"/>
  <c r="AI54" i="530"/>
  <c r="S54" i="530"/>
  <c r="BH54" i="530"/>
  <c r="BD54" i="530"/>
  <c r="AZ54" i="530"/>
  <c r="BL54" i="530"/>
  <c r="C54" i="531"/>
  <c r="BB54" i="530"/>
  <c r="AH54" i="530"/>
  <c r="BQ54" i="530"/>
  <c r="AW54" i="530"/>
  <c r="AC54" i="530"/>
  <c r="BK54" i="530"/>
  <c r="AQ54" i="530"/>
  <c r="W54" i="530"/>
  <c r="AR54" i="530"/>
  <c r="X54" i="530"/>
  <c r="B54" i="530"/>
  <c r="BR54" i="530"/>
  <c r="G54" i="530" s="1"/>
  <c r="AX54" i="530"/>
  <c r="Z54" i="530"/>
  <c r="BM54" i="530"/>
  <c r="AS54" i="530"/>
  <c r="U54" i="530"/>
  <c r="BG54" i="530"/>
  <c r="AM54" i="530"/>
  <c r="O54" i="530"/>
  <c r="AB54" i="530"/>
  <c r="BP54" i="530"/>
  <c r="AV54" i="530"/>
  <c r="BN54" i="530"/>
  <c r="AP54" i="530"/>
  <c r="V54" i="530"/>
  <c r="BI54" i="530"/>
  <c r="AK54" i="530"/>
  <c r="Q54" i="530"/>
  <c r="BC54" i="530"/>
  <c r="AE54" i="530"/>
  <c r="K54" i="530"/>
  <c r="L54" i="530"/>
  <c r="AJ54" i="530"/>
  <c r="AF54" i="530"/>
  <c r="BF54" i="530"/>
  <c r="AL54" i="530"/>
  <c r="R54" i="530"/>
  <c r="BA54" i="530"/>
  <c r="AG54" i="530"/>
  <c r="M54" i="530"/>
  <c r="AU54" i="530"/>
  <c r="AA54" i="530"/>
  <c r="F54" i="530"/>
  <c r="AN54" i="530"/>
  <c r="T54" i="530"/>
  <c r="P54" i="530"/>
  <c r="BQ92" i="530"/>
  <c r="BA92" i="530"/>
  <c r="AK92" i="530"/>
  <c r="U92" i="530"/>
  <c r="BL92" i="530"/>
  <c r="AV92" i="530"/>
  <c r="AF92" i="530"/>
  <c r="P92" i="530"/>
  <c r="BK92" i="530"/>
  <c r="AU92" i="530"/>
  <c r="AE92" i="530"/>
  <c r="O92" i="530"/>
  <c r="BN92" i="530"/>
  <c r="AX92" i="530"/>
  <c r="AH92" i="530"/>
  <c r="R92" i="530"/>
  <c r="BM92" i="530"/>
  <c r="AW92" i="530"/>
  <c r="AG92" i="530"/>
  <c r="Q92" i="530"/>
  <c r="BH92" i="530"/>
  <c r="AR92" i="530"/>
  <c r="AB92" i="530"/>
  <c r="L92" i="530"/>
  <c r="BG92" i="530"/>
  <c r="AQ92" i="530"/>
  <c r="AA92" i="530"/>
  <c r="K92" i="530"/>
  <c r="BJ92" i="530"/>
  <c r="AT92" i="530"/>
  <c r="AD92" i="530"/>
  <c r="N92" i="530"/>
  <c r="BI92" i="530"/>
  <c r="AS92" i="530"/>
  <c r="AC92" i="530"/>
  <c r="M92" i="530"/>
  <c r="BD92" i="530"/>
  <c r="AN92" i="530"/>
  <c r="X92" i="530"/>
  <c r="B92" i="530"/>
  <c r="BC92" i="530"/>
  <c r="AM92" i="530"/>
  <c r="W92" i="530"/>
  <c r="F92" i="530"/>
  <c r="BF92" i="530"/>
  <c r="AP92" i="530"/>
  <c r="Z92" i="530"/>
  <c r="C92" i="531"/>
  <c r="BE92" i="530"/>
  <c r="AO92" i="530"/>
  <c r="Y92" i="530"/>
  <c r="BP92" i="530"/>
  <c r="AZ92" i="530"/>
  <c r="AJ92" i="530"/>
  <c r="T92" i="530"/>
  <c r="BO92" i="530"/>
  <c r="AY92" i="530"/>
  <c r="AI92" i="530"/>
  <c r="S92" i="530"/>
  <c r="BR92" i="530"/>
  <c r="G92" i="530" s="1"/>
  <c r="BB92" i="530"/>
  <c r="AL92" i="530"/>
  <c r="V92" i="530"/>
  <c r="R57" i="528"/>
  <c r="BO43" i="530"/>
  <c r="AY43" i="530"/>
  <c r="AI43" i="530"/>
  <c r="S43" i="530"/>
  <c r="BP43" i="530"/>
  <c r="AZ43" i="530"/>
  <c r="AJ43" i="530"/>
  <c r="T43" i="530"/>
  <c r="BN43" i="530"/>
  <c r="AH43" i="530"/>
  <c r="BE43" i="530"/>
  <c r="Y43" i="530"/>
  <c r="BB43" i="530"/>
  <c r="V43" i="530"/>
  <c r="BA43" i="530"/>
  <c r="U43" i="530"/>
  <c r="BK43" i="530"/>
  <c r="AU43" i="530"/>
  <c r="AE43" i="530"/>
  <c r="AQ43" i="530"/>
  <c r="O43" i="530"/>
  <c r="BH43" i="530"/>
  <c r="AN43" i="530"/>
  <c r="P43" i="530"/>
  <c r="AX43" i="530"/>
  <c r="BM43" i="530"/>
  <c r="Q43" i="530"/>
  <c r="AL43" i="530"/>
  <c r="BI43" i="530"/>
  <c r="M43" i="530"/>
  <c r="C43" i="531"/>
  <c r="AM43" i="530"/>
  <c r="K43" i="530"/>
  <c r="BD43" i="530"/>
  <c r="AF43" i="530"/>
  <c r="L43" i="530"/>
  <c r="AP43" i="530"/>
  <c r="AW43" i="530"/>
  <c r="BR43" i="530"/>
  <c r="G43" i="530" s="1"/>
  <c r="AD43" i="530"/>
  <c r="AS43" i="530"/>
  <c r="BG43" i="530"/>
  <c r="AA43" i="530"/>
  <c r="F43" i="530"/>
  <c r="AV43" i="530"/>
  <c r="AB43" i="530"/>
  <c r="B43" i="530"/>
  <c r="Z43" i="530"/>
  <c r="AO43" i="530"/>
  <c r="BJ43" i="530"/>
  <c r="N43" i="530"/>
  <c r="AK43" i="530"/>
  <c r="BC43" i="530"/>
  <c r="W43" i="530"/>
  <c r="BL43" i="530"/>
  <c r="AR43" i="530"/>
  <c r="X43" i="530"/>
  <c r="BF43" i="530"/>
  <c r="R43" i="530"/>
  <c r="AG43" i="530"/>
  <c r="AT43" i="530"/>
  <c r="BQ43" i="530"/>
  <c r="AC43" i="530"/>
  <c r="BO82" i="530"/>
  <c r="AY82" i="530"/>
  <c r="AI82" i="530"/>
  <c r="S82" i="530"/>
  <c r="BR82" i="530"/>
  <c r="G82" i="530" s="1"/>
  <c r="BB82" i="530"/>
  <c r="AL82" i="530"/>
  <c r="V82" i="530"/>
  <c r="BL82" i="530"/>
  <c r="AV82" i="530"/>
  <c r="AF82" i="530"/>
  <c r="P82" i="530"/>
  <c r="BA82" i="530"/>
  <c r="AW82" i="530"/>
  <c r="AS82" i="530"/>
  <c r="AO82" i="530"/>
  <c r="C82" i="531"/>
  <c r="AU82" i="530"/>
  <c r="AA82" i="530"/>
  <c r="F82" i="530"/>
  <c r="AX82" i="530"/>
  <c r="AD82" i="530"/>
  <c r="BP82" i="530"/>
  <c r="AR82" i="530"/>
  <c r="X82" i="530"/>
  <c r="BQ82" i="530"/>
  <c r="AG82" i="530"/>
  <c r="M82" i="530"/>
  <c r="BK82" i="530"/>
  <c r="AQ82" i="530"/>
  <c r="W82" i="530"/>
  <c r="BN82" i="530"/>
  <c r="AT82" i="530"/>
  <c r="Z82" i="530"/>
  <c r="BH82" i="530"/>
  <c r="AN82" i="530"/>
  <c r="T82" i="530"/>
  <c r="AK82" i="530"/>
  <c r="Q82" i="530"/>
  <c r="BE82" i="530"/>
  <c r="BG82" i="530"/>
  <c r="AM82" i="530"/>
  <c r="O82" i="530"/>
  <c r="BJ82" i="530"/>
  <c r="AP82" i="530"/>
  <c r="R82" i="530"/>
  <c r="BD82" i="530"/>
  <c r="AJ82" i="530"/>
  <c r="L82" i="530"/>
  <c r="U82" i="530"/>
  <c r="BI82" i="530"/>
  <c r="Y82" i="530"/>
  <c r="BC82" i="530"/>
  <c r="AE82" i="530"/>
  <c r="K82" i="530"/>
  <c r="BF82" i="530"/>
  <c r="AH82" i="530"/>
  <c r="N82" i="530"/>
  <c r="AZ82" i="530"/>
  <c r="AB82" i="530"/>
  <c r="B82" i="530"/>
  <c r="BM82" i="530"/>
  <c r="AC82" i="530"/>
  <c r="BQ84" i="530"/>
  <c r="BA84" i="530"/>
  <c r="AK84" i="530"/>
  <c r="U84" i="530"/>
  <c r="BL84" i="530"/>
  <c r="AV84" i="530"/>
  <c r="AF84" i="530"/>
  <c r="P84" i="530"/>
  <c r="BN84" i="530"/>
  <c r="AX84" i="530"/>
  <c r="AH84" i="530"/>
  <c r="R84" i="530"/>
  <c r="AE84" i="530"/>
  <c r="AA84" i="530"/>
  <c r="W84" i="530"/>
  <c r="AI84" i="530"/>
  <c r="BE84" i="530"/>
  <c r="AG84" i="530"/>
  <c r="M84" i="530"/>
  <c r="AZ84" i="530"/>
  <c r="AB84" i="530"/>
  <c r="B84" i="530"/>
  <c r="BB84" i="530"/>
  <c r="AD84" i="530"/>
  <c r="BK84" i="530"/>
  <c r="AQ84" i="530"/>
  <c r="F84" i="530"/>
  <c r="C84" i="531"/>
  <c r="AW84" i="530"/>
  <c r="AC84" i="530"/>
  <c r="BP84" i="530"/>
  <c r="AR84" i="530"/>
  <c r="X84" i="530"/>
  <c r="BR84" i="530"/>
  <c r="G84" i="530" s="1"/>
  <c r="AT84" i="530"/>
  <c r="Z84" i="530"/>
  <c r="AU84" i="530"/>
  <c r="K84" i="530"/>
  <c r="BO84" i="530"/>
  <c r="BM84" i="530"/>
  <c r="AS84" i="530"/>
  <c r="Y84" i="530"/>
  <c r="BH84" i="530"/>
  <c r="AN84" i="530"/>
  <c r="T84" i="530"/>
  <c r="BJ84" i="530"/>
  <c r="AP84" i="530"/>
  <c r="V84" i="530"/>
  <c r="O84" i="530"/>
  <c r="BC84" i="530"/>
  <c r="AY84" i="530"/>
  <c r="BI84" i="530"/>
  <c r="AO84" i="530"/>
  <c r="Q84" i="530"/>
  <c r="BD84" i="530"/>
  <c r="AJ84" i="530"/>
  <c r="L84" i="530"/>
  <c r="BF84" i="530"/>
  <c r="AL84" i="530"/>
  <c r="N84" i="530"/>
  <c r="BG84" i="530"/>
  <c r="AM84" i="530"/>
  <c r="S84" i="530"/>
  <c r="C97" i="531"/>
  <c r="BF97" i="530"/>
  <c r="AP97" i="530"/>
  <c r="Z97" i="530"/>
  <c r="BO97" i="530"/>
  <c r="AY97" i="530"/>
  <c r="AI97" i="530"/>
  <c r="S97" i="530"/>
  <c r="BP97" i="530"/>
  <c r="AJ97" i="530"/>
  <c r="B97" i="530"/>
  <c r="AO97" i="530"/>
  <c r="BL97" i="530"/>
  <c r="AF97" i="530"/>
  <c r="BI97" i="530"/>
  <c r="AC97" i="530"/>
  <c r="BB97" i="530"/>
  <c r="AH97" i="530"/>
  <c r="N97" i="530"/>
  <c r="AU97" i="530"/>
  <c r="AA97" i="530"/>
  <c r="F97" i="530"/>
  <c r="AB97" i="530"/>
  <c r="BE97" i="530"/>
  <c r="Q97" i="530"/>
  <c r="X97" i="530"/>
  <c r="AS97" i="530"/>
  <c r="BR97" i="530"/>
  <c r="G97" i="530" s="1"/>
  <c r="AX97" i="530"/>
  <c r="AD97" i="530"/>
  <c r="BK97" i="530"/>
  <c r="AQ97" i="530"/>
  <c r="W97" i="530"/>
  <c r="BH97" i="530"/>
  <c r="T97" i="530"/>
  <c r="AW97" i="530"/>
  <c r="BD97" i="530"/>
  <c r="P97" i="530"/>
  <c r="AK97" i="530"/>
  <c r="BN97" i="530"/>
  <c r="AT97" i="530"/>
  <c r="V97" i="530"/>
  <c r="BG97" i="530"/>
  <c r="AM97" i="530"/>
  <c r="O97" i="530"/>
  <c r="AZ97" i="530"/>
  <c r="L97" i="530"/>
  <c r="AG97" i="530"/>
  <c r="AV97" i="530"/>
  <c r="BQ97" i="530"/>
  <c r="U97" i="530"/>
  <c r="BJ97" i="530"/>
  <c r="AL97" i="530"/>
  <c r="R97" i="530"/>
  <c r="BC97" i="530"/>
  <c r="AE97" i="530"/>
  <c r="K97" i="530"/>
  <c r="AR97" i="530"/>
  <c r="BM97" i="530"/>
  <c r="Y97" i="530"/>
  <c r="AN97" i="530"/>
  <c r="BA97" i="530"/>
  <c r="M97" i="530"/>
  <c r="O51" i="528"/>
  <c r="R51" i="528" s="1"/>
  <c r="BK94" i="530"/>
  <c r="AU94" i="530"/>
  <c r="AE94" i="530"/>
  <c r="O94" i="530"/>
  <c r="BN94" i="530"/>
  <c r="AX94" i="530"/>
  <c r="AH94" i="530"/>
  <c r="R94" i="530"/>
  <c r="BI94" i="530"/>
  <c r="AS94" i="530"/>
  <c r="AC94" i="530"/>
  <c r="M94" i="530"/>
  <c r="BD94" i="530"/>
  <c r="AN94" i="530"/>
  <c r="X94" i="530"/>
  <c r="B94" i="530"/>
  <c r="BO94" i="530"/>
  <c r="AQ94" i="530"/>
  <c r="W94" i="530"/>
  <c r="BR94" i="530"/>
  <c r="G94" i="530" s="1"/>
  <c r="AT94" i="530"/>
  <c r="Z94" i="530"/>
  <c r="BM94" i="530"/>
  <c r="AO94" i="530"/>
  <c r="U94" i="530"/>
  <c r="BH94" i="530"/>
  <c r="AJ94" i="530"/>
  <c r="P94" i="530"/>
  <c r="BG94" i="530"/>
  <c r="AM94" i="530"/>
  <c r="S94" i="530"/>
  <c r="BJ94" i="530"/>
  <c r="AP94" i="530"/>
  <c r="V94" i="530"/>
  <c r="BE94" i="530"/>
  <c r="AK94" i="530"/>
  <c r="Q94" i="530"/>
  <c r="AZ94" i="530"/>
  <c r="AF94" i="530"/>
  <c r="L94" i="530"/>
  <c r="BC94" i="530"/>
  <c r="AI94" i="530"/>
  <c r="K94" i="530"/>
  <c r="BF94" i="530"/>
  <c r="AL94" i="530"/>
  <c r="N94" i="530"/>
  <c r="BA94" i="530"/>
  <c r="AG94" i="530"/>
  <c r="BP94" i="530"/>
  <c r="AV94" i="530"/>
  <c r="AB94" i="530"/>
  <c r="C94" i="531"/>
  <c r="AY94" i="530"/>
  <c r="AA94" i="530"/>
  <c r="F94" i="530"/>
  <c r="BB94" i="530"/>
  <c r="AD94" i="530"/>
  <c r="BQ94" i="530"/>
  <c r="AW94" i="530"/>
  <c r="Y94" i="530"/>
  <c r="BL94" i="530"/>
  <c r="AR94" i="530"/>
  <c r="T94" i="530"/>
  <c r="L101" i="528"/>
  <c r="O101" i="528" s="1"/>
  <c r="BM129" i="530"/>
  <c r="AW129" i="530"/>
  <c r="AG129" i="530"/>
  <c r="Q129" i="530"/>
  <c r="AX129" i="530"/>
  <c r="AB129" i="530"/>
  <c r="BR129" i="530"/>
  <c r="G129" i="530" s="1"/>
  <c r="AV129" i="530"/>
  <c r="AA129" i="530"/>
  <c r="B129" i="530"/>
  <c r="AY129" i="530"/>
  <c r="AD129" i="530"/>
  <c r="AZ129" i="530"/>
  <c r="AU129" i="530"/>
  <c r="AP129" i="530"/>
  <c r="O129" i="530"/>
  <c r="BI129" i="530"/>
  <c r="AS129" i="530"/>
  <c r="AC129" i="530"/>
  <c r="BN129" i="530"/>
  <c r="AR129" i="530"/>
  <c r="W129" i="530"/>
  <c r="BL129" i="530"/>
  <c r="AQ129" i="530"/>
  <c r="V129" i="530"/>
  <c r="BO129" i="530"/>
  <c r="AT129" i="530"/>
  <c r="X129" i="530"/>
  <c r="AE129" i="530"/>
  <c r="Z129" i="530"/>
  <c r="T129" i="530"/>
  <c r="BQ129" i="530"/>
  <c r="BA129" i="530"/>
  <c r="AK129" i="530"/>
  <c r="U129" i="530"/>
  <c r="BC129" i="530"/>
  <c r="AH129" i="530"/>
  <c r="M129" i="530"/>
  <c r="BB129" i="530"/>
  <c r="AF129" i="530"/>
  <c r="L129" i="530"/>
  <c r="BD129" i="530"/>
  <c r="AI129" i="530"/>
  <c r="N129" i="530"/>
  <c r="BP129" i="530"/>
  <c r="BK129" i="530"/>
  <c r="AJ129" i="530"/>
  <c r="Y129" i="530"/>
  <c r="BG129" i="530"/>
  <c r="AN129" i="530"/>
  <c r="BF129" i="530"/>
  <c r="C129" i="531"/>
  <c r="BH129" i="530"/>
  <c r="AL129" i="530"/>
  <c r="S129" i="530"/>
  <c r="BE129" i="530"/>
  <c r="AM129" i="530"/>
  <c r="P129" i="530"/>
  <c r="K129" i="530"/>
  <c r="AO129" i="530"/>
  <c r="R129" i="530"/>
  <c r="BJ129" i="530"/>
  <c r="F129" i="530"/>
  <c r="R126" i="528"/>
  <c r="BJ58" i="530"/>
  <c r="AT58" i="530"/>
  <c r="AD58" i="530"/>
  <c r="N58" i="530"/>
  <c r="BE58" i="530"/>
  <c r="AO58" i="530"/>
  <c r="Y58" i="530"/>
  <c r="BP58" i="530"/>
  <c r="AZ58" i="530"/>
  <c r="AJ58" i="530"/>
  <c r="T58" i="530"/>
  <c r="BO58" i="530"/>
  <c r="AY58" i="530"/>
  <c r="AI58" i="530"/>
  <c r="S58" i="530"/>
  <c r="C58" i="531"/>
  <c r="BF58" i="530"/>
  <c r="AP58" i="530"/>
  <c r="Z58" i="530"/>
  <c r="BQ58" i="530"/>
  <c r="BA58" i="530"/>
  <c r="AK58" i="530"/>
  <c r="U58" i="530"/>
  <c r="BL58" i="530"/>
  <c r="AV58" i="530"/>
  <c r="AF58" i="530"/>
  <c r="P58" i="530"/>
  <c r="BK58" i="530"/>
  <c r="AU58" i="530"/>
  <c r="AE58" i="530"/>
  <c r="O58" i="530"/>
  <c r="BR58" i="530"/>
  <c r="G58" i="530" s="1"/>
  <c r="BB58" i="530"/>
  <c r="AL58" i="530"/>
  <c r="V58" i="530"/>
  <c r="BM58" i="530"/>
  <c r="AW58" i="530"/>
  <c r="AG58" i="530"/>
  <c r="Q58" i="530"/>
  <c r="BH58" i="530"/>
  <c r="AR58" i="530"/>
  <c r="AB58" i="530"/>
  <c r="L58" i="530"/>
  <c r="BG58" i="530"/>
  <c r="AQ58" i="530"/>
  <c r="BN58" i="530"/>
  <c r="AX58" i="530"/>
  <c r="AH58" i="530"/>
  <c r="R58" i="530"/>
  <c r="BI58" i="530"/>
  <c r="AS58" i="530"/>
  <c r="AC58" i="530"/>
  <c r="M58" i="530"/>
  <c r="BD58" i="530"/>
  <c r="AN58" i="530"/>
  <c r="X58" i="530"/>
  <c r="B58" i="530"/>
  <c r="BC58" i="530"/>
  <c r="AM58" i="530"/>
  <c r="W58" i="530"/>
  <c r="F58" i="530"/>
  <c r="AA58" i="530"/>
  <c r="K58" i="530"/>
  <c r="BL83" i="530"/>
  <c r="AV83" i="530"/>
  <c r="AF83" i="530"/>
  <c r="P83" i="530"/>
  <c r="BK83" i="530"/>
  <c r="AU83" i="530"/>
  <c r="AE83" i="530"/>
  <c r="O83" i="530"/>
  <c r="BM83" i="530"/>
  <c r="AW83" i="530"/>
  <c r="AG83" i="530"/>
  <c r="Q83" i="530"/>
  <c r="AH83" i="530"/>
  <c r="AD83" i="530"/>
  <c r="Z83" i="530"/>
  <c r="V83" i="530"/>
  <c r="BD83" i="530"/>
  <c r="AJ83" i="530"/>
  <c r="L83" i="530"/>
  <c r="BC83" i="530"/>
  <c r="AI83" i="530"/>
  <c r="K83" i="530"/>
  <c r="BE83" i="530"/>
  <c r="AK83" i="530"/>
  <c r="M83" i="530"/>
  <c r="BJ83" i="530"/>
  <c r="AP83" i="530"/>
  <c r="C83" i="531"/>
  <c r="AZ83" i="530"/>
  <c r="AB83" i="530"/>
  <c r="B83" i="530"/>
  <c r="AY83" i="530"/>
  <c r="AA83" i="530"/>
  <c r="F83" i="530"/>
  <c r="BA83" i="530"/>
  <c r="AC83" i="530"/>
  <c r="BN83" i="530"/>
  <c r="AT83" i="530"/>
  <c r="BR83" i="530"/>
  <c r="G83" i="530" s="1"/>
  <c r="BP83" i="530"/>
  <c r="AR83" i="530"/>
  <c r="X83" i="530"/>
  <c r="BO83" i="530"/>
  <c r="AQ83" i="530"/>
  <c r="W83" i="530"/>
  <c r="BQ83" i="530"/>
  <c r="AS83" i="530"/>
  <c r="Y83" i="530"/>
  <c r="AX83" i="530"/>
  <c r="N83" i="530"/>
  <c r="BB83" i="530"/>
  <c r="BH83" i="530"/>
  <c r="AN83" i="530"/>
  <c r="T83" i="530"/>
  <c r="BG83" i="530"/>
  <c r="AM83" i="530"/>
  <c r="S83" i="530"/>
  <c r="BI83" i="530"/>
  <c r="AO83" i="530"/>
  <c r="U83" i="530"/>
  <c r="R83" i="530"/>
  <c r="BF83" i="530"/>
  <c r="AL83" i="530"/>
  <c r="BQ88" i="530"/>
  <c r="BA88" i="530"/>
  <c r="AK88" i="530"/>
  <c r="U88" i="530"/>
  <c r="BL88" i="530"/>
  <c r="AV88" i="530"/>
  <c r="AF88" i="530"/>
  <c r="P88" i="530"/>
  <c r="BK88" i="530"/>
  <c r="AU88" i="530"/>
  <c r="AE88" i="530"/>
  <c r="O88" i="530"/>
  <c r="BN88" i="530"/>
  <c r="AX88" i="530"/>
  <c r="AH88" i="530"/>
  <c r="R88" i="530"/>
  <c r="BI88" i="530"/>
  <c r="AO88" i="530"/>
  <c r="Q88" i="530"/>
  <c r="BD88" i="530"/>
  <c r="AJ88" i="530"/>
  <c r="L88" i="530"/>
  <c r="BC88" i="530"/>
  <c r="AI88" i="530"/>
  <c r="K88" i="530"/>
  <c r="BF88" i="530"/>
  <c r="AL88" i="530"/>
  <c r="N88" i="530"/>
  <c r="BE88" i="530"/>
  <c r="AG88" i="530"/>
  <c r="M88" i="530"/>
  <c r="AZ88" i="530"/>
  <c r="AB88" i="530"/>
  <c r="B88" i="530"/>
  <c r="AY88" i="530"/>
  <c r="AA88" i="530"/>
  <c r="F88" i="530"/>
  <c r="BB88" i="530"/>
  <c r="AD88" i="530"/>
  <c r="C88" i="531"/>
  <c r="AW88" i="530"/>
  <c r="AC88" i="530"/>
  <c r="BP88" i="530"/>
  <c r="AR88" i="530"/>
  <c r="X88" i="530"/>
  <c r="BO88" i="530"/>
  <c r="AQ88" i="530"/>
  <c r="W88" i="530"/>
  <c r="BR88" i="530"/>
  <c r="G88" i="530" s="1"/>
  <c r="AT88" i="530"/>
  <c r="Z88" i="530"/>
  <c r="BM88" i="530"/>
  <c r="AS88" i="530"/>
  <c r="Y88" i="530"/>
  <c r="BH88" i="530"/>
  <c r="AN88" i="530"/>
  <c r="T88" i="530"/>
  <c r="BG88" i="530"/>
  <c r="AM88" i="530"/>
  <c r="S88" i="530"/>
  <c r="BJ88" i="530"/>
  <c r="AP88" i="530"/>
  <c r="V88" i="530"/>
  <c r="C100" i="531"/>
  <c r="BE100" i="530"/>
  <c r="AO100" i="530"/>
  <c r="Y100" i="530"/>
  <c r="BR100" i="530"/>
  <c r="G100" i="530" s="1"/>
  <c r="BB100" i="530"/>
  <c r="AL100" i="530"/>
  <c r="V100" i="530"/>
  <c r="BG100" i="530"/>
  <c r="AA100" i="530"/>
  <c r="BD100" i="530"/>
  <c r="X100" i="530"/>
  <c r="AU100" i="530"/>
  <c r="O100" i="530"/>
  <c r="AZ100" i="530"/>
  <c r="T100" i="530"/>
  <c r="BQ100" i="530"/>
  <c r="BA100" i="530"/>
  <c r="AK100" i="530"/>
  <c r="U100" i="530"/>
  <c r="BN100" i="530"/>
  <c r="AX100" i="530"/>
  <c r="AH100" i="530"/>
  <c r="R100" i="530"/>
  <c r="AY100" i="530"/>
  <c r="S100" i="530"/>
  <c r="AV100" i="530"/>
  <c r="P100" i="530"/>
  <c r="AM100" i="530"/>
  <c r="F100" i="530"/>
  <c r="AR100" i="530"/>
  <c r="L100" i="530"/>
  <c r="BM100" i="530"/>
  <c r="AW100" i="530"/>
  <c r="AG100" i="530"/>
  <c r="Q100" i="530"/>
  <c r="BJ100" i="530"/>
  <c r="AT100" i="530"/>
  <c r="AD100" i="530"/>
  <c r="N100" i="530"/>
  <c r="AQ100" i="530"/>
  <c r="K100" i="530"/>
  <c r="AN100" i="530"/>
  <c r="BK100" i="530"/>
  <c r="AE100" i="530"/>
  <c r="BP100" i="530"/>
  <c r="AJ100" i="530"/>
  <c r="B100" i="530"/>
  <c r="BI100" i="530"/>
  <c r="AS100" i="530"/>
  <c r="AC100" i="530"/>
  <c r="M100" i="530"/>
  <c r="BF100" i="530"/>
  <c r="AP100" i="530"/>
  <c r="Z100" i="530"/>
  <c r="BO100" i="530"/>
  <c r="AI100" i="530"/>
  <c r="BL100" i="530"/>
  <c r="AF100" i="530"/>
  <c r="BC100" i="530"/>
  <c r="W100" i="530"/>
  <c r="BH100" i="530"/>
  <c r="AB100" i="530"/>
  <c r="BQ45" i="530"/>
  <c r="BA45" i="530"/>
  <c r="AK45" i="530"/>
  <c r="U45" i="530"/>
  <c r="BN45" i="530"/>
  <c r="AX45" i="530"/>
  <c r="AH45" i="530"/>
  <c r="R45" i="530"/>
  <c r="AZ45" i="530"/>
  <c r="T45" i="530"/>
  <c r="BG45" i="530"/>
  <c r="AA45" i="530"/>
  <c r="BD45" i="530"/>
  <c r="X45" i="530"/>
  <c r="AU45" i="530"/>
  <c r="O45" i="530"/>
  <c r="BM45" i="530"/>
  <c r="AW45" i="530"/>
  <c r="AG45" i="530"/>
  <c r="Q45" i="530"/>
  <c r="BJ45" i="530"/>
  <c r="AT45" i="530"/>
  <c r="AD45" i="530"/>
  <c r="N45" i="530"/>
  <c r="AR45" i="530"/>
  <c r="L45" i="530"/>
  <c r="AY45" i="530"/>
  <c r="S45" i="530"/>
  <c r="AV45" i="530"/>
  <c r="P45" i="530"/>
  <c r="AM45" i="530"/>
  <c r="F45" i="530"/>
  <c r="BI45" i="530"/>
  <c r="AS45" i="530"/>
  <c r="AC45" i="530"/>
  <c r="M45" i="530"/>
  <c r="BF45" i="530"/>
  <c r="AP45" i="530"/>
  <c r="Z45" i="530"/>
  <c r="BP45" i="530"/>
  <c r="AJ45" i="530"/>
  <c r="B45" i="530"/>
  <c r="AQ45" i="530"/>
  <c r="K45" i="530"/>
  <c r="AN45" i="530"/>
  <c r="BK45" i="530"/>
  <c r="AE45" i="530"/>
  <c r="C45" i="531"/>
  <c r="BE45" i="530"/>
  <c r="AO45" i="530"/>
  <c r="Y45" i="530"/>
  <c r="BR45" i="530"/>
  <c r="G45" i="530" s="1"/>
  <c r="BB45" i="530"/>
  <c r="AL45" i="530"/>
  <c r="V45" i="530"/>
  <c r="BH45" i="530"/>
  <c r="AB45" i="530"/>
  <c r="BO45" i="530"/>
  <c r="AI45" i="530"/>
  <c r="BL45" i="530"/>
  <c r="AF45" i="530"/>
  <c r="BC45" i="530"/>
  <c r="W45" i="530"/>
  <c r="C89" i="531"/>
  <c r="BF89" i="530"/>
  <c r="AP89" i="530"/>
  <c r="Z89" i="530"/>
  <c r="BQ89" i="530"/>
  <c r="BA89" i="530"/>
  <c r="AK89" i="530"/>
  <c r="U89" i="530"/>
  <c r="BL89" i="530"/>
  <c r="AV89" i="530"/>
  <c r="AF89" i="530"/>
  <c r="P89" i="530"/>
  <c r="BK89" i="530"/>
  <c r="AU89" i="530"/>
  <c r="AE89" i="530"/>
  <c r="O89" i="530"/>
  <c r="BR89" i="530"/>
  <c r="G89" i="530" s="1"/>
  <c r="BB89" i="530"/>
  <c r="AL89" i="530"/>
  <c r="V89" i="530"/>
  <c r="BM89" i="530"/>
  <c r="AW89" i="530"/>
  <c r="AG89" i="530"/>
  <c r="Q89" i="530"/>
  <c r="BH89" i="530"/>
  <c r="AR89" i="530"/>
  <c r="AB89" i="530"/>
  <c r="L89" i="530"/>
  <c r="BG89" i="530"/>
  <c r="AQ89" i="530"/>
  <c r="AA89" i="530"/>
  <c r="K89" i="530"/>
  <c r="BN89" i="530"/>
  <c r="AX89" i="530"/>
  <c r="AH89" i="530"/>
  <c r="R89" i="530"/>
  <c r="BI89" i="530"/>
  <c r="AS89" i="530"/>
  <c r="AC89" i="530"/>
  <c r="M89" i="530"/>
  <c r="BD89" i="530"/>
  <c r="AN89" i="530"/>
  <c r="X89" i="530"/>
  <c r="B89" i="530"/>
  <c r="BC89" i="530"/>
  <c r="AM89" i="530"/>
  <c r="W89" i="530"/>
  <c r="F89" i="530"/>
  <c r="BJ89" i="530"/>
  <c r="AT89" i="530"/>
  <c r="AD89" i="530"/>
  <c r="N89" i="530"/>
  <c r="BE89" i="530"/>
  <c r="AO89" i="530"/>
  <c r="Y89" i="530"/>
  <c r="BP89" i="530"/>
  <c r="AZ89" i="530"/>
  <c r="AJ89" i="530"/>
  <c r="T89" i="530"/>
  <c r="BO89" i="530"/>
  <c r="AY89" i="530"/>
  <c r="AI89" i="530"/>
  <c r="S89" i="530"/>
  <c r="BI49" i="530"/>
  <c r="AS49" i="530"/>
  <c r="AC49" i="530"/>
  <c r="M49" i="530"/>
  <c r="BD49" i="530"/>
  <c r="AN49" i="530"/>
  <c r="X49" i="530"/>
  <c r="B49" i="530"/>
  <c r="BF49" i="530"/>
  <c r="AP49" i="530"/>
  <c r="Z49" i="530"/>
  <c r="BG49" i="530"/>
  <c r="BC49" i="530"/>
  <c r="BO49" i="530"/>
  <c r="BK49" i="530"/>
  <c r="C49" i="531"/>
  <c r="BE49" i="530"/>
  <c r="AO49" i="530"/>
  <c r="Y49" i="530"/>
  <c r="BP49" i="530"/>
  <c r="AZ49" i="530"/>
  <c r="AJ49" i="530"/>
  <c r="T49" i="530"/>
  <c r="BR49" i="530"/>
  <c r="G49" i="530" s="1"/>
  <c r="BB49" i="530"/>
  <c r="AL49" i="530"/>
  <c r="V49" i="530"/>
  <c r="AQ49" i="530"/>
  <c r="AM49" i="530"/>
  <c r="AY49" i="530"/>
  <c r="AU49" i="530"/>
  <c r="BQ49" i="530"/>
  <c r="BA49" i="530"/>
  <c r="AK49" i="530"/>
  <c r="U49" i="530"/>
  <c r="BL49" i="530"/>
  <c r="AV49" i="530"/>
  <c r="AF49" i="530"/>
  <c r="P49" i="530"/>
  <c r="BN49" i="530"/>
  <c r="AX49" i="530"/>
  <c r="AH49" i="530"/>
  <c r="R49" i="530"/>
  <c r="AA49" i="530"/>
  <c r="W49" i="530"/>
  <c r="AI49" i="530"/>
  <c r="AE49" i="530"/>
  <c r="BM49" i="530"/>
  <c r="AW49" i="530"/>
  <c r="AG49" i="530"/>
  <c r="Q49" i="530"/>
  <c r="BH49" i="530"/>
  <c r="AR49" i="530"/>
  <c r="AB49" i="530"/>
  <c r="L49" i="530"/>
  <c r="BJ49" i="530"/>
  <c r="AT49" i="530"/>
  <c r="AD49" i="530"/>
  <c r="N49" i="530"/>
  <c r="K49" i="530"/>
  <c r="F49" i="530"/>
  <c r="S49" i="530"/>
  <c r="O49" i="530"/>
  <c r="R130" i="528"/>
  <c r="BO66" i="530"/>
  <c r="AY66" i="530"/>
  <c r="AI66" i="530"/>
  <c r="S66" i="530"/>
  <c r="BP66" i="530"/>
  <c r="AZ66" i="530"/>
  <c r="AJ66" i="530"/>
  <c r="T66" i="530"/>
  <c r="BN66" i="530"/>
  <c r="AH66" i="530"/>
  <c r="BE66" i="530"/>
  <c r="Y66" i="530"/>
  <c r="BB66" i="530"/>
  <c r="V66" i="530"/>
  <c r="BA66" i="530"/>
  <c r="U66" i="530"/>
  <c r="BK66" i="530"/>
  <c r="AU66" i="530"/>
  <c r="AE66" i="530"/>
  <c r="O66" i="530"/>
  <c r="BL66" i="530"/>
  <c r="AV66" i="530"/>
  <c r="AF66" i="530"/>
  <c r="P66" i="530"/>
  <c r="BF66" i="530"/>
  <c r="Z66" i="530"/>
  <c r="AW66" i="530"/>
  <c r="Q66" i="530"/>
  <c r="AT66" i="530"/>
  <c r="N66" i="530"/>
  <c r="AS66" i="530"/>
  <c r="M66" i="530"/>
  <c r="BG66" i="530"/>
  <c r="AQ66" i="530"/>
  <c r="AA66" i="530"/>
  <c r="K66" i="530"/>
  <c r="BH66" i="530"/>
  <c r="AR66" i="530"/>
  <c r="AB66" i="530"/>
  <c r="L66" i="530"/>
  <c r="AX66" i="530"/>
  <c r="R66" i="530"/>
  <c r="AO66" i="530"/>
  <c r="BR66" i="530"/>
  <c r="G66" i="530" s="1"/>
  <c r="AL66" i="530"/>
  <c r="BQ66" i="530"/>
  <c r="AK66" i="530"/>
  <c r="C66" i="531"/>
  <c r="BC66" i="530"/>
  <c r="AM66" i="530"/>
  <c r="W66" i="530"/>
  <c r="F66" i="530"/>
  <c r="BD66" i="530"/>
  <c r="AN66" i="530"/>
  <c r="X66" i="530"/>
  <c r="B66" i="530"/>
  <c r="AP66" i="530"/>
  <c r="BM66" i="530"/>
  <c r="AG66" i="530"/>
  <c r="BJ66" i="530"/>
  <c r="AD66" i="530"/>
  <c r="BI66" i="530"/>
  <c r="AC66" i="530"/>
  <c r="BK61" i="530"/>
  <c r="AU61" i="530"/>
  <c r="AE61" i="530"/>
  <c r="O61" i="530"/>
  <c r="BJ61" i="530"/>
  <c r="AO61" i="530"/>
  <c r="T61" i="530"/>
  <c r="BI61" i="530"/>
  <c r="AN61" i="530"/>
  <c r="R61" i="530"/>
  <c r="BH61" i="530"/>
  <c r="AL61" i="530"/>
  <c r="Q61" i="530"/>
  <c r="BF61" i="530"/>
  <c r="AK61" i="530"/>
  <c r="P61" i="530"/>
  <c r="BG61" i="530"/>
  <c r="AQ61" i="530"/>
  <c r="AA61" i="530"/>
  <c r="K61" i="530"/>
  <c r="BE61" i="530"/>
  <c r="AJ61" i="530"/>
  <c r="N61" i="530"/>
  <c r="BD61" i="530"/>
  <c r="AH61" i="530"/>
  <c r="M61" i="530"/>
  <c r="BB61" i="530"/>
  <c r="AG61" i="530"/>
  <c r="L61" i="530"/>
  <c r="BA61" i="530"/>
  <c r="AF61" i="530"/>
  <c r="C61" i="531"/>
  <c r="BC61" i="530"/>
  <c r="AM61" i="530"/>
  <c r="W61" i="530"/>
  <c r="F61" i="530"/>
  <c r="AZ61" i="530"/>
  <c r="AD61" i="530"/>
  <c r="B61" i="530"/>
  <c r="AX61" i="530"/>
  <c r="AC61" i="530"/>
  <c r="BR61" i="530"/>
  <c r="G61" i="530" s="1"/>
  <c r="AW61" i="530"/>
  <c r="AB61" i="530"/>
  <c r="BQ61" i="530"/>
  <c r="AV61" i="530"/>
  <c r="Z61" i="530"/>
  <c r="BO61" i="530"/>
  <c r="AY61" i="530"/>
  <c r="AI61" i="530"/>
  <c r="S61" i="530"/>
  <c r="BP61" i="530"/>
  <c r="AT61" i="530"/>
  <c r="Y61" i="530"/>
  <c r="BN61" i="530"/>
  <c r="AS61" i="530"/>
  <c r="X61" i="530"/>
  <c r="BM61" i="530"/>
  <c r="AR61" i="530"/>
  <c r="V61" i="530"/>
  <c r="BL61" i="530"/>
  <c r="AP61" i="530"/>
  <c r="U61" i="530"/>
  <c r="BI116" i="530"/>
  <c r="AS116" i="530"/>
  <c r="AC116" i="530"/>
  <c r="M116" i="530"/>
  <c r="AZ116" i="530"/>
  <c r="AE116" i="530"/>
  <c r="B116" i="530"/>
  <c r="AY116" i="530"/>
  <c r="AD116" i="530"/>
  <c r="BN116" i="530"/>
  <c r="AR116" i="530"/>
  <c r="W116" i="530"/>
  <c r="BR116" i="530"/>
  <c r="G116" i="530" s="1"/>
  <c r="AV116" i="530"/>
  <c r="AA116" i="530"/>
  <c r="C116" i="531"/>
  <c r="BA116" i="530"/>
  <c r="AG116" i="530"/>
  <c r="BP116" i="530"/>
  <c r="AP116" i="530"/>
  <c r="O116" i="530"/>
  <c r="AT116" i="530"/>
  <c r="S116" i="530"/>
  <c r="AX116" i="530"/>
  <c r="R116" i="530"/>
  <c r="BG116" i="530"/>
  <c r="AF116" i="530"/>
  <c r="BQ116" i="530"/>
  <c r="AW116" i="530"/>
  <c r="Y116" i="530"/>
  <c r="BK116" i="530"/>
  <c r="AJ116" i="530"/>
  <c r="BO116" i="530"/>
  <c r="AN116" i="530"/>
  <c r="N116" i="530"/>
  <c r="AM116" i="530"/>
  <c r="L116" i="530"/>
  <c r="BB116" i="530"/>
  <c r="V116" i="530"/>
  <c r="BM116" i="530"/>
  <c r="AO116" i="530"/>
  <c r="U116" i="530"/>
  <c r="BF116" i="530"/>
  <c r="Z116" i="530"/>
  <c r="BJ116" i="530"/>
  <c r="AI116" i="530"/>
  <c r="BH116" i="530"/>
  <c r="AH116" i="530"/>
  <c r="F116" i="530"/>
  <c r="AQ116" i="530"/>
  <c r="P116" i="530"/>
  <c r="BE116" i="530"/>
  <c r="AK116" i="530"/>
  <c r="Q116" i="530"/>
  <c r="AU116" i="530"/>
  <c r="T116" i="530"/>
  <c r="BD116" i="530"/>
  <c r="X116" i="530"/>
  <c r="BC116" i="530"/>
  <c r="AB116" i="530"/>
  <c r="BL116" i="530"/>
  <c r="AL116" i="530"/>
  <c r="K116" i="530"/>
  <c r="BJ77" i="530"/>
  <c r="AT77" i="530"/>
  <c r="AD77" i="530"/>
  <c r="N77" i="530"/>
  <c r="BC77" i="530"/>
  <c r="AM77" i="530"/>
  <c r="W77" i="530"/>
  <c r="F77" i="530"/>
  <c r="AO77" i="530"/>
  <c r="BL77" i="530"/>
  <c r="AF77" i="530"/>
  <c r="BI77" i="530"/>
  <c r="AC77" i="530"/>
  <c r="BH77" i="530"/>
  <c r="AB77" i="530"/>
  <c r="C77" i="531"/>
  <c r="BB77" i="530"/>
  <c r="AH77" i="530"/>
  <c r="BO77" i="530"/>
  <c r="AU77" i="530"/>
  <c r="AA77" i="530"/>
  <c r="BM77" i="530"/>
  <c r="Y77" i="530"/>
  <c r="AN77" i="530"/>
  <c r="BA77" i="530"/>
  <c r="M77" i="530"/>
  <c r="AJ77" i="530"/>
  <c r="BR77" i="530"/>
  <c r="G77" i="530" s="1"/>
  <c r="AX77" i="530"/>
  <c r="Z77" i="530"/>
  <c r="BK77" i="530"/>
  <c r="AQ77" i="530"/>
  <c r="S77" i="530"/>
  <c r="BE77" i="530"/>
  <c r="Q77" i="530"/>
  <c r="X77" i="530"/>
  <c r="AS77" i="530"/>
  <c r="BP77" i="530"/>
  <c r="T77" i="530"/>
  <c r="BN77" i="530"/>
  <c r="AP77" i="530"/>
  <c r="V77" i="530"/>
  <c r="BG77" i="530"/>
  <c r="AI77" i="530"/>
  <c r="O77" i="530"/>
  <c r="AW77" i="530"/>
  <c r="BD77" i="530"/>
  <c r="P77" i="530"/>
  <c r="AK77" i="530"/>
  <c r="AZ77" i="530"/>
  <c r="L77" i="530"/>
  <c r="BF77" i="530"/>
  <c r="AL77" i="530"/>
  <c r="R77" i="530"/>
  <c r="AY77" i="530"/>
  <c r="AE77" i="530"/>
  <c r="K77" i="530"/>
  <c r="AG77" i="530"/>
  <c r="AV77" i="530"/>
  <c r="BQ77" i="530"/>
  <c r="U77" i="530"/>
  <c r="AR77" i="530"/>
  <c r="B77" i="530"/>
  <c r="C111" i="531"/>
  <c r="BD111" i="530"/>
  <c r="AN111" i="530"/>
  <c r="X111" i="530"/>
  <c r="B111" i="530"/>
  <c r="BC111" i="530"/>
  <c r="AM111" i="530"/>
  <c r="W111" i="530"/>
  <c r="F111" i="530"/>
  <c r="BF111" i="530"/>
  <c r="AP111" i="530"/>
  <c r="Z111" i="530"/>
  <c r="BQ111" i="530"/>
  <c r="BA111" i="530"/>
  <c r="AK111" i="530"/>
  <c r="U111" i="530"/>
  <c r="BP111" i="530"/>
  <c r="AZ111" i="530"/>
  <c r="AJ111" i="530"/>
  <c r="T111" i="530"/>
  <c r="BO111" i="530"/>
  <c r="AY111" i="530"/>
  <c r="AI111" i="530"/>
  <c r="S111" i="530"/>
  <c r="BR111" i="530"/>
  <c r="G111" i="530" s="1"/>
  <c r="BB111" i="530"/>
  <c r="AL111" i="530"/>
  <c r="V111" i="530"/>
  <c r="BM111" i="530"/>
  <c r="AW111" i="530"/>
  <c r="AG111" i="530"/>
  <c r="Q111" i="530"/>
  <c r="BL111" i="530"/>
  <c r="AV111" i="530"/>
  <c r="AF111" i="530"/>
  <c r="P111" i="530"/>
  <c r="BK111" i="530"/>
  <c r="AU111" i="530"/>
  <c r="AE111" i="530"/>
  <c r="O111" i="530"/>
  <c r="BN111" i="530"/>
  <c r="AX111" i="530"/>
  <c r="AH111" i="530"/>
  <c r="R111" i="530"/>
  <c r="BI111" i="530"/>
  <c r="AS111" i="530"/>
  <c r="AC111" i="530"/>
  <c r="M111" i="530"/>
  <c r="BH111" i="530"/>
  <c r="AR111" i="530"/>
  <c r="AB111" i="530"/>
  <c r="L111" i="530"/>
  <c r="BG111" i="530"/>
  <c r="AQ111" i="530"/>
  <c r="AA111" i="530"/>
  <c r="K111" i="530"/>
  <c r="BJ111" i="530"/>
  <c r="AT111" i="530"/>
  <c r="AD111" i="530"/>
  <c r="N111" i="530"/>
  <c r="BE111" i="530"/>
  <c r="AO111" i="530"/>
  <c r="Y111" i="530"/>
  <c r="BP63" i="530"/>
  <c r="BE63" i="530"/>
  <c r="AO63" i="530"/>
  <c r="Y63" i="530"/>
  <c r="BO63" i="530"/>
  <c r="AT63" i="530"/>
  <c r="X63" i="530"/>
  <c r="BH63" i="530"/>
  <c r="AM63" i="530"/>
  <c r="R63" i="530"/>
  <c r="BG63" i="530"/>
  <c r="AL63" i="530"/>
  <c r="P63" i="530"/>
  <c r="BF63" i="530"/>
  <c r="AJ63" i="530"/>
  <c r="O63" i="530"/>
  <c r="BQ63" i="530"/>
  <c r="BA63" i="530"/>
  <c r="AK63" i="530"/>
  <c r="U63" i="530"/>
  <c r="BJ63" i="530"/>
  <c r="AN63" i="530"/>
  <c r="S63" i="530"/>
  <c r="BC63" i="530"/>
  <c r="AH63" i="530"/>
  <c r="L63" i="530"/>
  <c r="BB63" i="530"/>
  <c r="AF63" i="530"/>
  <c r="K63" i="530"/>
  <c r="AZ63" i="530"/>
  <c r="AE63" i="530"/>
  <c r="B63" i="530"/>
  <c r="BM63" i="530"/>
  <c r="AW63" i="530"/>
  <c r="AG63" i="530"/>
  <c r="Q63" i="530"/>
  <c r="BD63" i="530"/>
  <c r="AI63" i="530"/>
  <c r="N63" i="530"/>
  <c r="AX63" i="530"/>
  <c r="AB63" i="530"/>
  <c r="F63" i="530"/>
  <c r="AV63" i="530"/>
  <c r="AA63" i="530"/>
  <c r="BR63" i="530"/>
  <c r="G63" i="530" s="1"/>
  <c r="AU63" i="530"/>
  <c r="Z63" i="530"/>
  <c r="C63" i="531"/>
  <c r="BI63" i="530"/>
  <c r="AS63" i="530"/>
  <c r="AC63" i="530"/>
  <c r="M63" i="530"/>
  <c r="AY63" i="530"/>
  <c r="AD63" i="530"/>
  <c r="BN63" i="530"/>
  <c r="AR63" i="530"/>
  <c r="W63" i="530"/>
  <c r="BL63" i="530"/>
  <c r="AQ63" i="530"/>
  <c r="V63" i="530"/>
  <c r="BK63" i="530"/>
  <c r="AP63" i="530"/>
  <c r="T63" i="530"/>
  <c r="BO51" i="530"/>
  <c r="AY51" i="530"/>
  <c r="AI51" i="530"/>
  <c r="S51" i="530"/>
  <c r="BR51" i="530"/>
  <c r="G51" i="530" s="1"/>
  <c r="BB51" i="530"/>
  <c r="AL51" i="530"/>
  <c r="V51" i="530"/>
  <c r="BL51" i="530"/>
  <c r="AV51" i="530"/>
  <c r="AF51" i="530"/>
  <c r="P51" i="530"/>
  <c r="BA51" i="530"/>
  <c r="AW51" i="530"/>
  <c r="AS51" i="530"/>
  <c r="AO51" i="530"/>
  <c r="BK51" i="530"/>
  <c r="AU51" i="530"/>
  <c r="AE51" i="530"/>
  <c r="O51" i="530"/>
  <c r="BN51" i="530"/>
  <c r="AX51" i="530"/>
  <c r="AH51" i="530"/>
  <c r="R51" i="530"/>
  <c r="BH51" i="530"/>
  <c r="AR51" i="530"/>
  <c r="AB51" i="530"/>
  <c r="L51" i="530"/>
  <c r="AK51" i="530"/>
  <c r="AG51" i="530"/>
  <c r="AC51" i="530"/>
  <c r="Y51" i="530"/>
  <c r="C51" i="531"/>
  <c r="AM51" i="530"/>
  <c r="F51" i="530"/>
  <c r="AP51" i="530"/>
  <c r="BP51" i="530"/>
  <c r="AJ51" i="530"/>
  <c r="BQ51" i="530"/>
  <c r="BI51" i="530"/>
  <c r="BG51" i="530"/>
  <c r="AA51" i="530"/>
  <c r="BJ51" i="530"/>
  <c r="AD51" i="530"/>
  <c r="BD51" i="530"/>
  <c r="X51" i="530"/>
  <c r="U51" i="530"/>
  <c r="M51" i="530"/>
  <c r="BC51" i="530"/>
  <c r="W51" i="530"/>
  <c r="BF51" i="530"/>
  <c r="Z51" i="530"/>
  <c r="AZ51" i="530"/>
  <c r="T51" i="530"/>
  <c r="BM51" i="530"/>
  <c r="BE51" i="530"/>
  <c r="AQ51" i="530"/>
  <c r="K51" i="530"/>
  <c r="AT51" i="530"/>
  <c r="N51" i="530"/>
  <c r="AN51" i="530"/>
  <c r="B51" i="530"/>
  <c r="Q51" i="530"/>
  <c r="BL103" i="530"/>
  <c r="AV103" i="530"/>
  <c r="AF103" i="530"/>
  <c r="P103" i="530"/>
  <c r="BK103" i="530"/>
  <c r="AU103" i="530"/>
  <c r="AE103" i="530"/>
  <c r="O103" i="530"/>
  <c r="BM103" i="530"/>
  <c r="AW103" i="530"/>
  <c r="AG103" i="530"/>
  <c r="Q103" i="530"/>
  <c r="Z103" i="530"/>
  <c r="V103" i="530"/>
  <c r="R103" i="530"/>
  <c r="N103" i="530"/>
  <c r="BH103" i="530"/>
  <c r="AR103" i="530"/>
  <c r="AB103" i="530"/>
  <c r="L103" i="530"/>
  <c r="BG103" i="530"/>
  <c r="AQ103" i="530"/>
  <c r="AA103" i="530"/>
  <c r="K103" i="530"/>
  <c r="BI103" i="530"/>
  <c r="AS103" i="530"/>
  <c r="AC103" i="530"/>
  <c r="M103" i="530"/>
  <c r="BR103" i="530"/>
  <c r="G103" i="530" s="1"/>
  <c r="BN103" i="530"/>
  <c r="BJ103" i="530"/>
  <c r="BP103" i="530"/>
  <c r="AJ103" i="530"/>
  <c r="BO103" i="530"/>
  <c r="AI103" i="530"/>
  <c r="BQ103" i="530"/>
  <c r="AK103" i="530"/>
  <c r="AP103" i="530"/>
  <c r="AH103" i="530"/>
  <c r="BD103" i="530"/>
  <c r="X103" i="530"/>
  <c r="BC103" i="530"/>
  <c r="W103" i="530"/>
  <c r="BE103" i="530"/>
  <c r="Y103" i="530"/>
  <c r="BB103" i="530"/>
  <c r="AT103" i="530"/>
  <c r="AZ103" i="530"/>
  <c r="T103" i="530"/>
  <c r="AY103" i="530"/>
  <c r="S103" i="530"/>
  <c r="BA103" i="530"/>
  <c r="U103" i="530"/>
  <c r="AL103" i="530"/>
  <c r="AD103" i="530"/>
  <c r="C103" i="531"/>
  <c r="AN103" i="530"/>
  <c r="B103" i="530"/>
  <c r="AM103" i="530"/>
  <c r="F103" i="530"/>
  <c r="AO103" i="530"/>
  <c r="BF103" i="530"/>
  <c r="AX103" i="530"/>
  <c r="R129" i="528"/>
  <c r="BI64" i="530"/>
  <c r="AS64" i="530"/>
  <c r="AC64" i="530"/>
  <c r="M64" i="530"/>
  <c r="BF64" i="530"/>
  <c r="AP64" i="530"/>
  <c r="Z64" i="530"/>
  <c r="BL64" i="530"/>
  <c r="AF64" i="530"/>
  <c r="BC64" i="530"/>
  <c r="W64" i="530"/>
  <c r="BH64" i="530"/>
  <c r="AB64" i="530"/>
  <c r="BO64" i="530"/>
  <c r="AI64" i="530"/>
  <c r="BQ64" i="530"/>
  <c r="AW64" i="530"/>
  <c r="Y64" i="530"/>
  <c r="BN64" i="530"/>
  <c r="AT64" i="530"/>
  <c r="V64" i="530"/>
  <c r="AV64" i="530"/>
  <c r="BK64" i="530"/>
  <c r="O64" i="530"/>
  <c r="AR64" i="530"/>
  <c r="B64" i="530"/>
  <c r="AA64" i="530"/>
  <c r="BM64" i="530"/>
  <c r="AO64" i="530"/>
  <c r="U64" i="530"/>
  <c r="BJ64" i="530"/>
  <c r="AL64" i="530"/>
  <c r="R64" i="530"/>
  <c r="AN64" i="530"/>
  <c r="AU64" i="530"/>
  <c r="F64" i="530"/>
  <c r="AJ64" i="530"/>
  <c r="BG64" i="530"/>
  <c r="S64" i="530"/>
  <c r="BE64" i="530"/>
  <c r="AK64" i="530"/>
  <c r="Q64" i="530"/>
  <c r="BB64" i="530"/>
  <c r="AH64" i="530"/>
  <c r="N64" i="530"/>
  <c r="X64" i="530"/>
  <c r="AM64" i="530"/>
  <c r="BP64" i="530"/>
  <c r="T64" i="530"/>
  <c r="AY64" i="530"/>
  <c r="K64" i="530"/>
  <c r="C64" i="531"/>
  <c r="BA64" i="530"/>
  <c r="AG64" i="530"/>
  <c r="BR64" i="530"/>
  <c r="G64" i="530" s="1"/>
  <c r="AX64" i="530"/>
  <c r="AD64" i="530"/>
  <c r="BD64" i="530"/>
  <c r="P64" i="530"/>
  <c r="AE64" i="530"/>
  <c r="AZ64" i="530"/>
  <c r="L64" i="530"/>
  <c r="AQ64" i="530"/>
  <c r="C120" i="531"/>
  <c r="BD120" i="530"/>
  <c r="BM120" i="530"/>
  <c r="AW120" i="530"/>
  <c r="AG120" i="530"/>
  <c r="Q120" i="530"/>
  <c r="BB120" i="530"/>
  <c r="AD120" i="530"/>
  <c r="BO120" i="530"/>
  <c r="AM120" i="530"/>
  <c r="R120" i="530"/>
  <c r="BF120" i="530"/>
  <c r="AF120" i="530"/>
  <c r="K120" i="530"/>
  <c r="AP120" i="530"/>
  <c r="T120" i="530"/>
  <c r="BP120" i="530"/>
  <c r="AZ120" i="530"/>
  <c r="BI120" i="530"/>
  <c r="AS120" i="530"/>
  <c r="AC120" i="530"/>
  <c r="M120" i="530"/>
  <c r="AT120" i="530"/>
  <c r="X120" i="530"/>
  <c r="BG120" i="530"/>
  <c r="AH120" i="530"/>
  <c r="L120" i="530"/>
  <c r="AX120" i="530"/>
  <c r="AA120" i="530"/>
  <c r="BK120" i="530"/>
  <c r="AJ120" i="530"/>
  <c r="O120" i="530"/>
  <c r="BL120" i="530"/>
  <c r="AV120" i="530"/>
  <c r="BE120" i="530"/>
  <c r="AO120" i="530"/>
  <c r="Y120" i="530"/>
  <c r="BR120" i="530"/>
  <c r="G120" i="530" s="1"/>
  <c r="AN120" i="530"/>
  <c r="S120" i="530"/>
  <c r="AY120" i="530"/>
  <c r="AB120" i="530"/>
  <c r="F120" i="530"/>
  <c r="AQ120" i="530"/>
  <c r="V120" i="530"/>
  <c r="BC120" i="530"/>
  <c r="AE120" i="530"/>
  <c r="B120" i="530"/>
  <c r="BH120" i="530"/>
  <c r="BQ120" i="530"/>
  <c r="BA120" i="530"/>
  <c r="AK120" i="530"/>
  <c r="U120" i="530"/>
  <c r="BJ120" i="530"/>
  <c r="AI120" i="530"/>
  <c r="N120" i="530"/>
  <c r="AR120" i="530"/>
  <c r="W120" i="530"/>
  <c r="BN120" i="530"/>
  <c r="AL120" i="530"/>
  <c r="P120" i="530"/>
  <c r="AU120" i="530"/>
  <c r="Z120" i="530"/>
  <c r="BQ125" i="530"/>
  <c r="BA125" i="530"/>
  <c r="AK125" i="530"/>
  <c r="U125" i="530"/>
  <c r="BL125" i="530"/>
  <c r="AV125" i="530"/>
  <c r="AF125" i="530"/>
  <c r="P125" i="530"/>
  <c r="BN125" i="530"/>
  <c r="AX125" i="530"/>
  <c r="AH125" i="530"/>
  <c r="R125" i="530"/>
  <c r="W125" i="530"/>
  <c r="AI125" i="530"/>
  <c r="AE125" i="530"/>
  <c r="AA125" i="530"/>
  <c r="BM125" i="530"/>
  <c r="AW125" i="530"/>
  <c r="AG125" i="530"/>
  <c r="Q125" i="530"/>
  <c r="BH125" i="530"/>
  <c r="AR125" i="530"/>
  <c r="AB125" i="530"/>
  <c r="L125" i="530"/>
  <c r="BJ125" i="530"/>
  <c r="AT125" i="530"/>
  <c r="AD125" i="530"/>
  <c r="N125" i="530"/>
  <c r="F125" i="530"/>
  <c r="S125" i="530"/>
  <c r="O125" i="530"/>
  <c r="K125" i="530"/>
  <c r="BI125" i="530"/>
  <c r="AS125" i="530"/>
  <c r="AC125" i="530"/>
  <c r="M125" i="530"/>
  <c r="BD125" i="530"/>
  <c r="AN125" i="530"/>
  <c r="X125" i="530"/>
  <c r="B125" i="530"/>
  <c r="BF125" i="530"/>
  <c r="AP125" i="530"/>
  <c r="Z125" i="530"/>
  <c r="BC125" i="530"/>
  <c r="BO125" i="530"/>
  <c r="BK125" i="530"/>
  <c r="BG125" i="530"/>
  <c r="C125" i="531"/>
  <c r="BE125" i="530"/>
  <c r="AO125" i="530"/>
  <c r="Y125" i="530"/>
  <c r="BP125" i="530"/>
  <c r="AZ125" i="530"/>
  <c r="AJ125" i="530"/>
  <c r="T125" i="530"/>
  <c r="BR125" i="530"/>
  <c r="G125" i="530" s="1"/>
  <c r="BB125" i="530"/>
  <c r="AL125" i="530"/>
  <c r="V125" i="530"/>
  <c r="AM125" i="530"/>
  <c r="AY125" i="530"/>
  <c r="AU125" i="530"/>
  <c r="AQ125" i="530"/>
  <c r="R89" i="528"/>
  <c r="BG70" i="530"/>
  <c r="AQ70" i="530"/>
  <c r="AA70" i="530"/>
  <c r="K70" i="530"/>
  <c r="BH70" i="530"/>
  <c r="AR70" i="530"/>
  <c r="AB70" i="530"/>
  <c r="L70" i="530"/>
  <c r="BB70" i="530"/>
  <c r="V70" i="530"/>
  <c r="BA70" i="530"/>
  <c r="U70" i="530"/>
  <c r="AX70" i="530"/>
  <c r="R70" i="530"/>
  <c r="AO70" i="530"/>
  <c r="BC70" i="530"/>
  <c r="AI70" i="530"/>
  <c r="O70" i="530"/>
  <c r="BD70" i="530"/>
  <c r="AJ70" i="530"/>
  <c r="P70" i="530"/>
  <c r="AT70" i="530"/>
  <c r="BQ70" i="530"/>
  <c r="AC70" i="530"/>
  <c r="AP70" i="530"/>
  <c r="BE70" i="530"/>
  <c r="Q70" i="530"/>
  <c r="C70" i="531"/>
  <c r="AY70" i="530"/>
  <c r="AE70" i="530"/>
  <c r="F70" i="530"/>
  <c r="AZ70" i="530"/>
  <c r="AF70" i="530"/>
  <c r="B70" i="530"/>
  <c r="AL70" i="530"/>
  <c r="BI70" i="530"/>
  <c r="M70" i="530"/>
  <c r="AH70" i="530"/>
  <c r="AW70" i="530"/>
  <c r="BO70" i="530"/>
  <c r="AU70" i="530"/>
  <c r="W70" i="530"/>
  <c r="BP70" i="530"/>
  <c r="AV70" i="530"/>
  <c r="X70" i="530"/>
  <c r="BR70" i="530"/>
  <c r="G70" i="530" s="1"/>
  <c r="AD70" i="530"/>
  <c r="AS70" i="530"/>
  <c r="BN70" i="530"/>
  <c r="Z70" i="530"/>
  <c r="AG70" i="530"/>
  <c r="BK70" i="530"/>
  <c r="AM70" i="530"/>
  <c r="S70" i="530"/>
  <c r="BL70" i="530"/>
  <c r="AN70" i="530"/>
  <c r="T70" i="530"/>
  <c r="BJ70" i="530"/>
  <c r="N70" i="530"/>
  <c r="AK70" i="530"/>
  <c r="BF70" i="530"/>
  <c r="BM70" i="530"/>
  <c r="Y70" i="530"/>
  <c r="O123" i="528"/>
  <c r="R123" i="528" s="1"/>
  <c r="O124" i="528"/>
  <c r="R124" i="528" s="1"/>
  <c r="BI68" i="530"/>
  <c r="AS68" i="530"/>
  <c r="AC68" i="530"/>
  <c r="M68" i="530"/>
  <c r="BF68" i="530"/>
  <c r="AP68" i="530"/>
  <c r="Z68" i="530"/>
  <c r="BP68" i="530"/>
  <c r="AJ68" i="530"/>
  <c r="B68" i="530"/>
  <c r="AQ68" i="530"/>
  <c r="K68" i="530"/>
  <c r="AN68" i="530"/>
  <c r="BK68" i="530"/>
  <c r="AE68" i="530"/>
  <c r="C68" i="531"/>
  <c r="BE68" i="530"/>
  <c r="AO68" i="530"/>
  <c r="Y68" i="530"/>
  <c r="BR68" i="530"/>
  <c r="G68" i="530" s="1"/>
  <c r="BB68" i="530"/>
  <c r="AL68" i="530"/>
  <c r="V68" i="530"/>
  <c r="BH68" i="530"/>
  <c r="AB68" i="530"/>
  <c r="BO68" i="530"/>
  <c r="AI68" i="530"/>
  <c r="BL68" i="530"/>
  <c r="AF68" i="530"/>
  <c r="BC68" i="530"/>
  <c r="W68" i="530"/>
  <c r="BQ68" i="530"/>
  <c r="BA68" i="530"/>
  <c r="AK68" i="530"/>
  <c r="U68" i="530"/>
  <c r="BN68" i="530"/>
  <c r="AX68" i="530"/>
  <c r="AH68" i="530"/>
  <c r="R68" i="530"/>
  <c r="AZ68" i="530"/>
  <c r="T68" i="530"/>
  <c r="BG68" i="530"/>
  <c r="AA68" i="530"/>
  <c r="BD68" i="530"/>
  <c r="X68" i="530"/>
  <c r="AU68" i="530"/>
  <c r="O68" i="530"/>
  <c r="BM68" i="530"/>
  <c r="AW68" i="530"/>
  <c r="AG68" i="530"/>
  <c r="Q68" i="530"/>
  <c r="BJ68" i="530"/>
  <c r="AT68" i="530"/>
  <c r="AD68" i="530"/>
  <c r="N68" i="530"/>
  <c r="AR68" i="530"/>
  <c r="L68" i="530"/>
  <c r="AY68" i="530"/>
  <c r="S68" i="530"/>
  <c r="AV68" i="530"/>
  <c r="P68" i="530"/>
  <c r="AM68" i="530"/>
  <c r="F68" i="530"/>
  <c r="O43" i="528"/>
  <c r="R43" i="528" s="1"/>
  <c r="C114" i="531"/>
  <c r="BC114" i="530"/>
  <c r="AM114" i="530"/>
  <c r="W114" i="530"/>
  <c r="F114" i="530"/>
  <c r="BF114" i="530"/>
  <c r="AP114" i="530"/>
  <c r="Z114" i="530"/>
  <c r="BQ114" i="530"/>
  <c r="BA114" i="530"/>
  <c r="AK114" i="530"/>
  <c r="U114" i="530"/>
  <c r="BL114" i="530"/>
  <c r="AV114" i="530"/>
  <c r="AF114" i="530"/>
  <c r="P114" i="530"/>
  <c r="BO114" i="530"/>
  <c r="AY114" i="530"/>
  <c r="AI114" i="530"/>
  <c r="S114" i="530"/>
  <c r="BR114" i="530"/>
  <c r="G114" i="530" s="1"/>
  <c r="BB114" i="530"/>
  <c r="AL114" i="530"/>
  <c r="V114" i="530"/>
  <c r="BM114" i="530"/>
  <c r="AW114" i="530"/>
  <c r="AG114" i="530"/>
  <c r="Q114" i="530"/>
  <c r="BH114" i="530"/>
  <c r="AR114" i="530"/>
  <c r="AB114" i="530"/>
  <c r="L114" i="530"/>
  <c r="BG114" i="530"/>
  <c r="AQ114" i="530"/>
  <c r="AA114" i="530"/>
  <c r="K114" i="530"/>
  <c r="BJ114" i="530"/>
  <c r="AT114" i="530"/>
  <c r="AD114" i="530"/>
  <c r="N114" i="530"/>
  <c r="BE114" i="530"/>
  <c r="AO114" i="530"/>
  <c r="Y114" i="530"/>
  <c r="BP114" i="530"/>
  <c r="AZ114" i="530"/>
  <c r="AJ114" i="530"/>
  <c r="T114" i="530"/>
  <c r="AE114" i="530"/>
  <c r="AH114" i="530"/>
  <c r="AC114" i="530"/>
  <c r="X114" i="530"/>
  <c r="O114" i="530"/>
  <c r="R114" i="530"/>
  <c r="M114" i="530"/>
  <c r="B114" i="530"/>
  <c r="BK114" i="530"/>
  <c r="BN114" i="530"/>
  <c r="BI114" i="530"/>
  <c r="BD114" i="530"/>
  <c r="AU114" i="530"/>
  <c r="AX114" i="530"/>
  <c r="AS114" i="530"/>
  <c r="AN114" i="530"/>
  <c r="R63" i="528"/>
  <c r="R88" i="528"/>
  <c r="C101" i="531"/>
  <c r="BF101" i="530"/>
  <c r="AP101" i="530"/>
  <c r="Z101" i="530"/>
  <c r="BO101" i="530"/>
  <c r="AY101" i="530"/>
  <c r="AI101" i="530"/>
  <c r="S101" i="530"/>
  <c r="BL101" i="530"/>
  <c r="AF101" i="530"/>
  <c r="BI101" i="530"/>
  <c r="AC101" i="530"/>
  <c r="BH101" i="530"/>
  <c r="AB101" i="530"/>
  <c r="BM101" i="530"/>
  <c r="AG101" i="530"/>
  <c r="BR101" i="530"/>
  <c r="G101" i="530" s="1"/>
  <c r="BB101" i="530"/>
  <c r="AL101" i="530"/>
  <c r="V101" i="530"/>
  <c r="BK101" i="530"/>
  <c r="AU101" i="530"/>
  <c r="AE101" i="530"/>
  <c r="O101" i="530"/>
  <c r="BD101" i="530"/>
  <c r="X101" i="530"/>
  <c r="BA101" i="530"/>
  <c r="U101" i="530"/>
  <c r="AZ101" i="530"/>
  <c r="T101" i="530"/>
  <c r="BE101" i="530"/>
  <c r="Y101" i="530"/>
  <c r="BN101" i="530"/>
  <c r="AX101" i="530"/>
  <c r="AH101" i="530"/>
  <c r="R101" i="530"/>
  <c r="BG101" i="530"/>
  <c r="AQ101" i="530"/>
  <c r="AA101" i="530"/>
  <c r="K101" i="530"/>
  <c r="AV101" i="530"/>
  <c r="P101" i="530"/>
  <c r="AS101" i="530"/>
  <c r="M101" i="530"/>
  <c r="AR101" i="530"/>
  <c r="L101" i="530"/>
  <c r="AW101" i="530"/>
  <c r="Q101" i="530"/>
  <c r="BJ101" i="530"/>
  <c r="AT101" i="530"/>
  <c r="AD101" i="530"/>
  <c r="N101" i="530"/>
  <c r="BC101" i="530"/>
  <c r="AM101" i="530"/>
  <c r="W101" i="530"/>
  <c r="F101" i="530"/>
  <c r="AN101" i="530"/>
  <c r="BQ101" i="530"/>
  <c r="AK101" i="530"/>
  <c r="BP101" i="530"/>
  <c r="AJ101" i="530"/>
  <c r="B101" i="530"/>
  <c r="AO101" i="530"/>
  <c r="O54" i="528"/>
  <c r="R54" i="528" s="1"/>
  <c r="BG74" i="530"/>
  <c r="AQ74" i="530"/>
  <c r="AA74" i="530"/>
  <c r="K74" i="530"/>
  <c r="BH74" i="530"/>
  <c r="AR74" i="530"/>
  <c r="AB74" i="530"/>
  <c r="L74" i="530"/>
  <c r="AX74" i="530"/>
  <c r="R74" i="530"/>
  <c r="AO74" i="530"/>
  <c r="BR74" i="530"/>
  <c r="G74" i="530" s="1"/>
  <c r="AL74" i="530"/>
  <c r="BQ74" i="530"/>
  <c r="AK74" i="530"/>
  <c r="C74" i="531"/>
  <c r="BC74" i="530"/>
  <c r="AM74" i="530"/>
  <c r="W74" i="530"/>
  <c r="F74" i="530"/>
  <c r="BD74" i="530"/>
  <c r="AN74" i="530"/>
  <c r="X74" i="530"/>
  <c r="B74" i="530"/>
  <c r="AP74" i="530"/>
  <c r="BM74" i="530"/>
  <c r="AG74" i="530"/>
  <c r="BJ74" i="530"/>
  <c r="AD74" i="530"/>
  <c r="BI74" i="530"/>
  <c r="AC74" i="530"/>
  <c r="BK74" i="530"/>
  <c r="AU74" i="530"/>
  <c r="AE74" i="530"/>
  <c r="O74" i="530"/>
  <c r="BL74" i="530"/>
  <c r="AV74" i="530"/>
  <c r="AF74" i="530"/>
  <c r="P74" i="530"/>
  <c r="BF74" i="530"/>
  <c r="Z74" i="530"/>
  <c r="AW74" i="530"/>
  <c r="Q74" i="530"/>
  <c r="AT74" i="530"/>
  <c r="N74" i="530"/>
  <c r="AS74" i="530"/>
  <c r="M74" i="530"/>
  <c r="AI74" i="530"/>
  <c r="AJ74" i="530"/>
  <c r="BE74" i="530"/>
  <c r="BA74" i="530"/>
  <c r="S74" i="530"/>
  <c r="T74" i="530"/>
  <c r="Y74" i="530"/>
  <c r="U74" i="530"/>
  <c r="BO74" i="530"/>
  <c r="BP74" i="530"/>
  <c r="BN74" i="530"/>
  <c r="BB74" i="530"/>
  <c r="AY74" i="530"/>
  <c r="AZ74" i="530"/>
  <c r="AH74" i="530"/>
  <c r="V74" i="530"/>
  <c r="O58" i="528"/>
  <c r="R58" i="528" s="1"/>
  <c r="BR113" i="530"/>
  <c r="G113" i="530" s="1"/>
  <c r="BB113" i="530"/>
  <c r="AL113" i="530"/>
  <c r="V113" i="530"/>
  <c r="BM113" i="530"/>
  <c r="AW113" i="530"/>
  <c r="AG113" i="530"/>
  <c r="Q113" i="530"/>
  <c r="BH113" i="530"/>
  <c r="AR113" i="530"/>
  <c r="AB113" i="530"/>
  <c r="L113" i="530"/>
  <c r="BG113" i="530"/>
  <c r="AQ113" i="530"/>
  <c r="AA113" i="530"/>
  <c r="K113" i="530"/>
  <c r="BJ113" i="530"/>
  <c r="AP113" i="530"/>
  <c r="R113" i="530"/>
  <c r="BE113" i="530"/>
  <c r="AK113" i="530"/>
  <c r="M113" i="530"/>
  <c r="AZ113" i="530"/>
  <c r="AF113" i="530"/>
  <c r="B113" i="530"/>
  <c r="AY113" i="530"/>
  <c r="AE113" i="530"/>
  <c r="F113" i="530"/>
  <c r="BF113" i="530"/>
  <c r="AH113" i="530"/>
  <c r="N113" i="530"/>
  <c r="BA113" i="530"/>
  <c r="AC113" i="530"/>
  <c r="BP113" i="530"/>
  <c r="AV113" i="530"/>
  <c r="X113" i="530"/>
  <c r="BO113" i="530"/>
  <c r="AU113" i="530"/>
  <c r="W113" i="530"/>
  <c r="C113" i="531"/>
  <c r="AX113" i="530"/>
  <c r="AD113" i="530"/>
  <c r="BQ113" i="530"/>
  <c r="AS113" i="530"/>
  <c r="Y113" i="530"/>
  <c r="BL113" i="530"/>
  <c r="AN113" i="530"/>
  <c r="T113" i="530"/>
  <c r="BK113" i="530"/>
  <c r="AM113" i="530"/>
  <c r="S113" i="530"/>
  <c r="BN113" i="530"/>
  <c r="AT113" i="530"/>
  <c r="Z113" i="530"/>
  <c r="BI113" i="530"/>
  <c r="AO113" i="530"/>
  <c r="U113" i="530"/>
  <c r="BD113" i="530"/>
  <c r="AJ113" i="530"/>
  <c r="P113" i="530"/>
  <c r="BC113" i="530"/>
  <c r="AI113" i="530"/>
  <c r="O113" i="530"/>
  <c r="BR130" i="530"/>
  <c r="G130" i="530" s="1"/>
  <c r="BB130" i="530"/>
  <c r="AL130" i="530"/>
  <c r="V130" i="530"/>
  <c r="BK130" i="530"/>
  <c r="AO130" i="530"/>
  <c r="T130" i="530"/>
  <c r="BI130" i="530"/>
  <c r="AN130" i="530"/>
  <c r="S130" i="530"/>
  <c r="BG130" i="530"/>
  <c r="AK130" i="530"/>
  <c r="P130" i="530"/>
  <c r="F130" i="530"/>
  <c r="BH130" i="530"/>
  <c r="AG130" i="530"/>
  <c r="BN130" i="530"/>
  <c r="AX130" i="530"/>
  <c r="AH130" i="530"/>
  <c r="R130" i="530"/>
  <c r="BE130" i="530"/>
  <c r="AJ130" i="530"/>
  <c r="O130" i="530"/>
  <c r="BD130" i="530"/>
  <c r="AI130" i="530"/>
  <c r="M130" i="530"/>
  <c r="BA130" i="530"/>
  <c r="AF130" i="530"/>
  <c r="K130" i="530"/>
  <c r="BM130" i="530"/>
  <c r="AM130" i="530"/>
  <c r="L130" i="530"/>
  <c r="C130" i="531"/>
  <c r="BF130" i="530"/>
  <c r="AP130" i="530"/>
  <c r="Z130" i="530"/>
  <c r="BP130" i="530"/>
  <c r="AU130" i="530"/>
  <c r="Y130" i="530"/>
  <c r="BO130" i="530"/>
  <c r="AS130" i="530"/>
  <c r="X130" i="530"/>
  <c r="BL130" i="530"/>
  <c r="AQ130" i="530"/>
  <c r="U130" i="530"/>
  <c r="AB130" i="530"/>
  <c r="W130" i="530"/>
  <c r="BC130" i="530"/>
  <c r="AD130" i="530"/>
  <c r="B130" i="530"/>
  <c r="AV130" i="530"/>
  <c r="Q130" i="530"/>
  <c r="N130" i="530"/>
  <c r="AY130" i="530"/>
  <c r="AA130" i="530"/>
  <c r="BJ130" i="530"/>
  <c r="AZ130" i="530"/>
  <c r="AC130" i="530"/>
  <c r="AW130" i="530"/>
  <c r="AT130" i="530"/>
  <c r="AE130" i="530"/>
  <c r="BQ130" i="530"/>
  <c r="AR130" i="530"/>
  <c r="C72" i="531"/>
  <c r="BE72" i="530"/>
  <c r="AO72" i="530"/>
  <c r="Y72" i="530"/>
  <c r="BR72" i="530"/>
  <c r="G72" i="530" s="1"/>
  <c r="BB72" i="530"/>
  <c r="AL72" i="530"/>
  <c r="V72" i="530"/>
  <c r="BD72" i="530"/>
  <c r="X72" i="530"/>
  <c r="AU72" i="530"/>
  <c r="O72" i="530"/>
  <c r="AZ72" i="530"/>
  <c r="T72" i="530"/>
  <c r="BG72" i="530"/>
  <c r="AA72" i="530"/>
  <c r="BI72" i="530"/>
  <c r="AK72" i="530"/>
  <c r="Q72" i="530"/>
  <c r="BF72" i="530"/>
  <c r="AH72" i="530"/>
  <c r="N72" i="530"/>
  <c r="AF72" i="530"/>
  <c r="AM72" i="530"/>
  <c r="BP72" i="530"/>
  <c r="AB72" i="530"/>
  <c r="AY72" i="530"/>
  <c r="K72" i="530"/>
  <c r="BA72" i="530"/>
  <c r="AG72" i="530"/>
  <c r="M72" i="530"/>
  <c r="AX72" i="530"/>
  <c r="AD72" i="530"/>
  <c r="BL72" i="530"/>
  <c r="P72" i="530"/>
  <c r="AE72" i="530"/>
  <c r="BH72" i="530"/>
  <c r="L72" i="530"/>
  <c r="AQ72" i="530"/>
  <c r="BQ72" i="530"/>
  <c r="AW72" i="530"/>
  <c r="AC72" i="530"/>
  <c r="BN72" i="530"/>
  <c r="AT72" i="530"/>
  <c r="Z72" i="530"/>
  <c r="AV72" i="530"/>
  <c r="BK72" i="530"/>
  <c r="W72" i="530"/>
  <c r="AR72" i="530"/>
  <c r="B72" i="530"/>
  <c r="AI72" i="530"/>
  <c r="BM72" i="530"/>
  <c r="AS72" i="530"/>
  <c r="U72" i="530"/>
  <c r="BJ72" i="530"/>
  <c r="AP72" i="530"/>
  <c r="R72" i="530"/>
  <c r="AN72" i="530"/>
  <c r="BC72" i="530"/>
  <c r="F72" i="530"/>
  <c r="AJ72" i="530"/>
  <c r="BO72" i="530"/>
  <c r="S72" i="530"/>
  <c r="BP119" i="530"/>
  <c r="AZ119" i="530"/>
  <c r="AJ119" i="530"/>
  <c r="T119" i="530"/>
  <c r="BR119" i="530"/>
  <c r="G119" i="530" s="1"/>
  <c r="AW119" i="530"/>
  <c r="AA119" i="530"/>
  <c r="BQ119" i="530"/>
  <c r="AU119" i="530"/>
  <c r="Z119" i="530"/>
  <c r="BJ119" i="530"/>
  <c r="AO119" i="530"/>
  <c r="S119" i="530"/>
  <c r="BC119" i="530"/>
  <c r="AH119" i="530"/>
  <c r="M119" i="530"/>
  <c r="BD119" i="530"/>
  <c r="AF119" i="530"/>
  <c r="L119" i="530"/>
  <c r="BB119" i="530"/>
  <c r="V119" i="530"/>
  <c r="BF119" i="530"/>
  <c r="AE119" i="530"/>
  <c r="BE119" i="530"/>
  <c r="AD119" i="530"/>
  <c r="BI119" i="530"/>
  <c r="AC119" i="530"/>
  <c r="C119" i="531"/>
  <c r="AV119" i="530"/>
  <c r="AB119" i="530"/>
  <c r="B119" i="530"/>
  <c r="AQ119" i="530"/>
  <c r="Q119" i="530"/>
  <c r="BA119" i="530"/>
  <c r="U119" i="530"/>
  <c r="AY119" i="530"/>
  <c r="Y119" i="530"/>
  <c r="AX119" i="530"/>
  <c r="W119" i="530"/>
  <c r="BL119" i="530"/>
  <c r="AR119" i="530"/>
  <c r="X119" i="530"/>
  <c r="BM119" i="530"/>
  <c r="AL119" i="530"/>
  <c r="K119" i="530"/>
  <c r="AP119" i="530"/>
  <c r="O119" i="530"/>
  <c r="AT119" i="530"/>
  <c r="N119" i="530"/>
  <c r="AS119" i="530"/>
  <c r="R119" i="530"/>
  <c r="BH119" i="530"/>
  <c r="AN119" i="530"/>
  <c r="P119" i="530"/>
  <c r="BG119" i="530"/>
  <c r="AG119" i="530"/>
  <c r="BK119" i="530"/>
  <c r="AK119" i="530"/>
  <c r="BO119" i="530"/>
  <c r="AI119" i="530"/>
  <c r="BN119" i="530"/>
  <c r="AM119" i="530"/>
  <c r="F119" i="530"/>
  <c r="BN81" i="530"/>
  <c r="AX81" i="530"/>
  <c r="AH81" i="530"/>
  <c r="R81" i="530"/>
  <c r="BI81" i="530"/>
  <c r="AS81" i="530"/>
  <c r="AC81" i="530"/>
  <c r="M81" i="530"/>
  <c r="BC81" i="530"/>
  <c r="AM81" i="530"/>
  <c r="W81" i="530"/>
  <c r="F81" i="530"/>
  <c r="BP81" i="530"/>
  <c r="B81" i="530"/>
  <c r="P81" i="530"/>
  <c r="L81" i="530"/>
  <c r="BJ81" i="530"/>
  <c r="AT81" i="530"/>
  <c r="AD81" i="530"/>
  <c r="N81" i="530"/>
  <c r="BE81" i="530"/>
  <c r="AO81" i="530"/>
  <c r="Y81" i="530"/>
  <c r="BO81" i="530"/>
  <c r="AY81" i="530"/>
  <c r="AI81" i="530"/>
  <c r="S81" i="530"/>
  <c r="BD81" i="530"/>
  <c r="AZ81" i="530"/>
  <c r="BL81" i="530"/>
  <c r="BH81" i="530"/>
  <c r="BR81" i="530"/>
  <c r="G81" i="530" s="1"/>
  <c r="BB81" i="530"/>
  <c r="AL81" i="530"/>
  <c r="V81" i="530"/>
  <c r="BM81" i="530"/>
  <c r="AW81" i="530"/>
  <c r="AG81" i="530"/>
  <c r="Q81" i="530"/>
  <c r="BG81" i="530"/>
  <c r="AQ81" i="530"/>
  <c r="AA81" i="530"/>
  <c r="K81" i="530"/>
  <c r="X81" i="530"/>
  <c r="T81" i="530"/>
  <c r="AF81" i="530"/>
  <c r="AB81" i="530"/>
  <c r="AP81" i="530"/>
  <c r="AK81" i="530"/>
  <c r="AE81" i="530"/>
  <c r="AV81" i="530"/>
  <c r="Z81" i="530"/>
  <c r="U81" i="530"/>
  <c r="O81" i="530"/>
  <c r="AR81" i="530"/>
  <c r="C81" i="531"/>
  <c r="BQ81" i="530"/>
  <c r="BK81" i="530"/>
  <c r="AN81" i="530"/>
  <c r="BF81" i="530"/>
  <c r="BA81" i="530"/>
  <c r="AU81" i="530"/>
  <c r="AJ81" i="530"/>
  <c r="BK110" i="530"/>
  <c r="AU110" i="530"/>
  <c r="AE110" i="530"/>
  <c r="O110" i="530"/>
  <c r="BN110" i="530"/>
  <c r="AX110" i="530"/>
  <c r="AH110" i="530"/>
  <c r="R110" i="530"/>
  <c r="BI110" i="530"/>
  <c r="AS110" i="530"/>
  <c r="AC110" i="530"/>
  <c r="M110" i="530"/>
  <c r="BD110" i="530"/>
  <c r="AN110" i="530"/>
  <c r="X110" i="530"/>
  <c r="B110" i="530"/>
  <c r="BC110" i="530"/>
  <c r="AI110" i="530"/>
  <c r="K110" i="530"/>
  <c r="BF110" i="530"/>
  <c r="AL110" i="530"/>
  <c r="N110" i="530"/>
  <c r="BA110" i="530"/>
  <c r="AG110" i="530"/>
  <c r="BP110" i="530"/>
  <c r="AV110" i="530"/>
  <c r="AB110" i="530"/>
  <c r="C110" i="531"/>
  <c r="AY110" i="530"/>
  <c r="AA110" i="530"/>
  <c r="F110" i="530"/>
  <c r="BB110" i="530"/>
  <c r="AD110" i="530"/>
  <c r="BQ110" i="530"/>
  <c r="AW110" i="530"/>
  <c r="Y110" i="530"/>
  <c r="BL110" i="530"/>
  <c r="AR110" i="530"/>
  <c r="T110" i="530"/>
  <c r="BO110" i="530"/>
  <c r="AQ110" i="530"/>
  <c r="W110" i="530"/>
  <c r="BR110" i="530"/>
  <c r="G110" i="530" s="1"/>
  <c r="AT110" i="530"/>
  <c r="Z110" i="530"/>
  <c r="BM110" i="530"/>
  <c r="AO110" i="530"/>
  <c r="U110" i="530"/>
  <c r="BH110" i="530"/>
  <c r="AJ110" i="530"/>
  <c r="P110" i="530"/>
  <c r="BG110" i="530"/>
  <c r="AM110" i="530"/>
  <c r="S110" i="530"/>
  <c r="BJ110" i="530"/>
  <c r="AP110" i="530"/>
  <c r="V110" i="530"/>
  <c r="BE110" i="530"/>
  <c r="AK110" i="530"/>
  <c r="Q110" i="530"/>
  <c r="AZ110" i="530"/>
  <c r="AF110" i="530"/>
  <c r="L110" i="530"/>
  <c r="R76" i="528"/>
  <c r="BJ117" i="530"/>
  <c r="AT117" i="530"/>
  <c r="AD117" i="530"/>
  <c r="N117" i="530"/>
  <c r="AW117" i="530"/>
  <c r="AB117" i="530"/>
  <c r="F117" i="530"/>
  <c r="BA117" i="530"/>
  <c r="AF117" i="530"/>
  <c r="K117" i="530"/>
  <c r="AZ117" i="530"/>
  <c r="AE117" i="530"/>
  <c r="B117" i="530"/>
  <c r="AY117" i="530"/>
  <c r="AC117" i="530"/>
  <c r="C117" i="531"/>
  <c r="BF117" i="530"/>
  <c r="AP117" i="530"/>
  <c r="Z117" i="530"/>
  <c r="BM117" i="530"/>
  <c r="AR117" i="530"/>
  <c r="W117" i="530"/>
  <c r="BQ117" i="530"/>
  <c r="AV117" i="530"/>
  <c r="AA117" i="530"/>
  <c r="BP117" i="530"/>
  <c r="AU117" i="530"/>
  <c r="Y117" i="530"/>
  <c r="BO117" i="530"/>
  <c r="AS117" i="530"/>
  <c r="X117" i="530"/>
  <c r="BR117" i="530"/>
  <c r="G117" i="530" s="1"/>
  <c r="BB117" i="530"/>
  <c r="AL117" i="530"/>
  <c r="V117" i="530"/>
  <c r="BH117" i="530"/>
  <c r="AM117" i="530"/>
  <c r="Q117" i="530"/>
  <c r="BL117" i="530"/>
  <c r="AQ117" i="530"/>
  <c r="U117" i="530"/>
  <c r="BK117" i="530"/>
  <c r="AO117" i="530"/>
  <c r="T117" i="530"/>
  <c r="BI117" i="530"/>
  <c r="AN117" i="530"/>
  <c r="S117" i="530"/>
  <c r="BN117" i="530"/>
  <c r="AX117" i="530"/>
  <c r="AH117" i="530"/>
  <c r="R117" i="530"/>
  <c r="BC117" i="530"/>
  <c r="AG117" i="530"/>
  <c r="L117" i="530"/>
  <c r="BG117" i="530"/>
  <c r="AK117" i="530"/>
  <c r="P117" i="530"/>
  <c r="BE117" i="530"/>
  <c r="AJ117" i="530"/>
  <c r="O117" i="530"/>
  <c r="BD117" i="530"/>
  <c r="AI117" i="530"/>
  <c r="M117" i="530"/>
  <c r="BM96" i="530"/>
  <c r="AW96" i="530"/>
  <c r="AG96" i="530"/>
  <c r="Q96" i="530"/>
  <c r="BK96" i="530"/>
  <c r="AP96" i="530"/>
  <c r="T96" i="530"/>
  <c r="BJ96" i="530"/>
  <c r="AN96" i="530"/>
  <c r="S96" i="530"/>
  <c r="BC96" i="530"/>
  <c r="AH96" i="530"/>
  <c r="L96" i="530"/>
  <c r="BB96" i="530"/>
  <c r="AF96" i="530"/>
  <c r="K96" i="530"/>
  <c r="BI96" i="530"/>
  <c r="AS96" i="530"/>
  <c r="AC96" i="530"/>
  <c r="M96" i="530"/>
  <c r="BF96" i="530"/>
  <c r="AJ96" i="530"/>
  <c r="O96" i="530"/>
  <c r="BD96" i="530"/>
  <c r="AI96" i="530"/>
  <c r="N96" i="530"/>
  <c r="AX96" i="530"/>
  <c r="AB96" i="530"/>
  <c r="F96" i="530"/>
  <c r="AV96" i="530"/>
  <c r="AA96" i="530"/>
  <c r="C96" i="531"/>
  <c r="BE96" i="530"/>
  <c r="AO96" i="530"/>
  <c r="Y96" i="530"/>
  <c r="BR96" i="530"/>
  <c r="G96" i="530" s="1"/>
  <c r="AZ96" i="530"/>
  <c r="AE96" i="530"/>
  <c r="B96" i="530"/>
  <c r="AY96" i="530"/>
  <c r="AD96" i="530"/>
  <c r="BO96" i="530"/>
  <c r="AR96" i="530"/>
  <c r="W96" i="530"/>
  <c r="BL96" i="530"/>
  <c r="AQ96" i="530"/>
  <c r="V96" i="530"/>
  <c r="BQ96" i="530"/>
  <c r="BA96" i="530"/>
  <c r="AK96" i="530"/>
  <c r="U96" i="530"/>
  <c r="BN96" i="530"/>
  <c r="AU96" i="530"/>
  <c r="Z96" i="530"/>
  <c r="BP96" i="530"/>
  <c r="AT96" i="530"/>
  <c r="X96" i="530"/>
  <c r="BH96" i="530"/>
  <c r="AM96" i="530"/>
  <c r="R96" i="530"/>
  <c r="BG96" i="530"/>
  <c r="AL96" i="530"/>
  <c r="P96" i="530"/>
  <c r="BR65" i="530"/>
  <c r="G65" i="530" s="1"/>
  <c r="BB65" i="530"/>
  <c r="AL65" i="530"/>
  <c r="V65" i="530"/>
  <c r="BK65" i="530"/>
  <c r="AU65" i="530"/>
  <c r="AE65" i="530"/>
  <c r="O65" i="530"/>
  <c r="BI65" i="530"/>
  <c r="AC65" i="530"/>
  <c r="BH65" i="530"/>
  <c r="AB65" i="530"/>
  <c r="BM65" i="530"/>
  <c r="AG65" i="530"/>
  <c r="BD65" i="530"/>
  <c r="X65" i="530"/>
  <c r="BN65" i="530"/>
  <c r="AX65" i="530"/>
  <c r="AH65" i="530"/>
  <c r="R65" i="530"/>
  <c r="BG65" i="530"/>
  <c r="AQ65" i="530"/>
  <c r="AA65" i="530"/>
  <c r="K65" i="530"/>
  <c r="BA65" i="530"/>
  <c r="U65" i="530"/>
  <c r="AZ65" i="530"/>
  <c r="T65" i="530"/>
  <c r="BE65" i="530"/>
  <c r="Y65" i="530"/>
  <c r="AV65" i="530"/>
  <c r="P65" i="530"/>
  <c r="BJ65" i="530"/>
  <c r="AT65" i="530"/>
  <c r="AD65" i="530"/>
  <c r="N65" i="530"/>
  <c r="BC65" i="530"/>
  <c r="AM65" i="530"/>
  <c r="W65" i="530"/>
  <c r="F65" i="530"/>
  <c r="AS65" i="530"/>
  <c r="M65" i="530"/>
  <c r="AR65" i="530"/>
  <c r="L65" i="530"/>
  <c r="AW65" i="530"/>
  <c r="Q65" i="530"/>
  <c r="AN65" i="530"/>
  <c r="C65" i="531"/>
  <c r="BF65" i="530"/>
  <c r="AP65" i="530"/>
  <c r="Z65" i="530"/>
  <c r="BO65" i="530"/>
  <c r="AY65" i="530"/>
  <c r="AI65" i="530"/>
  <c r="S65" i="530"/>
  <c r="BQ65" i="530"/>
  <c r="AK65" i="530"/>
  <c r="BP65" i="530"/>
  <c r="AJ65" i="530"/>
  <c r="B65" i="530"/>
  <c r="AO65" i="530"/>
  <c r="BL65" i="530"/>
  <c r="AF65" i="530"/>
  <c r="BQ59" i="530"/>
  <c r="BA59" i="530"/>
  <c r="AK59" i="530"/>
  <c r="BF59" i="530"/>
  <c r="AJ59" i="530"/>
  <c r="S59" i="530"/>
  <c r="BO59" i="530"/>
  <c r="AT59" i="530"/>
  <c r="Z59" i="530"/>
  <c r="BN59" i="530"/>
  <c r="AR59" i="530"/>
  <c r="Y59" i="530"/>
  <c r="BR59" i="530"/>
  <c r="G59" i="530" s="1"/>
  <c r="AV59" i="530"/>
  <c r="AB59" i="530"/>
  <c r="L59" i="530"/>
  <c r="BM59" i="530"/>
  <c r="AW59" i="530"/>
  <c r="AG59" i="530"/>
  <c r="AZ59" i="530"/>
  <c r="AE59" i="530"/>
  <c r="O59" i="530"/>
  <c r="BJ59" i="530"/>
  <c r="AN59" i="530"/>
  <c r="V59" i="530"/>
  <c r="BH59" i="530"/>
  <c r="AM59" i="530"/>
  <c r="U59" i="530"/>
  <c r="BL59" i="530"/>
  <c r="AQ59" i="530"/>
  <c r="X59" i="530"/>
  <c r="B59" i="530"/>
  <c r="BI59" i="530"/>
  <c r="AS59" i="530"/>
  <c r="BP59" i="530"/>
  <c r="AU59" i="530"/>
  <c r="AA59" i="530"/>
  <c r="K59" i="530"/>
  <c r="BD59" i="530"/>
  <c r="AI59" i="530"/>
  <c r="R59" i="530"/>
  <c r="BC59" i="530"/>
  <c r="AH59" i="530"/>
  <c r="Q59" i="530"/>
  <c r="BG59" i="530"/>
  <c r="AL59" i="530"/>
  <c r="T59" i="530"/>
  <c r="C59" i="531"/>
  <c r="BE59" i="530"/>
  <c r="AO59" i="530"/>
  <c r="BK59" i="530"/>
  <c r="AP59" i="530"/>
  <c r="W59" i="530"/>
  <c r="F59" i="530"/>
  <c r="AY59" i="530"/>
  <c r="AD59" i="530"/>
  <c r="N59" i="530"/>
  <c r="AX59" i="530"/>
  <c r="AC59" i="530"/>
  <c r="M59" i="530"/>
  <c r="BB59" i="530"/>
  <c r="AF59" i="530"/>
  <c r="P59" i="530"/>
  <c r="BM80" i="530"/>
  <c r="AW80" i="530"/>
  <c r="AG80" i="530"/>
  <c r="Q80" i="530"/>
  <c r="BH80" i="530"/>
  <c r="AR80" i="530"/>
  <c r="AB80" i="530"/>
  <c r="L80" i="530"/>
  <c r="BJ80" i="530"/>
  <c r="AT80" i="530"/>
  <c r="AD80" i="530"/>
  <c r="N80" i="530"/>
  <c r="K80" i="530"/>
  <c r="F80" i="530"/>
  <c r="S80" i="530"/>
  <c r="O80" i="530"/>
  <c r="BI80" i="530"/>
  <c r="AO80" i="530"/>
  <c r="U80" i="530"/>
  <c r="BD80" i="530"/>
  <c r="AJ80" i="530"/>
  <c r="P80" i="530"/>
  <c r="BF80" i="530"/>
  <c r="AL80" i="530"/>
  <c r="R80" i="530"/>
  <c r="BC80" i="530"/>
  <c r="AY80" i="530"/>
  <c r="AE80" i="530"/>
  <c r="BE80" i="530"/>
  <c r="AK80" i="530"/>
  <c r="M80" i="530"/>
  <c r="AZ80" i="530"/>
  <c r="AF80" i="530"/>
  <c r="B80" i="530"/>
  <c r="BB80" i="530"/>
  <c r="AH80" i="530"/>
  <c r="BG80" i="530"/>
  <c r="AM80" i="530"/>
  <c r="AI80" i="530"/>
  <c r="C80" i="531"/>
  <c r="BA80" i="530"/>
  <c r="AC80" i="530"/>
  <c r="BP80" i="530"/>
  <c r="AV80" i="530"/>
  <c r="X80" i="530"/>
  <c r="BR80" i="530"/>
  <c r="G80" i="530" s="1"/>
  <c r="AX80" i="530"/>
  <c r="Z80" i="530"/>
  <c r="AQ80" i="530"/>
  <c r="W80" i="530"/>
  <c r="BK80" i="530"/>
  <c r="BQ80" i="530"/>
  <c r="AS80" i="530"/>
  <c r="Y80" i="530"/>
  <c r="BL80" i="530"/>
  <c r="AN80" i="530"/>
  <c r="T80" i="530"/>
  <c r="BN80" i="530"/>
  <c r="AP80" i="530"/>
  <c r="V80" i="530"/>
  <c r="AA80" i="530"/>
  <c r="BO80" i="530"/>
  <c r="AU80" i="530"/>
  <c r="C115" i="531"/>
  <c r="BD115" i="530"/>
  <c r="AN115" i="530"/>
  <c r="BN115" i="530"/>
  <c r="AS115" i="530"/>
  <c r="X115" i="530"/>
  <c r="B115" i="530"/>
  <c r="BB115" i="530"/>
  <c r="AG115" i="530"/>
  <c r="O115" i="530"/>
  <c r="BK115" i="530"/>
  <c r="AP115" i="530"/>
  <c r="V115" i="530"/>
  <c r="BJ115" i="530"/>
  <c r="AO115" i="530"/>
  <c r="U115" i="530"/>
  <c r="BP115" i="530"/>
  <c r="AV115" i="530"/>
  <c r="AB115" i="530"/>
  <c r="AM115" i="530"/>
  <c r="P115" i="530"/>
  <c r="BG115" i="530"/>
  <c r="AA115" i="530"/>
  <c r="F115" i="530"/>
  <c r="AU115" i="530"/>
  <c r="R115" i="530"/>
  <c r="AY115" i="530"/>
  <c r="Y115" i="530"/>
  <c r="BL115" i="530"/>
  <c r="AR115" i="530"/>
  <c r="BI115" i="530"/>
  <c r="AH115" i="530"/>
  <c r="L115" i="530"/>
  <c r="AW115" i="530"/>
  <c r="W115" i="530"/>
  <c r="BQ115" i="530"/>
  <c r="AK115" i="530"/>
  <c r="N115" i="530"/>
  <c r="AT115" i="530"/>
  <c r="Q115" i="530"/>
  <c r="BH115" i="530"/>
  <c r="AJ115" i="530"/>
  <c r="BC115" i="530"/>
  <c r="AC115" i="530"/>
  <c r="BR115" i="530"/>
  <c r="G115" i="530" s="1"/>
  <c r="AQ115" i="530"/>
  <c r="S115" i="530"/>
  <c r="BF115" i="530"/>
  <c r="AE115" i="530"/>
  <c r="BO115" i="530"/>
  <c r="AI115" i="530"/>
  <c r="M115" i="530"/>
  <c r="AZ115" i="530"/>
  <c r="AF115" i="530"/>
  <c r="AX115" i="530"/>
  <c r="T115" i="530"/>
  <c r="BM115" i="530"/>
  <c r="AL115" i="530"/>
  <c r="K115" i="530"/>
  <c r="BA115" i="530"/>
  <c r="Z115" i="530"/>
  <c r="BE115" i="530"/>
  <c r="AD115" i="530"/>
  <c r="C50" i="531"/>
  <c r="BF50" i="530"/>
  <c r="AP50" i="530"/>
  <c r="Z50" i="530"/>
  <c r="BQ50" i="530"/>
  <c r="BA50" i="530"/>
  <c r="AK50" i="530"/>
  <c r="U50" i="530"/>
  <c r="BK50" i="530"/>
  <c r="AU50" i="530"/>
  <c r="AE50" i="530"/>
  <c r="O50" i="530"/>
  <c r="AN50" i="530"/>
  <c r="AJ50" i="530"/>
  <c r="AV50" i="530"/>
  <c r="AR50" i="530"/>
  <c r="BR50" i="530"/>
  <c r="G50" i="530" s="1"/>
  <c r="AL50" i="530"/>
  <c r="V50" i="530"/>
  <c r="BM50" i="530"/>
  <c r="AG50" i="530"/>
  <c r="Q50" i="530"/>
  <c r="BG50" i="530"/>
  <c r="AQ50" i="530"/>
  <c r="AA50" i="530"/>
  <c r="X50" i="530"/>
  <c r="T50" i="530"/>
  <c r="AF50" i="530"/>
  <c r="AB50" i="530"/>
  <c r="BN50" i="530"/>
  <c r="AH50" i="530"/>
  <c r="AS50" i="530"/>
  <c r="M50" i="530"/>
  <c r="BC50" i="530"/>
  <c r="W50" i="530"/>
  <c r="BP50" i="530"/>
  <c r="P50" i="530"/>
  <c r="BB50" i="530"/>
  <c r="AW50" i="530"/>
  <c r="K50" i="530"/>
  <c r="AX50" i="530"/>
  <c r="BI50" i="530"/>
  <c r="AC50" i="530"/>
  <c r="AM50" i="530"/>
  <c r="B50" i="530"/>
  <c r="L50" i="530"/>
  <c r="R50" i="530"/>
  <c r="F50" i="530"/>
  <c r="BJ50" i="530"/>
  <c r="AT50" i="530"/>
  <c r="AD50" i="530"/>
  <c r="N50" i="530"/>
  <c r="BE50" i="530"/>
  <c r="AO50" i="530"/>
  <c r="Y50" i="530"/>
  <c r="BO50" i="530"/>
  <c r="AY50" i="530"/>
  <c r="AI50" i="530"/>
  <c r="S50" i="530"/>
  <c r="BD50" i="530"/>
  <c r="AZ50" i="530"/>
  <c r="BL50" i="530"/>
  <c r="BH50" i="530"/>
  <c r="C87" i="531"/>
  <c r="BD87" i="530"/>
  <c r="AN87" i="530"/>
  <c r="X87" i="530"/>
  <c r="B87" i="530"/>
  <c r="BC87" i="530"/>
  <c r="AM87" i="530"/>
  <c r="W87" i="530"/>
  <c r="F87" i="530"/>
  <c r="BF87" i="530"/>
  <c r="AP87" i="530"/>
  <c r="Z87" i="530"/>
  <c r="BQ87" i="530"/>
  <c r="BA87" i="530"/>
  <c r="AK87" i="530"/>
  <c r="U87" i="530"/>
  <c r="BP87" i="530"/>
  <c r="AZ87" i="530"/>
  <c r="AJ87" i="530"/>
  <c r="T87" i="530"/>
  <c r="BO87" i="530"/>
  <c r="AY87" i="530"/>
  <c r="AI87" i="530"/>
  <c r="S87" i="530"/>
  <c r="BR87" i="530"/>
  <c r="G87" i="530" s="1"/>
  <c r="BB87" i="530"/>
  <c r="AL87" i="530"/>
  <c r="V87" i="530"/>
  <c r="BM87" i="530"/>
  <c r="AW87" i="530"/>
  <c r="AG87" i="530"/>
  <c r="Q87" i="530"/>
  <c r="BL87" i="530"/>
  <c r="AV87" i="530"/>
  <c r="AF87" i="530"/>
  <c r="P87" i="530"/>
  <c r="BK87" i="530"/>
  <c r="AU87" i="530"/>
  <c r="AE87" i="530"/>
  <c r="O87" i="530"/>
  <c r="BN87" i="530"/>
  <c r="AX87" i="530"/>
  <c r="AH87" i="530"/>
  <c r="R87" i="530"/>
  <c r="BI87" i="530"/>
  <c r="AS87" i="530"/>
  <c r="AC87" i="530"/>
  <c r="M87" i="530"/>
  <c r="BH87" i="530"/>
  <c r="AR87" i="530"/>
  <c r="AB87" i="530"/>
  <c r="L87" i="530"/>
  <c r="BG87" i="530"/>
  <c r="AQ87" i="530"/>
  <c r="AA87" i="530"/>
  <c r="K87" i="530"/>
  <c r="BJ87" i="530"/>
  <c r="AT87" i="530"/>
  <c r="AD87" i="530"/>
  <c r="N87" i="530"/>
  <c r="BE87" i="530"/>
  <c r="AO87" i="530"/>
  <c r="Y87" i="530"/>
  <c r="R99" i="528"/>
  <c r="BK78" i="530"/>
  <c r="AU78" i="530"/>
  <c r="AE78" i="530"/>
  <c r="O78" i="530"/>
  <c r="BL78" i="530"/>
  <c r="AV78" i="530"/>
  <c r="AF78" i="530"/>
  <c r="P78" i="530"/>
  <c r="BJ78" i="530"/>
  <c r="AD78" i="530"/>
  <c r="BI78" i="530"/>
  <c r="AC78" i="530"/>
  <c r="BF78" i="530"/>
  <c r="Z78" i="530"/>
  <c r="AW78" i="530"/>
  <c r="Q78" i="530"/>
  <c r="BG78" i="530"/>
  <c r="AQ78" i="530"/>
  <c r="AA78" i="530"/>
  <c r="K78" i="530"/>
  <c r="BH78" i="530"/>
  <c r="AR78" i="530"/>
  <c r="AB78" i="530"/>
  <c r="L78" i="530"/>
  <c r="BB78" i="530"/>
  <c r="V78" i="530"/>
  <c r="BA78" i="530"/>
  <c r="U78" i="530"/>
  <c r="AX78" i="530"/>
  <c r="R78" i="530"/>
  <c r="AO78" i="530"/>
  <c r="C78" i="531"/>
  <c r="BC78" i="530"/>
  <c r="AM78" i="530"/>
  <c r="W78" i="530"/>
  <c r="F78" i="530"/>
  <c r="BD78" i="530"/>
  <c r="AN78" i="530"/>
  <c r="X78" i="530"/>
  <c r="B78" i="530"/>
  <c r="AT78" i="530"/>
  <c r="N78" i="530"/>
  <c r="AS78" i="530"/>
  <c r="M78" i="530"/>
  <c r="AP78" i="530"/>
  <c r="BM78" i="530"/>
  <c r="AG78" i="530"/>
  <c r="BO78" i="530"/>
  <c r="AY78" i="530"/>
  <c r="AI78" i="530"/>
  <c r="S78" i="530"/>
  <c r="BP78" i="530"/>
  <c r="AZ78" i="530"/>
  <c r="AJ78" i="530"/>
  <c r="T78" i="530"/>
  <c r="BR78" i="530"/>
  <c r="G78" i="530" s="1"/>
  <c r="AL78" i="530"/>
  <c r="BQ78" i="530"/>
  <c r="AK78" i="530"/>
  <c r="BN78" i="530"/>
  <c r="AH78" i="530"/>
  <c r="BE78" i="530"/>
  <c r="Y78" i="530"/>
  <c r="BP56" i="530"/>
  <c r="AZ56" i="530"/>
  <c r="AJ56" i="530"/>
  <c r="T56" i="530"/>
  <c r="BO56" i="530"/>
  <c r="AY56" i="530"/>
  <c r="AI56" i="530"/>
  <c r="S56" i="530"/>
  <c r="BR56" i="530"/>
  <c r="G56" i="530" s="1"/>
  <c r="BB56" i="530"/>
  <c r="AL56" i="530"/>
  <c r="V56" i="530"/>
  <c r="BM56" i="530"/>
  <c r="AW56" i="530"/>
  <c r="AG56" i="530"/>
  <c r="Q56" i="530"/>
  <c r="BL56" i="530"/>
  <c r="AV56" i="530"/>
  <c r="AF56" i="530"/>
  <c r="P56" i="530"/>
  <c r="BK56" i="530"/>
  <c r="AU56" i="530"/>
  <c r="AE56" i="530"/>
  <c r="O56" i="530"/>
  <c r="BN56" i="530"/>
  <c r="AX56" i="530"/>
  <c r="AH56" i="530"/>
  <c r="R56" i="530"/>
  <c r="BI56" i="530"/>
  <c r="AS56" i="530"/>
  <c r="AC56" i="530"/>
  <c r="M56" i="530"/>
  <c r="BH56" i="530"/>
  <c r="AR56" i="530"/>
  <c r="AB56" i="530"/>
  <c r="L56" i="530"/>
  <c r="BG56" i="530"/>
  <c r="AQ56" i="530"/>
  <c r="AA56" i="530"/>
  <c r="K56" i="530"/>
  <c r="BJ56" i="530"/>
  <c r="AT56" i="530"/>
  <c r="AD56" i="530"/>
  <c r="N56" i="530"/>
  <c r="BE56" i="530"/>
  <c r="AO56" i="530"/>
  <c r="Y56" i="530"/>
  <c r="C56" i="531"/>
  <c r="BD56" i="530"/>
  <c r="AN56" i="530"/>
  <c r="X56" i="530"/>
  <c r="B56" i="530"/>
  <c r="BC56" i="530"/>
  <c r="AM56" i="530"/>
  <c r="W56" i="530"/>
  <c r="F56" i="530"/>
  <c r="BF56" i="530"/>
  <c r="AP56" i="530"/>
  <c r="Z56" i="530"/>
  <c r="BQ56" i="530"/>
  <c r="BA56" i="530"/>
  <c r="AK56" i="530"/>
  <c r="U56" i="530"/>
  <c r="C126" i="531"/>
  <c r="BF126" i="530"/>
  <c r="AP126" i="530"/>
  <c r="Z126" i="530"/>
  <c r="BQ126" i="530"/>
  <c r="BA126" i="530"/>
  <c r="AK126" i="530"/>
  <c r="U126" i="530"/>
  <c r="BK126" i="530"/>
  <c r="AU126" i="530"/>
  <c r="AE126" i="530"/>
  <c r="O126" i="530"/>
  <c r="AZ126" i="530"/>
  <c r="BL126" i="530"/>
  <c r="BH126" i="530"/>
  <c r="BD126" i="530"/>
  <c r="BR126" i="530"/>
  <c r="G126" i="530" s="1"/>
  <c r="BB126" i="530"/>
  <c r="AL126" i="530"/>
  <c r="V126" i="530"/>
  <c r="BM126" i="530"/>
  <c r="AW126" i="530"/>
  <c r="AG126" i="530"/>
  <c r="Q126" i="530"/>
  <c r="BG126" i="530"/>
  <c r="AQ126" i="530"/>
  <c r="AA126" i="530"/>
  <c r="K126" i="530"/>
  <c r="AJ126" i="530"/>
  <c r="AV126" i="530"/>
  <c r="AR126" i="530"/>
  <c r="AN126" i="530"/>
  <c r="BN126" i="530"/>
  <c r="AX126" i="530"/>
  <c r="AH126" i="530"/>
  <c r="R126" i="530"/>
  <c r="BI126" i="530"/>
  <c r="AS126" i="530"/>
  <c r="AC126" i="530"/>
  <c r="M126" i="530"/>
  <c r="BC126" i="530"/>
  <c r="AM126" i="530"/>
  <c r="W126" i="530"/>
  <c r="F126" i="530"/>
  <c r="T126" i="530"/>
  <c r="AF126" i="530"/>
  <c r="AB126" i="530"/>
  <c r="X126" i="530"/>
  <c r="BJ126" i="530"/>
  <c r="AT126" i="530"/>
  <c r="AD126" i="530"/>
  <c r="N126" i="530"/>
  <c r="BE126" i="530"/>
  <c r="AO126" i="530"/>
  <c r="Y126" i="530"/>
  <c r="BO126" i="530"/>
  <c r="AY126" i="530"/>
  <c r="AI126" i="530"/>
  <c r="S126" i="530"/>
  <c r="BP126" i="530"/>
  <c r="B126" i="530"/>
  <c r="P126" i="530"/>
  <c r="L126" i="530"/>
  <c r="BJ46" i="530"/>
  <c r="AT46" i="530"/>
  <c r="AD46" i="530"/>
  <c r="N46" i="530"/>
  <c r="BC46" i="530"/>
  <c r="AM46" i="530"/>
  <c r="W46" i="530"/>
  <c r="F46" i="530"/>
  <c r="AO46" i="530"/>
  <c r="BL46" i="530"/>
  <c r="AF46" i="530"/>
  <c r="BI46" i="530"/>
  <c r="AC46" i="530"/>
  <c r="BH46" i="530"/>
  <c r="AB46" i="530"/>
  <c r="C46" i="531"/>
  <c r="BF46" i="530"/>
  <c r="AP46" i="530"/>
  <c r="Z46" i="530"/>
  <c r="BO46" i="530"/>
  <c r="AY46" i="530"/>
  <c r="AI46" i="530"/>
  <c r="S46" i="530"/>
  <c r="BM46" i="530"/>
  <c r="AG46" i="530"/>
  <c r="BD46" i="530"/>
  <c r="X46" i="530"/>
  <c r="BA46" i="530"/>
  <c r="U46" i="530"/>
  <c r="AZ46" i="530"/>
  <c r="T46" i="530"/>
  <c r="BR46" i="530"/>
  <c r="G46" i="530" s="1"/>
  <c r="BB46" i="530"/>
  <c r="AL46" i="530"/>
  <c r="V46" i="530"/>
  <c r="BK46" i="530"/>
  <c r="AU46" i="530"/>
  <c r="AE46" i="530"/>
  <c r="O46" i="530"/>
  <c r="BE46" i="530"/>
  <c r="Y46" i="530"/>
  <c r="AV46" i="530"/>
  <c r="P46" i="530"/>
  <c r="AS46" i="530"/>
  <c r="M46" i="530"/>
  <c r="AR46" i="530"/>
  <c r="L46" i="530"/>
  <c r="BN46" i="530"/>
  <c r="AX46" i="530"/>
  <c r="AH46" i="530"/>
  <c r="R46" i="530"/>
  <c r="BG46" i="530"/>
  <c r="AQ46" i="530"/>
  <c r="AA46" i="530"/>
  <c r="K46" i="530"/>
  <c r="AW46" i="530"/>
  <c r="Q46" i="530"/>
  <c r="AN46" i="530"/>
  <c r="BQ46" i="530"/>
  <c r="AK46" i="530"/>
  <c r="BP46" i="530"/>
  <c r="AJ46" i="530"/>
  <c r="B46" i="530"/>
  <c r="C122" i="531"/>
  <c r="BF122" i="530"/>
  <c r="AP122" i="530"/>
  <c r="Z122" i="530"/>
  <c r="BO122" i="530"/>
  <c r="AY122" i="530"/>
  <c r="AI122" i="530"/>
  <c r="S122" i="530"/>
  <c r="BL122" i="530"/>
  <c r="AF122" i="530"/>
  <c r="BI122" i="530"/>
  <c r="AC122" i="530"/>
  <c r="BH122" i="530"/>
  <c r="AB122" i="530"/>
  <c r="BM122" i="530"/>
  <c r="AG122" i="530"/>
  <c r="BR122" i="530"/>
  <c r="G122" i="530" s="1"/>
  <c r="BB122" i="530"/>
  <c r="AL122" i="530"/>
  <c r="V122" i="530"/>
  <c r="BK122" i="530"/>
  <c r="AU122" i="530"/>
  <c r="AE122" i="530"/>
  <c r="O122" i="530"/>
  <c r="BD122" i="530"/>
  <c r="X122" i="530"/>
  <c r="BA122" i="530"/>
  <c r="U122" i="530"/>
  <c r="AZ122" i="530"/>
  <c r="T122" i="530"/>
  <c r="BE122" i="530"/>
  <c r="Y122" i="530"/>
  <c r="BJ122" i="530"/>
  <c r="AT122" i="530"/>
  <c r="AD122" i="530"/>
  <c r="N122" i="530"/>
  <c r="BC122" i="530"/>
  <c r="AM122" i="530"/>
  <c r="W122" i="530"/>
  <c r="F122" i="530"/>
  <c r="AN122" i="530"/>
  <c r="BQ122" i="530"/>
  <c r="AK122" i="530"/>
  <c r="BP122" i="530"/>
  <c r="AJ122" i="530"/>
  <c r="B122" i="530"/>
  <c r="AO122" i="530"/>
  <c r="AH122" i="530"/>
  <c r="AA122" i="530"/>
  <c r="AS122" i="530"/>
  <c r="AW122" i="530"/>
  <c r="R122" i="530"/>
  <c r="K122" i="530"/>
  <c r="M122" i="530"/>
  <c r="Q122" i="530"/>
  <c r="BN122" i="530"/>
  <c r="BG122" i="530"/>
  <c r="AV122" i="530"/>
  <c r="AR122" i="530"/>
  <c r="AX122" i="530"/>
  <c r="AQ122" i="530"/>
  <c r="P122" i="530"/>
  <c r="L122" i="530"/>
  <c r="O53" i="528"/>
  <c r="R53" i="528" s="1"/>
  <c r="BI121" i="530"/>
  <c r="AS121" i="530"/>
  <c r="AC121" i="530"/>
  <c r="M121" i="530"/>
  <c r="BF121" i="530"/>
  <c r="AP121" i="530"/>
  <c r="Z121" i="530"/>
  <c r="BO121" i="530"/>
  <c r="AI121" i="530"/>
  <c r="BL121" i="530"/>
  <c r="AF121" i="530"/>
  <c r="BC121" i="530"/>
  <c r="W121" i="530"/>
  <c r="BH121" i="530"/>
  <c r="AB121" i="530"/>
  <c r="C121" i="531"/>
  <c r="BE121" i="530"/>
  <c r="AO121" i="530"/>
  <c r="Y121" i="530"/>
  <c r="BR121" i="530"/>
  <c r="G121" i="530" s="1"/>
  <c r="BB121" i="530"/>
  <c r="AL121" i="530"/>
  <c r="V121" i="530"/>
  <c r="BG121" i="530"/>
  <c r="AA121" i="530"/>
  <c r="BD121" i="530"/>
  <c r="X121" i="530"/>
  <c r="AU121" i="530"/>
  <c r="O121" i="530"/>
  <c r="AZ121" i="530"/>
  <c r="T121" i="530"/>
  <c r="BQ121" i="530"/>
  <c r="BA121" i="530"/>
  <c r="AK121" i="530"/>
  <c r="U121" i="530"/>
  <c r="BN121" i="530"/>
  <c r="AX121" i="530"/>
  <c r="AH121" i="530"/>
  <c r="R121" i="530"/>
  <c r="AY121" i="530"/>
  <c r="S121" i="530"/>
  <c r="AV121" i="530"/>
  <c r="P121" i="530"/>
  <c r="AM121" i="530"/>
  <c r="F121" i="530"/>
  <c r="AR121" i="530"/>
  <c r="L121" i="530"/>
  <c r="BM121" i="530"/>
  <c r="AW121" i="530"/>
  <c r="AG121" i="530"/>
  <c r="Q121" i="530"/>
  <c r="BJ121" i="530"/>
  <c r="AT121" i="530"/>
  <c r="AD121" i="530"/>
  <c r="N121" i="530"/>
  <c r="AQ121" i="530"/>
  <c r="K121" i="530"/>
  <c r="AN121" i="530"/>
  <c r="BK121" i="530"/>
  <c r="AE121" i="530"/>
  <c r="BP121" i="530"/>
  <c r="AJ121" i="530"/>
  <c r="B121" i="530"/>
  <c r="BH128" i="530"/>
  <c r="AR128" i="530"/>
  <c r="AB128" i="530"/>
  <c r="L128" i="530"/>
  <c r="BG128" i="530"/>
  <c r="AQ128" i="530"/>
  <c r="AA128" i="530"/>
  <c r="K128" i="530"/>
  <c r="BI128" i="530"/>
  <c r="AS128" i="530"/>
  <c r="AC128" i="530"/>
  <c r="M128" i="530"/>
  <c r="N128" i="530"/>
  <c r="BR128" i="530"/>
  <c r="G128" i="530" s="1"/>
  <c r="BN128" i="530"/>
  <c r="C128" i="531"/>
  <c r="BD128" i="530"/>
  <c r="AN128" i="530"/>
  <c r="X128" i="530"/>
  <c r="B128" i="530"/>
  <c r="BC128" i="530"/>
  <c r="AM128" i="530"/>
  <c r="W128" i="530"/>
  <c r="F128" i="530"/>
  <c r="BE128" i="530"/>
  <c r="AO128" i="530"/>
  <c r="Y128" i="530"/>
  <c r="BJ128" i="530"/>
  <c r="BF128" i="530"/>
  <c r="BB128" i="530"/>
  <c r="AX128" i="530"/>
  <c r="BP128" i="530"/>
  <c r="AZ128" i="530"/>
  <c r="AJ128" i="530"/>
  <c r="T128" i="530"/>
  <c r="BO128" i="530"/>
  <c r="AY128" i="530"/>
  <c r="AI128" i="530"/>
  <c r="S128" i="530"/>
  <c r="BQ128" i="530"/>
  <c r="BA128" i="530"/>
  <c r="AK128" i="530"/>
  <c r="U128" i="530"/>
  <c r="AT128" i="530"/>
  <c r="AP128" i="530"/>
  <c r="AL128" i="530"/>
  <c r="AH128" i="530"/>
  <c r="BL128" i="530"/>
  <c r="AV128" i="530"/>
  <c r="AF128" i="530"/>
  <c r="P128" i="530"/>
  <c r="BK128" i="530"/>
  <c r="AU128" i="530"/>
  <c r="AE128" i="530"/>
  <c r="O128" i="530"/>
  <c r="BM128" i="530"/>
  <c r="AW128" i="530"/>
  <c r="AG128" i="530"/>
  <c r="Q128" i="530"/>
  <c r="AD128" i="530"/>
  <c r="Z128" i="530"/>
  <c r="V128" i="530"/>
  <c r="R128" i="530"/>
  <c r="BL44" i="530"/>
  <c r="AV44" i="530"/>
  <c r="AF44" i="530"/>
  <c r="P44" i="530"/>
  <c r="BM44" i="530"/>
  <c r="AW44" i="530"/>
  <c r="AG44" i="530"/>
  <c r="Q44" i="530"/>
  <c r="AU44" i="530"/>
  <c r="O44" i="530"/>
  <c r="BB44" i="530"/>
  <c r="V44" i="530"/>
  <c r="AY44" i="530"/>
  <c r="S44" i="530"/>
  <c r="AX44" i="530"/>
  <c r="R44" i="530"/>
  <c r="C44" i="531"/>
  <c r="AZ44" i="530"/>
  <c r="AB44" i="530"/>
  <c r="B44" i="530"/>
  <c r="BA44" i="530"/>
  <c r="AC44" i="530"/>
  <c r="BK44" i="530"/>
  <c r="W44" i="530"/>
  <c r="AT44" i="530"/>
  <c r="BO44" i="530"/>
  <c r="AA44" i="530"/>
  <c r="AP44" i="530"/>
  <c r="BP44" i="530"/>
  <c r="AR44" i="530"/>
  <c r="X44" i="530"/>
  <c r="BQ44" i="530"/>
  <c r="AS44" i="530"/>
  <c r="Y44" i="530"/>
  <c r="BC44" i="530"/>
  <c r="F44" i="530"/>
  <c r="AL44" i="530"/>
  <c r="BG44" i="530"/>
  <c r="K44" i="530"/>
  <c r="AH44" i="530"/>
  <c r="BH44" i="530"/>
  <c r="AN44" i="530"/>
  <c r="T44" i="530"/>
  <c r="BI44" i="530"/>
  <c r="AO44" i="530"/>
  <c r="U44" i="530"/>
  <c r="AM44" i="530"/>
  <c r="BR44" i="530"/>
  <c r="G44" i="530" s="1"/>
  <c r="AD44" i="530"/>
  <c r="AQ44" i="530"/>
  <c r="BN44" i="530"/>
  <c r="Z44" i="530"/>
  <c r="BD44" i="530"/>
  <c r="AJ44" i="530"/>
  <c r="L44" i="530"/>
  <c r="BE44" i="530"/>
  <c r="AK44" i="530"/>
  <c r="M44" i="530"/>
  <c r="AE44" i="530"/>
  <c r="BJ44" i="530"/>
  <c r="N44" i="530"/>
  <c r="AI44" i="530"/>
  <c r="BF44" i="530"/>
  <c r="BN42" i="530"/>
  <c r="AX42" i="530"/>
  <c r="AH42" i="530"/>
  <c r="R42" i="530"/>
  <c r="BG42" i="530"/>
  <c r="AQ42" i="530"/>
  <c r="AA42" i="530"/>
  <c r="K42" i="530"/>
  <c r="BA42" i="530"/>
  <c r="U42" i="530"/>
  <c r="AZ42" i="530"/>
  <c r="T42" i="530"/>
  <c r="BE42" i="530"/>
  <c r="Y42" i="530"/>
  <c r="AV42" i="530"/>
  <c r="P42" i="530"/>
  <c r="F42" i="530"/>
  <c r="BJ42" i="530"/>
  <c r="AT42" i="530"/>
  <c r="AD42" i="530"/>
  <c r="N42" i="530"/>
  <c r="BC42" i="530"/>
  <c r="AM42" i="530"/>
  <c r="W42" i="530"/>
  <c r="AS42" i="530"/>
  <c r="M42" i="530"/>
  <c r="AR42" i="530"/>
  <c r="L42" i="530"/>
  <c r="AW42" i="530"/>
  <c r="Q42" i="530"/>
  <c r="AN42" i="530"/>
  <c r="C42" i="531"/>
  <c r="BF42" i="530"/>
  <c r="AP42" i="530"/>
  <c r="Z42" i="530"/>
  <c r="BO42" i="530"/>
  <c r="AY42" i="530"/>
  <c r="AI42" i="530"/>
  <c r="S42" i="530"/>
  <c r="BQ42" i="530"/>
  <c r="AK42" i="530"/>
  <c r="BP42" i="530"/>
  <c r="AJ42" i="530"/>
  <c r="B42" i="530"/>
  <c r="AO42" i="530"/>
  <c r="BL42" i="530"/>
  <c r="AF42" i="530"/>
  <c r="BR42" i="530"/>
  <c r="G42" i="530" s="1"/>
  <c r="BB42" i="530"/>
  <c r="AL42" i="530"/>
  <c r="V42" i="530"/>
  <c r="BK42" i="530"/>
  <c r="AU42" i="530"/>
  <c r="AE42" i="530"/>
  <c r="O42" i="530"/>
  <c r="BI42" i="530"/>
  <c r="AC42" i="530"/>
  <c r="BH42" i="530"/>
  <c r="AB42" i="530"/>
  <c r="BM42" i="530"/>
  <c r="AG42" i="530"/>
  <c r="BD42" i="530"/>
  <c r="X42" i="530"/>
  <c r="BG123" i="530"/>
  <c r="AQ123" i="530"/>
  <c r="AA123" i="530"/>
  <c r="K123" i="530"/>
  <c r="BH123" i="530"/>
  <c r="AR123" i="530"/>
  <c r="AB123" i="530"/>
  <c r="L123" i="530"/>
  <c r="BA123" i="530"/>
  <c r="U123" i="530"/>
  <c r="AX123" i="530"/>
  <c r="R123" i="530"/>
  <c r="AO123" i="530"/>
  <c r="BR123" i="530"/>
  <c r="G123" i="530" s="1"/>
  <c r="AL123" i="530"/>
  <c r="C123" i="531"/>
  <c r="BC123" i="530"/>
  <c r="AM123" i="530"/>
  <c r="W123" i="530"/>
  <c r="F123" i="530"/>
  <c r="BD123" i="530"/>
  <c r="AN123" i="530"/>
  <c r="X123" i="530"/>
  <c r="B123" i="530"/>
  <c r="AS123" i="530"/>
  <c r="M123" i="530"/>
  <c r="AP123" i="530"/>
  <c r="BM123" i="530"/>
  <c r="AG123" i="530"/>
  <c r="BJ123" i="530"/>
  <c r="AD123" i="530"/>
  <c r="BO123" i="530"/>
  <c r="AY123" i="530"/>
  <c r="AI123" i="530"/>
  <c r="S123" i="530"/>
  <c r="BP123" i="530"/>
  <c r="AZ123" i="530"/>
  <c r="AJ123" i="530"/>
  <c r="T123" i="530"/>
  <c r="BQ123" i="530"/>
  <c r="AK123" i="530"/>
  <c r="BN123" i="530"/>
  <c r="AH123" i="530"/>
  <c r="BE123" i="530"/>
  <c r="Y123" i="530"/>
  <c r="BB123" i="530"/>
  <c r="V123" i="530"/>
  <c r="BK123" i="530"/>
  <c r="AU123" i="530"/>
  <c r="AE123" i="530"/>
  <c r="O123" i="530"/>
  <c r="BL123" i="530"/>
  <c r="AV123" i="530"/>
  <c r="AF123" i="530"/>
  <c r="P123" i="530"/>
  <c r="BI123" i="530"/>
  <c r="AC123" i="530"/>
  <c r="BF123" i="530"/>
  <c r="Z123" i="530"/>
  <c r="AW123" i="530"/>
  <c r="Q123" i="530"/>
  <c r="AT123" i="530"/>
  <c r="N123" i="530"/>
  <c r="AI29" i="530"/>
  <c r="AH30" i="530"/>
  <c r="AI29" i="529"/>
  <c r="AJ28" i="529"/>
  <c r="B300" i="1"/>
  <c r="F128" i="531" l="1"/>
  <c r="X128" i="531" s="1"/>
  <c r="P128" i="531"/>
  <c r="D128" i="531"/>
  <c r="R128" i="531"/>
  <c r="U128" i="531"/>
  <c r="S128" i="531"/>
  <c r="J128" i="531"/>
  <c r="E128" i="531"/>
  <c r="M128" i="531"/>
  <c r="B128" i="531"/>
  <c r="O128" i="531"/>
  <c r="H128" i="531"/>
  <c r="V128" i="531"/>
  <c r="W128" i="531" s="1"/>
  <c r="L128" i="531"/>
  <c r="I128" i="531"/>
  <c r="D126" i="531"/>
  <c r="E126" i="531"/>
  <c r="M126" i="531"/>
  <c r="P126" i="531"/>
  <c r="U126" i="531"/>
  <c r="S126" i="531"/>
  <c r="B126" i="531"/>
  <c r="L126" i="531"/>
  <c r="O126" i="531"/>
  <c r="I126" i="531"/>
  <c r="V126" i="531"/>
  <c r="W126" i="531" s="1"/>
  <c r="H126" i="531"/>
  <c r="J126" i="531"/>
  <c r="R126" i="531"/>
  <c r="F126" i="531"/>
  <c r="X126" i="531" s="1"/>
  <c r="U115" i="531"/>
  <c r="O115" i="531"/>
  <c r="H115" i="531"/>
  <c r="V115" i="531"/>
  <c r="W115" i="531" s="1"/>
  <c r="M115" i="531"/>
  <c r="J115" i="531"/>
  <c r="R115" i="531"/>
  <c r="P115" i="531"/>
  <c r="I115" i="531"/>
  <c r="D115" i="531"/>
  <c r="L115" i="531"/>
  <c r="F115" i="531"/>
  <c r="X115" i="531" s="1"/>
  <c r="E115" i="531"/>
  <c r="S115" i="531"/>
  <c r="B115" i="531"/>
  <c r="P123" i="532"/>
  <c r="G123" i="531"/>
  <c r="P44" i="532"/>
  <c r="G44" i="531"/>
  <c r="P50" i="532"/>
  <c r="G50" i="531"/>
  <c r="I50" i="531"/>
  <c r="H50" i="531"/>
  <c r="F50" i="531"/>
  <c r="X50" i="531" s="1"/>
  <c r="E50" i="531"/>
  <c r="D50" i="531"/>
  <c r="B50" i="531"/>
  <c r="U50" i="531"/>
  <c r="S50" i="531"/>
  <c r="R50" i="531"/>
  <c r="V50" i="531"/>
  <c r="W50" i="531" s="1"/>
  <c r="P50" i="531"/>
  <c r="O50" i="531"/>
  <c r="M50" i="531"/>
  <c r="L50" i="531"/>
  <c r="J50" i="531"/>
  <c r="P65" i="532"/>
  <c r="G65" i="531"/>
  <c r="P96" i="532"/>
  <c r="G96" i="531"/>
  <c r="V96" i="531"/>
  <c r="W96" i="531" s="1"/>
  <c r="B96" i="531"/>
  <c r="S96" i="531"/>
  <c r="U96" i="531"/>
  <c r="R96" i="531"/>
  <c r="O96" i="531"/>
  <c r="M96" i="531"/>
  <c r="P96" i="531"/>
  <c r="J96" i="531"/>
  <c r="I96" i="531"/>
  <c r="H96" i="531"/>
  <c r="E96" i="531"/>
  <c r="F96" i="531"/>
  <c r="X96" i="531" s="1"/>
  <c r="D96" i="531"/>
  <c r="L96" i="531"/>
  <c r="G110" i="531"/>
  <c r="P110" i="532"/>
  <c r="P119" i="532"/>
  <c r="G119" i="531"/>
  <c r="G68" i="531"/>
  <c r="P68" i="532"/>
  <c r="L68" i="531"/>
  <c r="M68" i="531"/>
  <c r="J68" i="531"/>
  <c r="F68" i="531"/>
  <c r="X68" i="531" s="1"/>
  <c r="H68" i="531"/>
  <c r="I68" i="531"/>
  <c r="B68" i="531"/>
  <c r="S68" i="531"/>
  <c r="D68" i="531"/>
  <c r="E68" i="531"/>
  <c r="O68" i="531"/>
  <c r="P68" i="531"/>
  <c r="U68" i="531"/>
  <c r="R68" i="531"/>
  <c r="V68" i="531"/>
  <c r="W68" i="531" s="1"/>
  <c r="P64" i="532"/>
  <c r="G64" i="531"/>
  <c r="G63" i="531"/>
  <c r="P63" i="532"/>
  <c r="J66" i="531"/>
  <c r="O66" i="531"/>
  <c r="M66" i="531"/>
  <c r="I66" i="531"/>
  <c r="F66" i="531"/>
  <c r="X66" i="531" s="1"/>
  <c r="P66" i="531"/>
  <c r="E66" i="531"/>
  <c r="V66" i="531"/>
  <c r="W66" i="531" s="1"/>
  <c r="B66" i="531"/>
  <c r="H66" i="531"/>
  <c r="L66" i="531"/>
  <c r="R66" i="531"/>
  <c r="S66" i="531"/>
  <c r="U66" i="531"/>
  <c r="D66" i="531"/>
  <c r="G66" i="531"/>
  <c r="P66" i="532"/>
  <c r="P49" i="532"/>
  <c r="G49" i="531"/>
  <c r="V49" i="531"/>
  <c r="W49" i="531" s="1"/>
  <c r="B49" i="531"/>
  <c r="O49" i="531"/>
  <c r="M49" i="531"/>
  <c r="R49" i="531"/>
  <c r="U49" i="531"/>
  <c r="I49" i="531"/>
  <c r="H49" i="531"/>
  <c r="J49" i="531"/>
  <c r="P49" i="531"/>
  <c r="D49" i="531"/>
  <c r="L49" i="531"/>
  <c r="F49" i="531"/>
  <c r="X49" i="531" s="1"/>
  <c r="E49" i="531"/>
  <c r="S49" i="531"/>
  <c r="P100" i="532"/>
  <c r="G100" i="531"/>
  <c r="F100" i="531"/>
  <c r="X100" i="531" s="1"/>
  <c r="H100" i="531"/>
  <c r="E100" i="531"/>
  <c r="V100" i="531"/>
  <c r="W100" i="531" s="1"/>
  <c r="B100" i="531"/>
  <c r="L100" i="531"/>
  <c r="O100" i="531"/>
  <c r="R100" i="531"/>
  <c r="S100" i="531"/>
  <c r="U100" i="531"/>
  <c r="I100" i="531"/>
  <c r="J100" i="531"/>
  <c r="M100" i="531"/>
  <c r="P100" i="531"/>
  <c r="D100" i="531"/>
  <c r="V88" i="531"/>
  <c r="W88" i="531" s="1"/>
  <c r="B88" i="531"/>
  <c r="E88" i="531"/>
  <c r="S88" i="531"/>
  <c r="R88" i="531"/>
  <c r="L88" i="531"/>
  <c r="O88" i="531"/>
  <c r="M88" i="531"/>
  <c r="J88" i="531"/>
  <c r="U88" i="531"/>
  <c r="I88" i="531"/>
  <c r="H88" i="531"/>
  <c r="F88" i="531"/>
  <c r="X88" i="531" s="1"/>
  <c r="P88" i="531"/>
  <c r="D88" i="531"/>
  <c r="G83" i="531"/>
  <c r="P83" i="532"/>
  <c r="P43" i="532"/>
  <c r="G43" i="531"/>
  <c r="P43" i="531"/>
  <c r="U43" i="531"/>
  <c r="S43" i="531"/>
  <c r="B43" i="531"/>
  <c r="L43" i="531"/>
  <c r="O43" i="531"/>
  <c r="I43" i="531"/>
  <c r="V43" i="531"/>
  <c r="W43" i="531" s="1"/>
  <c r="H43" i="531"/>
  <c r="J43" i="531"/>
  <c r="R43" i="531"/>
  <c r="F43" i="531"/>
  <c r="X43" i="531" s="1"/>
  <c r="D43" i="531"/>
  <c r="E43" i="531"/>
  <c r="M43" i="531"/>
  <c r="G57" i="531"/>
  <c r="P57" i="532"/>
  <c r="M57" i="531"/>
  <c r="R57" i="531"/>
  <c r="O57" i="531"/>
  <c r="P57" i="531"/>
  <c r="I57" i="531"/>
  <c r="J57" i="531"/>
  <c r="L57" i="531"/>
  <c r="H57" i="531"/>
  <c r="E57" i="531"/>
  <c r="F57" i="531"/>
  <c r="X57" i="531" s="1"/>
  <c r="D57" i="531"/>
  <c r="U57" i="531"/>
  <c r="V57" i="531"/>
  <c r="W57" i="531" s="1"/>
  <c r="B57" i="531"/>
  <c r="S57" i="531"/>
  <c r="P53" i="532"/>
  <c r="G53" i="531"/>
  <c r="J53" i="531"/>
  <c r="I53" i="531"/>
  <c r="H53" i="531"/>
  <c r="E53" i="531"/>
  <c r="F53" i="531"/>
  <c r="X53" i="531" s="1"/>
  <c r="D53" i="531"/>
  <c r="L53" i="531"/>
  <c r="V53" i="531"/>
  <c r="W53" i="531" s="1"/>
  <c r="B53" i="531"/>
  <c r="S53" i="531"/>
  <c r="U53" i="531"/>
  <c r="R53" i="531"/>
  <c r="O53" i="531"/>
  <c r="M53" i="531"/>
  <c r="P53" i="531"/>
  <c r="U79" i="531"/>
  <c r="V79" i="531"/>
  <c r="W79" i="531" s="1"/>
  <c r="J79" i="531"/>
  <c r="B79" i="531"/>
  <c r="M79" i="531"/>
  <c r="P79" i="531"/>
  <c r="D79" i="531"/>
  <c r="S79" i="531"/>
  <c r="I79" i="531"/>
  <c r="F79" i="531"/>
  <c r="X79" i="531" s="1"/>
  <c r="R79" i="531"/>
  <c r="H79" i="531"/>
  <c r="E79" i="531"/>
  <c r="O79" i="531"/>
  <c r="L79" i="531"/>
  <c r="G102" i="531"/>
  <c r="P102" i="532"/>
  <c r="L102" i="531"/>
  <c r="O102" i="531"/>
  <c r="I102" i="531"/>
  <c r="V102" i="531"/>
  <c r="W102" i="531" s="1"/>
  <c r="H102" i="531"/>
  <c r="J102" i="531"/>
  <c r="R102" i="531"/>
  <c r="F102" i="531"/>
  <c r="X102" i="531" s="1"/>
  <c r="D102" i="531"/>
  <c r="E102" i="531"/>
  <c r="M102" i="531"/>
  <c r="P102" i="531"/>
  <c r="U102" i="531"/>
  <c r="S102" i="531"/>
  <c r="B102" i="531"/>
  <c r="P69" i="532"/>
  <c r="G69" i="531"/>
  <c r="M69" i="531"/>
  <c r="R69" i="531"/>
  <c r="S69" i="531"/>
  <c r="L69" i="531"/>
  <c r="I69" i="531"/>
  <c r="J69" i="531"/>
  <c r="P69" i="531"/>
  <c r="D69" i="531"/>
  <c r="E69" i="531"/>
  <c r="F69" i="531"/>
  <c r="X69" i="531" s="1"/>
  <c r="H69" i="531"/>
  <c r="U69" i="531"/>
  <c r="V69" i="531"/>
  <c r="W69" i="531" s="1"/>
  <c r="B69" i="531"/>
  <c r="O69" i="531"/>
  <c r="P95" i="532"/>
  <c r="G95" i="531"/>
  <c r="P76" i="531"/>
  <c r="S76" i="531"/>
  <c r="I76" i="531"/>
  <c r="F76" i="531"/>
  <c r="X76" i="531" s="1"/>
  <c r="L76" i="531"/>
  <c r="O76" i="531"/>
  <c r="E76" i="531"/>
  <c r="R76" i="531"/>
  <c r="H76" i="531"/>
  <c r="U76" i="531"/>
  <c r="J76" i="531"/>
  <c r="B76" i="531"/>
  <c r="D76" i="531"/>
  <c r="M76" i="531"/>
  <c r="V76" i="531"/>
  <c r="W76" i="531" s="1"/>
  <c r="P75" i="532"/>
  <c r="G75" i="531"/>
  <c r="G108" i="531"/>
  <c r="P108" i="532"/>
  <c r="G62" i="531"/>
  <c r="P62" i="532"/>
  <c r="P55" i="532"/>
  <c r="G55" i="531"/>
  <c r="P107" i="532"/>
  <c r="G107" i="531"/>
  <c r="I107" i="531"/>
  <c r="B107" i="531"/>
  <c r="O107" i="531"/>
  <c r="H107" i="531"/>
  <c r="E107" i="531"/>
  <c r="V107" i="531"/>
  <c r="W107" i="531" s="1"/>
  <c r="J107" i="531"/>
  <c r="U107" i="531"/>
  <c r="R107" i="531"/>
  <c r="P107" i="531"/>
  <c r="D107" i="531"/>
  <c r="M107" i="531"/>
  <c r="L107" i="531"/>
  <c r="F107" i="531"/>
  <c r="X107" i="531" s="1"/>
  <c r="S107" i="531"/>
  <c r="P99" i="532"/>
  <c r="G99" i="531"/>
  <c r="U99" i="531"/>
  <c r="O99" i="531"/>
  <c r="H99" i="531"/>
  <c r="V99" i="531"/>
  <c r="W99" i="531" s="1"/>
  <c r="M99" i="531"/>
  <c r="J99" i="531"/>
  <c r="R99" i="531"/>
  <c r="P99" i="531"/>
  <c r="I99" i="531"/>
  <c r="D99" i="531"/>
  <c r="L99" i="531"/>
  <c r="F99" i="531"/>
  <c r="X99" i="531" s="1"/>
  <c r="E99" i="531"/>
  <c r="S99" i="531"/>
  <c r="B99" i="531"/>
  <c r="G98" i="531"/>
  <c r="P98" i="532"/>
  <c r="P112" i="532"/>
  <c r="G112" i="531"/>
  <c r="F112" i="531"/>
  <c r="X112" i="531" s="1"/>
  <c r="D112" i="531"/>
  <c r="L112" i="531"/>
  <c r="V112" i="531"/>
  <c r="W112" i="531" s="1"/>
  <c r="B112" i="531"/>
  <c r="S112" i="531"/>
  <c r="U112" i="531"/>
  <c r="R112" i="531"/>
  <c r="O112" i="531"/>
  <c r="M112" i="531"/>
  <c r="P112" i="531"/>
  <c r="J112" i="531"/>
  <c r="I112" i="531"/>
  <c r="H112" i="531"/>
  <c r="E112" i="531"/>
  <c r="P118" i="531"/>
  <c r="V118" i="531"/>
  <c r="W118" i="531" s="1"/>
  <c r="E118" i="531"/>
  <c r="I118" i="531"/>
  <c r="L118" i="531"/>
  <c r="F118" i="531"/>
  <c r="X118" i="531" s="1"/>
  <c r="R118" i="531"/>
  <c r="S118" i="531"/>
  <c r="H118" i="531"/>
  <c r="U118" i="531"/>
  <c r="J118" i="531"/>
  <c r="O118" i="531"/>
  <c r="D118" i="531"/>
  <c r="M118" i="531"/>
  <c r="B118" i="531"/>
  <c r="P118" i="532"/>
  <c r="G118" i="531"/>
  <c r="P42" i="532"/>
  <c r="G42" i="531"/>
  <c r="V42" i="531"/>
  <c r="W42" i="531" s="1"/>
  <c r="P42" i="531"/>
  <c r="D42" i="531"/>
  <c r="B42" i="531"/>
  <c r="L42" i="531"/>
  <c r="J42" i="531"/>
  <c r="R42" i="531"/>
  <c r="O42" i="531"/>
  <c r="U42" i="531"/>
  <c r="I42" i="531"/>
  <c r="H42" i="531"/>
  <c r="E42" i="531"/>
  <c r="M42" i="531"/>
  <c r="S42" i="531"/>
  <c r="F42" i="531"/>
  <c r="X42" i="531" s="1"/>
  <c r="P128" i="532"/>
  <c r="G128" i="531"/>
  <c r="P122" i="532"/>
  <c r="G122" i="531"/>
  <c r="U122" i="531"/>
  <c r="P122" i="531"/>
  <c r="J122" i="531"/>
  <c r="B122" i="531"/>
  <c r="M122" i="531"/>
  <c r="L122" i="531"/>
  <c r="V122" i="531"/>
  <c r="W122" i="531" s="1"/>
  <c r="S122" i="531"/>
  <c r="I122" i="531"/>
  <c r="H122" i="531"/>
  <c r="F122" i="531"/>
  <c r="X122" i="531" s="1"/>
  <c r="O122" i="531"/>
  <c r="E122" i="531"/>
  <c r="D122" i="531"/>
  <c r="R122" i="531"/>
  <c r="P46" i="532"/>
  <c r="G46" i="531"/>
  <c r="U46" i="531"/>
  <c r="I46" i="531"/>
  <c r="H46" i="531"/>
  <c r="F46" i="531"/>
  <c r="X46" i="531" s="1"/>
  <c r="O46" i="531"/>
  <c r="D46" i="531"/>
  <c r="V46" i="531"/>
  <c r="W46" i="531" s="1"/>
  <c r="P46" i="531"/>
  <c r="R46" i="531"/>
  <c r="L46" i="531"/>
  <c r="J46" i="531"/>
  <c r="M46" i="531"/>
  <c r="S46" i="531"/>
  <c r="E46" i="531"/>
  <c r="B46" i="531"/>
  <c r="P87" i="532"/>
  <c r="G87" i="531"/>
  <c r="M87" i="531"/>
  <c r="H87" i="531"/>
  <c r="V87" i="531"/>
  <c r="W87" i="531" s="1"/>
  <c r="J87" i="531"/>
  <c r="I87" i="531"/>
  <c r="R87" i="531"/>
  <c r="P87" i="531"/>
  <c r="D87" i="531"/>
  <c r="E87" i="531"/>
  <c r="L87" i="531"/>
  <c r="F87" i="531"/>
  <c r="X87" i="531" s="1"/>
  <c r="U87" i="531"/>
  <c r="S87" i="531"/>
  <c r="B87" i="531"/>
  <c r="O87" i="531"/>
  <c r="P80" i="532"/>
  <c r="G80" i="531"/>
  <c r="P59" i="532"/>
  <c r="G59" i="531"/>
  <c r="E65" i="531"/>
  <c r="F65" i="531"/>
  <c r="X65" i="531" s="1"/>
  <c r="D65" i="531"/>
  <c r="U65" i="531"/>
  <c r="V65" i="531"/>
  <c r="W65" i="531" s="1"/>
  <c r="B65" i="531"/>
  <c r="S65" i="531"/>
  <c r="M65" i="531"/>
  <c r="R65" i="531"/>
  <c r="O65" i="531"/>
  <c r="P65" i="531"/>
  <c r="I65" i="531"/>
  <c r="J65" i="531"/>
  <c r="L65" i="531"/>
  <c r="H65" i="531"/>
  <c r="P119" i="531"/>
  <c r="V119" i="531"/>
  <c r="W119" i="531" s="1"/>
  <c r="I119" i="531"/>
  <c r="S119" i="531"/>
  <c r="L119" i="531"/>
  <c r="R119" i="531"/>
  <c r="E119" i="531"/>
  <c r="J119" i="531"/>
  <c r="H119" i="531"/>
  <c r="U119" i="531"/>
  <c r="O119" i="531"/>
  <c r="B119" i="531"/>
  <c r="D119" i="531"/>
  <c r="M119" i="531"/>
  <c r="F119" i="531"/>
  <c r="X119" i="531" s="1"/>
  <c r="P113" i="532"/>
  <c r="G113" i="531"/>
  <c r="G101" i="531"/>
  <c r="P101" i="532"/>
  <c r="V101" i="531"/>
  <c r="W101" i="531" s="1"/>
  <c r="P101" i="531"/>
  <c r="D101" i="531"/>
  <c r="B101" i="531"/>
  <c r="L101" i="531"/>
  <c r="J101" i="531"/>
  <c r="R101" i="531"/>
  <c r="S101" i="531"/>
  <c r="F101" i="531"/>
  <c r="X101" i="531" s="1"/>
  <c r="E101" i="531"/>
  <c r="M101" i="531"/>
  <c r="O101" i="531"/>
  <c r="U101" i="531"/>
  <c r="I101" i="531"/>
  <c r="H101" i="531"/>
  <c r="J70" i="531"/>
  <c r="O70" i="531"/>
  <c r="P70" i="531"/>
  <c r="E70" i="531"/>
  <c r="F70" i="531"/>
  <c r="X70" i="531" s="1"/>
  <c r="L70" i="531"/>
  <c r="H70" i="531"/>
  <c r="V70" i="531"/>
  <c r="W70" i="531" s="1"/>
  <c r="B70" i="531"/>
  <c r="D70" i="531"/>
  <c r="U70" i="531"/>
  <c r="R70" i="531"/>
  <c r="S70" i="531"/>
  <c r="I70" i="531"/>
  <c r="M70" i="531"/>
  <c r="P125" i="532"/>
  <c r="G125" i="531"/>
  <c r="V125" i="531"/>
  <c r="W125" i="531" s="1"/>
  <c r="P125" i="531"/>
  <c r="D125" i="531"/>
  <c r="B125" i="531"/>
  <c r="L125" i="531"/>
  <c r="J125" i="531"/>
  <c r="R125" i="531"/>
  <c r="S125" i="531"/>
  <c r="F125" i="531"/>
  <c r="X125" i="531" s="1"/>
  <c r="E125" i="531"/>
  <c r="M125" i="531"/>
  <c r="O125" i="531"/>
  <c r="U125" i="531"/>
  <c r="I125" i="531"/>
  <c r="H125" i="531"/>
  <c r="P51" i="531"/>
  <c r="R51" i="531"/>
  <c r="F51" i="531"/>
  <c r="X51" i="531" s="1"/>
  <c r="E51" i="531"/>
  <c r="L51" i="531"/>
  <c r="M51" i="531"/>
  <c r="U51" i="531"/>
  <c r="S51" i="531"/>
  <c r="H51" i="531"/>
  <c r="B51" i="531"/>
  <c r="O51" i="531"/>
  <c r="I51" i="531"/>
  <c r="D51" i="531"/>
  <c r="V51" i="531"/>
  <c r="W51" i="531" s="1"/>
  <c r="J51" i="531"/>
  <c r="G51" i="531"/>
  <c r="P51" i="532"/>
  <c r="P63" i="531"/>
  <c r="U63" i="531"/>
  <c r="J63" i="531"/>
  <c r="F63" i="531"/>
  <c r="X63" i="531" s="1"/>
  <c r="L63" i="531"/>
  <c r="M63" i="531"/>
  <c r="B63" i="531"/>
  <c r="S63" i="531"/>
  <c r="H63" i="531"/>
  <c r="E63" i="531"/>
  <c r="I63" i="531"/>
  <c r="O63" i="531"/>
  <c r="D63" i="531"/>
  <c r="R63" i="531"/>
  <c r="V63" i="531"/>
  <c r="W63" i="531" s="1"/>
  <c r="G116" i="531"/>
  <c r="P116" i="532"/>
  <c r="I61" i="531"/>
  <c r="J61" i="531"/>
  <c r="P61" i="531"/>
  <c r="D61" i="531"/>
  <c r="E61" i="531"/>
  <c r="F61" i="531"/>
  <c r="X61" i="531" s="1"/>
  <c r="H61" i="531"/>
  <c r="U61" i="531"/>
  <c r="V61" i="531"/>
  <c r="W61" i="531" s="1"/>
  <c r="B61" i="531"/>
  <c r="O61" i="531"/>
  <c r="M61" i="531"/>
  <c r="R61" i="531"/>
  <c r="S61" i="531"/>
  <c r="L61" i="531"/>
  <c r="R97" i="531"/>
  <c r="V97" i="531"/>
  <c r="W97" i="531" s="1"/>
  <c r="P97" i="531"/>
  <c r="D97" i="531"/>
  <c r="M97" i="531"/>
  <c r="L97" i="531"/>
  <c r="J97" i="531"/>
  <c r="S97" i="531"/>
  <c r="H97" i="531"/>
  <c r="F97" i="531"/>
  <c r="X97" i="531" s="1"/>
  <c r="E97" i="531"/>
  <c r="O97" i="531"/>
  <c r="B97" i="531"/>
  <c r="U97" i="531"/>
  <c r="I97" i="531"/>
  <c r="V84" i="531"/>
  <c r="W84" i="531" s="1"/>
  <c r="B84" i="531"/>
  <c r="L84" i="531"/>
  <c r="O84" i="531"/>
  <c r="R84" i="531"/>
  <c r="S84" i="531"/>
  <c r="U84" i="531"/>
  <c r="I84" i="531"/>
  <c r="J84" i="531"/>
  <c r="M84" i="531"/>
  <c r="P84" i="531"/>
  <c r="D84" i="531"/>
  <c r="F84" i="531"/>
  <c r="X84" i="531" s="1"/>
  <c r="H84" i="531"/>
  <c r="E84" i="531"/>
  <c r="P85" i="532"/>
  <c r="G85" i="531"/>
  <c r="S85" i="531"/>
  <c r="F85" i="531"/>
  <c r="X85" i="531" s="1"/>
  <c r="E85" i="531"/>
  <c r="M85" i="531"/>
  <c r="O85" i="531"/>
  <c r="U85" i="531"/>
  <c r="I85" i="531"/>
  <c r="H85" i="531"/>
  <c r="V85" i="531"/>
  <c r="W85" i="531" s="1"/>
  <c r="P85" i="531"/>
  <c r="D85" i="531"/>
  <c r="B85" i="531"/>
  <c r="L85" i="531"/>
  <c r="J85" i="531"/>
  <c r="R85" i="531"/>
  <c r="P104" i="532"/>
  <c r="G104" i="531"/>
  <c r="R104" i="531"/>
  <c r="L104" i="531"/>
  <c r="O104" i="531"/>
  <c r="M104" i="531"/>
  <c r="J104" i="531"/>
  <c r="U104" i="531"/>
  <c r="I104" i="531"/>
  <c r="H104" i="531"/>
  <c r="F104" i="531"/>
  <c r="X104" i="531" s="1"/>
  <c r="P104" i="531"/>
  <c r="D104" i="531"/>
  <c r="V104" i="531"/>
  <c r="W104" i="531" s="1"/>
  <c r="B104" i="531"/>
  <c r="E104" i="531"/>
  <c r="S104" i="531"/>
  <c r="G91" i="531"/>
  <c r="P91" i="532"/>
  <c r="I91" i="531"/>
  <c r="B91" i="531"/>
  <c r="O91" i="531"/>
  <c r="H91" i="531"/>
  <c r="E91" i="531"/>
  <c r="V91" i="531"/>
  <c r="W91" i="531" s="1"/>
  <c r="J91" i="531"/>
  <c r="U91" i="531"/>
  <c r="R91" i="531"/>
  <c r="P91" i="531"/>
  <c r="D91" i="531"/>
  <c r="M91" i="531"/>
  <c r="L91" i="531"/>
  <c r="F91" i="531"/>
  <c r="X91" i="531" s="1"/>
  <c r="S91" i="531"/>
  <c r="L47" i="531"/>
  <c r="I47" i="531"/>
  <c r="V47" i="531"/>
  <c r="W47" i="531" s="1"/>
  <c r="J47" i="531"/>
  <c r="H47" i="531"/>
  <c r="R47" i="531"/>
  <c r="F47" i="531"/>
  <c r="X47" i="531" s="1"/>
  <c r="E47" i="531"/>
  <c r="D47" i="531"/>
  <c r="M47" i="531"/>
  <c r="U47" i="531"/>
  <c r="P47" i="531"/>
  <c r="S47" i="531"/>
  <c r="B47" i="531"/>
  <c r="O47" i="531"/>
  <c r="I52" i="531"/>
  <c r="F52" i="531"/>
  <c r="X52" i="531" s="1"/>
  <c r="S52" i="531"/>
  <c r="B52" i="531"/>
  <c r="E52" i="531"/>
  <c r="O52" i="531"/>
  <c r="H52" i="531"/>
  <c r="U52" i="531"/>
  <c r="V52" i="531"/>
  <c r="W52" i="531" s="1"/>
  <c r="J52" i="531"/>
  <c r="R52" i="531"/>
  <c r="M52" i="531"/>
  <c r="P52" i="531"/>
  <c r="D52" i="531"/>
  <c r="L52" i="531"/>
  <c r="P90" i="532"/>
  <c r="G90" i="531"/>
  <c r="H90" i="531"/>
  <c r="R90" i="531"/>
  <c r="F90" i="531"/>
  <c r="X90" i="531" s="1"/>
  <c r="E90" i="531"/>
  <c r="D90" i="531"/>
  <c r="M90" i="531"/>
  <c r="U90" i="531"/>
  <c r="P90" i="531"/>
  <c r="S90" i="531"/>
  <c r="B90" i="531"/>
  <c r="O90" i="531"/>
  <c r="L90" i="531"/>
  <c r="I90" i="531"/>
  <c r="V90" i="531"/>
  <c r="W90" i="531" s="1"/>
  <c r="J90" i="531"/>
  <c r="G76" i="531"/>
  <c r="P76" i="532"/>
  <c r="P71" i="532"/>
  <c r="G71" i="531"/>
  <c r="F108" i="531"/>
  <c r="X108" i="531" s="1"/>
  <c r="E108" i="531"/>
  <c r="S108" i="531"/>
  <c r="V108" i="531"/>
  <c r="W108" i="531" s="1"/>
  <c r="B108" i="531"/>
  <c r="O108" i="531"/>
  <c r="M108" i="531"/>
  <c r="R108" i="531"/>
  <c r="U108" i="531"/>
  <c r="I108" i="531"/>
  <c r="H108" i="531"/>
  <c r="J108" i="531"/>
  <c r="P108" i="531"/>
  <c r="D108" i="531"/>
  <c r="L108" i="531"/>
  <c r="P67" i="532"/>
  <c r="G67" i="531"/>
  <c r="S55" i="531"/>
  <c r="H55" i="531"/>
  <c r="E55" i="531"/>
  <c r="I55" i="531"/>
  <c r="O55" i="531"/>
  <c r="D55" i="531"/>
  <c r="R55" i="531"/>
  <c r="V55" i="531"/>
  <c r="W55" i="531" s="1"/>
  <c r="P55" i="531"/>
  <c r="U55" i="531"/>
  <c r="J55" i="531"/>
  <c r="F55" i="531"/>
  <c r="X55" i="531" s="1"/>
  <c r="L55" i="531"/>
  <c r="M55" i="531"/>
  <c r="B55" i="531"/>
  <c r="P60" i="532"/>
  <c r="G60" i="531"/>
  <c r="P60" i="531"/>
  <c r="U60" i="531"/>
  <c r="R60" i="531"/>
  <c r="V60" i="531"/>
  <c r="W60" i="531" s="1"/>
  <c r="L60" i="531"/>
  <c r="M60" i="531"/>
  <c r="J60" i="531"/>
  <c r="F60" i="531"/>
  <c r="X60" i="531" s="1"/>
  <c r="H60" i="531"/>
  <c r="I60" i="531"/>
  <c r="B60" i="531"/>
  <c r="S60" i="531"/>
  <c r="D60" i="531"/>
  <c r="E60" i="531"/>
  <c r="O60" i="531"/>
  <c r="D86" i="531"/>
  <c r="E86" i="531"/>
  <c r="M86" i="531"/>
  <c r="P86" i="531"/>
  <c r="U86" i="531"/>
  <c r="S86" i="531"/>
  <c r="B86" i="531"/>
  <c r="L86" i="531"/>
  <c r="O86" i="531"/>
  <c r="I86" i="531"/>
  <c r="V86" i="531"/>
  <c r="W86" i="531" s="1"/>
  <c r="H86" i="531"/>
  <c r="J86" i="531"/>
  <c r="R86" i="531"/>
  <c r="F86" i="531"/>
  <c r="X86" i="531" s="1"/>
  <c r="U44" i="531"/>
  <c r="S44" i="531"/>
  <c r="B44" i="531"/>
  <c r="O44" i="531"/>
  <c r="M44" i="531"/>
  <c r="H44" i="531"/>
  <c r="V44" i="531"/>
  <c r="W44" i="531" s="1"/>
  <c r="J44" i="531"/>
  <c r="I44" i="531"/>
  <c r="R44" i="531"/>
  <c r="P44" i="531"/>
  <c r="D44" i="531"/>
  <c r="E44" i="531"/>
  <c r="L44" i="531"/>
  <c r="F44" i="531"/>
  <c r="X44" i="531" s="1"/>
  <c r="G126" i="531"/>
  <c r="P126" i="532"/>
  <c r="D56" i="531"/>
  <c r="E56" i="531"/>
  <c r="R56" i="531"/>
  <c r="P56" i="531"/>
  <c r="U56" i="531"/>
  <c r="V56" i="531"/>
  <c r="W56" i="531" s="1"/>
  <c r="J56" i="531"/>
  <c r="L56" i="531"/>
  <c r="M56" i="531"/>
  <c r="F56" i="531"/>
  <c r="X56" i="531" s="1"/>
  <c r="B56" i="531"/>
  <c r="H56" i="531"/>
  <c r="I56" i="531"/>
  <c r="S56" i="531"/>
  <c r="O56" i="531"/>
  <c r="P115" i="532"/>
  <c r="G115" i="531"/>
  <c r="R80" i="531"/>
  <c r="O80" i="531"/>
  <c r="M80" i="531"/>
  <c r="E80" i="531"/>
  <c r="J80" i="531"/>
  <c r="I80" i="531"/>
  <c r="H80" i="531"/>
  <c r="L80" i="531"/>
  <c r="F80" i="531"/>
  <c r="X80" i="531" s="1"/>
  <c r="D80" i="531"/>
  <c r="U80" i="531"/>
  <c r="V80" i="531"/>
  <c r="W80" i="531" s="1"/>
  <c r="B80" i="531"/>
  <c r="S80" i="531"/>
  <c r="P80" i="531"/>
  <c r="P123" i="531"/>
  <c r="R123" i="531"/>
  <c r="V123" i="531"/>
  <c r="W123" i="531" s="1"/>
  <c r="S123" i="531"/>
  <c r="L123" i="531"/>
  <c r="J123" i="531"/>
  <c r="M123" i="531"/>
  <c r="O123" i="531"/>
  <c r="H123" i="531"/>
  <c r="F123" i="531"/>
  <c r="X123" i="531" s="1"/>
  <c r="I123" i="531"/>
  <c r="U123" i="531"/>
  <c r="D123" i="531"/>
  <c r="B123" i="531"/>
  <c r="E123" i="531"/>
  <c r="P121" i="532"/>
  <c r="G121" i="531"/>
  <c r="F121" i="531"/>
  <c r="X121" i="531" s="1"/>
  <c r="H121" i="531"/>
  <c r="M121" i="531"/>
  <c r="V121" i="531"/>
  <c r="W121" i="531" s="1"/>
  <c r="B121" i="531"/>
  <c r="D121" i="531"/>
  <c r="I121" i="531"/>
  <c r="R121" i="531"/>
  <c r="P121" i="531"/>
  <c r="S121" i="531"/>
  <c r="U121" i="531"/>
  <c r="J121" i="531"/>
  <c r="L121" i="531"/>
  <c r="O121" i="531"/>
  <c r="E121" i="531"/>
  <c r="P56" i="532"/>
  <c r="G56" i="531"/>
  <c r="G78" i="531"/>
  <c r="P78" i="532"/>
  <c r="P78" i="531"/>
  <c r="R78" i="531"/>
  <c r="F78" i="531"/>
  <c r="X78" i="531" s="1"/>
  <c r="O78" i="531"/>
  <c r="L78" i="531"/>
  <c r="M78" i="531"/>
  <c r="S78" i="531"/>
  <c r="J78" i="531"/>
  <c r="H78" i="531"/>
  <c r="B78" i="531"/>
  <c r="I78" i="531"/>
  <c r="E78" i="531"/>
  <c r="D78" i="531"/>
  <c r="V78" i="531"/>
  <c r="W78" i="531" s="1"/>
  <c r="U78" i="531"/>
  <c r="S59" i="531"/>
  <c r="H59" i="531"/>
  <c r="F59" i="531"/>
  <c r="X59" i="531" s="1"/>
  <c r="R59" i="531"/>
  <c r="O59" i="531"/>
  <c r="D59" i="531"/>
  <c r="U59" i="531"/>
  <c r="J59" i="531"/>
  <c r="P59" i="531"/>
  <c r="I59" i="531"/>
  <c r="M59" i="531"/>
  <c r="B59" i="531"/>
  <c r="L59" i="531"/>
  <c r="V59" i="531"/>
  <c r="W59" i="531" s="1"/>
  <c r="E59" i="531"/>
  <c r="M81" i="531"/>
  <c r="L81" i="531"/>
  <c r="J81" i="531"/>
  <c r="S81" i="531"/>
  <c r="H81" i="531"/>
  <c r="F81" i="531"/>
  <c r="X81" i="531" s="1"/>
  <c r="E81" i="531"/>
  <c r="O81" i="531"/>
  <c r="B81" i="531"/>
  <c r="U81" i="531"/>
  <c r="I81" i="531"/>
  <c r="R81" i="531"/>
  <c r="V81" i="531"/>
  <c r="W81" i="531" s="1"/>
  <c r="P81" i="531"/>
  <c r="D81" i="531"/>
  <c r="P81" i="532"/>
  <c r="G81" i="531"/>
  <c r="L130" i="531"/>
  <c r="I130" i="531"/>
  <c r="V130" i="531"/>
  <c r="W130" i="531" s="1"/>
  <c r="J130" i="531"/>
  <c r="H130" i="531"/>
  <c r="R130" i="531"/>
  <c r="F130" i="531"/>
  <c r="X130" i="531" s="1"/>
  <c r="E130" i="531"/>
  <c r="D130" i="531"/>
  <c r="M130" i="531"/>
  <c r="U130" i="531"/>
  <c r="P130" i="531"/>
  <c r="S130" i="531"/>
  <c r="B130" i="531"/>
  <c r="O130" i="531"/>
  <c r="P130" i="532"/>
  <c r="G130" i="531"/>
  <c r="O113" i="531"/>
  <c r="B113" i="531"/>
  <c r="U113" i="531"/>
  <c r="I113" i="531"/>
  <c r="R113" i="531"/>
  <c r="V113" i="531"/>
  <c r="W113" i="531" s="1"/>
  <c r="P113" i="531"/>
  <c r="D113" i="531"/>
  <c r="M113" i="531"/>
  <c r="L113" i="531"/>
  <c r="J113" i="531"/>
  <c r="S113" i="531"/>
  <c r="H113" i="531"/>
  <c r="F113" i="531"/>
  <c r="X113" i="531" s="1"/>
  <c r="E113" i="531"/>
  <c r="J74" i="531"/>
  <c r="M74" i="531"/>
  <c r="O74" i="531"/>
  <c r="L74" i="531"/>
  <c r="F74" i="531"/>
  <c r="X74" i="531" s="1"/>
  <c r="I74" i="531"/>
  <c r="H74" i="531"/>
  <c r="V74" i="531"/>
  <c r="W74" i="531" s="1"/>
  <c r="B74" i="531"/>
  <c r="E74" i="531"/>
  <c r="D74" i="531"/>
  <c r="R74" i="531"/>
  <c r="U74" i="531"/>
  <c r="S74" i="531"/>
  <c r="P74" i="531"/>
  <c r="G74" i="531"/>
  <c r="P74" i="532"/>
  <c r="P114" i="532"/>
  <c r="G114" i="531"/>
  <c r="D114" i="531"/>
  <c r="O114" i="531"/>
  <c r="I114" i="531"/>
  <c r="P114" i="531"/>
  <c r="V114" i="531"/>
  <c r="W114" i="531" s="1"/>
  <c r="J114" i="531"/>
  <c r="R114" i="531"/>
  <c r="L114" i="531"/>
  <c r="F114" i="531"/>
  <c r="X114" i="531" s="1"/>
  <c r="E114" i="531"/>
  <c r="M114" i="531"/>
  <c r="H114" i="531"/>
  <c r="U114" i="531"/>
  <c r="S114" i="531"/>
  <c r="B114" i="531"/>
  <c r="G120" i="531"/>
  <c r="P120" i="532"/>
  <c r="P103" i="532"/>
  <c r="G103" i="531"/>
  <c r="V116" i="531"/>
  <c r="W116" i="531" s="1"/>
  <c r="B116" i="531"/>
  <c r="L116" i="531"/>
  <c r="O116" i="531"/>
  <c r="F116" i="531"/>
  <c r="X116" i="531" s="1"/>
  <c r="U116" i="531"/>
  <c r="D116" i="531"/>
  <c r="S116" i="531"/>
  <c r="P116" i="531"/>
  <c r="R116" i="531"/>
  <c r="M116" i="531"/>
  <c r="E116" i="531"/>
  <c r="J116" i="531"/>
  <c r="H116" i="531"/>
  <c r="I116" i="531"/>
  <c r="P89" i="532"/>
  <c r="G89" i="531"/>
  <c r="P89" i="531"/>
  <c r="D89" i="531"/>
  <c r="B89" i="531"/>
  <c r="S89" i="531"/>
  <c r="J89" i="531"/>
  <c r="R89" i="531"/>
  <c r="V89" i="531"/>
  <c r="W89" i="531" s="1"/>
  <c r="O89" i="531"/>
  <c r="E89" i="531"/>
  <c r="M89" i="531"/>
  <c r="L89" i="531"/>
  <c r="U89" i="531"/>
  <c r="I89" i="531"/>
  <c r="H89" i="531"/>
  <c r="F89" i="531"/>
  <c r="X89" i="531" s="1"/>
  <c r="P45" i="532"/>
  <c r="G45" i="531"/>
  <c r="V45" i="531"/>
  <c r="W45" i="531" s="1"/>
  <c r="B45" i="531"/>
  <c r="E45" i="531"/>
  <c r="S45" i="531"/>
  <c r="R45" i="531"/>
  <c r="L45" i="531"/>
  <c r="O45" i="531"/>
  <c r="M45" i="531"/>
  <c r="J45" i="531"/>
  <c r="U45" i="531"/>
  <c r="I45" i="531"/>
  <c r="H45" i="531"/>
  <c r="F45" i="531"/>
  <c r="X45" i="531" s="1"/>
  <c r="P45" i="531"/>
  <c r="D45" i="531"/>
  <c r="P58" i="532"/>
  <c r="G58" i="531"/>
  <c r="V58" i="531"/>
  <c r="W58" i="531" s="1"/>
  <c r="B58" i="531"/>
  <c r="H58" i="531"/>
  <c r="L58" i="531"/>
  <c r="R58" i="531"/>
  <c r="S58" i="531"/>
  <c r="U58" i="531"/>
  <c r="D58" i="531"/>
  <c r="J58" i="531"/>
  <c r="O58" i="531"/>
  <c r="M58" i="531"/>
  <c r="I58" i="531"/>
  <c r="F58" i="531"/>
  <c r="X58" i="531" s="1"/>
  <c r="P58" i="531"/>
  <c r="E58" i="531"/>
  <c r="P129" i="531"/>
  <c r="D129" i="531"/>
  <c r="B129" i="531"/>
  <c r="S129" i="531"/>
  <c r="J129" i="531"/>
  <c r="R129" i="531"/>
  <c r="V129" i="531"/>
  <c r="W129" i="531" s="1"/>
  <c r="O129" i="531"/>
  <c r="E129" i="531"/>
  <c r="M129" i="531"/>
  <c r="L129" i="531"/>
  <c r="U129" i="531"/>
  <c r="I129" i="531"/>
  <c r="H129" i="531"/>
  <c r="F129" i="531"/>
  <c r="X129" i="531" s="1"/>
  <c r="H94" i="531"/>
  <c r="B94" i="531"/>
  <c r="O94" i="531"/>
  <c r="I94" i="531"/>
  <c r="D94" i="531"/>
  <c r="V94" i="531"/>
  <c r="W94" i="531" s="1"/>
  <c r="J94" i="531"/>
  <c r="P94" i="531"/>
  <c r="R94" i="531"/>
  <c r="F94" i="531"/>
  <c r="X94" i="531" s="1"/>
  <c r="E94" i="531"/>
  <c r="L94" i="531"/>
  <c r="M94" i="531"/>
  <c r="U94" i="531"/>
  <c r="S94" i="531"/>
  <c r="P94" i="532"/>
  <c r="G94" i="531"/>
  <c r="P97" i="532"/>
  <c r="G97" i="531"/>
  <c r="P54" i="532"/>
  <c r="G54" i="531"/>
  <c r="V54" i="531"/>
  <c r="W54" i="531" s="1"/>
  <c r="B54" i="531"/>
  <c r="D54" i="531"/>
  <c r="U54" i="531"/>
  <c r="R54" i="531"/>
  <c r="S54" i="531"/>
  <c r="I54" i="531"/>
  <c r="M54" i="531"/>
  <c r="L54" i="531"/>
  <c r="J54" i="531"/>
  <c r="P54" i="531"/>
  <c r="F54" i="531"/>
  <c r="X54" i="531" s="1"/>
  <c r="H54" i="531"/>
  <c r="O54" i="531"/>
  <c r="E54" i="531"/>
  <c r="P93" i="532"/>
  <c r="G93" i="531"/>
  <c r="J124" i="531"/>
  <c r="M124" i="531"/>
  <c r="P124" i="531"/>
  <c r="D124" i="531"/>
  <c r="B124" i="531"/>
  <c r="U124" i="531"/>
  <c r="V124" i="531"/>
  <c r="W124" i="531" s="1"/>
  <c r="S124" i="531"/>
  <c r="E124" i="531"/>
  <c r="R124" i="531"/>
  <c r="H124" i="531"/>
  <c r="O124" i="531"/>
  <c r="F124" i="531"/>
  <c r="X124" i="531" s="1"/>
  <c r="L124" i="531"/>
  <c r="I124" i="531"/>
  <c r="P73" i="532"/>
  <c r="G73" i="531"/>
  <c r="I95" i="531"/>
  <c r="F95" i="531"/>
  <c r="X95" i="531" s="1"/>
  <c r="S95" i="531"/>
  <c r="B95" i="531"/>
  <c r="E95" i="531"/>
  <c r="O95" i="531"/>
  <c r="H95" i="531"/>
  <c r="U95" i="531"/>
  <c r="V95" i="531"/>
  <c r="W95" i="531" s="1"/>
  <c r="J95" i="531"/>
  <c r="R95" i="531"/>
  <c r="M95" i="531"/>
  <c r="P95" i="531"/>
  <c r="D95" i="531"/>
  <c r="L95" i="531"/>
  <c r="G52" i="531"/>
  <c r="P52" i="532"/>
  <c r="V75" i="531"/>
  <c r="W75" i="531" s="1"/>
  <c r="B75" i="531"/>
  <c r="D75" i="531"/>
  <c r="E75" i="531"/>
  <c r="R75" i="531"/>
  <c r="P75" i="531"/>
  <c r="M75" i="531"/>
  <c r="S75" i="531"/>
  <c r="J75" i="531"/>
  <c r="L75" i="531"/>
  <c r="I75" i="531"/>
  <c r="O75" i="531"/>
  <c r="F75" i="531"/>
  <c r="X75" i="531" s="1"/>
  <c r="H75" i="531"/>
  <c r="U75" i="531"/>
  <c r="V62" i="531"/>
  <c r="W62" i="531" s="1"/>
  <c r="B62" i="531"/>
  <c r="D62" i="531"/>
  <c r="U62" i="531"/>
  <c r="R62" i="531"/>
  <c r="S62" i="531"/>
  <c r="I62" i="531"/>
  <c r="M62" i="531"/>
  <c r="J62" i="531"/>
  <c r="O62" i="531"/>
  <c r="P62" i="531"/>
  <c r="E62" i="531"/>
  <c r="F62" i="531"/>
  <c r="X62" i="531" s="1"/>
  <c r="L62" i="531"/>
  <c r="H62" i="531"/>
  <c r="P109" i="532"/>
  <c r="G109" i="531"/>
  <c r="D109" i="531"/>
  <c r="B109" i="531"/>
  <c r="U109" i="531"/>
  <c r="S109" i="531"/>
  <c r="R109" i="531"/>
  <c r="V109" i="531"/>
  <c r="W109" i="531" s="1"/>
  <c r="P109" i="531"/>
  <c r="O109" i="531"/>
  <c r="M109" i="531"/>
  <c r="L109" i="531"/>
  <c r="J109" i="531"/>
  <c r="I109" i="531"/>
  <c r="H109" i="531"/>
  <c r="F109" i="531"/>
  <c r="X109" i="531" s="1"/>
  <c r="E109" i="531"/>
  <c r="G48" i="531"/>
  <c r="P48" i="532"/>
  <c r="P127" i="532"/>
  <c r="G127" i="531"/>
  <c r="P86" i="532"/>
  <c r="G86" i="531"/>
  <c r="P105" i="532"/>
  <c r="G105" i="531"/>
  <c r="U105" i="531"/>
  <c r="I105" i="531"/>
  <c r="H105" i="531"/>
  <c r="F105" i="531"/>
  <c r="X105" i="531" s="1"/>
  <c r="P105" i="531"/>
  <c r="D105" i="531"/>
  <c r="B105" i="531"/>
  <c r="S105" i="531"/>
  <c r="J105" i="531"/>
  <c r="R105" i="531"/>
  <c r="V105" i="531"/>
  <c r="W105" i="531" s="1"/>
  <c r="O105" i="531"/>
  <c r="E105" i="531"/>
  <c r="M105" i="531"/>
  <c r="L105" i="531"/>
  <c r="L98" i="531"/>
  <c r="F98" i="531"/>
  <c r="X98" i="531" s="1"/>
  <c r="E98" i="531"/>
  <c r="M98" i="531"/>
  <c r="H98" i="531"/>
  <c r="U98" i="531"/>
  <c r="S98" i="531"/>
  <c r="B98" i="531"/>
  <c r="D98" i="531"/>
  <c r="O98" i="531"/>
  <c r="I98" i="531"/>
  <c r="P98" i="531"/>
  <c r="V98" i="531"/>
  <c r="W98" i="531" s="1"/>
  <c r="J98" i="531"/>
  <c r="R98" i="531"/>
  <c r="R101" i="528"/>
  <c r="P117" i="532"/>
  <c r="G117" i="531"/>
  <c r="V117" i="531"/>
  <c r="W117" i="531" s="1"/>
  <c r="P117" i="531"/>
  <c r="D117" i="531"/>
  <c r="B117" i="531"/>
  <c r="L117" i="531"/>
  <c r="J117" i="531"/>
  <c r="R117" i="531"/>
  <c r="S117" i="531"/>
  <c r="F117" i="531"/>
  <c r="X117" i="531" s="1"/>
  <c r="E117" i="531"/>
  <c r="M117" i="531"/>
  <c r="O117" i="531"/>
  <c r="U117" i="531"/>
  <c r="I117" i="531"/>
  <c r="H117" i="531"/>
  <c r="L110" i="531"/>
  <c r="M110" i="531"/>
  <c r="U110" i="531"/>
  <c r="S110" i="531"/>
  <c r="H110" i="531"/>
  <c r="B110" i="531"/>
  <c r="O110" i="531"/>
  <c r="I110" i="531"/>
  <c r="D110" i="531"/>
  <c r="V110" i="531"/>
  <c r="W110" i="531" s="1"/>
  <c r="J110" i="531"/>
  <c r="P110" i="531"/>
  <c r="R110" i="531"/>
  <c r="F110" i="531"/>
  <c r="X110" i="531" s="1"/>
  <c r="E110" i="531"/>
  <c r="P72" i="532"/>
  <c r="G72" i="531"/>
  <c r="P72" i="531"/>
  <c r="S72" i="531"/>
  <c r="I72" i="531"/>
  <c r="R72" i="531"/>
  <c r="L72" i="531"/>
  <c r="O72" i="531"/>
  <c r="E72" i="531"/>
  <c r="B72" i="531"/>
  <c r="H72" i="531"/>
  <c r="U72" i="531"/>
  <c r="V72" i="531"/>
  <c r="W72" i="531" s="1"/>
  <c r="J72" i="531"/>
  <c r="D72" i="531"/>
  <c r="M72" i="531"/>
  <c r="F72" i="531"/>
  <c r="X72" i="531" s="1"/>
  <c r="P70" i="532"/>
  <c r="G70" i="531"/>
  <c r="M120" i="531"/>
  <c r="O120" i="531"/>
  <c r="F120" i="531"/>
  <c r="X120" i="531" s="1"/>
  <c r="P120" i="531"/>
  <c r="I120" i="531"/>
  <c r="V120" i="531"/>
  <c r="W120" i="531" s="1"/>
  <c r="B120" i="531"/>
  <c r="L120" i="531"/>
  <c r="E120" i="531"/>
  <c r="R120" i="531"/>
  <c r="H120" i="531"/>
  <c r="U120" i="531"/>
  <c r="S120" i="531"/>
  <c r="J120" i="531"/>
  <c r="D120" i="531"/>
  <c r="P64" i="531"/>
  <c r="U64" i="531"/>
  <c r="V64" i="531"/>
  <c r="W64" i="531" s="1"/>
  <c r="J64" i="531"/>
  <c r="L64" i="531"/>
  <c r="M64" i="531"/>
  <c r="F64" i="531"/>
  <c r="X64" i="531" s="1"/>
  <c r="B64" i="531"/>
  <c r="H64" i="531"/>
  <c r="I64" i="531"/>
  <c r="S64" i="531"/>
  <c r="O64" i="531"/>
  <c r="D64" i="531"/>
  <c r="E64" i="531"/>
  <c r="R64" i="531"/>
  <c r="U103" i="531"/>
  <c r="S103" i="531"/>
  <c r="B103" i="531"/>
  <c r="O103" i="531"/>
  <c r="M103" i="531"/>
  <c r="H103" i="531"/>
  <c r="V103" i="531"/>
  <c r="W103" i="531" s="1"/>
  <c r="J103" i="531"/>
  <c r="I103" i="531"/>
  <c r="R103" i="531"/>
  <c r="P103" i="531"/>
  <c r="D103" i="531"/>
  <c r="E103" i="531"/>
  <c r="L103" i="531"/>
  <c r="F103" i="531"/>
  <c r="X103" i="531" s="1"/>
  <c r="P111" i="532"/>
  <c r="G111" i="531"/>
  <c r="I111" i="531"/>
  <c r="F111" i="531"/>
  <c r="X111" i="531" s="1"/>
  <c r="S111" i="531"/>
  <c r="B111" i="531"/>
  <c r="E111" i="531"/>
  <c r="O111" i="531"/>
  <c r="H111" i="531"/>
  <c r="U111" i="531"/>
  <c r="V111" i="531"/>
  <c r="W111" i="531" s="1"/>
  <c r="J111" i="531"/>
  <c r="R111" i="531"/>
  <c r="M111" i="531"/>
  <c r="P111" i="531"/>
  <c r="D111" i="531"/>
  <c r="L111" i="531"/>
  <c r="P77" i="532"/>
  <c r="G77" i="531"/>
  <c r="S77" i="531"/>
  <c r="R77" i="531"/>
  <c r="U77" i="531"/>
  <c r="B77" i="531"/>
  <c r="O77" i="531"/>
  <c r="M77" i="531"/>
  <c r="P77" i="531"/>
  <c r="V77" i="531"/>
  <c r="W77" i="531" s="1"/>
  <c r="I77" i="531"/>
  <c r="H77" i="531"/>
  <c r="J77" i="531"/>
  <c r="L77" i="531"/>
  <c r="E77" i="531"/>
  <c r="D77" i="531"/>
  <c r="F77" i="531"/>
  <c r="X77" i="531" s="1"/>
  <c r="P61" i="532"/>
  <c r="G61" i="531"/>
  <c r="P88" i="532"/>
  <c r="G88" i="531"/>
  <c r="I83" i="531"/>
  <c r="D83" i="531"/>
  <c r="L83" i="531"/>
  <c r="F83" i="531"/>
  <c r="X83" i="531" s="1"/>
  <c r="E83" i="531"/>
  <c r="S83" i="531"/>
  <c r="B83" i="531"/>
  <c r="U83" i="531"/>
  <c r="O83" i="531"/>
  <c r="H83" i="531"/>
  <c r="V83" i="531"/>
  <c r="W83" i="531" s="1"/>
  <c r="M83" i="531"/>
  <c r="J83" i="531"/>
  <c r="R83" i="531"/>
  <c r="P83" i="531"/>
  <c r="P129" i="532"/>
  <c r="G129" i="531"/>
  <c r="G84" i="531"/>
  <c r="P84" i="532"/>
  <c r="H82" i="531"/>
  <c r="U82" i="531"/>
  <c r="S82" i="531"/>
  <c r="B82" i="531"/>
  <c r="D82" i="531"/>
  <c r="O82" i="531"/>
  <c r="I82" i="531"/>
  <c r="P82" i="531"/>
  <c r="V82" i="531"/>
  <c r="W82" i="531" s="1"/>
  <c r="J82" i="531"/>
  <c r="R82" i="531"/>
  <c r="L82" i="531"/>
  <c r="F82" i="531"/>
  <c r="X82" i="531" s="1"/>
  <c r="E82" i="531"/>
  <c r="M82" i="531"/>
  <c r="P82" i="532"/>
  <c r="G82" i="531"/>
  <c r="G92" i="531"/>
  <c r="P92" i="532"/>
  <c r="R92" i="531"/>
  <c r="U92" i="531"/>
  <c r="I92" i="531"/>
  <c r="H92" i="531"/>
  <c r="J92" i="531"/>
  <c r="P92" i="531"/>
  <c r="D92" i="531"/>
  <c r="L92" i="531"/>
  <c r="F92" i="531"/>
  <c r="X92" i="531" s="1"/>
  <c r="E92" i="531"/>
  <c r="S92" i="531"/>
  <c r="V92" i="531"/>
  <c r="W92" i="531" s="1"/>
  <c r="B92" i="531"/>
  <c r="O92" i="531"/>
  <c r="M92" i="531"/>
  <c r="S93" i="531"/>
  <c r="R93" i="531"/>
  <c r="V93" i="531"/>
  <c r="W93" i="531" s="1"/>
  <c r="P93" i="531"/>
  <c r="O93" i="531"/>
  <c r="M93" i="531"/>
  <c r="L93" i="531"/>
  <c r="J93" i="531"/>
  <c r="I93" i="531"/>
  <c r="H93" i="531"/>
  <c r="F93" i="531"/>
  <c r="X93" i="531" s="1"/>
  <c r="E93" i="531"/>
  <c r="D93" i="531"/>
  <c r="B93" i="531"/>
  <c r="U93" i="531"/>
  <c r="P47" i="532"/>
  <c r="G47" i="531"/>
  <c r="G79" i="531"/>
  <c r="P79" i="532"/>
  <c r="G106" i="531"/>
  <c r="P106" i="532"/>
  <c r="D106" i="531"/>
  <c r="M106" i="531"/>
  <c r="U106" i="531"/>
  <c r="P106" i="531"/>
  <c r="S106" i="531"/>
  <c r="B106" i="531"/>
  <c r="O106" i="531"/>
  <c r="L106" i="531"/>
  <c r="I106" i="531"/>
  <c r="V106" i="531"/>
  <c r="W106" i="531" s="1"/>
  <c r="J106" i="531"/>
  <c r="H106" i="531"/>
  <c r="R106" i="531"/>
  <c r="F106" i="531"/>
  <c r="X106" i="531" s="1"/>
  <c r="E106" i="531"/>
  <c r="P124" i="532"/>
  <c r="G124" i="531"/>
  <c r="I73" i="531"/>
  <c r="H73" i="531"/>
  <c r="J73" i="531"/>
  <c r="S73" i="531"/>
  <c r="E73" i="531"/>
  <c r="D73" i="531"/>
  <c r="F73" i="531"/>
  <c r="X73" i="531" s="1"/>
  <c r="U73" i="531"/>
  <c r="P73" i="531"/>
  <c r="V73" i="531"/>
  <c r="W73" i="531" s="1"/>
  <c r="B73" i="531"/>
  <c r="M73" i="531"/>
  <c r="L73" i="531"/>
  <c r="R73" i="531"/>
  <c r="O73" i="531"/>
  <c r="S71" i="531"/>
  <c r="H71" i="531"/>
  <c r="E71" i="531"/>
  <c r="I71" i="531"/>
  <c r="O71" i="531"/>
  <c r="D71" i="531"/>
  <c r="R71" i="531"/>
  <c r="V71" i="531"/>
  <c r="W71" i="531" s="1"/>
  <c r="P71" i="531"/>
  <c r="U71" i="531"/>
  <c r="J71" i="531"/>
  <c r="F71" i="531"/>
  <c r="X71" i="531" s="1"/>
  <c r="L71" i="531"/>
  <c r="M71" i="531"/>
  <c r="B71" i="531"/>
  <c r="S67" i="531"/>
  <c r="H67" i="531"/>
  <c r="F67" i="531"/>
  <c r="X67" i="531" s="1"/>
  <c r="R67" i="531"/>
  <c r="O67" i="531"/>
  <c r="D67" i="531"/>
  <c r="U67" i="531"/>
  <c r="J67" i="531"/>
  <c r="P67" i="531"/>
  <c r="I67" i="531"/>
  <c r="M67" i="531"/>
  <c r="B67" i="531"/>
  <c r="L67" i="531"/>
  <c r="V67" i="531"/>
  <c r="W67" i="531" s="1"/>
  <c r="E67" i="531"/>
  <c r="I48" i="531"/>
  <c r="B48" i="531"/>
  <c r="O48" i="531"/>
  <c r="H48" i="531"/>
  <c r="E48" i="531"/>
  <c r="V48" i="531"/>
  <c r="W48" i="531" s="1"/>
  <c r="J48" i="531"/>
  <c r="U48" i="531"/>
  <c r="R48" i="531"/>
  <c r="P48" i="531"/>
  <c r="D48" i="531"/>
  <c r="M48" i="531"/>
  <c r="L48" i="531"/>
  <c r="F48" i="531"/>
  <c r="X48" i="531" s="1"/>
  <c r="S48" i="531"/>
  <c r="I127" i="531"/>
  <c r="R127" i="531"/>
  <c r="P127" i="531"/>
  <c r="D127" i="531"/>
  <c r="E127" i="531"/>
  <c r="L127" i="531"/>
  <c r="F127" i="531"/>
  <c r="X127" i="531" s="1"/>
  <c r="U127" i="531"/>
  <c r="S127" i="531"/>
  <c r="B127" i="531"/>
  <c r="O127" i="531"/>
  <c r="M127" i="531"/>
  <c r="H127" i="531"/>
  <c r="V127" i="531"/>
  <c r="W127" i="531" s="1"/>
  <c r="J127" i="531"/>
  <c r="R100" i="528"/>
  <c r="AJ29" i="529"/>
  <c r="AK28" i="529"/>
  <c r="AI30" i="530"/>
  <c r="AJ29" i="530"/>
  <c r="AQ32" i="370"/>
  <c r="AR32" i="370"/>
  <c r="AS32" i="370"/>
  <c r="AT32" i="370"/>
  <c r="AU32" i="370"/>
  <c r="AV32" i="370"/>
  <c r="AW32" i="370"/>
  <c r="AX32" i="370"/>
  <c r="AY32" i="370"/>
  <c r="AZ32" i="370"/>
  <c r="BA32" i="370"/>
  <c r="BB32" i="370"/>
  <c r="BC32" i="370"/>
  <c r="BD32" i="370"/>
  <c r="BE32" i="370"/>
  <c r="BF32" i="370"/>
  <c r="BG32" i="370"/>
  <c r="AQ33" i="370"/>
  <c r="AR33" i="370"/>
  <c r="AS33" i="370"/>
  <c r="AT33" i="370"/>
  <c r="AU33" i="370"/>
  <c r="AV33" i="370"/>
  <c r="AW33" i="370"/>
  <c r="AX33" i="370"/>
  <c r="AY33" i="370"/>
  <c r="AZ33" i="370"/>
  <c r="BA33" i="370"/>
  <c r="BB33" i="370"/>
  <c r="BC33" i="370"/>
  <c r="BD33" i="370"/>
  <c r="BE33" i="370"/>
  <c r="BF33" i="370"/>
  <c r="BG33" i="370"/>
  <c r="AQ34" i="370"/>
  <c r="AR34" i="370"/>
  <c r="AS34" i="370"/>
  <c r="AT34" i="370"/>
  <c r="AU34" i="370"/>
  <c r="AV34" i="370"/>
  <c r="AW34" i="370"/>
  <c r="AX34" i="370"/>
  <c r="AY34" i="370"/>
  <c r="AZ34" i="370"/>
  <c r="BA34" i="370"/>
  <c r="BB34" i="370"/>
  <c r="BC34" i="370"/>
  <c r="BD34" i="370"/>
  <c r="BE34" i="370"/>
  <c r="BF34" i="370"/>
  <c r="BG34" i="370"/>
  <c r="AQ35" i="370"/>
  <c r="AR35" i="370"/>
  <c r="AS35" i="370"/>
  <c r="AT35" i="370"/>
  <c r="AU35" i="370"/>
  <c r="AV35" i="370"/>
  <c r="AW35" i="370"/>
  <c r="AX35" i="370"/>
  <c r="AY35" i="370"/>
  <c r="AZ35" i="370"/>
  <c r="BA35" i="370"/>
  <c r="BB35" i="370"/>
  <c r="BC35" i="370"/>
  <c r="BD35" i="370"/>
  <c r="BE35" i="370"/>
  <c r="BF35" i="370"/>
  <c r="BG35" i="370"/>
  <c r="AQ36" i="370"/>
  <c r="AR36" i="370"/>
  <c r="AS36" i="370"/>
  <c r="AT36" i="370"/>
  <c r="AU36" i="370"/>
  <c r="AV36" i="370"/>
  <c r="AW36" i="370"/>
  <c r="AX36" i="370"/>
  <c r="AY36" i="370"/>
  <c r="AZ36" i="370"/>
  <c r="BA36" i="370"/>
  <c r="BB36" i="370"/>
  <c r="BC36" i="370"/>
  <c r="BD36" i="370"/>
  <c r="BE36" i="370"/>
  <c r="BF36" i="370"/>
  <c r="BG36" i="370"/>
  <c r="AQ37" i="370"/>
  <c r="AR37" i="370"/>
  <c r="AS37" i="370"/>
  <c r="AT37" i="370"/>
  <c r="AU37" i="370"/>
  <c r="AV37" i="370"/>
  <c r="AW37" i="370"/>
  <c r="AX37" i="370"/>
  <c r="AY37" i="370"/>
  <c r="AZ37" i="370"/>
  <c r="BA37" i="370"/>
  <c r="BB37" i="370"/>
  <c r="BC37" i="370"/>
  <c r="BD37" i="370"/>
  <c r="BE37" i="370"/>
  <c r="BF37" i="370"/>
  <c r="BG37" i="370"/>
  <c r="AQ38" i="370"/>
  <c r="AR38" i="370"/>
  <c r="AS38" i="370"/>
  <c r="AT38" i="370"/>
  <c r="AU38" i="370"/>
  <c r="AV38" i="370"/>
  <c r="AW38" i="370"/>
  <c r="AX38" i="370"/>
  <c r="AY38" i="370"/>
  <c r="AZ38" i="370"/>
  <c r="BA38" i="370"/>
  <c r="BB38" i="370"/>
  <c r="BC38" i="370"/>
  <c r="BD38" i="370"/>
  <c r="BE38" i="370"/>
  <c r="BF38" i="370"/>
  <c r="BG38" i="370"/>
  <c r="AQ39" i="370"/>
  <c r="AR39" i="370"/>
  <c r="AS39" i="370"/>
  <c r="AT39" i="370"/>
  <c r="AU39" i="370"/>
  <c r="AV39" i="370"/>
  <c r="AW39" i="370"/>
  <c r="AX39" i="370"/>
  <c r="AY39" i="370"/>
  <c r="AZ39" i="370"/>
  <c r="BA39" i="370"/>
  <c r="BB39" i="370"/>
  <c r="BC39" i="370"/>
  <c r="BD39" i="370"/>
  <c r="BE39" i="370"/>
  <c r="BF39" i="370"/>
  <c r="BG39" i="370"/>
  <c r="AQ40" i="370"/>
  <c r="AR40" i="370"/>
  <c r="AS40" i="370"/>
  <c r="AT40" i="370"/>
  <c r="AU40" i="370"/>
  <c r="AV40" i="370"/>
  <c r="AW40" i="370"/>
  <c r="AX40" i="370"/>
  <c r="AY40" i="370"/>
  <c r="AZ40" i="370"/>
  <c r="BA40" i="370"/>
  <c r="BB40" i="370"/>
  <c r="BC40" i="370"/>
  <c r="BD40" i="370"/>
  <c r="BE40" i="370"/>
  <c r="BF40" i="370"/>
  <c r="BG40" i="370"/>
  <c r="AQ41" i="370"/>
  <c r="AR41" i="370"/>
  <c r="AS41" i="370"/>
  <c r="AT41" i="370"/>
  <c r="AU41" i="370"/>
  <c r="AV41" i="370"/>
  <c r="AW41" i="370"/>
  <c r="AX41" i="370"/>
  <c r="AY41" i="370"/>
  <c r="AZ41" i="370"/>
  <c r="BA41" i="370"/>
  <c r="BB41" i="370"/>
  <c r="BC41" i="370"/>
  <c r="BD41" i="370"/>
  <c r="BE41" i="370"/>
  <c r="BF41" i="370"/>
  <c r="BG41" i="370"/>
  <c r="AQ42" i="370"/>
  <c r="AR42" i="370"/>
  <c r="AS42" i="370"/>
  <c r="AT42" i="370"/>
  <c r="AU42" i="370"/>
  <c r="AV42" i="370"/>
  <c r="AW42" i="370"/>
  <c r="AX42" i="370"/>
  <c r="AY42" i="370"/>
  <c r="AZ42" i="370"/>
  <c r="BA42" i="370"/>
  <c r="BB42" i="370"/>
  <c r="BC42" i="370"/>
  <c r="BD42" i="370"/>
  <c r="BE42" i="370"/>
  <c r="BF42" i="370"/>
  <c r="BG42" i="370"/>
  <c r="AQ43" i="370"/>
  <c r="AR43" i="370"/>
  <c r="AS43" i="370"/>
  <c r="AT43" i="370"/>
  <c r="AU43" i="370"/>
  <c r="AV43" i="370"/>
  <c r="AW43" i="370"/>
  <c r="AX43" i="370"/>
  <c r="AY43" i="370"/>
  <c r="AZ43" i="370"/>
  <c r="BA43" i="370"/>
  <c r="BB43" i="370"/>
  <c r="BC43" i="370"/>
  <c r="BD43" i="370"/>
  <c r="BE43" i="370"/>
  <c r="BF43" i="370"/>
  <c r="BG43" i="370"/>
  <c r="AQ44" i="370"/>
  <c r="AR44" i="370"/>
  <c r="AS44" i="370"/>
  <c r="AT44" i="370"/>
  <c r="AU44" i="370"/>
  <c r="AV44" i="370"/>
  <c r="AW44" i="370"/>
  <c r="AX44" i="370"/>
  <c r="AY44" i="370"/>
  <c r="AZ44" i="370"/>
  <c r="BA44" i="370"/>
  <c r="BB44" i="370"/>
  <c r="BC44" i="370"/>
  <c r="BD44" i="370"/>
  <c r="BE44" i="370"/>
  <c r="BF44" i="370"/>
  <c r="BG44" i="370"/>
  <c r="AQ45" i="370"/>
  <c r="AR45" i="370"/>
  <c r="AS45" i="370"/>
  <c r="AT45" i="370"/>
  <c r="AU45" i="370"/>
  <c r="AV45" i="370"/>
  <c r="AW45" i="370"/>
  <c r="AX45" i="370"/>
  <c r="AY45" i="370"/>
  <c r="AZ45" i="370"/>
  <c r="BA45" i="370"/>
  <c r="BB45" i="370"/>
  <c r="BC45" i="370"/>
  <c r="BD45" i="370"/>
  <c r="BE45" i="370"/>
  <c r="BF45" i="370"/>
  <c r="BG45" i="370"/>
  <c r="AQ46" i="370"/>
  <c r="AR46" i="370"/>
  <c r="AS46" i="370"/>
  <c r="AT46" i="370"/>
  <c r="AU46" i="370"/>
  <c r="AV46" i="370"/>
  <c r="AW46" i="370"/>
  <c r="AX46" i="370"/>
  <c r="AY46" i="370"/>
  <c r="AZ46" i="370"/>
  <c r="BA46" i="370"/>
  <c r="BB46" i="370"/>
  <c r="BC46" i="370"/>
  <c r="BD46" i="370"/>
  <c r="BE46" i="370"/>
  <c r="BF46" i="370"/>
  <c r="BG46" i="370"/>
  <c r="AQ47" i="370"/>
  <c r="AR47" i="370"/>
  <c r="AS47" i="370"/>
  <c r="AT47" i="370"/>
  <c r="AU47" i="370"/>
  <c r="AV47" i="370"/>
  <c r="AW47" i="370"/>
  <c r="AX47" i="370"/>
  <c r="AY47" i="370"/>
  <c r="AZ47" i="370"/>
  <c r="BA47" i="370"/>
  <c r="BB47" i="370"/>
  <c r="BC47" i="370"/>
  <c r="BD47" i="370"/>
  <c r="BE47" i="370"/>
  <c r="BF47" i="370"/>
  <c r="BG47" i="370"/>
  <c r="AQ48" i="370"/>
  <c r="AR48" i="370"/>
  <c r="AS48" i="370"/>
  <c r="AT48" i="370"/>
  <c r="AU48" i="370"/>
  <c r="AV48" i="370"/>
  <c r="AW48" i="370"/>
  <c r="AX48" i="370"/>
  <c r="AY48" i="370"/>
  <c r="AZ48" i="370"/>
  <c r="BA48" i="370"/>
  <c r="BB48" i="370"/>
  <c r="BC48" i="370"/>
  <c r="BD48" i="370"/>
  <c r="BE48" i="370"/>
  <c r="BF48" i="370"/>
  <c r="BG48" i="370"/>
  <c r="AQ49" i="370"/>
  <c r="AR49" i="370"/>
  <c r="AS49" i="370"/>
  <c r="AT49" i="370"/>
  <c r="AU49" i="370"/>
  <c r="AV49" i="370"/>
  <c r="AW49" i="370"/>
  <c r="AX49" i="370"/>
  <c r="AY49" i="370"/>
  <c r="AZ49" i="370"/>
  <c r="BA49" i="370"/>
  <c r="BB49" i="370"/>
  <c r="BC49" i="370"/>
  <c r="BD49" i="370"/>
  <c r="BE49" i="370"/>
  <c r="BF49" i="370"/>
  <c r="BG49" i="370"/>
  <c r="AQ50" i="370"/>
  <c r="AR50" i="370"/>
  <c r="AS50" i="370"/>
  <c r="AT50" i="370"/>
  <c r="AU50" i="370"/>
  <c r="AV50" i="370"/>
  <c r="AW50" i="370"/>
  <c r="AX50" i="370"/>
  <c r="AY50" i="370"/>
  <c r="AZ50" i="370"/>
  <c r="BA50" i="370"/>
  <c r="BB50" i="370"/>
  <c r="BC50" i="370"/>
  <c r="BD50" i="370"/>
  <c r="BE50" i="370"/>
  <c r="BF50" i="370"/>
  <c r="BG50" i="370"/>
  <c r="AQ51" i="370"/>
  <c r="AR51" i="370"/>
  <c r="AS51" i="370"/>
  <c r="AT51" i="370"/>
  <c r="AU51" i="370"/>
  <c r="AV51" i="370"/>
  <c r="AW51" i="370"/>
  <c r="AX51" i="370"/>
  <c r="AY51" i="370"/>
  <c r="AZ51" i="370"/>
  <c r="BA51" i="370"/>
  <c r="BB51" i="370"/>
  <c r="BC51" i="370"/>
  <c r="BD51" i="370"/>
  <c r="BE51" i="370"/>
  <c r="BF51" i="370"/>
  <c r="BG51" i="370"/>
  <c r="AQ52" i="370"/>
  <c r="AR52" i="370"/>
  <c r="AS52" i="370"/>
  <c r="AT52" i="370"/>
  <c r="AU52" i="370"/>
  <c r="AV52" i="370"/>
  <c r="AW52" i="370"/>
  <c r="AX52" i="370"/>
  <c r="AY52" i="370"/>
  <c r="AZ52" i="370"/>
  <c r="BA52" i="370"/>
  <c r="BB52" i="370"/>
  <c r="BC52" i="370"/>
  <c r="BD52" i="370"/>
  <c r="BE52" i="370"/>
  <c r="BF52" i="370"/>
  <c r="BG52" i="370"/>
  <c r="AQ53" i="370"/>
  <c r="AR53" i="370"/>
  <c r="AS53" i="370"/>
  <c r="AT53" i="370"/>
  <c r="AU53" i="370"/>
  <c r="AV53" i="370"/>
  <c r="AW53" i="370"/>
  <c r="AX53" i="370"/>
  <c r="AY53" i="370"/>
  <c r="AZ53" i="370"/>
  <c r="BA53" i="370"/>
  <c r="BB53" i="370"/>
  <c r="BC53" i="370"/>
  <c r="BD53" i="370"/>
  <c r="BE53" i="370"/>
  <c r="BF53" i="370"/>
  <c r="BG53" i="370"/>
  <c r="AQ54" i="370"/>
  <c r="AR54" i="370"/>
  <c r="AS54" i="370"/>
  <c r="AT54" i="370"/>
  <c r="AU54" i="370"/>
  <c r="AV54" i="370"/>
  <c r="AW54" i="370"/>
  <c r="AX54" i="370"/>
  <c r="AY54" i="370"/>
  <c r="AZ54" i="370"/>
  <c r="BA54" i="370"/>
  <c r="BB54" i="370"/>
  <c r="BC54" i="370"/>
  <c r="BD54" i="370"/>
  <c r="BE54" i="370"/>
  <c r="BF54" i="370"/>
  <c r="BG54" i="370"/>
  <c r="AQ55" i="370"/>
  <c r="AR55" i="370"/>
  <c r="AS55" i="370"/>
  <c r="AT55" i="370"/>
  <c r="AU55" i="370"/>
  <c r="AV55" i="370"/>
  <c r="AW55" i="370"/>
  <c r="AX55" i="370"/>
  <c r="AY55" i="370"/>
  <c r="AZ55" i="370"/>
  <c r="BA55" i="370"/>
  <c r="BB55" i="370"/>
  <c r="BC55" i="370"/>
  <c r="BD55" i="370"/>
  <c r="BE55" i="370"/>
  <c r="BF55" i="370"/>
  <c r="BG55" i="370"/>
  <c r="AQ56" i="370"/>
  <c r="AR56" i="370"/>
  <c r="AS56" i="370"/>
  <c r="AT56" i="370"/>
  <c r="AU56" i="370"/>
  <c r="AV56" i="370"/>
  <c r="AW56" i="370"/>
  <c r="AX56" i="370"/>
  <c r="AY56" i="370"/>
  <c r="AZ56" i="370"/>
  <c r="BA56" i="370"/>
  <c r="BB56" i="370"/>
  <c r="BC56" i="370"/>
  <c r="BD56" i="370"/>
  <c r="BE56" i="370"/>
  <c r="BF56" i="370"/>
  <c r="BG56" i="370"/>
  <c r="AQ57" i="370"/>
  <c r="AR57" i="370"/>
  <c r="AS57" i="370"/>
  <c r="AT57" i="370"/>
  <c r="AU57" i="370"/>
  <c r="AV57" i="370"/>
  <c r="AW57" i="370"/>
  <c r="AX57" i="370"/>
  <c r="AY57" i="370"/>
  <c r="AZ57" i="370"/>
  <c r="BA57" i="370"/>
  <c r="BB57" i="370"/>
  <c r="BC57" i="370"/>
  <c r="BD57" i="370"/>
  <c r="BE57" i="370"/>
  <c r="BF57" i="370"/>
  <c r="BG57" i="370"/>
  <c r="AQ58" i="370"/>
  <c r="AR58" i="370"/>
  <c r="AS58" i="370"/>
  <c r="AT58" i="370"/>
  <c r="AU58" i="370"/>
  <c r="AV58" i="370"/>
  <c r="AW58" i="370"/>
  <c r="AX58" i="370"/>
  <c r="AY58" i="370"/>
  <c r="AZ58" i="370"/>
  <c r="BA58" i="370"/>
  <c r="BB58" i="370"/>
  <c r="BC58" i="370"/>
  <c r="BD58" i="370"/>
  <c r="BE58" i="370"/>
  <c r="BF58" i="370"/>
  <c r="BG58" i="370"/>
  <c r="AQ59" i="370"/>
  <c r="AR59" i="370"/>
  <c r="AS59" i="370"/>
  <c r="AT59" i="370"/>
  <c r="AU59" i="370"/>
  <c r="AV59" i="370"/>
  <c r="AW59" i="370"/>
  <c r="AX59" i="370"/>
  <c r="AY59" i="370"/>
  <c r="AZ59" i="370"/>
  <c r="BA59" i="370"/>
  <c r="BB59" i="370"/>
  <c r="BC59" i="370"/>
  <c r="BD59" i="370"/>
  <c r="BE59" i="370"/>
  <c r="BF59" i="370"/>
  <c r="BG59" i="370"/>
  <c r="AQ60" i="370"/>
  <c r="AR60" i="370"/>
  <c r="AS60" i="370"/>
  <c r="AT60" i="370"/>
  <c r="AU60" i="370"/>
  <c r="AV60" i="370"/>
  <c r="AW60" i="370"/>
  <c r="AX60" i="370"/>
  <c r="AY60" i="370"/>
  <c r="AZ60" i="370"/>
  <c r="BA60" i="370"/>
  <c r="BB60" i="370"/>
  <c r="BC60" i="370"/>
  <c r="BD60" i="370"/>
  <c r="BE60" i="370"/>
  <c r="BF60" i="370"/>
  <c r="BG60" i="370"/>
  <c r="AQ61" i="370"/>
  <c r="AR61" i="370"/>
  <c r="AS61" i="370"/>
  <c r="AT61" i="370"/>
  <c r="AU61" i="370"/>
  <c r="AV61" i="370"/>
  <c r="AW61" i="370"/>
  <c r="AX61" i="370"/>
  <c r="AY61" i="370"/>
  <c r="AZ61" i="370"/>
  <c r="BA61" i="370"/>
  <c r="BB61" i="370"/>
  <c r="BC61" i="370"/>
  <c r="BD61" i="370"/>
  <c r="BE61" i="370"/>
  <c r="BF61" i="370"/>
  <c r="BG61" i="370"/>
  <c r="AQ62" i="370"/>
  <c r="AR62" i="370"/>
  <c r="AS62" i="370"/>
  <c r="AT62" i="370"/>
  <c r="AU62" i="370"/>
  <c r="AV62" i="370"/>
  <c r="AW62" i="370"/>
  <c r="AX62" i="370"/>
  <c r="AY62" i="370"/>
  <c r="AZ62" i="370"/>
  <c r="BA62" i="370"/>
  <c r="BB62" i="370"/>
  <c r="BC62" i="370"/>
  <c r="BD62" i="370"/>
  <c r="BE62" i="370"/>
  <c r="BF62" i="370"/>
  <c r="BG62" i="370"/>
  <c r="AQ63" i="370"/>
  <c r="AR63" i="370"/>
  <c r="AS63" i="370"/>
  <c r="AT63" i="370"/>
  <c r="AU63" i="370"/>
  <c r="AV63" i="370"/>
  <c r="AW63" i="370"/>
  <c r="AX63" i="370"/>
  <c r="AY63" i="370"/>
  <c r="AZ63" i="370"/>
  <c r="BA63" i="370"/>
  <c r="BB63" i="370"/>
  <c r="BC63" i="370"/>
  <c r="BD63" i="370"/>
  <c r="BE63" i="370"/>
  <c r="BF63" i="370"/>
  <c r="BG63" i="370"/>
  <c r="AQ64" i="370"/>
  <c r="AR64" i="370"/>
  <c r="AS64" i="370"/>
  <c r="AT64" i="370"/>
  <c r="AU64" i="370"/>
  <c r="AV64" i="370"/>
  <c r="AW64" i="370"/>
  <c r="AX64" i="370"/>
  <c r="AY64" i="370"/>
  <c r="AZ64" i="370"/>
  <c r="BA64" i="370"/>
  <c r="BB64" i="370"/>
  <c r="BC64" i="370"/>
  <c r="BD64" i="370"/>
  <c r="BE64" i="370"/>
  <c r="BF64" i="370"/>
  <c r="BG64" i="370"/>
  <c r="AQ65" i="370"/>
  <c r="AR65" i="370"/>
  <c r="AS65" i="370"/>
  <c r="AT65" i="370"/>
  <c r="AU65" i="370"/>
  <c r="AV65" i="370"/>
  <c r="AW65" i="370"/>
  <c r="AX65" i="370"/>
  <c r="AY65" i="370"/>
  <c r="AZ65" i="370"/>
  <c r="BA65" i="370"/>
  <c r="BB65" i="370"/>
  <c r="BC65" i="370"/>
  <c r="BD65" i="370"/>
  <c r="BE65" i="370"/>
  <c r="BF65" i="370"/>
  <c r="BG65" i="370"/>
  <c r="AQ66" i="370"/>
  <c r="AR66" i="370"/>
  <c r="AS66" i="370"/>
  <c r="AT66" i="370"/>
  <c r="AU66" i="370"/>
  <c r="AV66" i="370"/>
  <c r="AW66" i="370"/>
  <c r="AX66" i="370"/>
  <c r="AY66" i="370"/>
  <c r="AZ66" i="370"/>
  <c r="BA66" i="370"/>
  <c r="BB66" i="370"/>
  <c r="BC66" i="370"/>
  <c r="BD66" i="370"/>
  <c r="BE66" i="370"/>
  <c r="BF66" i="370"/>
  <c r="BG66" i="370"/>
  <c r="AQ67" i="370"/>
  <c r="AR67" i="370"/>
  <c r="AS67" i="370"/>
  <c r="AT67" i="370"/>
  <c r="AU67" i="370"/>
  <c r="AV67" i="370"/>
  <c r="AW67" i="370"/>
  <c r="AX67" i="370"/>
  <c r="AY67" i="370"/>
  <c r="AZ67" i="370"/>
  <c r="BA67" i="370"/>
  <c r="BB67" i="370"/>
  <c r="BC67" i="370"/>
  <c r="BD67" i="370"/>
  <c r="BE67" i="370"/>
  <c r="BF67" i="370"/>
  <c r="BG67" i="370"/>
  <c r="AQ68" i="370"/>
  <c r="AR68" i="370"/>
  <c r="AS68" i="370"/>
  <c r="AT68" i="370"/>
  <c r="AU68" i="370"/>
  <c r="AV68" i="370"/>
  <c r="AW68" i="370"/>
  <c r="AX68" i="370"/>
  <c r="AY68" i="370"/>
  <c r="AZ68" i="370"/>
  <c r="BA68" i="370"/>
  <c r="BB68" i="370"/>
  <c r="BC68" i="370"/>
  <c r="BD68" i="370"/>
  <c r="BE68" i="370"/>
  <c r="BF68" i="370"/>
  <c r="BG68" i="370"/>
  <c r="AQ69" i="370"/>
  <c r="AR69" i="370"/>
  <c r="AS69" i="370"/>
  <c r="AT69" i="370"/>
  <c r="AU69" i="370"/>
  <c r="AV69" i="370"/>
  <c r="AW69" i="370"/>
  <c r="AX69" i="370"/>
  <c r="AY69" i="370"/>
  <c r="AZ69" i="370"/>
  <c r="BA69" i="370"/>
  <c r="BB69" i="370"/>
  <c r="BC69" i="370"/>
  <c r="BD69" i="370"/>
  <c r="BE69" i="370"/>
  <c r="BF69" i="370"/>
  <c r="BG69" i="370"/>
  <c r="AQ70" i="370"/>
  <c r="AR70" i="370"/>
  <c r="AS70" i="370"/>
  <c r="AT70" i="370"/>
  <c r="AU70" i="370"/>
  <c r="AV70" i="370"/>
  <c r="AW70" i="370"/>
  <c r="AX70" i="370"/>
  <c r="AY70" i="370"/>
  <c r="AZ70" i="370"/>
  <c r="BA70" i="370"/>
  <c r="BB70" i="370"/>
  <c r="BC70" i="370"/>
  <c r="BD70" i="370"/>
  <c r="BE70" i="370"/>
  <c r="BF70" i="370"/>
  <c r="BG70" i="370"/>
  <c r="AQ71" i="370"/>
  <c r="AR71" i="370"/>
  <c r="AS71" i="370"/>
  <c r="AT71" i="370"/>
  <c r="AU71" i="370"/>
  <c r="AV71" i="370"/>
  <c r="AW71" i="370"/>
  <c r="AX71" i="370"/>
  <c r="AY71" i="370"/>
  <c r="AZ71" i="370"/>
  <c r="BA71" i="370"/>
  <c r="BB71" i="370"/>
  <c r="BC71" i="370"/>
  <c r="BD71" i="370"/>
  <c r="BE71" i="370"/>
  <c r="BF71" i="370"/>
  <c r="BG71" i="370"/>
  <c r="AQ72" i="370"/>
  <c r="AR72" i="370"/>
  <c r="AS72" i="370"/>
  <c r="AT72" i="370"/>
  <c r="AU72" i="370"/>
  <c r="AV72" i="370"/>
  <c r="AW72" i="370"/>
  <c r="AX72" i="370"/>
  <c r="AY72" i="370"/>
  <c r="AZ72" i="370"/>
  <c r="BA72" i="370"/>
  <c r="BB72" i="370"/>
  <c r="BC72" i="370"/>
  <c r="BD72" i="370"/>
  <c r="BE72" i="370"/>
  <c r="BF72" i="370"/>
  <c r="BG72" i="370"/>
  <c r="AQ73" i="370"/>
  <c r="AR73" i="370"/>
  <c r="AS73" i="370"/>
  <c r="AT73" i="370"/>
  <c r="AU73" i="370"/>
  <c r="AV73" i="370"/>
  <c r="AW73" i="370"/>
  <c r="AX73" i="370"/>
  <c r="AY73" i="370"/>
  <c r="AZ73" i="370"/>
  <c r="BA73" i="370"/>
  <c r="BB73" i="370"/>
  <c r="BC73" i="370"/>
  <c r="BD73" i="370"/>
  <c r="BE73" i="370"/>
  <c r="BF73" i="370"/>
  <c r="BG73" i="370"/>
  <c r="AQ74" i="370"/>
  <c r="AR74" i="370"/>
  <c r="AS74" i="370"/>
  <c r="AT74" i="370"/>
  <c r="AU74" i="370"/>
  <c r="AV74" i="370"/>
  <c r="AW74" i="370"/>
  <c r="AX74" i="370"/>
  <c r="AY74" i="370"/>
  <c r="AZ74" i="370"/>
  <c r="BA74" i="370"/>
  <c r="BB74" i="370"/>
  <c r="BC74" i="370"/>
  <c r="BD74" i="370"/>
  <c r="BE74" i="370"/>
  <c r="BF74" i="370"/>
  <c r="BG74" i="370"/>
  <c r="AQ75" i="370"/>
  <c r="AR75" i="370"/>
  <c r="AS75" i="370"/>
  <c r="AT75" i="370"/>
  <c r="AU75" i="370"/>
  <c r="AV75" i="370"/>
  <c r="AW75" i="370"/>
  <c r="AX75" i="370"/>
  <c r="AY75" i="370"/>
  <c r="AZ75" i="370"/>
  <c r="BA75" i="370"/>
  <c r="BB75" i="370"/>
  <c r="BC75" i="370"/>
  <c r="BD75" i="370"/>
  <c r="BE75" i="370"/>
  <c r="BF75" i="370"/>
  <c r="BG75" i="370"/>
  <c r="AQ76" i="370"/>
  <c r="AR76" i="370"/>
  <c r="AS76" i="370"/>
  <c r="AT76" i="370"/>
  <c r="AU76" i="370"/>
  <c r="AV76" i="370"/>
  <c r="AW76" i="370"/>
  <c r="AX76" i="370"/>
  <c r="AY76" i="370"/>
  <c r="AZ76" i="370"/>
  <c r="BA76" i="370"/>
  <c r="BB76" i="370"/>
  <c r="BC76" i="370"/>
  <c r="BD76" i="370"/>
  <c r="BE76" i="370"/>
  <c r="BF76" i="370"/>
  <c r="BG76" i="370"/>
  <c r="AQ77" i="370"/>
  <c r="AR77" i="370"/>
  <c r="AS77" i="370"/>
  <c r="AT77" i="370"/>
  <c r="AU77" i="370"/>
  <c r="AV77" i="370"/>
  <c r="AW77" i="370"/>
  <c r="AX77" i="370"/>
  <c r="AY77" i="370"/>
  <c r="AZ77" i="370"/>
  <c r="BA77" i="370"/>
  <c r="BB77" i="370"/>
  <c r="BC77" i="370"/>
  <c r="BD77" i="370"/>
  <c r="BE77" i="370"/>
  <c r="BF77" i="370"/>
  <c r="BG77" i="370"/>
  <c r="AQ78" i="370"/>
  <c r="AR78" i="370"/>
  <c r="AS78" i="370"/>
  <c r="AT78" i="370"/>
  <c r="AU78" i="370"/>
  <c r="AV78" i="370"/>
  <c r="AW78" i="370"/>
  <c r="AX78" i="370"/>
  <c r="AY78" i="370"/>
  <c r="AZ78" i="370"/>
  <c r="BA78" i="370"/>
  <c r="BB78" i="370"/>
  <c r="BC78" i="370"/>
  <c r="BD78" i="370"/>
  <c r="BE78" i="370"/>
  <c r="BF78" i="370"/>
  <c r="BG78" i="370"/>
  <c r="AQ79" i="370"/>
  <c r="AR79" i="370"/>
  <c r="AS79" i="370"/>
  <c r="AT79" i="370"/>
  <c r="AU79" i="370"/>
  <c r="AV79" i="370"/>
  <c r="AW79" i="370"/>
  <c r="AX79" i="370"/>
  <c r="AY79" i="370"/>
  <c r="AZ79" i="370"/>
  <c r="BA79" i="370"/>
  <c r="BB79" i="370"/>
  <c r="BC79" i="370"/>
  <c r="BD79" i="370"/>
  <c r="BE79" i="370"/>
  <c r="BF79" i="370"/>
  <c r="BG79" i="370"/>
  <c r="AQ80" i="370"/>
  <c r="AR80" i="370"/>
  <c r="AS80" i="370"/>
  <c r="AT80" i="370"/>
  <c r="AU80" i="370"/>
  <c r="AV80" i="370"/>
  <c r="AW80" i="370"/>
  <c r="AX80" i="370"/>
  <c r="AY80" i="370"/>
  <c r="AZ80" i="370"/>
  <c r="BA80" i="370"/>
  <c r="BB80" i="370"/>
  <c r="BC80" i="370"/>
  <c r="BD80" i="370"/>
  <c r="BE80" i="370"/>
  <c r="BF80" i="370"/>
  <c r="BG80" i="370"/>
  <c r="AQ81" i="370"/>
  <c r="AR81" i="370"/>
  <c r="AS81" i="370"/>
  <c r="AT81" i="370"/>
  <c r="AU81" i="370"/>
  <c r="AV81" i="370"/>
  <c r="AW81" i="370"/>
  <c r="AX81" i="370"/>
  <c r="AY81" i="370"/>
  <c r="AZ81" i="370"/>
  <c r="BA81" i="370"/>
  <c r="BB81" i="370"/>
  <c r="BC81" i="370"/>
  <c r="BD81" i="370"/>
  <c r="BE81" i="370"/>
  <c r="BF81" i="370"/>
  <c r="BG81" i="370"/>
  <c r="AQ82" i="370"/>
  <c r="AR82" i="370"/>
  <c r="AS82" i="370"/>
  <c r="AT82" i="370"/>
  <c r="AU82" i="370"/>
  <c r="AV82" i="370"/>
  <c r="AW82" i="370"/>
  <c r="AX82" i="370"/>
  <c r="AY82" i="370"/>
  <c r="AZ82" i="370"/>
  <c r="BA82" i="370"/>
  <c r="BB82" i="370"/>
  <c r="BC82" i="370"/>
  <c r="BD82" i="370"/>
  <c r="BE82" i="370"/>
  <c r="BF82" i="370"/>
  <c r="BG82" i="370"/>
  <c r="AQ83" i="370"/>
  <c r="AR83" i="370"/>
  <c r="AS83" i="370"/>
  <c r="AT83" i="370"/>
  <c r="AU83" i="370"/>
  <c r="AV83" i="370"/>
  <c r="AW83" i="370"/>
  <c r="AX83" i="370"/>
  <c r="AY83" i="370"/>
  <c r="AZ83" i="370"/>
  <c r="BA83" i="370"/>
  <c r="BB83" i="370"/>
  <c r="BC83" i="370"/>
  <c r="BD83" i="370"/>
  <c r="BE83" i="370"/>
  <c r="BF83" i="370"/>
  <c r="BG83" i="370"/>
  <c r="AQ84" i="370"/>
  <c r="AR84" i="370"/>
  <c r="AS84" i="370"/>
  <c r="AT84" i="370"/>
  <c r="AU84" i="370"/>
  <c r="AV84" i="370"/>
  <c r="AW84" i="370"/>
  <c r="AX84" i="370"/>
  <c r="AY84" i="370"/>
  <c r="AZ84" i="370"/>
  <c r="BA84" i="370"/>
  <c r="BB84" i="370"/>
  <c r="BC84" i="370"/>
  <c r="BD84" i="370"/>
  <c r="BE84" i="370"/>
  <c r="BF84" i="370"/>
  <c r="BG84" i="370"/>
  <c r="AQ85" i="370"/>
  <c r="AR85" i="370"/>
  <c r="AS85" i="370"/>
  <c r="AT85" i="370"/>
  <c r="AU85" i="370"/>
  <c r="AV85" i="370"/>
  <c r="AW85" i="370"/>
  <c r="AX85" i="370"/>
  <c r="AY85" i="370"/>
  <c r="AZ85" i="370"/>
  <c r="BA85" i="370"/>
  <c r="BB85" i="370"/>
  <c r="BC85" i="370"/>
  <c r="BD85" i="370"/>
  <c r="BE85" i="370"/>
  <c r="BF85" i="370"/>
  <c r="BG85" i="370"/>
  <c r="AQ86" i="370"/>
  <c r="AR86" i="370"/>
  <c r="AS86" i="370"/>
  <c r="AT86" i="370"/>
  <c r="AU86" i="370"/>
  <c r="AV86" i="370"/>
  <c r="AW86" i="370"/>
  <c r="AX86" i="370"/>
  <c r="AY86" i="370"/>
  <c r="AZ86" i="370"/>
  <c r="BA86" i="370"/>
  <c r="BB86" i="370"/>
  <c r="BC86" i="370"/>
  <c r="BD86" i="370"/>
  <c r="BE86" i="370"/>
  <c r="BF86" i="370"/>
  <c r="BG86" i="370"/>
  <c r="AQ87" i="370"/>
  <c r="AR87" i="370"/>
  <c r="AS87" i="370"/>
  <c r="AT87" i="370"/>
  <c r="AU87" i="370"/>
  <c r="AV87" i="370"/>
  <c r="AW87" i="370"/>
  <c r="AX87" i="370"/>
  <c r="AY87" i="370"/>
  <c r="AZ87" i="370"/>
  <c r="BA87" i="370"/>
  <c r="BB87" i="370"/>
  <c r="BC87" i="370"/>
  <c r="BD87" i="370"/>
  <c r="BE87" i="370"/>
  <c r="BF87" i="370"/>
  <c r="BG87" i="370"/>
  <c r="AQ88" i="370"/>
  <c r="AR88" i="370"/>
  <c r="AS88" i="370"/>
  <c r="AT88" i="370"/>
  <c r="AU88" i="370"/>
  <c r="AV88" i="370"/>
  <c r="AW88" i="370"/>
  <c r="AX88" i="370"/>
  <c r="AY88" i="370"/>
  <c r="AZ88" i="370"/>
  <c r="BA88" i="370"/>
  <c r="BB88" i="370"/>
  <c r="BC88" i="370"/>
  <c r="BD88" i="370"/>
  <c r="BE88" i="370"/>
  <c r="BF88" i="370"/>
  <c r="BG88" i="370"/>
  <c r="AQ89" i="370"/>
  <c r="AR89" i="370"/>
  <c r="AS89" i="370"/>
  <c r="AT89" i="370"/>
  <c r="AU89" i="370"/>
  <c r="AV89" i="370"/>
  <c r="AW89" i="370"/>
  <c r="AX89" i="370"/>
  <c r="AY89" i="370"/>
  <c r="AZ89" i="370"/>
  <c r="BA89" i="370"/>
  <c r="BB89" i="370"/>
  <c r="BC89" i="370"/>
  <c r="BD89" i="370"/>
  <c r="BE89" i="370"/>
  <c r="BF89" i="370"/>
  <c r="BG89" i="370"/>
  <c r="AQ90" i="370"/>
  <c r="AR90" i="370"/>
  <c r="AS90" i="370"/>
  <c r="AT90" i="370"/>
  <c r="AU90" i="370"/>
  <c r="AV90" i="370"/>
  <c r="AW90" i="370"/>
  <c r="AX90" i="370"/>
  <c r="AY90" i="370"/>
  <c r="AZ90" i="370"/>
  <c r="BA90" i="370"/>
  <c r="BB90" i="370"/>
  <c r="BC90" i="370"/>
  <c r="BD90" i="370"/>
  <c r="BE90" i="370"/>
  <c r="BF90" i="370"/>
  <c r="BG90" i="370"/>
  <c r="AQ91" i="370"/>
  <c r="AR91" i="370"/>
  <c r="AS91" i="370"/>
  <c r="AT91" i="370"/>
  <c r="AU91" i="370"/>
  <c r="AV91" i="370"/>
  <c r="AW91" i="370"/>
  <c r="AX91" i="370"/>
  <c r="AY91" i="370"/>
  <c r="AZ91" i="370"/>
  <c r="BA91" i="370"/>
  <c r="BB91" i="370"/>
  <c r="BC91" i="370"/>
  <c r="BD91" i="370"/>
  <c r="BE91" i="370"/>
  <c r="BF91" i="370"/>
  <c r="BG91" i="370"/>
  <c r="AQ92" i="370"/>
  <c r="AR92" i="370"/>
  <c r="AS92" i="370"/>
  <c r="AT92" i="370"/>
  <c r="AU92" i="370"/>
  <c r="AV92" i="370"/>
  <c r="AW92" i="370"/>
  <c r="AX92" i="370"/>
  <c r="AY92" i="370"/>
  <c r="AZ92" i="370"/>
  <c r="BA92" i="370"/>
  <c r="BB92" i="370"/>
  <c r="BC92" i="370"/>
  <c r="BD92" i="370"/>
  <c r="BE92" i="370"/>
  <c r="BF92" i="370"/>
  <c r="BG92" i="370"/>
  <c r="AQ93" i="370"/>
  <c r="AR93" i="370"/>
  <c r="AS93" i="370"/>
  <c r="AT93" i="370"/>
  <c r="AU93" i="370"/>
  <c r="AV93" i="370"/>
  <c r="AW93" i="370"/>
  <c r="AX93" i="370"/>
  <c r="AY93" i="370"/>
  <c r="AZ93" i="370"/>
  <c r="BA93" i="370"/>
  <c r="BB93" i="370"/>
  <c r="BC93" i="370"/>
  <c r="BD93" i="370"/>
  <c r="BE93" i="370"/>
  <c r="BF93" i="370"/>
  <c r="BG93" i="370"/>
  <c r="AQ94" i="370"/>
  <c r="AR94" i="370"/>
  <c r="AS94" i="370"/>
  <c r="AT94" i="370"/>
  <c r="AU94" i="370"/>
  <c r="AV94" i="370"/>
  <c r="AW94" i="370"/>
  <c r="AX94" i="370"/>
  <c r="AY94" i="370"/>
  <c r="AZ94" i="370"/>
  <c r="BA94" i="370"/>
  <c r="BB94" i="370"/>
  <c r="BC94" i="370"/>
  <c r="BD94" i="370"/>
  <c r="BE94" i="370"/>
  <c r="BF94" i="370"/>
  <c r="BG94" i="370"/>
  <c r="AQ95" i="370"/>
  <c r="AR95" i="370"/>
  <c r="AS95" i="370"/>
  <c r="AT95" i="370"/>
  <c r="AU95" i="370"/>
  <c r="AV95" i="370"/>
  <c r="AW95" i="370"/>
  <c r="AX95" i="370"/>
  <c r="AY95" i="370"/>
  <c r="AZ95" i="370"/>
  <c r="BA95" i="370"/>
  <c r="BB95" i="370"/>
  <c r="BC95" i="370"/>
  <c r="BD95" i="370"/>
  <c r="BE95" i="370"/>
  <c r="BF95" i="370"/>
  <c r="BG95" i="370"/>
  <c r="AQ96" i="370"/>
  <c r="AR96" i="370"/>
  <c r="AS96" i="370"/>
  <c r="AT96" i="370"/>
  <c r="AU96" i="370"/>
  <c r="AV96" i="370"/>
  <c r="AW96" i="370"/>
  <c r="AX96" i="370"/>
  <c r="AY96" i="370"/>
  <c r="AZ96" i="370"/>
  <c r="BA96" i="370"/>
  <c r="BB96" i="370"/>
  <c r="BC96" i="370"/>
  <c r="BD96" i="370"/>
  <c r="BE96" i="370"/>
  <c r="BF96" i="370"/>
  <c r="BG96" i="370"/>
  <c r="AQ97" i="370"/>
  <c r="AR97" i="370"/>
  <c r="AS97" i="370"/>
  <c r="AT97" i="370"/>
  <c r="AU97" i="370"/>
  <c r="AV97" i="370"/>
  <c r="AW97" i="370"/>
  <c r="AX97" i="370"/>
  <c r="AY97" i="370"/>
  <c r="AZ97" i="370"/>
  <c r="BA97" i="370"/>
  <c r="BB97" i="370"/>
  <c r="BC97" i="370"/>
  <c r="BD97" i="370"/>
  <c r="BE97" i="370"/>
  <c r="BF97" i="370"/>
  <c r="BG97" i="370"/>
  <c r="AQ98" i="370"/>
  <c r="AR98" i="370"/>
  <c r="AS98" i="370"/>
  <c r="AT98" i="370"/>
  <c r="AU98" i="370"/>
  <c r="AV98" i="370"/>
  <c r="AW98" i="370"/>
  <c r="AX98" i="370"/>
  <c r="AY98" i="370"/>
  <c r="AZ98" i="370"/>
  <c r="BA98" i="370"/>
  <c r="BB98" i="370"/>
  <c r="BC98" i="370"/>
  <c r="BD98" i="370"/>
  <c r="BE98" i="370"/>
  <c r="BF98" i="370"/>
  <c r="BG98" i="370"/>
  <c r="AQ99" i="370"/>
  <c r="AR99" i="370"/>
  <c r="AS99" i="370"/>
  <c r="AT99" i="370"/>
  <c r="AU99" i="370"/>
  <c r="AV99" i="370"/>
  <c r="AW99" i="370"/>
  <c r="AX99" i="370"/>
  <c r="AY99" i="370"/>
  <c r="AZ99" i="370"/>
  <c r="BA99" i="370"/>
  <c r="BB99" i="370"/>
  <c r="BC99" i="370"/>
  <c r="BD99" i="370"/>
  <c r="BE99" i="370"/>
  <c r="BF99" i="370"/>
  <c r="BG99" i="370"/>
  <c r="AQ100" i="370"/>
  <c r="AR100" i="370"/>
  <c r="AS100" i="370"/>
  <c r="AT100" i="370"/>
  <c r="AU100" i="370"/>
  <c r="AV100" i="370"/>
  <c r="AW100" i="370"/>
  <c r="AX100" i="370"/>
  <c r="AY100" i="370"/>
  <c r="AZ100" i="370"/>
  <c r="BA100" i="370"/>
  <c r="BB100" i="370"/>
  <c r="BC100" i="370"/>
  <c r="BD100" i="370"/>
  <c r="BE100" i="370"/>
  <c r="BF100" i="370"/>
  <c r="BG100" i="370"/>
  <c r="AQ101" i="370"/>
  <c r="AR101" i="370"/>
  <c r="AS101" i="370"/>
  <c r="AT101" i="370"/>
  <c r="AU101" i="370"/>
  <c r="AV101" i="370"/>
  <c r="AW101" i="370"/>
  <c r="AX101" i="370"/>
  <c r="AY101" i="370"/>
  <c r="AZ101" i="370"/>
  <c r="BA101" i="370"/>
  <c r="BB101" i="370"/>
  <c r="BC101" i="370"/>
  <c r="BD101" i="370"/>
  <c r="BE101" i="370"/>
  <c r="BF101" i="370"/>
  <c r="BG101" i="370"/>
  <c r="AQ102" i="370"/>
  <c r="AR102" i="370"/>
  <c r="AS102" i="370"/>
  <c r="AT102" i="370"/>
  <c r="AU102" i="370"/>
  <c r="AV102" i="370"/>
  <c r="AW102" i="370"/>
  <c r="AX102" i="370"/>
  <c r="AY102" i="370"/>
  <c r="AZ102" i="370"/>
  <c r="BA102" i="370"/>
  <c r="BB102" i="370"/>
  <c r="BC102" i="370"/>
  <c r="BD102" i="370"/>
  <c r="BE102" i="370"/>
  <c r="BF102" i="370"/>
  <c r="BG102" i="370"/>
  <c r="AQ103" i="370"/>
  <c r="AR103" i="370"/>
  <c r="AS103" i="370"/>
  <c r="AT103" i="370"/>
  <c r="AU103" i="370"/>
  <c r="AV103" i="370"/>
  <c r="AW103" i="370"/>
  <c r="AX103" i="370"/>
  <c r="AY103" i="370"/>
  <c r="AZ103" i="370"/>
  <c r="BA103" i="370"/>
  <c r="BB103" i="370"/>
  <c r="BC103" i="370"/>
  <c r="BD103" i="370"/>
  <c r="BE103" i="370"/>
  <c r="BF103" i="370"/>
  <c r="BG103" i="370"/>
  <c r="AQ104" i="370"/>
  <c r="AR104" i="370"/>
  <c r="AS104" i="370"/>
  <c r="AT104" i="370"/>
  <c r="AU104" i="370"/>
  <c r="AV104" i="370"/>
  <c r="AW104" i="370"/>
  <c r="AX104" i="370"/>
  <c r="AY104" i="370"/>
  <c r="AZ104" i="370"/>
  <c r="BA104" i="370"/>
  <c r="BB104" i="370"/>
  <c r="BC104" i="370"/>
  <c r="BD104" i="370"/>
  <c r="BE104" i="370"/>
  <c r="BF104" i="370"/>
  <c r="BG104" i="370"/>
  <c r="AQ105" i="370"/>
  <c r="AR105" i="370"/>
  <c r="AS105" i="370"/>
  <c r="AT105" i="370"/>
  <c r="AU105" i="370"/>
  <c r="AV105" i="370"/>
  <c r="AW105" i="370"/>
  <c r="AX105" i="370"/>
  <c r="AY105" i="370"/>
  <c r="AZ105" i="370"/>
  <c r="BA105" i="370"/>
  <c r="BB105" i="370"/>
  <c r="BC105" i="370"/>
  <c r="BD105" i="370"/>
  <c r="BE105" i="370"/>
  <c r="BF105" i="370"/>
  <c r="BG105" i="370"/>
  <c r="AQ106" i="370"/>
  <c r="AR106" i="370"/>
  <c r="AS106" i="370"/>
  <c r="AT106" i="370"/>
  <c r="AU106" i="370"/>
  <c r="AV106" i="370"/>
  <c r="AW106" i="370"/>
  <c r="AX106" i="370"/>
  <c r="AY106" i="370"/>
  <c r="AZ106" i="370"/>
  <c r="BA106" i="370"/>
  <c r="BB106" i="370"/>
  <c r="BC106" i="370"/>
  <c r="BD106" i="370"/>
  <c r="BE106" i="370"/>
  <c r="BF106" i="370"/>
  <c r="BG106" i="370"/>
  <c r="AQ107" i="370"/>
  <c r="AR107" i="370"/>
  <c r="AS107" i="370"/>
  <c r="AT107" i="370"/>
  <c r="AU107" i="370"/>
  <c r="AV107" i="370"/>
  <c r="AW107" i="370"/>
  <c r="AX107" i="370"/>
  <c r="AY107" i="370"/>
  <c r="AZ107" i="370"/>
  <c r="BA107" i="370"/>
  <c r="BB107" i="370"/>
  <c r="BC107" i="370"/>
  <c r="BD107" i="370"/>
  <c r="BE107" i="370"/>
  <c r="BF107" i="370"/>
  <c r="BG107" i="370"/>
  <c r="AQ108" i="370"/>
  <c r="AR108" i="370"/>
  <c r="AS108" i="370"/>
  <c r="AT108" i="370"/>
  <c r="AU108" i="370"/>
  <c r="AV108" i="370"/>
  <c r="AW108" i="370"/>
  <c r="AX108" i="370"/>
  <c r="AY108" i="370"/>
  <c r="AZ108" i="370"/>
  <c r="BA108" i="370"/>
  <c r="BB108" i="370"/>
  <c r="BC108" i="370"/>
  <c r="BD108" i="370"/>
  <c r="BE108" i="370"/>
  <c r="BF108" i="370"/>
  <c r="BG108" i="370"/>
  <c r="AQ109" i="370"/>
  <c r="AR109" i="370"/>
  <c r="AS109" i="370"/>
  <c r="AT109" i="370"/>
  <c r="AU109" i="370"/>
  <c r="AV109" i="370"/>
  <c r="AW109" i="370"/>
  <c r="AX109" i="370"/>
  <c r="AY109" i="370"/>
  <c r="AZ109" i="370"/>
  <c r="BA109" i="370"/>
  <c r="BB109" i="370"/>
  <c r="BC109" i="370"/>
  <c r="BD109" i="370"/>
  <c r="BE109" i="370"/>
  <c r="BF109" i="370"/>
  <c r="BG109" i="370"/>
  <c r="AQ110" i="370"/>
  <c r="AR110" i="370"/>
  <c r="AS110" i="370"/>
  <c r="AT110" i="370"/>
  <c r="AU110" i="370"/>
  <c r="AV110" i="370"/>
  <c r="AW110" i="370"/>
  <c r="AX110" i="370"/>
  <c r="AY110" i="370"/>
  <c r="AZ110" i="370"/>
  <c r="BA110" i="370"/>
  <c r="BB110" i="370"/>
  <c r="BC110" i="370"/>
  <c r="BD110" i="370"/>
  <c r="BE110" i="370"/>
  <c r="BF110" i="370"/>
  <c r="BG110" i="370"/>
  <c r="AQ111" i="370"/>
  <c r="AR111" i="370"/>
  <c r="AS111" i="370"/>
  <c r="AT111" i="370"/>
  <c r="AU111" i="370"/>
  <c r="AV111" i="370"/>
  <c r="AW111" i="370"/>
  <c r="AX111" i="370"/>
  <c r="AY111" i="370"/>
  <c r="AZ111" i="370"/>
  <c r="BA111" i="370"/>
  <c r="BB111" i="370"/>
  <c r="BC111" i="370"/>
  <c r="BD111" i="370"/>
  <c r="BE111" i="370"/>
  <c r="BF111" i="370"/>
  <c r="BG111" i="370"/>
  <c r="AQ112" i="370"/>
  <c r="AR112" i="370"/>
  <c r="AS112" i="370"/>
  <c r="AT112" i="370"/>
  <c r="AU112" i="370"/>
  <c r="AV112" i="370"/>
  <c r="AW112" i="370"/>
  <c r="AX112" i="370"/>
  <c r="AY112" i="370"/>
  <c r="AZ112" i="370"/>
  <c r="BA112" i="370"/>
  <c r="BB112" i="370"/>
  <c r="BC112" i="370"/>
  <c r="BD112" i="370"/>
  <c r="BE112" i="370"/>
  <c r="BF112" i="370"/>
  <c r="BG112" i="370"/>
  <c r="AQ113" i="370"/>
  <c r="AR113" i="370"/>
  <c r="AS113" i="370"/>
  <c r="AT113" i="370"/>
  <c r="AU113" i="370"/>
  <c r="AV113" i="370"/>
  <c r="AW113" i="370"/>
  <c r="AX113" i="370"/>
  <c r="AY113" i="370"/>
  <c r="AZ113" i="370"/>
  <c r="BA113" i="370"/>
  <c r="BB113" i="370"/>
  <c r="BC113" i="370"/>
  <c r="BD113" i="370"/>
  <c r="BE113" i="370"/>
  <c r="BF113" i="370"/>
  <c r="BG113" i="370"/>
  <c r="AQ114" i="370"/>
  <c r="AR114" i="370"/>
  <c r="AS114" i="370"/>
  <c r="AT114" i="370"/>
  <c r="AU114" i="370"/>
  <c r="AV114" i="370"/>
  <c r="AW114" i="370"/>
  <c r="AX114" i="370"/>
  <c r="AY114" i="370"/>
  <c r="AZ114" i="370"/>
  <c r="BA114" i="370"/>
  <c r="BB114" i="370"/>
  <c r="BC114" i="370"/>
  <c r="BD114" i="370"/>
  <c r="BE114" i="370"/>
  <c r="BF114" i="370"/>
  <c r="BG114" i="370"/>
  <c r="AQ115" i="370"/>
  <c r="AR115" i="370"/>
  <c r="AS115" i="370"/>
  <c r="AT115" i="370"/>
  <c r="AU115" i="370"/>
  <c r="AV115" i="370"/>
  <c r="AW115" i="370"/>
  <c r="AX115" i="370"/>
  <c r="AY115" i="370"/>
  <c r="AZ115" i="370"/>
  <c r="BA115" i="370"/>
  <c r="BB115" i="370"/>
  <c r="BC115" i="370"/>
  <c r="BD115" i="370"/>
  <c r="BE115" i="370"/>
  <c r="BF115" i="370"/>
  <c r="BG115" i="370"/>
  <c r="AQ116" i="370"/>
  <c r="AR116" i="370"/>
  <c r="AS116" i="370"/>
  <c r="AT116" i="370"/>
  <c r="AU116" i="370"/>
  <c r="AV116" i="370"/>
  <c r="AW116" i="370"/>
  <c r="AX116" i="370"/>
  <c r="AY116" i="370"/>
  <c r="AZ116" i="370"/>
  <c r="BA116" i="370"/>
  <c r="BB116" i="370"/>
  <c r="BC116" i="370"/>
  <c r="BD116" i="370"/>
  <c r="BE116" i="370"/>
  <c r="BF116" i="370"/>
  <c r="BG116" i="370"/>
  <c r="AQ117" i="370"/>
  <c r="AR117" i="370"/>
  <c r="AS117" i="370"/>
  <c r="AT117" i="370"/>
  <c r="AU117" i="370"/>
  <c r="AV117" i="370"/>
  <c r="AW117" i="370"/>
  <c r="AX117" i="370"/>
  <c r="AY117" i="370"/>
  <c r="AZ117" i="370"/>
  <c r="BA117" i="370"/>
  <c r="BB117" i="370"/>
  <c r="BC117" i="370"/>
  <c r="BD117" i="370"/>
  <c r="BE117" i="370"/>
  <c r="BF117" i="370"/>
  <c r="BG117" i="370"/>
  <c r="AQ118" i="370"/>
  <c r="AR118" i="370"/>
  <c r="AS118" i="370"/>
  <c r="AT118" i="370"/>
  <c r="AU118" i="370"/>
  <c r="AV118" i="370"/>
  <c r="AW118" i="370"/>
  <c r="AX118" i="370"/>
  <c r="AY118" i="370"/>
  <c r="AZ118" i="370"/>
  <c r="BA118" i="370"/>
  <c r="BB118" i="370"/>
  <c r="BC118" i="370"/>
  <c r="BD118" i="370"/>
  <c r="BE118" i="370"/>
  <c r="BF118" i="370"/>
  <c r="BG118" i="370"/>
  <c r="AQ119" i="370"/>
  <c r="AR119" i="370"/>
  <c r="AS119" i="370"/>
  <c r="AT119" i="370"/>
  <c r="AU119" i="370"/>
  <c r="AV119" i="370"/>
  <c r="AW119" i="370"/>
  <c r="AX119" i="370"/>
  <c r="AY119" i="370"/>
  <c r="AZ119" i="370"/>
  <c r="BA119" i="370"/>
  <c r="BB119" i="370"/>
  <c r="BC119" i="370"/>
  <c r="BD119" i="370"/>
  <c r="BE119" i="370"/>
  <c r="BF119" i="370"/>
  <c r="BG119" i="370"/>
  <c r="AQ120" i="370"/>
  <c r="AR120" i="370"/>
  <c r="AS120" i="370"/>
  <c r="AT120" i="370"/>
  <c r="AU120" i="370"/>
  <c r="AV120" i="370"/>
  <c r="AW120" i="370"/>
  <c r="AX120" i="370"/>
  <c r="AY120" i="370"/>
  <c r="AZ120" i="370"/>
  <c r="BA120" i="370"/>
  <c r="BB120" i="370"/>
  <c r="BC120" i="370"/>
  <c r="BD120" i="370"/>
  <c r="BE120" i="370"/>
  <c r="BF120" i="370"/>
  <c r="BG120" i="370"/>
  <c r="AQ121" i="370"/>
  <c r="AR121" i="370"/>
  <c r="AS121" i="370"/>
  <c r="AT121" i="370"/>
  <c r="AU121" i="370"/>
  <c r="AV121" i="370"/>
  <c r="AW121" i="370"/>
  <c r="AX121" i="370"/>
  <c r="AY121" i="370"/>
  <c r="AZ121" i="370"/>
  <c r="BA121" i="370"/>
  <c r="BB121" i="370"/>
  <c r="BC121" i="370"/>
  <c r="BD121" i="370"/>
  <c r="BE121" i="370"/>
  <c r="BF121" i="370"/>
  <c r="BG121" i="370"/>
  <c r="AQ122" i="370"/>
  <c r="AR122" i="370"/>
  <c r="AS122" i="370"/>
  <c r="AT122" i="370"/>
  <c r="AU122" i="370"/>
  <c r="AV122" i="370"/>
  <c r="AW122" i="370"/>
  <c r="AX122" i="370"/>
  <c r="AY122" i="370"/>
  <c r="AZ122" i="370"/>
  <c r="BA122" i="370"/>
  <c r="BB122" i="370"/>
  <c r="BC122" i="370"/>
  <c r="BD122" i="370"/>
  <c r="BE122" i="370"/>
  <c r="BF122" i="370"/>
  <c r="BG122" i="370"/>
  <c r="AQ123" i="370"/>
  <c r="AR123" i="370"/>
  <c r="AS123" i="370"/>
  <c r="AT123" i="370"/>
  <c r="AU123" i="370"/>
  <c r="AV123" i="370"/>
  <c r="AW123" i="370"/>
  <c r="AX123" i="370"/>
  <c r="AY123" i="370"/>
  <c r="AZ123" i="370"/>
  <c r="BA123" i="370"/>
  <c r="BB123" i="370"/>
  <c r="BC123" i="370"/>
  <c r="BD123" i="370"/>
  <c r="BE123" i="370"/>
  <c r="BF123" i="370"/>
  <c r="BG123" i="370"/>
  <c r="AQ124" i="370"/>
  <c r="AR124" i="370"/>
  <c r="AS124" i="370"/>
  <c r="AT124" i="370"/>
  <c r="AU124" i="370"/>
  <c r="AV124" i="370"/>
  <c r="AW124" i="370"/>
  <c r="AX124" i="370"/>
  <c r="AY124" i="370"/>
  <c r="AZ124" i="370"/>
  <c r="BA124" i="370"/>
  <c r="BB124" i="370"/>
  <c r="BC124" i="370"/>
  <c r="BD124" i="370"/>
  <c r="BE124" i="370"/>
  <c r="BF124" i="370"/>
  <c r="BG124" i="370"/>
  <c r="AQ125" i="370"/>
  <c r="AR125" i="370"/>
  <c r="AS125" i="370"/>
  <c r="AT125" i="370"/>
  <c r="AU125" i="370"/>
  <c r="AV125" i="370"/>
  <c r="AW125" i="370"/>
  <c r="AX125" i="370"/>
  <c r="AY125" i="370"/>
  <c r="AZ125" i="370"/>
  <c r="BA125" i="370"/>
  <c r="BB125" i="370"/>
  <c r="BC125" i="370"/>
  <c r="BD125" i="370"/>
  <c r="BE125" i="370"/>
  <c r="BF125" i="370"/>
  <c r="BG125" i="370"/>
  <c r="AQ126" i="370"/>
  <c r="AR126" i="370"/>
  <c r="AS126" i="370"/>
  <c r="AT126" i="370"/>
  <c r="AU126" i="370"/>
  <c r="AV126" i="370"/>
  <c r="AW126" i="370"/>
  <c r="AX126" i="370"/>
  <c r="AY126" i="370"/>
  <c r="AZ126" i="370"/>
  <c r="BA126" i="370"/>
  <c r="BB126" i="370"/>
  <c r="BC126" i="370"/>
  <c r="BD126" i="370"/>
  <c r="BE126" i="370"/>
  <c r="BF126" i="370"/>
  <c r="BG126" i="370"/>
  <c r="AQ127" i="370"/>
  <c r="AR127" i="370"/>
  <c r="AS127" i="370"/>
  <c r="AT127" i="370"/>
  <c r="AU127" i="370"/>
  <c r="AV127" i="370"/>
  <c r="AW127" i="370"/>
  <c r="AX127" i="370"/>
  <c r="AY127" i="370"/>
  <c r="AZ127" i="370"/>
  <c r="BA127" i="370"/>
  <c r="BB127" i="370"/>
  <c r="BC127" i="370"/>
  <c r="BD127" i="370"/>
  <c r="BE127" i="370"/>
  <c r="BF127" i="370"/>
  <c r="BG127" i="370"/>
  <c r="AQ128" i="370"/>
  <c r="AR128" i="370"/>
  <c r="AS128" i="370"/>
  <c r="AT128" i="370"/>
  <c r="AU128" i="370"/>
  <c r="AV128" i="370"/>
  <c r="AW128" i="370"/>
  <c r="AX128" i="370"/>
  <c r="AY128" i="370"/>
  <c r="AZ128" i="370"/>
  <c r="BA128" i="370"/>
  <c r="BB128" i="370"/>
  <c r="BC128" i="370"/>
  <c r="BD128" i="370"/>
  <c r="BE128" i="370"/>
  <c r="BF128" i="370"/>
  <c r="BG128" i="370"/>
  <c r="AQ129" i="370"/>
  <c r="AR129" i="370"/>
  <c r="AS129" i="370"/>
  <c r="AT129" i="370"/>
  <c r="AU129" i="370"/>
  <c r="AV129" i="370"/>
  <c r="AW129" i="370"/>
  <c r="AX129" i="370"/>
  <c r="AY129" i="370"/>
  <c r="AZ129" i="370"/>
  <c r="BA129" i="370"/>
  <c r="BB129" i="370"/>
  <c r="BC129" i="370"/>
  <c r="BD129" i="370"/>
  <c r="BE129" i="370"/>
  <c r="BF129" i="370"/>
  <c r="BG129" i="370"/>
  <c r="AQ130" i="370"/>
  <c r="AR130" i="370"/>
  <c r="AS130" i="370"/>
  <c r="AT130" i="370"/>
  <c r="AU130" i="370"/>
  <c r="AV130" i="370"/>
  <c r="AW130" i="370"/>
  <c r="AX130" i="370"/>
  <c r="AY130" i="370"/>
  <c r="AZ130" i="370"/>
  <c r="BA130" i="370"/>
  <c r="BB130" i="370"/>
  <c r="BC130" i="370"/>
  <c r="BD130" i="370"/>
  <c r="BE130" i="370"/>
  <c r="BF130" i="370"/>
  <c r="BG130" i="370"/>
  <c r="AQ31" i="370"/>
  <c r="AR31" i="370"/>
  <c r="AS31" i="370"/>
  <c r="AT31" i="370"/>
  <c r="AU31" i="370"/>
  <c r="AV31" i="370"/>
  <c r="AW31" i="370"/>
  <c r="AX31" i="370"/>
  <c r="AY31" i="370"/>
  <c r="AZ31" i="370"/>
  <c r="BA31" i="370"/>
  <c r="BB31" i="370"/>
  <c r="BC31" i="370"/>
  <c r="BD31" i="370"/>
  <c r="BE31" i="370"/>
  <c r="BF31" i="370"/>
  <c r="BG31" i="370"/>
  <c r="M131" i="370"/>
  <c r="N131" i="370"/>
  <c r="O131" i="370"/>
  <c r="P131" i="370"/>
  <c r="Q131" i="370"/>
  <c r="R131" i="370"/>
  <c r="S131" i="370"/>
  <c r="T131" i="370"/>
  <c r="U131" i="370"/>
  <c r="V131" i="370"/>
  <c r="W131" i="370"/>
  <c r="X131" i="370"/>
  <c r="Y131" i="370"/>
  <c r="Z131" i="370"/>
  <c r="AA131" i="370"/>
  <c r="AB131" i="370"/>
  <c r="AC131" i="370"/>
  <c r="D29" i="370" a="1"/>
  <c r="D29" i="370" s="1"/>
  <c r="C58" i="1"/>
  <c r="D30" i="370" s="1" a="1"/>
  <c r="AF2" i="370"/>
  <c r="AF30" i="370" s="1"/>
  <c r="AE2" i="370"/>
  <c r="AF1" i="370"/>
  <c r="AE1" i="370"/>
  <c r="P29" i="472"/>
  <c r="V131" i="473"/>
  <c r="T131" i="473"/>
  <c r="S131" i="473"/>
  <c r="R131" i="473"/>
  <c r="Q131" i="473"/>
  <c r="P131" i="473"/>
  <c r="O131" i="473"/>
  <c r="N131" i="473"/>
  <c r="M131" i="473"/>
  <c r="L131" i="473"/>
  <c r="K131" i="473"/>
  <c r="J131" i="473"/>
  <c r="I131" i="473"/>
  <c r="H131" i="473"/>
  <c r="V131" i="472"/>
  <c r="T131" i="472"/>
  <c r="S131" i="472"/>
  <c r="R131" i="472"/>
  <c r="Q131" i="472"/>
  <c r="O131" i="472"/>
  <c r="N131" i="472"/>
  <c r="M131" i="472"/>
  <c r="L131" i="472"/>
  <c r="K131" i="472"/>
  <c r="J131" i="472"/>
  <c r="I131" i="472"/>
  <c r="G131" i="472"/>
  <c r="V131" i="471"/>
  <c r="T131" i="471"/>
  <c r="S131" i="471"/>
  <c r="R131" i="471"/>
  <c r="Q131" i="471"/>
  <c r="P131" i="471"/>
  <c r="O131" i="471"/>
  <c r="N131" i="471"/>
  <c r="M131" i="471"/>
  <c r="L131" i="471"/>
  <c r="K131" i="471"/>
  <c r="J131" i="471"/>
  <c r="I131" i="471"/>
  <c r="H131" i="471"/>
  <c r="H131" i="469"/>
  <c r="I131" i="469"/>
  <c r="J131" i="469"/>
  <c r="K131" i="469"/>
  <c r="L131" i="469"/>
  <c r="M131" i="469"/>
  <c r="N131" i="469"/>
  <c r="O131" i="469"/>
  <c r="P131" i="469"/>
  <c r="Q131" i="469"/>
  <c r="R131" i="469"/>
  <c r="S131" i="469"/>
  <c r="T131" i="469"/>
  <c r="BV30" i="477"/>
  <c r="BW30" i="477"/>
  <c r="BX30" i="477"/>
  <c r="BY31" i="477"/>
  <c r="BY32" i="477"/>
  <c r="BY33" i="477"/>
  <c r="BY34" i="477"/>
  <c r="BY35" i="477"/>
  <c r="BY36" i="477"/>
  <c r="BY37" i="477"/>
  <c r="BY38" i="477"/>
  <c r="BY39" i="477"/>
  <c r="BY40" i="477"/>
  <c r="BY41" i="477"/>
  <c r="BY42" i="477"/>
  <c r="BY43" i="477"/>
  <c r="BY44" i="477"/>
  <c r="BY45" i="477"/>
  <c r="BY46" i="477"/>
  <c r="BY47" i="477"/>
  <c r="BY48" i="477"/>
  <c r="BY49" i="477"/>
  <c r="BY50" i="477"/>
  <c r="BY51" i="477"/>
  <c r="BY52" i="477"/>
  <c r="BY53" i="477"/>
  <c r="BY54" i="477"/>
  <c r="BY55" i="477"/>
  <c r="BY56" i="477"/>
  <c r="BY57" i="477"/>
  <c r="BY58" i="477"/>
  <c r="BY59" i="477"/>
  <c r="BY60" i="477"/>
  <c r="BY61" i="477"/>
  <c r="BY62" i="477"/>
  <c r="BY63" i="477"/>
  <c r="BY64" i="477"/>
  <c r="BY65" i="477"/>
  <c r="BY66" i="477"/>
  <c r="BY67" i="477"/>
  <c r="BY68" i="477"/>
  <c r="BY69" i="477"/>
  <c r="BY70" i="477"/>
  <c r="BY71" i="477"/>
  <c r="BY72" i="477"/>
  <c r="BY73" i="477"/>
  <c r="BY74" i="477"/>
  <c r="BY75" i="477"/>
  <c r="BY76" i="477"/>
  <c r="BY77" i="477"/>
  <c r="BY78" i="477"/>
  <c r="BY79" i="477"/>
  <c r="BY80" i="477"/>
  <c r="BY81" i="477"/>
  <c r="BY82" i="477"/>
  <c r="BY83" i="477"/>
  <c r="BY84" i="477"/>
  <c r="BY85" i="477"/>
  <c r="BY86" i="477"/>
  <c r="BY87" i="477"/>
  <c r="BY88" i="477"/>
  <c r="BY89" i="477"/>
  <c r="BY90" i="477"/>
  <c r="BY91" i="477"/>
  <c r="BY92" i="477"/>
  <c r="BY93" i="477"/>
  <c r="BY94" i="477"/>
  <c r="BY95" i="477"/>
  <c r="BY96" i="477"/>
  <c r="BY97" i="477"/>
  <c r="BY98" i="477"/>
  <c r="BY99" i="477"/>
  <c r="BY100" i="477"/>
  <c r="BY101" i="477"/>
  <c r="BY102" i="477"/>
  <c r="BY103" i="477"/>
  <c r="BY104" i="477"/>
  <c r="BY105" i="477"/>
  <c r="BY106" i="477"/>
  <c r="BY107" i="477"/>
  <c r="BY108" i="477"/>
  <c r="BY109" i="477"/>
  <c r="BY110" i="477"/>
  <c r="BY111" i="477"/>
  <c r="BY112" i="477"/>
  <c r="BY113" i="477"/>
  <c r="BY114" i="477"/>
  <c r="BY115" i="477"/>
  <c r="BY116" i="477"/>
  <c r="BY117" i="477"/>
  <c r="BY118" i="477"/>
  <c r="BY119" i="477"/>
  <c r="BY120" i="477"/>
  <c r="BY121" i="477"/>
  <c r="BY122" i="477"/>
  <c r="BY123" i="477"/>
  <c r="BY124" i="477"/>
  <c r="BY125" i="477"/>
  <c r="BY126" i="477"/>
  <c r="BY127" i="477"/>
  <c r="BY128" i="477"/>
  <c r="BY129" i="477"/>
  <c r="BY130" i="477"/>
  <c r="B32" i="477"/>
  <c r="U1" i="502" s="1"/>
  <c r="B33" i="477"/>
  <c r="U1" i="503" s="1"/>
  <c r="B34" i="477"/>
  <c r="U1" i="504" s="1"/>
  <c r="B35" i="477"/>
  <c r="U1" i="505" s="1"/>
  <c r="B36" i="477"/>
  <c r="U1" i="506" s="1"/>
  <c r="B37" i="477"/>
  <c r="B38" i="477"/>
  <c r="B39" i="477"/>
  <c r="B40" i="477"/>
  <c r="B41" i="477"/>
  <c r="B42" i="477"/>
  <c r="B43" i="477"/>
  <c r="B44" i="477"/>
  <c r="B45" i="477"/>
  <c r="B46" i="477"/>
  <c r="B47" i="477"/>
  <c r="B48" i="477"/>
  <c r="B49" i="477"/>
  <c r="B50" i="477"/>
  <c r="B51" i="477"/>
  <c r="B52" i="477"/>
  <c r="B53" i="477"/>
  <c r="B54" i="477"/>
  <c r="B55" i="477"/>
  <c r="B56" i="477"/>
  <c r="B57" i="477"/>
  <c r="B58" i="477"/>
  <c r="B59" i="477"/>
  <c r="B60" i="477"/>
  <c r="B61" i="477"/>
  <c r="B62" i="477"/>
  <c r="B63" i="477"/>
  <c r="B64" i="477"/>
  <c r="B65" i="477"/>
  <c r="B66" i="477"/>
  <c r="B67" i="477"/>
  <c r="B68" i="477"/>
  <c r="B69" i="477"/>
  <c r="B70" i="477"/>
  <c r="B71" i="477"/>
  <c r="B72" i="477"/>
  <c r="B73" i="477"/>
  <c r="B74" i="477"/>
  <c r="B75" i="477"/>
  <c r="B76" i="477"/>
  <c r="B77" i="477"/>
  <c r="B78" i="477"/>
  <c r="B79" i="477"/>
  <c r="B80" i="477"/>
  <c r="B81" i="477"/>
  <c r="B82" i="477"/>
  <c r="B83" i="477"/>
  <c r="B84" i="477"/>
  <c r="B85" i="477"/>
  <c r="B86" i="477"/>
  <c r="B87" i="477"/>
  <c r="B88" i="477"/>
  <c r="B89" i="477"/>
  <c r="B90" i="477"/>
  <c r="B91" i="477"/>
  <c r="B92" i="477"/>
  <c r="B93" i="477"/>
  <c r="B94" i="477"/>
  <c r="B95" i="477"/>
  <c r="B96" i="477"/>
  <c r="B97" i="477"/>
  <c r="B98" i="477"/>
  <c r="B99" i="477"/>
  <c r="B100" i="477"/>
  <c r="B101" i="477"/>
  <c r="B102" i="477"/>
  <c r="B103" i="477"/>
  <c r="B104" i="477"/>
  <c r="B105" i="477"/>
  <c r="B106" i="477"/>
  <c r="B107" i="477"/>
  <c r="B108" i="477"/>
  <c r="B109" i="477"/>
  <c r="B110" i="477"/>
  <c r="B111" i="477"/>
  <c r="B112" i="477"/>
  <c r="B113" i="477"/>
  <c r="B114" i="477"/>
  <c r="B115" i="477"/>
  <c r="B116" i="477"/>
  <c r="B117" i="477"/>
  <c r="B118" i="477"/>
  <c r="B119" i="477"/>
  <c r="B120" i="477"/>
  <c r="B121" i="477"/>
  <c r="B122" i="477"/>
  <c r="B123" i="477"/>
  <c r="B124" i="477"/>
  <c r="B125" i="477"/>
  <c r="B126" i="477"/>
  <c r="B127" i="477"/>
  <c r="B128" i="477"/>
  <c r="B129" i="477"/>
  <c r="B130" i="477"/>
  <c r="CG130" i="477"/>
  <c r="AQ130" i="477"/>
  <c r="CM130" i="477"/>
  <c r="CK129" i="477"/>
  <c r="CK128" i="477"/>
  <c r="CG128" i="477"/>
  <c r="AQ128" i="477"/>
  <c r="CM128" i="477"/>
  <c r="CK127" i="477"/>
  <c r="CK126" i="477"/>
  <c r="CG126" i="477"/>
  <c r="AQ126" i="477"/>
  <c r="CM126" i="477"/>
  <c r="CK125" i="477"/>
  <c r="CK124" i="477"/>
  <c r="CG124" i="477"/>
  <c r="AQ124" i="477"/>
  <c r="CM124" i="477"/>
  <c r="CK123" i="477"/>
  <c r="CK122" i="477"/>
  <c r="CG122" i="477"/>
  <c r="AQ122" i="477"/>
  <c r="CM122" i="477"/>
  <c r="CE121" i="477"/>
  <c r="CM121" i="477"/>
  <c r="CK120" i="477"/>
  <c r="CG120" i="477"/>
  <c r="AQ120" i="477"/>
  <c r="CM120" i="477"/>
  <c r="CE119" i="477"/>
  <c r="CM119" i="477"/>
  <c r="CK118" i="477"/>
  <c r="CG118" i="477"/>
  <c r="AQ118" i="477"/>
  <c r="CM118" i="477"/>
  <c r="CI117" i="477"/>
  <c r="CE117" i="477"/>
  <c r="CM117" i="477"/>
  <c r="CG116" i="477"/>
  <c r="AQ116" i="477"/>
  <c r="CM115" i="477"/>
  <c r="CK115" i="477"/>
  <c r="CI115" i="477"/>
  <c r="CE115" i="477"/>
  <c r="AQ115" i="477"/>
  <c r="CM114" i="477"/>
  <c r="CK114" i="477"/>
  <c r="CI114" i="477"/>
  <c r="CE114" i="477"/>
  <c r="AQ114" i="477"/>
  <c r="CM113" i="477"/>
  <c r="CH113" i="477"/>
  <c r="CD113" i="477"/>
  <c r="AR113" i="477"/>
  <c r="CI113" i="477"/>
  <c r="CK112" i="477"/>
  <c r="CJ112" i="477"/>
  <c r="CG112" i="477"/>
  <c r="CF112" i="477"/>
  <c r="AQ112" i="477"/>
  <c r="CM112" i="477"/>
  <c r="CL111" i="477"/>
  <c r="CI111" i="477"/>
  <c r="CH111" i="477"/>
  <c r="CD111" i="477"/>
  <c r="AR111" i="477"/>
  <c r="CK110" i="477"/>
  <c r="CJ110" i="477"/>
  <c r="CG110" i="477"/>
  <c r="CF110" i="477"/>
  <c r="AQ110" i="477"/>
  <c r="CM110" i="477"/>
  <c r="CL109" i="477"/>
  <c r="CH109" i="477"/>
  <c r="CD109" i="477"/>
  <c r="AR109" i="477"/>
  <c r="CI109" i="477"/>
  <c r="CK108" i="477"/>
  <c r="CJ108" i="477"/>
  <c r="CG108" i="477"/>
  <c r="CF108" i="477"/>
  <c r="AQ108" i="477"/>
  <c r="CM108" i="477"/>
  <c r="CL107" i="477"/>
  <c r="CH107" i="477"/>
  <c r="CD107" i="477"/>
  <c r="AR107" i="477"/>
  <c r="CM107" i="477"/>
  <c r="CF106" i="477"/>
  <c r="CI106" i="477"/>
  <c r="CL105" i="477"/>
  <c r="CK105" i="477"/>
  <c r="CI105" i="477"/>
  <c r="CG105" i="477"/>
  <c r="CE105" i="477"/>
  <c r="CD105" i="477"/>
  <c r="AR105" i="477"/>
  <c r="CI104" i="477"/>
  <c r="CM104" i="477"/>
  <c r="CM103" i="477"/>
  <c r="CI103" i="477"/>
  <c r="CH103" i="477"/>
  <c r="CG103" i="477"/>
  <c r="AQ103" i="477"/>
  <c r="CF102" i="477"/>
  <c r="CJ102" i="477"/>
  <c r="CL101" i="477"/>
  <c r="CK101" i="477"/>
  <c r="CI101" i="477"/>
  <c r="CG101" i="477"/>
  <c r="CE101" i="477"/>
  <c r="CD101" i="477"/>
  <c r="AR101" i="477"/>
  <c r="CM99" i="477"/>
  <c r="CL99" i="477"/>
  <c r="CH99" i="477"/>
  <c r="CG99" i="477"/>
  <c r="CD99" i="477"/>
  <c r="AR99" i="477"/>
  <c r="CJ97" i="477"/>
  <c r="CE97" i="477"/>
  <c r="AQ97" i="477"/>
  <c r="CM97" i="477"/>
  <c r="CK96" i="477"/>
  <c r="CI96" i="477"/>
  <c r="CE96" i="477"/>
  <c r="CD96" i="477"/>
  <c r="AR96" i="477"/>
  <c r="CL96" i="477"/>
  <c r="CM95" i="477"/>
  <c r="CK95" i="477"/>
  <c r="CJ95" i="477"/>
  <c r="CG95" i="477"/>
  <c r="CF95" i="477"/>
  <c r="CE95" i="477"/>
  <c r="AQ95" i="477"/>
  <c r="CM94" i="477"/>
  <c r="CH94" i="477"/>
  <c r="AQ94" i="477"/>
  <c r="CE93" i="477"/>
  <c r="AQ93" i="477"/>
  <c r="CK92" i="477"/>
  <c r="CI92" i="477"/>
  <c r="CE92" i="477"/>
  <c r="CD92" i="477"/>
  <c r="AR92" i="477"/>
  <c r="CL92" i="477"/>
  <c r="CM91" i="477"/>
  <c r="CK91" i="477"/>
  <c r="CJ91" i="477"/>
  <c r="CG91" i="477"/>
  <c r="CF91" i="477"/>
  <c r="CE91" i="477"/>
  <c r="AQ91" i="477"/>
  <c r="CM90" i="477"/>
  <c r="CL90" i="477"/>
  <c r="CH90" i="477"/>
  <c r="CG90" i="477"/>
  <c r="AQ90" i="477"/>
  <c r="CI90" i="477"/>
  <c r="CL89" i="477"/>
  <c r="CK88" i="477"/>
  <c r="CJ88" i="477"/>
  <c r="CG88" i="477"/>
  <c r="CF88" i="477"/>
  <c r="AQ88" i="477"/>
  <c r="CM88" i="477"/>
  <c r="CI87" i="477"/>
  <c r="AR87" i="477"/>
  <c r="CL87" i="477"/>
  <c r="CK86" i="477"/>
  <c r="CJ86" i="477"/>
  <c r="CG86" i="477"/>
  <c r="CF86" i="477"/>
  <c r="AQ86" i="477"/>
  <c r="CM86" i="477"/>
  <c r="CL85" i="477"/>
  <c r="CK84" i="477"/>
  <c r="CJ84" i="477"/>
  <c r="CG84" i="477"/>
  <c r="CF84" i="477"/>
  <c r="AQ84" i="477"/>
  <c r="CM84" i="477"/>
  <c r="CI83" i="477"/>
  <c r="AR83" i="477"/>
  <c r="CL83" i="477"/>
  <c r="CJ82" i="477"/>
  <c r="CL81" i="477"/>
  <c r="CK81" i="477"/>
  <c r="CI81" i="477"/>
  <c r="CG81" i="477"/>
  <c r="CE81" i="477"/>
  <c r="CD81" i="477"/>
  <c r="AR81" i="477"/>
  <c r="CM80" i="477"/>
  <c r="CK80" i="477"/>
  <c r="CG80" i="477"/>
  <c r="CF80" i="477"/>
  <c r="CJ80" i="477"/>
  <c r="CL79" i="477"/>
  <c r="CG79" i="477"/>
  <c r="CK79" i="477"/>
  <c r="CM78" i="477"/>
  <c r="CL77" i="477"/>
  <c r="CK77" i="477"/>
  <c r="CI77" i="477"/>
  <c r="CG77" i="477"/>
  <c r="CE77" i="477"/>
  <c r="CD77" i="477"/>
  <c r="AR77" i="477"/>
  <c r="CM76" i="477"/>
  <c r="CK76" i="477"/>
  <c r="CG76" i="477"/>
  <c r="CF76" i="477"/>
  <c r="CJ76" i="477"/>
  <c r="CL75" i="477"/>
  <c r="CG75" i="477"/>
  <c r="CK75" i="477"/>
  <c r="CM74" i="477"/>
  <c r="CL73" i="477"/>
  <c r="CK73" i="477"/>
  <c r="CI73" i="477"/>
  <c r="CG73" i="477"/>
  <c r="CE73" i="477"/>
  <c r="CD73" i="477"/>
  <c r="AR73" i="477"/>
  <c r="CM72" i="477"/>
  <c r="CK72" i="477"/>
  <c r="CG72" i="477"/>
  <c r="CF72" i="477"/>
  <c r="CJ72" i="477"/>
  <c r="CL71" i="477"/>
  <c r="CG71" i="477"/>
  <c r="CK71" i="477"/>
  <c r="CL69" i="477"/>
  <c r="CK69" i="477"/>
  <c r="CI69" i="477"/>
  <c r="CG69" i="477"/>
  <c r="CE69" i="477"/>
  <c r="CD69" i="477"/>
  <c r="AR69" i="477"/>
  <c r="CM68" i="477"/>
  <c r="CK68" i="477"/>
  <c r="CG68" i="477"/>
  <c r="CF68" i="477"/>
  <c r="CJ68" i="477"/>
  <c r="CL67" i="477"/>
  <c r="CG67" i="477"/>
  <c r="CK67" i="477"/>
  <c r="CI66" i="477"/>
  <c r="CL65" i="477"/>
  <c r="CK65" i="477"/>
  <c r="CI65" i="477"/>
  <c r="CG65" i="477"/>
  <c r="CE65" i="477"/>
  <c r="CD65" i="477"/>
  <c r="AR65" i="477"/>
  <c r="CM64" i="477"/>
  <c r="CK64" i="477"/>
  <c r="CI64" i="477"/>
  <c r="CG64" i="477"/>
  <c r="CF64" i="477"/>
  <c r="CD64" i="477"/>
  <c r="AR64" i="477"/>
  <c r="AQ64" i="477"/>
  <c r="CL63" i="477"/>
  <c r="CD63" i="477"/>
  <c r="AR63" i="477"/>
  <c r="CI63" i="477"/>
  <c r="CL62" i="477"/>
  <c r="CK62" i="477"/>
  <c r="CJ62" i="477"/>
  <c r="CH62" i="477"/>
  <c r="CG62" i="477"/>
  <c r="CF62" i="477"/>
  <c r="CD62" i="477"/>
  <c r="AR62" i="477"/>
  <c r="AQ62" i="477"/>
  <c r="CM62" i="477"/>
  <c r="CL61" i="477"/>
  <c r="CF61" i="477"/>
  <c r="CJ61" i="477"/>
  <c r="CL60" i="477"/>
  <c r="CK60" i="477"/>
  <c r="CJ60" i="477"/>
  <c r="CH60" i="477"/>
  <c r="CG60" i="477"/>
  <c r="CF60" i="477"/>
  <c r="CD60" i="477"/>
  <c r="AR60" i="477"/>
  <c r="AQ60" i="477"/>
  <c r="CM60" i="477"/>
  <c r="CL59" i="477"/>
  <c r="CF59" i="477"/>
  <c r="CJ59" i="477"/>
  <c r="CL58" i="477"/>
  <c r="CK58" i="477"/>
  <c r="CJ58" i="477"/>
  <c r="CH58" i="477"/>
  <c r="CG58" i="477"/>
  <c r="CF58" i="477"/>
  <c r="CD58" i="477"/>
  <c r="AR58" i="477"/>
  <c r="AQ58" i="477"/>
  <c r="CM58" i="477"/>
  <c r="CL57" i="477"/>
  <c r="CF57" i="477"/>
  <c r="CJ57" i="477"/>
  <c r="CL56" i="477"/>
  <c r="CK56" i="477"/>
  <c r="CJ56" i="477"/>
  <c r="CH56" i="477"/>
  <c r="CG56" i="477"/>
  <c r="CF56" i="477"/>
  <c r="CD56" i="477"/>
  <c r="AR56" i="477"/>
  <c r="AQ56" i="477"/>
  <c r="CM56" i="477"/>
  <c r="CL55" i="477"/>
  <c r="CF55" i="477"/>
  <c r="CJ55" i="477"/>
  <c r="CL54" i="477"/>
  <c r="CK54" i="477"/>
  <c r="CJ54" i="477"/>
  <c r="CH54" i="477"/>
  <c r="CG54" i="477"/>
  <c r="CF54" i="477"/>
  <c r="CD54" i="477"/>
  <c r="AR54" i="477"/>
  <c r="AQ54" i="477"/>
  <c r="CM54" i="477"/>
  <c r="CL53" i="477"/>
  <c r="CF53" i="477"/>
  <c r="CJ53" i="477"/>
  <c r="CL52" i="477"/>
  <c r="CK52" i="477"/>
  <c r="CJ52" i="477"/>
  <c r="CH52" i="477"/>
  <c r="CG52" i="477"/>
  <c r="CF52" i="477"/>
  <c r="CD52" i="477"/>
  <c r="AR52" i="477"/>
  <c r="AQ52" i="477"/>
  <c r="CM52" i="477"/>
  <c r="CL51" i="477"/>
  <c r="CF51" i="477"/>
  <c r="CJ51" i="477"/>
  <c r="CL50" i="477"/>
  <c r="CK50" i="477"/>
  <c r="CJ50" i="477"/>
  <c r="CH50" i="477"/>
  <c r="CG50" i="477"/>
  <c r="CF50" i="477"/>
  <c r="CD50" i="477"/>
  <c r="AR50" i="477"/>
  <c r="AQ50" i="477"/>
  <c r="CM50" i="477"/>
  <c r="CL49" i="477"/>
  <c r="CF49" i="477"/>
  <c r="CJ49" i="477"/>
  <c r="CL48" i="477"/>
  <c r="CK48" i="477"/>
  <c r="CJ48" i="477"/>
  <c r="CH48" i="477"/>
  <c r="CG48" i="477"/>
  <c r="CF48" i="477"/>
  <c r="CD48" i="477"/>
  <c r="AR48" i="477"/>
  <c r="AQ48" i="477"/>
  <c r="CM48" i="477"/>
  <c r="CL47" i="477"/>
  <c r="CF47" i="477"/>
  <c r="CJ47" i="477"/>
  <c r="CL46" i="477"/>
  <c r="CK46" i="477"/>
  <c r="CJ46" i="477"/>
  <c r="CH46" i="477"/>
  <c r="CG46" i="477"/>
  <c r="CF46" i="477"/>
  <c r="CD46" i="477"/>
  <c r="AR46" i="477"/>
  <c r="AQ46" i="477"/>
  <c r="CM46" i="477"/>
  <c r="CL45" i="477"/>
  <c r="CF45" i="477"/>
  <c r="CJ45" i="477"/>
  <c r="CL44" i="477"/>
  <c r="CK44" i="477"/>
  <c r="CJ44" i="477"/>
  <c r="CH44" i="477"/>
  <c r="CG44" i="477"/>
  <c r="CF44" i="477"/>
  <c r="CD44" i="477"/>
  <c r="AR44" i="477"/>
  <c r="AQ44" i="477"/>
  <c r="CM44" i="477"/>
  <c r="CL43" i="477"/>
  <c r="CF43" i="477"/>
  <c r="CJ43" i="477"/>
  <c r="CL42" i="477"/>
  <c r="CK42" i="477"/>
  <c r="CJ42" i="477"/>
  <c r="CH42" i="477"/>
  <c r="CG42" i="477"/>
  <c r="CF42" i="477"/>
  <c r="CD42" i="477"/>
  <c r="AR42" i="477"/>
  <c r="AQ42" i="477"/>
  <c r="CM42" i="477"/>
  <c r="AR41" i="477"/>
  <c r="AQ41" i="477"/>
  <c r="CM40" i="477"/>
  <c r="CL39" i="477"/>
  <c r="CK39" i="477"/>
  <c r="CH39" i="477"/>
  <c r="CG39" i="477"/>
  <c r="CD39" i="477"/>
  <c r="AR39" i="477"/>
  <c r="AQ39" i="477"/>
  <c r="CM39" i="477"/>
  <c r="CM38" i="477"/>
  <c r="CJ38" i="477"/>
  <c r="CI38" i="477"/>
  <c r="CE38" i="477"/>
  <c r="CL37" i="477"/>
  <c r="CK37" i="477"/>
  <c r="CH37" i="477"/>
  <c r="CG37" i="477"/>
  <c r="CD37" i="477"/>
  <c r="AR37" i="477"/>
  <c r="AQ37" i="477"/>
  <c r="CM37" i="477"/>
  <c r="AR35" i="477"/>
  <c r="AQ35" i="477"/>
  <c r="AR33" i="477"/>
  <c r="AQ33" i="477"/>
  <c r="B31" i="477"/>
  <c r="U1" i="500" s="1"/>
  <c r="CM30" i="477"/>
  <c r="CM33" i="477" s="1"/>
  <c r="CL30" i="477"/>
  <c r="CL33" i="477" s="1"/>
  <c r="CK30" i="477"/>
  <c r="CK33" i="477" s="1"/>
  <c r="CJ30" i="477"/>
  <c r="CJ34" i="477" s="1"/>
  <c r="CI30" i="477"/>
  <c r="CI34" i="477" s="1"/>
  <c r="CH30" i="477"/>
  <c r="CH33" i="477" s="1"/>
  <c r="CG30" i="477"/>
  <c r="CG31" i="477" s="1"/>
  <c r="CF30" i="477"/>
  <c r="CE30" i="477"/>
  <c r="CE34" i="477" s="1"/>
  <c r="CD30" i="477"/>
  <c r="CD33" i="477" s="1"/>
  <c r="BY30" i="477"/>
  <c r="BU30" i="477"/>
  <c r="BT30" i="477"/>
  <c r="BD30" i="477"/>
  <c r="BC30" i="477"/>
  <c r="BB30" i="477"/>
  <c r="BA30" i="477"/>
  <c r="AZ30" i="477"/>
  <c r="AY30" i="477"/>
  <c r="AX30" i="477"/>
  <c r="AW30" i="477"/>
  <c r="AV30" i="477"/>
  <c r="AU30" i="477"/>
  <c r="AT30" i="477"/>
  <c r="AS30" i="477"/>
  <c r="BY29" i="477"/>
  <c r="BX29" i="477"/>
  <c r="BW29" i="477"/>
  <c r="BV29" i="477"/>
  <c r="BU29" i="477"/>
  <c r="BT29" i="477"/>
  <c r="BB29" i="477"/>
  <c r="AY29" i="477"/>
  <c r="AX29" i="477"/>
  <c r="AW29" i="477"/>
  <c r="AV29" i="477"/>
  <c r="AU29" i="477"/>
  <c r="AT29" i="477"/>
  <c r="AS29" i="477"/>
  <c r="BD29" i="477"/>
  <c r="BC29" i="477"/>
  <c r="E29" i="477"/>
  <c r="D29" i="477"/>
  <c r="C29" i="477"/>
  <c r="AR3" i="477"/>
  <c r="AO3" i="477"/>
  <c r="AN3" i="477"/>
  <c r="AZ2" i="477"/>
  <c r="AY2" i="477"/>
  <c r="AX2" i="477"/>
  <c r="AW2" i="477"/>
  <c r="AV2" i="477"/>
  <c r="AU2" i="477"/>
  <c r="AT2" i="477"/>
  <c r="AO2" i="477"/>
  <c r="AN2" i="477"/>
  <c r="B1" i="477"/>
  <c r="CM36" i="477" l="1"/>
  <c r="CL41" i="477"/>
  <c r="O29" i="477"/>
  <c r="N29" i="477"/>
  <c r="N5" i="477" s="1"/>
  <c r="CM41" i="477"/>
  <c r="CD41" i="477"/>
  <c r="CK41" i="477"/>
  <c r="CG41" i="477"/>
  <c r="CH41" i="477"/>
  <c r="K46" i="531"/>
  <c r="N46" i="531" s="1"/>
  <c r="Q46" i="531" s="1"/>
  <c r="K90" i="531"/>
  <c r="N90" i="531" s="1"/>
  <c r="Q90" i="531" s="1"/>
  <c r="K51" i="531"/>
  <c r="N51" i="531" s="1"/>
  <c r="K78" i="531"/>
  <c r="N78" i="531" s="1"/>
  <c r="Q78" i="531" s="1"/>
  <c r="T78" i="531" s="1"/>
  <c r="K56" i="531"/>
  <c r="N56" i="531" s="1"/>
  <c r="K47" i="531"/>
  <c r="N47" i="531" s="1"/>
  <c r="K91" i="531"/>
  <c r="N91" i="531" s="1"/>
  <c r="Q91" i="531" s="1"/>
  <c r="K109" i="531"/>
  <c r="N109" i="531" s="1"/>
  <c r="Q109" i="531" s="1"/>
  <c r="T109" i="531" s="1"/>
  <c r="K129" i="531"/>
  <c r="K89" i="531"/>
  <c r="N89" i="531" s="1"/>
  <c r="Q89" i="531" s="1"/>
  <c r="T89" i="531" s="1"/>
  <c r="K113" i="531"/>
  <c r="N113" i="531" s="1"/>
  <c r="K81" i="531"/>
  <c r="N81" i="531" s="1"/>
  <c r="K59" i="531"/>
  <c r="N59" i="531" s="1"/>
  <c r="Q59" i="531" s="1"/>
  <c r="T59" i="531" s="1"/>
  <c r="K86" i="531"/>
  <c r="N86" i="531" s="1"/>
  <c r="Q86" i="531" s="1"/>
  <c r="K61" i="531"/>
  <c r="N61" i="531" s="1"/>
  <c r="Q61" i="531" s="1"/>
  <c r="T61" i="531" s="1"/>
  <c r="K118" i="531"/>
  <c r="N118" i="531" s="1"/>
  <c r="Q118" i="531" s="1"/>
  <c r="T118" i="531" s="1"/>
  <c r="K69" i="531"/>
  <c r="N69" i="531" s="1"/>
  <c r="Q69" i="531" s="1"/>
  <c r="K43" i="531"/>
  <c r="N43" i="531" s="1"/>
  <c r="Q43" i="531" s="1"/>
  <c r="K71" i="531"/>
  <c r="N71" i="531" s="1"/>
  <c r="Q71" i="531" s="1"/>
  <c r="T71" i="531" s="1"/>
  <c r="K73" i="531"/>
  <c r="N73" i="531" s="1"/>
  <c r="Q73" i="531" s="1"/>
  <c r="K120" i="531"/>
  <c r="N120" i="531" s="1"/>
  <c r="Q120" i="531" s="1"/>
  <c r="T120" i="531" s="1"/>
  <c r="K128" i="531"/>
  <c r="N128" i="531" s="1"/>
  <c r="Q128" i="531" s="1"/>
  <c r="T128" i="531" s="1"/>
  <c r="K83" i="531"/>
  <c r="N83" i="531" s="1"/>
  <c r="K121" i="531"/>
  <c r="N121" i="531" s="1"/>
  <c r="Q121" i="531" s="1"/>
  <c r="T121" i="531" s="1"/>
  <c r="K112" i="531"/>
  <c r="N112" i="531" s="1"/>
  <c r="C127" i="535"/>
  <c r="D127" i="535" s="1"/>
  <c r="B127" i="532"/>
  <c r="O127" i="532" s="1"/>
  <c r="K127" i="532"/>
  <c r="C48" i="535"/>
  <c r="D48" i="535" s="1"/>
  <c r="K48" i="532"/>
  <c r="B48" i="532"/>
  <c r="O48" i="532" s="1"/>
  <c r="C67" i="535"/>
  <c r="D67" i="535" s="1"/>
  <c r="B67" i="532"/>
  <c r="O67" i="532" s="1"/>
  <c r="K67" i="532"/>
  <c r="C71" i="535"/>
  <c r="D71" i="535" s="1"/>
  <c r="K71" i="532"/>
  <c r="B71" i="532"/>
  <c r="O71" i="532" s="1"/>
  <c r="C73" i="535"/>
  <c r="D73" i="535" s="1"/>
  <c r="B73" i="532"/>
  <c r="O73" i="532" s="1"/>
  <c r="K73" i="532"/>
  <c r="J106" i="527"/>
  <c r="Q106" i="532"/>
  <c r="C93" i="535"/>
  <c r="D93" i="535" s="1"/>
  <c r="B93" i="532"/>
  <c r="O93" i="532" s="1"/>
  <c r="K93" i="532"/>
  <c r="Q92" i="532"/>
  <c r="J92" i="527"/>
  <c r="C92" i="535"/>
  <c r="D92" i="535" s="1"/>
  <c r="B92" i="532"/>
  <c r="O92" i="532" s="1"/>
  <c r="K92" i="532"/>
  <c r="K92" i="531"/>
  <c r="N92" i="531" s="1"/>
  <c r="C82" i="535"/>
  <c r="D82" i="535" s="1"/>
  <c r="B82" i="532"/>
  <c r="O82" i="532" s="1"/>
  <c r="K82" i="532"/>
  <c r="C83" i="535"/>
  <c r="D83" i="535" s="1"/>
  <c r="K83" i="532"/>
  <c r="B83" i="532"/>
  <c r="O83" i="532" s="1"/>
  <c r="C77" i="535"/>
  <c r="D77" i="535" s="1"/>
  <c r="B77" i="532"/>
  <c r="O77" i="532" s="1"/>
  <c r="K77" i="532"/>
  <c r="K111" i="531"/>
  <c r="N111" i="531" s="1"/>
  <c r="Q111" i="531" s="1"/>
  <c r="C103" i="535"/>
  <c r="D103" i="535" s="1"/>
  <c r="K103" i="532"/>
  <c r="B103" i="532"/>
  <c r="O103" i="532" s="1"/>
  <c r="C64" i="535"/>
  <c r="D64" i="535" s="1"/>
  <c r="K64" i="532"/>
  <c r="B64" i="532"/>
  <c r="O64" i="532" s="1"/>
  <c r="C120" i="535"/>
  <c r="D120" i="535" s="1"/>
  <c r="K120" i="532"/>
  <c r="B120" i="532"/>
  <c r="O120" i="532" s="1"/>
  <c r="Q72" i="532"/>
  <c r="J72" i="527"/>
  <c r="C110" i="535"/>
  <c r="D110" i="535" s="1"/>
  <c r="B110" i="532"/>
  <c r="O110" i="532" s="1"/>
  <c r="K110" i="532"/>
  <c r="C117" i="535"/>
  <c r="D117" i="535" s="1"/>
  <c r="B117" i="532"/>
  <c r="O117" i="532" s="1"/>
  <c r="K117" i="532"/>
  <c r="J117" i="527"/>
  <c r="Q117" i="532"/>
  <c r="Q105" i="532"/>
  <c r="J105" i="527"/>
  <c r="K75" i="531"/>
  <c r="N75" i="531" s="1"/>
  <c r="Q75" i="531" s="1"/>
  <c r="C116" i="535"/>
  <c r="D116" i="535" s="1"/>
  <c r="K116" i="532"/>
  <c r="B116" i="532"/>
  <c r="O116" i="532" s="1"/>
  <c r="K123" i="531"/>
  <c r="N123" i="531" s="1"/>
  <c r="Q123" i="531" s="1"/>
  <c r="T123" i="531" s="1"/>
  <c r="Q55" i="532"/>
  <c r="J55" i="527"/>
  <c r="Q97" i="532"/>
  <c r="J97" i="527"/>
  <c r="J61" i="527"/>
  <c r="Q61" i="532"/>
  <c r="J63" i="527"/>
  <c r="Q63" i="532"/>
  <c r="K119" i="531"/>
  <c r="N119" i="531" s="1"/>
  <c r="Q119" i="531" s="1"/>
  <c r="K87" i="531"/>
  <c r="N87" i="531" s="1"/>
  <c r="Q87" i="531" s="1"/>
  <c r="T87" i="531" s="1"/>
  <c r="Q122" i="532"/>
  <c r="J122" i="527"/>
  <c r="Q99" i="532"/>
  <c r="J99" i="527"/>
  <c r="Q76" i="532"/>
  <c r="J76" i="527"/>
  <c r="J69" i="527"/>
  <c r="Q69" i="532"/>
  <c r="Q102" i="532"/>
  <c r="J102" i="527"/>
  <c r="Q79" i="532"/>
  <c r="J79" i="527"/>
  <c r="Q68" i="532"/>
  <c r="J68" i="527"/>
  <c r="Q115" i="532"/>
  <c r="J115" i="527"/>
  <c r="Q126" i="532"/>
  <c r="J126" i="527"/>
  <c r="K127" i="531"/>
  <c r="N127" i="531" s="1"/>
  <c r="K48" i="531"/>
  <c r="N48" i="531" s="1"/>
  <c r="K67" i="531"/>
  <c r="N67" i="531" s="1"/>
  <c r="Q71" i="532"/>
  <c r="J71" i="527"/>
  <c r="K93" i="531"/>
  <c r="N93" i="531" s="1"/>
  <c r="J83" i="527"/>
  <c r="Q83" i="532"/>
  <c r="J77" i="527"/>
  <c r="Q77" i="532"/>
  <c r="Q111" i="532"/>
  <c r="J111" i="527"/>
  <c r="K103" i="531"/>
  <c r="N103" i="531" s="1"/>
  <c r="Q103" i="531" s="1"/>
  <c r="T103" i="531" s="1"/>
  <c r="K64" i="531"/>
  <c r="N64" i="531" s="1"/>
  <c r="Q64" i="531" s="1"/>
  <c r="K110" i="531"/>
  <c r="N110" i="531" s="1"/>
  <c r="K98" i="531"/>
  <c r="N98" i="531" s="1"/>
  <c r="J109" i="527"/>
  <c r="Q109" i="532"/>
  <c r="C62" i="535"/>
  <c r="D62" i="535" s="1"/>
  <c r="B62" i="532"/>
  <c r="O62" i="532" s="1"/>
  <c r="K62" i="532"/>
  <c r="K62" i="531"/>
  <c r="N62" i="531" s="1"/>
  <c r="Q62" i="532"/>
  <c r="J62" i="527"/>
  <c r="C75" i="535"/>
  <c r="D75" i="535" s="1"/>
  <c r="K75" i="532"/>
  <c r="B75" i="532"/>
  <c r="O75" i="532" s="1"/>
  <c r="Q75" i="532"/>
  <c r="J75" i="527"/>
  <c r="K95" i="531"/>
  <c r="N95" i="531" s="1"/>
  <c r="Q95" i="531" s="1"/>
  <c r="C124" i="535"/>
  <c r="D124" i="535" s="1"/>
  <c r="K124" i="532"/>
  <c r="B124" i="532"/>
  <c r="O124" i="532" s="1"/>
  <c r="K124" i="531"/>
  <c r="N124" i="531" s="1"/>
  <c r="K54" i="531"/>
  <c r="N54" i="531" s="1"/>
  <c r="C94" i="535"/>
  <c r="D94" i="535" s="1"/>
  <c r="B94" i="532"/>
  <c r="O94" i="532" s="1"/>
  <c r="K94" i="532"/>
  <c r="C129" i="535"/>
  <c r="D129" i="535" s="1"/>
  <c r="K129" i="532"/>
  <c r="B129" i="532"/>
  <c r="O129" i="532" s="1"/>
  <c r="C58" i="535"/>
  <c r="D58" i="535" s="1"/>
  <c r="K58" i="532"/>
  <c r="B58" i="532"/>
  <c r="O58" i="532" s="1"/>
  <c r="K58" i="531"/>
  <c r="N58" i="531" s="1"/>
  <c r="Q58" i="531" s="1"/>
  <c r="T58" i="531" s="1"/>
  <c r="J58" i="527"/>
  <c r="Q58" i="532"/>
  <c r="C89" i="535"/>
  <c r="D89" i="535" s="1"/>
  <c r="K89" i="532"/>
  <c r="B89" i="532"/>
  <c r="O89" i="532" s="1"/>
  <c r="K114" i="531"/>
  <c r="N114" i="531" s="1"/>
  <c r="C130" i="535"/>
  <c r="D130" i="535" s="1"/>
  <c r="B130" i="532"/>
  <c r="O130" i="532" s="1"/>
  <c r="K130" i="532"/>
  <c r="J59" i="527"/>
  <c r="Q59" i="532"/>
  <c r="J78" i="527"/>
  <c r="Q78" i="532"/>
  <c r="C123" i="535"/>
  <c r="D123" i="535" s="1"/>
  <c r="B123" i="532"/>
  <c r="O123" i="532" s="1"/>
  <c r="K123" i="532"/>
  <c r="Q80" i="532"/>
  <c r="J80" i="527"/>
  <c r="C80" i="535"/>
  <c r="D80" i="535" s="1"/>
  <c r="B80" i="532"/>
  <c r="O80" i="532" s="1"/>
  <c r="K80" i="532"/>
  <c r="K80" i="531"/>
  <c r="N80" i="531" s="1"/>
  <c r="J56" i="527"/>
  <c r="Q56" i="532"/>
  <c r="C44" i="535"/>
  <c r="D44" i="535" s="1"/>
  <c r="K44" i="532"/>
  <c r="B44" i="532"/>
  <c r="O44" i="532" s="1"/>
  <c r="C86" i="535"/>
  <c r="D86" i="535" s="1"/>
  <c r="K86" i="532"/>
  <c r="B86" i="532"/>
  <c r="O86" i="532" s="1"/>
  <c r="C60" i="535"/>
  <c r="D60" i="535" s="1"/>
  <c r="K60" i="532"/>
  <c r="B60" i="532"/>
  <c r="O60" i="532" s="1"/>
  <c r="K55" i="531"/>
  <c r="N55" i="531" s="1"/>
  <c r="Q55" i="531" s="1"/>
  <c r="T55" i="531" s="1"/>
  <c r="K108" i="531"/>
  <c r="N108" i="531" s="1"/>
  <c r="Q108" i="531" s="1"/>
  <c r="T108" i="531" s="1"/>
  <c r="Q108" i="532"/>
  <c r="J108" i="527"/>
  <c r="C108" i="535"/>
  <c r="D108" i="535" s="1"/>
  <c r="B108" i="532"/>
  <c r="O108" i="532" s="1"/>
  <c r="K108" i="532"/>
  <c r="C90" i="535"/>
  <c r="D90" i="535" s="1"/>
  <c r="K90" i="532"/>
  <c r="B90" i="532"/>
  <c r="O90" i="532" s="1"/>
  <c r="K52" i="531"/>
  <c r="N52" i="531" s="1"/>
  <c r="Q52" i="531" s="1"/>
  <c r="T52" i="531" s="1"/>
  <c r="Q47" i="532"/>
  <c r="J47" i="527"/>
  <c r="J91" i="527"/>
  <c r="Q91" i="532"/>
  <c r="J104" i="527"/>
  <c r="Q104" i="532"/>
  <c r="C104" i="535"/>
  <c r="D104" i="535" s="1"/>
  <c r="B104" i="532"/>
  <c r="O104" i="532" s="1"/>
  <c r="K104" i="532"/>
  <c r="K104" i="531"/>
  <c r="N104" i="531" s="1"/>
  <c r="Q104" i="531" s="1"/>
  <c r="T104" i="531" s="1"/>
  <c r="K85" i="531"/>
  <c r="N85" i="531" s="1"/>
  <c r="Q85" i="531" s="1"/>
  <c r="C84" i="535"/>
  <c r="D84" i="535" s="1"/>
  <c r="B84" i="532"/>
  <c r="O84" i="532" s="1"/>
  <c r="K84" i="532"/>
  <c r="K84" i="531"/>
  <c r="N84" i="531" s="1"/>
  <c r="Q84" i="531" s="1"/>
  <c r="T84" i="531" s="1"/>
  <c r="Q84" i="532"/>
  <c r="J84" i="527"/>
  <c r="C97" i="535"/>
  <c r="D97" i="535" s="1"/>
  <c r="B97" i="532"/>
  <c r="O97" i="532" s="1"/>
  <c r="K97" i="532"/>
  <c r="C61" i="535"/>
  <c r="D61" i="535" s="1"/>
  <c r="B61" i="532"/>
  <c r="O61" i="532" s="1"/>
  <c r="K61" i="532"/>
  <c r="K63" i="531"/>
  <c r="N63" i="531" s="1"/>
  <c r="Q63" i="531" s="1"/>
  <c r="T63" i="531" s="1"/>
  <c r="C51" i="535"/>
  <c r="D51" i="535" s="1"/>
  <c r="B51" i="532"/>
  <c r="O51" i="532" s="1"/>
  <c r="K51" i="532"/>
  <c r="C125" i="535"/>
  <c r="D125" i="535" s="1"/>
  <c r="B125" i="532"/>
  <c r="O125" i="532" s="1"/>
  <c r="K125" i="532"/>
  <c r="J125" i="527"/>
  <c r="Q125" i="532"/>
  <c r="K101" i="531"/>
  <c r="N101" i="531" s="1"/>
  <c r="Q101" i="531" s="1"/>
  <c r="T101" i="531" s="1"/>
  <c r="Q87" i="532"/>
  <c r="J87" i="527"/>
  <c r="K122" i="531"/>
  <c r="N122" i="531" s="1"/>
  <c r="Q122" i="531" s="1"/>
  <c r="T122" i="531" s="1"/>
  <c r="K42" i="531"/>
  <c r="N42" i="531" s="1"/>
  <c r="Q42" i="531" s="1"/>
  <c r="C107" i="535"/>
  <c r="D107" i="535" s="1"/>
  <c r="B107" i="532"/>
  <c r="O107" i="532" s="1"/>
  <c r="K107" i="532"/>
  <c r="K76" i="531"/>
  <c r="N76" i="531" s="1"/>
  <c r="Q76" i="531" s="1"/>
  <c r="C69" i="535"/>
  <c r="D69" i="535" s="1"/>
  <c r="B69" i="532"/>
  <c r="O69" i="532" s="1"/>
  <c r="K69" i="532"/>
  <c r="C79" i="535"/>
  <c r="D79" i="535" s="1"/>
  <c r="K79" i="532"/>
  <c r="B79" i="532"/>
  <c r="O79" i="532" s="1"/>
  <c r="J53" i="527"/>
  <c r="Q53" i="532"/>
  <c r="C53" i="535"/>
  <c r="D53" i="535" s="1"/>
  <c r="K53" i="532"/>
  <c r="B53" i="532"/>
  <c r="O53" i="532" s="1"/>
  <c r="K53" i="531"/>
  <c r="N53" i="531" s="1"/>
  <c r="C43" i="535"/>
  <c r="D43" i="535" s="1"/>
  <c r="K43" i="532"/>
  <c r="B43" i="532"/>
  <c r="O43" i="532" s="1"/>
  <c r="C88" i="535"/>
  <c r="D88" i="535" s="1"/>
  <c r="B88" i="532"/>
  <c r="O88" i="532" s="1"/>
  <c r="K88" i="532"/>
  <c r="K88" i="531"/>
  <c r="N88" i="531" s="1"/>
  <c r="J88" i="527"/>
  <c r="Q88" i="532"/>
  <c r="K100" i="531"/>
  <c r="N100" i="531" s="1"/>
  <c r="Q100" i="531" s="1"/>
  <c r="Q100" i="532"/>
  <c r="J100" i="527"/>
  <c r="C100" i="535"/>
  <c r="D100" i="535" s="1"/>
  <c r="B100" i="532"/>
  <c r="O100" i="532" s="1"/>
  <c r="K100" i="532"/>
  <c r="K68" i="531"/>
  <c r="N68" i="531" s="1"/>
  <c r="Q68" i="531" s="1"/>
  <c r="T68" i="531" s="1"/>
  <c r="C96" i="535"/>
  <c r="D96" i="535" s="1"/>
  <c r="B96" i="532"/>
  <c r="O96" i="532" s="1"/>
  <c r="K96" i="532"/>
  <c r="K96" i="531"/>
  <c r="N96" i="531" s="1"/>
  <c r="Q96" i="531" s="1"/>
  <c r="Q96" i="532"/>
  <c r="J96" i="527"/>
  <c r="C50" i="535"/>
  <c r="D50" i="535" s="1"/>
  <c r="B50" i="532"/>
  <c r="O50" i="532" s="1"/>
  <c r="K50" i="532"/>
  <c r="Q127" i="532"/>
  <c r="J127" i="527"/>
  <c r="Q48" i="531"/>
  <c r="T48" i="531" s="1"/>
  <c r="Q48" i="532"/>
  <c r="J48" i="527"/>
  <c r="Q67" i="532"/>
  <c r="J67" i="527"/>
  <c r="Q73" i="532"/>
  <c r="J73" i="527"/>
  <c r="C106" i="535"/>
  <c r="D106" i="535" s="1"/>
  <c r="K106" i="532"/>
  <c r="B106" i="532"/>
  <c r="O106" i="532" s="1"/>
  <c r="Q93" i="532"/>
  <c r="J93" i="527"/>
  <c r="K82" i="531"/>
  <c r="N82" i="531" s="1"/>
  <c r="K77" i="531"/>
  <c r="N77" i="531" s="1"/>
  <c r="C111" i="535"/>
  <c r="D111" i="535" s="1"/>
  <c r="K111" i="532"/>
  <c r="B111" i="532"/>
  <c r="O111" i="532" s="1"/>
  <c r="Q103" i="532"/>
  <c r="J103" i="527"/>
  <c r="J64" i="527"/>
  <c r="Q64" i="532"/>
  <c r="C72" i="535"/>
  <c r="D72" i="535" s="1"/>
  <c r="B72" i="532"/>
  <c r="O72" i="532" s="1"/>
  <c r="K72" i="532"/>
  <c r="J110" i="527"/>
  <c r="Q110" i="532"/>
  <c r="K117" i="531"/>
  <c r="N117" i="531" s="1"/>
  <c r="Q98" i="532"/>
  <c r="J98" i="527"/>
  <c r="K105" i="531"/>
  <c r="N105" i="531" s="1"/>
  <c r="Q105" i="531" s="1"/>
  <c r="T105" i="531" s="1"/>
  <c r="Q95" i="532"/>
  <c r="J95" i="527"/>
  <c r="Q124" i="532"/>
  <c r="J124" i="527"/>
  <c r="K94" i="531"/>
  <c r="N94" i="531" s="1"/>
  <c r="J129" i="527"/>
  <c r="Q129" i="532"/>
  <c r="Q89" i="532"/>
  <c r="J89" i="527"/>
  <c r="K116" i="531"/>
  <c r="J114" i="527"/>
  <c r="Q114" i="532"/>
  <c r="Q113" i="532"/>
  <c r="J113" i="527"/>
  <c r="K130" i="531"/>
  <c r="N130" i="531" s="1"/>
  <c r="J81" i="527"/>
  <c r="Q81" i="532"/>
  <c r="K44" i="531"/>
  <c r="N44" i="531" s="1"/>
  <c r="Q44" i="531" s="1"/>
  <c r="T44" i="531" s="1"/>
  <c r="J86" i="527"/>
  <c r="Q86" i="532"/>
  <c r="Q60" i="532"/>
  <c r="J60" i="527"/>
  <c r="Q52" i="532"/>
  <c r="J52" i="527"/>
  <c r="K97" i="531"/>
  <c r="N97" i="531" s="1"/>
  <c r="Q97" i="531" s="1"/>
  <c r="T97" i="531" s="1"/>
  <c r="Q119" i="532"/>
  <c r="J119" i="527"/>
  <c r="K65" i="531"/>
  <c r="N65" i="531" s="1"/>
  <c r="Q65" i="532"/>
  <c r="J65" i="527"/>
  <c r="Q118" i="532"/>
  <c r="J118" i="527"/>
  <c r="K99" i="531"/>
  <c r="N99" i="531" s="1"/>
  <c r="K107" i="531"/>
  <c r="N107" i="531" s="1"/>
  <c r="K102" i="531"/>
  <c r="N102" i="531" s="1"/>
  <c r="Q102" i="531" s="1"/>
  <c r="Q57" i="532"/>
  <c r="J57" i="527"/>
  <c r="K57" i="531"/>
  <c r="N57" i="531" s="1"/>
  <c r="Q57" i="531" s="1"/>
  <c r="T57" i="531" s="1"/>
  <c r="Q43" i="532"/>
  <c r="J43" i="527"/>
  <c r="K50" i="531"/>
  <c r="N50" i="531" s="1"/>
  <c r="Q50" i="531" s="1"/>
  <c r="T50" i="531" s="1"/>
  <c r="K115" i="531"/>
  <c r="N115" i="531" s="1"/>
  <c r="Q115" i="531" s="1"/>
  <c r="K126" i="531"/>
  <c r="J128" i="527"/>
  <c r="Q128" i="532"/>
  <c r="K106" i="531"/>
  <c r="N106" i="531" s="1"/>
  <c r="Q82" i="532"/>
  <c r="J82" i="527"/>
  <c r="J120" i="527"/>
  <c r="Q120" i="532"/>
  <c r="K72" i="531"/>
  <c r="C98" i="535"/>
  <c r="D98" i="535" s="1"/>
  <c r="K98" i="532"/>
  <c r="B98" i="532"/>
  <c r="O98" i="532" s="1"/>
  <c r="C105" i="535"/>
  <c r="D105" i="535" s="1"/>
  <c r="K105" i="532"/>
  <c r="B105" i="532"/>
  <c r="O105" i="532" s="1"/>
  <c r="C109" i="535"/>
  <c r="D109" i="535" s="1"/>
  <c r="K109" i="532"/>
  <c r="B109" i="532"/>
  <c r="O109" i="532" s="1"/>
  <c r="C95" i="535"/>
  <c r="D95" i="535" s="1"/>
  <c r="K95" i="532"/>
  <c r="B95" i="532"/>
  <c r="O95" i="532" s="1"/>
  <c r="C54" i="535"/>
  <c r="D54" i="535" s="1"/>
  <c r="B54" i="532"/>
  <c r="O54" i="532" s="1"/>
  <c r="K54" i="532"/>
  <c r="J54" i="527"/>
  <c r="Q54" i="532"/>
  <c r="J94" i="527"/>
  <c r="Q94" i="532"/>
  <c r="N129" i="531"/>
  <c r="Q129" i="531" s="1"/>
  <c r="C45" i="535"/>
  <c r="D45" i="535" s="1"/>
  <c r="B45" i="532"/>
  <c r="O45" i="532" s="1"/>
  <c r="K45" i="532"/>
  <c r="K45" i="531"/>
  <c r="N45" i="531" s="1"/>
  <c r="J45" i="527"/>
  <c r="Q45" i="532"/>
  <c r="Q116" i="532"/>
  <c r="J116" i="527"/>
  <c r="C114" i="535"/>
  <c r="D114" i="535" s="1"/>
  <c r="K114" i="532"/>
  <c r="B114" i="532"/>
  <c r="O114" i="532" s="1"/>
  <c r="J74" i="527"/>
  <c r="Q74" i="532"/>
  <c r="C74" i="535"/>
  <c r="D74" i="535" s="1"/>
  <c r="B74" i="532"/>
  <c r="O74" i="532" s="1"/>
  <c r="K74" i="532"/>
  <c r="K74" i="531"/>
  <c r="N74" i="531" s="1"/>
  <c r="Q74" i="531" s="1"/>
  <c r="C113" i="535"/>
  <c r="D113" i="535" s="1"/>
  <c r="B113" i="532"/>
  <c r="O113" i="532" s="1"/>
  <c r="K113" i="532"/>
  <c r="J130" i="527"/>
  <c r="Q130" i="532"/>
  <c r="C81" i="535"/>
  <c r="D81" i="535" s="1"/>
  <c r="K81" i="532"/>
  <c r="B81" i="532"/>
  <c r="O81" i="532" s="1"/>
  <c r="C59" i="535"/>
  <c r="D59" i="535" s="1"/>
  <c r="B59" i="532"/>
  <c r="O59" i="532" s="1"/>
  <c r="K59" i="532"/>
  <c r="C78" i="535"/>
  <c r="D78" i="535" s="1"/>
  <c r="B78" i="532"/>
  <c r="O78" i="532" s="1"/>
  <c r="K78" i="532"/>
  <c r="J121" i="527"/>
  <c r="Q121" i="532"/>
  <c r="C121" i="535"/>
  <c r="D121" i="535" s="1"/>
  <c r="K121" i="532"/>
  <c r="B121" i="532"/>
  <c r="O121" i="532" s="1"/>
  <c r="J123" i="527"/>
  <c r="Q123" i="532"/>
  <c r="C56" i="535"/>
  <c r="D56" i="535" s="1"/>
  <c r="B56" i="532"/>
  <c r="O56" i="532" s="1"/>
  <c r="K56" i="532"/>
  <c r="Q44" i="532"/>
  <c r="J44" i="527"/>
  <c r="K60" i="531"/>
  <c r="N60" i="531" s="1"/>
  <c r="C55" i="535"/>
  <c r="D55" i="535" s="1"/>
  <c r="K55" i="532"/>
  <c r="B55" i="532"/>
  <c r="O55" i="532" s="1"/>
  <c r="Q90" i="532"/>
  <c r="J90" i="527"/>
  <c r="C52" i="535"/>
  <c r="D52" i="535" s="1"/>
  <c r="K52" i="532"/>
  <c r="B52" i="532"/>
  <c r="O52" i="532" s="1"/>
  <c r="Q47" i="531"/>
  <c r="T47" i="531" s="1"/>
  <c r="C47" i="535"/>
  <c r="D47" i="535" s="1"/>
  <c r="B47" i="532"/>
  <c r="O47" i="532" s="1"/>
  <c r="K47" i="532"/>
  <c r="C91" i="535"/>
  <c r="D91" i="535" s="1"/>
  <c r="B91" i="532"/>
  <c r="O91" i="532" s="1"/>
  <c r="K91" i="532"/>
  <c r="C85" i="535"/>
  <c r="D85" i="535" s="1"/>
  <c r="B85" i="532"/>
  <c r="O85" i="532" s="1"/>
  <c r="K85" i="532"/>
  <c r="Q85" i="532"/>
  <c r="J85" i="527"/>
  <c r="C63" i="535"/>
  <c r="D63" i="535" s="1"/>
  <c r="B63" i="532"/>
  <c r="O63" i="532" s="1"/>
  <c r="K63" i="532"/>
  <c r="J51" i="527"/>
  <c r="Q51" i="532"/>
  <c r="K125" i="531"/>
  <c r="N125" i="531" s="1"/>
  <c r="Q125" i="531" s="1"/>
  <c r="T125" i="531" s="1"/>
  <c r="Q70" i="532"/>
  <c r="J70" i="527"/>
  <c r="C70" i="535"/>
  <c r="D70" i="535" s="1"/>
  <c r="B70" i="532"/>
  <c r="O70" i="532" s="1"/>
  <c r="K70" i="532"/>
  <c r="K70" i="531"/>
  <c r="N70" i="531" s="1"/>
  <c r="C101" i="535"/>
  <c r="D101" i="535" s="1"/>
  <c r="B101" i="532"/>
  <c r="O101" i="532" s="1"/>
  <c r="K101" i="532"/>
  <c r="Q101" i="532"/>
  <c r="J101" i="527"/>
  <c r="C119" i="535"/>
  <c r="D119" i="535" s="1"/>
  <c r="K119" i="532"/>
  <c r="B119" i="532"/>
  <c r="O119" i="532" s="1"/>
  <c r="C65" i="535"/>
  <c r="D65" i="535" s="1"/>
  <c r="B65" i="532"/>
  <c r="O65" i="532" s="1"/>
  <c r="K65" i="532"/>
  <c r="C87" i="535"/>
  <c r="D87" i="535" s="1"/>
  <c r="K87" i="532"/>
  <c r="B87" i="532"/>
  <c r="O87" i="532" s="1"/>
  <c r="C46" i="535"/>
  <c r="D46" i="535" s="1"/>
  <c r="B46" i="532"/>
  <c r="O46" i="532" s="1"/>
  <c r="K46" i="532"/>
  <c r="Q46" i="532"/>
  <c r="J46" i="527"/>
  <c r="C122" i="535"/>
  <c r="D122" i="535" s="1"/>
  <c r="K122" i="532"/>
  <c r="B122" i="532"/>
  <c r="O122" i="532" s="1"/>
  <c r="C42" i="535"/>
  <c r="D42" i="535" s="1"/>
  <c r="K42" i="532"/>
  <c r="B42" i="532"/>
  <c r="O42" i="532" s="1"/>
  <c r="J42" i="527"/>
  <c r="Q42" i="532"/>
  <c r="C118" i="535"/>
  <c r="D118" i="535" s="1"/>
  <c r="B118" i="532"/>
  <c r="O118" i="532" s="1"/>
  <c r="K118" i="532"/>
  <c r="Q112" i="532"/>
  <c r="J112" i="527"/>
  <c r="C112" i="535"/>
  <c r="D112" i="535" s="1"/>
  <c r="B112" i="532"/>
  <c r="O112" i="532" s="1"/>
  <c r="K112" i="532"/>
  <c r="C99" i="535"/>
  <c r="D99" i="535" s="1"/>
  <c r="K99" i="532"/>
  <c r="B99" i="532"/>
  <c r="O99" i="532" s="1"/>
  <c r="Q107" i="532"/>
  <c r="J107" i="527"/>
  <c r="C76" i="535"/>
  <c r="D76" i="535" s="1"/>
  <c r="B76" i="532"/>
  <c r="O76" i="532" s="1"/>
  <c r="K76" i="532"/>
  <c r="C102" i="535"/>
  <c r="D102" i="535" s="1"/>
  <c r="K102" i="532"/>
  <c r="B102" i="532"/>
  <c r="O102" i="532" s="1"/>
  <c r="K79" i="531"/>
  <c r="N79" i="531" s="1"/>
  <c r="Q79" i="531" s="1"/>
  <c r="C57" i="535"/>
  <c r="D57" i="535" s="1"/>
  <c r="B57" i="532"/>
  <c r="O57" i="532" s="1"/>
  <c r="K57" i="532"/>
  <c r="C49" i="535"/>
  <c r="D49" i="535" s="1"/>
  <c r="B49" i="532"/>
  <c r="O49" i="532" s="1"/>
  <c r="K49" i="532"/>
  <c r="K49" i="531"/>
  <c r="N49" i="531" s="1"/>
  <c r="Q49" i="531" s="1"/>
  <c r="T49" i="531" s="1"/>
  <c r="Q49" i="532"/>
  <c r="J49" i="527"/>
  <c r="Q66" i="532"/>
  <c r="J66" i="527"/>
  <c r="C66" i="535"/>
  <c r="D66" i="535" s="1"/>
  <c r="K66" i="532"/>
  <c r="B66" i="532"/>
  <c r="O66" i="532" s="1"/>
  <c r="K66" i="531"/>
  <c r="N66" i="531" s="1"/>
  <c r="C68" i="535"/>
  <c r="D68" i="535" s="1"/>
  <c r="K68" i="532"/>
  <c r="B68" i="532"/>
  <c r="O68" i="532" s="1"/>
  <c r="J50" i="527"/>
  <c r="Q50" i="532"/>
  <c r="C115" i="535"/>
  <c r="D115" i="535" s="1"/>
  <c r="K115" i="532"/>
  <c r="B115" i="532"/>
  <c r="O115" i="532" s="1"/>
  <c r="C126" i="535"/>
  <c r="D126" i="535" s="1"/>
  <c r="K126" i="532"/>
  <c r="B126" i="532"/>
  <c r="O126" i="532" s="1"/>
  <c r="C128" i="535"/>
  <c r="D128" i="535" s="1"/>
  <c r="K128" i="532"/>
  <c r="B128" i="532"/>
  <c r="O128" i="532" s="1"/>
  <c r="AK29" i="530"/>
  <c r="AJ30" i="530"/>
  <c r="AK29" i="529"/>
  <c r="AL28" i="529"/>
  <c r="BB2" i="477"/>
  <c r="CM34" i="477"/>
  <c r="CD35" i="477"/>
  <c r="CL35" i="477"/>
  <c r="CM35" i="477"/>
  <c r="CG35" i="477"/>
  <c r="CH35" i="477"/>
  <c r="CK35" i="477"/>
  <c r="CM32" i="477"/>
  <c r="CG33" i="477"/>
  <c r="S29" i="370"/>
  <c r="AF124" i="370"/>
  <c r="D30" i="370"/>
  <c r="S30" i="370"/>
  <c r="G30" i="370"/>
  <c r="W30" i="370"/>
  <c r="K30" i="370"/>
  <c r="AA30" i="370"/>
  <c r="O30" i="370"/>
  <c r="O29" i="370"/>
  <c r="AA29" i="370"/>
  <c r="K29" i="370"/>
  <c r="W29" i="370"/>
  <c r="G29" i="370"/>
  <c r="AD30" i="370"/>
  <c r="Z30" i="370"/>
  <c r="V30" i="370"/>
  <c r="R30" i="370"/>
  <c r="N30" i="370"/>
  <c r="J30" i="370"/>
  <c r="F30" i="370"/>
  <c r="AC30" i="370"/>
  <c r="Y30" i="370"/>
  <c r="U30" i="370"/>
  <c r="Q30" i="370"/>
  <c r="M30" i="370"/>
  <c r="I30" i="370"/>
  <c r="E30" i="370"/>
  <c r="AB30" i="370"/>
  <c r="X30" i="370"/>
  <c r="T30" i="370"/>
  <c r="P30" i="370"/>
  <c r="L30" i="370"/>
  <c r="H30" i="370"/>
  <c r="AD29" i="370"/>
  <c r="Z29" i="370"/>
  <c r="V29" i="370"/>
  <c r="R29" i="370"/>
  <c r="N29" i="370"/>
  <c r="J29" i="370"/>
  <c r="F29" i="370"/>
  <c r="AC29" i="370"/>
  <c r="Y29" i="370"/>
  <c r="U29" i="370"/>
  <c r="Q29" i="370"/>
  <c r="M29" i="370"/>
  <c r="I29" i="370"/>
  <c r="E29" i="370"/>
  <c r="AB29" i="370"/>
  <c r="X29" i="370"/>
  <c r="T29" i="370"/>
  <c r="P29" i="370"/>
  <c r="L29" i="370"/>
  <c r="H29" i="370"/>
  <c r="AN67" i="370"/>
  <c r="AN97" i="370"/>
  <c r="AN57" i="370"/>
  <c r="AP90" i="477"/>
  <c r="AP44" i="477"/>
  <c r="AP52" i="477"/>
  <c r="AP60" i="477"/>
  <c r="AP64" i="477"/>
  <c r="AP68" i="477"/>
  <c r="AP86" i="477"/>
  <c r="AP88" i="477"/>
  <c r="AP48" i="477"/>
  <c r="AP56" i="477"/>
  <c r="AP110" i="477"/>
  <c r="CL31" i="477"/>
  <c r="AP50" i="477"/>
  <c r="AP58" i="477"/>
  <c r="AP91" i="477"/>
  <c r="AP46" i="477"/>
  <c r="AP47" i="477"/>
  <c r="AP54" i="477"/>
  <c r="AP62" i="477"/>
  <c r="AP80" i="477"/>
  <c r="AP84" i="477"/>
  <c r="AP108" i="477"/>
  <c r="AP112" i="477"/>
  <c r="AR31" i="477"/>
  <c r="CD31" i="477"/>
  <c r="CK31" i="477"/>
  <c r="CJ32" i="477"/>
  <c r="CK34" i="477"/>
  <c r="CG34" i="477"/>
  <c r="AQ34" i="477"/>
  <c r="AP34" i="477"/>
  <c r="AN34" i="477" s="1"/>
  <c r="CL34" i="477"/>
  <c r="CH34" i="477"/>
  <c r="CD34" i="477"/>
  <c r="AR34" i="477"/>
  <c r="CF34" i="477"/>
  <c r="CJ36" i="477"/>
  <c r="CK38" i="477"/>
  <c r="CG38" i="477"/>
  <c r="AQ38" i="477"/>
  <c r="AP38" i="477"/>
  <c r="CL38" i="477"/>
  <c r="CH38" i="477"/>
  <c r="CD38" i="477"/>
  <c r="AR38" i="477"/>
  <c r="CF38" i="477"/>
  <c r="CJ40" i="477"/>
  <c r="CE31" i="477"/>
  <c r="CE32" i="477"/>
  <c r="CE36" i="477"/>
  <c r="CE40" i="477"/>
  <c r="AP42" i="477"/>
  <c r="CK32" i="477"/>
  <c r="CG32" i="477"/>
  <c r="AQ32" i="477"/>
  <c r="CL32" i="477"/>
  <c r="CH32" i="477"/>
  <c r="CD32" i="477"/>
  <c r="AR32" i="477"/>
  <c r="CF32" i="477"/>
  <c r="CK36" i="477"/>
  <c r="CG36" i="477"/>
  <c r="AQ36" i="477"/>
  <c r="CL36" i="477"/>
  <c r="CH36" i="477"/>
  <c r="CD36" i="477"/>
  <c r="AR36" i="477"/>
  <c r="CF36" i="477"/>
  <c r="CK40" i="477"/>
  <c r="CG40" i="477"/>
  <c r="AQ40" i="477"/>
  <c r="CL40" i="477"/>
  <c r="CH40" i="477"/>
  <c r="CD40" i="477"/>
  <c r="AR40" i="477"/>
  <c r="CF40" i="477"/>
  <c r="CM31" i="477"/>
  <c r="CI31" i="477"/>
  <c r="CJ31" i="477"/>
  <c r="CF31" i="477"/>
  <c r="AQ31" i="477"/>
  <c r="CH31" i="477"/>
  <c r="AP32" i="477"/>
  <c r="AN32" i="477" s="1"/>
  <c r="CI32" i="477"/>
  <c r="AP36" i="477"/>
  <c r="AN36" i="477" s="1"/>
  <c r="CI36" i="477"/>
  <c r="AP40" i="477"/>
  <c r="CI40" i="477"/>
  <c r="AP33" i="477"/>
  <c r="AN33" i="477" s="1"/>
  <c r="CF33" i="477"/>
  <c r="CJ33" i="477"/>
  <c r="AP35" i="477"/>
  <c r="AN35" i="477" s="1"/>
  <c r="CF35" i="477"/>
  <c r="CJ35" i="477"/>
  <c r="AP37" i="477"/>
  <c r="CF37" i="477"/>
  <c r="CJ37" i="477"/>
  <c r="AP39" i="477"/>
  <c r="CF39" i="477"/>
  <c r="CJ39" i="477"/>
  <c r="AP41" i="477"/>
  <c r="AN41" i="477" s="1"/>
  <c r="CF41" i="477"/>
  <c r="CJ41" i="477"/>
  <c r="CE43" i="477"/>
  <c r="CE45" i="477"/>
  <c r="CE47" i="477"/>
  <c r="CE49" i="477"/>
  <c r="CE51" i="477"/>
  <c r="CE53" i="477"/>
  <c r="CE55" i="477"/>
  <c r="CE57" i="477"/>
  <c r="CE59" i="477"/>
  <c r="CE61" i="477"/>
  <c r="CK43" i="477"/>
  <c r="CG43" i="477"/>
  <c r="AQ43" i="477"/>
  <c r="CH43" i="477"/>
  <c r="CM43" i="477"/>
  <c r="CK45" i="477"/>
  <c r="CG45" i="477"/>
  <c r="AQ45" i="477"/>
  <c r="CH45" i="477"/>
  <c r="CM45" i="477"/>
  <c r="CK47" i="477"/>
  <c r="CG47" i="477"/>
  <c r="AQ47" i="477"/>
  <c r="CH47" i="477"/>
  <c r="CM47" i="477"/>
  <c r="CK49" i="477"/>
  <c r="CG49" i="477"/>
  <c r="AQ49" i="477"/>
  <c r="CH49" i="477"/>
  <c r="CM49" i="477"/>
  <c r="CK51" i="477"/>
  <c r="CG51" i="477"/>
  <c r="AQ51" i="477"/>
  <c r="CH51" i="477"/>
  <c r="CM51" i="477"/>
  <c r="CK53" i="477"/>
  <c r="CG53" i="477"/>
  <c r="AQ53" i="477"/>
  <c r="CH53" i="477"/>
  <c r="CM53" i="477"/>
  <c r="CK55" i="477"/>
  <c r="CG55" i="477"/>
  <c r="AQ55" i="477"/>
  <c r="CH55" i="477"/>
  <c r="CM55" i="477"/>
  <c r="CK57" i="477"/>
  <c r="CG57" i="477"/>
  <c r="AQ57" i="477"/>
  <c r="CH57" i="477"/>
  <c r="CM57" i="477"/>
  <c r="CK59" i="477"/>
  <c r="CG59" i="477"/>
  <c r="AQ59" i="477"/>
  <c r="CH59" i="477"/>
  <c r="CM59" i="477"/>
  <c r="CK61" i="477"/>
  <c r="CG61" i="477"/>
  <c r="AQ61" i="477"/>
  <c r="CH61" i="477"/>
  <c r="CM61" i="477"/>
  <c r="CJ63" i="477"/>
  <c r="CF63" i="477"/>
  <c r="AP63" i="477"/>
  <c r="CK63" i="477"/>
  <c r="CG63" i="477"/>
  <c r="AQ63" i="477"/>
  <c r="CE63" i="477"/>
  <c r="CM63" i="477"/>
  <c r="CL70" i="477"/>
  <c r="CH70" i="477"/>
  <c r="CD70" i="477"/>
  <c r="AR70" i="477"/>
  <c r="CK70" i="477"/>
  <c r="CF70" i="477"/>
  <c r="CJ70" i="477"/>
  <c r="CE70" i="477"/>
  <c r="AQ70" i="477"/>
  <c r="AP70" i="477"/>
  <c r="CM70" i="477"/>
  <c r="CG70" i="477"/>
  <c r="CE33" i="477"/>
  <c r="CI33" i="477"/>
  <c r="CE35" i="477"/>
  <c r="CI35" i="477"/>
  <c r="CE37" i="477"/>
  <c r="CI37" i="477"/>
  <c r="CE39" i="477"/>
  <c r="CI39" i="477"/>
  <c r="CE41" i="477"/>
  <c r="CI41" i="477"/>
  <c r="AP43" i="477"/>
  <c r="AR43" i="477"/>
  <c r="CD43" i="477"/>
  <c r="CI43" i="477"/>
  <c r="AP45" i="477"/>
  <c r="AR45" i="477"/>
  <c r="CD45" i="477"/>
  <c r="CI45" i="477"/>
  <c r="AR47" i="477"/>
  <c r="CD47" i="477"/>
  <c r="CI47" i="477"/>
  <c r="AP49" i="477"/>
  <c r="AR49" i="477"/>
  <c r="CD49" i="477"/>
  <c r="CI49" i="477"/>
  <c r="AP51" i="477"/>
  <c r="AR51" i="477"/>
  <c r="CD51" i="477"/>
  <c r="CI51" i="477"/>
  <c r="AP53" i="477"/>
  <c r="AR53" i="477"/>
  <c r="CD53" i="477"/>
  <c r="CI53" i="477"/>
  <c r="AP55" i="477"/>
  <c r="AR55" i="477"/>
  <c r="CD55" i="477"/>
  <c r="CI55" i="477"/>
  <c r="AP57" i="477"/>
  <c r="AR57" i="477"/>
  <c r="CD57" i="477"/>
  <c r="CI57" i="477"/>
  <c r="AP59" i="477"/>
  <c r="AR59" i="477"/>
  <c r="CD59" i="477"/>
  <c r="CI59" i="477"/>
  <c r="AP61" i="477"/>
  <c r="AR61" i="477"/>
  <c r="CD61" i="477"/>
  <c r="CI61" i="477"/>
  <c r="CH63" i="477"/>
  <c r="CL66" i="477"/>
  <c r="CH66" i="477"/>
  <c r="CD66" i="477"/>
  <c r="AR66" i="477"/>
  <c r="CK66" i="477"/>
  <c r="CF66" i="477"/>
  <c r="CJ66" i="477"/>
  <c r="CE66" i="477"/>
  <c r="AQ66" i="477"/>
  <c r="AP66" i="477"/>
  <c r="CM66" i="477"/>
  <c r="CG66" i="477"/>
  <c r="CI70" i="477"/>
  <c r="CE42" i="477"/>
  <c r="CI42" i="477"/>
  <c r="CE44" i="477"/>
  <c r="CI44" i="477"/>
  <c r="CE46" i="477"/>
  <c r="CI46" i="477"/>
  <c r="CE48" i="477"/>
  <c r="CI48" i="477"/>
  <c r="CE50" i="477"/>
  <c r="CI50" i="477"/>
  <c r="CE52" i="477"/>
  <c r="CI52" i="477"/>
  <c r="CE54" i="477"/>
  <c r="CI54" i="477"/>
  <c r="CE56" i="477"/>
  <c r="CI56" i="477"/>
  <c r="CE58" i="477"/>
  <c r="CI58" i="477"/>
  <c r="CE60" i="477"/>
  <c r="CI60" i="477"/>
  <c r="CE62" i="477"/>
  <c r="CI62" i="477"/>
  <c r="CL64" i="477"/>
  <c r="CH64" i="477"/>
  <c r="CE64" i="477"/>
  <c r="CJ64" i="477"/>
  <c r="CJ65" i="477"/>
  <c r="CF65" i="477"/>
  <c r="AP65" i="477"/>
  <c r="AQ65" i="477"/>
  <c r="CH65" i="477"/>
  <c r="CM65" i="477"/>
  <c r="CE67" i="477"/>
  <c r="AQ68" i="477"/>
  <c r="CE68" i="477"/>
  <c r="CJ69" i="477"/>
  <c r="CF69" i="477"/>
  <c r="AQ69" i="477"/>
  <c r="CH69" i="477"/>
  <c r="CM69" i="477"/>
  <c r="CE71" i="477"/>
  <c r="AP72" i="477"/>
  <c r="AQ72" i="477"/>
  <c r="CE72" i="477"/>
  <c r="CJ73" i="477"/>
  <c r="CF73" i="477"/>
  <c r="AP73" i="477"/>
  <c r="AQ73" i="477"/>
  <c r="CH73" i="477"/>
  <c r="CM73" i="477"/>
  <c r="CG74" i="477"/>
  <c r="CE75" i="477"/>
  <c r="AP76" i="477"/>
  <c r="AQ76" i="477"/>
  <c r="CE76" i="477"/>
  <c r="CJ77" i="477"/>
  <c r="CF77" i="477"/>
  <c r="AQ77" i="477"/>
  <c r="CH77" i="477"/>
  <c r="CM77" i="477"/>
  <c r="CG78" i="477"/>
  <c r="CE79" i="477"/>
  <c r="AQ80" i="477"/>
  <c r="CE80" i="477"/>
  <c r="CJ81" i="477"/>
  <c r="CF81" i="477"/>
  <c r="AP81" i="477"/>
  <c r="AQ81" i="477"/>
  <c r="CH81" i="477"/>
  <c r="CM81" i="477"/>
  <c r="CH83" i="477"/>
  <c r="AR85" i="477"/>
  <c r="CD85" i="477"/>
  <c r="CH87" i="477"/>
  <c r="AR89" i="477"/>
  <c r="CD89" i="477"/>
  <c r="CJ94" i="477"/>
  <c r="CF94" i="477"/>
  <c r="CL94" i="477"/>
  <c r="CG94" i="477"/>
  <c r="CK94" i="477"/>
  <c r="CE94" i="477"/>
  <c r="CI94" i="477"/>
  <c r="CD94" i="477"/>
  <c r="AR94" i="477"/>
  <c r="AP95" i="477"/>
  <c r="CL74" i="477"/>
  <c r="CH74" i="477"/>
  <c r="CD74" i="477"/>
  <c r="AR74" i="477"/>
  <c r="CI74" i="477"/>
  <c r="CL78" i="477"/>
  <c r="CH78" i="477"/>
  <c r="CD78" i="477"/>
  <c r="AR78" i="477"/>
  <c r="CI78" i="477"/>
  <c r="CM82" i="477"/>
  <c r="CI82" i="477"/>
  <c r="CE82" i="477"/>
  <c r="CL82" i="477"/>
  <c r="CH82" i="477"/>
  <c r="CD82" i="477"/>
  <c r="AR82" i="477"/>
  <c r="CK82" i="477"/>
  <c r="CK85" i="477"/>
  <c r="CG85" i="477"/>
  <c r="AQ85" i="477"/>
  <c r="CJ85" i="477"/>
  <c r="CF85" i="477"/>
  <c r="AP85" i="477"/>
  <c r="CE85" i="477"/>
  <c r="CM85" i="477"/>
  <c r="CK89" i="477"/>
  <c r="CG89" i="477"/>
  <c r="AQ89" i="477"/>
  <c r="CJ89" i="477"/>
  <c r="CF89" i="477"/>
  <c r="AP89" i="477"/>
  <c r="CE89" i="477"/>
  <c r="CM89" i="477"/>
  <c r="CJ98" i="477"/>
  <c r="CF98" i="477"/>
  <c r="CL98" i="477"/>
  <c r="CG98" i="477"/>
  <c r="CK98" i="477"/>
  <c r="CE98" i="477"/>
  <c r="CI98" i="477"/>
  <c r="CD98" i="477"/>
  <c r="AR98" i="477"/>
  <c r="AP98" i="477"/>
  <c r="CL100" i="477"/>
  <c r="CH100" i="477"/>
  <c r="CD100" i="477"/>
  <c r="AR100" i="477"/>
  <c r="CJ100" i="477"/>
  <c r="CE100" i="477"/>
  <c r="AQ100" i="477"/>
  <c r="AP100" i="477"/>
  <c r="CM100" i="477"/>
  <c r="CF100" i="477"/>
  <c r="CK100" i="477"/>
  <c r="CI100" i="477"/>
  <c r="CG100" i="477"/>
  <c r="AP104" i="477"/>
  <c r="CJ67" i="477"/>
  <c r="CF67" i="477"/>
  <c r="AP67" i="477"/>
  <c r="AQ67" i="477"/>
  <c r="CH67" i="477"/>
  <c r="CM67" i="477"/>
  <c r="AP69" i="477"/>
  <c r="CJ71" i="477"/>
  <c r="CF71" i="477"/>
  <c r="AQ71" i="477"/>
  <c r="CH71" i="477"/>
  <c r="CM71" i="477"/>
  <c r="AP74" i="477"/>
  <c r="AQ74" i="477"/>
  <c r="CE74" i="477"/>
  <c r="CJ74" i="477"/>
  <c r="CJ75" i="477"/>
  <c r="CF75" i="477"/>
  <c r="AP75" i="477"/>
  <c r="AQ75" i="477"/>
  <c r="CH75" i="477"/>
  <c r="CM75" i="477"/>
  <c r="AP77" i="477"/>
  <c r="AP78" i="477"/>
  <c r="AQ78" i="477"/>
  <c r="CE78" i="477"/>
  <c r="CJ78" i="477"/>
  <c r="CJ79" i="477"/>
  <c r="CF79" i="477"/>
  <c r="AP79" i="477"/>
  <c r="AQ79" i="477"/>
  <c r="CH79" i="477"/>
  <c r="CM79" i="477"/>
  <c r="AP82" i="477"/>
  <c r="AQ82" i="477"/>
  <c r="CF82" i="477"/>
  <c r="CD83" i="477"/>
  <c r="CH85" i="477"/>
  <c r="CD87" i="477"/>
  <c r="CH89" i="477"/>
  <c r="AQ98" i="477"/>
  <c r="CH98" i="477"/>
  <c r="AR67" i="477"/>
  <c r="CD67" i="477"/>
  <c r="CI67" i="477"/>
  <c r="CL68" i="477"/>
  <c r="CH68" i="477"/>
  <c r="CD68" i="477"/>
  <c r="AR68" i="477"/>
  <c r="CI68" i="477"/>
  <c r="AP71" i="477"/>
  <c r="AR71" i="477"/>
  <c r="CD71" i="477"/>
  <c r="CI71" i="477"/>
  <c r="CL72" i="477"/>
  <c r="CH72" i="477"/>
  <c r="CD72" i="477"/>
  <c r="AR72" i="477"/>
  <c r="CI72" i="477"/>
  <c r="CF74" i="477"/>
  <c r="CK74" i="477"/>
  <c r="AR75" i="477"/>
  <c r="CD75" i="477"/>
  <c r="CI75" i="477"/>
  <c r="CL76" i="477"/>
  <c r="CH76" i="477"/>
  <c r="CD76" i="477"/>
  <c r="AR76" i="477"/>
  <c r="CI76" i="477"/>
  <c r="CF78" i="477"/>
  <c r="CK78" i="477"/>
  <c r="AR79" i="477"/>
  <c r="CD79" i="477"/>
  <c r="CI79" i="477"/>
  <c r="CL80" i="477"/>
  <c r="CH80" i="477"/>
  <c r="CD80" i="477"/>
  <c r="AR80" i="477"/>
  <c r="CI80" i="477"/>
  <c r="CG82" i="477"/>
  <c r="CK83" i="477"/>
  <c r="CG83" i="477"/>
  <c r="AQ83" i="477"/>
  <c r="CJ83" i="477"/>
  <c r="CF83" i="477"/>
  <c r="AP83" i="477"/>
  <c r="CE83" i="477"/>
  <c r="CM83" i="477"/>
  <c r="CI85" i="477"/>
  <c r="CK87" i="477"/>
  <c r="CG87" i="477"/>
  <c r="AQ87" i="477"/>
  <c r="CJ87" i="477"/>
  <c r="CF87" i="477"/>
  <c r="AP87" i="477"/>
  <c r="CE87" i="477"/>
  <c r="CM87" i="477"/>
  <c r="CI89" i="477"/>
  <c r="CL93" i="477"/>
  <c r="CH93" i="477"/>
  <c r="CD93" i="477"/>
  <c r="AR93" i="477"/>
  <c r="CI93" i="477"/>
  <c r="CM93" i="477"/>
  <c r="CG93" i="477"/>
  <c r="CK93" i="477"/>
  <c r="CF93" i="477"/>
  <c r="AP93" i="477"/>
  <c r="CJ93" i="477"/>
  <c r="CM98" i="477"/>
  <c r="AR84" i="477"/>
  <c r="CD84" i="477"/>
  <c r="CH84" i="477"/>
  <c r="CL84" i="477"/>
  <c r="AR86" i="477"/>
  <c r="CD86" i="477"/>
  <c r="CH86" i="477"/>
  <c r="CL86" i="477"/>
  <c r="AR88" i="477"/>
  <c r="CD88" i="477"/>
  <c r="CH88" i="477"/>
  <c r="CL88" i="477"/>
  <c r="AR90" i="477"/>
  <c r="CD90" i="477"/>
  <c r="CL91" i="477"/>
  <c r="CH91" i="477"/>
  <c r="CD91" i="477"/>
  <c r="AR91" i="477"/>
  <c r="CI91" i="477"/>
  <c r="CG92" i="477"/>
  <c r="CL95" i="477"/>
  <c r="CH95" i="477"/>
  <c r="CD95" i="477"/>
  <c r="AR95" i="477"/>
  <c r="CI95" i="477"/>
  <c r="CG96" i="477"/>
  <c r="AP97" i="477"/>
  <c r="CF97" i="477"/>
  <c r="CK97" i="477"/>
  <c r="CJ99" i="477"/>
  <c r="CF99" i="477"/>
  <c r="CK99" i="477"/>
  <c r="CE99" i="477"/>
  <c r="AQ99" i="477"/>
  <c r="CI99" i="477"/>
  <c r="AP102" i="477"/>
  <c r="CI102" i="477"/>
  <c r="CJ103" i="477"/>
  <c r="CF103" i="477"/>
  <c r="CK103" i="477"/>
  <c r="CE103" i="477"/>
  <c r="AR103" i="477"/>
  <c r="CD103" i="477"/>
  <c r="CL103" i="477"/>
  <c r="CK104" i="477"/>
  <c r="CE84" i="477"/>
  <c r="CI84" i="477"/>
  <c r="CE86" i="477"/>
  <c r="CI86" i="477"/>
  <c r="CE88" i="477"/>
  <c r="CI88" i="477"/>
  <c r="CJ90" i="477"/>
  <c r="CF90" i="477"/>
  <c r="CE90" i="477"/>
  <c r="CK90" i="477"/>
  <c r="CJ92" i="477"/>
  <c r="CF92" i="477"/>
  <c r="AP92" i="477"/>
  <c r="AQ92" i="477"/>
  <c r="CH92" i="477"/>
  <c r="CM92" i="477"/>
  <c r="AP94" i="477"/>
  <c r="CJ96" i="477"/>
  <c r="CF96" i="477"/>
  <c r="AP96" i="477"/>
  <c r="AQ96" i="477"/>
  <c r="CH96" i="477"/>
  <c r="CM96" i="477"/>
  <c r="CG97" i="477"/>
  <c r="CF104" i="477"/>
  <c r="CL106" i="477"/>
  <c r="CH106" i="477"/>
  <c r="CD106" i="477"/>
  <c r="AR106" i="477"/>
  <c r="CJ106" i="477"/>
  <c r="CE106" i="477"/>
  <c r="AQ106" i="477"/>
  <c r="AP106" i="477"/>
  <c r="CM106" i="477"/>
  <c r="CG106" i="477"/>
  <c r="CK106" i="477"/>
  <c r="CL97" i="477"/>
  <c r="CH97" i="477"/>
  <c r="CD97" i="477"/>
  <c r="AR97" i="477"/>
  <c r="CI97" i="477"/>
  <c r="CL102" i="477"/>
  <c r="CH102" i="477"/>
  <c r="CD102" i="477"/>
  <c r="AR102" i="477"/>
  <c r="CM102" i="477"/>
  <c r="CG102" i="477"/>
  <c r="AQ102" i="477"/>
  <c r="CE102" i="477"/>
  <c r="CK102" i="477"/>
  <c r="CL104" i="477"/>
  <c r="CH104" i="477"/>
  <c r="CD104" i="477"/>
  <c r="AR104" i="477"/>
  <c r="CJ104" i="477"/>
  <c r="CE104" i="477"/>
  <c r="AQ104" i="477"/>
  <c r="CG104" i="477"/>
  <c r="AP99" i="477"/>
  <c r="CJ101" i="477"/>
  <c r="CF101" i="477"/>
  <c r="AP101" i="477"/>
  <c r="AQ101" i="477"/>
  <c r="CH101" i="477"/>
  <c r="CM101" i="477"/>
  <c r="AP103" i="477"/>
  <c r="CJ105" i="477"/>
  <c r="CF105" i="477"/>
  <c r="AQ105" i="477"/>
  <c r="CH105" i="477"/>
  <c r="CM105" i="477"/>
  <c r="AP107" i="477"/>
  <c r="CE107" i="477"/>
  <c r="CK111" i="477"/>
  <c r="CG111" i="477"/>
  <c r="AQ111" i="477"/>
  <c r="CJ111" i="477"/>
  <c r="CF111" i="477"/>
  <c r="AP111" i="477"/>
  <c r="CE111" i="477"/>
  <c r="CM111" i="477"/>
  <c r="AP105" i="477"/>
  <c r="CK107" i="477"/>
  <c r="CG107" i="477"/>
  <c r="CJ107" i="477"/>
  <c r="CF107" i="477"/>
  <c r="AQ107" i="477"/>
  <c r="CI107" i="477"/>
  <c r="CK109" i="477"/>
  <c r="CG109" i="477"/>
  <c r="AQ109" i="477"/>
  <c r="CJ109" i="477"/>
  <c r="CF109" i="477"/>
  <c r="AP109" i="477"/>
  <c r="CE109" i="477"/>
  <c r="CM109" i="477"/>
  <c r="CL113" i="477"/>
  <c r="CK113" i="477"/>
  <c r="CG113" i="477"/>
  <c r="AQ113" i="477"/>
  <c r="CJ113" i="477"/>
  <c r="CF113" i="477"/>
  <c r="AP113" i="477"/>
  <c r="CE113" i="477"/>
  <c r="AR108" i="477"/>
  <c r="CD108" i="477"/>
  <c r="CH108" i="477"/>
  <c r="CL108" i="477"/>
  <c r="AR110" i="477"/>
  <c r="CD110" i="477"/>
  <c r="CH110" i="477"/>
  <c r="CL110" i="477"/>
  <c r="AR112" i="477"/>
  <c r="CD112" i="477"/>
  <c r="CH112" i="477"/>
  <c r="CL112" i="477"/>
  <c r="CL114" i="477"/>
  <c r="CH114" i="477"/>
  <c r="CD114" i="477"/>
  <c r="AR114" i="477"/>
  <c r="CJ114" i="477"/>
  <c r="CF114" i="477"/>
  <c r="AP114" i="477"/>
  <c r="CG114" i="477"/>
  <c r="CJ115" i="477"/>
  <c r="CF115" i="477"/>
  <c r="AP115" i="477"/>
  <c r="CL115" i="477"/>
  <c r="CH115" i="477"/>
  <c r="CD115" i="477"/>
  <c r="AR115" i="477"/>
  <c r="CG115" i="477"/>
  <c r="CM116" i="477"/>
  <c r="CI116" i="477"/>
  <c r="CE116" i="477"/>
  <c r="CL116" i="477"/>
  <c r="CH116" i="477"/>
  <c r="CD116" i="477"/>
  <c r="AR116" i="477"/>
  <c r="CJ116" i="477"/>
  <c r="CF116" i="477"/>
  <c r="AP116" i="477"/>
  <c r="CK116" i="477"/>
  <c r="CE108" i="477"/>
  <c r="CI108" i="477"/>
  <c r="CE110" i="477"/>
  <c r="CI110" i="477"/>
  <c r="CE112" i="477"/>
  <c r="CI112" i="477"/>
  <c r="CK117" i="477"/>
  <c r="CG117" i="477"/>
  <c r="AQ117" i="477"/>
  <c r="CJ117" i="477"/>
  <c r="CF117" i="477"/>
  <c r="AP117" i="477"/>
  <c r="CL117" i="477"/>
  <c r="CH117" i="477"/>
  <c r="CD117" i="477"/>
  <c r="AR117" i="477"/>
  <c r="CK119" i="477"/>
  <c r="CG119" i="477"/>
  <c r="AQ119" i="477"/>
  <c r="CJ119" i="477"/>
  <c r="CF119" i="477"/>
  <c r="AP119" i="477"/>
  <c r="CL119" i="477"/>
  <c r="CH119" i="477"/>
  <c r="CD119" i="477"/>
  <c r="AR119" i="477"/>
  <c r="CK121" i="477"/>
  <c r="CG121" i="477"/>
  <c r="AQ121" i="477"/>
  <c r="CJ121" i="477"/>
  <c r="CF121" i="477"/>
  <c r="AP121" i="477"/>
  <c r="CL121" i="477"/>
  <c r="CH121" i="477"/>
  <c r="CD121" i="477"/>
  <c r="AR121" i="477"/>
  <c r="CI119" i="477"/>
  <c r="CI121" i="477"/>
  <c r="AP118" i="477"/>
  <c r="CF118" i="477"/>
  <c r="CJ118" i="477"/>
  <c r="AP120" i="477"/>
  <c r="CF120" i="477"/>
  <c r="CJ120" i="477"/>
  <c r="AP122" i="477"/>
  <c r="CF122" i="477"/>
  <c r="CJ122" i="477"/>
  <c r="AR123" i="477"/>
  <c r="CD123" i="477"/>
  <c r="CH123" i="477"/>
  <c r="CL123" i="477"/>
  <c r="AP124" i="477"/>
  <c r="CF124" i="477"/>
  <c r="CJ124" i="477"/>
  <c r="AR125" i="477"/>
  <c r="CD125" i="477"/>
  <c r="CH125" i="477"/>
  <c r="CL125" i="477"/>
  <c r="AP126" i="477"/>
  <c r="CF126" i="477"/>
  <c r="CJ126" i="477"/>
  <c r="AR127" i="477"/>
  <c r="CD127" i="477"/>
  <c r="CH127" i="477"/>
  <c r="CL127" i="477"/>
  <c r="AP128" i="477"/>
  <c r="CF128" i="477"/>
  <c r="CJ128" i="477"/>
  <c r="AR129" i="477"/>
  <c r="CD129" i="477"/>
  <c r="CH129" i="477"/>
  <c r="CL129" i="477"/>
  <c r="AP130" i="477"/>
  <c r="CF130" i="477"/>
  <c r="CJ130" i="477"/>
  <c r="CE123" i="477"/>
  <c r="CI123" i="477"/>
  <c r="CM123" i="477"/>
  <c r="CE125" i="477"/>
  <c r="CI125" i="477"/>
  <c r="CM125" i="477"/>
  <c r="CE127" i="477"/>
  <c r="CI127" i="477"/>
  <c r="CM127" i="477"/>
  <c r="CE129" i="477"/>
  <c r="CI129" i="477"/>
  <c r="CM129" i="477"/>
  <c r="CK130" i="477"/>
  <c r="AR118" i="477"/>
  <c r="CD118" i="477"/>
  <c r="CH118" i="477"/>
  <c r="CL118" i="477"/>
  <c r="AR120" i="477"/>
  <c r="CD120" i="477"/>
  <c r="CH120" i="477"/>
  <c r="CL120" i="477"/>
  <c r="AR122" i="477"/>
  <c r="CD122" i="477"/>
  <c r="CH122" i="477"/>
  <c r="CL122" i="477"/>
  <c r="AP123" i="477"/>
  <c r="CF123" i="477"/>
  <c r="CJ123" i="477"/>
  <c r="AR124" i="477"/>
  <c r="CD124" i="477"/>
  <c r="CH124" i="477"/>
  <c r="CL124" i="477"/>
  <c r="AP125" i="477"/>
  <c r="CF125" i="477"/>
  <c r="CJ125" i="477"/>
  <c r="AR126" i="477"/>
  <c r="CD126" i="477"/>
  <c r="CH126" i="477"/>
  <c r="CL126" i="477"/>
  <c r="AP127" i="477"/>
  <c r="CF127" i="477"/>
  <c r="CJ127" i="477"/>
  <c r="AR128" i="477"/>
  <c r="CD128" i="477"/>
  <c r="CH128" i="477"/>
  <c r="CL128" i="477"/>
  <c r="AP129" i="477"/>
  <c r="CF129" i="477"/>
  <c r="CJ129" i="477"/>
  <c r="AR130" i="477"/>
  <c r="CD130" i="477"/>
  <c r="CH130" i="477"/>
  <c r="CL130" i="477"/>
  <c r="CE118" i="477"/>
  <c r="CI118" i="477"/>
  <c r="CE120" i="477"/>
  <c r="CI120" i="477"/>
  <c r="CE122" i="477"/>
  <c r="CI122" i="477"/>
  <c r="AQ123" i="477"/>
  <c r="CG123" i="477"/>
  <c r="CE124" i="477"/>
  <c r="CI124" i="477"/>
  <c r="AQ125" i="477"/>
  <c r="CG125" i="477"/>
  <c r="CE126" i="477"/>
  <c r="CI126" i="477"/>
  <c r="AQ127" i="477"/>
  <c r="CG127" i="477"/>
  <c r="CE128" i="477"/>
  <c r="CI128" i="477"/>
  <c r="AQ129" i="477"/>
  <c r="CG129" i="477"/>
  <c r="CE130" i="477"/>
  <c r="CI130" i="477"/>
  <c r="AN42" i="370"/>
  <c r="AN43" i="370"/>
  <c r="AN44" i="370"/>
  <c r="AN74" i="370"/>
  <c r="AN76" i="370"/>
  <c r="AN80" i="370"/>
  <c r="AN84" i="370"/>
  <c r="AN98" i="370"/>
  <c r="AN99" i="370"/>
  <c r="AN105" i="370"/>
  <c r="AN110" i="370"/>
  <c r="AN112" i="370"/>
  <c r="AN115" i="370"/>
  <c r="AN121" i="370"/>
  <c r="AN122" i="370"/>
  <c r="AN128" i="370"/>
  <c r="F36" i="544" l="1"/>
  <c r="F36" i="470"/>
  <c r="F35" i="470"/>
  <c r="F35" i="544"/>
  <c r="F34" i="470"/>
  <c r="F34" i="544"/>
  <c r="F33" i="470"/>
  <c r="F33" i="544"/>
  <c r="F32" i="470"/>
  <c r="F32" i="544"/>
  <c r="AN126" i="370"/>
  <c r="AN124" i="370"/>
  <c r="F41" i="544"/>
  <c r="F41" i="470"/>
  <c r="S41" i="470" s="1"/>
  <c r="AN73" i="370"/>
  <c r="AN83" i="370"/>
  <c r="AN79" i="370"/>
  <c r="AN71" i="370"/>
  <c r="AN68" i="370"/>
  <c r="AN52" i="370"/>
  <c r="AN108" i="370"/>
  <c r="AN106" i="370"/>
  <c r="AN96" i="370"/>
  <c r="AN94" i="370"/>
  <c r="AN92" i="370"/>
  <c r="AN91" i="370"/>
  <c r="AN90" i="370"/>
  <c r="AN82" i="370"/>
  <c r="AN60" i="370"/>
  <c r="AN59" i="370"/>
  <c r="AN58" i="370"/>
  <c r="AN104" i="370"/>
  <c r="AN125" i="370"/>
  <c r="O5" i="477"/>
  <c r="BA29" i="477"/>
  <c r="AZ29" i="477"/>
  <c r="Q112" i="531"/>
  <c r="T112" i="531" s="1"/>
  <c r="T85" i="531"/>
  <c r="AN127" i="370"/>
  <c r="AN111" i="370"/>
  <c r="AN103" i="370"/>
  <c r="AN130" i="370"/>
  <c r="AN119" i="370"/>
  <c r="AN116" i="370"/>
  <c r="AN114" i="370"/>
  <c r="AN100" i="370"/>
  <c r="AN75" i="370"/>
  <c r="AN55" i="370"/>
  <c r="AN51" i="370"/>
  <c r="AN95" i="370"/>
  <c r="AN87" i="370"/>
  <c r="AN77" i="370"/>
  <c r="AN53" i="370"/>
  <c r="AN120" i="370"/>
  <c r="AN118" i="370"/>
  <c r="AN109" i="370"/>
  <c r="AN88" i="370"/>
  <c r="AN72" i="370"/>
  <c r="AN69" i="370"/>
  <c r="AN50" i="370"/>
  <c r="AN49" i="370"/>
  <c r="AN64" i="370"/>
  <c r="AN56" i="370"/>
  <c r="AN66" i="370"/>
  <c r="AN65" i="370"/>
  <c r="AN48" i="370"/>
  <c r="Q92" i="531"/>
  <c r="T92" i="531" s="1"/>
  <c r="T43" i="531"/>
  <c r="T69" i="531"/>
  <c r="Q114" i="531"/>
  <c r="T114" i="531" s="1"/>
  <c r="Q124" i="531"/>
  <c r="T124" i="531" s="1"/>
  <c r="Q113" i="531"/>
  <c r="T113" i="531" s="1"/>
  <c r="Q88" i="531"/>
  <c r="T88" i="531" s="1"/>
  <c r="T96" i="531"/>
  <c r="T90" i="531"/>
  <c r="T91" i="531"/>
  <c r="Q51" i="531"/>
  <c r="T51" i="531" s="1"/>
  <c r="Q107" i="531"/>
  <c r="T107" i="531" s="1"/>
  <c r="T64" i="531"/>
  <c r="Q127" i="531"/>
  <c r="T127" i="531" s="1"/>
  <c r="Q81" i="531"/>
  <c r="T81" i="531" s="1"/>
  <c r="T86" i="531"/>
  <c r="Q62" i="531"/>
  <c r="T62" i="531" s="1"/>
  <c r="T46" i="531"/>
  <c r="Q80" i="531"/>
  <c r="T80" i="531" s="1"/>
  <c r="Q56" i="531"/>
  <c r="T56" i="531" s="1"/>
  <c r="Q98" i="531"/>
  <c r="T98" i="531" s="1"/>
  <c r="T73" i="531"/>
  <c r="Q53" i="531"/>
  <c r="T53" i="531" s="1"/>
  <c r="T76" i="531"/>
  <c r="T95" i="531"/>
  <c r="Q83" i="531"/>
  <c r="T83" i="531" s="1"/>
  <c r="T119" i="531"/>
  <c r="Q110" i="531"/>
  <c r="T110" i="531" s="1"/>
  <c r="Q67" i="531"/>
  <c r="T67" i="531" s="1"/>
  <c r="T42" i="531"/>
  <c r="Q54" i="531"/>
  <c r="T54" i="531" s="1"/>
  <c r="P57" i="535"/>
  <c r="R57" i="535"/>
  <c r="Q57" i="535"/>
  <c r="O57" i="535"/>
  <c r="I57" i="535"/>
  <c r="B57" i="535"/>
  <c r="L57" i="535"/>
  <c r="W57" i="535" s="1"/>
  <c r="Y57" i="535" s="1"/>
  <c r="M57" i="535"/>
  <c r="F57" i="535"/>
  <c r="J57" i="535"/>
  <c r="S57" i="535"/>
  <c r="H57" i="535"/>
  <c r="G57" i="535"/>
  <c r="K57" i="535"/>
  <c r="E57" i="535"/>
  <c r="X57" i="535"/>
  <c r="Z57" i="535" s="1"/>
  <c r="AA57" i="535"/>
  <c r="T57" i="535"/>
  <c r="V57" i="535"/>
  <c r="U57" i="535"/>
  <c r="N57" i="535"/>
  <c r="AX57" i="535"/>
  <c r="S102" i="535"/>
  <c r="T102" i="535"/>
  <c r="V102" i="535"/>
  <c r="P102" i="535"/>
  <c r="J102" i="535"/>
  <c r="O102" i="535"/>
  <c r="N102" i="535"/>
  <c r="Q102" i="535"/>
  <c r="AA102" i="535" s="1"/>
  <c r="E102" i="535"/>
  <c r="R102" i="535"/>
  <c r="AX102" i="535"/>
  <c r="K102" i="535"/>
  <c r="I102" i="535"/>
  <c r="L102" i="535"/>
  <c r="W102" i="535" s="1"/>
  <c r="Y102" i="535" s="1"/>
  <c r="M102" i="535"/>
  <c r="H102" i="535"/>
  <c r="B102" i="535"/>
  <c r="G102" i="535"/>
  <c r="F102" i="535"/>
  <c r="U102" i="535"/>
  <c r="H76" i="535"/>
  <c r="K76" i="535"/>
  <c r="N76" i="535"/>
  <c r="U76" i="535"/>
  <c r="B76" i="535"/>
  <c r="T76" i="535"/>
  <c r="G76" i="535"/>
  <c r="J76" i="535"/>
  <c r="E76" i="535"/>
  <c r="P76" i="535"/>
  <c r="S76" i="535"/>
  <c r="V76" i="535"/>
  <c r="F76" i="535"/>
  <c r="Q76" i="535"/>
  <c r="X76" i="535" s="1"/>
  <c r="Z76" i="535" s="1"/>
  <c r="L76" i="535"/>
  <c r="W76" i="535" s="1"/>
  <c r="Y76" i="535" s="1"/>
  <c r="O76" i="535"/>
  <c r="R76" i="535"/>
  <c r="I76" i="535"/>
  <c r="M76" i="535"/>
  <c r="AX76" i="535"/>
  <c r="AA76" i="535"/>
  <c r="H118" i="535"/>
  <c r="N118" i="535"/>
  <c r="G118" i="535"/>
  <c r="S118" i="535"/>
  <c r="T118" i="535"/>
  <c r="J118" i="535"/>
  <c r="U118" i="535"/>
  <c r="K118" i="535"/>
  <c r="AX118" i="535"/>
  <c r="AA118" i="535"/>
  <c r="P118" i="535"/>
  <c r="V118" i="535"/>
  <c r="F118" i="535"/>
  <c r="M118" i="535"/>
  <c r="Q118" i="535"/>
  <c r="X118" i="535" s="1"/>
  <c r="Z118" i="535" s="1"/>
  <c r="B118" i="535"/>
  <c r="L118" i="535"/>
  <c r="W118" i="535" s="1"/>
  <c r="Y118" i="535" s="1"/>
  <c r="R118" i="535"/>
  <c r="O118" i="535"/>
  <c r="E118" i="535"/>
  <c r="I118" i="535"/>
  <c r="T122" i="535"/>
  <c r="J122" i="535"/>
  <c r="U122" i="535"/>
  <c r="K122" i="535"/>
  <c r="B122" i="535"/>
  <c r="P122" i="535"/>
  <c r="V122" i="535"/>
  <c r="F122" i="535"/>
  <c r="M122" i="535"/>
  <c r="Q122" i="535"/>
  <c r="L122" i="535"/>
  <c r="W122" i="535" s="1"/>
  <c r="Y122" i="535" s="1"/>
  <c r="R122" i="535"/>
  <c r="O122" i="535"/>
  <c r="E122" i="535"/>
  <c r="I122" i="535"/>
  <c r="X122" i="535" s="1"/>
  <c r="Z122" i="535" s="1"/>
  <c r="H122" i="535"/>
  <c r="N122" i="535"/>
  <c r="G122" i="535"/>
  <c r="S122" i="535"/>
  <c r="AX122" i="535"/>
  <c r="AA122" i="535"/>
  <c r="U87" i="535"/>
  <c r="E87" i="535"/>
  <c r="G87" i="535"/>
  <c r="H87" i="535"/>
  <c r="T87" i="535"/>
  <c r="Q87" i="535"/>
  <c r="S87" i="535"/>
  <c r="R87" i="535"/>
  <c r="V87" i="535"/>
  <c r="L87" i="535"/>
  <c r="B87" i="535"/>
  <c r="M87" i="535"/>
  <c r="O87" i="535"/>
  <c r="J87" i="535"/>
  <c r="N87" i="535"/>
  <c r="AX87" i="535"/>
  <c r="I87" i="535"/>
  <c r="X87" i="535" s="1"/>
  <c r="Z87" i="535" s="1"/>
  <c r="K87" i="535"/>
  <c r="P87" i="535"/>
  <c r="F87" i="535"/>
  <c r="W87" i="535"/>
  <c r="Y87" i="535" s="1"/>
  <c r="AA87" i="535"/>
  <c r="V47" i="535"/>
  <c r="F47" i="535"/>
  <c r="E47" i="535"/>
  <c r="L47" i="535"/>
  <c r="G47" i="535"/>
  <c r="AX47" i="535"/>
  <c r="R47" i="535"/>
  <c r="U47" i="535"/>
  <c r="M47" i="535"/>
  <c r="H47" i="535"/>
  <c r="O47" i="535"/>
  <c r="N47" i="535"/>
  <c r="Q47" i="535"/>
  <c r="X47" i="535" s="1"/>
  <c r="Z47" i="535" s="1"/>
  <c r="T47" i="535"/>
  <c r="K47" i="535"/>
  <c r="J47" i="535"/>
  <c r="I47" i="535"/>
  <c r="W47" i="535" s="1"/>
  <c r="Y47" i="535" s="1"/>
  <c r="P47" i="535"/>
  <c r="S47" i="535"/>
  <c r="B47" i="535"/>
  <c r="V52" i="535"/>
  <c r="F52" i="535"/>
  <c r="E52" i="535"/>
  <c r="L52" i="535"/>
  <c r="W52" i="535" s="1"/>
  <c r="Y52" i="535" s="1"/>
  <c r="K52" i="535"/>
  <c r="B52" i="535"/>
  <c r="R52" i="535"/>
  <c r="U52" i="535"/>
  <c r="M52" i="535"/>
  <c r="H52" i="535"/>
  <c r="G52" i="535"/>
  <c r="N52" i="535"/>
  <c r="Q52" i="535"/>
  <c r="AA52" i="535" s="1"/>
  <c r="T52" i="535"/>
  <c r="S52" i="535"/>
  <c r="J52" i="535"/>
  <c r="I52" i="535"/>
  <c r="P52" i="535"/>
  <c r="O52" i="535"/>
  <c r="AX52" i="535"/>
  <c r="I78" i="535"/>
  <c r="K78" i="535"/>
  <c r="F78" i="535"/>
  <c r="R78" i="535"/>
  <c r="AX78" i="535"/>
  <c r="U78" i="535"/>
  <c r="E78" i="535"/>
  <c r="G78" i="535"/>
  <c r="T78" i="535"/>
  <c r="J78" i="535"/>
  <c r="AA78" i="535"/>
  <c r="Q78" i="535"/>
  <c r="S78" i="535"/>
  <c r="V78" i="535"/>
  <c r="L78" i="535"/>
  <c r="H78" i="535"/>
  <c r="B78" i="535"/>
  <c r="X78" i="535"/>
  <c r="Z78" i="535" s="1"/>
  <c r="M78" i="535"/>
  <c r="O78" i="535"/>
  <c r="N78" i="535"/>
  <c r="P78" i="535"/>
  <c r="W78" i="535"/>
  <c r="Y78" i="535" s="1"/>
  <c r="T114" i="535"/>
  <c r="J114" i="535"/>
  <c r="S114" i="535"/>
  <c r="I114" i="535"/>
  <c r="P114" i="535"/>
  <c r="V114" i="535"/>
  <c r="F114" i="535"/>
  <c r="K114" i="535"/>
  <c r="E114" i="535"/>
  <c r="L114" i="535"/>
  <c r="W114" i="535" s="1"/>
  <c r="Y114" i="535" s="1"/>
  <c r="R114" i="535"/>
  <c r="O114" i="535"/>
  <c r="Q114" i="535"/>
  <c r="X114" i="535" s="1"/>
  <c r="Z114" i="535" s="1"/>
  <c r="U114" i="535"/>
  <c r="H114" i="535"/>
  <c r="N114" i="535"/>
  <c r="G114" i="535"/>
  <c r="M114" i="535"/>
  <c r="B114" i="535"/>
  <c r="AX114" i="535"/>
  <c r="T79" i="531"/>
  <c r="Q77" i="531"/>
  <c r="T77" i="531" s="1"/>
  <c r="Q106" i="531"/>
  <c r="T106" i="531" s="1"/>
  <c r="T115" i="531"/>
  <c r="T102" i="531"/>
  <c r="Q107" i="535"/>
  <c r="X107" i="535" s="1"/>
  <c r="Z107" i="535" s="1"/>
  <c r="S107" i="535"/>
  <c r="V107" i="535"/>
  <c r="L107" i="535"/>
  <c r="P107" i="535"/>
  <c r="M107" i="535"/>
  <c r="O107" i="535"/>
  <c r="N107" i="535"/>
  <c r="H107" i="535"/>
  <c r="I107" i="535"/>
  <c r="K107" i="535"/>
  <c r="F107" i="535"/>
  <c r="R107" i="535"/>
  <c r="B107" i="535"/>
  <c r="U107" i="535"/>
  <c r="E107" i="535"/>
  <c r="G107" i="535"/>
  <c r="T107" i="535"/>
  <c r="J107" i="535"/>
  <c r="W107" i="535"/>
  <c r="Y107" i="535" s="1"/>
  <c r="AX107" i="535"/>
  <c r="Q70" i="531"/>
  <c r="T70" i="531" s="1"/>
  <c r="V51" i="535"/>
  <c r="F51" i="535"/>
  <c r="U51" i="535"/>
  <c r="L51" i="535"/>
  <c r="G51" i="535"/>
  <c r="R51" i="535"/>
  <c r="Q51" i="535"/>
  <c r="M51" i="535"/>
  <c r="H51" i="535"/>
  <c r="O51" i="535"/>
  <c r="AA51" i="535"/>
  <c r="N51" i="535"/>
  <c r="I51" i="535"/>
  <c r="W51" i="535" s="1"/>
  <c r="Y51" i="535" s="1"/>
  <c r="T51" i="535"/>
  <c r="K51" i="535"/>
  <c r="B51" i="535"/>
  <c r="J51" i="535"/>
  <c r="E51" i="535"/>
  <c r="P51" i="535"/>
  <c r="S51" i="535"/>
  <c r="AX51" i="535"/>
  <c r="G104" i="535"/>
  <c r="F104" i="535"/>
  <c r="I104" i="535"/>
  <c r="P104" i="535"/>
  <c r="AA104" i="535"/>
  <c r="X104" i="535"/>
  <c r="S104" i="535"/>
  <c r="V104" i="535"/>
  <c r="U104" i="535"/>
  <c r="E104" i="535"/>
  <c r="AX104" i="535"/>
  <c r="O104" i="535"/>
  <c r="Q104" i="535"/>
  <c r="T104" i="535"/>
  <c r="R104" i="535"/>
  <c r="M104" i="535"/>
  <c r="K104" i="535"/>
  <c r="L104" i="535"/>
  <c r="W104" i="535" s="1"/>
  <c r="Y104" i="535" s="1"/>
  <c r="N104" i="535"/>
  <c r="H104" i="535"/>
  <c r="J104" i="535"/>
  <c r="B104" i="535"/>
  <c r="Z104" i="535"/>
  <c r="R44" i="535"/>
  <c r="U44" i="535"/>
  <c r="M44" i="535"/>
  <c r="H44" i="535"/>
  <c r="K44" i="535"/>
  <c r="W44" i="535"/>
  <c r="Y44" i="535" s="1"/>
  <c r="N44" i="535"/>
  <c r="Q44" i="535"/>
  <c r="T44" i="535"/>
  <c r="G44" i="535"/>
  <c r="B44" i="535"/>
  <c r="AX44" i="535"/>
  <c r="J44" i="535"/>
  <c r="I44" i="535"/>
  <c r="P44" i="535"/>
  <c r="O44" i="535"/>
  <c r="X44" i="535"/>
  <c r="Z44" i="535" s="1"/>
  <c r="V44" i="535"/>
  <c r="F44" i="535"/>
  <c r="E44" i="535"/>
  <c r="L44" i="535"/>
  <c r="S44" i="535"/>
  <c r="AA44" i="535"/>
  <c r="P123" i="535"/>
  <c r="V123" i="535"/>
  <c r="F123" i="535"/>
  <c r="I123" i="535"/>
  <c r="M123" i="535"/>
  <c r="B123" i="535"/>
  <c r="L123" i="535"/>
  <c r="W123" i="535" s="1"/>
  <c r="Y123" i="535" s="1"/>
  <c r="R123" i="535"/>
  <c r="S123" i="535"/>
  <c r="O123" i="535"/>
  <c r="E123" i="535"/>
  <c r="AX123" i="535"/>
  <c r="H123" i="535"/>
  <c r="N123" i="535"/>
  <c r="K123" i="535"/>
  <c r="G123" i="535"/>
  <c r="T123" i="535"/>
  <c r="J123" i="535"/>
  <c r="Q123" i="535"/>
  <c r="AA123" i="535" s="1"/>
  <c r="U123" i="535"/>
  <c r="L130" i="535"/>
  <c r="R130" i="535"/>
  <c r="O130" i="535"/>
  <c r="E130" i="535"/>
  <c r="I130" i="535"/>
  <c r="H130" i="535"/>
  <c r="N130" i="535"/>
  <c r="G130" i="535"/>
  <c r="S130" i="535"/>
  <c r="AX130" i="535"/>
  <c r="T130" i="535"/>
  <c r="J130" i="535"/>
  <c r="U130" i="535"/>
  <c r="K130" i="535"/>
  <c r="B130" i="535"/>
  <c r="P130" i="535"/>
  <c r="V130" i="535"/>
  <c r="F130" i="535"/>
  <c r="M130" i="535"/>
  <c r="Q130" i="535"/>
  <c r="X130" i="535" s="1"/>
  <c r="Z130" i="535" s="1"/>
  <c r="W130" i="535"/>
  <c r="Y130" i="535" s="1"/>
  <c r="Q45" i="531"/>
  <c r="T45" i="531" s="1"/>
  <c r="Q93" i="531"/>
  <c r="T93" i="531" s="1"/>
  <c r="N116" i="531"/>
  <c r="Q116" i="531" s="1"/>
  <c r="T116" i="531" s="1"/>
  <c r="T64" i="535"/>
  <c r="J64" i="535"/>
  <c r="U64" i="535"/>
  <c r="K64" i="535"/>
  <c r="P64" i="535"/>
  <c r="V64" i="535"/>
  <c r="F64" i="535"/>
  <c r="E64" i="535"/>
  <c r="Q64" i="535"/>
  <c r="B64" i="535"/>
  <c r="L64" i="535"/>
  <c r="W64" i="535" s="1"/>
  <c r="Y64" i="535" s="1"/>
  <c r="R64" i="535"/>
  <c r="O64" i="535"/>
  <c r="M64" i="535"/>
  <c r="I64" i="535"/>
  <c r="AX64" i="535"/>
  <c r="X64" i="535"/>
  <c r="Z64" i="535" s="1"/>
  <c r="H64" i="535"/>
  <c r="N64" i="535"/>
  <c r="G64" i="535"/>
  <c r="S64" i="535"/>
  <c r="AA64" i="535"/>
  <c r="T111" i="531"/>
  <c r="M77" i="535"/>
  <c r="H77" i="535"/>
  <c r="G77" i="535"/>
  <c r="F77" i="535"/>
  <c r="J77" i="535"/>
  <c r="AX77" i="535"/>
  <c r="I77" i="535"/>
  <c r="V77" i="535"/>
  <c r="E77" i="535"/>
  <c r="U77" i="535"/>
  <c r="S77" i="535"/>
  <c r="R77" i="535"/>
  <c r="P77" i="535"/>
  <c r="T77" i="535"/>
  <c r="Q77" i="535"/>
  <c r="X77" i="535" s="1"/>
  <c r="Z77" i="535" s="1"/>
  <c r="N77" i="535"/>
  <c r="L77" i="535"/>
  <c r="W77" i="535" s="1"/>
  <c r="Y77" i="535" s="1"/>
  <c r="K77" i="535"/>
  <c r="O77" i="535"/>
  <c r="B77" i="535"/>
  <c r="I93" i="535"/>
  <c r="K93" i="535"/>
  <c r="P93" i="535"/>
  <c r="F93" i="535"/>
  <c r="AX93" i="535"/>
  <c r="X93" i="535"/>
  <c r="U93" i="535"/>
  <c r="E93" i="535"/>
  <c r="G93" i="535"/>
  <c r="H93" i="535"/>
  <c r="T93" i="535"/>
  <c r="Z93" i="535"/>
  <c r="Q93" i="535"/>
  <c r="AA93" i="535" s="1"/>
  <c r="S93" i="535"/>
  <c r="R93" i="535"/>
  <c r="V93" i="535"/>
  <c r="L93" i="535"/>
  <c r="B93" i="535"/>
  <c r="M93" i="535"/>
  <c r="O93" i="535"/>
  <c r="J93" i="535"/>
  <c r="N93" i="535"/>
  <c r="W93" i="535"/>
  <c r="Y93" i="535" s="1"/>
  <c r="N48" i="535"/>
  <c r="M48" i="535"/>
  <c r="T48" i="535"/>
  <c r="S48" i="535"/>
  <c r="J48" i="535"/>
  <c r="I48" i="535"/>
  <c r="P48" i="535"/>
  <c r="O48" i="535"/>
  <c r="AA48" i="535"/>
  <c r="V48" i="535"/>
  <c r="F48" i="535"/>
  <c r="Q48" i="535"/>
  <c r="L48" i="535"/>
  <c r="W48" i="535" s="1"/>
  <c r="Y48" i="535" s="1"/>
  <c r="K48" i="535"/>
  <c r="B48" i="535"/>
  <c r="R48" i="535"/>
  <c r="U48" i="535"/>
  <c r="E48" i="535"/>
  <c r="H48" i="535"/>
  <c r="G48" i="535"/>
  <c r="AX48" i="535"/>
  <c r="X48" i="535"/>
  <c r="Z48" i="535" s="1"/>
  <c r="L115" i="535"/>
  <c r="R115" i="535"/>
  <c r="S115" i="535"/>
  <c r="M115" i="535"/>
  <c r="Q115" i="535"/>
  <c r="Z115" i="535"/>
  <c r="AA115" i="535"/>
  <c r="H115" i="535"/>
  <c r="N115" i="535"/>
  <c r="K115" i="535"/>
  <c r="I115" i="535"/>
  <c r="W115" i="535" s="1"/>
  <c r="Y115" i="535" s="1"/>
  <c r="X115" i="535"/>
  <c r="AX115" i="535"/>
  <c r="T115" i="535"/>
  <c r="J115" i="535"/>
  <c r="O115" i="535"/>
  <c r="U115" i="535"/>
  <c r="P115" i="535"/>
  <c r="V115" i="535"/>
  <c r="F115" i="535"/>
  <c r="G115" i="535"/>
  <c r="E115" i="535"/>
  <c r="B115" i="535"/>
  <c r="M112" i="535"/>
  <c r="O112" i="535"/>
  <c r="J112" i="535"/>
  <c r="N112" i="535"/>
  <c r="T112" i="535"/>
  <c r="B112" i="535"/>
  <c r="I112" i="535"/>
  <c r="W112" i="535" s="1"/>
  <c r="Y112" i="535" s="1"/>
  <c r="K112" i="535"/>
  <c r="P112" i="535"/>
  <c r="F112" i="535"/>
  <c r="AX112" i="535"/>
  <c r="U112" i="535"/>
  <c r="E112" i="535"/>
  <c r="G112" i="535"/>
  <c r="H112" i="535"/>
  <c r="L112" i="535"/>
  <c r="Q112" i="535"/>
  <c r="AA112" i="535" s="1"/>
  <c r="S112" i="535"/>
  <c r="R112" i="535"/>
  <c r="V112" i="535"/>
  <c r="V42" i="535"/>
  <c r="F42" i="535"/>
  <c r="Q42" i="535"/>
  <c r="L42" i="535"/>
  <c r="W42" i="535" s="1"/>
  <c r="Y42" i="535" s="1"/>
  <c r="O42" i="535"/>
  <c r="R42" i="535"/>
  <c r="U42" i="535"/>
  <c r="I42" i="535"/>
  <c r="H42" i="535"/>
  <c r="K42" i="535"/>
  <c r="AX42" i="535"/>
  <c r="X42" i="535"/>
  <c r="Z42" i="535" s="1"/>
  <c r="N42" i="535"/>
  <c r="M42" i="535"/>
  <c r="T42" i="535"/>
  <c r="S42" i="535"/>
  <c r="B42" i="535"/>
  <c r="J42" i="535"/>
  <c r="E42" i="535"/>
  <c r="P42" i="535"/>
  <c r="G42" i="535"/>
  <c r="AA42" i="535"/>
  <c r="N46" i="535"/>
  <c r="M46" i="535"/>
  <c r="T46" i="535"/>
  <c r="O46" i="535"/>
  <c r="AX46" i="535"/>
  <c r="J46" i="535"/>
  <c r="I46" i="535"/>
  <c r="P46" i="535"/>
  <c r="G46" i="535"/>
  <c r="V46" i="535"/>
  <c r="F46" i="535"/>
  <c r="U46" i="535"/>
  <c r="L46" i="535"/>
  <c r="W46" i="535" s="1"/>
  <c r="Y46" i="535" s="1"/>
  <c r="K46" i="535"/>
  <c r="R46" i="535"/>
  <c r="Q46" i="535"/>
  <c r="X46" i="535" s="1"/>
  <c r="Z46" i="535" s="1"/>
  <c r="E46" i="535"/>
  <c r="H46" i="535"/>
  <c r="S46" i="535"/>
  <c r="B46" i="535"/>
  <c r="U91" i="535"/>
  <c r="E91" i="535"/>
  <c r="G91" i="535"/>
  <c r="H91" i="535"/>
  <c r="Q91" i="535"/>
  <c r="X91" i="535" s="1"/>
  <c r="Z91" i="535" s="1"/>
  <c r="S91" i="535"/>
  <c r="R91" i="535"/>
  <c r="V91" i="535"/>
  <c r="T91" i="535"/>
  <c r="B91" i="535"/>
  <c r="M91" i="535"/>
  <c r="O91" i="535"/>
  <c r="J91" i="535"/>
  <c r="N91" i="535"/>
  <c r="L91" i="535"/>
  <c r="W91" i="535" s="1"/>
  <c r="Y91" i="535" s="1"/>
  <c r="AX91" i="535"/>
  <c r="I91" i="535"/>
  <c r="K91" i="535"/>
  <c r="P91" i="535"/>
  <c r="F91" i="535"/>
  <c r="AA91" i="535"/>
  <c r="R56" i="535"/>
  <c r="U56" i="535"/>
  <c r="E56" i="535"/>
  <c r="H56" i="535"/>
  <c r="G56" i="535"/>
  <c r="B56" i="535"/>
  <c r="N56" i="535"/>
  <c r="M56" i="535"/>
  <c r="T56" i="535"/>
  <c r="S56" i="535"/>
  <c r="W56" i="535"/>
  <c r="Y56" i="535" s="1"/>
  <c r="J56" i="535"/>
  <c r="I56" i="535"/>
  <c r="P56" i="535"/>
  <c r="O56" i="535"/>
  <c r="AX56" i="535"/>
  <c r="V56" i="535"/>
  <c r="F56" i="535"/>
  <c r="Q56" i="535"/>
  <c r="AA56" i="535" s="1"/>
  <c r="L56" i="535"/>
  <c r="K56" i="535"/>
  <c r="J45" i="535"/>
  <c r="I45" i="535"/>
  <c r="X45" i="535" s="1"/>
  <c r="Z45" i="535" s="1"/>
  <c r="P45" i="535"/>
  <c r="K45" i="535"/>
  <c r="V45" i="535"/>
  <c r="F45" i="535"/>
  <c r="Q45" i="535"/>
  <c r="L45" i="535"/>
  <c r="W45" i="535" s="1"/>
  <c r="Y45" i="535" s="1"/>
  <c r="G45" i="535"/>
  <c r="B45" i="535"/>
  <c r="R45" i="535"/>
  <c r="U45" i="535"/>
  <c r="E45" i="535"/>
  <c r="H45" i="535"/>
  <c r="S45" i="535"/>
  <c r="AX45" i="535"/>
  <c r="N45" i="535"/>
  <c r="M45" i="535"/>
  <c r="T45" i="535"/>
  <c r="O45" i="535"/>
  <c r="AA45" i="535"/>
  <c r="M98" i="535"/>
  <c r="O98" i="535"/>
  <c r="N98" i="535"/>
  <c r="H98" i="535"/>
  <c r="I98" i="535"/>
  <c r="X98" i="535" s="1"/>
  <c r="Z98" i="535" s="1"/>
  <c r="K98" i="535"/>
  <c r="F98" i="535"/>
  <c r="R98" i="535"/>
  <c r="AA98" i="535"/>
  <c r="U98" i="535"/>
  <c r="E98" i="535"/>
  <c r="G98" i="535"/>
  <c r="T98" i="535"/>
  <c r="J98" i="535"/>
  <c r="AX98" i="535"/>
  <c r="B98" i="535"/>
  <c r="Q98" i="535"/>
  <c r="S98" i="535"/>
  <c r="V98" i="535"/>
  <c r="L98" i="535"/>
  <c r="W98" i="535" s="1"/>
  <c r="Y98" i="535" s="1"/>
  <c r="P98" i="535"/>
  <c r="I96" i="535"/>
  <c r="K96" i="535"/>
  <c r="F96" i="535"/>
  <c r="R96" i="535"/>
  <c r="U96" i="535"/>
  <c r="E96" i="535"/>
  <c r="G96" i="535"/>
  <c r="T96" i="535"/>
  <c r="J96" i="535"/>
  <c r="AA96" i="535"/>
  <c r="AX96" i="535"/>
  <c r="Q96" i="535"/>
  <c r="X96" i="535" s="1"/>
  <c r="Z96" i="535" s="1"/>
  <c r="S96" i="535"/>
  <c r="V96" i="535"/>
  <c r="L96" i="535"/>
  <c r="W96" i="535" s="1"/>
  <c r="Y96" i="535" s="1"/>
  <c r="P96" i="535"/>
  <c r="M96" i="535"/>
  <c r="O96" i="535"/>
  <c r="N96" i="535"/>
  <c r="H96" i="535"/>
  <c r="B96" i="535"/>
  <c r="L125" i="535"/>
  <c r="R125" i="535"/>
  <c r="S125" i="535"/>
  <c r="O125" i="535"/>
  <c r="E125" i="535"/>
  <c r="B125" i="535"/>
  <c r="H125" i="535"/>
  <c r="N125" i="535"/>
  <c r="K125" i="535"/>
  <c r="G125" i="535"/>
  <c r="AA125" i="535"/>
  <c r="T125" i="535"/>
  <c r="J125" i="535"/>
  <c r="Q125" i="535"/>
  <c r="X125" i="535" s="1"/>
  <c r="Z125" i="535" s="1"/>
  <c r="U125" i="535"/>
  <c r="AX125" i="535"/>
  <c r="P125" i="535"/>
  <c r="V125" i="535"/>
  <c r="F125" i="535"/>
  <c r="I125" i="535"/>
  <c r="M125" i="535"/>
  <c r="W125" i="535"/>
  <c r="Y125" i="535" s="1"/>
  <c r="T61" i="535"/>
  <c r="J61" i="535"/>
  <c r="Q61" i="535"/>
  <c r="AA61" i="535" s="1"/>
  <c r="U61" i="535"/>
  <c r="W61" i="535"/>
  <c r="P61" i="535"/>
  <c r="V61" i="535"/>
  <c r="F61" i="535"/>
  <c r="I61" i="535"/>
  <c r="M61" i="535"/>
  <c r="L61" i="535"/>
  <c r="R61" i="535"/>
  <c r="S61" i="535"/>
  <c r="O61" i="535"/>
  <c r="E61" i="535"/>
  <c r="Y61" i="535"/>
  <c r="AX61" i="535"/>
  <c r="H61" i="535"/>
  <c r="N61" i="535"/>
  <c r="K61" i="535"/>
  <c r="G61" i="535"/>
  <c r="B61" i="535"/>
  <c r="I97" i="535"/>
  <c r="K97" i="535"/>
  <c r="P97" i="535"/>
  <c r="F97" i="535"/>
  <c r="W97" i="535"/>
  <c r="U97" i="535"/>
  <c r="E97" i="535"/>
  <c r="G97" i="535"/>
  <c r="H97" i="535"/>
  <c r="L97" i="535"/>
  <c r="Y97" i="535"/>
  <c r="AX97" i="535"/>
  <c r="Q97" i="535"/>
  <c r="AA97" i="535" s="1"/>
  <c r="S97" i="535"/>
  <c r="R97" i="535"/>
  <c r="V97" i="535"/>
  <c r="B97" i="535"/>
  <c r="M97" i="535"/>
  <c r="O97" i="535"/>
  <c r="J97" i="535"/>
  <c r="N97" i="535"/>
  <c r="T97" i="535"/>
  <c r="X97" i="535"/>
  <c r="Z97" i="535" s="1"/>
  <c r="M108" i="535"/>
  <c r="O108" i="535"/>
  <c r="J108" i="535"/>
  <c r="N108" i="535"/>
  <c r="AX108" i="535"/>
  <c r="I108" i="535"/>
  <c r="X108" i="535" s="1"/>
  <c r="Z108" i="535" s="1"/>
  <c r="K108" i="535"/>
  <c r="P108" i="535"/>
  <c r="F108" i="535"/>
  <c r="U108" i="535"/>
  <c r="E108" i="535"/>
  <c r="G108" i="535"/>
  <c r="H108" i="535"/>
  <c r="T108" i="535"/>
  <c r="B108" i="535"/>
  <c r="Q108" i="535"/>
  <c r="S108" i="535"/>
  <c r="R108" i="535"/>
  <c r="V108" i="535"/>
  <c r="L108" i="535"/>
  <c r="W108" i="535" s="1"/>
  <c r="Y108" i="535" s="1"/>
  <c r="AA108" i="535"/>
  <c r="I86" i="535"/>
  <c r="K86" i="535"/>
  <c r="F86" i="535"/>
  <c r="R86" i="535"/>
  <c r="B86" i="535"/>
  <c r="U86" i="535"/>
  <c r="E86" i="535"/>
  <c r="G86" i="535"/>
  <c r="T86" i="535"/>
  <c r="J86" i="535"/>
  <c r="Q86" i="535"/>
  <c r="X86" i="535" s="1"/>
  <c r="Z86" i="535" s="1"/>
  <c r="S86" i="535"/>
  <c r="V86" i="535"/>
  <c r="L86" i="535"/>
  <c r="W86" i="535" s="1"/>
  <c r="Y86" i="535" s="1"/>
  <c r="H86" i="535"/>
  <c r="M86" i="535"/>
  <c r="O86" i="535"/>
  <c r="N86" i="535"/>
  <c r="P86" i="535"/>
  <c r="AX86" i="535"/>
  <c r="Q130" i="531"/>
  <c r="T130" i="531" s="1"/>
  <c r="P129" i="535"/>
  <c r="V129" i="535"/>
  <c r="F129" i="535"/>
  <c r="I129" i="535"/>
  <c r="U129" i="535"/>
  <c r="B129" i="535"/>
  <c r="W129" i="535"/>
  <c r="Y129" i="535" s="1"/>
  <c r="L129" i="535"/>
  <c r="R129" i="535"/>
  <c r="S129" i="535"/>
  <c r="O129" i="535"/>
  <c r="M129" i="535"/>
  <c r="AX129" i="535"/>
  <c r="H129" i="535"/>
  <c r="N129" i="535"/>
  <c r="K129" i="535"/>
  <c r="G129" i="535"/>
  <c r="T129" i="535"/>
  <c r="J129" i="535"/>
  <c r="Q129" i="535"/>
  <c r="X129" i="535" s="1"/>
  <c r="Z129" i="535" s="1"/>
  <c r="E129" i="535"/>
  <c r="M94" i="535"/>
  <c r="O94" i="535"/>
  <c r="N94" i="535"/>
  <c r="P94" i="535"/>
  <c r="I94" i="535"/>
  <c r="K94" i="535"/>
  <c r="F94" i="535"/>
  <c r="R94" i="535"/>
  <c r="U94" i="535"/>
  <c r="E94" i="535"/>
  <c r="G94" i="535"/>
  <c r="T94" i="535"/>
  <c r="J94" i="535"/>
  <c r="AX94" i="535"/>
  <c r="Q94" i="535"/>
  <c r="AA94" i="535" s="1"/>
  <c r="S94" i="535"/>
  <c r="V94" i="535"/>
  <c r="L94" i="535"/>
  <c r="W94" i="535" s="1"/>
  <c r="Y94" i="535" s="1"/>
  <c r="H94" i="535"/>
  <c r="X94" i="535"/>
  <c r="Z94" i="535" s="1"/>
  <c r="B94" i="535"/>
  <c r="P62" i="535"/>
  <c r="V62" i="535"/>
  <c r="F62" i="535"/>
  <c r="E62" i="535"/>
  <c r="Q62" i="535"/>
  <c r="X62" i="535" s="1"/>
  <c r="Z62" i="535" s="1"/>
  <c r="L62" i="535"/>
  <c r="R62" i="535"/>
  <c r="O62" i="535"/>
  <c r="M62" i="535"/>
  <c r="I62" i="535"/>
  <c r="W62" i="535"/>
  <c r="Y62" i="535" s="1"/>
  <c r="B62" i="535"/>
  <c r="H62" i="535"/>
  <c r="N62" i="535"/>
  <c r="G62" i="535"/>
  <c r="S62" i="535"/>
  <c r="AX62" i="535"/>
  <c r="T62" i="535"/>
  <c r="J62" i="535"/>
  <c r="U62" i="535"/>
  <c r="K62" i="535"/>
  <c r="AA62" i="535"/>
  <c r="N126" i="531"/>
  <c r="Q126" i="531" s="1"/>
  <c r="T100" i="531"/>
  <c r="Q99" i="531"/>
  <c r="T99" i="531" s="1"/>
  <c r="Q65" i="531"/>
  <c r="T65" i="531" s="1"/>
  <c r="Q110" i="535"/>
  <c r="AA110" i="535" s="1"/>
  <c r="S110" i="535"/>
  <c r="R110" i="535"/>
  <c r="V110" i="535"/>
  <c r="L110" i="535"/>
  <c r="W110" i="535" s="1"/>
  <c r="Y110" i="535" s="1"/>
  <c r="M110" i="535"/>
  <c r="O110" i="535"/>
  <c r="J110" i="535"/>
  <c r="N110" i="535"/>
  <c r="B110" i="535"/>
  <c r="I110" i="535"/>
  <c r="K110" i="535"/>
  <c r="P110" i="535"/>
  <c r="F110" i="535"/>
  <c r="U110" i="535"/>
  <c r="E110" i="535"/>
  <c r="G110" i="535"/>
  <c r="H110" i="535"/>
  <c r="T110" i="535"/>
  <c r="X110" i="535"/>
  <c r="Z110" i="535" s="1"/>
  <c r="AX110" i="535"/>
  <c r="N72" i="531"/>
  <c r="Q72" i="531" s="1"/>
  <c r="P120" i="535"/>
  <c r="V120" i="535"/>
  <c r="F120" i="535"/>
  <c r="M120" i="535"/>
  <c r="Q120" i="535"/>
  <c r="B120" i="535"/>
  <c r="L120" i="535"/>
  <c r="W120" i="535" s="1"/>
  <c r="Y120" i="535" s="1"/>
  <c r="R120" i="535"/>
  <c r="O120" i="535"/>
  <c r="E120" i="535"/>
  <c r="I120" i="535"/>
  <c r="X120" i="535"/>
  <c r="Z120" i="535" s="1"/>
  <c r="H120" i="535"/>
  <c r="N120" i="535"/>
  <c r="G120" i="535"/>
  <c r="S120" i="535"/>
  <c r="T120" i="535"/>
  <c r="J120" i="535"/>
  <c r="U120" i="535"/>
  <c r="K120" i="535"/>
  <c r="AA120" i="535"/>
  <c r="AX120" i="535"/>
  <c r="P73" i="535"/>
  <c r="V73" i="535"/>
  <c r="F73" i="535"/>
  <c r="I73" i="535"/>
  <c r="X73" i="535" s="1"/>
  <c r="Z73" i="535" s="1"/>
  <c r="M73" i="535"/>
  <c r="L73" i="535"/>
  <c r="W73" i="535" s="1"/>
  <c r="Y73" i="535" s="1"/>
  <c r="R73" i="535"/>
  <c r="S73" i="535"/>
  <c r="O73" i="535"/>
  <c r="E73" i="535"/>
  <c r="B73" i="535"/>
  <c r="H73" i="535"/>
  <c r="N73" i="535"/>
  <c r="K73" i="535"/>
  <c r="G73" i="535"/>
  <c r="AX73" i="535"/>
  <c r="T73" i="535"/>
  <c r="J73" i="535"/>
  <c r="Q73" i="535"/>
  <c r="AA73" i="535" s="1"/>
  <c r="U73" i="535"/>
  <c r="H71" i="535"/>
  <c r="N71" i="535"/>
  <c r="K71" i="535"/>
  <c r="G71" i="535"/>
  <c r="T71" i="535"/>
  <c r="J71" i="535"/>
  <c r="Q71" i="535"/>
  <c r="AA71" i="535" s="1"/>
  <c r="U71" i="535"/>
  <c r="P71" i="535"/>
  <c r="V71" i="535"/>
  <c r="F71" i="535"/>
  <c r="I71" i="535"/>
  <c r="X71" i="535" s="1"/>
  <c r="Z71" i="535" s="1"/>
  <c r="M71" i="535"/>
  <c r="AX71" i="535"/>
  <c r="B71" i="535"/>
  <c r="L71" i="535"/>
  <c r="W71" i="535" s="1"/>
  <c r="Y71" i="535" s="1"/>
  <c r="R71" i="535"/>
  <c r="S71" i="535"/>
  <c r="O71" i="535"/>
  <c r="E71" i="535"/>
  <c r="T67" i="535"/>
  <c r="J67" i="535"/>
  <c r="Q67" i="535"/>
  <c r="AA67" i="535" s="1"/>
  <c r="U67" i="535"/>
  <c r="W67" i="535"/>
  <c r="Y67" i="535" s="1"/>
  <c r="P67" i="535"/>
  <c r="V67" i="535"/>
  <c r="F67" i="535"/>
  <c r="I67" i="535"/>
  <c r="M67" i="535"/>
  <c r="AX67" i="535"/>
  <c r="L67" i="535"/>
  <c r="R67" i="535"/>
  <c r="S67" i="535"/>
  <c r="O67" i="535"/>
  <c r="E67" i="535"/>
  <c r="X67" i="535"/>
  <c r="Z67" i="535" s="1"/>
  <c r="B67" i="535"/>
  <c r="H67" i="535"/>
  <c r="N67" i="535"/>
  <c r="K67" i="535"/>
  <c r="G67" i="535"/>
  <c r="T126" i="535"/>
  <c r="J126" i="535"/>
  <c r="U126" i="535"/>
  <c r="K126" i="535"/>
  <c r="P126" i="535"/>
  <c r="V126" i="535"/>
  <c r="F126" i="535"/>
  <c r="M126" i="535"/>
  <c r="Q126" i="535"/>
  <c r="X126" i="535" s="1"/>
  <c r="Z126" i="535" s="1"/>
  <c r="B126" i="535"/>
  <c r="L126" i="535"/>
  <c r="W126" i="535" s="1"/>
  <c r="Y126" i="535" s="1"/>
  <c r="R126" i="535"/>
  <c r="O126" i="535"/>
  <c r="E126" i="535"/>
  <c r="I126" i="535"/>
  <c r="H126" i="535"/>
  <c r="N126" i="535"/>
  <c r="G126" i="535"/>
  <c r="S126" i="535"/>
  <c r="AX126" i="535"/>
  <c r="Q99" i="535"/>
  <c r="S99" i="535"/>
  <c r="R99" i="535"/>
  <c r="V99" i="535"/>
  <c r="T99" i="535"/>
  <c r="B99" i="535"/>
  <c r="M99" i="535"/>
  <c r="O99" i="535"/>
  <c r="J99" i="535"/>
  <c r="N99" i="535"/>
  <c r="L99" i="535"/>
  <c r="Y99" i="535"/>
  <c r="I99" i="535"/>
  <c r="X99" i="535" s="1"/>
  <c r="Z99" i="535" s="1"/>
  <c r="K99" i="535"/>
  <c r="P99" i="535"/>
  <c r="F99" i="535"/>
  <c r="W99" i="535"/>
  <c r="U99" i="535"/>
  <c r="E99" i="535"/>
  <c r="G99" i="535"/>
  <c r="H99" i="535"/>
  <c r="AA99" i="535"/>
  <c r="AX99" i="535"/>
  <c r="H119" i="535"/>
  <c r="N119" i="535"/>
  <c r="K119" i="535"/>
  <c r="G119" i="535"/>
  <c r="AX119" i="535"/>
  <c r="T119" i="535"/>
  <c r="J119" i="535"/>
  <c r="Q119" i="535"/>
  <c r="AA119" i="535" s="1"/>
  <c r="M119" i="535"/>
  <c r="P119" i="535"/>
  <c r="V119" i="535"/>
  <c r="F119" i="535"/>
  <c r="I119" i="535"/>
  <c r="E119" i="535"/>
  <c r="B119" i="535"/>
  <c r="L119" i="535"/>
  <c r="W119" i="535" s="1"/>
  <c r="Y119" i="535" s="1"/>
  <c r="R119" i="535"/>
  <c r="S119" i="535"/>
  <c r="O119" i="535"/>
  <c r="U119" i="535"/>
  <c r="X119" i="535"/>
  <c r="Z119" i="535" s="1"/>
  <c r="I85" i="535"/>
  <c r="K85" i="535"/>
  <c r="P85" i="535"/>
  <c r="F85" i="535"/>
  <c r="U85" i="535"/>
  <c r="E85" i="535"/>
  <c r="G85" i="535"/>
  <c r="H85" i="535"/>
  <c r="T85" i="535"/>
  <c r="Y85" i="535"/>
  <c r="B85" i="535"/>
  <c r="Q85" i="535"/>
  <c r="X85" i="535" s="1"/>
  <c r="Z85" i="535" s="1"/>
  <c r="S85" i="535"/>
  <c r="R85" i="535"/>
  <c r="V85" i="535"/>
  <c r="L85" i="535"/>
  <c r="AX85" i="535"/>
  <c r="M85" i="535"/>
  <c r="O85" i="535"/>
  <c r="J85" i="535"/>
  <c r="N85" i="535"/>
  <c r="W85" i="535"/>
  <c r="N55" i="535"/>
  <c r="Q55" i="535"/>
  <c r="X55" i="535" s="1"/>
  <c r="Z55" i="535" s="1"/>
  <c r="T55" i="535"/>
  <c r="G55" i="535"/>
  <c r="B55" i="535"/>
  <c r="J55" i="535"/>
  <c r="I55" i="535"/>
  <c r="P55" i="535"/>
  <c r="S55" i="535"/>
  <c r="AX55" i="535"/>
  <c r="V55" i="535"/>
  <c r="F55" i="535"/>
  <c r="E55" i="535"/>
  <c r="L55" i="535"/>
  <c r="O55" i="535"/>
  <c r="W55" i="535"/>
  <c r="R55" i="535"/>
  <c r="U55" i="535"/>
  <c r="M55" i="535"/>
  <c r="H55" i="535"/>
  <c r="K55" i="535"/>
  <c r="Y55" i="535"/>
  <c r="L121" i="535"/>
  <c r="R121" i="535"/>
  <c r="S121" i="535"/>
  <c r="O121" i="535"/>
  <c r="M121" i="535"/>
  <c r="H121" i="535"/>
  <c r="N121" i="535"/>
  <c r="K121" i="535"/>
  <c r="G121" i="535"/>
  <c r="B121" i="535"/>
  <c r="T121" i="535"/>
  <c r="J121" i="535"/>
  <c r="Q121" i="535"/>
  <c r="AA121" i="535" s="1"/>
  <c r="E121" i="535"/>
  <c r="P121" i="535"/>
  <c r="V121" i="535"/>
  <c r="F121" i="535"/>
  <c r="I121" i="535"/>
  <c r="W121" i="535" s="1"/>
  <c r="Y121" i="535" s="1"/>
  <c r="U121" i="535"/>
  <c r="AX121" i="535"/>
  <c r="Q81" i="535"/>
  <c r="S81" i="535"/>
  <c r="R81" i="535"/>
  <c r="V81" i="535"/>
  <c r="M81" i="535"/>
  <c r="O81" i="535"/>
  <c r="J81" i="535"/>
  <c r="N81" i="535"/>
  <c r="T81" i="535"/>
  <c r="I81" i="535"/>
  <c r="X81" i="535" s="1"/>
  <c r="Z81" i="535" s="1"/>
  <c r="K81" i="535"/>
  <c r="P81" i="535"/>
  <c r="F81" i="535"/>
  <c r="AX81" i="535"/>
  <c r="U81" i="535"/>
  <c r="E81" i="535"/>
  <c r="G81" i="535"/>
  <c r="H81" i="535"/>
  <c r="L81" i="535"/>
  <c r="W81" i="535" s="1"/>
  <c r="Y81" i="535" s="1"/>
  <c r="AA81" i="535"/>
  <c r="B81" i="535"/>
  <c r="N54" i="535"/>
  <c r="M54" i="535"/>
  <c r="T54" i="535"/>
  <c r="K54" i="535"/>
  <c r="AA54" i="535"/>
  <c r="J54" i="535"/>
  <c r="E54" i="535"/>
  <c r="P54" i="535"/>
  <c r="G54" i="535"/>
  <c r="B54" i="535"/>
  <c r="V54" i="535"/>
  <c r="F54" i="535"/>
  <c r="U54" i="535"/>
  <c r="L54" i="535"/>
  <c r="W54" i="535" s="1"/>
  <c r="Y54" i="535" s="1"/>
  <c r="S54" i="535"/>
  <c r="AX54" i="535"/>
  <c r="R54" i="535"/>
  <c r="Q54" i="535"/>
  <c r="I54" i="535"/>
  <c r="X54" i="535" s="1"/>
  <c r="Z54" i="535" s="1"/>
  <c r="H54" i="535"/>
  <c r="O54" i="535"/>
  <c r="I95" i="535"/>
  <c r="K95" i="535"/>
  <c r="P95" i="535"/>
  <c r="F95" i="535"/>
  <c r="U95" i="535"/>
  <c r="E95" i="535"/>
  <c r="G95" i="535"/>
  <c r="H95" i="535"/>
  <c r="T95" i="535"/>
  <c r="Q95" i="535"/>
  <c r="X95" i="535" s="1"/>
  <c r="Z95" i="535" s="1"/>
  <c r="S95" i="535"/>
  <c r="R95" i="535"/>
  <c r="V95" i="535"/>
  <c r="L95" i="535"/>
  <c r="W95" i="535" s="1"/>
  <c r="Y95" i="535" s="1"/>
  <c r="M95" i="535"/>
  <c r="O95" i="535"/>
  <c r="J95" i="535"/>
  <c r="N95" i="535"/>
  <c r="AX95" i="535"/>
  <c r="B95" i="535"/>
  <c r="M105" i="535"/>
  <c r="G105" i="535"/>
  <c r="T105" i="535"/>
  <c r="J105" i="535"/>
  <c r="S105" i="535"/>
  <c r="V105" i="535"/>
  <c r="L105" i="535"/>
  <c r="W105" i="535" s="1"/>
  <c r="Y105" i="535" s="1"/>
  <c r="E105" i="535"/>
  <c r="X105" i="535"/>
  <c r="Z105" i="535" s="1"/>
  <c r="U105" i="535"/>
  <c r="O105" i="535"/>
  <c r="N105" i="535"/>
  <c r="F105" i="535"/>
  <c r="P105" i="535"/>
  <c r="AX105" i="535"/>
  <c r="Q105" i="535"/>
  <c r="AA105" i="535" s="1"/>
  <c r="K105" i="535"/>
  <c r="H105" i="535"/>
  <c r="R105" i="535"/>
  <c r="I105" i="535"/>
  <c r="B105" i="535"/>
  <c r="V100" i="535"/>
  <c r="E100" i="535"/>
  <c r="G100" i="535"/>
  <c r="L100" i="535"/>
  <c r="P100" i="535"/>
  <c r="B100" i="535"/>
  <c r="Q100" i="535"/>
  <c r="AA100" i="535" s="1"/>
  <c r="T100" i="535"/>
  <c r="N100" i="535"/>
  <c r="H100" i="535"/>
  <c r="W100" i="535"/>
  <c r="Y100" i="535" s="1"/>
  <c r="M100" i="535"/>
  <c r="O100" i="535"/>
  <c r="F100" i="535"/>
  <c r="R100" i="535"/>
  <c r="S100" i="535"/>
  <c r="I100" i="535"/>
  <c r="K100" i="535"/>
  <c r="U100" i="535"/>
  <c r="J100" i="535"/>
  <c r="AX100" i="535"/>
  <c r="R43" i="535"/>
  <c r="Q43" i="535"/>
  <c r="X43" i="535" s="1"/>
  <c r="Z43" i="535" s="1"/>
  <c r="I43" i="535"/>
  <c r="H43" i="535"/>
  <c r="O43" i="535"/>
  <c r="N43" i="535"/>
  <c r="M43" i="535"/>
  <c r="T43" i="535"/>
  <c r="K43" i="535"/>
  <c r="B43" i="535"/>
  <c r="J43" i="535"/>
  <c r="E43" i="535"/>
  <c r="P43" i="535"/>
  <c r="S43" i="535"/>
  <c r="AX43" i="535"/>
  <c r="V43" i="535"/>
  <c r="F43" i="535"/>
  <c r="U43" i="535"/>
  <c r="L43" i="535"/>
  <c r="G43" i="535"/>
  <c r="W43" i="535"/>
  <c r="Y43" i="535" s="1"/>
  <c r="J53" i="535"/>
  <c r="I53" i="535"/>
  <c r="W53" i="535" s="1"/>
  <c r="Y53" i="535" s="1"/>
  <c r="P53" i="535"/>
  <c r="K53" i="535"/>
  <c r="AX53" i="535"/>
  <c r="V53" i="535"/>
  <c r="F53" i="535"/>
  <c r="Q53" i="535"/>
  <c r="AA53" i="535" s="1"/>
  <c r="L53" i="535"/>
  <c r="G53" i="535"/>
  <c r="B53" i="535"/>
  <c r="R53" i="535"/>
  <c r="U53" i="535"/>
  <c r="E53" i="535"/>
  <c r="H53" i="535"/>
  <c r="S53" i="535"/>
  <c r="N53" i="535"/>
  <c r="M53" i="535"/>
  <c r="T53" i="535"/>
  <c r="O53" i="535"/>
  <c r="Q90" i="535"/>
  <c r="S90" i="535"/>
  <c r="V90" i="535"/>
  <c r="L90" i="535"/>
  <c r="W90" i="535" s="1"/>
  <c r="Y90" i="535" s="1"/>
  <c r="P90" i="535"/>
  <c r="M90" i="535"/>
  <c r="O90" i="535"/>
  <c r="N90" i="535"/>
  <c r="H90" i="535"/>
  <c r="X90" i="535"/>
  <c r="Z90" i="535" s="1"/>
  <c r="I90" i="535"/>
  <c r="K90" i="535"/>
  <c r="F90" i="535"/>
  <c r="R90" i="535"/>
  <c r="AA90" i="535"/>
  <c r="AX90" i="535"/>
  <c r="U90" i="535"/>
  <c r="E90" i="535"/>
  <c r="G90" i="535"/>
  <c r="T90" i="535"/>
  <c r="J90" i="535"/>
  <c r="B90" i="535"/>
  <c r="T60" i="535"/>
  <c r="J60" i="535"/>
  <c r="U60" i="535"/>
  <c r="K60" i="535"/>
  <c r="AX60" i="535"/>
  <c r="P60" i="535"/>
  <c r="V60" i="535"/>
  <c r="F60" i="535"/>
  <c r="M60" i="535"/>
  <c r="Q60" i="535"/>
  <c r="X60" i="535" s="1"/>
  <c r="Z60" i="535" s="1"/>
  <c r="AA60" i="535"/>
  <c r="L60" i="535"/>
  <c r="R60" i="535"/>
  <c r="O60" i="535"/>
  <c r="E60" i="535"/>
  <c r="I60" i="535"/>
  <c r="H60" i="535"/>
  <c r="N60" i="535"/>
  <c r="G60" i="535"/>
  <c r="S60" i="535"/>
  <c r="B60" i="535"/>
  <c r="W60" i="535"/>
  <c r="Y60" i="535" s="1"/>
  <c r="L58" i="535"/>
  <c r="R58" i="535"/>
  <c r="M58" i="535"/>
  <c r="K58" i="535"/>
  <c r="E58" i="535"/>
  <c r="H58" i="535"/>
  <c r="N58" i="535"/>
  <c r="U58" i="535"/>
  <c r="F58" i="535"/>
  <c r="T58" i="535"/>
  <c r="O58" i="535"/>
  <c r="G58" i="535"/>
  <c r="Q58" i="535"/>
  <c r="X58" i="535" s="1"/>
  <c r="Z58" i="535" s="1"/>
  <c r="B58" i="535"/>
  <c r="AX58" i="535"/>
  <c r="P58" i="535"/>
  <c r="V58" i="535"/>
  <c r="I58" i="535"/>
  <c r="W58" i="535" s="1"/>
  <c r="Y58" i="535" s="1"/>
  <c r="S58" i="535"/>
  <c r="J58" i="535"/>
  <c r="AA58" i="535"/>
  <c r="T129" i="531"/>
  <c r="Q94" i="531"/>
  <c r="T94" i="531" s="1"/>
  <c r="H75" i="535"/>
  <c r="N75" i="535"/>
  <c r="K75" i="535"/>
  <c r="G75" i="535"/>
  <c r="B75" i="535"/>
  <c r="T75" i="535"/>
  <c r="J75" i="535"/>
  <c r="Q75" i="535"/>
  <c r="AA75" i="535" s="1"/>
  <c r="U75" i="535"/>
  <c r="W75" i="535"/>
  <c r="Y75" i="535" s="1"/>
  <c r="AX75" i="535"/>
  <c r="P75" i="535"/>
  <c r="V75" i="535"/>
  <c r="F75" i="535"/>
  <c r="I75" i="535"/>
  <c r="M75" i="535"/>
  <c r="L75" i="535"/>
  <c r="R75" i="535"/>
  <c r="S75" i="535"/>
  <c r="O75" i="535"/>
  <c r="E75" i="535"/>
  <c r="X75" i="535"/>
  <c r="Z75" i="535" s="1"/>
  <c r="T117" i="535"/>
  <c r="J117" i="535"/>
  <c r="O117" i="535"/>
  <c r="Q117" i="535"/>
  <c r="B117" i="535"/>
  <c r="P117" i="535"/>
  <c r="V117" i="535"/>
  <c r="F117" i="535"/>
  <c r="G117" i="535"/>
  <c r="M117" i="535"/>
  <c r="AA117" i="535"/>
  <c r="L117" i="535"/>
  <c r="R117" i="535"/>
  <c r="S117" i="535"/>
  <c r="U117" i="535"/>
  <c r="I117" i="535"/>
  <c r="X117" i="535"/>
  <c r="Z117" i="535" s="1"/>
  <c r="H117" i="535"/>
  <c r="N117" i="535"/>
  <c r="K117" i="535"/>
  <c r="E117" i="535"/>
  <c r="AX117" i="535"/>
  <c r="W117" i="535"/>
  <c r="Y117" i="535" s="1"/>
  <c r="Q82" i="535"/>
  <c r="S82" i="535"/>
  <c r="V82" i="535"/>
  <c r="L82" i="535"/>
  <c r="W82" i="535" s="1"/>
  <c r="Y82" i="535" s="1"/>
  <c r="P82" i="535"/>
  <c r="B82" i="535"/>
  <c r="M82" i="535"/>
  <c r="O82" i="535"/>
  <c r="N82" i="535"/>
  <c r="H82" i="535"/>
  <c r="AA82" i="535"/>
  <c r="I82" i="535"/>
  <c r="K82" i="535"/>
  <c r="F82" i="535"/>
  <c r="R82" i="535"/>
  <c r="X82" i="535"/>
  <c r="Z82" i="535" s="1"/>
  <c r="U82" i="535"/>
  <c r="E82" i="535"/>
  <c r="G82" i="535"/>
  <c r="T82" i="535"/>
  <c r="J82" i="535"/>
  <c r="AX82" i="535"/>
  <c r="P128" i="535"/>
  <c r="V128" i="535"/>
  <c r="F128" i="535"/>
  <c r="M128" i="535"/>
  <c r="Q128" i="535"/>
  <c r="B128" i="535"/>
  <c r="L128" i="535"/>
  <c r="R128" i="535"/>
  <c r="O128" i="535"/>
  <c r="E128" i="535"/>
  <c r="I128" i="535"/>
  <c r="H128" i="535"/>
  <c r="N128" i="535"/>
  <c r="G128" i="535"/>
  <c r="S128" i="535"/>
  <c r="T128" i="535"/>
  <c r="J128" i="535"/>
  <c r="U128" i="535"/>
  <c r="K128" i="535"/>
  <c r="AA128" i="535"/>
  <c r="AX128" i="535"/>
  <c r="H68" i="535"/>
  <c r="N68" i="535"/>
  <c r="G68" i="535"/>
  <c r="S68" i="535"/>
  <c r="T68" i="535"/>
  <c r="J68" i="535"/>
  <c r="U68" i="535"/>
  <c r="K68" i="535"/>
  <c r="AA68" i="535"/>
  <c r="AX68" i="535"/>
  <c r="P68" i="535"/>
  <c r="V68" i="535"/>
  <c r="F68" i="535"/>
  <c r="M68" i="535"/>
  <c r="Q68" i="535"/>
  <c r="L68" i="535"/>
  <c r="R68" i="535"/>
  <c r="O68" i="535"/>
  <c r="E68" i="535"/>
  <c r="I68" i="535"/>
  <c r="B68" i="535"/>
  <c r="W68" i="535"/>
  <c r="Y68" i="535" s="1"/>
  <c r="T66" i="535"/>
  <c r="J66" i="535"/>
  <c r="M66" i="535"/>
  <c r="K66" i="535"/>
  <c r="B66" i="535"/>
  <c r="P66" i="535"/>
  <c r="V66" i="535"/>
  <c r="F66" i="535"/>
  <c r="U66" i="535"/>
  <c r="Q66" i="535"/>
  <c r="AA66" i="535" s="1"/>
  <c r="AX66" i="535"/>
  <c r="L66" i="535"/>
  <c r="W66" i="535" s="1"/>
  <c r="Y66" i="535" s="1"/>
  <c r="R66" i="535"/>
  <c r="O66" i="535"/>
  <c r="E66" i="535"/>
  <c r="I66" i="535"/>
  <c r="H66" i="535"/>
  <c r="N66" i="535"/>
  <c r="G66" i="535"/>
  <c r="S66" i="535"/>
  <c r="N49" i="535"/>
  <c r="M49" i="535"/>
  <c r="T49" i="535"/>
  <c r="O49" i="535"/>
  <c r="J49" i="535"/>
  <c r="I49" i="535"/>
  <c r="P49" i="535"/>
  <c r="K49" i="535"/>
  <c r="B49" i="535"/>
  <c r="X49" i="535"/>
  <c r="Z49" i="535" s="1"/>
  <c r="V49" i="535"/>
  <c r="F49" i="535"/>
  <c r="Q49" i="535"/>
  <c r="AA49" i="535" s="1"/>
  <c r="L49" i="535"/>
  <c r="G49" i="535"/>
  <c r="AX49" i="535"/>
  <c r="R49" i="535"/>
  <c r="U49" i="535"/>
  <c r="E49" i="535"/>
  <c r="H49" i="535"/>
  <c r="S49" i="535"/>
  <c r="W49" i="535"/>
  <c r="Y49" i="535" s="1"/>
  <c r="L65" i="535"/>
  <c r="R65" i="535"/>
  <c r="S65" i="535"/>
  <c r="O65" i="535"/>
  <c r="E65" i="535"/>
  <c r="H65" i="535"/>
  <c r="N65" i="535"/>
  <c r="K65" i="535"/>
  <c r="G65" i="535"/>
  <c r="AA65" i="535"/>
  <c r="T65" i="535"/>
  <c r="J65" i="535"/>
  <c r="I65" i="535"/>
  <c r="W65" i="535" s="1"/>
  <c r="Y65" i="535" s="1"/>
  <c r="U65" i="535"/>
  <c r="AX65" i="535"/>
  <c r="P65" i="535"/>
  <c r="V65" i="535"/>
  <c r="F65" i="535"/>
  <c r="Q65" i="535"/>
  <c r="X65" i="535" s="1"/>
  <c r="Z65" i="535" s="1"/>
  <c r="M65" i="535"/>
  <c r="B65" i="535"/>
  <c r="S101" i="535"/>
  <c r="R101" i="535"/>
  <c r="P101" i="535"/>
  <c r="I101" i="535"/>
  <c r="W101" i="535"/>
  <c r="O101" i="535"/>
  <c r="M101" i="535"/>
  <c r="J101" i="535"/>
  <c r="V101" i="535"/>
  <c r="Q101" i="535"/>
  <c r="AA101" i="535" s="1"/>
  <c r="K101" i="535"/>
  <c r="H101" i="535"/>
  <c r="E101" i="535"/>
  <c r="L101" i="535"/>
  <c r="F101" i="535"/>
  <c r="Y101" i="535"/>
  <c r="AX101" i="535"/>
  <c r="G101" i="535"/>
  <c r="U101" i="535"/>
  <c r="N101" i="535"/>
  <c r="T101" i="535"/>
  <c r="B101" i="535"/>
  <c r="T70" i="535"/>
  <c r="J70" i="535"/>
  <c r="U70" i="535"/>
  <c r="K70" i="535"/>
  <c r="AX70" i="535"/>
  <c r="P70" i="535"/>
  <c r="V70" i="535"/>
  <c r="F70" i="535"/>
  <c r="M70" i="535"/>
  <c r="Q70" i="535"/>
  <c r="X70" i="535" s="1"/>
  <c r="B70" i="535"/>
  <c r="L70" i="535"/>
  <c r="R70" i="535"/>
  <c r="O70" i="535"/>
  <c r="E70" i="535"/>
  <c r="I70" i="535"/>
  <c r="H70" i="535"/>
  <c r="N70" i="535"/>
  <c r="G70" i="535"/>
  <c r="S70" i="535"/>
  <c r="Z70" i="535"/>
  <c r="P63" i="535"/>
  <c r="V63" i="535"/>
  <c r="F63" i="535"/>
  <c r="I63" i="535"/>
  <c r="M63" i="535"/>
  <c r="X63" i="535"/>
  <c r="Z63" i="535" s="1"/>
  <c r="L63" i="535"/>
  <c r="R63" i="535"/>
  <c r="S63" i="535"/>
  <c r="O63" i="535"/>
  <c r="E63" i="535"/>
  <c r="H63" i="535"/>
  <c r="N63" i="535"/>
  <c r="K63" i="535"/>
  <c r="G63" i="535"/>
  <c r="W63" i="535"/>
  <c r="Y63" i="535" s="1"/>
  <c r="AX63" i="535"/>
  <c r="T63" i="535"/>
  <c r="J63" i="535"/>
  <c r="Q63" i="535"/>
  <c r="AA63" i="535" s="1"/>
  <c r="U63" i="535"/>
  <c r="B63" i="535"/>
  <c r="L59" i="535"/>
  <c r="W59" i="535" s="1"/>
  <c r="R59" i="535"/>
  <c r="S59" i="535"/>
  <c r="O59" i="535"/>
  <c r="E59" i="535"/>
  <c r="AA59" i="535"/>
  <c r="AX59" i="535"/>
  <c r="H59" i="535"/>
  <c r="N59" i="535"/>
  <c r="K59" i="535"/>
  <c r="G59" i="535"/>
  <c r="B59" i="535"/>
  <c r="Y59" i="535"/>
  <c r="T59" i="535"/>
  <c r="J59" i="535"/>
  <c r="Q59" i="535"/>
  <c r="X59" i="535" s="1"/>
  <c r="Z59" i="535" s="1"/>
  <c r="U59" i="535"/>
  <c r="P59" i="535"/>
  <c r="V59" i="535"/>
  <c r="F59" i="535"/>
  <c r="I59" i="535"/>
  <c r="M59" i="535"/>
  <c r="U113" i="535"/>
  <c r="E113" i="535"/>
  <c r="G113" i="535"/>
  <c r="T113" i="535"/>
  <c r="J113" i="535"/>
  <c r="AX113" i="535"/>
  <c r="Q113" i="535"/>
  <c r="AA113" i="535" s="1"/>
  <c r="S113" i="535"/>
  <c r="V113" i="535"/>
  <c r="L113" i="535"/>
  <c r="P113" i="535"/>
  <c r="M113" i="535"/>
  <c r="O113" i="535"/>
  <c r="N113" i="535"/>
  <c r="H113" i="535"/>
  <c r="B113" i="535"/>
  <c r="I113" i="535"/>
  <c r="X113" i="535" s="1"/>
  <c r="Z113" i="535" s="1"/>
  <c r="K113" i="535"/>
  <c r="F113" i="535"/>
  <c r="R113" i="535"/>
  <c r="W113" i="535"/>
  <c r="Y113" i="535" s="1"/>
  <c r="H74" i="535"/>
  <c r="N74" i="535"/>
  <c r="G74" i="535"/>
  <c r="S74" i="535"/>
  <c r="T74" i="535"/>
  <c r="J74" i="535"/>
  <c r="U74" i="535"/>
  <c r="K74" i="535"/>
  <c r="P74" i="535"/>
  <c r="V74" i="535"/>
  <c r="F74" i="535"/>
  <c r="M74" i="535"/>
  <c r="Q74" i="535"/>
  <c r="AA74" i="535" s="1"/>
  <c r="AX74" i="535"/>
  <c r="X74" i="535"/>
  <c r="Z74" i="535" s="1"/>
  <c r="L74" i="535"/>
  <c r="W74" i="535" s="1"/>
  <c r="Y74" i="535" s="1"/>
  <c r="R74" i="535"/>
  <c r="O74" i="535"/>
  <c r="E74" i="535"/>
  <c r="I74" i="535"/>
  <c r="B74" i="535"/>
  <c r="U109" i="535"/>
  <c r="E109" i="535"/>
  <c r="G109" i="535"/>
  <c r="T109" i="535"/>
  <c r="J109" i="535"/>
  <c r="Q109" i="535"/>
  <c r="S109" i="535"/>
  <c r="V109" i="535"/>
  <c r="L109" i="535"/>
  <c r="W109" i="535" s="1"/>
  <c r="Y109" i="535" s="1"/>
  <c r="H109" i="535"/>
  <c r="AA109" i="535"/>
  <c r="AX109" i="535"/>
  <c r="M109" i="535"/>
  <c r="O109" i="535"/>
  <c r="N109" i="535"/>
  <c r="P109" i="535"/>
  <c r="B109" i="535"/>
  <c r="I109" i="535"/>
  <c r="K109" i="535"/>
  <c r="F109" i="535"/>
  <c r="R109" i="535"/>
  <c r="X109" i="535"/>
  <c r="Z109" i="535" s="1"/>
  <c r="Q117" i="531"/>
  <c r="T117" i="531" s="1"/>
  <c r="T72" i="535"/>
  <c r="J72" i="535"/>
  <c r="U72" i="535"/>
  <c r="K72" i="535"/>
  <c r="B72" i="535"/>
  <c r="W72" i="535"/>
  <c r="Y72" i="535" s="1"/>
  <c r="P72" i="535"/>
  <c r="V72" i="535"/>
  <c r="F72" i="535"/>
  <c r="M72" i="535"/>
  <c r="Q72" i="535"/>
  <c r="L72" i="535"/>
  <c r="R72" i="535"/>
  <c r="O72" i="535"/>
  <c r="E72" i="535"/>
  <c r="I72" i="535"/>
  <c r="Z72" i="535"/>
  <c r="AA72" i="535"/>
  <c r="H72" i="535"/>
  <c r="N72" i="535"/>
  <c r="G72" i="535"/>
  <c r="S72" i="535"/>
  <c r="AX72" i="535"/>
  <c r="X72" i="535"/>
  <c r="M111" i="535"/>
  <c r="O111" i="535"/>
  <c r="N111" i="535"/>
  <c r="H111" i="535"/>
  <c r="B111" i="535"/>
  <c r="I111" i="535"/>
  <c r="K111" i="535"/>
  <c r="F111" i="535"/>
  <c r="R111" i="535"/>
  <c r="U111" i="535"/>
  <c r="E111" i="535"/>
  <c r="G111" i="535"/>
  <c r="T111" i="535"/>
  <c r="J111" i="535"/>
  <c r="Q111" i="535"/>
  <c r="X111" i="535" s="1"/>
  <c r="Z111" i="535" s="1"/>
  <c r="S111" i="535"/>
  <c r="V111" i="535"/>
  <c r="L111" i="535"/>
  <c r="W111" i="535" s="1"/>
  <c r="Y111" i="535" s="1"/>
  <c r="P111" i="535"/>
  <c r="AX111" i="535"/>
  <c r="I106" i="535"/>
  <c r="K106" i="535"/>
  <c r="P106" i="535"/>
  <c r="F106" i="535"/>
  <c r="U106" i="535"/>
  <c r="E106" i="535"/>
  <c r="G106" i="535"/>
  <c r="H106" i="535"/>
  <c r="B106" i="535"/>
  <c r="Q106" i="535"/>
  <c r="AA106" i="535" s="1"/>
  <c r="S106" i="535"/>
  <c r="R106" i="535"/>
  <c r="V106" i="535"/>
  <c r="T106" i="535"/>
  <c r="W106" i="535"/>
  <c r="Y106" i="535" s="1"/>
  <c r="M106" i="535"/>
  <c r="O106" i="535"/>
  <c r="J106" i="535"/>
  <c r="N106" i="535"/>
  <c r="L106" i="535"/>
  <c r="AX106" i="535"/>
  <c r="X106" i="535"/>
  <c r="Z106" i="535" s="1"/>
  <c r="J50" i="535"/>
  <c r="E50" i="535"/>
  <c r="P50" i="535"/>
  <c r="G50" i="535"/>
  <c r="Z50" i="535"/>
  <c r="V50" i="535"/>
  <c r="F50" i="535"/>
  <c r="U50" i="535"/>
  <c r="L50" i="535"/>
  <c r="W50" i="535" s="1"/>
  <c r="Y50" i="535" s="1"/>
  <c r="S50" i="535"/>
  <c r="AX50" i="535"/>
  <c r="X50" i="535"/>
  <c r="R50" i="535"/>
  <c r="Q50" i="535"/>
  <c r="I50" i="535"/>
  <c r="H50" i="535"/>
  <c r="O50" i="535"/>
  <c r="B50" i="535"/>
  <c r="N50" i="535"/>
  <c r="M50" i="535"/>
  <c r="T50" i="535"/>
  <c r="K50" i="535"/>
  <c r="AA50" i="535"/>
  <c r="Q66" i="531"/>
  <c r="T66" i="531" s="1"/>
  <c r="M88" i="535"/>
  <c r="O88" i="535"/>
  <c r="N88" i="535"/>
  <c r="H88" i="535"/>
  <c r="X88" i="535"/>
  <c r="Z88" i="535" s="1"/>
  <c r="I88" i="535"/>
  <c r="K88" i="535"/>
  <c r="F88" i="535"/>
  <c r="R88" i="535"/>
  <c r="W88" i="535"/>
  <c r="U88" i="535"/>
  <c r="E88" i="535"/>
  <c r="G88" i="535"/>
  <c r="T88" i="535"/>
  <c r="J88" i="535"/>
  <c r="AX88" i="535"/>
  <c r="Q88" i="535"/>
  <c r="AA88" i="535" s="1"/>
  <c r="S88" i="535"/>
  <c r="V88" i="535"/>
  <c r="L88" i="535"/>
  <c r="P88" i="535"/>
  <c r="Y88" i="535"/>
  <c r="B88" i="535"/>
  <c r="M79" i="535"/>
  <c r="O79" i="535"/>
  <c r="J79" i="535"/>
  <c r="N79" i="535"/>
  <c r="I79" i="535"/>
  <c r="K79" i="535"/>
  <c r="P79" i="535"/>
  <c r="F79" i="535"/>
  <c r="B79" i="535"/>
  <c r="U79" i="535"/>
  <c r="E79" i="535"/>
  <c r="G79" i="535"/>
  <c r="H79" i="535"/>
  <c r="T79" i="535"/>
  <c r="AX79" i="535"/>
  <c r="Q79" i="535"/>
  <c r="X79" i="535" s="1"/>
  <c r="Z79" i="535" s="1"/>
  <c r="S79" i="535"/>
  <c r="R79" i="535"/>
  <c r="V79" i="535"/>
  <c r="L79" i="535"/>
  <c r="W79" i="535" s="1"/>
  <c r="Y79" i="535" s="1"/>
  <c r="L69" i="535"/>
  <c r="W69" i="535" s="1"/>
  <c r="Y69" i="535" s="1"/>
  <c r="R69" i="535"/>
  <c r="S69" i="535"/>
  <c r="O69" i="535"/>
  <c r="E69" i="535"/>
  <c r="H69" i="535"/>
  <c r="N69" i="535"/>
  <c r="K69" i="535"/>
  <c r="G69" i="535"/>
  <c r="AX69" i="535"/>
  <c r="T69" i="535"/>
  <c r="J69" i="535"/>
  <c r="Q69" i="535"/>
  <c r="X69" i="535" s="1"/>
  <c r="Z69" i="535" s="1"/>
  <c r="U69" i="535"/>
  <c r="B69" i="535"/>
  <c r="P69" i="535"/>
  <c r="V69" i="535"/>
  <c r="F69" i="535"/>
  <c r="I69" i="535"/>
  <c r="M69" i="535"/>
  <c r="I84" i="535"/>
  <c r="K84" i="535"/>
  <c r="F84" i="535"/>
  <c r="R84" i="535"/>
  <c r="B84" i="535"/>
  <c r="U84" i="535"/>
  <c r="E84" i="535"/>
  <c r="G84" i="535"/>
  <c r="T84" i="535"/>
  <c r="J84" i="535"/>
  <c r="X84" i="535"/>
  <c r="Z84" i="535"/>
  <c r="Q84" i="535"/>
  <c r="S84" i="535"/>
  <c r="V84" i="535"/>
  <c r="L84" i="535"/>
  <c r="W84" i="535" s="1"/>
  <c r="Y84" i="535" s="1"/>
  <c r="P84" i="535"/>
  <c r="AX84" i="535"/>
  <c r="M84" i="535"/>
  <c r="O84" i="535"/>
  <c r="N84" i="535"/>
  <c r="H84" i="535"/>
  <c r="AA84" i="535"/>
  <c r="Q60" i="531"/>
  <c r="T60" i="531" s="1"/>
  <c r="I80" i="535"/>
  <c r="K80" i="535"/>
  <c r="F80" i="535"/>
  <c r="R80" i="535"/>
  <c r="U80" i="535"/>
  <c r="E80" i="535"/>
  <c r="G80" i="535"/>
  <c r="T80" i="535"/>
  <c r="J80" i="535"/>
  <c r="B80" i="535"/>
  <c r="Q80" i="535"/>
  <c r="AA80" i="535" s="1"/>
  <c r="S80" i="535"/>
  <c r="V80" i="535"/>
  <c r="L80" i="535"/>
  <c r="P80" i="535"/>
  <c r="AX80" i="535"/>
  <c r="M80" i="535"/>
  <c r="O80" i="535"/>
  <c r="N80" i="535"/>
  <c r="H80" i="535"/>
  <c r="W80" i="535"/>
  <c r="Y80" i="535" s="1"/>
  <c r="T74" i="531"/>
  <c r="Q89" i="535"/>
  <c r="S89" i="535"/>
  <c r="R89" i="535"/>
  <c r="V89" i="535"/>
  <c r="X89" i="535"/>
  <c r="Z89" i="535" s="1"/>
  <c r="M89" i="535"/>
  <c r="O89" i="535"/>
  <c r="J89" i="535"/>
  <c r="N89" i="535"/>
  <c r="T89" i="535"/>
  <c r="B89" i="535"/>
  <c r="AX89" i="535"/>
  <c r="I89" i="535"/>
  <c r="K89" i="535"/>
  <c r="P89" i="535"/>
  <c r="F89" i="535"/>
  <c r="U89" i="535"/>
  <c r="E89" i="535"/>
  <c r="G89" i="535"/>
  <c r="H89" i="535"/>
  <c r="L89" i="535"/>
  <c r="W89" i="535" s="1"/>
  <c r="Y89" i="535" s="1"/>
  <c r="AA89" i="535"/>
  <c r="H124" i="535"/>
  <c r="N124" i="535"/>
  <c r="G124" i="535"/>
  <c r="S124" i="535"/>
  <c r="T124" i="535"/>
  <c r="J124" i="535"/>
  <c r="U124" i="535"/>
  <c r="K124" i="535"/>
  <c r="B124" i="535"/>
  <c r="P124" i="535"/>
  <c r="V124" i="535"/>
  <c r="F124" i="535"/>
  <c r="M124" i="535"/>
  <c r="I124" i="535"/>
  <c r="AX124" i="535"/>
  <c r="L124" i="535"/>
  <c r="W124" i="535" s="1"/>
  <c r="Y124" i="535" s="1"/>
  <c r="R124" i="535"/>
  <c r="O124" i="535"/>
  <c r="E124" i="535"/>
  <c r="Q124" i="535"/>
  <c r="AA124" i="535" s="1"/>
  <c r="T75" i="531"/>
  <c r="T116" i="535"/>
  <c r="J116" i="535"/>
  <c r="S116" i="535"/>
  <c r="E116" i="535"/>
  <c r="AX116" i="535"/>
  <c r="P116" i="535"/>
  <c r="V116" i="535"/>
  <c r="F116" i="535"/>
  <c r="K116" i="535"/>
  <c r="Q116" i="535"/>
  <c r="AA116" i="535" s="1"/>
  <c r="B116" i="535"/>
  <c r="L116" i="535"/>
  <c r="W116" i="535" s="1"/>
  <c r="Y116" i="535" s="1"/>
  <c r="R116" i="535"/>
  <c r="O116" i="535"/>
  <c r="I116" i="535"/>
  <c r="M116" i="535"/>
  <c r="X116" i="535"/>
  <c r="Z116" i="535" s="1"/>
  <c r="H116" i="535"/>
  <c r="N116" i="535"/>
  <c r="G116" i="535"/>
  <c r="U116" i="535"/>
  <c r="O103" i="535"/>
  <c r="P103" i="535"/>
  <c r="M103" i="535"/>
  <c r="N103" i="535"/>
  <c r="T103" i="535"/>
  <c r="AA103" i="535"/>
  <c r="AX103" i="535"/>
  <c r="K103" i="535"/>
  <c r="J103" i="535"/>
  <c r="H103" i="535"/>
  <c r="I103" i="535"/>
  <c r="B103" i="535"/>
  <c r="G103" i="535"/>
  <c r="E103" i="535"/>
  <c r="Q103" i="535"/>
  <c r="X103" i="535" s="1"/>
  <c r="Z103" i="535" s="1"/>
  <c r="V103" i="535"/>
  <c r="Y103" i="535"/>
  <c r="S103" i="535"/>
  <c r="U103" i="535"/>
  <c r="R103" i="535"/>
  <c r="F103" i="535"/>
  <c r="L103" i="535"/>
  <c r="W103" i="535"/>
  <c r="I83" i="535"/>
  <c r="X83" i="535" s="1"/>
  <c r="Z83" i="535" s="1"/>
  <c r="K83" i="535"/>
  <c r="P83" i="535"/>
  <c r="F83" i="535"/>
  <c r="AX83" i="535"/>
  <c r="U83" i="535"/>
  <c r="E83" i="535"/>
  <c r="G83" i="535"/>
  <c r="H83" i="535"/>
  <c r="AA83" i="535"/>
  <c r="Q83" i="535"/>
  <c r="S83" i="535"/>
  <c r="R83" i="535"/>
  <c r="V83" i="535"/>
  <c r="T83" i="535"/>
  <c r="B83" i="535"/>
  <c r="M83" i="535"/>
  <c r="O83" i="535"/>
  <c r="J83" i="535"/>
  <c r="N83" i="535"/>
  <c r="L83" i="535"/>
  <c r="W83" i="535" s="1"/>
  <c r="Y83" i="535" s="1"/>
  <c r="Q82" i="531"/>
  <c r="T82" i="531" s="1"/>
  <c r="U92" i="535"/>
  <c r="E92" i="535"/>
  <c r="G92" i="535"/>
  <c r="T92" i="535"/>
  <c r="J92" i="535"/>
  <c r="Q92" i="535"/>
  <c r="S92" i="535"/>
  <c r="V92" i="535"/>
  <c r="L92" i="535"/>
  <c r="W92" i="535" s="1"/>
  <c r="Y92" i="535" s="1"/>
  <c r="P92" i="535"/>
  <c r="AX92" i="535"/>
  <c r="M92" i="535"/>
  <c r="O92" i="535"/>
  <c r="N92" i="535"/>
  <c r="H92" i="535"/>
  <c r="AA92" i="535"/>
  <c r="B92" i="535"/>
  <c r="I92" i="535"/>
  <c r="X92" i="535" s="1"/>
  <c r="Z92" i="535" s="1"/>
  <c r="K92" i="535"/>
  <c r="F92" i="535"/>
  <c r="R92" i="535"/>
  <c r="P127" i="535"/>
  <c r="V127" i="535"/>
  <c r="F127" i="535"/>
  <c r="I127" i="535"/>
  <c r="X127" i="535" s="1"/>
  <c r="Z127" i="535" s="1"/>
  <c r="E127" i="535"/>
  <c r="L127" i="535"/>
  <c r="W127" i="535" s="1"/>
  <c r="Y127" i="535" s="1"/>
  <c r="R127" i="535"/>
  <c r="S127" i="535"/>
  <c r="O127" i="535"/>
  <c r="U127" i="535"/>
  <c r="B127" i="535"/>
  <c r="H127" i="535"/>
  <c r="N127" i="535"/>
  <c r="K127" i="535"/>
  <c r="G127" i="535"/>
  <c r="T127" i="535"/>
  <c r="J127" i="535"/>
  <c r="Q127" i="535"/>
  <c r="AA127" i="535" s="1"/>
  <c r="M127" i="535"/>
  <c r="AX127" i="535"/>
  <c r="F38" i="522"/>
  <c r="F37" i="522"/>
  <c r="F40" i="522"/>
  <c r="F39" i="522"/>
  <c r="AF112" i="370"/>
  <c r="AF122" i="370"/>
  <c r="AF88" i="370"/>
  <c r="AF92" i="370"/>
  <c r="AF128" i="370"/>
  <c r="AF54" i="370"/>
  <c r="AF86" i="370"/>
  <c r="AF102" i="370"/>
  <c r="AF118" i="370"/>
  <c r="AF51" i="370"/>
  <c r="AF67" i="370"/>
  <c r="AF75" i="370"/>
  <c r="AF83" i="370"/>
  <c r="AF91" i="370"/>
  <c r="AF107" i="370"/>
  <c r="AF123" i="370"/>
  <c r="AF44" i="370"/>
  <c r="AF52" i="370"/>
  <c r="AF60" i="370"/>
  <c r="AF68" i="370"/>
  <c r="AF76" i="370"/>
  <c r="AF84" i="370"/>
  <c r="AF100" i="370"/>
  <c r="AF108" i="370"/>
  <c r="AF116" i="370"/>
  <c r="AF53" i="370"/>
  <c r="AF69" i="370"/>
  <c r="AF85" i="370"/>
  <c r="AF101" i="370"/>
  <c r="AF117" i="370"/>
  <c r="AF119" i="370"/>
  <c r="AF120" i="370"/>
  <c r="AF58" i="370"/>
  <c r="AF70" i="370"/>
  <c r="AF90" i="370"/>
  <c r="AF106" i="370"/>
  <c r="AF47" i="370"/>
  <c r="AF55" i="370"/>
  <c r="AF63" i="370"/>
  <c r="AF71" i="370"/>
  <c r="AF79" i="370"/>
  <c r="AF87" i="370"/>
  <c r="AF95" i="370"/>
  <c r="AF103" i="370"/>
  <c r="AF111" i="370"/>
  <c r="AF127" i="370"/>
  <c r="AF48" i="370"/>
  <c r="AF56" i="370"/>
  <c r="AF64" i="370"/>
  <c r="AF72" i="370"/>
  <c r="AF80" i="370"/>
  <c r="AF96" i="370"/>
  <c r="AF104" i="370"/>
  <c r="AK30" i="530"/>
  <c r="AL29" i="530"/>
  <c r="AL29" i="529"/>
  <c r="AM28" i="529"/>
  <c r="AN86" i="370"/>
  <c r="AN102" i="370"/>
  <c r="AN89" i="370"/>
  <c r="AN85" i="370"/>
  <c r="AN93" i="370"/>
  <c r="AN101" i="370"/>
  <c r="AN117" i="370"/>
  <c r="AE45" i="370"/>
  <c r="D45" i="526" s="1"/>
  <c r="AE45" i="526" s="1"/>
  <c r="AD45" i="370"/>
  <c r="AE115" i="370"/>
  <c r="D115" i="526" s="1"/>
  <c r="AE115" i="526" s="1"/>
  <c r="AD115" i="370"/>
  <c r="AE89" i="370"/>
  <c r="D89" i="526" s="1"/>
  <c r="AE89" i="526" s="1"/>
  <c r="AD89" i="370"/>
  <c r="AE109" i="370"/>
  <c r="D109" i="526" s="1"/>
  <c r="AE109" i="526" s="1"/>
  <c r="AD109" i="370"/>
  <c r="AE129" i="370"/>
  <c r="D129" i="526" s="1"/>
  <c r="AE129" i="526" s="1"/>
  <c r="AD129" i="370"/>
  <c r="AE46" i="370"/>
  <c r="D46" i="526" s="1"/>
  <c r="AE46" i="526" s="1"/>
  <c r="AD46" i="370"/>
  <c r="AE62" i="370"/>
  <c r="D62" i="526" s="1"/>
  <c r="AE62" i="526" s="1"/>
  <c r="AD62" i="370"/>
  <c r="AE65" i="370"/>
  <c r="D65" i="526" s="1"/>
  <c r="AE65" i="526" s="1"/>
  <c r="AD65" i="370"/>
  <c r="AE110" i="370"/>
  <c r="D110" i="526" s="1"/>
  <c r="AE110" i="526" s="1"/>
  <c r="AD110" i="370"/>
  <c r="AE42" i="370"/>
  <c r="D42" i="526" s="1"/>
  <c r="AE42" i="526" s="1"/>
  <c r="AD42" i="370"/>
  <c r="AE74" i="370"/>
  <c r="D74" i="526" s="1"/>
  <c r="AE74" i="526" s="1"/>
  <c r="AD74" i="370"/>
  <c r="AE51" i="370"/>
  <c r="D51" i="526" s="1"/>
  <c r="AE51" i="526" s="1"/>
  <c r="AD51" i="370"/>
  <c r="AE67" i="370"/>
  <c r="D67" i="526" s="1"/>
  <c r="AE67" i="526" s="1"/>
  <c r="AD67" i="370"/>
  <c r="AE83" i="370"/>
  <c r="D83" i="526" s="1"/>
  <c r="AE83" i="526" s="1"/>
  <c r="AD83" i="370"/>
  <c r="AE52" i="370"/>
  <c r="D52" i="526" s="1"/>
  <c r="AE52" i="526" s="1"/>
  <c r="AD52" i="370"/>
  <c r="AE68" i="370"/>
  <c r="D68" i="526" s="1"/>
  <c r="AE68" i="526" s="1"/>
  <c r="AD68" i="370"/>
  <c r="AE84" i="370"/>
  <c r="D84" i="526" s="1"/>
  <c r="AE84" i="526" s="1"/>
  <c r="AD84" i="370"/>
  <c r="AE100" i="370"/>
  <c r="D100" i="526" s="1"/>
  <c r="AE100" i="526" s="1"/>
  <c r="AD100" i="370"/>
  <c r="AE116" i="370"/>
  <c r="D116" i="526" s="1"/>
  <c r="AE116" i="526" s="1"/>
  <c r="AD116" i="370"/>
  <c r="AE53" i="370"/>
  <c r="D53" i="526" s="1"/>
  <c r="AE53" i="526" s="1"/>
  <c r="AD53" i="370"/>
  <c r="AE69" i="370"/>
  <c r="D69" i="526" s="1"/>
  <c r="AE69" i="526" s="1"/>
  <c r="AD69" i="370"/>
  <c r="AE85" i="370"/>
  <c r="D85" i="526" s="1"/>
  <c r="AE85" i="526" s="1"/>
  <c r="AD85" i="370"/>
  <c r="AE101" i="370"/>
  <c r="D101" i="526" s="1"/>
  <c r="AE101" i="526" s="1"/>
  <c r="AD101" i="370"/>
  <c r="AE117" i="370"/>
  <c r="D117" i="526" s="1"/>
  <c r="AE117" i="526" s="1"/>
  <c r="AD117" i="370"/>
  <c r="AE61" i="370"/>
  <c r="D61" i="526" s="1"/>
  <c r="AE61" i="526" s="1"/>
  <c r="AD61" i="370"/>
  <c r="AE93" i="370"/>
  <c r="D93" i="526" s="1"/>
  <c r="AE93" i="526" s="1"/>
  <c r="AD93" i="370"/>
  <c r="AE113" i="370"/>
  <c r="D113" i="526" s="1"/>
  <c r="AE113" i="526" s="1"/>
  <c r="AD113" i="370"/>
  <c r="AE82" i="370"/>
  <c r="D82" i="526" s="1"/>
  <c r="AE82" i="526" s="1"/>
  <c r="AD82" i="370"/>
  <c r="AE81" i="370"/>
  <c r="D81" i="526" s="1"/>
  <c r="AE81" i="526" s="1"/>
  <c r="AD81" i="370"/>
  <c r="AE114" i="370"/>
  <c r="D114" i="526" s="1"/>
  <c r="AE114" i="526" s="1"/>
  <c r="AD114" i="370"/>
  <c r="AE70" i="370"/>
  <c r="D70" i="526" s="1"/>
  <c r="AE70" i="526" s="1"/>
  <c r="AD70" i="370"/>
  <c r="AE47" i="370"/>
  <c r="D47" i="526" s="1"/>
  <c r="AE47" i="526" s="1"/>
  <c r="AD47" i="370"/>
  <c r="AE63" i="370"/>
  <c r="D63" i="526" s="1"/>
  <c r="AE63" i="526" s="1"/>
  <c r="AD63" i="370"/>
  <c r="AE79" i="370"/>
  <c r="D79" i="526" s="1"/>
  <c r="AE79" i="526" s="1"/>
  <c r="AD79" i="370"/>
  <c r="AE95" i="370"/>
  <c r="D95" i="526" s="1"/>
  <c r="AE95" i="526" s="1"/>
  <c r="AD95" i="370"/>
  <c r="AE111" i="370"/>
  <c r="D111" i="526" s="1"/>
  <c r="AE111" i="526" s="1"/>
  <c r="AD111" i="370"/>
  <c r="AE127" i="370"/>
  <c r="D127" i="526" s="1"/>
  <c r="AE127" i="526" s="1"/>
  <c r="AD127" i="370"/>
  <c r="AE48" i="370"/>
  <c r="D48" i="526" s="1"/>
  <c r="AE48" i="526" s="1"/>
  <c r="AD48" i="370"/>
  <c r="AE64" i="370"/>
  <c r="D64" i="526" s="1"/>
  <c r="AE64" i="526" s="1"/>
  <c r="AD64" i="370"/>
  <c r="AE80" i="370"/>
  <c r="D80" i="526" s="1"/>
  <c r="AE80" i="526" s="1"/>
  <c r="AD80" i="370"/>
  <c r="AE96" i="370"/>
  <c r="D96" i="526" s="1"/>
  <c r="AE96" i="526" s="1"/>
  <c r="AD96" i="370"/>
  <c r="AE112" i="370"/>
  <c r="D112" i="526" s="1"/>
  <c r="AE112" i="526" s="1"/>
  <c r="AD112" i="370"/>
  <c r="AE128" i="370"/>
  <c r="D128" i="526" s="1"/>
  <c r="AE128" i="526" s="1"/>
  <c r="AD128" i="370"/>
  <c r="AE77" i="370"/>
  <c r="D77" i="526" s="1"/>
  <c r="AE77" i="526" s="1"/>
  <c r="AD77" i="370"/>
  <c r="AE57" i="370"/>
  <c r="D57" i="526" s="1"/>
  <c r="AE57" i="526" s="1"/>
  <c r="AD57" i="370"/>
  <c r="AE97" i="370"/>
  <c r="D97" i="526" s="1"/>
  <c r="AE97" i="526" s="1"/>
  <c r="AD97" i="370"/>
  <c r="AE121" i="370"/>
  <c r="D121" i="526" s="1"/>
  <c r="AE121" i="526" s="1"/>
  <c r="AD121" i="370"/>
  <c r="AE50" i="370"/>
  <c r="D50" i="526" s="1"/>
  <c r="AE50" i="526" s="1"/>
  <c r="AD50" i="370"/>
  <c r="AE66" i="370"/>
  <c r="D66" i="526" s="1"/>
  <c r="AE66" i="526" s="1"/>
  <c r="AD66" i="370"/>
  <c r="AE94" i="370"/>
  <c r="D94" i="526" s="1"/>
  <c r="AE94" i="526" s="1"/>
  <c r="AD94" i="370"/>
  <c r="AE126" i="370"/>
  <c r="D126" i="526" s="1"/>
  <c r="AE126" i="526" s="1"/>
  <c r="AD126" i="370"/>
  <c r="AE58" i="370"/>
  <c r="D58" i="526" s="1"/>
  <c r="AE58" i="526" s="1"/>
  <c r="AD58" i="370"/>
  <c r="AE90" i="370"/>
  <c r="D90" i="526" s="1"/>
  <c r="AE90" i="526" s="1"/>
  <c r="AD90" i="370"/>
  <c r="AE106" i="370"/>
  <c r="D106" i="526" s="1"/>
  <c r="AE106" i="526" s="1"/>
  <c r="AD106" i="370"/>
  <c r="AE122" i="370"/>
  <c r="D122" i="526" s="1"/>
  <c r="AE122" i="526" s="1"/>
  <c r="AD122" i="370"/>
  <c r="AE43" i="370"/>
  <c r="D43" i="526" s="1"/>
  <c r="AE43" i="526" s="1"/>
  <c r="AD43" i="370"/>
  <c r="AE59" i="370"/>
  <c r="D59" i="526" s="1"/>
  <c r="AE59" i="526" s="1"/>
  <c r="AD59" i="370"/>
  <c r="AE75" i="370"/>
  <c r="D75" i="526" s="1"/>
  <c r="AE75" i="526" s="1"/>
  <c r="AD75" i="370"/>
  <c r="AE91" i="370"/>
  <c r="D91" i="526" s="1"/>
  <c r="AE91" i="526" s="1"/>
  <c r="AD91" i="370"/>
  <c r="AE107" i="370"/>
  <c r="D107" i="526" s="1"/>
  <c r="AE107" i="526" s="1"/>
  <c r="AD107" i="370"/>
  <c r="AE123" i="370"/>
  <c r="D123" i="526" s="1"/>
  <c r="AE123" i="526" s="1"/>
  <c r="AD123" i="370"/>
  <c r="AE44" i="370"/>
  <c r="D44" i="526" s="1"/>
  <c r="AE44" i="526" s="1"/>
  <c r="AD44" i="370"/>
  <c r="AE60" i="370"/>
  <c r="D60" i="526" s="1"/>
  <c r="AE60" i="526" s="1"/>
  <c r="AD60" i="370"/>
  <c r="AE76" i="370"/>
  <c r="D76" i="526" s="1"/>
  <c r="AE76" i="526" s="1"/>
  <c r="AD76" i="370"/>
  <c r="AE92" i="370"/>
  <c r="D92" i="526" s="1"/>
  <c r="AE92" i="526" s="1"/>
  <c r="AD92" i="370"/>
  <c r="AE108" i="370"/>
  <c r="D108" i="526" s="1"/>
  <c r="AE108" i="526" s="1"/>
  <c r="AD108" i="370"/>
  <c r="AE124" i="370"/>
  <c r="D124" i="526" s="1"/>
  <c r="AE124" i="526" s="1"/>
  <c r="AD124" i="370"/>
  <c r="AE99" i="370"/>
  <c r="D99" i="526" s="1"/>
  <c r="AE99" i="526" s="1"/>
  <c r="AD99" i="370"/>
  <c r="AE73" i="370"/>
  <c r="D73" i="526" s="1"/>
  <c r="AE73" i="526" s="1"/>
  <c r="AD73" i="370"/>
  <c r="AE105" i="370"/>
  <c r="D105" i="526" s="1"/>
  <c r="AE105" i="526" s="1"/>
  <c r="AD105" i="370"/>
  <c r="AE125" i="370"/>
  <c r="D125" i="526" s="1"/>
  <c r="AE125" i="526" s="1"/>
  <c r="AD125" i="370"/>
  <c r="AE78" i="370"/>
  <c r="D78" i="526" s="1"/>
  <c r="AE78" i="526" s="1"/>
  <c r="AD78" i="370"/>
  <c r="AE49" i="370"/>
  <c r="D49" i="526" s="1"/>
  <c r="AE49" i="526" s="1"/>
  <c r="AD49" i="370"/>
  <c r="AE98" i="370"/>
  <c r="D98" i="526" s="1"/>
  <c r="AE98" i="526" s="1"/>
  <c r="AD98" i="370"/>
  <c r="AE130" i="370"/>
  <c r="D130" i="526" s="1"/>
  <c r="AE130" i="526" s="1"/>
  <c r="AD130" i="370"/>
  <c r="AE54" i="370"/>
  <c r="D54" i="526" s="1"/>
  <c r="AE54" i="526" s="1"/>
  <c r="AD54" i="370"/>
  <c r="AE86" i="370"/>
  <c r="D86" i="526" s="1"/>
  <c r="AE86" i="526" s="1"/>
  <c r="AD86" i="370"/>
  <c r="AE102" i="370"/>
  <c r="D102" i="526" s="1"/>
  <c r="AE102" i="526" s="1"/>
  <c r="AD102" i="370"/>
  <c r="AE118" i="370"/>
  <c r="D118" i="526" s="1"/>
  <c r="AE118" i="526" s="1"/>
  <c r="AD118" i="370"/>
  <c r="AE55" i="370"/>
  <c r="D55" i="526" s="1"/>
  <c r="AE55" i="526" s="1"/>
  <c r="AD55" i="370"/>
  <c r="AE71" i="370"/>
  <c r="D71" i="526" s="1"/>
  <c r="AE71" i="526" s="1"/>
  <c r="AD71" i="370"/>
  <c r="AE87" i="370"/>
  <c r="D87" i="526" s="1"/>
  <c r="AE87" i="526" s="1"/>
  <c r="AD87" i="370"/>
  <c r="AE103" i="370"/>
  <c r="D103" i="526" s="1"/>
  <c r="AE103" i="526" s="1"/>
  <c r="AD103" i="370"/>
  <c r="AE119" i="370"/>
  <c r="D119" i="526" s="1"/>
  <c r="AE119" i="526" s="1"/>
  <c r="AD119" i="370"/>
  <c r="AE56" i="370"/>
  <c r="D56" i="526" s="1"/>
  <c r="AE56" i="526" s="1"/>
  <c r="AD56" i="370"/>
  <c r="AE72" i="370"/>
  <c r="D72" i="526" s="1"/>
  <c r="AE72" i="526" s="1"/>
  <c r="AD72" i="370"/>
  <c r="AE88" i="370"/>
  <c r="D88" i="526" s="1"/>
  <c r="AE88" i="526" s="1"/>
  <c r="AD88" i="370"/>
  <c r="AE104" i="370"/>
  <c r="D104" i="526" s="1"/>
  <c r="AE104" i="526" s="1"/>
  <c r="AD104" i="370"/>
  <c r="AE120" i="370"/>
  <c r="D120" i="526" s="1"/>
  <c r="AE120" i="526" s="1"/>
  <c r="AD120" i="370"/>
  <c r="U86" i="471"/>
  <c r="U62" i="471"/>
  <c r="U114" i="473"/>
  <c r="U103" i="471"/>
  <c r="U51" i="471"/>
  <c r="U63" i="473"/>
  <c r="U45" i="471"/>
  <c r="U53" i="471"/>
  <c r="U85" i="471"/>
  <c r="U101" i="471"/>
  <c r="U100" i="471"/>
  <c r="U61" i="471"/>
  <c r="U93" i="471"/>
  <c r="U128" i="471"/>
  <c r="U130" i="473"/>
  <c r="U47" i="473"/>
  <c r="U67" i="471"/>
  <c r="U79" i="473"/>
  <c r="U120" i="471"/>
  <c r="AN129" i="370"/>
  <c r="AN123" i="370"/>
  <c r="AN113" i="370"/>
  <c r="AN107" i="370"/>
  <c r="AN81" i="370"/>
  <c r="AN78" i="370"/>
  <c r="AN70" i="370"/>
  <c r="AN54" i="370"/>
  <c r="U122" i="471"/>
  <c r="U69" i="471"/>
  <c r="U77" i="471"/>
  <c r="U109" i="471"/>
  <c r="U117" i="471"/>
  <c r="U125" i="471"/>
  <c r="U107" i="471"/>
  <c r="U46" i="471"/>
  <c r="U95" i="471"/>
  <c r="U116" i="471"/>
  <c r="AN45" i="370"/>
  <c r="U49" i="473"/>
  <c r="U57" i="473"/>
  <c r="AN61" i="370"/>
  <c r="U65" i="473"/>
  <c r="U73" i="473"/>
  <c r="U81" i="473"/>
  <c r="U89" i="473"/>
  <c r="U97" i="473"/>
  <c r="U105" i="473"/>
  <c r="U113" i="473"/>
  <c r="U121" i="473"/>
  <c r="U129" i="473"/>
  <c r="U102" i="471"/>
  <c r="U123" i="471"/>
  <c r="U42" i="471"/>
  <c r="AN46" i="370"/>
  <c r="U50" i="471"/>
  <c r="U54" i="473"/>
  <c r="U58" i="471"/>
  <c r="AN62" i="370"/>
  <c r="U66" i="471"/>
  <c r="U70" i="473"/>
  <c r="U74" i="471"/>
  <c r="U82" i="473"/>
  <c r="U86" i="473"/>
  <c r="U90" i="473"/>
  <c r="U98" i="473"/>
  <c r="U102" i="473"/>
  <c r="U106" i="473"/>
  <c r="U110" i="473"/>
  <c r="U118" i="473"/>
  <c r="U122" i="473"/>
  <c r="U126" i="473"/>
  <c r="U92" i="471"/>
  <c r="U124" i="471"/>
  <c r="AN47" i="370"/>
  <c r="U51" i="473"/>
  <c r="U55" i="471"/>
  <c r="AN63" i="370"/>
  <c r="U67" i="473"/>
  <c r="U75" i="471"/>
  <c r="U83" i="473"/>
  <c r="U64" i="473"/>
  <c r="U72" i="473"/>
  <c r="U80" i="473"/>
  <c r="U92" i="473"/>
  <c r="U108" i="473"/>
  <c r="U124" i="473"/>
  <c r="U99" i="471"/>
  <c r="U115" i="471"/>
  <c r="U82" i="471"/>
  <c r="U106" i="471"/>
  <c r="U127" i="471"/>
  <c r="U45" i="473"/>
  <c r="U53" i="473"/>
  <c r="U61" i="473"/>
  <c r="U69" i="473"/>
  <c r="U77" i="473"/>
  <c r="U85" i="473"/>
  <c r="U93" i="473"/>
  <c r="U101" i="473"/>
  <c r="U109" i="473"/>
  <c r="U117" i="473"/>
  <c r="U125" i="473"/>
  <c r="U91" i="471"/>
  <c r="U112" i="471"/>
  <c r="U42" i="473"/>
  <c r="U46" i="473"/>
  <c r="U54" i="471"/>
  <c r="U58" i="473"/>
  <c r="U62" i="473"/>
  <c r="U70" i="471"/>
  <c r="U74" i="473"/>
  <c r="U78" i="471"/>
  <c r="U108" i="471"/>
  <c r="U43" i="473"/>
  <c r="U47" i="471"/>
  <c r="U59" i="473"/>
  <c r="U63" i="471"/>
  <c r="U75" i="473"/>
  <c r="U79" i="471"/>
  <c r="U83" i="471"/>
  <c r="U87" i="473"/>
  <c r="U95" i="473"/>
  <c r="U103" i="473"/>
  <c r="U111" i="473"/>
  <c r="U119" i="473"/>
  <c r="U127" i="473"/>
  <c r="U44" i="473"/>
  <c r="U52" i="473"/>
  <c r="U56" i="471"/>
  <c r="U60" i="473"/>
  <c r="U72" i="471"/>
  <c r="U80" i="471"/>
  <c r="U96" i="473"/>
  <c r="U112" i="473"/>
  <c r="U128" i="473"/>
  <c r="U98" i="471"/>
  <c r="U114" i="471"/>
  <c r="U130" i="471"/>
  <c r="U90" i="471"/>
  <c r="U111" i="471"/>
  <c r="U49" i="471"/>
  <c r="U57" i="471"/>
  <c r="U65" i="471"/>
  <c r="U73" i="471"/>
  <c r="U81" i="471"/>
  <c r="U89" i="471"/>
  <c r="U97" i="471"/>
  <c r="U105" i="471"/>
  <c r="U113" i="471"/>
  <c r="U121" i="471"/>
  <c r="U129" i="471"/>
  <c r="U96" i="471"/>
  <c r="U118" i="471"/>
  <c r="U50" i="473"/>
  <c r="U66" i="473"/>
  <c r="U78" i="473"/>
  <c r="U94" i="473"/>
  <c r="U87" i="471"/>
  <c r="U119" i="471"/>
  <c r="U43" i="471"/>
  <c r="U55" i="473"/>
  <c r="U59" i="471"/>
  <c r="U71" i="471"/>
  <c r="U71" i="473"/>
  <c r="U88" i="471"/>
  <c r="U48" i="471"/>
  <c r="U64" i="471"/>
  <c r="U68" i="473"/>
  <c r="U76" i="473"/>
  <c r="U84" i="473"/>
  <c r="U100" i="473"/>
  <c r="U116" i="473"/>
  <c r="U94" i="471"/>
  <c r="U110" i="471"/>
  <c r="U126" i="471"/>
  <c r="U91" i="473"/>
  <c r="U99" i="473"/>
  <c r="U107" i="473"/>
  <c r="U115" i="473"/>
  <c r="U123" i="473"/>
  <c r="U104" i="471"/>
  <c r="U44" i="471"/>
  <c r="U48" i="473"/>
  <c r="U52" i="471"/>
  <c r="U56" i="473"/>
  <c r="U60" i="471"/>
  <c r="U68" i="471"/>
  <c r="U76" i="471"/>
  <c r="U84" i="471"/>
  <c r="U88" i="473"/>
  <c r="U104" i="473"/>
  <c r="U120" i="473"/>
  <c r="AF42" i="370"/>
  <c r="AF74" i="370"/>
  <c r="AF43" i="370"/>
  <c r="AF59" i="370"/>
  <c r="AP50" i="370"/>
  <c r="AO58" i="370"/>
  <c r="AP62" i="370"/>
  <c r="AP70" i="370"/>
  <c r="AP82" i="370"/>
  <c r="AO90" i="370"/>
  <c r="AP94" i="370"/>
  <c r="AO106" i="370"/>
  <c r="AP110" i="370"/>
  <c r="AO122" i="370"/>
  <c r="AP126" i="370"/>
  <c r="AO43" i="370"/>
  <c r="AP47" i="370"/>
  <c r="AO59" i="370"/>
  <c r="AP63" i="370"/>
  <c r="AO75" i="370"/>
  <c r="AP79" i="370"/>
  <c r="AO91" i="370"/>
  <c r="AP95" i="370"/>
  <c r="AO107" i="370"/>
  <c r="AP111" i="370"/>
  <c r="AO123" i="370"/>
  <c r="AP127" i="370"/>
  <c r="AO48" i="370"/>
  <c r="AP52" i="370"/>
  <c r="AO64" i="370"/>
  <c r="AP68" i="370"/>
  <c r="AO80" i="370"/>
  <c r="AP84" i="370"/>
  <c r="AO96" i="370"/>
  <c r="AP100" i="370"/>
  <c r="AO112" i="370"/>
  <c r="AP116" i="370"/>
  <c r="AO128" i="370"/>
  <c r="AO49" i="370"/>
  <c r="AP53" i="370"/>
  <c r="AO65" i="370"/>
  <c r="AP69" i="370"/>
  <c r="AO81" i="370"/>
  <c r="AP85" i="370"/>
  <c r="AO97" i="370"/>
  <c r="AP101" i="370"/>
  <c r="AO113" i="370"/>
  <c r="AP117" i="370"/>
  <c r="AO129" i="370"/>
  <c r="AO46" i="370"/>
  <c r="AO54" i="370"/>
  <c r="AP58" i="370"/>
  <c r="AO66" i="370"/>
  <c r="AO78" i="370"/>
  <c r="AO86" i="370"/>
  <c r="AP90" i="370"/>
  <c r="AO102" i="370"/>
  <c r="AP106" i="370"/>
  <c r="AO118" i="370"/>
  <c r="AP122" i="370"/>
  <c r="AP43" i="370"/>
  <c r="AO55" i="370"/>
  <c r="AP59" i="370"/>
  <c r="AO71" i="370"/>
  <c r="AP75" i="370"/>
  <c r="AO87" i="370"/>
  <c r="AP91" i="370"/>
  <c r="AO103" i="370"/>
  <c r="AP107" i="370"/>
  <c r="AO119" i="370"/>
  <c r="AP123" i="370"/>
  <c r="AO44" i="370"/>
  <c r="AP48" i="370"/>
  <c r="AO60" i="370"/>
  <c r="AP64" i="370"/>
  <c r="AO76" i="370"/>
  <c r="AP80" i="370"/>
  <c r="AO92" i="370"/>
  <c r="AP96" i="370"/>
  <c r="AO108" i="370"/>
  <c r="AP112" i="370"/>
  <c r="AO124" i="370"/>
  <c r="AP128" i="370"/>
  <c r="AO45" i="370"/>
  <c r="AP49" i="370"/>
  <c r="AO61" i="370"/>
  <c r="AP65" i="370"/>
  <c r="AO77" i="370"/>
  <c r="AP81" i="370"/>
  <c r="AO93" i="370"/>
  <c r="AP97" i="370"/>
  <c r="AO109" i="370"/>
  <c r="AP113" i="370"/>
  <c r="AO125" i="370"/>
  <c r="AP129" i="370"/>
  <c r="AO42" i="370"/>
  <c r="AP46" i="370"/>
  <c r="AP54" i="370"/>
  <c r="AP66" i="370"/>
  <c r="AO74" i="370"/>
  <c r="AP78" i="370"/>
  <c r="AP86" i="370"/>
  <c r="AO98" i="370"/>
  <c r="AP102" i="370"/>
  <c r="AO114" i="370"/>
  <c r="AP118" i="370"/>
  <c r="AO130" i="370"/>
  <c r="AO51" i="370"/>
  <c r="AP55" i="370"/>
  <c r="AO67" i="370"/>
  <c r="AP71" i="370"/>
  <c r="AO83" i="370"/>
  <c r="AP87" i="370"/>
  <c r="AO99" i="370"/>
  <c r="AP103" i="370"/>
  <c r="AO115" i="370"/>
  <c r="AP119" i="370"/>
  <c r="AP44" i="370"/>
  <c r="AO56" i="370"/>
  <c r="AP60" i="370"/>
  <c r="AO72" i="370"/>
  <c r="AP76" i="370"/>
  <c r="AO88" i="370"/>
  <c r="AP92" i="370"/>
  <c r="AO104" i="370"/>
  <c r="AP108" i="370"/>
  <c r="AO120" i="370"/>
  <c r="AP124" i="370"/>
  <c r="AP45" i="370"/>
  <c r="AO57" i="370"/>
  <c r="AP61" i="370"/>
  <c r="AO73" i="370"/>
  <c r="AP77" i="370"/>
  <c r="AO89" i="370"/>
  <c r="AP93" i="370"/>
  <c r="AO105" i="370"/>
  <c r="AP109" i="370"/>
  <c r="AO121" i="370"/>
  <c r="AP125" i="370"/>
  <c r="AP42" i="370"/>
  <c r="AO50" i="370"/>
  <c r="AO62" i="370"/>
  <c r="AO70" i="370"/>
  <c r="AP74" i="370"/>
  <c r="AO82" i="370"/>
  <c r="AO94" i="370"/>
  <c r="AP98" i="370"/>
  <c r="AO110" i="370"/>
  <c r="AP114" i="370"/>
  <c r="AO126" i="370"/>
  <c r="AP130" i="370"/>
  <c r="AO47" i="370"/>
  <c r="AP51" i="370"/>
  <c r="AO63" i="370"/>
  <c r="AP67" i="370"/>
  <c r="AO79" i="370"/>
  <c r="AP83" i="370"/>
  <c r="AO95" i="370"/>
  <c r="AP99" i="370"/>
  <c r="AO111" i="370"/>
  <c r="AP115" i="370"/>
  <c r="AO127" i="370"/>
  <c r="AO52" i="370"/>
  <c r="AP56" i="370"/>
  <c r="AO68" i="370"/>
  <c r="AP72" i="370"/>
  <c r="AO84" i="370"/>
  <c r="AP88" i="370"/>
  <c r="AO100" i="370"/>
  <c r="AP104" i="370"/>
  <c r="AO116" i="370"/>
  <c r="AP120" i="370"/>
  <c r="AO53" i="370"/>
  <c r="AP57" i="370"/>
  <c r="AO69" i="370"/>
  <c r="AP73" i="370"/>
  <c r="AO85" i="370"/>
  <c r="AP89" i="370"/>
  <c r="AO101" i="370"/>
  <c r="AP105" i="370"/>
  <c r="AO117" i="370"/>
  <c r="AP121" i="370"/>
  <c r="AF45" i="370"/>
  <c r="AF115" i="370"/>
  <c r="AF97" i="370"/>
  <c r="AF121" i="370"/>
  <c r="AF94" i="370"/>
  <c r="AF126" i="370"/>
  <c r="AF61" i="370"/>
  <c r="AF57" i="370"/>
  <c r="AF105" i="370"/>
  <c r="AF125" i="370"/>
  <c r="AF46" i="370"/>
  <c r="AF62" i="370"/>
  <c r="AF78" i="370"/>
  <c r="AF49" i="370"/>
  <c r="AF98" i="370"/>
  <c r="AF130" i="370"/>
  <c r="AF77" i="370"/>
  <c r="AF73" i="370"/>
  <c r="AF89" i="370"/>
  <c r="AF109" i="370"/>
  <c r="AF129" i="370"/>
  <c r="AF65" i="370"/>
  <c r="AF110" i="370"/>
  <c r="AF99" i="370"/>
  <c r="AF93" i="370"/>
  <c r="AF113" i="370"/>
  <c r="AF50" i="370"/>
  <c r="AF66" i="370"/>
  <c r="AF82" i="370"/>
  <c r="AF81" i="370"/>
  <c r="AF114" i="370"/>
  <c r="AE30" i="370"/>
  <c r="X124" i="535" l="1"/>
  <c r="Z124" i="535" s="1"/>
  <c r="AA69" i="535"/>
  <c r="AA79" i="535"/>
  <c r="AA111" i="535"/>
  <c r="AA70" i="535"/>
  <c r="X68" i="535"/>
  <c r="Z68" i="535" s="1"/>
  <c r="X128" i="535"/>
  <c r="Z128" i="535" s="1"/>
  <c r="X53" i="535"/>
  <c r="Z53" i="535" s="1"/>
  <c r="X80" i="535"/>
  <c r="Z80" i="535" s="1"/>
  <c r="W128" i="535"/>
  <c r="Y128" i="535" s="1"/>
  <c r="X66" i="535"/>
  <c r="Z66" i="535" s="1"/>
  <c r="W70" i="535"/>
  <c r="Y70" i="535" s="1"/>
  <c r="X101" i="535"/>
  <c r="Z101" i="535" s="1"/>
  <c r="AA43" i="535"/>
  <c r="X121" i="535"/>
  <c r="Z121" i="535" s="1"/>
  <c r="AA55" i="535"/>
  <c r="AA85" i="535"/>
  <c r="AA126" i="535"/>
  <c r="AA86" i="535"/>
  <c r="X61" i="535"/>
  <c r="Z61" i="535" s="1"/>
  <c r="X56" i="535"/>
  <c r="Z56" i="535" s="1"/>
  <c r="AA46" i="535"/>
  <c r="X112" i="535"/>
  <c r="Z112" i="535" s="1"/>
  <c r="AA77" i="535"/>
  <c r="X123" i="535"/>
  <c r="Z123" i="535" s="1"/>
  <c r="AA107" i="535"/>
  <c r="AA114" i="535"/>
  <c r="AA47" i="535"/>
  <c r="X102" i="535"/>
  <c r="Z102" i="535" s="1"/>
  <c r="AA95" i="535"/>
  <c r="AA129" i="535"/>
  <c r="AA130" i="535"/>
  <c r="X51" i="535"/>
  <c r="Z51" i="535" s="1"/>
  <c r="X52" i="535"/>
  <c r="Z52" i="535" s="1"/>
  <c r="X100" i="535"/>
  <c r="Z100" i="535" s="1"/>
  <c r="S36" i="470"/>
  <c r="Q36" i="470"/>
  <c r="P36" i="470"/>
  <c r="K36" i="470"/>
  <c r="J36" i="470"/>
  <c r="L36" i="470"/>
  <c r="I36" i="470"/>
  <c r="H36" i="470"/>
  <c r="R36" i="470"/>
  <c r="M36" i="470"/>
  <c r="B36" i="470"/>
  <c r="O36" i="470"/>
  <c r="N36" i="470"/>
  <c r="G36" i="470"/>
  <c r="R36" i="544"/>
  <c r="P36" i="544"/>
  <c r="Z36" i="544"/>
  <c r="Y36" i="544"/>
  <c r="BO36" i="544"/>
  <c r="AB36" i="544"/>
  <c r="AC36" i="544"/>
  <c r="BQ36" i="544"/>
  <c r="BK36" i="544"/>
  <c r="J36" i="544"/>
  <c r="W36" i="544"/>
  <c r="BA36" i="544"/>
  <c r="BL36" i="544"/>
  <c r="K36" i="544"/>
  <c r="BB36" i="544"/>
  <c r="BP36" i="544"/>
  <c r="BS36" i="544"/>
  <c r="L36" i="544"/>
  <c r="Q36" i="544"/>
  <c r="O36" i="544"/>
  <c r="V36" i="544"/>
  <c r="B36" i="544"/>
  <c r="BR36" i="544"/>
  <c r="BL35" i="544"/>
  <c r="Y35" i="544"/>
  <c r="BB35" i="544"/>
  <c r="Z35" i="544"/>
  <c r="V35" i="544"/>
  <c r="W35" i="544"/>
  <c r="AC35" i="544"/>
  <c r="B35" i="544"/>
  <c r="AB35" i="544"/>
  <c r="BK35" i="544"/>
  <c r="BA35" i="544"/>
  <c r="BR35" i="544"/>
  <c r="BS35" i="544"/>
  <c r="B35" i="470"/>
  <c r="BK34" i="544"/>
  <c r="Z34" i="544"/>
  <c r="V34" i="544"/>
  <c r="BB34" i="544"/>
  <c r="B34" i="544"/>
  <c r="L34" i="544"/>
  <c r="BL34" i="544"/>
  <c r="Q34" i="544"/>
  <c r="O34" i="544"/>
  <c r="J34" i="544"/>
  <c r="BS34" i="544"/>
  <c r="BP34" i="544"/>
  <c r="BO34" i="544"/>
  <c r="R34" i="544"/>
  <c r="P34" i="544"/>
  <c r="K34" i="544"/>
  <c r="Y34" i="544"/>
  <c r="AC34" i="544"/>
  <c r="BQ34" i="544"/>
  <c r="W34" i="544"/>
  <c r="BA34" i="544"/>
  <c r="BR34" i="544"/>
  <c r="AB34" i="544"/>
  <c r="S34" i="470"/>
  <c r="B34" i="470"/>
  <c r="O34" i="470"/>
  <c r="N34" i="470"/>
  <c r="Q34" i="470"/>
  <c r="P34" i="470"/>
  <c r="K34" i="470"/>
  <c r="J34" i="470"/>
  <c r="G34" i="470"/>
  <c r="I34" i="470"/>
  <c r="H34" i="470"/>
  <c r="R34" i="470"/>
  <c r="M34" i="470"/>
  <c r="L34" i="470"/>
  <c r="BK33" i="544"/>
  <c r="Y33" i="544"/>
  <c r="BB33" i="544"/>
  <c r="BS33" i="544"/>
  <c r="BL33" i="544"/>
  <c r="BR33" i="544"/>
  <c r="AB33" i="544"/>
  <c r="BA33" i="544"/>
  <c r="B33" i="544"/>
  <c r="AC33" i="544"/>
  <c r="B33" i="470"/>
  <c r="BK41" i="544"/>
  <c r="BL41" i="544"/>
  <c r="BK32" i="544"/>
  <c r="BL32" i="544"/>
  <c r="P41" i="544"/>
  <c r="O41" i="544"/>
  <c r="R41" i="544"/>
  <c r="Q41" i="544"/>
  <c r="H39" i="527"/>
  <c r="G39" i="527"/>
  <c r="H40" i="527"/>
  <c r="G40" i="527"/>
  <c r="H37" i="527"/>
  <c r="G37" i="527"/>
  <c r="H38" i="527"/>
  <c r="G38" i="527"/>
  <c r="BA32" i="544"/>
  <c r="AC32" i="544"/>
  <c r="BR32" i="544"/>
  <c r="BB32" i="544"/>
  <c r="BS32" i="544"/>
  <c r="Y32" i="544"/>
  <c r="B32" i="544"/>
  <c r="AB32" i="544"/>
  <c r="B32" i="470"/>
  <c r="BR41" i="544"/>
  <c r="K41" i="544"/>
  <c r="J41" i="544"/>
  <c r="E37" i="527"/>
  <c r="D37" i="527"/>
  <c r="E38" i="527"/>
  <c r="D38" i="527"/>
  <c r="E39" i="527"/>
  <c r="D39" i="527"/>
  <c r="E40" i="527"/>
  <c r="D40" i="527"/>
  <c r="D38" i="522"/>
  <c r="D40" i="522"/>
  <c r="D37" i="522"/>
  <c r="D39" i="522"/>
  <c r="AP41" i="370"/>
  <c r="BP41" i="544"/>
  <c r="AB41" i="544"/>
  <c r="Z41" i="544"/>
  <c r="Y41" i="544"/>
  <c r="BA41" i="544"/>
  <c r="V41" i="544"/>
  <c r="W41" i="544"/>
  <c r="BB41" i="544"/>
  <c r="B41" i="544"/>
  <c r="L41" i="544"/>
  <c r="BQ41" i="544"/>
  <c r="BO41" i="544"/>
  <c r="AC41" i="544"/>
  <c r="BS41" i="544"/>
  <c r="O41" i="470"/>
  <c r="K41" i="470"/>
  <c r="G41" i="470"/>
  <c r="R41" i="470"/>
  <c r="N41" i="470"/>
  <c r="J41" i="470"/>
  <c r="Q41" i="470"/>
  <c r="M41" i="470"/>
  <c r="I41" i="470"/>
  <c r="B41" i="470"/>
  <c r="H41" i="470"/>
  <c r="P41" i="470"/>
  <c r="L41" i="470"/>
  <c r="AN41" i="370"/>
  <c r="U37" i="473"/>
  <c r="T126" i="531"/>
  <c r="T72" i="531"/>
  <c r="U34" i="470"/>
  <c r="Y34" i="470"/>
  <c r="X34" i="470"/>
  <c r="T34" i="470"/>
  <c r="W34" i="470"/>
  <c r="V34" i="470"/>
  <c r="AP39" i="370"/>
  <c r="V41" i="470"/>
  <c r="U41" i="470"/>
  <c r="Y41" i="470"/>
  <c r="T41" i="470"/>
  <c r="W41" i="470"/>
  <c r="X41" i="470"/>
  <c r="U40" i="471"/>
  <c r="U37" i="471"/>
  <c r="AM29" i="529"/>
  <c r="AN28" i="529"/>
  <c r="AL30" i="530"/>
  <c r="AM29" i="530"/>
  <c r="U40" i="473"/>
  <c r="U39" i="471"/>
  <c r="U38" i="473"/>
  <c r="AP40" i="370"/>
  <c r="U38" i="471"/>
  <c r="AP37" i="370"/>
  <c r="U39" i="473"/>
  <c r="AN37" i="370"/>
  <c r="V38" i="470"/>
  <c r="W38" i="470"/>
  <c r="T38" i="470"/>
  <c r="X38" i="470"/>
  <c r="U38" i="470"/>
  <c r="Y38" i="470"/>
  <c r="U37" i="470"/>
  <c r="Y37" i="470"/>
  <c r="V37" i="470"/>
  <c r="W37" i="470"/>
  <c r="T37" i="470"/>
  <c r="X37" i="470"/>
  <c r="W39" i="470"/>
  <c r="T39" i="470"/>
  <c r="X39" i="470"/>
  <c r="U39" i="470"/>
  <c r="Y39" i="470"/>
  <c r="V39" i="470"/>
  <c r="T40" i="470"/>
  <c r="X40" i="470"/>
  <c r="U40" i="470"/>
  <c r="Y40" i="470"/>
  <c r="V40" i="470"/>
  <c r="W40" i="470"/>
  <c r="T36" i="470"/>
  <c r="X36" i="470"/>
  <c r="U36" i="470"/>
  <c r="Y36" i="470"/>
  <c r="V36" i="470"/>
  <c r="W36" i="470"/>
  <c r="AP38" i="370"/>
  <c r="AP36" i="370"/>
  <c r="AN38" i="370"/>
  <c r="AO41" i="370"/>
  <c r="AN40" i="370"/>
  <c r="AN39" i="370"/>
  <c r="AN36" i="370"/>
  <c r="R35" i="470"/>
  <c r="N35" i="470"/>
  <c r="T35" i="470"/>
  <c r="V35" i="470"/>
  <c r="M35" i="470"/>
  <c r="Y35" i="470"/>
  <c r="S35" i="470"/>
  <c r="H35" i="470"/>
  <c r="K35" i="470"/>
  <c r="Q35" i="470"/>
  <c r="X35" i="470"/>
  <c r="G35" i="470"/>
  <c r="P35" i="470"/>
  <c r="O35" i="470"/>
  <c r="J35" i="470"/>
  <c r="L35" i="470"/>
  <c r="U35" i="470"/>
  <c r="W35" i="470"/>
  <c r="I35" i="470"/>
  <c r="R33" i="470"/>
  <c r="I33" i="470"/>
  <c r="H32" i="470"/>
  <c r="K33" i="470"/>
  <c r="H33" i="470"/>
  <c r="J32" i="470"/>
  <c r="S32" i="470"/>
  <c r="N32" i="470"/>
  <c r="M33" i="470"/>
  <c r="P33" i="470"/>
  <c r="L33" i="470"/>
  <c r="G32" i="470"/>
  <c r="S33" i="470"/>
  <c r="G33" i="470"/>
  <c r="O33" i="470"/>
  <c r="M32" i="470"/>
  <c r="R32" i="470"/>
  <c r="J33" i="470"/>
  <c r="O32" i="470"/>
  <c r="K32" i="470"/>
  <c r="N33" i="470"/>
  <c r="Q32" i="470"/>
  <c r="I32" i="470"/>
  <c r="P32" i="470"/>
  <c r="L32" i="470"/>
  <c r="Q33" i="470"/>
  <c r="O33" i="544" l="1"/>
  <c r="O32" i="544"/>
  <c r="K35" i="544"/>
  <c r="BP35" i="544" s="1"/>
  <c r="J35" i="544"/>
  <c r="BO35" i="544" s="1"/>
  <c r="L35" i="544"/>
  <c r="BQ35" i="544" s="1"/>
  <c r="L33" i="544"/>
  <c r="BQ33" i="544" s="1"/>
  <c r="K33" i="544"/>
  <c r="BP33" i="544" s="1"/>
  <c r="J33" i="544"/>
  <c r="BO33" i="544" s="1"/>
  <c r="O35" i="544"/>
  <c r="C36" i="370"/>
  <c r="F36" i="471"/>
  <c r="X36" i="471" s="1"/>
  <c r="F36" i="473"/>
  <c r="X36" i="473" s="1"/>
  <c r="F36" i="469"/>
  <c r="X36" i="469" s="1"/>
  <c r="F36" i="472"/>
  <c r="X36" i="472" s="1"/>
  <c r="BU36" i="544"/>
  <c r="BV36" i="544"/>
  <c r="BT36" i="544"/>
  <c r="F35" i="471"/>
  <c r="F35" i="469"/>
  <c r="X35" i="469" s="1"/>
  <c r="F35" i="472"/>
  <c r="X35" i="472" s="1"/>
  <c r="F35" i="473"/>
  <c r="C35" i="370"/>
  <c r="C34" i="370"/>
  <c r="F34" i="469"/>
  <c r="F34" i="473"/>
  <c r="F34" i="472"/>
  <c r="X34" i="472" s="1"/>
  <c r="F34" i="471"/>
  <c r="BU34" i="544"/>
  <c r="BV34" i="544"/>
  <c r="BT34" i="544"/>
  <c r="BT41" i="544"/>
  <c r="BU41" i="544"/>
  <c r="BV41" i="544"/>
  <c r="J32" i="544"/>
  <c r="BO32" i="544" s="1"/>
  <c r="K32" i="544"/>
  <c r="BP32" i="544" s="1"/>
  <c r="L32" i="544"/>
  <c r="C41" i="370"/>
  <c r="F41" i="469"/>
  <c r="X41" i="469" s="1"/>
  <c r="F41" i="472"/>
  <c r="X41" i="472" s="1"/>
  <c r="F41" i="473"/>
  <c r="X41" i="473" s="1"/>
  <c r="F41" i="471"/>
  <c r="Z37" i="538"/>
  <c r="AH39" i="538"/>
  <c r="AP33" i="370"/>
  <c r="AM30" i="530"/>
  <c r="AN29" i="530"/>
  <c r="AN29" i="529"/>
  <c r="AO28" i="529"/>
  <c r="AN33" i="370"/>
  <c r="V32" i="470"/>
  <c r="Y33" i="470"/>
  <c r="V33" i="470"/>
  <c r="U32" i="470"/>
  <c r="X32" i="470"/>
  <c r="T33" i="470"/>
  <c r="T32" i="470"/>
  <c r="Y32" i="470"/>
  <c r="W32" i="470"/>
  <c r="X33" i="470"/>
  <c r="W33" i="470"/>
  <c r="U33" i="470"/>
  <c r="G41" i="471" l="1"/>
  <c r="X41" i="471"/>
  <c r="C41" i="522"/>
  <c r="C41" i="538"/>
  <c r="C41" i="527"/>
  <c r="C41" i="526"/>
  <c r="C34" i="522"/>
  <c r="D34" i="522" s="1"/>
  <c r="C34" i="527"/>
  <c r="C35" i="522"/>
  <c r="F35" i="522" s="1"/>
  <c r="C35" i="527"/>
  <c r="C36" i="522"/>
  <c r="D36" i="522" s="1"/>
  <c r="C36" i="527"/>
  <c r="C34" i="526"/>
  <c r="C34" i="538"/>
  <c r="Z34" i="538" s="1"/>
  <c r="C35" i="526"/>
  <c r="C35" i="538"/>
  <c r="B35" i="538" s="1"/>
  <c r="C36" i="526"/>
  <c r="C36" i="538"/>
  <c r="Z36" i="538" s="1"/>
  <c r="G34" i="473"/>
  <c r="X34" i="473"/>
  <c r="G35" i="473"/>
  <c r="X35" i="473"/>
  <c r="G34" i="471"/>
  <c r="X34" i="471"/>
  <c r="G35" i="471"/>
  <c r="X35" i="471"/>
  <c r="G34" i="469"/>
  <c r="X34" i="469"/>
  <c r="BV33" i="544"/>
  <c r="BT35" i="544"/>
  <c r="P35" i="544" s="1"/>
  <c r="BT33" i="544"/>
  <c r="P33" i="544" s="1"/>
  <c r="BV35" i="544"/>
  <c r="BU35" i="544"/>
  <c r="BU33" i="544"/>
  <c r="U36" i="472"/>
  <c r="BB36" i="472"/>
  <c r="BC36" i="472"/>
  <c r="BD36" i="472"/>
  <c r="BA36" i="472"/>
  <c r="Y36" i="469"/>
  <c r="U36" i="469"/>
  <c r="G36" i="469"/>
  <c r="B36" i="469"/>
  <c r="Z36" i="469"/>
  <c r="W36" i="469"/>
  <c r="G36" i="473"/>
  <c r="U36" i="473"/>
  <c r="G36" i="471"/>
  <c r="U36" i="471"/>
  <c r="U35" i="472"/>
  <c r="BA35" i="472"/>
  <c r="BB35" i="472"/>
  <c r="BC35" i="472"/>
  <c r="BD35" i="472"/>
  <c r="B35" i="469"/>
  <c r="W35" i="469"/>
  <c r="Y35" i="469"/>
  <c r="G35" i="469"/>
  <c r="U35" i="469"/>
  <c r="Z35" i="469"/>
  <c r="U34" i="472"/>
  <c r="BA34" i="472"/>
  <c r="BB34" i="472"/>
  <c r="BC34" i="472"/>
  <c r="BD34" i="472"/>
  <c r="BQ32" i="544"/>
  <c r="BU32" i="544" s="1"/>
  <c r="G41" i="473"/>
  <c r="U41" i="473"/>
  <c r="BA41" i="472"/>
  <c r="BB41" i="472"/>
  <c r="BC41" i="472"/>
  <c r="U41" i="472"/>
  <c r="BD41" i="472"/>
  <c r="W41" i="469"/>
  <c r="G41" i="469"/>
  <c r="B41" i="469"/>
  <c r="Z41" i="469"/>
  <c r="U41" i="469"/>
  <c r="Y41" i="469"/>
  <c r="U41" i="471"/>
  <c r="AF41" i="370"/>
  <c r="AD41" i="370"/>
  <c r="AE41" i="370"/>
  <c r="D41" i="526" s="1"/>
  <c r="AE41" i="526" s="1"/>
  <c r="AH41" i="538"/>
  <c r="J37" i="538"/>
  <c r="AH37" i="538"/>
  <c r="Z38" i="538"/>
  <c r="J40" i="538"/>
  <c r="AH40" i="538"/>
  <c r="J38" i="538"/>
  <c r="Z40" i="538"/>
  <c r="J39" i="538"/>
  <c r="AH38" i="538"/>
  <c r="Z39" i="538"/>
  <c r="AO40" i="522"/>
  <c r="Y40" i="522"/>
  <c r="I40" i="522"/>
  <c r="AJ40" i="522"/>
  <c r="AM40" i="522" s="1"/>
  <c r="T40" i="522"/>
  <c r="W40" i="522" s="1"/>
  <c r="B40" i="522"/>
  <c r="AP40" i="522"/>
  <c r="Z40" i="522"/>
  <c r="J40" i="522"/>
  <c r="AK40" i="522"/>
  <c r="U40" i="522"/>
  <c r="AV40" i="522"/>
  <c r="AF40" i="522"/>
  <c r="AI40" i="522" s="1"/>
  <c r="P40" i="522"/>
  <c r="S40" i="522" s="1"/>
  <c r="AL40" i="522"/>
  <c r="V40" i="522"/>
  <c r="AW40" i="522"/>
  <c r="AG40" i="522"/>
  <c r="Q40" i="522"/>
  <c r="AR40" i="522"/>
  <c r="AU40" i="522" s="1"/>
  <c r="AB40" i="522"/>
  <c r="AE40" i="522" s="1"/>
  <c r="L40" i="522"/>
  <c r="O40" i="522" s="1"/>
  <c r="BB40" i="522"/>
  <c r="AH40" i="522"/>
  <c r="R40" i="522"/>
  <c r="AS40" i="522"/>
  <c r="AC40" i="522"/>
  <c r="M40" i="522"/>
  <c r="AN40" i="522"/>
  <c r="AQ40" i="522" s="1"/>
  <c r="X40" i="522"/>
  <c r="AA40" i="522" s="1"/>
  <c r="H40" i="522"/>
  <c r="K40" i="522" s="1"/>
  <c r="AT40" i="522"/>
  <c r="AD40" i="522"/>
  <c r="N40" i="522"/>
  <c r="BC40" i="522"/>
  <c r="AN37" i="522"/>
  <c r="AQ37" i="522" s="1"/>
  <c r="X37" i="522"/>
  <c r="AA37" i="522" s="1"/>
  <c r="H37" i="522"/>
  <c r="K37" i="522" s="1"/>
  <c r="AK37" i="522"/>
  <c r="U37" i="522"/>
  <c r="BB37" i="522"/>
  <c r="AD37" i="522"/>
  <c r="J37" i="522"/>
  <c r="AJ37" i="522"/>
  <c r="AM37" i="522" s="1"/>
  <c r="T37" i="522"/>
  <c r="W37" i="522" s="1"/>
  <c r="B37" i="522"/>
  <c r="AW37" i="522"/>
  <c r="AG37" i="522"/>
  <c r="Q37" i="522"/>
  <c r="AH37" i="522"/>
  <c r="N37" i="522"/>
  <c r="AL37" i="522"/>
  <c r="AV37" i="522"/>
  <c r="AF37" i="522"/>
  <c r="AI37" i="522" s="1"/>
  <c r="P37" i="522"/>
  <c r="S37" i="522" s="1"/>
  <c r="AS37" i="522"/>
  <c r="AC37" i="522"/>
  <c r="M37" i="522"/>
  <c r="R37" i="522"/>
  <c r="AP37" i="522"/>
  <c r="V37" i="522"/>
  <c r="AR37" i="522"/>
  <c r="AU37" i="522" s="1"/>
  <c r="AB37" i="522"/>
  <c r="AE37" i="522" s="1"/>
  <c r="L37" i="522"/>
  <c r="O37" i="522" s="1"/>
  <c r="BC37" i="522"/>
  <c r="AO37" i="522"/>
  <c r="Y37" i="522"/>
  <c r="I37" i="522"/>
  <c r="AT37" i="522"/>
  <c r="Z37" i="522"/>
  <c r="AT38" i="522"/>
  <c r="AD38" i="522"/>
  <c r="N38" i="522"/>
  <c r="AR38" i="522"/>
  <c r="AU38" i="522" s="1"/>
  <c r="AB38" i="522"/>
  <c r="AE38" i="522" s="1"/>
  <c r="L38" i="522"/>
  <c r="O38" i="522" s="1"/>
  <c r="AC38" i="522"/>
  <c r="I38" i="522"/>
  <c r="AG38" i="522"/>
  <c r="BC38" i="522"/>
  <c r="AP38" i="522"/>
  <c r="Z38" i="522"/>
  <c r="J38" i="522"/>
  <c r="AN38" i="522"/>
  <c r="AQ38" i="522" s="1"/>
  <c r="X38" i="522"/>
  <c r="AA38" i="522" s="1"/>
  <c r="H38" i="522"/>
  <c r="K38" i="522" s="1"/>
  <c r="M38" i="522"/>
  <c r="AK38" i="522"/>
  <c r="Q38" i="522"/>
  <c r="AL38" i="522"/>
  <c r="V38" i="522"/>
  <c r="AJ38" i="522"/>
  <c r="AM38" i="522" s="1"/>
  <c r="T38" i="522"/>
  <c r="W38" i="522" s="1"/>
  <c r="B38" i="522"/>
  <c r="AO38" i="522"/>
  <c r="U38" i="522"/>
  <c r="BB38" i="522"/>
  <c r="AH38" i="522"/>
  <c r="R38" i="522"/>
  <c r="AV38" i="522"/>
  <c r="AF38" i="522"/>
  <c r="AI38" i="522" s="1"/>
  <c r="P38" i="522"/>
  <c r="S38" i="522" s="1"/>
  <c r="AS38" i="522"/>
  <c r="Y38" i="522"/>
  <c r="AW38" i="522"/>
  <c r="BB39" i="522"/>
  <c r="AH39" i="522"/>
  <c r="R39" i="522"/>
  <c r="AW39" i="522"/>
  <c r="AG39" i="522"/>
  <c r="Q39" i="522"/>
  <c r="BC39" i="522"/>
  <c r="H39" i="522"/>
  <c r="K39" i="522" s="1"/>
  <c r="AV39" i="522"/>
  <c r="AB39" i="522"/>
  <c r="AE39" i="522" s="1"/>
  <c r="AT39" i="522"/>
  <c r="AD39" i="522"/>
  <c r="N39" i="522"/>
  <c r="AS39" i="522"/>
  <c r="AC39" i="522"/>
  <c r="M39" i="522"/>
  <c r="AJ39" i="522"/>
  <c r="AM39" i="522" s="1"/>
  <c r="AF39" i="522"/>
  <c r="AI39" i="522" s="1"/>
  <c r="L39" i="522"/>
  <c r="O39" i="522" s="1"/>
  <c r="AP39" i="522"/>
  <c r="Z39" i="522"/>
  <c r="J39" i="522"/>
  <c r="AO39" i="522"/>
  <c r="Y39" i="522"/>
  <c r="I39" i="522"/>
  <c r="AN39" i="522"/>
  <c r="AQ39" i="522" s="1"/>
  <c r="T39" i="522"/>
  <c r="W39" i="522" s="1"/>
  <c r="P39" i="522"/>
  <c r="S39" i="522" s="1"/>
  <c r="AL39" i="522"/>
  <c r="V39" i="522"/>
  <c r="AK39" i="522"/>
  <c r="U39" i="522"/>
  <c r="X39" i="522"/>
  <c r="AA39" i="522" s="1"/>
  <c r="B39" i="522"/>
  <c r="AR39" i="522"/>
  <c r="AU39" i="522" s="1"/>
  <c r="AO29" i="529"/>
  <c r="AP28" i="529"/>
  <c r="AO29" i="530"/>
  <c r="AN30" i="530"/>
  <c r="AM41" i="370"/>
  <c r="AM42" i="370"/>
  <c r="AM43" i="370"/>
  <c r="AM44" i="370"/>
  <c r="AM46" i="370"/>
  <c r="AM47" i="370"/>
  <c r="AM48" i="370"/>
  <c r="AM49" i="370"/>
  <c r="AM50" i="370"/>
  <c r="AM51" i="370"/>
  <c r="AM52" i="370"/>
  <c r="AM53" i="370"/>
  <c r="AM54" i="370"/>
  <c r="AM55" i="370"/>
  <c r="AM56" i="370"/>
  <c r="AM57" i="370"/>
  <c r="AM58" i="370"/>
  <c r="AM59" i="370"/>
  <c r="AM60" i="370"/>
  <c r="AM61" i="370"/>
  <c r="AM62" i="370"/>
  <c r="AM63" i="370"/>
  <c r="AM64" i="370"/>
  <c r="AM65" i="370"/>
  <c r="AM66" i="370"/>
  <c r="AM67" i="370"/>
  <c r="AM68" i="370"/>
  <c r="AM69" i="370"/>
  <c r="AM70" i="370"/>
  <c r="AM71" i="370"/>
  <c r="AM72" i="370"/>
  <c r="AM73" i="370"/>
  <c r="AM74" i="370"/>
  <c r="AM75" i="370"/>
  <c r="AM76" i="370"/>
  <c r="AM77" i="370"/>
  <c r="AM78" i="370"/>
  <c r="AM79" i="370"/>
  <c r="AM80" i="370"/>
  <c r="AM81" i="370"/>
  <c r="AM82" i="370"/>
  <c r="AM83" i="370"/>
  <c r="AM84" i="370"/>
  <c r="AM85" i="370"/>
  <c r="AM86" i="370"/>
  <c r="AM87" i="370"/>
  <c r="AM88" i="370"/>
  <c r="AM89" i="370"/>
  <c r="AM90" i="370"/>
  <c r="AM91" i="370"/>
  <c r="AM92" i="370"/>
  <c r="AM93" i="370"/>
  <c r="AM94" i="370"/>
  <c r="AM95" i="370"/>
  <c r="AM96" i="370"/>
  <c r="AM97" i="370"/>
  <c r="AM98" i="370"/>
  <c r="AM99" i="370"/>
  <c r="AM100" i="370"/>
  <c r="AM101" i="370"/>
  <c r="AM102" i="370"/>
  <c r="AM103" i="370"/>
  <c r="AM104" i="370"/>
  <c r="AM105" i="370"/>
  <c r="AM106" i="370"/>
  <c r="AM107" i="370"/>
  <c r="AM108" i="370"/>
  <c r="AM109" i="370"/>
  <c r="AM110" i="370"/>
  <c r="AM111" i="370"/>
  <c r="AM112" i="370"/>
  <c r="AM113" i="370"/>
  <c r="AM114" i="370"/>
  <c r="AM115" i="370"/>
  <c r="AM116" i="370"/>
  <c r="AM117" i="370"/>
  <c r="AM118" i="370"/>
  <c r="AM119" i="370"/>
  <c r="AM120" i="370"/>
  <c r="AM121" i="370"/>
  <c r="AM122" i="370"/>
  <c r="AM123" i="370"/>
  <c r="AM124" i="370"/>
  <c r="AM125" i="370"/>
  <c r="AM126" i="370"/>
  <c r="AM127" i="370"/>
  <c r="AM128" i="370"/>
  <c r="AM129" i="370"/>
  <c r="AM130" i="370"/>
  <c r="AM40" i="370"/>
  <c r="AM39" i="370"/>
  <c r="AM38" i="370"/>
  <c r="AM37" i="370"/>
  <c r="AM36" i="370"/>
  <c r="B210" i="1"/>
  <c r="AL130" i="370"/>
  <c r="AL129" i="370"/>
  <c r="AL128" i="370"/>
  <c r="AL127" i="370"/>
  <c r="AL126" i="370"/>
  <c r="AL125" i="370"/>
  <c r="AL124" i="370"/>
  <c r="AL123" i="370"/>
  <c r="AL122" i="370"/>
  <c r="AL121" i="370"/>
  <c r="AL120" i="370"/>
  <c r="AL119" i="370"/>
  <c r="AL118" i="370"/>
  <c r="AL117" i="370"/>
  <c r="AL116" i="370"/>
  <c r="AL115" i="370"/>
  <c r="AL114" i="370"/>
  <c r="AL113" i="370"/>
  <c r="AL112" i="370"/>
  <c r="AL111" i="370"/>
  <c r="AL110" i="370"/>
  <c r="AL109" i="370"/>
  <c r="AL108" i="370"/>
  <c r="AL107" i="370"/>
  <c r="AL106" i="370"/>
  <c r="AL102" i="370"/>
  <c r="AL101" i="370"/>
  <c r="AL100" i="370"/>
  <c r="AL99" i="370"/>
  <c r="AL98" i="370"/>
  <c r="AL97" i="370"/>
  <c r="AL96" i="370"/>
  <c r="AL95" i="370"/>
  <c r="AL94" i="370"/>
  <c r="AL93" i="370"/>
  <c r="AL92" i="370"/>
  <c r="AL91" i="370"/>
  <c r="AL90" i="370"/>
  <c r="AL89" i="370"/>
  <c r="AL88" i="370"/>
  <c r="AL87" i="370"/>
  <c r="AL86" i="370"/>
  <c r="AL85" i="370"/>
  <c r="AL84" i="370"/>
  <c r="AL83" i="370"/>
  <c r="AL82" i="370"/>
  <c r="AL81" i="370"/>
  <c r="AL80" i="370"/>
  <c r="AL79" i="370"/>
  <c r="AL78" i="370"/>
  <c r="AL77" i="370"/>
  <c r="AL76" i="370"/>
  <c r="AL75" i="370"/>
  <c r="AL74" i="370"/>
  <c r="AL73" i="370"/>
  <c r="AL72" i="370"/>
  <c r="AL71" i="370"/>
  <c r="AL70" i="370"/>
  <c r="AL69" i="370"/>
  <c r="AL68" i="370"/>
  <c r="AL67" i="370"/>
  <c r="AL66" i="370"/>
  <c r="AL65" i="370"/>
  <c r="AL64" i="370"/>
  <c r="AL63" i="370"/>
  <c r="AL62" i="370"/>
  <c r="AL61" i="370"/>
  <c r="AL60" i="370"/>
  <c r="AL59" i="370"/>
  <c r="AL58" i="370"/>
  <c r="AL57" i="370"/>
  <c r="AL56" i="370"/>
  <c r="AL55" i="370"/>
  <c r="AL54" i="370"/>
  <c r="AL53" i="370"/>
  <c r="AL52" i="370"/>
  <c r="AL51" i="370"/>
  <c r="AL50" i="370"/>
  <c r="AL49" i="370"/>
  <c r="AL48" i="370"/>
  <c r="AL47" i="370"/>
  <c r="AL46" i="370"/>
  <c r="AL45" i="370"/>
  <c r="AL44" i="370"/>
  <c r="AL43" i="370"/>
  <c r="AL42" i="370"/>
  <c r="AL41" i="370"/>
  <c r="G5" i="473"/>
  <c r="F5" i="473"/>
  <c r="G4" i="473"/>
  <c r="F4" i="473"/>
  <c r="B150" i="1"/>
  <c r="B120" i="1"/>
  <c r="B60" i="1"/>
  <c r="B90" i="1"/>
  <c r="AD130" i="473"/>
  <c r="AA130" i="473" s="1"/>
  <c r="AC130" i="473"/>
  <c r="AB130" i="473"/>
  <c r="Y130" i="473"/>
  <c r="W130" i="473"/>
  <c r="Z130" i="473"/>
  <c r="G130" i="370" s="1"/>
  <c r="AK130" i="370" s="1"/>
  <c r="B130" i="473"/>
  <c r="AD129" i="473"/>
  <c r="AA129" i="473" s="1"/>
  <c r="AC129" i="473"/>
  <c r="Y129" i="473"/>
  <c r="AB129" i="473"/>
  <c r="B129" i="473"/>
  <c r="AD128" i="473"/>
  <c r="AA128" i="473" s="1"/>
  <c r="AC128" i="473"/>
  <c r="AB128" i="473"/>
  <c r="Y128" i="473"/>
  <c r="W128" i="473"/>
  <c r="Z128" i="473"/>
  <c r="G128" i="370" s="1"/>
  <c r="AK128" i="370" s="1"/>
  <c r="B128" i="473"/>
  <c r="AD127" i="473"/>
  <c r="AA127" i="473" s="1"/>
  <c r="AC127" i="473"/>
  <c r="Y127" i="473"/>
  <c r="AB127" i="473"/>
  <c r="B127" i="473"/>
  <c r="AD126" i="473"/>
  <c r="AA126" i="473" s="1"/>
  <c r="AC126" i="473"/>
  <c r="AB126" i="473"/>
  <c r="Y126" i="473"/>
  <c r="W126" i="473"/>
  <c r="Z126" i="473"/>
  <c r="G126" i="370" s="1"/>
  <c r="AK126" i="370" s="1"/>
  <c r="B126" i="473"/>
  <c r="AD125" i="473"/>
  <c r="AA125" i="473" s="1"/>
  <c r="AC125" i="473"/>
  <c r="Y125" i="473"/>
  <c r="AB125" i="473"/>
  <c r="B125" i="473"/>
  <c r="AD124" i="473"/>
  <c r="AA124" i="473" s="1"/>
  <c r="AC124" i="473"/>
  <c r="AB124" i="473"/>
  <c r="Y124" i="473"/>
  <c r="W124" i="473"/>
  <c r="Z124" i="473"/>
  <c r="G124" i="370" s="1"/>
  <c r="AK124" i="370" s="1"/>
  <c r="B124" i="473"/>
  <c r="AD123" i="473"/>
  <c r="AA123" i="473" s="1"/>
  <c r="AC123" i="473"/>
  <c r="Y123" i="473"/>
  <c r="AB123" i="473"/>
  <c r="B123" i="473"/>
  <c r="AD122" i="473"/>
  <c r="AA122" i="473" s="1"/>
  <c r="AC122" i="473"/>
  <c r="AB122" i="473"/>
  <c r="Y122" i="473"/>
  <c r="W122" i="473"/>
  <c r="Z122" i="473"/>
  <c r="G122" i="370" s="1"/>
  <c r="AK122" i="370" s="1"/>
  <c r="B122" i="473"/>
  <c r="AD121" i="473"/>
  <c r="AA121" i="473" s="1"/>
  <c r="AC121" i="473"/>
  <c r="Y121" i="473"/>
  <c r="AB121" i="473"/>
  <c r="B121" i="473"/>
  <c r="AD120" i="473"/>
  <c r="AA120" i="473" s="1"/>
  <c r="AC120" i="473"/>
  <c r="AB120" i="473"/>
  <c r="Y120" i="473"/>
  <c r="W120" i="473"/>
  <c r="Z120" i="473"/>
  <c r="G120" i="370" s="1"/>
  <c r="AK120" i="370" s="1"/>
  <c r="B120" i="473"/>
  <c r="AD119" i="473"/>
  <c r="AA119" i="473" s="1"/>
  <c r="AC119" i="473"/>
  <c r="Y119" i="473"/>
  <c r="AB119" i="473"/>
  <c r="B119" i="473"/>
  <c r="AD118" i="473"/>
  <c r="AA118" i="473" s="1"/>
  <c r="AC118" i="473"/>
  <c r="AB118" i="473"/>
  <c r="Y118" i="473"/>
  <c r="W118" i="473"/>
  <c r="Z118" i="473"/>
  <c r="G118" i="370" s="1"/>
  <c r="AK118" i="370" s="1"/>
  <c r="B118" i="473"/>
  <c r="AD117" i="473"/>
  <c r="AA117" i="473" s="1"/>
  <c r="AC117" i="473"/>
  <c r="Y117" i="473"/>
  <c r="AB117" i="473"/>
  <c r="B117" i="473"/>
  <c r="AD116" i="473"/>
  <c r="AA116" i="473" s="1"/>
  <c r="AC116" i="473"/>
  <c r="AB116" i="473"/>
  <c r="Y116" i="473"/>
  <c r="W116" i="473"/>
  <c r="Z116" i="473"/>
  <c r="G116" i="370" s="1"/>
  <c r="AK116" i="370" s="1"/>
  <c r="B116" i="473"/>
  <c r="AD115" i="473"/>
  <c r="AA115" i="473" s="1"/>
  <c r="AC115" i="473"/>
  <c r="Y115" i="473"/>
  <c r="AB115" i="473"/>
  <c r="B115" i="473"/>
  <c r="AD114" i="473"/>
  <c r="AA114" i="473" s="1"/>
  <c r="AC114" i="473"/>
  <c r="AB114" i="473"/>
  <c r="Y114" i="473"/>
  <c r="W114" i="473"/>
  <c r="Z114" i="473"/>
  <c r="G114" i="370" s="1"/>
  <c r="AK114" i="370" s="1"/>
  <c r="B114" i="473"/>
  <c r="AD113" i="473"/>
  <c r="AA113" i="473" s="1"/>
  <c r="AC113" i="473"/>
  <c r="Y113" i="473"/>
  <c r="AB113" i="473"/>
  <c r="B113" i="473"/>
  <c r="AD112" i="473"/>
  <c r="AA112" i="473" s="1"/>
  <c r="AC112" i="473"/>
  <c r="AB112" i="473"/>
  <c r="Y112" i="473"/>
  <c r="W112" i="473"/>
  <c r="Z112" i="473"/>
  <c r="G112" i="370" s="1"/>
  <c r="AK112" i="370" s="1"/>
  <c r="B112" i="473"/>
  <c r="AD111" i="473"/>
  <c r="AA111" i="473" s="1"/>
  <c r="AC111" i="473"/>
  <c r="Y111" i="473"/>
  <c r="AB111" i="473"/>
  <c r="B111" i="473"/>
  <c r="AD110" i="473"/>
  <c r="AA110" i="473" s="1"/>
  <c r="AC110" i="473"/>
  <c r="AB110" i="473"/>
  <c r="Y110" i="473"/>
  <c r="W110" i="473"/>
  <c r="Z110" i="473"/>
  <c r="G110" i="370" s="1"/>
  <c r="AK110" i="370" s="1"/>
  <c r="B110" i="473"/>
  <c r="AD109" i="473"/>
  <c r="AA109" i="473" s="1"/>
  <c r="AC109" i="473"/>
  <c r="Y109" i="473"/>
  <c r="AB109" i="473"/>
  <c r="B109" i="473"/>
  <c r="AD108" i="473"/>
  <c r="AA108" i="473" s="1"/>
  <c r="AC108" i="473"/>
  <c r="AB108" i="473"/>
  <c r="Y108" i="473"/>
  <c r="W108" i="473"/>
  <c r="Z108" i="473"/>
  <c r="G108" i="370" s="1"/>
  <c r="AK108" i="370" s="1"/>
  <c r="B108" i="473"/>
  <c r="AD107" i="473"/>
  <c r="AA107" i="473" s="1"/>
  <c r="AC107" i="473"/>
  <c r="Y107" i="473"/>
  <c r="AB107" i="473"/>
  <c r="B107" i="473"/>
  <c r="AD106" i="473"/>
  <c r="AA106" i="473" s="1"/>
  <c r="AC106" i="473"/>
  <c r="AB106" i="473"/>
  <c r="Y106" i="473"/>
  <c r="W106" i="473"/>
  <c r="Z106" i="473"/>
  <c r="G106" i="370" s="1"/>
  <c r="AK106" i="370" s="1"/>
  <c r="B106" i="473"/>
  <c r="AD105" i="473"/>
  <c r="AA105" i="473" s="1"/>
  <c r="AC105" i="473"/>
  <c r="Y105" i="473"/>
  <c r="AB105" i="473"/>
  <c r="B105" i="473"/>
  <c r="AD104" i="473"/>
  <c r="AA104" i="473" s="1"/>
  <c r="AC104" i="473"/>
  <c r="AB104" i="473"/>
  <c r="Y104" i="473"/>
  <c r="W104" i="473"/>
  <c r="Z104" i="473"/>
  <c r="G104" i="370" s="1"/>
  <c r="AK104" i="370" s="1"/>
  <c r="B104" i="473"/>
  <c r="AD103" i="473"/>
  <c r="AA103" i="473" s="1"/>
  <c r="Z103" i="473"/>
  <c r="G103" i="370" s="1"/>
  <c r="AK103" i="370" s="1"/>
  <c r="Y103" i="473"/>
  <c r="AD102" i="473"/>
  <c r="AA102" i="473" s="1"/>
  <c r="AC102" i="473"/>
  <c r="AB102" i="473"/>
  <c r="Y102" i="473"/>
  <c r="W102" i="473"/>
  <c r="Z102" i="473"/>
  <c r="G102" i="370" s="1"/>
  <c r="AK102" i="370" s="1"/>
  <c r="B102" i="473"/>
  <c r="AD101" i="473"/>
  <c r="AA101" i="473" s="1"/>
  <c r="AC101" i="473"/>
  <c r="AD100" i="473"/>
  <c r="AA100" i="473" s="1"/>
  <c r="AC100" i="473"/>
  <c r="AB100" i="473"/>
  <c r="Y100" i="473"/>
  <c r="W100" i="473"/>
  <c r="Z100" i="473"/>
  <c r="G100" i="370" s="1"/>
  <c r="AK100" i="370" s="1"/>
  <c r="B100" i="473"/>
  <c r="AD99" i="473"/>
  <c r="AA99" i="473" s="1"/>
  <c r="AC99" i="473"/>
  <c r="AD98" i="473"/>
  <c r="AA98" i="473" s="1"/>
  <c r="AC98" i="473"/>
  <c r="AB98" i="473"/>
  <c r="Y98" i="473"/>
  <c r="W98" i="473"/>
  <c r="Z98" i="473"/>
  <c r="G98" i="370" s="1"/>
  <c r="AK98" i="370" s="1"/>
  <c r="B98" i="473"/>
  <c r="AD97" i="473"/>
  <c r="AA97" i="473" s="1"/>
  <c r="AC97" i="473"/>
  <c r="Z97" i="473"/>
  <c r="G97" i="370" s="1"/>
  <c r="AK97" i="370" s="1"/>
  <c r="Y97" i="473"/>
  <c r="B97" i="473"/>
  <c r="AD96" i="473"/>
  <c r="AA96" i="473" s="1"/>
  <c r="AC96" i="473"/>
  <c r="AB96" i="473"/>
  <c r="Y96" i="473"/>
  <c r="W96" i="473"/>
  <c r="Z96" i="473"/>
  <c r="G96" i="370" s="1"/>
  <c r="AK96" i="370" s="1"/>
  <c r="B96" i="473"/>
  <c r="AD95" i="473"/>
  <c r="AA95" i="473" s="1"/>
  <c r="Z95" i="473"/>
  <c r="G95" i="370" s="1"/>
  <c r="AK95" i="370" s="1"/>
  <c r="Y95" i="473"/>
  <c r="AD94" i="473"/>
  <c r="AA94" i="473" s="1"/>
  <c r="AC94" i="473"/>
  <c r="AB94" i="473"/>
  <c r="Y94" i="473"/>
  <c r="W94" i="473"/>
  <c r="Z94" i="473"/>
  <c r="G94" i="370" s="1"/>
  <c r="AK94" i="370" s="1"/>
  <c r="B94" i="473"/>
  <c r="AD93" i="473"/>
  <c r="AA93" i="473" s="1"/>
  <c r="AC93" i="473"/>
  <c r="Z93" i="473"/>
  <c r="G93" i="370" s="1"/>
  <c r="AK93" i="370" s="1"/>
  <c r="Y93" i="473"/>
  <c r="B93" i="473"/>
  <c r="AD92" i="473"/>
  <c r="AA92" i="473" s="1"/>
  <c r="AC92" i="473"/>
  <c r="AB92" i="473"/>
  <c r="Y92" i="473"/>
  <c r="W92" i="473"/>
  <c r="Z92" i="473"/>
  <c r="G92" i="370" s="1"/>
  <c r="AK92" i="370" s="1"/>
  <c r="B92" i="473"/>
  <c r="AD91" i="473"/>
  <c r="AA91" i="473" s="1"/>
  <c r="Z91" i="473"/>
  <c r="G91" i="370" s="1"/>
  <c r="AK91" i="370" s="1"/>
  <c r="AD90" i="473"/>
  <c r="AA90" i="473" s="1"/>
  <c r="AC90" i="473"/>
  <c r="AB90" i="473"/>
  <c r="Y90" i="473"/>
  <c r="W90" i="473"/>
  <c r="Z90" i="473"/>
  <c r="G90" i="370" s="1"/>
  <c r="AK90" i="370" s="1"/>
  <c r="B90" i="473"/>
  <c r="AD89" i="473"/>
  <c r="AA89" i="473" s="1"/>
  <c r="AC89" i="473"/>
  <c r="Z89" i="473"/>
  <c r="G89" i="370" s="1"/>
  <c r="AK89" i="370" s="1"/>
  <c r="AD88" i="473"/>
  <c r="AA88" i="473" s="1"/>
  <c r="AC88" i="473"/>
  <c r="AB88" i="473"/>
  <c r="Y88" i="473"/>
  <c r="W88" i="473"/>
  <c r="Z88" i="473"/>
  <c r="G88" i="370" s="1"/>
  <c r="AK88" i="370" s="1"/>
  <c r="B88" i="473"/>
  <c r="AD87" i="473"/>
  <c r="AA87" i="473" s="1"/>
  <c r="AC87" i="473"/>
  <c r="Y87" i="473"/>
  <c r="AD86" i="473"/>
  <c r="AA86" i="473" s="1"/>
  <c r="AC86" i="473"/>
  <c r="AB86" i="473"/>
  <c r="Y86" i="473"/>
  <c r="W86" i="473"/>
  <c r="Z86" i="473"/>
  <c r="G86" i="370" s="1"/>
  <c r="AK86" i="370" s="1"/>
  <c r="B86" i="473"/>
  <c r="AD85" i="473"/>
  <c r="AA85" i="473" s="1"/>
  <c r="AC85" i="473"/>
  <c r="Z85" i="473"/>
  <c r="G85" i="370" s="1"/>
  <c r="AK85" i="370" s="1"/>
  <c r="Y85" i="473"/>
  <c r="B85" i="473"/>
  <c r="AD84" i="473"/>
  <c r="AA84" i="473" s="1"/>
  <c r="AC84" i="473"/>
  <c r="AB84" i="473"/>
  <c r="Y84" i="473"/>
  <c r="W84" i="473"/>
  <c r="Z84" i="473"/>
  <c r="G84" i="370" s="1"/>
  <c r="AK84" i="370" s="1"/>
  <c r="B84" i="473"/>
  <c r="AD83" i="473"/>
  <c r="AA83" i="473" s="1"/>
  <c r="Z83" i="473"/>
  <c r="G83" i="370" s="1"/>
  <c r="AK83" i="370" s="1"/>
  <c r="AD82" i="473"/>
  <c r="AA82" i="473" s="1"/>
  <c r="AC82" i="473"/>
  <c r="AB82" i="473"/>
  <c r="Y82" i="473"/>
  <c r="W82" i="473"/>
  <c r="Z82" i="473"/>
  <c r="G82" i="370" s="1"/>
  <c r="AK82" i="370" s="1"/>
  <c r="B82" i="473"/>
  <c r="AD81" i="473"/>
  <c r="AA81" i="473" s="1"/>
  <c r="AC81" i="473"/>
  <c r="Z81" i="473"/>
  <c r="G81" i="370" s="1"/>
  <c r="AK81" i="370" s="1"/>
  <c r="AD80" i="473"/>
  <c r="AA80" i="473" s="1"/>
  <c r="AC80" i="473"/>
  <c r="AB80" i="473"/>
  <c r="Y80" i="473"/>
  <c r="W80" i="473"/>
  <c r="Z80" i="473"/>
  <c r="G80" i="370" s="1"/>
  <c r="AK80" i="370" s="1"/>
  <c r="B80" i="473"/>
  <c r="AD79" i="473"/>
  <c r="AA79" i="473" s="1"/>
  <c r="AC79" i="473"/>
  <c r="Y79" i="473"/>
  <c r="AD78" i="473"/>
  <c r="AA78" i="473" s="1"/>
  <c r="AC78" i="473"/>
  <c r="AB78" i="473"/>
  <c r="Y78" i="473"/>
  <c r="W78" i="473"/>
  <c r="Z78" i="473"/>
  <c r="G78" i="370" s="1"/>
  <c r="AK78" i="370" s="1"/>
  <c r="B78" i="473"/>
  <c r="AD77" i="473"/>
  <c r="AA77" i="473" s="1"/>
  <c r="AC77" i="473"/>
  <c r="Z77" i="473"/>
  <c r="G77" i="370" s="1"/>
  <c r="AK77" i="370" s="1"/>
  <c r="Y77" i="473"/>
  <c r="B77" i="473"/>
  <c r="AD76" i="473"/>
  <c r="AA76" i="473" s="1"/>
  <c r="AC76" i="473"/>
  <c r="AB76" i="473"/>
  <c r="Y76" i="473"/>
  <c r="W76" i="473"/>
  <c r="Z76" i="473"/>
  <c r="G76" i="370" s="1"/>
  <c r="AK76" i="370" s="1"/>
  <c r="B76" i="473"/>
  <c r="AD75" i="473"/>
  <c r="AA75" i="473" s="1"/>
  <c r="Z75" i="473"/>
  <c r="G75" i="370" s="1"/>
  <c r="AK75" i="370" s="1"/>
  <c r="AD74" i="473"/>
  <c r="AA74" i="473" s="1"/>
  <c r="AB74" i="473"/>
  <c r="Z74" i="473"/>
  <c r="G74" i="370" s="1"/>
  <c r="AK74" i="370" s="1"/>
  <c r="AD73" i="473"/>
  <c r="AA73" i="473" s="1"/>
  <c r="AC73" i="473"/>
  <c r="AB73" i="473"/>
  <c r="Y73" i="473"/>
  <c r="W73" i="473"/>
  <c r="Z73" i="473"/>
  <c r="G73" i="370" s="1"/>
  <c r="AK73" i="370" s="1"/>
  <c r="B73" i="473"/>
  <c r="AD72" i="473"/>
  <c r="AA72" i="473" s="1"/>
  <c r="AB72" i="473"/>
  <c r="AD71" i="473"/>
  <c r="AA71" i="473" s="1"/>
  <c r="AC71" i="473"/>
  <c r="AB71" i="473"/>
  <c r="Y71" i="473"/>
  <c r="W71" i="473"/>
  <c r="Z71" i="473"/>
  <c r="G71" i="370" s="1"/>
  <c r="AK71" i="370" s="1"/>
  <c r="B71" i="473"/>
  <c r="AD70" i="473"/>
  <c r="AA70" i="473" s="1"/>
  <c r="AB70" i="473"/>
  <c r="AD69" i="473"/>
  <c r="AA69" i="473" s="1"/>
  <c r="AC69" i="473"/>
  <c r="AB69" i="473"/>
  <c r="Y69" i="473"/>
  <c r="W69" i="473"/>
  <c r="Z69" i="473"/>
  <c r="G69" i="370" s="1"/>
  <c r="AK69" i="370" s="1"/>
  <c r="B69" i="473"/>
  <c r="AD68" i="473"/>
  <c r="AA68" i="473" s="1"/>
  <c r="AB68" i="473"/>
  <c r="AD67" i="473"/>
  <c r="AA67" i="473" s="1"/>
  <c r="AC67" i="473"/>
  <c r="AB67" i="473"/>
  <c r="Y67" i="473"/>
  <c r="W67" i="473"/>
  <c r="Z67" i="473"/>
  <c r="G67" i="370" s="1"/>
  <c r="AK67" i="370" s="1"/>
  <c r="B67" i="473"/>
  <c r="AD66" i="473"/>
  <c r="AA66" i="473" s="1"/>
  <c r="AB66" i="473"/>
  <c r="AD65" i="473"/>
  <c r="AA65" i="473" s="1"/>
  <c r="AC65" i="473"/>
  <c r="AB65" i="473"/>
  <c r="Y65" i="473"/>
  <c r="W65" i="473"/>
  <c r="Z65" i="473"/>
  <c r="G65" i="370" s="1"/>
  <c r="AK65" i="370" s="1"/>
  <c r="B65" i="473"/>
  <c r="AD64" i="473"/>
  <c r="AA64" i="473" s="1"/>
  <c r="AB64" i="473"/>
  <c r="AD63" i="473"/>
  <c r="AA63" i="473" s="1"/>
  <c r="AC63" i="473"/>
  <c r="AB63" i="473"/>
  <c r="Y63" i="473"/>
  <c r="W63" i="473"/>
  <c r="Z63" i="473"/>
  <c r="G63" i="370" s="1"/>
  <c r="AK63" i="370" s="1"/>
  <c r="B63" i="473"/>
  <c r="AD62" i="473"/>
  <c r="AA62" i="473" s="1"/>
  <c r="Z62" i="473"/>
  <c r="G62" i="370" s="1"/>
  <c r="AK62" i="370" s="1"/>
  <c r="AD61" i="473"/>
  <c r="AA61" i="473" s="1"/>
  <c r="AC61" i="473"/>
  <c r="AB61" i="473"/>
  <c r="Y61" i="473"/>
  <c r="W61" i="473"/>
  <c r="Z61" i="473"/>
  <c r="G61" i="370" s="1"/>
  <c r="AK61" i="370" s="1"/>
  <c r="B61" i="473"/>
  <c r="AD60" i="473"/>
  <c r="AA60" i="473" s="1"/>
  <c r="AD59" i="473"/>
  <c r="AA59" i="473" s="1"/>
  <c r="AC59" i="473"/>
  <c r="AB59" i="473"/>
  <c r="Y59" i="473"/>
  <c r="W59" i="473"/>
  <c r="Z59" i="473"/>
  <c r="G59" i="370" s="1"/>
  <c r="AK59" i="370" s="1"/>
  <c r="B59" i="473"/>
  <c r="AD58" i="473"/>
  <c r="AA58" i="473" s="1"/>
  <c r="Z58" i="473"/>
  <c r="G58" i="370" s="1"/>
  <c r="AK58" i="370" s="1"/>
  <c r="AD57" i="473"/>
  <c r="AA57" i="473" s="1"/>
  <c r="AC57" i="473"/>
  <c r="AB57" i="473"/>
  <c r="Y57" i="473"/>
  <c r="W57" i="473"/>
  <c r="Z57" i="473"/>
  <c r="G57" i="370" s="1"/>
  <c r="AK57" i="370" s="1"/>
  <c r="B57" i="473"/>
  <c r="AD56" i="473"/>
  <c r="AA56" i="473" s="1"/>
  <c r="AD55" i="473"/>
  <c r="AA55" i="473" s="1"/>
  <c r="AC55" i="473"/>
  <c r="AB55" i="473"/>
  <c r="Y55" i="473"/>
  <c r="W55" i="473"/>
  <c r="Z55" i="473"/>
  <c r="G55" i="370" s="1"/>
  <c r="AK55" i="370" s="1"/>
  <c r="B55" i="473"/>
  <c r="AD54" i="473"/>
  <c r="AA54" i="473" s="1"/>
  <c r="Z54" i="473"/>
  <c r="G54" i="370" s="1"/>
  <c r="AK54" i="370" s="1"/>
  <c r="AD53" i="473"/>
  <c r="AA53" i="473" s="1"/>
  <c r="AC53" i="473"/>
  <c r="AB53" i="473"/>
  <c r="Y53" i="473"/>
  <c r="W53" i="473"/>
  <c r="Z53" i="473"/>
  <c r="G53" i="370" s="1"/>
  <c r="AK53" i="370" s="1"/>
  <c r="B53" i="473"/>
  <c r="AD52" i="473"/>
  <c r="AA52" i="473" s="1"/>
  <c r="AD51" i="473"/>
  <c r="AA51" i="473" s="1"/>
  <c r="AC51" i="473"/>
  <c r="AB51" i="473"/>
  <c r="Y51" i="473"/>
  <c r="W51" i="473"/>
  <c r="Z51" i="473"/>
  <c r="G51" i="370" s="1"/>
  <c r="AK51" i="370" s="1"/>
  <c r="B51" i="473"/>
  <c r="AD50" i="473"/>
  <c r="AA50" i="473" s="1"/>
  <c r="Z50" i="473"/>
  <c r="G50" i="370" s="1"/>
  <c r="AK50" i="370" s="1"/>
  <c r="AD49" i="473"/>
  <c r="AA49" i="473" s="1"/>
  <c r="AC49" i="473"/>
  <c r="AB49" i="473"/>
  <c r="Y49" i="473"/>
  <c r="W49" i="473"/>
  <c r="Z49" i="473"/>
  <c r="G49" i="370" s="1"/>
  <c r="AK49" i="370" s="1"/>
  <c r="B49" i="473"/>
  <c r="AD48" i="473"/>
  <c r="AA48" i="473" s="1"/>
  <c r="AD47" i="473"/>
  <c r="AA47" i="473" s="1"/>
  <c r="AC47" i="473"/>
  <c r="AB47" i="473"/>
  <c r="Y47" i="473"/>
  <c r="W47" i="473"/>
  <c r="Z47" i="473"/>
  <c r="G47" i="370" s="1"/>
  <c r="AK47" i="370" s="1"/>
  <c r="B47" i="473"/>
  <c r="AD46" i="473"/>
  <c r="AA46" i="473" s="1"/>
  <c r="Z46" i="473"/>
  <c r="G46" i="370" s="1"/>
  <c r="AK46" i="370" s="1"/>
  <c r="AD45" i="473"/>
  <c r="AA45" i="473" s="1"/>
  <c r="AC45" i="473"/>
  <c r="AB45" i="473"/>
  <c r="Y45" i="473"/>
  <c r="W45" i="473"/>
  <c r="Z45" i="473"/>
  <c r="G45" i="370" s="1"/>
  <c r="AK45" i="370" s="1"/>
  <c r="B45" i="473"/>
  <c r="AD44" i="473"/>
  <c r="AA44" i="473" s="1"/>
  <c r="AD43" i="473"/>
  <c r="AA43" i="473" s="1"/>
  <c r="AC43" i="473"/>
  <c r="AB43" i="473"/>
  <c r="Y43" i="473"/>
  <c r="W43" i="473"/>
  <c r="Z43" i="473"/>
  <c r="G43" i="370" s="1"/>
  <c r="AK43" i="370" s="1"/>
  <c r="B43" i="473"/>
  <c r="AD42" i="473"/>
  <c r="AA42" i="473" s="1"/>
  <c r="Z42" i="473"/>
  <c r="G42" i="370" s="1"/>
  <c r="AK42" i="370" s="1"/>
  <c r="AD41" i="473"/>
  <c r="AA41" i="473" s="1"/>
  <c r="AC41" i="473"/>
  <c r="AB41" i="473"/>
  <c r="Y41" i="473"/>
  <c r="W41" i="473"/>
  <c r="Z41" i="473"/>
  <c r="G41" i="370" s="1"/>
  <c r="AK41" i="370" s="1"/>
  <c r="B41" i="473"/>
  <c r="AD40" i="473"/>
  <c r="AA40" i="473" s="1"/>
  <c r="AD39" i="473"/>
  <c r="AA39" i="473" s="1"/>
  <c r="AC39" i="473"/>
  <c r="AB39" i="473"/>
  <c r="W39" i="473"/>
  <c r="Y39" i="473" s="1"/>
  <c r="B39" i="473"/>
  <c r="AD38" i="473"/>
  <c r="AA38" i="473" s="1"/>
  <c r="AD37" i="473"/>
  <c r="AA37" i="473" s="1"/>
  <c r="AC37" i="473"/>
  <c r="AB37" i="473"/>
  <c r="W37" i="473"/>
  <c r="Y37" i="473" s="1"/>
  <c r="B37" i="473"/>
  <c r="AD36" i="473"/>
  <c r="AA36" i="473" s="1"/>
  <c r="W36" i="473"/>
  <c r="AD35" i="473"/>
  <c r="AA35" i="473" s="1"/>
  <c r="B35" i="473"/>
  <c r="AD34" i="473"/>
  <c r="AA34" i="473" s="1"/>
  <c r="AB34" i="473"/>
  <c r="AD33" i="473"/>
  <c r="AA33" i="473" s="1"/>
  <c r="AD32" i="473"/>
  <c r="AA32" i="473" s="1"/>
  <c r="AD31" i="473"/>
  <c r="AA31" i="473" s="1"/>
  <c r="BJ30" i="473"/>
  <c r="BI30" i="473"/>
  <c r="BH30" i="473"/>
  <c r="BG30" i="473"/>
  <c r="BF30" i="473"/>
  <c r="BE30" i="473"/>
  <c r="BD30" i="473"/>
  <c r="BC30" i="473"/>
  <c r="BB30" i="473"/>
  <c r="BA30" i="473"/>
  <c r="AV30" i="473"/>
  <c r="AU30" i="473"/>
  <c r="AT30" i="473"/>
  <c r="AS30" i="473"/>
  <c r="AR30" i="473"/>
  <c r="AQ30" i="473"/>
  <c r="AP30" i="473"/>
  <c r="AO30" i="473"/>
  <c r="AN30" i="473"/>
  <c r="AM30" i="473"/>
  <c r="AL30" i="473"/>
  <c r="AK30" i="473"/>
  <c r="AJ30" i="473"/>
  <c r="AI30" i="473"/>
  <c r="AH30" i="473"/>
  <c r="AG30" i="473"/>
  <c r="AF30" i="473"/>
  <c r="AE30" i="473"/>
  <c r="AD30" i="473"/>
  <c r="AV29" i="473"/>
  <c r="AU29" i="473"/>
  <c r="AT29" i="473"/>
  <c r="AS29" i="473"/>
  <c r="AR29" i="473"/>
  <c r="AL29" i="473"/>
  <c r="AK29" i="473"/>
  <c r="AJ29" i="473"/>
  <c r="AI29" i="473"/>
  <c r="AH29" i="473"/>
  <c r="AG29" i="473"/>
  <c r="AF29" i="473"/>
  <c r="AE29" i="473"/>
  <c r="AD29" i="473"/>
  <c r="T29" i="473"/>
  <c r="AQ29" i="473" s="1"/>
  <c r="S29" i="473"/>
  <c r="AP29" i="473" s="1"/>
  <c r="R29" i="473"/>
  <c r="AO29" i="473" s="1"/>
  <c r="Q29" i="473"/>
  <c r="AN29" i="473" s="1"/>
  <c r="P29" i="473"/>
  <c r="AM29" i="473" s="1"/>
  <c r="E29" i="473"/>
  <c r="D29" i="473"/>
  <c r="C29" i="473"/>
  <c r="AC3" i="473"/>
  <c r="Z3" i="473"/>
  <c r="Y3" i="473"/>
  <c r="Z2" i="473"/>
  <c r="Y2" i="473"/>
  <c r="B1" i="473"/>
  <c r="G23" i="473" s="1"/>
  <c r="P34" i="472"/>
  <c r="P35" i="472"/>
  <c r="P36" i="472"/>
  <c r="P37" i="472"/>
  <c r="P38" i="472"/>
  <c r="P39" i="472"/>
  <c r="P40" i="472"/>
  <c r="P41" i="472"/>
  <c r="P42" i="472"/>
  <c r="P43" i="472"/>
  <c r="P44" i="472"/>
  <c r="P45" i="472"/>
  <c r="P46" i="472"/>
  <c r="P47" i="472"/>
  <c r="P48" i="472"/>
  <c r="P49" i="472"/>
  <c r="P50" i="472"/>
  <c r="P51" i="472"/>
  <c r="P52" i="472"/>
  <c r="P53" i="472"/>
  <c r="P54" i="472"/>
  <c r="P55" i="472"/>
  <c r="P56" i="472"/>
  <c r="P57" i="472"/>
  <c r="P58" i="472"/>
  <c r="P59" i="472"/>
  <c r="P60" i="472"/>
  <c r="P61" i="472"/>
  <c r="P62" i="472"/>
  <c r="P63" i="472"/>
  <c r="P64" i="472"/>
  <c r="P65" i="472"/>
  <c r="P66" i="472"/>
  <c r="P67" i="472"/>
  <c r="P68" i="472"/>
  <c r="P69" i="472"/>
  <c r="P70" i="472"/>
  <c r="P71" i="472"/>
  <c r="P72" i="472"/>
  <c r="P73" i="472"/>
  <c r="P74" i="472"/>
  <c r="P75" i="472"/>
  <c r="P76" i="472"/>
  <c r="P77" i="472"/>
  <c r="P78" i="472"/>
  <c r="P79" i="472"/>
  <c r="P80" i="472"/>
  <c r="P81" i="472"/>
  <c r="P82" i="472"/>
  <c r="P83" i="472"/>
  <c r="P84" i="472"/>
  <c r="P85" i="472"/>
  <c r="P86" i="472"/>
  <c r="P87" i="472"/>
  <c r="P88" i="472"/>
  <c r="P89" i="472"/>
  <c r="P90" i="472"/>
  <c r="P91" i="472"/>
  <c r="P92" i="472"/>
  <c r="P93" i="472"/>
  <c r="P94" i="472"/>
  <c r="P95" i="472"/>
  <c r="P96" i="472"/>
  <c r="P97" i="472"/>
  <c r="P98" i="472"/>
  <c r="P99" i="472"/>
  <c r="P100" i="472"/>
  <c r="P101" i="472"/>
  <c r="P102" i="472"/>
  <c r="P103" i="472"/>
  <c r="P104" i="472"/>
  <c r="P105" i="472"/>
  <c r="P106" i="472"/>
  <c r="P107" i="472"/>
  <c r="P108" i="472"/>
  <c r="P109" i="472"/>
  <c r="P110" i="472"/>
  <c r="P111" i="472"/>
  <c r="P112" i="472"/>
  <c r="P113" i="472"/>
  <c r="P114" i="472"/>
  <c r="P115" i="472"/>
  <c r="P116" i="472"/>
  <c r="P117" i="472"/>
  <c r="P118" i="472"/>
  <c r="P119" i="472"/>
  <c r="P120" i="472"/>
  <c r="P121" i="472"/>
  <c r="P122" i="472"/>
  <c r="P123" i="472"/>
  <c r="P124" i="472"/>
  <c r="P125" i="472"/>
  <c r="P126" i="472"/>
  <c r="P127" i="472"/>
  <c r="P128" i="472"/>
  <c r="P129" i="472"/>
  <c r="P130" i="472"/>
  <c r="G6" i="472"/>
  <c r="H6" i="472"/>
  <c r="H5" i="472"/>
  <c r="G5" i="472"/>
  <c r="H4" i="472"/>
  <c r="G4" i="472"/>
  <c r="AD130" i="472"/>
  <c r="AA130" i="472" s="1"/>
  <c r="Z130" i="472"/>
  <c r="F130" i="370" s="1"/>
  <c r="AD129" i="472"/>
  <c r="AA129" i="472" s="1"/>
  <c r="AC129" i="472"/>
  <c r="AB129" i="472"/>
  <c r="Y129" i="472"/>
  <c r="W129" i="472"/>
  <c r="B129" i="472"/>
  <c r="AD128" i="472"/>
  <c r="AA128" i="472" s="1"/>
  <c r="Z128" i="472"/>
  <c r="F128" i="370" s="1"/>
  <c r="AD127" i="472"/>
  <c r="AA127" i="472" s="1"/>
  <c r="AC127" i="472"/>
  <c r="AB127" i="472"/>
  <c r="Y127" i="472"/>
  <c r="W127" i="472"/>
  <c r="B127" i="472"/>
  <c r="AD126" i="472"/>
  <c r="AA126" i="472" s="1"/>
  <c r="Z126" i="472"/>
  <c r="F126" i="370" s="1"/>
  <c r="AD125" i="472"/>
  <c r="AA125" i="472" s="1"/>
  <c r="AC125" i="472"/>
  <c r="AB125" i="472"/>
  <c r="Y125" i="472"/>
  <c r="W125" i="472"/>
  <c r="B125" i="472"/>
  <c r="AD124" i="472"/>
  <c r="AA124" i="472" s="1"/>
  <c r="Z124" i="472"/>
  <c r="F124" i="370" s="1"/>
  <c r="AD123" i="472"/>
  <c r="AA123" i="472" s="1"/>
  <c r="AC123" i="472"/>
  <c r="AB123" i="472"/>
  <c r="Y123" i="472"/>
  <c r="W123" i="472"/>
  <c r="B123" i="472"/>
  <c r="AD122" i="472"/>
  <c r="AA122" i="472" s="1"/>
  <c r="Z122" i="472"/>
  <c r="F122" i="370" s="1"/>
  <c r="AD121" i="472"/>
  <c r="AA121" i="472" s="1"/>
  <c r="AC121" i="472"/>
  <c r="AB121" i="472"/>
  <c r="Y121" i="472"/>
  <c r="W121" i="472"/>
  <c r="B121" i="472"/>
  <c r="AD120" i="472"/>
  <c r="AA120" i="472" s="1"/>
  <c r="AD119" i="472"/>
  <c r="AA119" i="472" s="1"/>
  <c r="AC119" i="472"/>
  <c r="AB119" i="472"/>
  <c r="Y119" i="472"/>
  <c r="W119" i="472"/>
  <c r="B119" i="472"/>
  <c r="AD118" i="472"/>
  <c r="AA118" i="472" s="1"/>
  <c r="AD117" i="472"/>
  <c r="AA117" i="472" s="1"/>
  <c r="AC117" i="472"/>
  <c r="Z117" i="472"/>
  <c r="F117" i="370" s="1"/>
  <c r="W117" i="472"/>
  <c r="B117" i="472"/>
  <c r="AD116" i="472"/>
  <c r="AA116" i="472" s="1"/>
  <c r="AB116" i="472"/>
  <c r="Z116" i="472"/>
  <c r="F116" i="370" s="1"/>
  <c r="AD115" i="472"/>
  <c r="AA115" i="472" s="1"/>
  <c r="Y115" i="472"/>
  <c r="AD114" i="472"/>
  <c r="AA114" i="472" s="1"/>
  <c r="W114" i="472"/>
  <c r="Z114" i="472"/>
  <c r="F114" i="370" s="1"/>
  <c r="AD113" i="472"/>
  <c r="AA113" i="472" s="1"/>
  <c r="AC113" i="472"/>
  <c r="Z113" i="472"/>
  <c r="F113" i="370" s="1"/>
  <c r="Y113" i="472"/>
  <c r="W113" i="472"/>
  <c r="B113" i="472"/>
  <c r="AD112" i="472"/>
  <c r="AA112" i="472" s="1"/>
  <c r="AB112" i="472"/>
  <c r="Z112" i="472"/>
  <c r="F112" i="370" s="1"/>
  <c r="W112" i="472"/>
  <c r="AD111" i="472"/>
  <c r="AA111" i="472" s="1"/>
  <c r="AD110" i="472"/>
  <c r="AA110" i="472" s="1"/>
  <c r="AD109" i="472"/>
  <c r="AA109" i="472" s="1"/>
  <c r="AC109" i="472"/>
  <c r="Z109" i="472"/>
  <c r="F109" i="370" s="1"/>
  <c r="W109" i="472"/>
  <c r="B109" i="472"/>
  <c r="AD108" i="472"/>
  <c r="AA108" i="472" s="1"/>
  <c r="AB108" i="472"/>
  <c r="Z108" i="472"/>
  <c r="F108" i="370" s="1"/>
  <c r="AD107" i="472"/>
  <c r="AA107" i="472" s="1"/>
  <c r="Y107" i="472"/>
  <c r="AD106" i="472"/>
  <c r="AA106" i="472" s="1"/>
  <c r="W106" i="472"/>
  <c r="Z106" i="472"/>
  <c r="F106" i="370" s="1"/>
  <c r="AD105" i="472"/>
  <c r="AA105" i="472" s="1"/>
  <c r="AC105" i="472"/>
  <c r="Z105" i="472"/>
  <c r="F105" i="370" s="1"/>
  <c r="Y105" i="472"/>
  <c r="W105" i="472"/>
  <c r="B105" i="472"/>
  <c r="AD104" i="472"/>
  <c r="AA104" i="472" s="1"/>
  <c r="AB104" i="472"/>
  <c r="Z104" i="472"/>
  <c r="F104" i="370" s="1"/>
  <c r="W104" i="472"/>
  <c r="AD103" i="472"/>
  <c r="AA103" i="472" s="1"/>
  <c r="AB103" i="472"/>
  <c r="AD102" i="472"/>
  <c r="AA102" i="472" s="1"/>
  <c r="AD101" i="472"/>
  <c r="AA101" i="472" s="1"/>
  <c r="AC101" i="472"/>
  <c r="Z101" i="472"/>
  <c r="F101" i="370" s="1"/>
  <c r="W101" i="472"/>
  <c r="B101" i="472"/>
  <c r="AD100" i="472"/>
  <c r="AA100" i="472" s="1"/>
  <c r="AB100" i="472"/>
  <c r="Z100" i="472"/>
  <c r="F100" i="370" s="1"/>
  <c r="AD99" i="472"/>
  <c r="AA99" i="472" s="1"/>
  <c r="Y99" i="472"/>
  <c r="AD98" i="472"/>
  <c r="AA98" i="472" s="1"/>
  <c r="W98" i="472"/>
  <c r="Z98" i="472"/>
  <c r="F98" i="370" s="1"/>
  <c r="AD97" i="472"/>
  <c r="AA97" i="472" s="1"/>
  <c r="AC97" i="472"/>
  <c r="Z97" i="472"/>
  <c r="F97" i="370" s="1"/>
  <c r="Y97" i="472"/>
  <c r="W97" i="472"/>
  <c r="B97" i="472"/>
  <c r="AD96" i="472"/>
  <c r="AA96" i="472" s="1"/>
  <c r="AC96" i="472"/>
  <c r="Y96" i="472"/>
  <c r="AB96" i="472"/>
  <c r="B96" i="472"/>
  <c r="AD95" i="472"/>
  <c r="AA95" i="472" s="1"/>
  <c r="AC95" i="472"/>
  <c r="AB95" i="472"/>
  <c r="Y95" i="472"/>
  <c r="W95" i="472"/>
  <c r="Z95" i="472"/>
  <c r="F95" i="370" s="1"/>
  <c r="B95" i="472"/>
  <c r="AD94" i="472"/>
  <c r="AA94" i="472" s="1"/>
  <c r="AC94" i="472"/>
  <c r="Y94" i="472"/>
  <c r="AB94" i="472"/>
  <c r="B94" i="472"/>
  <c r="AD93" i="472"/>
  <c r="AA93" i="472" s="1"/>
  <c r="AC93" i="472"/>
  <c r="AB93" i="472"/>
  <c r="Y93" i="472"/>
  <c r="W93" i="472"/>
  <c r="Z93" i="472"/>
  <c r="F93" i="370" s="1"/>
  <c r="B93" i="472"/>
  <c r="AD92" i="472"/>
  <c r="AA92" i="472" s="1"/>
  <c r="AC92" i="472"/>
  <c r="Y92" i="472"/>
  <c r="AB92" i="472"/>
  <c r="B92" i="472"/>
  <c r="AD91" i="472"/>
  <c r="AA91" i="472" s="1"/>
  <c r="AC91" i="472"/>
  <c r="AB91" i="472"/>
  <c r="Y91" i="472"/>
  <c r="W91" i="472"/>
  <c r="Z91" i="472"/>
  <c r="F91" i="370" s="1"/>
  <c r="B91" i="472"/>
  <c r="AD90" i="472"/>
  <c r="AA90" i="472" s="1"/>
  <c r="AC90" i="472"/>
  <c r="Y90" i="472"/>
  <c r="AB90" i="472"/>
  <c r="B90" i="472"/>
  <c r="AD89" i="472"/>
  <c r="AA89" i="472" s="1"/>
  <c r="AC89" i="472"/>
  <c r="AB89" i="472"/>
  <c r="Y89" i="472"/>
  <c r="W89" i="472"/>
  <c r="Z89" i="472"/>
  <c r="F89" i="370" s="1"/>
  <c r="B89" i="472"/>
  <c r="AD88" i="472"/>
  <c r="AA88" i="472" s="1"/>
  <c r="AC88" i="472"/>
  <c r="Y88" i="472"/>
  <c r="AB88" i="472"/>
  <c r="B88" i="472"/>
  <c r="AD87" i="472"/>
  <c r="AA87" i="472" s="1"/>
  <c r="AC87" i="472"/>
  <c r="AB87" i="472"/>
  <c r="Y87" i="472"/>
  <c r="W87" i="472"/>
  <c r="Z87" i="472"/>
  <c r="F87" i="370" s="1"/>
  <c r="B87" i="472"/>
  <c r="AD86" i="472"/>
  <c r="AA86" i="472" s="1"/>
  <c r="AC86" i="472"/>
  <c r="Y86" i="472"/>
  <c r="AB86" i="472"/>
  <c r="B86" i="472"/>
  <c r="AD85" i="472"/>
  <c r="AA85" i="472" s="1"/>
  <c r="AC85" i="472"/>
  <c r="AB85" i="472"/>
  <c r="Y85" i="472"/>
  <c r="W85" i="472"/>
  <c r="Z85" i="472"/>
  <c r="F85" i="370" s="1"/>
  <c r="B85" i="472"/>
  <c r="AD84" i="472"/>
  <c r="AA84" i="472" s="1"/>
  <c r="AC84" i="472"/>
  <c r="Y84" i="472"/>
  <c r="AB84" i="472"/>
  <c r="B84" i="472"/>
  <c r="AD83" i="472"/>
  <c r="AA83" i="472" s="1"/>
  <c r="AC83" i="472"/>
  <c r="AB83" i="472"/>
  <c r="Y83" i="472"/>
  <c r="W83" i="472"/>
  <c r="Z83" i="472"/>
  <c r="F83" i="370" s="1"/>
  <c r="B83" i="472"/>
  <c r="AD82" i="472"/>
  <c r="AA82" i="472" s="1"/>
  <c r="AC82" i="472"/>
  <c r="Y82" i="472"/>
  <c r="AB82" i="472"/>
  <c r="B82" i="472"/>
  <c r="AD81" i="472"/>
  <c r="AA81" i="472" s="1"/>
  <c r="AC81" i="472"/>
  <c r="AB81" i="472"/>
  <c r="Y81" i="472"/>
  <c r="W81" i="472"/>
  <c r="Z81" i="472"/>
  <c r="F81" i="370" s="1"/>
  <c r="B81" i="472"/>
  <c r="AD80" i="472"/>
  <c r="AA80" i="472" s="1"/>
  <c r="AC80" i="472"/>
  <c r="Y80" i="472"/>
  <c r="AB80" i="472"/>
  <c r="B80" i="472"/>
  <c r="AD79" i="472"/>
  <c r="AA79" i="472" s="1"/>
  <c r="AC79" i="472"/>
  <c r="AB79" i="472"/>
  <c r="Y79" i="472"/>
  <c r="W79" i="472"/>
  <c r="Z79" i="472"/>
  <c r="F79" i="370" s="1"/>
  <c r="B79" i="472"/>
  <c r="AD78" i="472"/>
  <c r="AA78" i="472" s="1"/>
  <c r="AC78" i="472"/>
  <c r="Y78" i="472"/>
  <c r="AB78" i="472"/>
  <c r="B78" i="472"/>
  <c r="AD77" i="472"/>
  <c r="AA77" i="472" s="1"/>
  <c r="AC77" i="472"/>
  <c r="AB77" i="472"/>
  <c r="Y77" i="472"/>
  <c r="W77" i="472"/>
  <c r="Z77" i="472"/>
  <c r="F77" i="370" s="1"/>
  <c r="B77" i="472"/>
  <c r="AD76" i="472"/>
  <c r="AA76" i="472" s="1"/>
  <c r="AC76" i="472"/>
  <c r="Y76" i="472"/>
  <c r="AB76" i="472"/>
  <c r="B76" i="472"/>
  <c r="AD75" i="472"/>
  <c r="AA75" i="472" s="1"/>
  <c r="AC75" i="472"/>
  <c r="AB75" i="472"/>
  <c r="Y75" i="472"/>
  <c r="W75" i="472"/>
  <c r="Z75" i="472"/>
  <c r="F75" i="370" s="1"/>
  <c r="B75" i="472"/>
  <c r="AD74" i="472"/>
  <c r="AA74" i="472" s="1"/>
  <c r="AC74" i="472"/>
  <c r="AD73" i="472"/>
  <c r="AA73" i="472" s="1"/>
  <c r="AC73" i="472"/>
  <c r="AB73" i="472"/>
  <c r="Y73" i="472"/>
  <c r="W73" i="472"/>
  <c r="Z73" i="472"/>
  <c r="F73" i="370" s="1"/>
  <c r="B73" i="472"/>
  <c r="AD72" i="472"/>
  <c r="AA72" i="472" s="1"/>
  <c r="AC72" i="472"/>
  <c r="Z72" i="472"/>
  <c r="F72" i="370" s="1"/>
  <c r="AD71" i="472"/>
  <c r="AA71" i="472" s="1"/>
  <c r="AC71" i="472"/>
  <c r="AB71" i="472"/>
  <c r="Y71" i="472"/>
  <c r="W71" i="472"/>
  <c r="Z71" i="472"/>
  <c r="F71" i="370" s="1"/>
  <c r="B71" i="472"/>
  <c r="AD70" i="472"/>
  <c r="AA70" i="472" s="1"/>
  <c r="AC70" i="472"/>
  <c r="Z70" i="472"/>
  <c r="F70" i="370" s="1"/>
  <c r="Y70" i="472"/>
  <c r="B70" i="472"/>
  <c r="AD69" i="472"/>
  <c r="AA69" i="472" s="1"/>
  <c r="AC69" i="472"/>
  <c r="AB69" i="472"/>
  <c r="Y69" i="472"/>
  <c r="W69" i="472"/>
  <c r="Z69" i="472"/>
  <c r="F69" i="370" s="1"/>
  <c r="B69" i="472"/>
  <c r="AD68" i="472"/>
  <c r="AA68" i="472" s="1"/>
  <c r="Z68" i="472"/>
  <c r="F68" i="370" s="1"/>
  <c r="Y68" i="472"/>
  <c r="B68" i="472"/>
  <c r="AD67" i="472"/>
  <c r="AA67" i="472" s="1"/>
  <c r="AC67" i="472"/>
  <c r="AB67" i="472"/>
  <c r="Y67" i="472"/>
  <c r="W67" i="472"/>
  <c r="Z67" i="472"/>
  <c r="F67" i="370" s="1"/>
  <c r="B67" i="472"/>
  <c r="AD66" i="472"/>
  <c r="AA66" i="472" s="1"/>
  <c r="AD65" i="472"/>
  <c r="AA65" i="472" s="1"/>
  <c r="AC65" i="472"/>
  <c r="AB65" i="472"/>
  <c r="Y65" i="472"/>
  <c r="W65" i="472"/>
  <c r="Z65" i="472"/>
  <c r="F65" i="370" s="1"/>
  <c r="B65" i="472"/>
  <c r="AD64" i="472"/>
  <c r="AA64" i="472" s="1"/>
  <c r="AC64" i="472"/>
  <c r="Z64" i="472"/>
  <c r="F64" i="370" s="1"/>
  <c r="AD63" i="472"/>
  <c r="AA63" i="472" s="1"/>
  <c r="AC63" i="472"/>
  <c r="AB63" i="472"/>
  <c r="Y63" i="472"/>
  <c r="W63" i="472"/>
  <c r="Z63" i="472"/>
  <c r="F63" i="370" s="1"/>
  <c r="B63" i="472"/>
  <c r="AD62" i="472"/>
  <c r="AA62" i="472" s="1"/>
  <c r="AC62" i="472"/>
  <c r="Z62" i="472"/>
  <c r="F62" i="370" s="1"/>
  <c r="Y62" i="472"/>
  <c r="B62" i="472"/>
  <c r="AD61" i="472"/>
  <c r="AA61" i="472" s="1"/>
  <c r="AC61" i="472"/>
  <c r="AD60" i="472"/>
  <c r="AA60" i="472" s="1"/>
  <c r="AC60" i="472"/>
  <c r="AB60" i="472"/>
  <c r="Y60" i="472"/>
  <c r="W60" i="472"/>
  <c r="Z60" i="472"/>
  <c r="F60" i="370" s="1"/>
  <c r="B60" i="472"/>
  <c r="AD59" i="472"/>
  <c r="AA59" i="472" s="1"/>
  <c r="AC59" i="472"/>
  <c r="AD58" i="472"/>
  <c r="AA58" i="472" s="1"/>
  <c r="AC58" i="472"/>
  <c r="AB58" i="472"/>
  <c r="Y58" i="472"/>
  <c r="W58" i="472"/>
  <c r="Z58" i="472"/>
  <c r="F58" i="370" s="1"/>
  <c r="B58" i="472"/>
  <c r="AD57" i="472"/>
  <c r="AA57" i="472" s="1"/>
  <c r="AC57" i="472"/>
  <c r="AD56" i="472"/>
  <c r="AA56" i="472" s="1"/>
  <c r="AC56" i="472"/>
  <c r="AB56" i="472"/>
  <c r="Y56" i="472"/>
  <c r="W56" i="472"/>
  <c r="Z56" i="472"/>
  <c r="F56" i="370" s="1"/>
  <c r="B56" i="472"/>
  <c r="AD55" i="472"/>
  <c r="AA55" i="472" s="1"/>
  <c r="AC55" i="472"/>
  <c r="AD54" i="472"/>
  <c r="AA54" i="472" s="1"/>
  <c r="AC54" i="472"/>
  <c r="AB54" i="472"/>
  <c r="Y54" i="472"/>
  <c r="W54" i="472"/>
  <c r="Z54" i="472"/>
  <c r="F54" i="370" s="1"/>
  <c r="B54" i="472"/>
  <c r="AD53" i="472"/>
  <c r="AA53" i="472" s="1"/>
  <c r="AC53" i="472"/>
  <c r="AD52" i="472"/>
  <c r="AA52" i="472" s="1"/>
  <c r="AC52" i="472"/>
  <c r="AB52" i="472"/>
  <c r="Y52" i="472"/>
  <c r="W52" i="472"/>
  <c r="Z52" i="472"/>
  <c r="F52" i="370" s="1"/>
  <c r="B52" i="472"/>
  <c r="AD51" i="472"/>
  <c r="AA51" i="472" s="1"/>
  <c r="AC51" i="472"/>
  <c r="AD50" i="472"/>
  <c r="AA50" i="472" s="1"/>
  <c r="AC50" i="472"/>
  <c r="AB50" i="472"/>
  <c r="Y50" i="472"/>
  <c r="W50" i="472"/>
  <c r="Z50" i="472"/>
  <c r="F50" i="370" s="1"/>
  <c r="B50" i="472"/>
  <c r="AD49" i="472"/>
  <c r="AA49" i="472" s="1"/>
  <c r="AC49" i="472"/>
  <c r="AD48" i="472"/>
  <c r="AA48" i="472" s="1"/>
  <c r="AC48" i="472"/>
  <c r="AB48" i="472"/>
  <c r="Y48" i="472"/>
  <c r="W48" i="472"/>
  <c r="Z48" i="472"/>
  <c r="F48" i="370" s="1"/>
  <c r="B48" i="472"/>
  <c r="AD47" i="472"/>
  <c r="AA47" i="472" s="1"/>
  <c r="AC47" i="472"/>
  <c r="AD46" i="472"/>
  <c r="AA46" i="472" s="1"/>
  <c r="AC46" i="472"/>
  <c r="AB46" i="472"/>
  <c r="Y46" i="472"/>
  <c r="W46" i="472"/>
  <c r="Z46" i="472"/>
  <c r="F46" i="370" s="1"/>
  <c r="B46" i="472"/>
  <c r="AD45" i="472"/>
  <c r="AA45" i="472" s="1"/>
  <c r="AC45" i="472"/>
  <c r="AD44" i="472"/>
  <c r="AA44" i="472" s="1"/>
  <c r="AC44" i="472"/>
  <c r="AB44" i="472"/>
  <c r="Y44" i="472"/>
  <c r="W44" i="472"/>
  <c r="Z44" i="472"/>
  <c r="F44" i="370" s="1"/>
  <c r="B44" i="472"/>
  <c r="AD43" i="472"/>
  <c r="AA43" i="472" s="1"/>
  <c r="AC43" i="472"/>
  <c r="AD42" i="472"/>
  <c r="AA42" i="472" s="1"/>
  <c r="AC42" i="472"/>
  <c r="AB42" i="472"/>
  <c r="Y42" i="472"/>
  <c r="W42" i="472"/>
  <c r="Z42" i="472"/>
  <c r="F42" i="370" s="1"/>
  <c r="B42" i="472"/>
  <c r="AD41" i="472"/>
  <c r="AA41" i="472" s="1"/>
  <c r="AC41" i="472"/>
  <c r="AD40" i="472"/>
  <c r="AA40" i="472" s="1"/>
  <c r="AC40" i="472"/>
  <c r="AB40" i="472"/>
  <c r="Y40" i="472"/>
  <c r="Z40" i="472" s="1"/>
  <c r="F40" i="370" s="1"/>
  <c r="W40" i="472"/>
  <c r="B40" i="472"/>
  <c r="AD39" i="472"/>
  <c r="AA39" i="472" s="1"/>
  <c r="AC39" i="472"/>
  <c r="AD38" i="472"/>
  <c r="AA38" i="472" s="1"/>
  <c r="AC38" i="472"/>
  <c r="AB38" i="472"/>
  <c r="Y38" i="472"/>
  <c r="Z38" i="472" s="1"/>
  <c r="F38" i="370" s="1"/>
  <c r="W38" i="472"/>
  <c r="B38" i="472"/>
  <c r="AD37" i="472"/>
  <c r="AA37" i="472" s="1"/>
  <c r="AC37" i="472"/>
  <c r="AD36" i="472"/>
  <c r="AA36" i="472" s="1"/>
  <c r="AC36" i="472"/>
  <c r="AB36" i="472"/>
  <c r="Y36" i="472"/>
  <c r="Z36" i="472" s="1"/>
  <c r="F36" i="370" s="1"/>
  <c r="W36" i="472"/>
  <c r="B36" i="472"/>
  <c r="AD35" i="472"/>
  <c r="AA35" i="472" s="1"/>
  <c r="AC35" i="472"/>
  <c r="AD34" i="472"/>
  <c r="AA34" i="472" s="1"/>
  <c r="AC34" i="472"/>
  <c r="AB34" i="472"/>
  <c r="B34" i="472"/>
  <c r="AD33" i="472"/>
  <c r="AA33" i="472" s="1"/>
  <c r="AD32" i="472"/>
  <c r="AA32" i="472" s="1"/>
  <c r="AD31" i="472"/>
  <c r="AA31" i="472" s="1"/>
  <c r="AV30" i="472"/>
  <c r="AU30" i="472"/>
  <c r="AT30" i="472"/>
  <c r="AS30" i="472"/>
  <c r="AR30" i="472"/>
  <c r="AQ30" i="472"/>
  <c r="AP30" i="472"/>
  <c r="AO30" i="472"/>
  <c r="AN30" i="472"/>
  <c r="AM30" i="472"/>
  <c r="AL30" i="472"/>
  <c r="AK30" i="472"/>
  <c r="AJ30" i="472"/>
  <c r="AI30" i="472"/>
  <c r="AH30" i="472"/>
  <c r="AG30" i="472"/>
  <c r="AF30" i="472"/>
  <c r="AE30" i="472"/>
  <c r="AD30" i="472"/>
  <c r="AV29" i="472"/>
  <c r="AU29" i="472"/>
  <c r="AT29" i="472"/>
  <c r="AS29" i="472"/>
  <c r="AR29" i="472"/>
  <c r="AL29" i="472"/>
  <c r="AK29" i="472"/>
  <c r="AJ29" i="472"/>
  <c r="AI29" i="472"/>
  <c r="AH29" i="472"/>
  <c r="AG29" i="472"/>
  <c r="AF29" i="472"/>
  <c r="AE29" i="472"/>
  <c r="AD29" i="472"/>
  <c r="T29" i="472"/>
  <c r="AQ29" i="472" s="1"/>
  <c r="S29" i="472"/>
  <c r="AP29" i="472" s="1"/>
  <c r="R29" i="472"/>
  <c r="AO29" i="472" s="1"/>
  <c r="Q29" i="472"/>
  <c r="AN29" i="472" s="1"/>
  <c r="AM29" i="472"/>
  <c r="E29" i="472"/>
  <c r="D29" i="472"/>
  <c r="C29" i="472"/>
  <c r="AC3" i="472"/>
  <c r="Z3" i="472"/>
  <c r="Y3" i="472"/>
  <c r="AK2" i="472"/>
  <c r="AJ2" i="472"/>
  <c r="AI2" i="472"/>
  <c r="AH2" i="472"/>
  <c r="AG2" i="472"/>
  <c r="AF2" i="472"/>
  <c r="AE2" i="472"/>
  <c r="Z2" i="472"/>
  <c r="Y2" i="472"/>
  <c r="B1" i="472"/>
  <c r="H23" i="472" s="1"/>
  <c r="D41" i="370"/>
  <c r="AH41" i="370" s="1"/>
  <c r="D42" i="370"/>
  <c r="AH42" i="370" s="1"/>
  <c r="D43" i="370"/>
  <c r="AH43" i="370" s="1"/>
  <c r="D44" i="370"/>
  <c r="AH44" i="370" s="1"/>
  <c r="D45" i="370"/>
  <c r="AH45" i="370" s="1"/>
  <c r="D46" i="370"/>
  <c r="AH46" i="370" s="1"/>
  <c r="D47" i="370"/>
  <c r="AH47" i="370" s="1"/>
  <c r="D48" i="370"/>
  <c r="AH48" i="370" s="1"/>
  <c r="D49" i="370"/>
  <c r="AH49" i="370" s="1"/>
  <c r="D50" i="370"/>
  <c r="AH50" i="370" s="1"/>
  <c r="D51" i="370"/>
  <c r="AH51" i="370" s="1"/>
  <c r="D52" i="370"/>
  <c r="AH52" i="370" s="1"/>
  <c r="D53" i="370"/>
  <c r="AH53" i="370" s="1"/>
  <c r="D54" i="370"/>
  <c r="AH54" i="370" s="1"/>
  <c r="D55" i="370"/>
  <c r="AH55" i="370" s="1"/>
  <c r="D56" i="370"/>
  <c r="AH56" i="370" s="1"/>
  <c r="D57" i="370"/>
  <c r="AH57" i="370" s="1"/>
  <c r="D58" i="370"/>
  <c r="AH58" i="370" s="1"/>
  <c r="D59" i="370"/>
  <c r="AH59" i="370" s="1"/>
  <c r="D60" i="370"/>
  <c r="AH60" i="370" s="1"/>
  <c r="D61" i="370"/>
  <c r="AH61" i="370" s="1"/>
  <c r="D62" i="370"/>
  <c r="AH62" i="370" s="1"/>
  <c r="D63" i="370"/>
  <c r="AH63" i="370" s="1"/>
  <c r="D64" i="370"/>
  <c r="AH64" i="370" s="1"/>
  <c r="D65" i="370"/>
  <c r="AH65" i="370" s="1"/>
  <c r="D66" i="370"/>
  <c r="AH66" i="370" s="1"/>
  <c r="D67" i="370"/>
  <c r="AH67" i="370" s="1"/>
  <c r="D68" i="370"/>
  <c r="AH68" i="370" s="1"/>
  <c r="D69" i="370"/>
  <c r="AH69" i="370" s="1"/>
  <c r="D70" i="370"/>
  <c r="AH70" i="370" s="1"/>
  <c r="D71" i="370"/>
  <c r="AH71" i="370" s="1"/>
  <c r="D72" i="370"/>
  <c r="AH72" i="370" s="1"/>
  <c r="D73" i="370"/>
  <c r="AH73" i="370" s="1"/>
  <c r="D74" i="370"/>
  <c r="AH74" i="370" s="1"/>
  <c r="D75" i="370"/>
  <c r="AH75" i="370" s="1"/>
  <c r="D76" i="370"/>
  <c r="AH76" i="370" s="1"/>
  <c r="D77" i="370"/>
  <c r="AH77" i="370" s="1"/>
  <c r="D78" i="370"/>
  <c r="AH78" i="370" s="1"/>
  <c r="D79" i="370"/>
  <c r="AH79" i="370" s="1"/>
  <c r="D80" i="370"/>
  <c r="AH80" i="370" s="1"/>
  <c r="D81" i="370"/>
  <c r="AH81" i="370" s="1"/>
  <c r="D82" i="370"/>
  <c r="AH82" i="370" s="1"/>
  <c r="D83" i="370"/>
  <c r="AH83" i="370" s="1"/>
  <c r="D84" i="370"/>
  <c r="AH84" i="370" s="1"/>
  <c r="D85" i="370"/>
  <c r="AH85" i="370" s="1"/>
  <c r="D86" i="370"/>
  <c r="AH86" i="370" s="1"/>
  <c r="D87" i="370"/>
  <c r="AH87" i="370" s="1"/>
  <c r="D88" i="370"/>
  <c r="AH88" i="370" s="1"/>
  <c r="D89" i="370"/>
  <c r="AH89" i="370" s="1"/>
  <c r="D90" i="370"/>
  <c r="AH90" i="370" s="1"/>
  <c r="D91" i="370"/>
  <c r="AH91" i="370" s="1"/>
  <c r="D92" i="370"/>
  <c r="AH92" i="370" s="1"/>
  <c r="D93" i="370"/>
  <c r="AH93" i="370" s="1"/>
  <c r="D94" i="370"/>
  <c r="AH94" i="370" s="1"/>
  <c r="D95" i="370"/>
  <c r="AH95" i="370" s="1"/>
  <c r="D96" i="370"/>
  <c r="AH96" i="370" s="1"/>
  <c r="D97" i="370"/>
  <c r="AH97" i="370" s="1"/>
  <c r="D98" i="370"/>
  <c r="AH98" i="370" s="1"/>
  <c r="D99" i="370"/>
  <c r="AH99" i="370" s="1"/>
  <c r="D100" i="370"/>
  <c r="AH100" i="370" s="1"/>
  <c r="D101" i="370"/>
  <c r="AH101" i="370" s="1"/>
  <c r="D102" i="370"/>
  <c r="AH102" i="370" s="1"/>
  <c r="D103" i="370"/>
  <c r="AH103" i="370" s="1"/>
  <c r="D104" i="370"/>
  <c r="AH104" i="370" s="1"/>
  <c r="D105" i="370"/>
  <c r="AH105" i="370" s="1"/>
  <c r="D106" i="370"/>
  <c r="AH106" i="370" s="1"/>
  <c r="D107" i="370"/>
  <c r="AH107" i="370" s="1"/>
  <c r="D108" i="370"/>
  <c r="AH108" i="370" s="1"/>
  <c r="D109" i="370"/>
  <c r="AH109" i="370" s="1"/>
  <c r="D110" i="370"/>
  <c r="AH110" i="370" s="1"/>
  <c r="D111" i="370"/>
  <c r="AH111" i="370" s="1"/>
  <c r="D112" i="370"/>
  <c r="AH112" i="370" s="1"/>
  <c r="D113" i="370"/>
  <c r="AH113" i="370" s="1"/>
  <c r="D114" i="370"/>
  <c r="AH114" i="370" s="1"/>
  <c r="D115" i="370"/>
  <c r="AH115" i="370" s="1"/>
  <c r="D116" i="370"/>
  <c r="AH116" i="370" s="1"/>
  <c r="D117" i="370"/>
  <c r="AH117" i="370" s="1"/>
  <c r="D118" i="370"/>
  <c r="AH118" i="370" s="1"/>
  <c r="D119" i="370"/>
  <c r="AH119" i="370" s="1"/>
  <c r="D120" i="370"/>
  <c r="AH120" i="370" s="1"/>
  <c r="D121" i="370"/>
  <c r="AH121" i="370" s="1"/>
  <c r="D122" i="370"/>
  <c r="AH122" i="370" s="1"/>
  <c r="D123" i="370"/>
  <c r="AH123" i="370" s="1"/>
  <c r="D124" i="370"/>
  <c r="AH124" i="370" s="1"/>
  <c r="D125" i="370"/>
  <c r="AH125" i="370" s="1"/>
  <c r="D126" i="370"/>
  <c r="AH126" i="370" s="1"/>
  <c r="D127" i="370"/>
  <c r="AH127" i="370" s="1"/>
  <c r="D128" i="370"/>
  <c r="AH128" i="370" s="1"/>
  <c r="D129" i="370"/>
  <c r="AH129" i="370" s="1"/>
  <c r="D130" i="370"/>
  <c r="AH130" i="370" s="1"/>
  <c r="Z41" i="471"/>
  <c r="E41" i="370" s="1"/>
  <c r="AI41" i="370" s="1"/>
  <c r="Z42" i="471"/>
  <c r="E42" i="370" s="1"/>
  <c r="AI42" i="370" s="1"/>
  <c r="Z43" i="471"/>
  <c r="E43" i="370" s="1"/>
  <c r="AI43" i="370" s="1"/>
  <c r="Z44" i="471"/>
  <c r="E44" i="370" s="1"/>
  <c r="AI44" i="370" s="1"/>
  <c r="Z45" i="471"/>
  <c r="E45" i="370" s="1"/>
  <c r="AI45" i="370" s="1"/>
  <c r="Z46" i="471"/>
  <c r="E46" i="370" s="1"/>
  <c r="AI46" i="370" s="1"/>
  <c r="Z47" i="471"/>
  <c r="E47" i="370" s="1"/>
  <c r="AI47" i="370" s="1"/>
  <c r="Z48" i="471"/>
  <c r="E48" i="370" s="1"/>
  <c r="AI48" i="370" s="1"/>
  <c r="Z49" i="471"/>
  <c r="E49" i="370" s="1"/>
  <c r="AI49" i="370" s="1"/>
  <c r="Z50" i="471"/>
  <c r="E50" i="370" s="1"/>
  <c r="AI50" i="370" s="1"/>
  <c r="Z51" i="471"/>
  <c r="E51" i="370" s="1"/>
  <c r="AI51" i="370" s="1"/>
  <c r="Z52" i="471"/>
  <c r="E52" i="370" s="1"/>
  <c r="AI52" i="370" s="1"/>
  <c r="Z53" i="471"/>
  <c r="E53" i="370" s="1"/>
  <c r="AI53" i="370" s="1"/>
  <c r="Z54" i="471"/>
  <c r="E54" i="370" s="1"/>
  <c r="AI54" i="370" s="1"/>
  <c r="Z55" i="471"/>
  <c r="E55" i="370" s="1"/>
  <c r="AI55" i="370" s="1"/>
  <c r="Z56" i="471"/>
  <c r="E56" i="370" s="1"/>
  <c r="AI56" i="370" s="1"/>
  <c r="Z57" i="471"/>
  <c r="E57" i="370" s="1"/>
  <c r="AI57" i="370" s="1"/>
  <c r="Z58" i="471"/>
  <c r="E58" i="370" s="1"/>
  <c r="AI58" i="370" s="1"/>
  <c r="Z59" i="471"/>
  <c r="E59" i="370" s="1"/>
  <c r="AI59" i="370" s="1"/>
  <c r="Z60" i="471"/>
  <c r="E60" i="370" s="1"/>
  <c r="AI60" i="370" s="1"/>
  <c r="Z61" i="471"/>
  <c r="E61" i="370" s="1"/>
  <c r="AI61" i="370" s="1"/>
  <c r="Z62" i="471"/>
  <c r="E62" i="370" s="1"/>
  <c r="AI62" i="370" s="1"/>
  <c r="Z63" i="471"/>
  <c r="E63" i="370" s="1"/>
  <c r="AI63" i="370" s="1"/>
  <c r="Z64" i="471"/>
  <c r="E64" i="370" s="1"/>
  <c r="AI64" i="370" s="1"/>
  <c r="Z65" i="471"/>
  <c r="E65" i="370" s="1"/>
  <c r="AI65" i="370" s="1"/>
  <c r="Z66" i="471"/>
  <c r="E66" i="370" s="1"/>
  <c r="AI66" i="370" s="1"/>
  <c r="Z67" i="471"/>
  <c r="E67" i="370" s="1"/>
  <c r="AI67" i="370" s="1"/>
  <c r="Z68" i="471"/>
  <c r="E68" i="370" s="1"/>
  <c r="AI68" i="370" s="1"/>
  <c r="Z69" i="471"/>
  <c r="E69" i="370" s="1"/>
  <c r="AI69" i="370" s="1"/>
  <c r="Z70" i="471"/>
  <c r="E70" i="370" s="1"/>
  <c r="AI70" i="370" s="1"/>
  <c r="Z71" i="471"/>
  <c r="E71" i="370" s="1"/>
  <c r="AI71" i="370" s="1"/>
  <c r="Z72" i="471"/>
  <c r="E72" i="370" s="1"/>
  <c r="AI72" i="370" s="1"/>
  <c r="Z73" i="471"/>
  <c r="E73" i="370" s="1"/>
  <c r="AI73" i="370" s="1"/>
  <c r="Z74" i="471"/>
  <c r="E74" i="370" s="1"/>
  <c r="AI74" i="370" s="1"/>
  <c r="Z75" i="471"/>
  <c r="E75" i="370" s="1"/>
  <c r="AI75" i="370" s="1"/>
  <c r="Z76" i="471"/>
  <c r="E76" i="370" s="1"/>
  <c r="AI76" i="370" s="1"/>
  <c r="Z77" i="471"/>
  <c r="E77" i="370" s="1"/>
  <c r="AI77" i="370" s="1"/>
  <c r="Z78" i="471"/>
  <c r="E78" i="370" s="1"/>
  <c r="AI78" i="370" s="1"/>
  <c r="Z79" i="471"/>
  <c r="E79" i="370" s="1"/>
  <c r="AI79" i="370" s="1"/>
  <c r="Z80" i="471"/>
  <c r="E80" i="370" s="1"/>
  <c r="AI80" i="370" s="1"/>
  <c r="Z81" i="471"/>
  <c r="E81" i="370" s="1"/>
  <c r="AI81" i="370" s="1"/>
  <c r="Z82" i="471"/>
  <c r="E82" i="370" s="1"/>
  <c r="AI82" i="370" s="1"/>
  <c r="Z83" i="471"/>
  <c r="E83" i="370" s="1"/>
  <c r="AI83" i="370" s="1"/>
  <c r="Z84" i="471"/>
  <c r="E84" i="370" s="1"/>
  <c r="AI84" i="370" s="1"/>
  <c r="Z85" i="471"/>
  <c r="E85" i="370" s="1"/>
  <c r="AI85" i="370" s="1"/>
  <c r="Z86" i="471"/>
  <c r="E86" i="370" s="1"/>
  <c r="AI86" i="370" s="1"/>
  <c r="Z87" i="471"/>
  <c r="E87" i="370" s="1"/>
  <c r="AI87" i="370" s="1"/>
  <c r="Z88" i="471"/>
  <c r="E88" i="370" s="1"/>
  <c r="AI88" i="370" s="1"/>
  <c r="Z89" i="471"/>
  <c r="E89" i="370" s="1"/>
  <c r="AI89" i="370" s="1"/>
  <c r="Z90" i="471"/>
  <c r="E90" i="370" s="1"/>
  <c r="AI90" i="370" s="1"/>
  <c r="Z91" i="471"/>
  <c r="E91" i="370" s="1"/>
  <c r="AI91" i="370" s="1"/>
  <c r="Z92" i="471"/>
  <c r="E92" i="370" s="1"/>
  <c r="AI92" i="370" s="1"/>
  <c r="Z93" i="471"/>
  <c r="E93" i="370" s="1"/>
  <c r="AI93" i="370" s="1"/>
  <c r="Z94" i="471"/>
  <c r="E94" i="370" s="1"/>
  <c r="AI94" i="370" s="1"/>
  <c r="Z95" i="471"/>
  <c r="E95" i="370" s="1"/>
  <c r="AI95" i="370" s="1"/>
  <c r="Z96" i="471"/>
  <c r="E96" i="370" s="1"/>
  <c r="AI96" i="370" s="1"/>
  <c r="Z97" i="471"/>
  <c r="E97" i="370" s="1"/>
  <c r="AI97" i="370" s="1"/>
  <c r="Z98" i="471"/>
  <c r="E98" i="370" s="1"/>
  <c r="AI98" i="370" s="1"/>
  <c r="Z99" i="471"/>
  <c r="E99" i="370" s="1"/>
  <c r="AI99" i="370" s="1"/>
  <c r="Z100" i="471"/>
  <c r="E100" i="370" s="1"/>
  <c r="AI100" i="370" s="1"/>
  <c r="Z101" i="471"/>
  <c r="E101" i="370" s="1"/>
  <c r="AI101" i="370" s="1"/>
  <c r="Z102" i="471"/>
  <c r="E102" i="370" s="1"/>
  <c r="AI102" i="370" s="1"/>
  <c r="Z103" i="471"/>
  <c r="E103" i="370" s="1"/>
  <c r="AI103" i="370" s="1"/>
  <c r="Z104" i="471"/>
  <c r="E104" i="370" s="1"/>
  <c r="AI104" i="370" s="1"/>
  <c r="Z105" i="471"/>
  <c r="E105" i="370" s="1"/>
  <c r="AI105" i="370" s="1"/>
  <c r="Z106" i="471"/>
  <c r="E106" i="370" s="1"/>
  <c r="AI106" i="370" s="1"/>
  <c r="Z107" i="471"/>
  <c r="E107" i="370" s="1"/>
  <c r="AI107" i="370" s="1"/>
  <c r="Z108" i="471"/>
  <c r="E108" i="370" s="1"/>
  <c r="AI108" i="370" s="1"/>
  <c r="Z109" i="471"/>
  <c r="E109" i="370" s="1"/>
  <c r="AI109" i="370" s="1"/>
  <c r="Z110" i="471"/>
  <c r="E110" i="370" s="1"/>
  <c r="AI110" i="370" s="1"/>
  <c r="Z111" i="471"/>
  <c r="E111" i="370" s="1"/>
  <c r="AI111" i="370" s="1"/>
  <c r="Z112" i="471"/>
  <c r="E112" i="370" s="1"/>
  <c r="AI112" i="370" s="1"/>
  <c r="Z113" i="471"/>
  <c r="E113" i="370" s="1"/>
  <c r="AI113" i="370" s="1"/>
  <c r="Z114" i="471"/>
  <c r="E114" i="370" s="1"/>
  <c r="AI114" i="370" s="1"/>
  <c r="Z115" i="471"/>
  <c r="E115" i="370" s="1"/>
  <c r="AI115" i="370" s="1"/>
  <c r="Z116" i="471"/>
  <c r="E116" i="370" s="1"/>
  <c r="AI116" i="370" s="1"/>
  <c r="Z117" i="471"/>
  <c r="E117" i="370" s="1"/>
  <c r="AI117" i="370" s="1"/>
  <c r="Z118" i="471"/>
  <c r="E118" i="370" s="1"/>
  <c r="AI118" i="370" s="1"/>
  <c r="Z119" i="471"/>
  <c r="E119" i="370" s="1"/>
  <c r="AI119" i="370" s="1"/>
  <c r="Z120" i="471"/>
  <c r="E120" i="370" s="1"/>
  <c r="AI120" i="370" s="1"/>
  <c r="Z121" i="471"/>
  <c r="E121" i="370" s="1"/>
  <c r="AI121" i="370" s="1"/>
  <c r="Z122" i="471"/>
  <c r="E122" i="370" s="1"/>
  <c r="AI122" i="370" s="1"/>
  <c r="Z123" i="471"/>
  <c r="E123" i="370" s="1"/>
  <c r="AI123" i="370" s="1"/>
  <c r="Z124" i="471"/>
  <c r="E124" i="370" s="1"/>
  <c r="AI124" i="370" s="1"/>
  <c r="Z125" i="471"/>
  <c r="E125" i="370" s="1"/>
  <c r="AI125" i="370" s="1"/>
  <c r="Z126" i="471"/>
  <c r="E126" i="370" s="1"/>
  <c r="AI126" i="370" s="1"/>
  <c r="Z127" i="471"/>
  <c r="E127" i="370" s="1"/>
  <c r="AI127" i="370" s="1"/>
  <c r="Z128" i="471"/>
  <c r="E128" i="370" s="1"/>
  <c r="AI128" i="370" s="1"/>
  <c r="Z129" i="471"/>
  <c r="E129" i="370" s="1"/>
  <c r="AI129" i="370" s="1"/>
  <c r="Z130" i="471"/>
  <c r="E130" i="370" s="1"/>
  <c r="AI130" i="370" s="1"/>
  <c r="G4" i="471"/>
  <c r="F4" i="471"/>
  <c r="F5" i="471"/>
  <c r="G5" i="471"/>
  <c r="AA130" i="471"/>
  <c r="AB130" i="471"/>
  <c r="W130" i="471"/>
  <c r="AA129" i="471"/>
  <c r="AA128" i="471"/>
  <c r="AB128" i="471"/>
  <c r="W128" i="471"/>
  <c r="AA127" i="471"/>
  <c r="AA126" i="471"/>
  <c r="AB126" i="471"/>
  <c r="W126" i="471"/>
  <c r="AA125" i="471"/>
  <c r="AA124" i="471"/>
  <c r="AB124" i="471"/>
  <c r="W124" i="471"/>
  <c r="AA123" i="471"/>
  <c r="AA122" i="471"/>
  <c r="AB122" i="471"/>
  <c r="W122" i="471"/>
  <c r="AA121" i="471"/>
  <c r="AA120" i="471"/>
  <c r="AB120" i="471"/>
  <c r="W120" i="471"/>
  <c r="AA119" i="471"/>
  <c r="AB119" i="471"/>
  <c r="W119" i="471"/>
  <c r="AA118" i="471"/>
  <c r="AB118" i="471"/>
  <c r="AA117" i="471"/>
  <c r="AB117" i="471"/>
  <c r="AA116" i="471"/>
  <c r="AB116" i="471"/>
  <c r="W116" i="471"/>
  <c r="AA115" i="471"/>
  <c r="AB115" i="471"/>
  <c r="W115" i="471"/>
  <c r="AA114" i="471"/>
  <c r="AB114" i="471"/>
  <c r="AA113" i="471"/>
  <c r="AB113" i="471"/>
  <c r="AA112" i="471"/>
  <c r="AB112" i="471"/>
  <c r="W112" i="471"/>
  <c r="AA111" i="471"/>
  <c r="AB111" i="471"/>
  <c r="W111" i="471"/>
  <c r="AA110" i="471"/>
  <c r="AB110" i="471"/>
  <c r="AA109" i="471"/>
  <c r="AB109" i="471"/>
  <c r="AA108" i="471"/>
  <c r="AB108" i="471"/>
  <c r="W108" i="471"/>
  <c r="AA107" i="471"/>
  <c r="AB107" i="471"/>
  <c r="W107" i="471"/>
  <c r="AA106" i="471"/>
  <c r="AB106" i="471"/>
  <c r="AA105" i="471"/>
  <c r="AB105" i="471"/>
  <c r="AA104" i="471"/>
  <c r="AB104" i="471"/>
  <c r="W104" i="471"/>
  <c r="AA103" i="471"/>
  <c r="AB103" i="471"/>
  <c r="W103" i="471"/>
  <c r="AA102" i="471"/>
  <c r="AB102" i="471"/>
  <c r="AA101" i="471"/>
  <c r="AB101" i="471"/>
  <c r="AA100" i="471"/>
  <c r="AB100" i="471"/>
  <c r="W100" i="471"/>
  <c r="AA99" i="471"/>
  <c r="AB99" i="471"/>
  <c r="W99" i="471"/>
  <c r="AA98" i="471"/>
  <c r="AB98" i="471"/>
  <c r="AA97" i="471"/>
  <c r="AB97" i="471"/>
  <c r="AA96" i="471"/>
  <c r="AC96" i="471"/>
  <c r="AB96" i="471"/>
  <c r="Y96" i="471"/>
  <c r="W96" i="471"/>
  <c r="B96" i="471"/>
  <c r="AA95" i="471"/>
  <c r="AC95" i="471"/>
  <c r="Y95" i="471"/>
  <c r="B95" i="471"/>
  <c r="AA94" i="471"/>
  <c r="AC94" i="471"/>
  <c r="AB94" i="471"/>
  <c r="Y94" i="471"/>
  <c r="W94" i="471"/>
  <c r="B94" i="471"/>
  <c r="AA93" i="471"/>
  <c r="AC93" i="471"/>
  <c r="Y93" i="471"/>
  <c r="B93" i="471"/>
  <c r="AA92" i="471"/>
  <c r="AC92" i="471"/>
  <c r="AB92" i="471"/>
  <c r="Y92" i="471"/>
  <c r="W92" i="471"/>
  <c r="B92" i="471"/>
  <c r="AA91" i="471"/>
  <c r="AC91" i="471"/>
  <c r="Y91" i="471"/>
  <c r="B91" i="471"/>
  <c r="AA90" i="471"/>
  <c r="AC90" i="471"/>
  <c r="AB90" i="471"/>
  <c r="Y90" i="471"/>
  <c r="W90" i="471"/>
  <c r="B90" i="471"/>
  <c r="AA89" i="471"/>
  <c r="AC89" i="471"/>
  <c r="Y89" i="471"/>
  <c r="B89" i="471"/>
  <c r="AA88" i="471"/>
  <c r="AC88" i="471"/>
  <c r="AB88" i="471"/>
  <c r="Y88" i="471"/>
  <c r="W88" i="471"/>
  <c r="B88" i="471"/>
  <c r="AA87" i="471"/>
  <c r="AC87" i="471"/>
  <c r="Y87" i="471"/>
  <c r="B87" i="471"/>
  <c r="AA86" i="471"/>
  <c r="AC86" i="471"/>
  <c r="AB86" i="471"/>
  <c r="Y86" i="471"/>
  <c r="W86" i="471"/>
  <c r="B86" i="471"/>
  <c r="AA85" i="471"/>
  <c r="AC85" i="471"/>
  <c r="Y85" i="471"/>
  <c r="B85" i="471"/>
  <c r="AA84" i="471"/>
  <c r="AC84" i="471"/>
  <c r="AB84" i="471"/>
  <c r="Y84" i="471"/>
  <c r="W84" i="471"/>
  <c r="B84" i="471"/>
  <c r="AA83" i="471"/>
  <c r="AC83" i="471"/>
  <c r="Y83" i="471"/>
  <c r="B83" i="471"/>
  <c r="AA82" i="471"/>
  <c r="AC82" i="471"/>
  <c r="AB82" i="471"/>
  <c r="Y82" i="471"/>
  <c r="W82" i="471"/>
  <c r="B82" i="471"/>
  <c r="AA81" i="471"/>
  <c r="AC81" i="471"/>
  <c r="Y81" i="471"/>
  <c r="B81" i="471"/>
  <c r="AA80" i="471"/>
  <c r="AC80" i="471"/>
  <c r="AB80" i="471"/>
  <c r="Y80" i="471"/>
  <c r="W80" i="471"/>
  <c r="B80" i="471"/>
  <c r="AA79" i="471"/>
  <c r="AC79" i="471"/>
  <c r="Y79" i="471"/>
  <c r="B79" i="471"/>
  <c r="AA78" i="471"/>
  <c r="AC78" i="471"/>
  <c r="AB78" i="471"/>
  <c r="Y78" i="471"/>
  <c r="W78" i="471"/>
  <c r="B78" i="471"/>
  <c r="AA77" i="471"/>
  <c r="AC77" i="471"/>
  <c r="Y77" i="471"/>
  <c r="B77" i="471"/>
  <c r="AA76" i="471"/>
  <c r="AC76" i="471"/>
  <c r="AB76" i="471"/>
  <c r="Y76" i="471"/>
  <c r="W76" i="471"/>
  <c r="B76" i="471"/>
  <c r="AA75" i="471"/>
  <c r="AC75" i="471"/>
  <c r="Y75" i="471"/>
  <c r="B75" i="471"/>
  <c r="AA74" i="471"/>
  <c r="AC74" i="471"/>
  <c r="AB74" i="471"/>
  <c r="Y74" i="471"/>
  <c r="W74" i="471"/>
  <c r="B74" i="471"/>
  <c r="AA73" i="471"/>
  <c r="AC73" i="471"/>
  <c r="Y73" i="471"/>
  <c r="B73" i="471"/>
  <c r="AA72" i="471"/>
  <c r="AC72" i="471"/>
  <c r="AB72" i="471"/>
  <c r="Y72" i="471"/>
  <c r="W72" i="471"/>
  <c r="B72" i="471"/>
  <c r="AA71" i="471"/>
  <c r="AC71" i="471"/>
  <c r="Y71" i="471"/>
  <c r="B71" i="471"/>
  <c r="AA70" i="471"/>
  <c r="AC70" i="471"/>
  <c r="AB70" i="471"/>
  <c r="Y70" i="471"/>
  <c r="W70" i="471"/>
  <c r="B70" i="471"/>
  <c r="AA69" i="471"/>
  <c r="AC69" i="471"/>
  <c r="Y69" i="471"/>
  <c r="B69" i="471"/>
  <c r="AA68" i="471"/>
  <c r="AC68" i="471"/>
  <c r="AB68" i="471"/>
  <c r="Y68" i="471"/>
  <c r="W68" i="471"/>
  <c r="B68" i="471"/>
  <c r="AA67" i="471"/>
  <c r="AC67" i="471"/>
  <c r="Y67" i="471"/>
  <c r="B67" i="471"/>
  <c r="AA66" i="471"/>
  <c r="AC66" i="471"/>
  <c r="AB66" i="471"/>
  <c r="Y66" i="471"/>
  <c r="W66" i="471"/>
  <c r="B66" i="471"/>
  <c r="AA65" i="471"/>
  <c r="AC65" i="471"/>
  <c r="Y65" i="471"/>
  <c r="B65" i="471"/>
  <c r="AA64" i="471"/>
  <c r="AC64" i="471"/>
  <c r="AB64" i="471"/>
  <c r="Y64" i="471"/>
  <c r="W64" i="471"/>
  <c r="B64" i="471"/>
  <c r="AA63" i="471"/>
  <c r="AC63" i="471"/>
  <c r="Y63" i="471"/>
  <c r="B63" i="471"/>
  <c r="AA62" i="471"/>
  <c r="AC62" i="471"/>
  <c r="AB62" i="471"/>
  <c r="Y62" i="471"/>
  <c r="W62" i="471"/>
  <c r="B62" i="471"/>
  <c r="AA61" i="471"/>
  <c r="AC61" i="471"/>
  <c r="Y61" i="471"/>
  <c r="B61" i="471"/>
  <c r="AA60" i="471"/>
  <c r="AC60" i="471"/>
  <c r="AB60" i="471"/>
  <c r="Y60" i="471"/>
  <c r="W60" i="471"/>
  <c r="B60" i="471"/>
  <c r="AA59" i="471"/>
  <c r="AC59" i="471"/>
  <c r="Y59" i="471"/>
  <c r="B59" i="471"/>
  <c r="AA58" i="471"/>
  <c r="AC58" i="471"/>
  <c r="AB58" i="471"/>
  <c r="Y58" i="471"/>
  <c r="W58" i="471"/>
  <c r="B58" i="471"/>
  <c r="AA57" i="471"/>
  <c r="AC57" i="471"/>
  <c r="Y57" i="471"/>
  <c r="B57" i="471"/>
  <c r="AA56" i="471"/>
  <c r="AC56" i="471"/>
  <c r="AB56" i="471"/>
  <c r="Y56" i="471"/>
  <c r="W56" i="471"/>
  <c r="B56" i="471"/>
  <c r="AA55" i="471"/>
  <c r="AC55" i="471"/>
  <c r="Y55" i="471"/>
  <c r="B55" i="471"/>
  <c r="AA54" i="471"/>
  <c r="AC54" i="471"/>
  <c r="AB54" i="471"/>
  <c r="Y54" i="471"/>
  <c r="W54" i="471"/>
  <c r="B54" i="471"/>
  <c r="AA53" i="471"/>
  <c r="AC53" i="471"/>
  <c r="Y53" i="471"/>
  <c r="B53" i="471"/>
  <c r="AA52" i="471"/>
  <c r="AC52" i="471"/>
  <c r="AB52" i="471"/>
  <c r="Y52" i="471"/>
  <c r="W52" i="471"/>
  <c r="B52" i="471"/>
  <c r="AA51" i="471"/>
  <c r="AC51" i="471"/>
  <c r="Y51" i="471"/>
  <c r="B51" i="471"/>
  <c r="AA50" i="471"/>
  <c r="AC50" i="471"/>
  <c r="AB50" i="471"/>
  <c r="Y50" i="471"/>
  <c r="W50" i="471"/>
  <c r="B50" i="471"/>
  <c r="AA49" i="471"/>
  <c r="AC49" i="471"/>
  <c r="Y49" i="471"/>
  <c r="B49" i="471"/>
  <c r="AA48" i="471"/>
  <c r="AC48" i="471"/>
  <c r="AB48" i="471"/>
  <c r="Y48" i="471"/>
  <c r="W48" i="471"/>
  <c r="B48" i="471"/>
  <c r="AA47" i="471"/>
  <c r="AC47" i="471"/>
  <c r="Y47" i="471"/>
  <c r="B47" i="471"/>
  <c r="AA46" i="471"/>
  <c r="AC46" i="471"/>
  <c r="AB46" i="471"/>
  <c r="Y46" i="471"/>
  <c r="W46" i="471"/>
  <c r="B46" i="471"/>
  <c r="AA45" i="471"/>
  <c r="AC45" i="471"/>
  <c r="Y45" i="471"/>
  <c r="B45" i="471"/>
  <c r="AA44" i="471"/>
  <c r="AC44" i="471"/>
  <c r="AB44" i="471"/>
  <c r="Y44" i="471"/>
  <c r="W44" i="471"/>
  <c r="B44" i="471"/>
  <c r="AA43" i="471"/>
  <c r="AC43" i="471"/>
  <c r="AA42" i="471"/>
  <c r="AC42" i="471"/>
  <c r="AB42" i="471"/>
  <c r="Y42" i="471"/>
  <c r="W42" i="471"/>
  <c r="B42" i="471"/>
  <c r="AA41" i="471"/>
  <c r="AC41" i="471"/>
  <c r="B41" i="471"/>
  <c r="AA40" i="471"/>
  <c r="AC40" i="471"/>
  <c r="AB40" i="471"/>
  <c r="W40" i="471"/>
  <c r="Y40" i="471" s="1"/>
  <c r="B40" i="471"/>
  <c r="AA39" i="471"/>
  <c r="AC39" i="471"/>
  <c r="B39" i="471"/>
  <c r="AA38" i="471"/>
  <c r="AC38" i="471"/>
  <c r="AB38" i="471"/>
  <c r="W38" i="471"/>
  <c r="Y38" i="471" s="1"/>
  <c r="B38" i="471"/>
  <c r="AA37" i="471"/>
  <c r="AC37" i="471"/>
  <c r="B37" i="471"/>
  <c r="AA36" i="471"/>
  <c r="AC36" i="471"/>
  <c r="AB36" i="471"/>
  <c r="W36" i="471"/>
  <c r="Y36" i="471" s="1"/>
  <c r="B36" i="471"/>
  <c r="AA35" i="471"/>
  <c r="U35" i="471" s="1"/>
  <c r="AC35" i="471"/>
  <c r="AA34" i="471"/>
  <c r="AC34" i="471"/>
  <c r="AB34" i="471"/>
  <c r="B34" i="471"/>
  <c r="AA33" i="471"/>
  <c r="AA32" i="471"/>
  <c r="AA31" i="471"/>
  <c r="BJ30" i="471"/>
  <c r="BI30" i="471"/>
  <c r="BH30" i="471"/>
  <c r="BG30" i="471"/>
  <c r="BF30" i="471"/>
  <c r="BE30" i="471"/>
  <c r="BD30" i="471"/>
  <c r="BC30" i="471"/>
  <c r="BB30" i="471"/>
  <c r="BA30" i="471"/>
  <c r="AV30" i="471"/>
  <c r="AU30" i="471"/>
  <c r="AT30" i="471"/>
  <c r="AS30" i="471"/>
  <c r="AR30" i="471"/>
  <c r="AQ30" i="471"/>
  <c r="AP30" i="471"/>
  <c r="AO30" i="471"/>
  <c r="AN30" i="471"/>
  <c r="AM30" i="471"/>
  <c r="AL30" i="471"/>
  <c r="AK30" i="471"/>
  <c r="AJ30" i="471"/>
  <c r="AI30" i="471"/>
  <c r="AH30" i="471"/>
  <c r="AG30" i="471"/>
  <c r="AF30" i="471"/>
  <c r="AE30" i="471"/>
  <c r="AD30" i="471"/>
  <c r="AV29" i="471"/>
  <c r="AU29" i="471"/>
  <c r="AT29" i="471"/>
  <c r="AS29" i="471"/>
  <c r="AR29" i="471"/>
  <c r="AL29" i="471"/>
  <c r="AK29" i="471"/>
  <c r="AJ29" i="471"/>
  <c r="AI29" i="471"/>
  <c r="AH29" i="471"/>
  <c r="AG29" i="471"/>
  <c r="AF29" i="471"/>
  <c r="AE29" i="471"/>
  <c r="AD29" i="471"/>
  <c r="T29" i="471"/>
  <c r="AQ29" i="471" s="1"/>
  <c r="S29" i="471"/>
  <c r="AP29" i="471" s="1"/>
  <c r="R29" i="471"/>
  <c r="AO29" i="471" s="1"/>
  <c r="Q29" i="471"/>
  <c r="AN29" i="471" s="1"/>
  <c r="P29" i="471"/>
  <c r="AM29" i="471" s="1"/>
  <c r="E29" i="471"/>
  <c r="D29" i="471"/>
  <c r="C29" i="471"/>
  <c r="AC3" i="471"/>
  <c r="Z3" i="471"/>
  <c r="Y3" i="471"/>
  <c r="Z2" i="471"/>
  <c r="Y2" i="471"/>
  <c r="B1" i="471"/>
  <c r="G23" i="471" s="1"/>
  <c r="AV130" i="470"/>
  <c r="AU130" i="470"/>
  <c r="AT130" i="470"/>
  <c r="AS130" i="470"/>
  <c r="AR130" i="470"/>
  <c r="AQ130" i="470"/>
  <c r="AP130" i="470"/>
  <c r="AO130" i="470"/>
  <c r="AN130" i="470"/>
  <c r="AM130" i="470"/>
  <c r="AL130" i="470"/>
  <c r="AK130" i="470"/>
  <c r="AJ130" i="470"/>
  <c r="AI130" i="470"/>
  <c r="AH130" i="470"/>
  <c r="AG130" i="470"/>
  <c r="AF130" i="470"/>
  <c r="AE130" i="470"/>
  <c r="AD130" i="470"/>
  <c r="AV129" i="470"/>
  <c r="AU129" i="470"/>
  <c r="AT129" i="470"/>
  <c r="AS129" i="470"/>
  <c r="AR129" i="470"/>
  <c r="AQ129" i="470"/>
  <c r="AP129" i="470"/>
  <c r="AO129" i="470"/>
  <c r="AN129" i="470"/>
  <c r="AM129" i="470"/>
  <c r="AL129" i="470"/>
  <c r="AK129" i="470"/>
  <c r="AJ129" i="470"/>
  <c r="AI129" i="470"/>
  <c r="AH129" i="470"/>
  <c r="AG129" i="470"/>
  <c r="AF129" i="470"/>
  <c r="AE129" i="470"/>
  <c r="AD129" i="470"/>
  <c r="AV128" i="470"/>
  <c r="AU128" i="470"/>
  <c r="AT128" i="470"/>
  <c r="AS128" i="470"/>
  <c r="AR128" i="470"/>
  <c r="AQ128" i="470"/>
  <c r="AP128" i="470"/>
  <c r="AO128" i="470"/>
  <c r="AN128" i="470"/>
  <c r="AM128" i="470"/>
  <c r="AL128" i="470"/>
  <c r="AK128" i="470"/>
  <c r="AJ128" i="470"/>
  <c r="AI128" i="470"/>
  <c r="AH128" i="470"/>
  <c r="AG128" i="470"/>
  <c r="AF128" i="470"/>
  <c r="AE128" i="470"/>
  <c r="AD128" i="470"/>
  <c r="AV127" i="470"/>
  <c r="AU127" i="470"/>
  <c r="AT127" i="470"/>
  <c r="AS127" i="470"/>
  <c r="AR127" i="470"/>
  <c r="AQ127" i="470"/>
  <c r="AP127" i="470"/>
  <c r="AO127" i="470"/>
  <c r="AN127" i="470"/>
  <c r="AM127" i="470"/>
  <c r="AL127" i="470"/>
  <c r="AK127" i="470"/>
  <c r="AJ127" i="470"/>
  <c r="AI127" i="470"/>
  <c r="AH127" i="470"/>
  <c r="AG127" i="470"/>
  <c r="AF127" i="470"/>
  <c r="AE127" i="470"/>
  <c r="AD127" i="470"/>
  <c r="AV126" i="470"/>
  <c r="AU126" i="470"/>
  <c r="AT126" i="470"/>
  <c r="AS126" i="470"/>
  <c r="AR126" i="470"/>
  <c r="AQ126" i="470"/>
  <c r="AP126" i="470"/>
  <c r="AO126" i="470"/>
  <c r="AN126" i="470"/>
  <c r="AM126" i="470"/>
  <c r="AL126" i="470"/>
  <c r="AK126" i="470"/>
  <c r="AJ126" i="470"/>
  <c r="AI126" i="470"/>
  <c r="AH126" i="470"/>
  <c r="AG126" i="470"/>
  <c r="AF126" i="470"/>
  <c r="AE126" i="470"/>
  <c r="AD126" i="470"/>
  <c r="AV125" i="470"/>
  <c r="AU125" i="470"/>
  <c r="AT125" i="470"/>
  <c r="AS125" i="470"/>
  <c r="AR125" i="470"/>
  <c r="AQ125" i="470"/>
  <c r="AP125" i="470"/>
  <c r="AO125" i="470"/>
  <c r="AN125" i="470"/>
  <c r="AM125" i="470"/>
  <c r="AL125" i="470"/>
  <c r="AK125" i="470"/>
  <c r="AJ125" i="470"/>
  <c r="AI125" i="470"/>
  <c r="AH125" i="470"/>
  <c r="AG125" i="470"/>
  <c r="AF125" i="470"/>
  <c r="AE125" i="470"/>
  <c r="AD125" i="470"/>
  <c r="AV124" i="470"/>
  <c r="AU124" i="470"/>
  <c r="AT124" i="470"/>
  <c r="AS124" i="470"/>
  <c r="AR124" i="470"/>
  <c r="AQ124" i="470"/>
  <c r="AP124" i="470"/>
  <c r="AO124" i="470"/>
  <c r="AN124" i="470"/>
  <c r="AM124" i="470"/>
  <c r="AL124" i="470"/>
  <c r="AK124" i="470"/>
  <c r="AJ124" i="470"/>
  <c r="AI124" i="470"/>
  <c r="AH124" i="470"/>
  <c r="AG124" i="470"/>
  <c r="AF124" i="470"/>
  <c r="AE124" i="470"/>
  <c r="AD124" i="470"/>
  <c r="AV123" i="470"/>
  <c r="AU123" i="470"/>
  <c r="AT123" i="470"/>
  <c r="AS123" i="470"/>
  <c r="AR123" i="470"/>
  <c r="AQ123" i="470"/>
  <c r="AP123" i="470"/>
  <c r="AO123" i="470"/>
  <c r="AN123" i="470"/>
  <c r="AM123" i="470"/>
  <c r="AL123" i="470"/>
  <c r="AK123" i="470"/>
  <c r="AJ123" i="470"/>
  <c r="AI123" i="470"/>
  <c r="AH123" i="470"/>
  <c r="AG123" i="470"/>
  <c r="AF123" i="470"/>
  <c r="AE123" i="470"/>
  <c r="AD123" i="470"/>
  <c r="AV122" i="470"/>
  <c r="AU122" i="470"/>
  <c r="AT122" i="470"/>
  <c r="AS122" i="470"/>
  <c r="AR122" i="470"/>
  <c r="AQ122" i="470"/>
  <c r="AP122" i="470"/>
  <c r="AO122" i="470"/>
  <c r="AN122" i="470"/>
  <c r="AM122" i="470"/>
  <c r="AL122" i="470"/>
  <c r="AK122" i="470"/>
  <c r="AJ122" i="470"/>
  <c r="AI122" i="470"/>
  <c r="AH122" i="470"/>
  <c r="AG122" i="470"/>
  <c r="AF122" i="470"/>
  <c r="AE122" i="470"/>
  <c r="AD122" i="470"/>
  <c r="AV121" i="470"/>
  <c r="AU121" i="470"/>
  <c r="AT121" i="470"/>
  <c r="AS121" i="470"/>
  <c r="AR121" i="470"/>
  <c r="AQ121" i="470"/>
  <c r="AP121" i="470"/>
  <c r="AO121" i="470"/>
  <c r="AN121" i="470"/>
  <c r="AM121" i="470"/>
  <c r="AL121" i="470"/>
  <c r="AK121" i="470"/>
  <c r="AJ121" i="470"/>
  <c r="AI121" i="470"/>
  <c r="AH121" i="470"/>
  <c r="AG121" i="470"/>
  <c r="AF121" i="470"/>
  <c r="AE121" i="470"/>
  <c r="AD121" i="470"/>
  <c r="AV120" i="470"/>
  <c r="AU120" i="470"/>
  <c r="AT120" i="470"/>
  <c r="AS120" i="470"/>
  <c r="AR120" i="470"/>
  <c r="AQ120" i="470"/>
  <c r="AP120" i="470"/>
  <c r="AO120" i="470"/>
  <c r="AN120" i="470"/>
  <c r="AM120" i="470"/>
  <c r="AL120" i="470"/>
  <c r="AK120" i="470"/>
  <c r="AJ120" i="470"/>
  <c r="AI120" i="470"/>
  <c r="AH120" i="470"/>
  <c r="AG120" i="470"/>
  <c r="AF120" i="470"/>
  <c r="AE120" i="470"/>
  <c r="AD120" i="470"/>
  <c r="AV119" i="470"/>
  <c r="AU119" i="470"/>
  <c r="AT119" i="470"/>
  <c r="AS119" i="470"/>
  <c r="AR119" i="470"/>
  <c r="AQ119" i="470"/>
  <c r="AP119" i="470"/>
  <c r="AO119" i="470"/>
  <c r="AN119" i="470"/>
  <c r="AM119" i="470"/>
  <c r="AL119" i="470"/>
  <c r="AK119" i="470"/>
  <c r="AJ119" i="470"/>
  <c r="AI119" i="470"/>
  <c r="AH119" i="470"/>
  <c r="AG119" i="470"/>
  <c r="AF119" i="470"/>
  <c r="AE119" i="470"/>
  <c r="AD119" i="470"/>
  <c r="AV118" i="470"/>
  <c r="AU118" i="470"/>
  <c r="AT118" i="470"/>
  <c r="AS118" i="470"/>
  <c r="AR118" i="470"/>
  <c r="AQ118" i="470"/>
  <c r="AP118" i="470"/>
  <c r="AO118" i="470"/>
  <c r="AN118" i="470"/>
  <c r="AM118" i="470"/>
  <c r="AL118" i="470"/>
  <c r="AK118" i="470"/>
  <c r="AJ118" i="470"/>
  <c r="AI118" i="470"/>
  <c r="AH118" i="470"/>
  <c r="AG118" i="470"/>
  <c r="AF118" i="470"/>
  <c r="AE118" i="470"/>
  <c r="AD118" i="470"/>
  <c r="AV117" i="470"/>
  <c r="AU117" i="470"/>
  <c r="AT117" i="470"/>
  <c r="AS117" i="470"/>
  <c r="AR117" i="470"/>
  <c r="AQ117" i="470"/>
  <c r="AP117" i="470"/>
  <c r="AO117" i="470"/>
  <c r="AN117" i="470"/>
  <c r="AM117" i="470"/>
  <c r="AL117" i="470"/>
  <c r="AK117" i="470"/>
  <c r="AJ117" i="470"/>
  <c r="AI117" i="470"/>
  <c r="AH117" i="470"/>
  <c r="AG117" i="470"/>
  <c r="AF117" i="470"/>
  <c r="AE117" i="470"/>
  <c r="AD117" i="470"/>
  <c r="AV116" i="470"/>
  <c r="AU116" i="470"/>
  <c r="AT116" i="470"/>
  <c r="AS116" i="470"/>
  <c r="AR116" i="470"/>
  <c r="AQ116" i="470"/>
  <c r="AP116" i="470"/>
  <c r="AO116" i="470"/>
  <c r="AN116" i="470"/>
  <c r="AM116" i="470"/>
  <c r="AL116" i="470"/>
  <c r="AK116" i="470"/>
  <c r="AJ116" i="470"/>
  <c r="AI116" i="470"/>
  <c r="AH116" i="470"/>
  <c r="AG116" i="470"/>
  <c r="AF116" i="470"/>
  <c r="AE116" i="470"/>
  <c r="AD116" i="470"/>
  <c r="AV115" i="470"/>
  <c r="AU115" i="470"/>
  <c r="AT115" i="470"/>
  <c r="AS115" i="470"/>
  <c r="AR115" i="470"/>
  <c r="AQ115" i="470"/>
  <c r="AP115" i="470"/>
  <c r="AO115" i="470"/>
  <c r="AN115" i="470"/>
  <c r="AM115" i="470"/>
  <c r="AL115" i="470"/>
  <c r="AK115" i="470"/>
  <c r="AJ115" i="470"/>
  <c r="AI115" i="470"/>
  <c r="AH115" i="470"/>
  <c r="AG115" i="470"/>
  <c r="AF115" i="470"/>
  <c r="AE115" i="470"/>
  <c r="AD115" i="470"/>
  <c r="AV114" i="470"/>
  <c r="AU114" i="470"/>
  <c r="AT114" i="470"/>
  <c r="AS114" i="470"/>
  <c r="AR114" i="470"/>
  <c r="AQ114" i="470"/>
  <c r="AP114" i="470"/>
  <c r="AO114" i="470"/>
  <c r="AN114" i="470"/>
  <c r="AM114" i="470"/>
  <c r="AL114" i="470"/>
  <c r="AK114" i="470"/>
  <c r="AJ114" i="470"/>
  <c r="AI114" i="470"/>
  <c r="AH114" i="470"/>
  <c r="AG114" i="470"/>
  <c r="AF114" i="470"/>
  <c r="AE114" i="470"/>
  <c r="AD114" i="470"/>
  <c r="AV113" i="470"/>
  <c r="AU113" i="470"/>
  <c r="AT113" i="470"/>
  <c r="AS113" i="470"/>
  <c r="AR113" i="470"/>
  <c r="AQ113" i="470"/>
  <c r="AP113" i="470"/>
  <c r="AO113" i="470"/>
  <c r="AN113" i="470"/>
  <c r="AM113" i="470"/>
  <c r="AL113" i="470"/>
  <c r="AK113" i="470"/>
  <c r="AJ113" i="470"/>
  <c r="AI113" i="470"/>
  <c r="AH113" i="470"/>
  <c r="AG113" i="470"/>
  <c r="AF113" i="470"/>
  <c r="AE113" i="470"/>
  <c r="AD113" i="470"/>
  <c r="AV112" i="470"/>
  <c r="AU112" i="470"/>
  <c r="AT112" i="470"/>
  <c r="AS112" i="470"/>
  <c r="AR112" i="470"/>
  <c r="AQ112" i="470"/>
  <c r="AP112" i="470"/>
  <c r="AO112" i="470"/>
  <c r="AN112" i="470"/>
  <c r="AM112" i="470"/>
  <c r="AL112" i="470"/>
  <c r="AK112" i="470"/>
  <c r="AJ112" i="470"/>
  <c r="AI112" i="470"/>
  <c r="AH112" i="470"/>
  <c r="AG112" i="470"/>
  <c r="AF112" i="470"/>
  <c r="AE112" i="470"/>
  <c r="AD112" i="470"/>
  <c r="AV111" i="470"/>
  <c r="AU111" i="470"/>
  <c r="AT111" i="470"/>
  <c r="AS111" i="470"/>
  <c r="AR111" i="470"/>
  <c r="AQ111" i="470"/>
  <c r="AP111" i="470"/>
  <c r="AO111" i="470"/>
  <c r="AN111" i="470"/>
  <c r="AM111" i="470"/>
  <c r="AL111" i="470"/>
  <c r="AK111" i="470"/>
  <c r="AJ111" i="470"/>
  <c r="AI111" i="470"/>
  <c r="AH111" i="470"/>
  <c r="AG111" i="470"/>
  <c r="AF111" i="470"/>
  <c r="AE111" i="470"/>
  <c r="AD111" i="470"/>
  <c r="AV110" i="470"/>
  <c r="AU110" i="470"/>
  <c r="AT110" i="470"/>
  <c r="AS110" i="470"/>
  <c r="AR110" i="470"/>
  <c r="AQ110" i="470"/>
  <c r="AP110" i="470"/>
  <c r="AO110" i="470"/>
  <c r="AN110" i="470"/>
  <c r="AM110" i="470"/>
  <c r="AL110" i="470"/>
  <c r="AK110" i="470"/>
  <c r="AJ110" i="470"/>
  <c r="AI110" i="470"/>
  <c r="AH110" i="470"/>
  <c r="AG110" i="470"/>
  <c r="AF110" i="470"/>
  <c r="AE110" i="470"/>
  <c r="AD110" i="470"/>
  <c r="AV109" i="470"/>
  <c r="AU109" i="470"/>
  <c r="AT109" i="470"/>
  <c r="AS109" i="470"/>
  <c r="AR109" i="470"/>
  <c r="AQ109" i="470"/>
  <c r="AP109" i="470"/>
  <c r="AO109" i="470"/>
  <c r="AN109" i="470"/>
  <c r="AM109" i="470"/>
  <c r="AL109" i="470"/>
  <c r="AK109" i="470"/>
  <c r="AJ109" i="470"/>
  <c r="AI109" i="470"/>
  <c r="AH109" i="470"/>
  <c r="AG109" i="470"/>
  <c r="AF109" i="470"/>
  <c r="AE109" i="470"/>
  <c r="AD109" i="470"/>
  <c r="AV108" i="470"/>
  <c r="AU108" i="470"/>
  <c r="AT108" i="470"/>
  <c r="AS108" i="470"/>
  <c r="AR108" i="470"/>
  <c r="AQ108" i="470"/>
  <c r="AP108" i="470"/>
  <c r="AO108" i="470"/>
  <c r="AN108" i="470"/>
  <c r="AM108" i="470"/>
  <c r="AL108" i="470"/>
  <c r="AK108" i="470"/>
  <c r="AJ108" i="470"/>
  <c r="AI108" i="470"/>
  <c r="AH108" i="470"/>
  <c r="AG108" i="470"/>
  <c r="AF108" i="470"/>
  <c r="AE108" i="470"/>
  <c r="AD108" i="470"/>
  <c r="AV107" i="470"/>
  <c r="AU107" i="470"/>
  <c r="AT107" i="470"/>
  <c r="AS107" i="470"/>
  <c r="AR107" i="470"/>
  <c r="AQ107" i="470"/>
  <c r="AP107" i="470"/>
  <c r="AO107" i="470"/>
  <c r="AN107" i="470"/>
  <c r="AM107" i="470"/>
  <c r="AL107" i="470"/>
  <c r="AK107" i="470"/>
  <c r="AJ107" i="470"/>
  <c r="AI107" i="470"/>
  <c r="AH107" i="470"/>
  <c r="AG107" i="470"/>
  <c r="AF107" i="470"/>
  <c r="AE107" i="470"/>
  <c r="AD107" i="470"/>
  <c r="AV106" i="470"/>
  <c r="AU106" i="470"/>
  <c r="AT106" i="470"/>
  <c r="AS106" i="470"/>
  <c r="AR106" i="470"/>
  <c r="AQ106" i="470"/>
  <c r="AP106" i="470"/>
  <c r="AO106" i="470"/>
  <c r="AN106" i="470"/>
  <c r="AM106" i="470"/>
  <c r="AL106" i="470"/>
  <c r="AK106" i="470"/>
  <c r="AJ106" i="470"/>
  <c r="AI106" i="470"/>
  <c r="AH106" i="470"/>
  <c r="AG106" i="470"/>
  <c r="AF106" i="470"/>
  <c r="AE106" i="470"/>
  <c r="AD106" i="470"/>
  <c r="AV105" i="470"/>
  <c r="AU105" i="470"/>
  <c r="AT105" i="470"/>
  <c r="AS105" i="470"/>
  <c r="AR105" i="470"/>
  <c r="AQ105" i="470"/>
  <c r="AP105" i="470"/>
  <c r="AO105" i="470"/>
  <c r="AN105" i="470"/>
  <c r="AM105" i="470"/>
  <c r="AL105" i="470"/>
  <c r="AK105" i="470"/>
  <c r="AJ105" i="470"/>
  <c r="AI105" i="470"/>
  <c r="AH105" i="470"/>
  <c r="AG105" i="470"/>
  <c r="AF105" i="470"/>
  <c r="AE105" i="470"/>
  <c r="AD105" i="470"/>
  <c r="AV104" i="470"/>
  <c r="AU104" i="470"/>
  <c r="AT104" i="470"/>
  <c r="AS104" i="470"/>
  <c r="AR104" i="470"/>
  <c r="AQ104" i="470"/>
  <c r="AP104" i="470"/>
  <c r="AO104" i="470"/>
  <c r="AN104" i="470"/>
  <c r="AM104" i="470"/>
  <c r="AL104" i="470"/>
  <c r="AK104" i="470"/>
  <c r="AJ104" i="470"/>
  <c r="AI104" i="470"/>
  <c r="AH104" i="470"/>
  <c r="AG104" i="470"/>
  <c r="AF104" i="470"/>
  <c r="AE104" i="470"/>
  <c r="AD104" i="470"/>
  <c r="AV103" i="470"/>
  <c r="AU103" i="470"/>
  <c r="AT103" i="470"/>
  <c r="AS103" i="470"/>
  <c r="AR103" i="470"/>
  <c r="AQ103" i="470"/>
  <c r="AP103" i="470"/>
  <c r="AO103" i="470"/>
  <c r="AN103" i="470"/>
  <c r="AM103" i="470"/>
  <c r="AL103" i="470"/>
  <c r="AK103" i="470"/>
  <c r="AJ103" i="470"/>
  <c r="AI103" i="470"/>
  <c r="AH103" i="470"/>
  <c r="AG103" i="470"/>
  <c r="AF103" i="470"/>
  <c r="AE103" i="470"/>
  <c r="AD103" i="470"/>
  <c r="AV102" i="470"/>
  <c r="AU102" i="470"/>
  <c r="AT102" i="470"/>
  <c r="AS102" i="470"/>
  <c r="AR102" i="470"/>
  <c r="AQ102" i="470"/>
  <c r="AP102" i="470"/>
  <c r="AO102" i="470"/>
  <c r="AN102" i="470"/>
  <c r="AM102" i="470"/>
  <c r="AL102" i="470"/>
  <c r="AK102" i="470"/>
  <c r="AJ102" i="470"/>
  <c r="AI102" i="470"/>
  <c r="AH102" i="470"/>
  <c r="AG102" i="470"/>
  <c r="AF102" i="470"/>
  <c r="AE102" i="470"/>
  <c r="AD102" i="470"/>
  <c r="AV101" i="470"/>
  <c r="AU101" i="470"/>
  <c r="AT101" i="470"/>
  <c r="AS101" i="470"/>
  <c r="AR101" i="470"/>
  <c r="AQ101" i="470"/>
  <c r="AP101" i="470"/>
  <c r="AO101" i="470"/>
  <c r="AN101" i="470"/>
  <c r="AM101" i="470"/>
  <c r="AL101" i="470"/>
  <c r="AK101" i="470"/>
  <c r="AJ101" i="470"/>
  <c r="AI101" i="470"/>
  <c r="AH101" i="470"/>
  <c r="AG101" i="470"/>
  <c r="AF101" i="470"/>
  <c r="AE101" i="470"/>
  <c r="AD101" i="470"/>
  <c r="AV100" i="470"/>
  <c r="AU100" i="470"/>
  <c r="AT100" i="470"/>
  <c r="AS100" i="470"/>
  <c r="AR100" i="470"/>
  <c r="AQ100" i="470"/>
  <c r="AP100" i="470"/>
  <c r="AO100" i="470"/>
  <c r="AN100" i="470"/>
  <c r="AM100" i="470"/>
  <c r="AL100" i="470"/>
  <c r="AK100" i="470"/>
  <c r="AJ100" i="470"/>
  <c r="AI100" i="470"/>
  <c r="AH100" i="470"/>
  <c r="AG100" i="470"/>
  <c r="AF100" i="470"/>
  <c r="AE100" i="470"/>
  <c r="AD100" i="470"/>
  <c r="AV99" i="470"/>
  <c r="AU99" i="470"/>
  <c r="AT99" i="470"/>
  <c r="AS99" i="470"/>
  <c r="AR99" i="470"/>
  <c r="AQ99" i="470"/>
  <c r="AP99" i="470"/>
  <c r="AO99" i="470"/>
  <c r="AN99" i="470"/>
  <c r="AM99" i="470"/>
  <c r="AL99" i="470"/>
  <c r="AK99" i="470"/>
  <c r="AJ99" i="470"/>
  <c r="AI99" i="470"/>
  <c r="AH99" i="470"/>
  <c r="AG99" i="470"/>
  <c r="AF99" i="470"/>
  <c r="AE99" i="470"/>
  <c r="AD99" i="470"/>
  <c r="AV98" i="470"/>
  <c r="AU98" i="470"/>
  <c r="AT98" i="470"/>
  <c r="AS98" i="470"/>
  <c r="AR98" i="470"/>
  <c r="AQ98" i="470"/>
  <c r="AP98" i="470"/>
  <c r="AO98" i="470"/>
  <c r="AN98" i="470"/>
  <c r="AM98" i="470"/>
  <c r="AL98" i="470"/>
  <c r="AK98" i="470"/>
  <c r="AJ98" i="470"/>
  <c r="AI98" i="470"/>
  <c r="AH98" i="470"/>
  <c r="AG98" i="470"/>
  <c r="AF98" i="470"/>
  <c r="AE98" i="470"/>
  <c r="AD98" i="470"/>
  <c r="AV97" i="470"/>
  <c r="AU97" i="470"/>
  <c r="AT97" i="470"/>
  <c r="AS97" i="470"/>
  <c r="AR97" i="470"/>
  <c r="AQ97" i="470"/>
  <c r="AP97" i="470"/>
  <c r="AO97" i="470"/>
  <c r="AN97" i="470"/>
  <c r="AM97" i="470"/>
  <c r="AL97" i="470"/>
  <c r="AK97" i="470"/>
  <c r="AJ97" i="470"/>
  <c r="AI97" i="470"/>
  <c r="AH97" i="470"/>
  <c r="AG97" i="470"/>
  <c r="AF97" i="470"/>
  <c r="AE97" i="470"/>
  <c r="AD97" i="470"/>
  <c r="AV96" i="470"/>
  <c r="AU96" i="470"/>
  <c r="AT96" i="470"/>
  <c r="AS96" i="470"/>
  <c r="AR96" i="470"/>
  <c r="AQ96" i="470"/>
  <c r="AP96" i="470"/>
  <c r="AO96" i="470"/>
  <c r="AN96" i="470"/>
  <c r="AM96" i="470"/>
  <c r="AL96" i="470"/>
  <c r="AK96" i="470"/>
  <c r="AJ96" i="470"/>
  <c r="AI96" i="470"/>
  <c r="AH96" i="470"/>
  <c r="AG96" i="470"/>
  <c r="AF96" i="470"/>
  <c r="AE96" i="470"/>
  <c r="AD96" i="470"/>
  <c r="AV95" i="470"/>
  <c r="AU95" i="470"/>
  <c r="AT95" i="470"/>
  <c r="AS95" i="470"/>
  <c r="AR95" i="470"/>
  <c r="AQ95" i="470"/>
  <c r="AP95" i="470"/>
  <c r="AO95" i="470"/>
  <c r="AN95" i="470"/>
  <c r="AM95" i="470"/>
  <c r="AL95" i="470"/>
  <c r="AK95" i="470"/>
  <c r="AJ95" i="470"/>
  <c r="AI95" i="470"/>
  <c r="AH95" i="470"/>
  <c r="AG95" i="470"/>
  <c r="AF95" i="470"/>
  <c r="AE95" i="470"/>
  <c r="AD95" i="470"/>
  <c r="AV94" i="470"/>
  <c r="AU94" i="470"/>
  <c r="AT94" i="470"/>
  <c r="AS94" i="470"/>
  <c r="AR94" i="470"/>
  <c r="AQ94" i="470"/>
  <c r="AP94" i="470"/>
  <c r="AO94" i="470"/>
  <c r="AN94" i="470"/>
  <c r="AM94" i="470"/>
  <c r="AL94" i="470"/>
  <c r="AK94" i="470"/>
  <c r="AJ94" i="470"/>
  <c r="AI94" i="470"/>
  <c r="AH94" i="470"/>
  <c r="AG94" i="470"/>
  <c r="AF94" i="470"/>
  <c r="AE94" i="470"/>
  <c r="AD94" i="470"/>
  <c r="AV93" i="470"/>
  <c r="AU93" i="470"/>
  <c r="AT93" i="470"/>
  <c r="AS93" i="470"/>
  <c r="AR93" i="470"/>
  <c r="AQ93" i="470"/>
  <c r="AP93" i="470"/>
  <c r="AO93" i="470"/>
  <c r="AN93" i="470"/>
  <c r="AM93" i="470"/>
  <c r="AL93" i="470"/>
  <c r="AK93" i="470"/>
  <c r="AJ93" i="470"/>
  <c r="AI93" i="470"/>
  <c r="AH93" i="470"/>
  <c r="AG93" i="470"/>
  <c r="AF93" i="470"/>
  <c r="AE93" i="470"/>
  <c r="AD93" i="470"/>
  <c r="AV92" i="470"/>
  <c r="AU92" i="470"/>
  <c r="AT92" i="470"/>
  <c r="AS92" i="470"/>
  <c r="AR92" i="470"/>
  <c r="AQ92" i="470"/>
  <c r="AP92" i="470"/>
  <c r="AO92" i="470"/>
  <c r="AN92" i="470"/>
  <c r="AM92" i="470"/>
  <c r="AL92" i="470"/>
  <c r="AK92" i="470"/>
  <c r="AJ92" i="470"/>
  <c r="AI92" i="470"/>
  <c r="AH92" i="470"/>
  <c r="AG92" i="470"/>
  <c r="AF92" i="470"/>
  <c r="AE92" i="470"/>
  <c r="AD92" i="470"/>
  <c r="AV91" i="470"/>
  <c r="AU91" i="470"/>
  <c r="AT91" i="470"/>
  <c r="AS91" i="470"/>
  <c r="AR91" i="470"/>
  <c r="AQ91" i="470"/>
  <c r="AP91" i="470"/>
  <c r="AO91" i="470"/>
  <c r="AN91" i="470"/>
  <c r="AM91" i="470"/>
  <c r="AL91" i="470"/>
  <c r="AK91" i="470"/>
  <c r="AJ91" i="470"/>
  <c r="AI91" i="470"/>
  <c r="AH91" i="470"/>
  <c r="AG91" i="470"/>
  <c r="AF91" i="470"/>
  <c r="AE91" i="470"/>
  <c r="AD91" i="470"/>
  <c r="AV90" i="470"/>
  <c r="AU90" i="470"/>
  <c r="AT90" i="470"/>
  <c r="AS90" i="470"/>
  <c r="AR90" i="470"/>
  <c r="AQ90" i="470"/>
  <c r="AP90" i="470"/>
  <c r="AO90" i="470"/>
  <c r="AN90" i="470"/>
  <c r="AM90" i="470"/>
  <c r="AL90" i="470"/>
  <c r="AK90" i="470"/>
  <c r="AJ90" i="470"/>
  <c r="AI90" i="470"/>
  <c r="AH90" i="470"/>
  <c r="AG90" i="470"/>
  <c r="AF90" i="470"/>
  <c r="AE90" i="470"/>
  <c r="AD90" i="470"/>
  <c r="AV89" i="470"/>
  <c r="AU89" i="470"/>
  <c r="AT89" i="470"/>
  <c r="AS89" i="470"/>
  <c r="AR89" i="470"/>
  <c r="AQ89" i="470"/>
  <c r="AP89" i="470"/>
  <c r="AO89" i="470"/>
  <c r="AN89" i="470"/>
  <c r="AM89" i="470"/>
  <c r="AL89" i="470"/>
  <c r="AK89" i="470"/>
  <c r="AJ89" i="470"/>
  <c r="AI89" i="470"/>
  <c r="AH89" i="470"/>
  <c r="AG89" i="470"/>
  <c r="AF89" i="470"/>
  <c r="AE89" i="470"/>
  <c r="AD89" i="470"/>
  <c r="AV88" i="470"/>
  <c r="AU88" i="470"/>
  <c r="AT88" i="470"/>
  <c r="AS88" i="470"/>
  <c r="AR88" i="470"/>
  <c r="AQ88" i="470"/>
  <c r="AP88" i="470"/>
  <c r="AO88" i="470"/>
  <c r="AN88" i="470"/>
  <c r="AM88" i="470"/>
  <c r="AL88" i="470"/>
  <c r="AK88" i="470"/>
  <c r="AJ88" i="470"/>
  <c r="AI88" i="470"/>
  <c r="AH88" i="470"/>
  <c r="AG88" i="470"/>
  <c r="AF88" i="470"/>
  <c r="AE88" i="470"/>
  <c r="AD88" i="470"/>
  <c r="AV87" i="470"/>
  <c r="AU87" i="470"/>
  <c r="AT87" i="470"/>
  <c r="AS87" i="470"/>
  <c r="AR87" i="470"/>
  <c r="AQ87" i="470"/>
  <c r="AP87" i="470"/>
  <c r="AO87" i="470"/>
  <c r="AN87" i="470"/>
  <c r="AM87" i="470"/>
  <c r="AL87" i="470"/>
  <c r="AK87" i="470"/>
  <c r="AJ87" i="470"/>
  <c r="AI87" i="470"/>
  <c r="AH87" i="470"/>
  <c r="AG87" i="470"/>
  <c r="AF87" i="470"/>
  <c r="AE87" i="470"/>
  <c r="AD87" i="470"/>
  <c r="AV86" i="470"/>
  <c r="AU86" i="470"/>
  <c r="AT86" i="470"/>
  <c r="AS86" i="470"/>
  <c r="AR86" i="470"/>
  <c r="AQ86" i="470"/>
  <c r="AP86" i="470"/>
  <c r="AO86" i="470"/>
  <c r="AN86" i="470"/>
  <c r="AM86" i="470"/>
  <c r="AL86" i="470"/>
  <c r="AK86" i="470"/>
  <c r="AJ86" i="470"/>
  <c r="AI86" i="470"/>
  <c r="AH86" i="470"/>
  <c r="AG86" i="470"/>
  <c r="AF86" i="470"/>
  <c r="AE86" i="470"/>
  <c r="AD86" i="470"/>
  <c r="AV85" i="470"/>
  <c r="AU85" i="470"/>
  <c r="AT85" i="470"/>
  <c r="AS85" i="470"/>
  <c r="AR85" i="470"/>
  <c r="AQ85" i="470"/>
  <c r="AP85" i="470"/>
  <c r="AO85" i="470"/>
  <c r="AN85" i="470"/>
  <c r="AM85" i="470"/>
  <c r="AL85" i="470"/>
  <c r="AK85" i="470"/>
  <c r="AJ85" i="470"/>
  <c r="AI85" i="470"/>
  <c r="AH85" i="470"/>
  <c r="AG85" i="470"/>
  <c r="AF85" i="470"/>
  <c r="AE85" i="470"/>
  <c r="AD85" i="470"/>
  <c r="AV84" i="470"/>
  <c r="AU84" i="470"/>
  <c r="AT84" i="470"/>
  <c r="AS84" i="470"/>
  <c r="AR84" i="470"/>
  <c r="AQ84" i="470"/>
  <c r="AP84" i="470"/>
  <c r="AO84" i="470"/>
  <c r="AN84" i="470"/>
  <c r="AM84" i="470"/>
  <c r="AL84" i="470"/>
  <c r="AK84" i="470"/>
  <c r="AJ84" i="470"/>
  <c r="AI84" i="470"/>
  <c r="AH84" i="470"/>
  <c r="AG84" i="470"/>
  <c r="AF84" i="470"/>
  <c r="AE84" i="470"/>
  <c r="AD84" i="470"/>
  <c r="AV83" i="470"/>
  <c r="AU83" i="470"/>
  <c r="AT83" i="470"/>
  <c r="AS83" i="470"/>
  <c r="AR83" i="470"/>
  <c r="AQ83" i="470"/>
  <c r="AP83" i="470"/>
  <c r="AO83" i="470"/>
  <c r="AN83" i="470"/>
  <c r="AM83" i="470"/>
  <c r="AL83" i="470"/>
  <c r="AK83" i="470"/>
  <c r="AJ83" i="470"/>
  <c r="AI83" i="470"/>
  <c r="AH83" i="470"/>
  <c r="AG83" i="470"/>
  <c r="AF83" i="470"/>
  <c r="AE83" i="470"/>
  <c r="AD83" i="470"/>
  <c r="AV82" i="470"/>
  <c r="AU82" i="470"/>
  <c r="AT82" i="470"/>
  <c r="AS82" i="470"/>
  <c r="AR82" i="470"/>
  <c r="AQ82" i="470"/>
  <c r="AP82" i="470"/>
  <c r="AO82" i="470"/>
  <c r="AN82" i="470"/>
  <c r="AM82" i="470"/>
  <c r="AL82" i="470"/>
  <c r="AK82" i="470"/>
  <c r="AJ82" i="470"/>
  <c r="AI82" i="470"/>
  <c r="AH82" i="470"/>
  <c r="AG82" i="470"/>
  <c r="AF82" i="470"/>
  <c r="AE82" i="470"/>
  <c r="AD82" i="470"/>
  <c r="AV81" i="470"/>
  <c r="AU81" i="470"/>
  <c r="AT81" i="470"/>
  <c r="AS81" i="470"/>
  <c r="AR81" i="470"/>
  <c r="AQ81" i="470"/>
  <c r="AP81" i="470"/>
  <c r="AO81" i="470"/>
  <c r="AN81" i="470"/>
  <c r="AM81" i="470"/>
  <c r="AL81" i="470"/>
  <c r="AK81" i="470"/>
  <c r="AJ81" i="470"/>
  <c r="AI81" i="470"/>
  <c r="AH81" i="470"/>
  <c r="AG81" i="470"/>
  <c r="AF81" i="470"/>
  <c r="AE81" i="470"/>
  <c r="AD81" i="470"/>
  <c r="AV80" i="470"/>
  <c r="AU80" i="470"/>
  <c r="AT80" i="470"/>
  <c r="AS80" i="470"/>
  <c r="AR80" i="470"/>
  <c r="AQ80" i="470"/>
  <c r="AP80" i="470"/>
  <c r="AO80" i="470"/>
  <c r="AN80" i="470"/>
  <c r="AM80" i="470"/>
  <c r="AL80" i="470"/>
  <c r="AK80" i="470"/>
  <c r="AJ80" i="470"/>
  <c r="AI80" i="470"/>
  <c r="AH80" i="470"/>
  <c r="AG80" i="470"/>
  <c r="AF80" i="470"/>
  <c r="AE80" i="470"/>
  <c r="AD80" i="470"/>
  <c r="AV79" i="470"/>
  <c r="AU79" i="470"/>
  <c r="AT79" i="470"/>
  <c r="AS79" i="470"/>
  <c r="AR79" i="470"/>
  <c r="AQ79" i="470"/>
  <c r="AP79" i="470"/>
  <c r="AO79" i="470"/>
  <c r="AN79" i="470"/>
  <c r="AM79" i="470"/>
  <c r="AL79" i="470"/>
  <c r="AK79" i="470"/>
  <c r="AJ79" i="470"/>
  <c r="AI79" i="470"/>
  <c r="AH79" i="470"/>
  <c r="AG79" i="470"/>
  <c r="AF79" i="470"/>
  <c r="AE79" i="470"/>
  <c r="AD79" i="470"/>
  <c r="AV78" i="470"/>
  <c r="AU78" i="470"/>
  <c r="AT78" i="470"/>
  <c r="AS78" i="470"/>
  <c r="AR78" i="470"/>
  <c r="AQ78" i="470"/>
  <c r="AP78" i="470"/>
  <c r="AO78" i="470"/>
  <c r="AN78" i="470"/>
  <c r="AM78" i="470"/>
  <c r="AL78" i="470"/>
  <c r="AK78" i="470"/>
  <c r="AJ78" i="470"/>
  <c r="AI78" i="470"/>
  <c r="AH78" i="470"/>
  <c r="AG78" i="470"/>
  <c r="AF78" i="470"/>
  <c r="AE78" i="470"/>
  <c r="AD78" i="470"/>
  <c r="AV77" i="470"/>
  <c r="AU77" i="470"/>
  <c r="AT77" i="470"/>
  <c r="AS77" i="470"/>
  <c r="AR77" i="470"/>
  <c r="AQ77" i="470"/>
  <c r="AP77" i="470"/>
  <c r="AO77" i="470"/>
  <c r="AN77" i="470"/>
  <c r="AM77" i="470"/>
  <c r="AL77" i="470"/>
  <c r="AK77" i="470"/>
  <c r="AJ77" i="470"/>
  <c r="AI77" i="470"/>
  <c r="AH77" i="470"/>
  <c r="AG77" i="470"/>
  <c r="AF77" i="470"/>
  <c r="AE77" i="470"/>
  <c r="AD77" i="470"/>
  <c r="AV76" i="470"/>
  <c r="AU76" i="470"/>
  <c r="AT76" i="470"/>
  <c r="AS76" i="470"/>
  <c r="AR76" i="470"/>
  <c r="AQ76" i="470"/>
  <c r="AP76" i="470"/>
  <c r="AO76" i="470"/>
  <c r="AN76" i="470"/>
  <c r="AM76" i="470"/>
  <c r="AL76" i="470"/>
  <c r="AK76" i="470"/>
  <c r="AJ76" i="470"/>
  <c r="AI76" i="470"/>
  <c r="AH76" i="470"/>
  <c r="AG76" i="470"/>
  <c r="AF76" i="470"/>
  <c r="AE76" i="470"/>
  <c r="AD76" i="470"/>
  <c r="AV75" i="470"/>
  <c r="AU75" i="470"/>
  <c r="AT75" i="470"/>
  <c r="AS75" i="470"/>
  <c r="AR75" i="470"/>
  <c r="AQ75" i="470"/>
  <c r="AP75" i="470"/>
  <c r="AO75" i="470"/>
  <c r="AN75" i="470"/>
  <c r="AM75" i="470"/>
  <c r="AL75" i="470"/>
  <c r="AK75" i="470"/>
  <c r="AJ75" i="470"/>
  <c r="AI75" i="470"/>
  <c r="AH75" i="470"/>
  <c r="AG75" i="470"/>
  <c r="AF75" i="470"/>
  <c r="AE75" i="470"/>
  <c r="AD75" i="470"/>
  <c r="AV74" i="470"/>
  <c r="AU74" i="470"/>
  <c r="AT74" i="470"/>
  <c r="AS74" i="470"/>
  <c r="AR74" i="470"/>
  <c r="AQ74" i="470"/>
  <c r="AP74" i="470"/>
  <c r="AO74" i="470"/>
  <c r="AN74" i="470"/>
  <c r="AM74" i="470"/>
  <c r="AL74" i="470"/>
  <c r="AK74" i="470"/>
  <c r="AJ74" i="470"/>
  <c r="AI74" i="470"/>
  <c r="AH74" i="470"/>
  <c r="AG74" i="470"/>
  <c r="AF74" i="470"/>
  <c r="AE74" i="470"/>
  <c r="AD74" i="470"/>
  <c r="AV73" i="470"/>
  <c r="AU73" i="470"/>
  <c r="AT73" i="470"/>
  <c r="AS73" i="470"/>
  <c r="AR73" i="470"/>
  <c r="AQ73" i="470"/>
  <c r="AP73" i="470"/>
  <c r="AO73" i="470"/>
  <c r="AN73" i="470"/>
  <c r="AM73" i="470"/>
  <c r="AL73" i="470"/>
  <c r="AK73" i="470"/>
  <c r="AJ73" i="470"/>
  <c r="AI73" i="470"/>
  <c r="AH73" i="470"/>
  <c r="AG73" i="470"/>
  <c r="AF73" i="470"/>
  <c r="AE73" i="470"/>
  <c r="AD73" i="470"/>
  <c r="AV72" i="470"/>
  <c r="AU72" i="470"/>
  <c r="AT72" i="470"/>
  <c r="AS72" i="470"/>
  <c r="AR72" i="470"/>
  <c r="AQ72" i="470"/>
  <c r="AP72" i="470"/>
  <c r="AO72" i="470"/>
  <c r="AN72" i="470"/>
  <c r="AM72" i="470"/>
  <c r="AL72" i="470"/>
  <c r="AK72" i="470"/>
  <c r="AJ72" i="470"/>
  <c r="AI72" i="470"/>
  <c r="AH72" i="470"/>
  <c r="AG72" i="470"/>
  <c r="AF72" i="470"/>
  <c r="AE72" i="470"/>
  <c r="AD72" i="470"/>
  <c r="AV71" i="470"/>
  <c r="AU71" i="470"/>
  <c r="AT71" i="470"/>
  <c r="AS71" i="470"/>
  <c r="AR71" i="470"/>
  <c r="AQ71" i="470"/>
  <c r="AP71" i="470"/>
  <c r="AO71" i="470"/>
  <c r="AN71" i="470"/>
  <c r="AM71" i="470"/>
  <c r="AL71" i="470"/>
  <c r="AK71" i="470"/>
  <c r="AJ71" i="470"/>
  <c r="AI71" i="470"/>
  <c r="AH71" i="470"/>
  <c r="AG71" i="470"/>
  <c r="AF71" i="470"/>
  <c r="AE71" i="470"/>
  <c r="AD71" i="470"/>
  <c r="AV70" i="470"/>
  <c r="AU70" i="470"/>
  <c r="AT70" i="470"/>
  <c r="AS70" i="470"/>
  <c r="AR70" i="470"/>
  <c r="AQ70" i="470"/>
  <c r="AP70" i="470"/>
  <c r="AO70" i="470"/>
  <c r="AN70" i="470"/>
  <c r="AM70" i="470"/>
  <c r="AL70" i="470"/>
  <c r="AK70" i="470"/>
  <c r="AJ70" i="470"/>
  <c r="AI70" i="470"/>
  <c r="AH70" i="470"/>
  <c r="AG70" i="470"/>
  <c r="AF70" i="470"/>
  <c r="AE70" i="470"/>
  <c r="AD70" i="470"/>
  <c r="AV69" i="470"/>
  <c r="AU69" i="470"/>
  <c r="AT69" i="470"/>
  <c r="AS69" i="470"/>
  <c r="AR69" i="470"/>
  <c r="AQ69" i="470"/>
  <c r="AP69" i="470"/>
  <c r="AO69" i="470"/>
  <c r="AN69" i="470"/>
  <c r="AM69" i="470"/>
  <c r="AL69" i="470"/>
  <c r="AK69" i="470"/>
  <c r="AJ69" i="470"/>
  <c r="AI69" i="470"/>
  <c r="AH69" i="470"/>
  <c r="AG69" i="470"/>
  <c r="AF69" i="470"/>
  <c r="AE69" i="470"/>
  <c r="AD69" i="470"/>
  <c r="AV68" i="470"/>
  <c r="AU68" i="470"/>
  <c r="AT68" i="470"/>
  <c r="AS68" i="470"/>
  <c r="AR68" i="470"/>
  <c r="AQ68" i="470"/>
  <c r="AP68" i="470"/>
  <c r="AO68" i="470"/>
  <c r="AN68" i="470"/>
  <c r="AM68" i="470"/>
  <c r="AL68" i="470"/>
  <c r="AK68" i="470"/>
  <c r="AJ68" i="470"/>
  <c r="AI68" i="470"/>
  <c r="AH68" i="470"/>
  <c r="AG68" i="470"/>
  <c r="AF68" i="470"/>
  <c r="AE68" i="470"/>
  <c r="AD68" i="470"/>
  <c r="AV67" i="470"/>
  <c r="AU67" i="470"/>
  <c r="AT67" i="470"/>
  <c r="AS67" i="470"/>
  <c r="AR67" i="470"/>
  <c r="AQ67" i="470"/>
  <c r="AP67" i="470"/>
  <c r="AO67" i="470"/>
  <c r="AN67" i="470"/>
  <c r="AM67" i="470"/>
  <c r="AL67" i="470"/>
  <c r="AK67" i="470"/>
  <c r="AJ67" i="470"/>
  <c r="AI67" i="470"/>
  <c r="AH67" i="470"/>
  <c r="AG67" i="470"/>
  <c r="AF67" i="470"/>
  <c r="AE67" i="470"/>
  <c r="AD67" i="470"/>
  <c r="AV66" i="470"/>
  <c r="AU66" i="470"/>
  <c r="AT66" i="470"/>
  <c r="AS66" i="470"/>
  <c r="AR66" i="470"/>
  <c r="AQ66" i="470"/>
  <c r="AP66" i="470"/>
  <c r="AO66" i="470"/>
  <c r="AN66" i="470"/>
  <c r="AM66" i="470"/>
  <c r="AL66" i="470"/>
  <c r="AK66" i="470"/>
  <c r="AJ66" i="470"/>
  <c r="AI66" i="470"/>
  <c r="AH66" i="470"/>
  <c r="AG66" i="470"/>
  <c r="AF66" i="470"/>
  <c r="AE66" i="470"/>
  <c r="AD66" i="470"/>
  <c r="AV65" i="470"/>
  <c r="AU65" i="470"/>
  <c r="AT65" i="470"/>
  <c r="AS65" i="470"/>
  <c r="AR65" i="470"/>
  <c r="AQ65" i="470"/>
  <c r="AP65" i="470"/>
  <c r="AO65" i="470"/>
  <c r="AN65" i="470"/>
  <c r="AM65" i="470"/>
  <c r="AL65" i="470"/>
  <c r="AK65" i="470"/>
  <c r="AJ65" i="470"/>
  <c r="AI65" i="470"/>
  <c r="AH65" i="470"/>
  <c r="AG65" i="470"/>
  <c r="AF65" i="470"/>
  <c r="AE65" i="470"/>
  <c r="AD65" i="470"/>
  <c r="AV64" i="470"/>
  <c r="AU64" i="470"/>
  <c r="AT64" i="470"/>
  <c r="AS64" i="470"/>
  <c r="AR64" i="470"/>
  <c r="AQ64" i="470"/>
  <c r="AP64" i="470"/>
  <c r="AO64" i="470"/>
  <c r="AN64" i="470"/>
  <c r="AM64" i="470"/>
  <c r="AL64" i="470"/>
  <c r="AK64" i="470"/>
  <c r="AJ64" i="470"/>
  <c r="AI64" i="470"/>
  <c r="AH64" i="470"/>
  <c r="AG64" i="470"/>
  <c r="AF64" i="470"/>
  <c r="AE64" i="470"/>
  <c r="AD64" i="470"/>
  <c r="AV63" i="470"/>
  <c r="AU63" i="470"/>
  <c r="AT63" i="470"/>
  <c r="AS63" i="470"/>
  <c r="AR63" i="470"/>
  <c r="AQ63" i="470"/>
  <c r="AP63" i="470"/>
  <c r="AO63" i="470"/>
  <c r="AN63" i="470"/>
  <c r="AM63" i="470"/>
  <c r="AL63" i="470"/>
  <c r="AK63" i="470"/>
  <c r="AJ63" i="470"/>
  <c r="AI63" i="470"/>
  <c r="AH63" i="470"/>
  <c r="AG63" i="470"/>
  <c r="AF63" i="470"/>
  <c r="AE63" i="470"/>
  <c r="AD63" i="470"/>
  <c r="AV62" i="470"/>
  <c r="AU62" i="470"/>
  <c r="AT62" i="470"/>
  <c r="AS62" i="470"/>
  <c r="AR62" i="470"/>
  <c r="AQ62" i="470"/>
  <c r="AP62" i="470"/>
  <c r="AO62" i="470"/>
  <c r="AN62" i="470"/>
  <c r="AM62" i="470"/>
  <c r="AL62" i="470"/>
  <c r="AK62" i="470"/>
  <c r="AJ62" i="470"/>
  <c r="AI62" i="470"/>
  <c r="AH62" i="470"/>
  <c r="AG62" i="470"/>
  <c r="AF62" i="470"/>
  <c r="AE62" i="470"/>
  <c r="AD62" i="470"/>
  <c r="AV61" i="470"/>
  <c r="AU61" i="470"/>
  <c r="AT61" i="470"/>
  <c r="AS61" i="470"/>
  <c r="AR61" i="470"/>
  <c r="AQ61" i="470"/>
  <c r="AP61" i="470"/>
  <c r="AO61" i="470"/>
  <c r="AN61" i="470"/>
  <c r="AM61" i="470"/>
  <c r="AL61" i="470"/>
  <c r="AK61" i="470"/>
  <c r="AJ61" i="470"/>
  <c r="AI61" i="470"/>
  <c r="AH61" i="470"/>
  <c r="AG61" i="470"/>
  <c r="AF61" i="470"/>
  <c r="AE61" i="470"/>
  <c r="AD61" i="470"/>
  <c r="AV60" i="470"/>
  <c r="AU60" i="470"/>
  <c r="AT60" i="470"/>
  <c r="AS60" i="470"/>
  <c r="AR60" i="470"/>
  <c r="AQ60" i="470"/>
  <c r="AP60" i="470"/>
  <c r="AO60" i="470"/>
  <c r="AN60" i="470"/>
  <c r="AM60" i="470"/>
  <c r="AL60" i="470"/>
  <c r="AK60" i="470"/>
  <c r="AJ60" i="470"/>
  <c r="AI60" i="470"/>
  <c r="AH60" i="470"/>
  <c r="AG60" i="470"/>
  <c r="AF60" i="470"/>
  <c r="AE60" i="470"/>
  <c r="AD60" i="470"/>
  <c r="AV59" i="470"/>
  <c r="AU59" i="470"/>
  <c r="AT59" i="470"/>
  <c r="AS59" i="470"/>
  <c r="AR59" i="470"/>
  <c r="AQ59" i="470"/>
  <c r="AP59" i="470"/>
  <c r="AO59" i="470"/>
  <c r="AN59" i="470"/>
  <c r="AM59" i="470"/>
  <c r="AL59" i="470"/>
  <c r="AK59" i="470"/>
  <c r="AJ59" i="470"/>
  <c r="AI59" i="470"/>
  <c r="AH59" i="470"/>
  <c r="AG59" i="470"/>
  <c r="AF59" i="470"/>
  <c r="AE59" i="470"/>
  <c r="AD59" i="470"/>
  <c r="AV58" i="470"/>
  <c r="AU58" i="470"/>
  <c r="AT58" i="470"/>
  <c r="AS58" i="470"/>
  <c r="AR58" i="470"/>
  <c r="AQ58" i="470"/>
  <c r="AP58" i="470"/>
  <c r="AO58" i="470"/>
  <c r="AN58" i="470"/>
  <c r="AM58" i="470"/>
  <c r="AL58" i="470"/>
  <c r="AK58" i="470"/>
  <c r="AJ58" i="470"/>
  <c r="AI58" i="470"/>
  <c r="AH58" i="470"/>
  <c r="AG58" i="470"/>
  <c r="AF58" i="470"/>
  <c r="AE58" i="470"/>
  <c r="AD58" i="470"/>
  <c r="AV57" i="470"/>
  <c r="AU57" i="470"/>
  <c r="AT57" i="470"/>
  <c r="AS57" i="470"/>
  <c r="AR57" i="470"/>
  <c r="AQ57" i="470"/>
  <c r="AP57" i="470"/>
  <c r="AO57" i="470"/>
  <c r="AN57" i="470"/>
  <c r="AM57" i="470"/>
  <c r="AL57" i="470"/>
  <c r="AK57" i="470"/>
  <c r="AJ57" i="470"/>
  <c r="AI57" i="470"/>
  <c r="AH57" i="470"/>
  <c r="AG57" i="470"/>
  <c r="AF57" i="470"/>
  <c r="AE57" i="470"/>
  <c r="AD57" i="470"/>
  <c r="AV56" i="470"/>
  <c r="AU56" i="470"/>
  <c r="AT56" i="470"/>
  <c r="AS56" i="470"/>
  <c r="AR56" i="470"/>
  <c r="AQ56" i="470"/>
  <c r="AP56" i="470"/>
  <c r="AO56" i="470"/>
  <c r="AN56" i="470"/>
  <c r="AM56" i="470"/>
  <c r="AL56" i="470"/>
  <c r="AK56" i="470"/>
  <c r="AJ56" i="470"/>
  <c r="AI56" i="470"/>
  <c r="AH56" i="470"/>
  <c r="AG56" i="470"/>
  <c r="AF56" i="470"/>
  <c r="AE56" i="470"/>
  <c r="AD56" i="470"/>
  <c r="AV55" i="470"/>
  <c r="AU55" i="470"/>
  <c r="AT55" i="470"/>
  <c r="AS55" i="470"/>
  <c r="AR55" i="470"/>
  <c r="AQ55" i="470"/>
  <c r="AP55" i="470"/>
  <c r="AO55" i="470"/>
  <c r="AN55" i="470"/>
  <c r="AM55" i="470"/>
  <c r="AL55" i="470"/>
  <c r="AK55" i="470"/>
  <c r="AJ55" i="470"/>
  <c r="AI55" i="470"/>
  <c r="AH55" i="470"/>
  <c r="AG55" i="470"/>
  <c r="AF55" i="470"/>
  <c r="AE55" i="470"/>
  <c r="AD55" i="470"/>
  <c r="AV54" i="470"/>
  <c r="AU54" i="470"/>
  <c r="AT54" i="470"/>
  <c r="AS54" i="470"/>
  <c r="AR54" i="470"/>
  <c r="AQ54" i="470"/>
  <c r="AP54" i="470"/>
  <c r="AO54" i="470"/>
  <c r="AN54" i="470"/>
  <c r="AM54" i="470"/>
  <c r="AL54" i="470"/>
  <c r="AK54" i="470"/>
  <c r="AJ54" i="470"/>
  <c r="AI54" i="470"/>
  <c r="AH54" i="470"/>
  <c r="AG54" i="470"/>
  <c r="AF54" i="470"/>
  <c r="AE54" i="470"/>
  <c r="AD54" i="470"/>
  <c r="AV53" i="470"/>
  <c r="AU53" i="470"/>
  <c r="AT53" i="470"/>
  <c r="AS53" i="470"/>
  <c r="AR53" i="470"/>
  <c r="AQ53" i="470"/>
  <c r="AP53" i="470"/>
  <c r="AO53" i="470"/>
  <c r="AN53" i="470"/>
  <c r="AM53" i="470"/>
  <c r="AL53" i="470"/>
  <c r="AK53" i="470"/>
  <c r="AJ53" i="470"/>
  <c r="AI53" i="470"/>
  <c r="AH53" i="470"/>
  <c r="AG53" i="470"/>
  <c r="AF53" i="470"/>
  <c r="AE53" i="470"/>
  <c r="AD53" i="470"/>
  <c r="AV52" i="470"/>
  <c r="AU52" i="470"/>
  <c r="AT52" i="470"/>
  <c r="AS52" i="470"/>
  <c r="AR52" i="470"/>
  <c r="AQ52" i="470"/>
  <c r="AP52" i="470"/>
  <c r="AO52" i="470"/>
  <c r="AN52" i="470"/>
  <c r="AM52" i="470"/>
  <c r="AL52" i="470"/>
  <c r="AK52" i="470"/>
  <c r="AJ52" i="470"/>
  <c r="AI52" i="470"/>
  <c r="AH52" i="470"/>
  <c r="AG52" i="470"/>
  <c r="AF52" i="470"/>
  <c r="AE52" i="470"/>
  <c r="AD52" i="470"/>
  <c r="AV51" i="470"/>
  <c r="AU51" i="470"/>
  <c r="AT51" i="470"/>
  <c r="AS51" i="470"/>
  <c r="AR51" i="470"/>
  <c r="AQ51" i="470"/>
  <c r="AP51" i="470"/>
  <c r="AO51" i="470"/>
  <c r="AN51" i="470"/>
  <c r="AM51" i="470"/>
  <c r="AL51" i="470"/>
  <c r="AK51" i="470"/>
  <c r="AJ51" i="470"/>
  <c r="AI51" i="470"/>
  <c r="AH51" i="470"/>
  <c r="AG51" i="470"/>
  <c r="AF51" i="470"/>
  <c r="AE51" i="470"/>
  <c r="AD51" i="470"/>
  <c r="AV50" i="470"/>
  <c r="AU50" i="470"/>
  <c r="AT50" i="470"/>
  <c r="AS50" i="470"/>
  <c r="AR50" i="470"/>
  <c r="AQ50" i="470"/>
  <c r="AP50" i="470"/>
  <c r="AO50" i="470"/>
  <c r="AN50" i="470"/>
  <c r="AM50" i="470"/>
  <c r="AL50" i="470"/>
  <c r="AK50" i="470"/>
  <c r="AJ50" i="470"/>
  <c r="AI50" i="470"/>
  <c r="AH50" i="470"/>
  <c r="AG50" i="470"/>
  <c r="AF50" i="470"/>
  <c r="AE50" i="470"/>
  <c r="AD50" i="470"/>
  <c r="AV49" i="470"/>
  <c r="AU49" i="470"/>
  <c r="AT49" i="470"/>
  <c r="AS49" i="470"/>
  <c r="AR49" i="470"/>
  <c r="AQ49" i="470"/>
  <c r="AP49" i="470"/>
  <c r="AO49" i="470"/>
  <c r="AN49" i="470"/>
  <c r="AM49" i="470"/>
  <c r="AL49" i="470"/>
  <c r="AK49" i="470"/>
  <c r="AJ49" i="470"/>
  <c r="AI49" i="470"/>
  <c r="AH49" i="470"/>
  <c r="AG49" i="470"/>
  <c r="AF49" i="470"/>
  <c r="AE49" i="470"/>
  <c r="AD49" i="470"/>
  <c r="AV48" i="470"/>
  <c r="AU48" i="470"/>
  <c r="AT48" i="470"/>
  <c r="AS48" i="470"/>
  <c r="AR48" i="470"/>
  <c r="AQ48" i="470"/>
  <c r="AP48" i="470"/>
  <c r="AO48" i="470"/>
  <c r="AN48" i="470"/>
  <c r="AM48" i="470"/>
  <c r="AL48" i="470"/>
  <c r="AK48" i="470"/>
  <c r="AJ48" i="470"/>
  <c r="AI48" i="470"/>
  <c r="AH48" i="470"/>
  <c r="AG48" i="470"/>
  <c r="AF48" i="470"/>
  <c r="AE48" i="470"/>
  <c r="AD48" i="470"/>
  <c r="AV47" i="470"/>
  <c r="AU47" i="470"/>
  <c r="AT47" i="470"/>
  <c r="AS47" i="470"/>
  <c r="AR47" i="470"/>
  <c r="AQ47" i="470"/>
  <c r="AP47" i="470"/>
  <c r="AO47" i="470"/>
  <c r="AN47" i="470"/>
  <c r="AM47" i="470"/>
  <c r="AL47" i="470"/>
  <c r="AK47" i="470"/>
  <c r="AJ47" i="470"/>
  <c r="AI47" i="470"/>
  <c r="AH47" i="470"/>
  <c r="AG47" i="470"/>
  <c r="AF47" i="470"/>
  <c r="AE47" i="470"/>
  <c r="AD47" i="470"/>
  <c r="AV46" i="470"/>
  <c r="AU46" i="470"/>
  <c r="AT46" i="470"/>
  <c r="AS46" i="470"/>
  <c r="AR46" i="470"/>
  <c r="AQ46" i="470"/>
  <c r="AP46" i="470"/>
  <c r="AO46" i="470"/>
  <c r="AN46" i="470"/>
  <c r="AM46" i="470"/>
  <c r="AL46" i="470"/>
  <c r="AK46" i="470"/>
  <c r="AJ46" i="470"/>
  <c r="AI46" i="470"/>
  <c r="AH46" i="470"/>
  <c r="AG46" i="470"/>
  <c r="AF46" i="470"/>
  <c r="AE46" i="470"/>
  <c r="AD46" i="470"/>
  <c r="AV45" i="470"/>
  <c r="AU45" i="470"/>
  <c r="AT45" i="470"/>
  <c r="AS45" i="470"/>
  <c r="AR45" i="470"/>
  <c r="AQ45" i="470"/>
  <c r="AP45" i="470"/>
  <c r="AO45" i="470"/>
  <c r="AN45" i="470"/>
  <c r="AM45" i="470"/>
  <c r="AL45" i="470"/>
  <c r="AK45" i="470"/>
  <c r="AJ45" i="470"/>
  <c r="AI45" i="470"/>
  <c r="AH45" i="470"/>
  <c r="AG45" i="470"/>
  <c r="AF45" i="470"/>
  <c r="AE45" i="470"/>
  <c r="AD45" i="470"/>
  <c r="AV44" i="470"/>
  <c r="AU44" i="470"/>
  <c r="AT44" i="470"/>
  <c r="AS44" i="470"/>
  <c r="AR44" i="470"/>
  <c r="AQ44" i="470"/>
  <c r="AP44" i="470"/>
  <c r="AO44" i="470"/>
  <c r="AN44" i="470"/>
  <c r="AM44" i="470"/>
  <c r="AL44" i="470"/>
  <c r="AK44" i="470"/>
  <c r="AJ44" i="470"/>
  <c r="AI44" i="470"/>
  <c r="AH44" i="470"/>
  <c r="AG44" i="470"/>
  <c r="AF44" i="470"/>
  <c r="AE44" i="470"/>
  <c r="AD44" i="470"/>
  <c r="AV43" i="470"/>
  <c r="AU43" i="470"/>
  <c r="AT43" i="470"/>
  <c r="AS43" i="470"/>
  <c r="AR43" i="470"/>
  <c r="AQ43" i="470"/>
  <c r="AP43" i="470"/>
  <c r="AO43" i="470"/>
  <c r="AN43" i="470"/>
  <c r="AM43" i="470"/>
  <c r="AL43" i="470"/>
  <c r="AK43" i="470"/>
  <c r="AJ43" i="470"/>
  <c r="AI43" i="470"/>
  <c r="AH43" i="470"/>
  <c r="AG43" i="470"/>
  <c r="AF43" i="470"/>
  <c r="AE43" i="470"/>
  <c r="AD43" i="470"/>
  <c r="AV42" i="470"/>
  <c r="AU42" i="470"/>
  <c r="AT42" i="470"/>
  <c r="AS42" i="470"/>
  <c r="AR42" i="470"/>
  <c r="AQ42" i="470"/>
  <c r="AP42" i="470"/>
  <c r="AO42" i="470"/>
  <c r="AN42" i="470"/>
  <c r="AM42" i="470"/>
  <c r="AL42" i="470"/>
  <c r="AK42" i="470"/>
  <c r="AJ42" i="470"/>
  <c r="AI42" i="470"/>
  <c r="AH42" i="470"/>
  <c r="AG42" i="470"/>
  <c r="AF42" i="470"/>
  <c r="AE42" i="470"/>
  <c r="AD42" i="470"/>
  <c r="AV41" i="470"/>
  <c r="AU41" i="470"/>
  <c r="AT41" i="470"/>
  <c r="AS41" i="470"/>
  <c r="AR41" i="470"/>
  <c r="AQ41" i="470"/>
  <c r="AP41" i="470"/>
  <c r="AO41" i="470"/>
  <c r="AN41" i="470"/>
  <c r="AM41" i="470"/>
  <c r="AL41" i="470"/>
  <c r="AK41" i="470"/>
  <c r="AJ41" i="470"/>
  <c r="AI41" i="470"/>
  <c r="AH41" i="470"/>
  <c r="AG41" i="470"/>
  <c r="AF41" i="470"/>
  <c r="AE41" i="470"/>
  <c r="AD41" i="470"/>
  <c r="AV40" i="470"/>
  <c r="AU40" i="470"/>
  <c r="AT40" i="470"/>
  <c r="AS40" i="470"/>
  <c r="AR40" i="470"/>
  <c r="AQ40" i="470"/>
  <c r="AP40" i="470"/>
  <c r="AO40" i="470"/>
  <c r="AN40" i="470"/>
  <c r="AM40" i="470"/>
  <c r="AL40" i="470"/>
  <c r="AK40" i="470"/>
  <c r="AJ40" i="470"/>
  <c r="AI40" i="470"/>
  <c r="AH40" i="470"/>
  <c r="AG40" i="470"/>
  <c r="AF40" i="470"/>
  <c r="AE40" i="470"/>
  <c r="AD40" i="470"/>
  <c r="AV39" i="470"/>
  <c r="AU39" i="470"/>
  <c r="AT39" i="470"/>
  <c r="AS39" i="470"/>
  <c r="AR39" i="470"/>
  <c r="AQ39" i="470"/>
  <c r="AP39" i="470"/>
  <c r="AO39" i="470"/>
  <c r="AN39" i="470"/>
  <c r="AM39" i="470"/>
  <c r="AL39" i="470"/>
  <c r="AK39" i="470"/>
  <c r="AJ39" i="470"/>
  <c r="AI39" i="470"/>
  <c r="AH39" i="470"/>
  <c r="AG39" i="470"/>
  <c r="AF39" i="470"/>
  <c r="AE39" i="470"/>
  <c r="AD39" i="470"/>
  <c r="AV38" i="470"/>
  <c r="AU38" i="470"/>
  <c r="AT38" i="470"/>
  <c r="AS38" i="470"/>
  <c r="AR38" i="470"/>
  <c r="AQ38" i="470"/>
  <c r="AP38" i="470"/>
  <c r="AO38" i="470"/>
  <c r="AN38" i="470"/>
  <c r="AM38" i="470"/>
  <c r="AL38" i="470"/>
  <c r="AK38" i="470"/>
  <c r="AJ38" i="470"/>
  <c r="AI38" i="470"/>
  <c r="AH38" i="470"/>
  <c r="AG38" i="470"/>
  <c r="AF38" i="470"/>
  <c r="AE38" i="470"/>
  <c r="AD38" i="470"/>
  <c r="AV37" i="470"/>
  <c r="AU37" i="470"/>
  <c r="AT37" i="470"/>
  <c r="AS37" i="470"/>
  <c r="AR37" i="470"/>
  <c r="AQ37" i="470"/>
  <c r="AP37" i="470"/>
  <c r="AO37" i="470"/>
  <c r="AN37" i="470"/>
  <c r="AM37" i="470"/>
  <c r="AL37" i="470"/>
  <c r="AK37" i="470"/>
  <c r="AJ37" i="470"/>
  <c r="AI37" i="470"/>
  <c r="AH37" i="470"/>
  <c r="AG37" i="470"/>
  <c r="AF37" i="470"/>
  <c r="AE37" i="470"/>
  <c r="AD37" i="470"/>
  <c r="AV36" i="470"/>
  <c r="AU36" i="470"/>
  <c r="AT36" i="470"/>
  <c r="AS36" i="470"/>
  <c r="AR36" i="470"/>
  <c r="AQ36" i="470"/>
  <c r="AP36" i="470"/>
  <c r="AO36" i="470"/>
  <c r="AN36" i="470"/>
  <c r="AM36" i="470"/>
  <c r="AL36" i="470"/>
  <c r="AK36" i="470"/>
  <c r="AJ36" i="470"/>
  <c r="AI36" i="470"/>
  <c r="AH36" i="470"/>
  <c r="AG36" i="470"/>
  <c r="AF36" i="470"/>
  <c r="AE36" i="470"/>
  <c r="AD36" i="470"/>
  <c r="AV35" i="470"/>
  <c r="AU35" i="470"/>
  <c r="AT35" i="470"/>
  <c r="AS35" i="470"/>
  <c r="AR35" i="470"/>
  <c r="AQ35" i="470"/>
  <c r="AP35" i="470"/>
  <c r="AO35" i="470"/>
  <c r="AN35" i="470"/>
  <c r="AM35" i="470"/>
  <c r="AL35" i="470"/>
  <c r="AK35" i="470"/>
  <c r="AJ35" i="470"/>
  <c r="AI35" i="470"/>
  <c r="AH35" i="470"/>
  <c r="AG35" i="470"/>
  <c r="AF35" i="470"/>
  <c r="AE35" i="470"/>
  <c r="AD35" i="470"/>
  <c r="AV34" i="470"/>
  <c r="AU34" i="470"/>
  <c r="AT34" i="470"/>
  <c r="AS34" i="470"/>
  <c r="AR34" i="470"/>
  <c r="AQ34" i="470"/>
  <c r="AP34" i="470"/>
  <c r="AO34" i="470"/>
  <c r="AN34" i="470"/>
  <c r="AM34" i="470"/>
  <c r="AL34" i="470"/>
  <c r="AK34" i="470"/>
  <c r="AJ34" i="470"/>
  <c r="AI34" i="470"/>
  <c r="AH34" i="470"/>
  <c r="AG34" i="470"/>
  <c r="AF34" i="470"/>
  <c r="AE34" i="470"/>
  <c r="AD34" i="470"/>
  <c r="AV33" i="470"/>
  <c r="AU33" i="470"/>
  <c r="AT33" i="470"/>
  <c r="AS33" i="470"/>
  <c r="AR33" i="470"/>
  <c r="AQ33" i="470"/>
  <c r="AP33" i="470"/>
  <c r="AO33" i="470"/>
  <c r="AN33" i="470"/>
  <c r="AM33" i="470"/>
  <c r="AL33" i="470"/>
  <c r="AK33" i="470"/>
  <c r="AJ33" i="470"/>
  <c r="AI33" i="470"/>
  <c r="AH33" i="470"/>
  <c r="AG33" i="470"/>
  <c r="AF33" i="470"/>
  <c r="AE33" i="470"/>
  <c r="AD33" i="470"/>
  <c r="AV32" i="470"/>
  <c r="AU32" i="470"/>
  <c r="AT32" i="470"/>
  <c r="AS32" i="470"/>
  <c r="AR32" i="470"/>
  <c r="AQ32" i="470"/>
  <c r="AP32" i="470"/>
  <c r="AO32" i="470"/>
  <c r="AN32" i="470"/>
  <c r="AM32" i="470"/>
  <c r="AL32" i="470"/>
  <c r="AK32" i="470"/>
  <c r="AJ32" i="470"/>
  <c r="AI32" i="470"/>
  <c r="AH32" i="470"/>
  <c r="AG32" i="470"/>
  <c r="AF32" i="470"/>
  <c r="AE32" i="470"/>
  <c r="AD32" i="470"/>
  <c r="AV31" i="470"/>
  <c r="AU31" i="470"/>
  <c r="AT31" i="470"/>
  <c r="AS31" i="470"/>
  <c r="AR31" i="470"/>
  <c r="AQ31" i="470"/>
  <c r="AP31" i="470"/>
  <c r="AO31" i="470"/>
  <c r="AN31" i="470"/>
  <c r="AM31" i="470"/>
  <c r="AL31" i="470"/>
  <c r="AK31" i="470"/>
  <c r="AJ31" i="470"/>
  <c r="AI31" i="470"/>
  <c r="AH31" i="470"/>
  <c r="AG31" i="470"/>
  <c r="AF31" i="470"/>
  <c r="AE31" i="470"/>
  <c r="AD31" i="470"/>
  <c r="AV30" i="470"/>
  <c r="AU30" i="470"/>
  <c r="AT30" i="470"/>
  <c r="AS30" i="470"/>
  <c r="AR30" i="470"/>
  <c r="AQ30" i="470"/>
  <c r="AP30" i="470"/>
  <c r="AO30" i="470"/>
  <c r="AN30" i="470"/>
  <c r="AM30" i="470"/>
  <c r="AL30" i="470"/>
  <c r="AK30" i="470"/>
  <c r="AJ30" i="470"/>
  <c r="AI30" i="470"/>
  <c r="AH30" i="470"/>
  <c r="AG30" i="470"/>
  <c r="AF30" i="470"/>
  <c r="AE30" i="470"/>
  <c r="AD30" i="470"/>
  <c r="AV29" i="470"/>
  <c r="AU29" i="470"/>
  <c r="AT29" i="470"/>
  <c r="AS29" i="470"/>
  <c r="AR29" i="470"/>
  <c r="AL29" i="470"/>
  <c r="AK29" i="470"/>
  <c r="AJ29" i="470"/>
  <c r="AI29" i="470"/>
  <c r="AH29" i="470"/>
  <c r="AG29" i="470"/>
  <c r="AF29" i="470"/>
  <c r="AE29" i="470"/>
  <c r="AD29" i="470"/>
  <c r="AQ29" i="470"/>
  <c r="AP29" i="470"/>
  <c r="AO29" i="470"/>
  <c r="AN29" i="470"/>
  <c r="AM29" i="470"/>
  <c r="E29" i="470"/>
  <c r="D29" i="470"/>
  <c r="C29" i="470"/>
  <c r="Y25" i="470"/>
  <c r="X25" i="470"/>
  <c r="W25" i="470"/>
  <c r="V25" i="470"/>
  <c r="U25" i="470"/>
  <c r="T25" i="470"/>
  <c r="S25" i="470"/>
  <c r="R25" i="470"/>
  <c r="Q25" i="470"/>
  <c r="P25" i="470"/>
  <c r="O25" i="470"/>
  <c r="N25" i="470"/>
  <c r="M25" i="470"/>
  <c r="L25" i="470"/>
  <c r="K25" i="470"/>
  <c r="J25" i="470"/>
  <c r="I25" i="470"/>
  <c r="H25" i="470"/>
  <c r="G25" i="470"/>
  <c r="AE4" i="470" a="1"/>
  <c r="AC3" i="470"/>
  <c r="Y3" i="470"/>
  <c r="U3" i="470"/>
  <c r="Y2" i="470"/>
  <c r="U2" i="470"/>
  <c r="A1" i="470"/>
  <c r="G5" i="469"/>
  <c r="F5" i="469"/>
  <c r="G4" i="469"/>
  <c r="F4" i="469"/>
  <c r="Z3" i="469"/>
  <c r="Z2" i="469"/>
  <c r="Y3" i="469"/>
  <c r="Y2" i="469"/>
  <c r="AC3" i="469"/>
  <c r="B1" i="469"/>
  <c r="G23" i="469" s="1"/>
  <c r="AD32" i="469"/>
  <c r="AD33" i="469"/>
  <c r="AD34" i="469"/>
  <c r="AD35" i="469"/>
  <c r="AD36" i="469"/>
  <c r="AD37" i="469"/>
  <c r="AD38" i="469"/>
  <c r="AD39" i="469"/>
  <c r="AD40" i="469"/>
  <c r="AD41" i="469"/>
  <c r="AD42" i="469"/>
  <c r="AD43" i="469"/>
  <c r="AD44" i="469"/>
  <c r="AD45" i="469"/>
  <c r="AD46" i="469"/>
  <c r="AD47" i="469"/>
  <c r="AD48" i="469"/>
  <c r="AD49" i="469"/>
  <c r="AD50" i="469"/>
  <c r="AD51" i="469"/>
  <c r="AD52" i="469"/>
  <c r="AD53" i="469"/>
  <c r="AD54" i="469"/>
  <c r="AD55" i="469"/>
  <c r="AD56" i="469"/>
  <c r="AD57" i="469"/>
  <c r="AD58" i="469"/>
  <c r="AD59" i="469"/>
  <c r="AD60" i="469"/>
  <c r="AD61" i="469"/>
  <c r="AD62" i="469"/>
  <c r="AD63" i="469"/>
  <c r="AD64" i="469"/>
  <c r="AD65" i="469"/>
  <c r="AD66" i="469"/>
  <c r="AD67" i="469"/>
  <c r="AD68" i="469"/>
  <c r="AD69" i="469"/>
  <c r="AD70" i="469"/>
  <c r="AD71" i="469"/>
  <c r="AD72" i="469"/>
  <c r="AD73" i="469"/>
  <c r="AD74" i="469"/>
  <c r="AD75" i="469"/>
  <c r="AD76" i="469"/>
  <c r="AD77" i="469"/>
  <c r="AD78" i="469"/>
  <c r="AD79" i="469"/>
  <c r="AD80" i="469"/>
  <c r="AD81" i="469"/>
  <c r="AD82" i="469"/>
  <c r="AD83" i="469"/>
  <c r="AD84" i="469"/>
  <c r="AD85" i="469"/>
  <c r="AD86" i="469"/>
  <c r="AD87" i="469"/>
  <c r="AD88" i="469"/>
  <c r="AD89" i="469"/>
  <c r="AD90" i="469"/>
  <c r="AD91" i="469"/>
  <c r="AD92" i="469"/>
  <c r="AD93" i="469"/>
  <c r="AD94" i="469"/>
  <c r="AD95" i="469"/>
  <c r="AD96" i="469"/>
  <c r="AD97" i="469"/>
  <c r="AD98" i="469"/>
  <c r="AD99" i="469"/>
  <c r="AD100" i="469"/>
  <c r="AD101" i="469"/>
  <c r="AD102" i="469"/>
  <c r="AD103" i="469"/>
  <c r="AD104" i="469"/>
  <c r="AD105" i="469"/>
  <c r="AD106" i="469"/>
  <c r="AD107" i="469"/>
  <c r="AD108" i="469"/>
  <c r="AD109" i="469"/>
  <c r="AD110" i="469"/>
  <c r="AD111" i="469"/>
  <c r="AD112" i="469"/>
  <c r="AD113" i="469"/>
  <c r="AD114" i="469"/>
  <c r="AD115" i="469"/>
  <c r="AD116" i="469"/>
  <c r="AD117" i="469"/>
  <c r="AD118" i="469"/>
  <c r="AD119" i="469"/>
  <c r="AD120" i="469"/>
  <c r="AD121" i="469"/>
  <c r="AD122" i="469"/>
  <c r="AD123" i="469"/>
  <c r="AD124" i="469"/>
  <c r="AD125" i="469"/>
  <c r="AD126" i="469"/>
  <c r="AD127" i="469"/>
  <c r="AD128" i="469"/>
  <c r="AD129" i="469"/>
  <c r="AD130" i="469"/>
  <c r="AD31" i="469"/>
  <c r="AI29" i="469"/>
  <c r="AF29" i="469"/>
  <c r="T29" i="469"/>
  <c r="AQ29" i="469" s="1"/>
  <c r="AJ29" i="469"/>
  <c r="P29" i="469"/>
  <c r="AM29" i="469" s="1"/>
  <c r="Q29" i="469"/>
  <c r="AN29" i="469" s="1"/>
  <c r="R29" i="469"/>
  <c r="AO29" i="469" s="1"/>
  <c r="S29" i="469"/>
  <c r="AP29" i="469" s="1"/>
  <c r="AE30" i="469"/>
  <c r="AF30" i="469"/>
  <c r="AG30" i="469"/>
  <c r="AH30" i="469"/>
  <c r="AI30" i="469"/>
  <c r="AJ30" i="469"/>
  <c r="AK30" i="469"/>
  <c r="AL30" i="469"/>
  <c r="AM30" i="469"/>
  <c r="AN30" i="469"/>
  <c r="AO30" i="469"/>
  <c r="AP30" i="469"/>
  <c r="AQ30" i="469"/>
  <c r="AR30" i="469"/>
  <c r="AS30" i="469"/>
  <c r="AT30" i="469"/>
  <c r="AU30" i="469"/>
  <c r="AV30" i="469"/>
  <c r="AD30" i="469"/>
  <c r="AE29" i="469"/>
  <c r="AG29" i="469"/>
  <c r="AH29" i="469"/>
  <c r="AK29" i="469"/>
  <c r="AL29" i="469"/>
  <c r="AR29" i="469"/>
  <c r="AS29" i="469"/>
  <c r="AT29" i="469"/>
  <c r="AU29" i="469"/>
  <c r="AV29" i="469"/>
  <c r="AD29" i="469"/>
  <c r="BB30" i="469"/>
  <c r="BC30" i="469"/>
  <c r="BD30" i="469"/>
  <c r="BE30" i="469"/>
  <c r="BF30" i="469"/>
  <c r="BG30" i="469"/>
  <c r="BH30" i="469"/>
  <c r="BI30" i="469"/>
  <c r="BJ30" i="469"/>
  <c r="BA30" i="469"/>
  <c r="V34" i="522" l="1"/>
  <c r="AD36" i="522"/>
  <c r="AO36" i="522"/>
  <c r="AK34" i="522"/>
  <c r="J34" i="522"/>
  <c r="AD34" i="522"/>
  <c r="P34" i="522"/>
  <c r="S34" i="522" s="1"/>
  <c r="BC34" i="522"/>
  <c r="R34" i="522"/>
  <c r="AB34" i="522"/>
  <c r="AE34" i="522" s="1"/>
  <c r="B34" i="522"/>
  <c r="M34" i="522"/>
  <c r="AG34" i="522"/>
  <c r="AT34" i="522"/>
  <c r="AH34" i="522"/>
  <c r="AL34" i="522"/>
  <c r="BB35" i="522"/>
  <c r="F34" i="522"/>
  <c r="AN34" i="522"/>
  <c r="AQ34" i="522" s="1"/>
  <c r="L34" i="522"/>
  <c r="O34" i="522" s="1"/>
  <c r="AS34" i="522"/>
  <c r="AO34" i="522"/>
  <c r="H34" i="522"/>
  <c r="K34" i="522" s="1"/>
  <c r="Z34" i="522"/>
  <c r="I34" i="522"/>
  <c r="AR34" i="522"/>
  <c r="AU34" i="522" s="1"/>
  <c r="AW34" i="522"/>
  <c r="AF34" i="522"/>
  <c r="AI34" i="522" s="1"/>
  <c r="BB34" i="522"/>
  <c r="T34" i="522"/>
  <c r="W34" i="522" s="1"/>
  <c r="B35" i="522"/>
  <c r="Q34" i="522"/>
  <c r="X34" i="522"/>
  <c r="AA34" i="522" s="1"/>
  <c r="AP34" i="522"/>
  <c r="AC34" i="522"/>
  <c r="N34" i="522"/>
  <c r="Y34" i="522"/>
  <c r="AV34" i="522"/>
  <c r="U34" i="522"/>
  <c r="AJ34" i="522"/>
  <c r="AM34" i="522" s="1"/>
  <c r="AT36" i="522"/>
  <c r="AW36" i="522"/>
  <c r="V36" i="522"/>
  <c r="I41" i="538"/>
  <c r="B41" i="538"/>
  <c r="Z41" i="538"/>
  <c r="F41" i="522"/>
  <c r="AJ41" i="522"/>
  <c r="AM41" i="522" s="1"/>
  <c r="AG41" i="522"/>
  <c r="AL41" i="522"/>
  <c r="P41" i="522"/>
  <c r="S41" i="522" s="1"/>
  <c r="AT41" i="522"/>
  <c r="AC41" i="522"/>
  <c r="H41" i="522"/>
  <c r="K41" i="522" s="1"/>
  <c r="AP41" i="522"/>
  <c r="R41" i="522"/>
  <c r="D41" i="522"/>
  <c r="T41" i="522"/>
  <c r="W41" i="522" s="1"/>
  <c r="Q41" i="522"/>
  <c r="AV41" i="522"/>
  <c r="BC41" i="522"/>
  <c r="J41" i="522"/>
  <c r="I41" i="522"/>
  <c r="AS41" i="522"/>
  <c r="X41" i="522"/>
  <c r="AA41" i="522" s="1"/>
  <c r="Z41" i="522"/>
  <c r="B41" i="522"/>
  <c r="AH41" i="522"/>
  <c r="AF41" i="522"/>
  <c r="AI41" i="522" s="1"/>
  <c r="AK41" i="522"/>
  <c r="AN41" i="522"/>
  <c r="AQ41" i="522" s="1"/>
  <c r="AD41" i="522"/>
  <c r="Y41" i="522"/>
  <c r="AO41" i="522"/>
  <c r="V41" i="522"/>
  <c r="AW41" i="522"/>
  <c r="N41" i="522"/>
  <c r="AR41" i="522"/>
  <c r="AU41" i="522" s="1"/>
  <c r="M41" i="522"/>
  <c r="L41" i="522"/>
  <c r="O41" i="522" s="1"/>
  <c r="AB41" i="522"/>
  <c r="AE41" i="522" s="1"/>
  <c r="BB41" i="522"/>
  <c r="U41" i="522"/>
  <c r="I41" i="526"/>
  <c r="B41" i="526"/>
  <c r="H41" i="526"/>
  <c r="J41" i="526"/>
  <c r="D41" i="538" s="1"/>
  <c r="AE41" i="538" s="1"/>
  <c r="Z41" i="526"/>
  <c r="G41" i="526"/>
  <c r="AH41" i="526"/>
  <c r="J41" i="538"/>
  <c r="E41" i="527"/>
  <c r="C41" i="528"/>
  <c r="Z41" i="527"/>
  <c r="G41" i="527"/>
  <c r="B41" i="527"/>
  <c r="F41" i="527" s="1"/>
  <c r="H41" i="527"/>
  <c r="K41" i="527"/>
  <c r="D41" i="527"/>
  <c r="I41" i="527"/>
  <c r="R36" i="522"/>
  <c r="J36" i="522"/>
  <c r="AH36" i="522"/>
  <c r="Z36" i="522"/>
  <c r="AN36" i="522"/>
  <c r="AQ36" i="522" s="1"/>
  <c r="AB36" i="522"/>
  <c r="AE36" i="522" s="1"/>
  <c r="AF36" i="522"/>
  <c r="AI36" i="522" s="1"/>
  <c r="T36" i="522"/>
  <c r="W36" i="522" s="1"/>
  <c r="M36" i="522"/>
  <c r="AR36" i="522"/>
  <c r="AU36" i="522" s="1"/>
  <c r="AV36" i="522"/>
  <c r="AJ36" i="522"/>
  <c r="AM36" i="522" s="1"/>
  <c r="BC36" i="522"/>
  <c r="H36" i="522"/>
  <c r="K36" i="522" s="1"/>
  <c r="AC36" i="522"/>
  <c r="BB36" i="522"/>
  <c r="Q36" i="522"/>
  <c r="AL36" i="522"/>
  <c r="U36" i="522"/>
  <c r="AP36" i="522"/>
  <c r="I36" i="522"/>
  <c r="N36" i="522"/>
  <c r="X36" i="522"/>
  <c r="AA36" i="522" s="1"/>
  <c r="AS36" i="522"/>
  <c r="L36" i="522"/>
  <c r="O36" i="522" s="1"/>
  <c r="AG36" i="522"/>
  <c r="P36" i="522"/>
  <c r="S36" i="522" s="1"/>
  <c r="AK36" i="522"/>
  <c r="B36" i="522"/>
  <c r="Y36" i="522"/>
  <c r="BC35" i="522"/>
  <c r="AH35" i="538"/>
  <c r="I35" i="538" s="1"/>
  <c r="J34" i="538"/>
  <c r="F36" i="522"/>
  <c r="E35" i="527"/>
  <c r="D35" i="527"/>
  <c r="H34" i="527"/>
  <c r="G34" i="527"/>
  <c r="E34" i="527"/>
  <c r="D34" i="527"/>
  <c r="G36" i="527"/>
  <c r="D36" i="527"/>
  <c r="E36" i="527"/>
  <c r="H36" i="527"/>
  <c r="J36" i="538"/>
  <c r="AH36" i="538"/>
  <c r="I36" i="538"/>
  <c r="B36" i="538"/>
  <c r="B34" i="538"/>
  <c r="I34" i="538"/>
  <c r="AH34" i="538"/>
  <c r="Q35" i="544"/>
  <c r="R35" i="544" s="1"/>
  <c r="Q33" i="544"/>
  <c r="R33" i="544" s="1"/>
  <c r="V33" i="544" s="1"/>
  <c r="BV32" i="544"/>
  <c r="BT32" i="544"/>
  <c r="P32" i="544" s="1"/>
  <c r="Q32" i="544" s="1"/>
  <c r="AP29" i="529"/>
  <c r="AQ28" i="529"/>
  <c r="AO30" i="530"/>
  <c r="AP29" i="530"/>
  <c r="U34" i="471"/>
  <c r="W34" i="471" s="1"/>
  <c r="Y34" i="471" s="1"/>
  <c r="W34" i="472"/>
  <c r="Y34" i="472" s="1"/>
  <c r="U35" i="473"/>
  <c r="U34" i="473"/>
  <c r="W34" i="473" s="1"/>
  <c r="Y34" i="473" s="1"/>
  <c r="AF4" i="470"/>
  <c r="BB30" i="470" s="1"/>
  <c r="AK4" i="470"/>
  <c r="BG30" i="470" s="1"/>
  <c r="AE4" i="470"/>
  <c r="BA30" i="470" s="1"/>
  <c r="AJ4" i="470"/>
  <c r="BF30" i="470" s="1"/>
  <c r="AG4" i="470"/>
  <c r="BC30" i="470" s="1"/>
  <c r="AL4" i="470"/>
  <c r="BH30" i="470" s="1"/>
  <c r="AM4" i="470"/>
  <c r="BI30" i="470" s="1"/>
  <c r="AH4" i="470"/>
  <c r="BD30" i="470" s="1"/>
  <c r="AI4" i="470"/>
  <c r="BE30" i="470" s="1"/>
  <c r="AN4" i="470"/>
  <c r="BJ30" i="470" s="1"/>
  <c r="AM33" i="370"/>
  <c r="B40" i="370"/>
  <c r="AJ40" i="370"/>
  <c r="B48" i="370"/>
  <c r="AJ48" i="370"/>
  <c r="B56" i="370"/>
  <c r="AJ56" i="370"/>
  <c r="B62" i="370"/>
  <c r="AJ62" i="370"/>
  <c r="AG62" i="370" s="1"/>
  <c r="B63" i="370"/>
  <c r="AJ63" i="370"/>
  <c r="AG63" i="370" s="1"/>
  <c r="B75" i="370"/>
  <c r="AJ75" i="370"/>
  <c r="AG75" i="370" s="1"/>
  <c r="B77" i="370"/>
  <c r="AJ77" i="370"/>
  <c r="AG77" i="370" s="1"/>
  <c r="B79" i="370"/>
  <c r="AJ79" i="370"/>
  <c r="B81" i="370"/>
  <c r="AJ81" i="370"/>
  <c r="AG81" i="370" s="1"/>
  <c r="B83" i="370"/>
  <c r="AJ83" i="370"/>
  <c r="AG83" i="370" s="1"/>
  <c r="B85" i="370"/>
  <c r="AJ85" i="370"/>
  <c r="AG85" i="370" s="1"/>
  <c r="B87" i="370"/>
  <c r="AJ87" i="370"/>
  <c r="B89" i="370"/>
  <c r="AJ89" i="370"/>
  <c r="AG89" i="370" s="1"/>
  <c r="B91" i="370"/>
  <c r="AJ91" i="370"/>
  <c r="AG91" i="370" s="1"/>
  <c r="B93" i="370"/>
  <c r="AJ93" i="370"/>
  <c r="AG93" i="370" s="1"/>
  <c r="B95" i="370"/>
  <c r="AJ95" i="370"/>
  <c r="AG95" i="370" s="1"/>
  <c r="B105" i="370"/>
  <c r="AJ105" i="370"/>
  <c r="B108" i="370"/>
  <c r="AJ108" i="370"/>
  <c r="AG108" i="370" s="1"/>
  <c r="B114" i="370"/>
  <c r="AJ114" i="370"/>
  <c r="AG114" i="370" s="1"/>
  <c r="B42" i="370"/>
  <c r="AJ42" i="370"/>
  <c r="AG42" i="370" s="1"/>
  <c r="B50" i="370"/>
  <c r="AJ50" i="370"/>
  <c r="AG50" i="370" s="1"/>
  <c r="B58" i="370"/>
  <c r="AJ58" i="370"/>
  <c r="AG58" i="370" s="1"/>
  <c r="B69" i="370"/>
  <c r="AJ69" i="370"/>
  <c r="AG69" i="370" s="1"/>
  <c r="B70" i="370"/>
  <c r="AJ70" i="370"/>
  <c r="B71" i="370"/>
  <c r="AJ71" i="370"/>
  <c r="AG71" i="370" s="1"/>
  <c r="B98" i="370"/>
  <c r="AJ98" i="370"/>
  <c r="AG98" i="370" s="1"/>
  <c r="B109" i="370"/>
  <c r="AJ109" i="370"/>
  <c r="B113" i="370"/>
  <c r="AJ113" i="370"/>
  <c r="B116" i="370"/>
  <c r="AJ116" i="370"/>
  <c r="AG116" i="370" s="1"/>
  <c r="B36" i="370"/>
  <c r="AJ36" i="370"/>
  <c r="B44" i="370"/>
  <c r="AJ44" i="370"/>
  <c r="B52" i="370"/>
  <c r="AJ52" i="370"/>
  <c r="B60" i="370"/>
  <c r="AJ60" i="370"/>
  <c r="B64" i="370"/>
  <c r="AJ64" i="370"/>
  <c r="B65" i="370"/>
  <c r="AJ65" i="370"/>
  <c r="AG65" i="370" s="1"/>
  <c r="B67" i="370"/>
  <c r="AJ67" i="370"/>
  <c r="AG67" i="370" s="1"/>
  <c r="B68" i="370"/>
  <c r="AJ68" i="370"/>
  <c r="B97" i="370"/>
  <c r="AJ97" i="370"/>
  <c r="AG97" i="370" s="1"/>
  <c r="B100" i="370"/>
  <c r="AJ100" i="370"/>
  <c r="AG100" i="370" s="1"/>
  <c r="B104" i="370"/>
  <c r="AJ104" i="370"/>
  <c r="B117" i="370"/>
  <c r="AJ117" i="370"/>
  <c r="B38" i="370"/>
  <c r="AJ38" i="370"/>
  <c r="B46" i="370"/>
  <c r="AJ46" i="370"/>
  <c r="AG46" i="370" s="1"/>
  <c r="B54" i="370"/>
  <c r="AJ54" i="370"/>
  <c r="AG54" i="370" s="1"/>
  <c r="B72" i="370"/>
  <c r="AJ72" i="370"/>
  <c r="B73" i="370"/>
  <c r="AJ73" i="370"/>
  <c r="AG73" i="370" s="1"/>
  <c r="B101" i="370"/>
  <c r="AJ101" i="370"/>
  <c r="B106" i="370"/>
  <c r="AJ106" i="370"/>
  <c r="AG106" i="370" s="1"/>
  <c r="B112" i="370"/>
  <c r="AJ112" i="370"/>
  <c r="AG112" i="370" s="1"/>
  <c r="B122" i="370"/>
  <c r="AJ122" i="370"/>
  <c r="AG122" i="370" s="1"/>
  <c r="B124" i="370"/>
  <c r="AJ124" i="370"/>
  <c r="AG124" i="370" s="1"/>
  <c r="B126" i="370"/>
  <c r="AJ126" i="370"/>
  <c r="AG126" i="370" s="1"/>
  <c r="B128" i="370"/>
  <c r="AJ128" i="370"/>
  <c r="AG128" i="370" s="1"/>
  <c r="B130" i="370"/>
  <c r="AJ130" i="370"/>
  <c r="AG130" i="370" s="1"/>
  <c r="AL33" i="370"/>
  <c r="AL36" i="370"/>
  <c r="AL37" i="370"/>
  <c r="AL38" i="370"/>
  <c r="AL39" i="370"/>
  <c r="AL40" i="370"/>
  <c r="AL104" i="370"/>
  <c r="AL105" i="370"/>
  <c r="AL103" i="370"/>
  <c r="AM2" i="472"/>
  <c r="W35" i="473"/>
  <c r="Y35" i="473" s="1"/>
  <c r="AC35" i="473"/>
  <c r="AB42" i="473"/>
  <c r="W42" i="473"/>
  <c r="AC42" i="473"/>
  <c r="Y42" i="473"/>
  <c r="B42" i="473"/>
  <c r="AB44" i="473"/>
  <c r="W44" i="473"/>
  <c r="AC44" i="473"/>
  <c r="Y44" i="473"/>
  <c r="B44" i="473"/>
  <c r="AB48" i="473"/>
  <c r="W48" i="473"/>
  <c r="AC48" i="473"/>
  <c r="Y48" i="473"/>
  <c r="B48" i="473"/>
  <c r="AB52" i="473"/>
  <c r="W52" i="473"/>
  <c r="AC52" i="473"/>
  <c r="Y52" i="473"/>
  <c r="B52" i="473"/>
  <c r="AB56" i="473"/>
  <c r="W56" i="473"/>
  <c r="AC56" i="473"/>
  <c r="Y56" i="473"/>
  <c r="B56" i="473"/>
  <c r="AB60" i="473"/>
  <c r="W60" i="473"/>
  <c r="AC60" i="473"/>
  <c r="Y60" i="473"/>
  <c r="B60" i="473"/>
  <c r="AB36" i="473"/>
  <c r="AC36" i="473"/>
  <c r="Y36" i="473"/>
  <c r="B36" i="473"/>
  <c r="AC34" i="473"/>
  <c r="B34" i="473"/>
  <c r="AB35" i="473"/>
  <c r="AB38" i="473"/>
  <c r="W38" i="473"/>
  <c r="Y38" i="473" s="1"/>
  <c r="AC38" i="473"/>
  <c r="B38" i="473"/>
  <c r="AB40" i="473"/>
  <c r="W40" i="473"/>
  <c r="Y40" i="473" s="1"/>
  <c r="AC40" i="473"/>
  <c r="B40" i="473"/>
  <c r="Z44" i="473"/>
  <c r="G44" i="370" s="1"/>
  <c r="AK44" i="370" s="1"/>
  <c r="AB46" i="473"/>
  <c r="W46" i="473"/>
  <c r="AC46" i="473"/>
  <c r="Y46" i="473"/>
  <c r="B46" i="473"/>
  <c r="Z48" i="473"/>
  <c r="G48" i="370" s="1"/>
  <c r="AK48" i="370" s="1"/>
  <c r="AB50" i="473"/>
  <c r="W50" i="473"/>
  <c r="AC50" i="473"/>
  <c r="Y50" i="473"/>
  <c r="B50" i="473"/>
  <c r="Z52" i="473"/>
  <c r="G52" i="370" s="1"/>
  <c r="AK52" i="370" s="1"/>
  <c r="AB54" i="473"/>
  <c r="W54" i="473"/>
  <c r="AC54" i="473"/>
  <c r="Y54" i="473"/>
  <c r="B54" i="473"/>
  <c r="Z56" i="473"/>
  <c r="G56" i="370" s="1"/>
  <c r="AK56" i="370" s="1"/>
  <c r="AB58" i="473"/>
  <c r="W58" i="473"/>
  <c r="AC58" i="473"/>
  <c r="Y58" i="473"/>
  <c r="B58" i="473"/>
  <c r="Z60" i="473"/>
  <c r="G60" i="370" s="1"/>
  <c r="AK60" i="370" s="1"/>
  <c r="AB62" i="473"/>
  <c r="W62" i="473"/>
  <c r="AC62" i="473"/>
  <c r="Y62" i="473"/>
  <c r="B62" i="473"/>
  <c r="B64" i="473"/>
  <c r="Y64" i="473"/>
  <c r="AC64" i="473"/>
  <c r="B66" i="473"/>
  <c r="Y66" i="473"/>
  <c r="AC66" i="473"/>
  <c r="B68" i="473"/>
  <c r="Y68" i="473"/>
  <c r="AC68" i="473"/>
  <c r="B70" i="473"/>
  <c r="Y70" i="473"/>
  <c r="AC70" i="473"/>
  <c r="B72" i="473"/>
  <c r="Y72" i="473"/>
  <c r="AC72" i="473"/>
  <c r="B74" i="473"/>
  <c r="Y74" i="473"/>
  <c r="Y75" i="473"/>
  <c r="AB79" i="473"/>
  <c r="W79" i="473"/>
  <c r="B81" i="473"/>
  <c r="Y83" i="473"/>
  <c r="AB87" i="473"/>
  <c r="W87" i="473"/>
  <c r="B89" i="473"/>
  <c r="Y91" i="473"/>
  <c r="AB95" i="473"/>
  <c r="W95" i="473"/>
  <c r="Z99" i="473"/>
  <c r="G99" i="370" s="1"/>
  <c r="AK99" i="370" s="1"/>
  <c r="B101" i="473"/>
  <c r="AB103" i="473"/>
  <c r="W103" i="473"/>
  <c r="Z64" i="473"/>
  <c r="G64" i="370" s="1"/>
  <c r="AK64" i="370" s="1"/>
  <c r="Z66" i="473"/>
  <c r="G66" i="370" s="1"/>
  <c r="AK66" i="370" s="1"/>
  <c r="Z68" i="473"/>
  <c r="G68" i="370" s="1"/>
  <c r="AK68" i="370" s="1"/>
  <c r="Z70" i="473"/>
  <c r="G70" i="370" s="1"/>
  <c r="AK70" i="370" s="1"/>
  <c r="Z72" i="473"/>
  <c r="G72" i="370" s="1"/>
  <c r="AK72" i="370" s="1"/>
  <c r="B75" i="473"/>
  <c r="AB81" i="473"/>
  <c r="W81" i="473"/>
  <c r="B83" i="473"/>
  <c r="AB89" i="473"/>
  <c r="W89" i="473"/>
  <c r="B91" i="473"/>
  <c r="B99" i="473"/>
  <c r="AB101" i="473"/>
  <c r="W101" i="473"/>
  <c r="AB75" i="473"/>
  <c r="W75" i="473"/>
  <c r="AB83" i="473"/>
  <c r="W83" i="473"/>
  <c r="AB91" i="473"/>
  <c r="W91" i="473"/>
  <c r="AB99" i="473"/>
  <c r="W99" i="473"/>
  <c r="Y101" i="473"/>
  <c r="W64" i="473"/>
  <c r="W66" i="473"/>
  <c r="W68" i="473"/>
  <c r="W70" i="473"/>
  <c r="W72" i="473"/>
  <c r="W74" i="473"/>
  <c r="AC74" i="473"/>
  <c r="AC75" i="473"/>
  <c r="AB77" i="473"/>
  <c r="W77" i="473"/>
  <c r="B79" i="473"/>
  <c r="Z79" i="473"/>
  <c r="G79" i="370" s="1"/>
  <c r="AK79" i="370" s="1"/>
  <c r="Y81" i="473"/>
  <c r="AC83" i="473"/>
  <c r="AB85" i="473"/>
  <c r="W85" i="473"/>
  <c r="B87" i="473"/>
  <c r="Z87" i="473"/>
  <c r="G87" i="370" s="1"/>
  <c r="AK87" i="370" s="1"/>
  <c r="Y89" i="473"/>
  <c r="AC91" i="473"/>
  <c r="AB93" i="473"/>
  <c r="W93" i="473"/>
  <c r="B95" i="473"/>
  <c r="AC95" i="473"/>
  <c r="AB97" i="473"/>
  <c r="W97" i="473"/>
  <c r="Y99" i="473"/>
  <c r="Z101" i="473"/>
  <c r="G101" i="370" s="1"/>
  <c r="AK101" i="370" s="1"/>
  <c r="B103" i="473"/>
  <c r="AC103" i="473"/>
  <c r="Z105" i="473"/>
  <c r="G105" i="370" s="1"/>
  <c r="AK105" i="370" s="1"/>
  <c r="Z107" i="473"/>
  <c r="G107" i="370" s="1"/>
  <c r="AK107" i="370" s="1"/>
  <c r="Z109" i="473"/>
  <c r="G109" i="370" s="1"/>
  <c r="AK109" i="370" s="1"/>
  <c r="Z111" i="473"/>
  <c r="G111" i="370" s="1"/>
  <c r="AK111" i="370" s="1"/>
  <c r="Z113" i="473"/>
  <c r="G113" i="370" s="1"/>
  <c r="AK113" i="370" s="1"/>
  <c r="Z115" i="473"/>
  <c r="G115" i="370" s="1"/>
  <c r="AK115" i="370" s="1"/>
  <c r="Z117" i="473"/>
  <c r="G117" i="370" s="1"/>
  <c r="AK117" i="370" s="1"/>
  <c r="Z119" i="473"/>
  <c r="G119" i="370" s="1"/>
  <c r="AK119" i="370" s="1"/>
  <c r="Z121" i="473"/>
  <c r="G121" i="370" s="1"/>
  <c r="AK121" i="370" s="1"/>
  <c r="Z123" i="473"/>
  <c r="G123" i="370" s="1"/>
  <c r="AK123" i="370" s="1"/>
  <c r="Z125" i="473"/>
  <c r="G125" i="370" s="1"/>
  <c r="AK125" i="370" s="1"/>
  <c r="Z127" i="473"/>
  <c r="G127" i="370" s="1"/>
  <c r="AK127" i="370" s="1"/>
  <c r="Z129" i="473"/>
  <c r="G129" i="370" s="1"/>
  <c r="AK129" i="370" s="1"/>
  <c r="W105" i="473"/>
  <c r="W107" i="473"/>
  <c r="W109" i="473"/>
  <c r="W111" i="473"/>
  <c r="W113" i="473"/>
  <c r="W115" i="473"/>
  <c r="W117" i="473"/>
  <c r="W119" i="473"/>
  <c r="W121" i="473"/>
  <c r="W123" i="473"/>
  <c r="W125" i="473"/>
  <c r="W127" i="473"/>
  <c r="W129" i="473"/>
  <c r="AA69" i="470"/>
  <c r="AA44" i="470"/>
  <c r="AA62" i="470"/>
  <c r="AA89" i="470"/>
  <c r="AA80" i="470"/>
  <c r="AA84" i="470"/>
  <c r="Z55" i="472"/>
  <c r="F55" i="370" s="1"/>
  <c r="AB66" i="472"/>
  <c r="W66" i="472"/>
  <c r="Z111" i="472"/>
  <c r="F111" i="370" s="1"/>
  <c r="B111" i="472"/>
  <c r="Y111" i="472"/>
  <c r="AC111" i="472"/>
  <c r="W111" i="472"/>
  <c r="Y64" i="472"/>
  <c r="AC66" i="472"/>
  <c r="AB68" i="472"/>
  <c r="W68" i="472"/>
  <c r="Y72" i="472"/>
  <c r="AC110" i="472"/>
  <c r="Y110" i="472"/>
  <c r="B110" i="472"/>
  <c r="Z110" i="472"/>
  <c r="F110" i="370" s="1"/>
  <c r="W110" i="472"/>
  <c r="AB110" i="472"/>
  <c r="AB111" i="472"/>
  <c r="Z43" i="472"/>
  <c r="F43" i="370" s="1"/>
  <c r="Z45" i="472"/>
  <c r="F45" i="370" s="1"/>
  <c r="Z51" i="472"/>
  <c r="F51" i="370" s="1"/>
  <c r="Z59" i="472"/>
  <c r="F59" i="370" s="1"/>
  <c r="AB74" i="472"/>
  <c r="W74" i="472"/>
  <c r="AC102" i="472"/>
  <c r="Y102" i="472"/>
  <c r="B102" i="472"/>
  <c r="Z102" i="472"/>
  <c r="F102" i="370" s="1"/>
  <c r="W102" i="472"/>
  <c r="AB102" i="472"/>
  <c r="W35" i="472"/>
  <c r="AB35" i="472"/>
  <c r="W37" i="472"/>
  <c r="AB37" i="472"/>
  <c r="W39" i="472"/>
  <c r="AB39" i="472"/>
  <c r="W41" i="472"/>
  <c r="AB41" i="472"/>
  <c r="W43" i="472"/>
  <c r="AB43" i="472"/>
  <c r="W45" i="472"/>
  <c r="AB45" i="472"/>
  <c r="W47" i="472"/>
  <c r="AB47" i="472"/>
  <c r="W49" i="472"/>
  <c r="AB49" i="472"/>
  <c r="W51" i="472"/>
  <c r="AB51" i="472"/>
  <c r="W53" i="472"/>
  <c r="AB53" i="472"/>
  <c r="W55" i="472"/>
  <c r="AB55" i="472"/>
  <c r="W57" i="472"/>
  <c r="AB57" i="472"/>
  <c r="W59" i="472"/>
  <c r="AB59" i="472"/>
  <c r="W61" i="472"/>
  <c r="AB61" i="472"/>
  <c r="AB62" i="472"/>
  <c r="W62" i="472"/>
  <c r="B64" i="472"/>
  <c r="Y66" i="472"/>
  <c r="AC68" i="472"/>
  <c r="AB70" i="472"/>
  <c r="W70" i="472"/>
  <c r="B72" i="472"/>
  <c r="Y74" i="472"/>
  <c r="AC118" i="472"/>
  <c r="Y118" i="472"/>
  <c r="B118" i="472"/>
  <c r="AB118" i="472"/>
  <c r="W118" i="472"/>
  <c r="Z118" i="472"/>
  <c r="F118" i="370" s="1"/>
  <c r="Z41" i="472"/>
  <c r="F41" i="370" s="1"/>
  <c r="Z47" i="472"/>
  <c r="F47" i="370" s="1"/>
  <c r="Z49" i="472"/>
  <c r="F49" i="370" s="1"/>
  <c r="Z53" i="472"/>
  <c r="F53" i="370" s="1"/>
  <c r="Z57" i="472"/>
  <c r="F57" i="370" s="1"/>
  <c r="Z61" i="472"/>
  <c r="F61" i="370" s="1"/>
  <c r="B35" i="472"/>
  <c r="Y35" i="472"/>
  <c r="B37" i="472"/>
  <c r="Y37" i="472"/>
  <c r="Z37" i="472" s="1"/>
  <c r="F37" i="370" s="1"/>
  <c r="B39" i="472"/>
  <c r="Y39" i="472"/>
  <c r="Z39" i="472" s="1"/>
  <c r="F39" i="370" s="1"/>
  <c r="B41" i="472"/>
  <c r="Y41" i="472"/>
  <c r="B43" i="472"/>
  <c r="Y43" i="472"/>
  <c r="B45" i="472"/>
  <c r="Y45" i="472"/>
  <c r="B47" i="472"/>
  <c r="Y47" i="472"/>
  <c r="B49" i="472"/>
  <c r="Y49" i="472"/>
  <c r="B51" i="472"/>
  <c r="Y51" i="472"/>
  <c r="B53" i="472"/>
  <c r="Y53" i="472"/>
  <c r="B55" i="472"/>
  <c r="Y55" i="472"/>
  <c r="B57" i="472"/>
  <c r="Y57" i="472"/>
  <c r="B59" i="472"/>
  <c r="Y59" i="472"/>
  <c r="B61" i="472"/>
  <c r="Y61" i="472"/>
  <c r="AB64" i="472"/>
  <c r="W64" i="472"/>
  <c r="B66" i="472"/>
  <c r="Z66" i="472"/>
  <c r="F66" i="370" s="1"/>
  <c r="AB72" i="472"/>
  <c r="W72" i="472"/>
  <c r="B74" i="472"/>
  <c r="Z74" i="472"/>
  <c r="F74" i="370" s="1"/>
  <c r="Z103" i="472"/>
  <c r="F103" i="370" s="1"/>
  <c r="B103" i="472"/>
  <c r="Y103" i="472"/>
  <c r="AC103" i="472"/>
  <c r="W103" i="472"/>
  <c r="AC120" i="472"/>
  <c r="Y120" i="472"/>
  <c r="B120" i="472"/>
  <c r="AB120" i="472"/>
  <c r="W120" i="472"/>
  <c r="Z120" i="472"/>
  <c r="F120" i="370" s="1"/>
  <c r="Z76" i="472"/>
  <c r="F76" i="370" s="1"/>
  <c r="Z78" i="472"/>
  <c r="F78" i="370" s="1"/>
  <c r="Z80" i="472"/>
  <c r="F80" i="370" s="1"/>
  <c r="Z82" i="472"/>
  <c r="F82" i="370" s="1"/>
  <c r="Z84" i="472"/>
  <c r="F84" i="370" s="1"/>
  <c r="Z86" i="472"/>
  <c r="F86" i="370" s="1"/>
  <c r="Z88" i="472"/>
  <c r="F88" i="370" s="1"/>
  <c r="Z90" i="472"/>
  <c r="F90" i="370" s="1"/>
  <c r="Z92" i="472"/>
  <c r="F92" i="370" s="1"/>
  <c r="Z94" i="472"/>
  <c r="F94" i="370" s="1"/>
  <c r="Z96" i="472"/>
  <c r="F96" i="370" s="1"/>
  <c r="B99" i="472"/>
  <c r="Z99" i="472"/>
  <c r="F99" i="370" s="1"/>
  <c r="AC100" i="472"/>
  <c r="Y100" i="472"/>
  <c r="B100" i="472"/>
  <c r="AB101" i="472"/>
  <c r="B107" i="472"/>
  <c r="Z107" i="472"/>
  <c r="F107" i="370" s="1"/>
  <c r="AC108" i="472"/>
  <c r="Y108" i="472"/>
  <c r="B108" i="472"/>
  <c r="AB109" i="472"/>
  <c r="B115" i="472"/>
  <c r="Z115" i="472"/>
  <c r="F115" i="370" s="1"/>
  <c r="AC116" i="472"/>
  <c r="Y116" i="472"/>
  <c r="B116" i="472"/>
  <c r="AB117" i="472"/>
  <c r="AC98" i="472"/>
  <c r="Y98" i="472"/>
  <c r="B98" i="472"/>
  <c r="AB99" i="472"/>
  <c r="AC106" i="472"/>
  <c r="Y106" i="472"/>
  <c r="B106" i="472"/>
  <c r="AB107" i="472"/>
  <c r="AC114" i="472"/>
  <c r="Y114" i="472"/>
  <c r="B114" i="472"/>
  <c r="AB115" i="472"/>
  <c r="W76" i="472"/>
  <c r="W78" i="472"/>
  <c r="W80" i="472"/>
  <c r="W82" i="472"/>
  <c r="W84" i="472"/>
  <c r="W86" i="472"/>
  <c r="W88" i="472"/>
  <c r="W90" i="472"/>
  <c r="W92" i="472"/>
  <c r="W94" i="472"/>
  <c r="W96" i="472"/>
  <c r="AB97" i="472"/>
  <c r="AB98" i="472"/>
  <c r="W99" i="472"/>
  <c r="AC99" i="472"/>
  <c r="W100" i="472"/>
  <c r="Y101" i="472"/>
  <c r="AC104" i="472"/>
  <c r="Y104" i="472"/>
  <c r="B104" i="472"/>
  <c r="AB105" i="472"/>
  <c r="AB106" i="472"/>
  <c r="W107" i="472"/>
  <c r="AC107" i="472"/>
  <c r="W108" i="472"/>
  <c r="Y109" i="472"/>
  <c r="AC112" i="472"/>
  <c r="Y112" i="472"/>
  <c r="B112" i="472"/>
  <c r="AB113" i="472"/>
  <c r="AB114" i="472"/>
  <c r="W115" i="472"/>
  <c r="AC115" i="472"/>
  <c r="W116" i="472"/>
  <c r="Y117" i="472"/>
  <c r="Z119" i="472"/>
  <c r="F119" i="370" s="1"/>
  <c r="Z121" i="472"/>
  <c r="F121" i="370" s="1"/>
  <c r="W122" i="472"/>
  <c r="AB122" i="472"/>
  <c r="Z123" i="472"/>
  <c r="F123" i="370" s="1"/>
  <c r="W124" i="472"/>
  <c r="AB124" i="472"/>
  <c r="Z125" i="472"/>
  <c r="F125" i="370" s="1"/>
  <c r="W126" i="472"/>
  <c r="AB126" i="472"/>
  <c r="Z127" i="472"/>
  <c r="F127" i="370" s="1"/>
  <c r="W128" i="472"/>
  <c r="AB128" i="472"/>
  <c r="Z129" i="472"/>
  <c r="F129" i="370" s="1"/>
  <c r="W130" i="472"/>
  <c r="AB130" i="472"/>
  <c r="B122" i="472"/>
  <c r="Y122" i="472"/>
  <c r="AC122" i="472"/>
  <c r="B124" i="472"/>
  <c r="Y124" i="472"/>
  <c r="AC124" i="472"/>
  <c r="B126" i="472"/>
  <c r="Y126" i="472"/>
  <c r="AC126" i="472"/>
  <c r="B128" i="472"/>
  <c r="Y128" i="472"/>
  <c r="AC128" i="472"/>
  <c r="B130" i="472"/>
  <c r="Y130" i="472"/>
  <c r="AC130" i="472"/>
  <c r="B35" i="471"/>
  <c r="AB37" i="471"/>
  <c r="W37" i="471"/>
  <c r="Y37" i="471" s="1"/>
  <c r="B43" i="471"/>
  <c r="AB45" i="471"/>
  <c r="W45" i="471"/>
  <c r="AB35" i="471"/>
  <c r="W35" i="471"/>
  <c r="Y35" i="471" s="1"/>
  <c r="AB43" i="471"/>
  <c r="W43" i="471"/>
  <c r="AB41" i="471"/>
  <c r="W41" i="471"/>
  <c r="Y43" i="471"/>
  <c r="AB39" i="471"/>
  <c r="W39" i="471"/>
  <c r="Y39" i="471" s="1"/>
  <c r="Y41" i="471"/>
  <c r="AB47" i="471"/>
  <c r="W47" i="471"/>
  <c r="W49" i="471"/>
  <c r="AB49" i="471"/>
  <c r="W51" i="471"/>
  <c r="AB51" i="471"/>
  <c r="W53" i="471"/>
  <c r="AB53" i="471"/>
  <c r="W55" i="471"/>
  <c r="AB55" i="471"/>
  <c r="W57" i="471"/>
  <c r="AB57" i="471"/>
  <c r="W59" i="471"/>
  <c r="AB59" i="471"/>
  <c r="W61" i="471"/>
  <c r="AB61" i="471"/>
  <c r="W63" i="471"/>
  <c r="AB63" i="471"/>
  <c r="W65" i="471"/>
  <c r="AB65" i="471"/>
  <c r="W67" i="471"/>
  <c r="AB67" i="471"/>
  <c r="W69" i="471"/>
  <c r="AB69" i="471"/>
  <c r="W71" i="471"/>
  <c r="AB71" i="471"/>
  <c r="W73" i="471"/>
  <c r="AB73" i="471"/>
  <c r="W75" i="471"/>
  <c r="AB75" i="471"/>
  <c r="W77" i="471"/>
  <c r="AB77" i="471"/>
  <c r="W79" i="471"/>
  <c r="AB79" i="471"/>
  <c r="W81" i="471"/>
  <c r="AB81" i="471"/>
  <c r="W83" i="471"/>
  <c r="AB83" i="471"/>
  <c r="W85" i="471"/>
  <c r="AB85" i="471"/>
  <c r="W87" i="471"/>
  <c r="AB87" i="471"/>
  <c r="W89" i="471"/>
  <c r="AB89" i="471"/>
  <c r="W91" i="471"/>
  <c r="AB91" i="471"/>
  <c r="W93" i="471"/>
  <c r="AB93" i="471"/>
  <c r="W95" i="471"/>
  <c r="AB95" i="471"/>
  <c r="AC100" i="471"/>
  <c r="Y100" i="471"/>
  <c r="B100" i="471"/>
  <c r="AC104" i="471"/>
  <c r="Y104" i="471"/>
  <c r="B104" i="471"/>
  <c r="AC108" i="471"/>
  <c r="Y108" i="471"/>
  <c r="B108" i="471"/>
  <c r="AC112" i="471"/>
  <c r="Y112" i="471"/>
  <c r="B112" i="471"/>
  <c r="AC116" i="471"/>
  <c r="Y116" i="471"/>
  <c r="B116" i="471"/>
  <c r="AC120" i="471"/>
  <c r="Y120" i="471"/>
  <c r="B120" i="471"/>
  <c r="AB123" i="471"/>
  <c r="W123" i="471"/>
  <c r="AC123" i="471"/>
  <c r="Y123" i="471"/>
  <c r="B123" i="471"/>
  <c r="AC97" i="471"/>
  <c r="Y97" i="471"/>
  <c r="B97" i="471"/>
  <c r="AC101" i="471"/>
  <c r="Y101" i="471"/>
  <c r="B101" i="471"/>
  <c r="AC105" i="471"/>
  <c r="Y105" i="471"/>
  <c r="B105" i="471"/>
  <c r="AC109" i="471"/>
  <c r="Y109" i="471"/>
  <c r="B109" i="471"/>
  <c r="AC113" i="471"/>
  <c r="Y113" i="471"/>
  <c r="B113" i="471"/>
  <c r="AC117" i="471"/>
  <c r="Y117" i="471"/>
  <c r="B117" i="471"/>
  <c r="AB121" i="471"/>
  <c r="W121" i="471"/>
  <c r="AC121" i="471"/>
  <c r="Y121" i="471"/>
  <c r="B121" i="471"/>
  <c r="AB129" i="471"/>
  <c r="W129" i="471"/>
  <c r="AC129" i="471"/>
  <c r="Y129" i="471"/>
  <c r="B129" i="471"/>
  <c r="W97" i="471"/>
  <c r="AC98" i="471"/>
  <c r="Y98" i="471"/>
  <c r="B98" i="471"/>
  <c r="W101" i="471"/>
  <c r="AC102" i="471"/>
  <c r="Y102" i="471"/>
  <c r="B102" i="471"/>
  <c r="W105" i="471"/>
  <c r="AC106" i="471"/>
  <c r="Y106" i="471"/>
  <c r="B106" i="471"/>
  <c r="W109" i="471"/>
  <c r="AC110" i="471"/>
  <c r="Y110" i="471"/>
  <c r="B110" i="471"/>
  <c r="W113" i="471"/>
  <c r="AC114" i="471"/>
  <c r="Y114" i="471"/>
  <c r="B114" i="471"/>
  <c r="W117" i="471"/>
  <c r="AC118" i="471"/>
  <c r="Y118" i="471"/>
  <c r="B118" i="471"/>
  <c r="AB127" i="471"/>
  <c r="W127" i="471"/>
  <c r="AC127" i="471"/>
  <c r="Y127" i="471"/>
  <c r="B127" i="471"/>
  <c r="W98" i="471"/>
  <c r="AC99" i="471"/>
  <c r="Y99" i="471"/>
  <c r="B99" i="471"/>
  <c r="W102" i="471"/>
  <c r="AC103" i="471"/>
  <c r="Y103" i="471"/>
  <c r="B103" i="471"/>
  <c r="W106" i="471"/>
  <c r="AC107" i="471"/>
  <c r="Y107" i="471"/>
  <c r="B107" i="471"/>
  <c r="W110" i="471"/>
  <c r="AC111" i="471"/>
  <c r="Y111" i="471"/>
  <c r="B111" i="471"/>
  <c r="W114" i="471"/>
  <c r="AC115" i="471"/>
  <c r="Y115" i="471"/>
  <c r="B115" i="471"/>
  <c r="W118" i="471"/>
  <c r="AC119" i="471"/>
  <c r="Y119" i="471"/>
  <c r="B119" i="471"/>
  <c r="AB125" i="471"/>
  <c r="W125" i="471"/>
  <c r="AC125" i="471"/>
  <c r="Y125" i="471"/>
  <c r="B125" i="471"/>
  <c r="B122" i="471"/>
  <c r="Y122" i="471"/>
  <c r="AC122" i="471"/>
  <c r="B124" i="471"/>
  <c r="Y124" i="471"/>
  <c r="AC124" i="471"/>
  <c r="B126" i="471"/>
  <c r="Y126" i="471"/>
  <c r="AC126" i="471"/>
  <c r="B128" i="471"/>
  <c r="Y128" i="471"/>
  <c r="AC128" i="471"/>
  <c r="B130" i="471"/>
  <c r="Y130" i="471"/>
  <c r="AC130" i="471"/>
  <c r="AA91" i="470"/>
  <c r="AA73" i="470"/>
  <c r="AA31" i="470"/>
  <c r="AA43" i="470"/>
  <c r="AA48" i="470"/>
  <c r="AA52" i="470"/>
  <c r="AA60" i="470"/>
  <c r="AA106" i="470"/>
  <c r="AA40" i="470"/>
  <c r="AA50" i="470"/>
  <c r="AA53" i="470"/>
  <c r="AA57" i="470"/>
  <c r="AA81" i="470"/>
  <c r="AA85" i="470"/>
  <c r="AA90" i="470"/>
  <c r="AA36" i="470"/>
  <c r="AA112" i="470"/>
  <c r="AA123" i="470"/>
  <c r="AA122" i="470"/>
  <c r="AA130" i="470"/>
  <c r="AA32" i="470"/>
  <c r="AA94" i="470"/>
  <c r="AA34" i="470"/>
  <c r="AA56" i="470"/>
  <c r="AA79" i="470"/>
  <c r="AA87" i="470"/>
  <c r="AA98" i="470"/>
  <c r="AA125" i="470"/>
  <c r="AA54" i="470"/>
  <c r="AA58" i="470"/>
  <c r="AA63" i="470"/>
  <c r="AA67" i="470"/>
  <c r="AA72" i="470"/>
  <c r="AA77" i="470"/>
  <c r="AA82" i="470"/>
  <c r="AA103" i="470"/>
  <c r="AA108" i="470"/>
  <c r="AA124" i="470"/>
  <c r="AA42" i="470"/>
  <c r="AA35" i="470"/>
  <c r="AA38" i="470"/>
  <c r="AA39" i="470"/>
  <c r="AA46" i="470"/>
  <c r="AA47" i="470"/>
  <c r="AA51" i="470"/>
  <c r="AA59" i="470"/>
  <c r="AA66" i="470"/>
  <c r="AA75" i="470"/>
  <c r="AA83" i="470"/>
  <c r="AA86" i="470"/>
  <c r="AA92" i="470"/>
  <c r="AA96" i="470"/>
  <c r="AA107" i="470"/>
  <c r="AA120" i="470"/>
  <c r="AA121" i="470"/>
  <c r="AA128" i="470"/>
  <c r="AA129" i="470"/>
  <c r="AA102" i="470"/>
  <c r="AA110" i="470"/>
  <c r="AA61" i="470"/>
  <c r="AA65" i="470"/>
  <c r="AA71" i="470"/>
  <c r="AA76" i="470"/>
  <c r="AA88" i="470"/>
  <c r="AA100" i="470"/>
  <c r="AA104" i="470"/>
  <c r="AA114" i="470"/>
  <c r="AA115" i="470"/>
  <c r="AA116" i="470"/>
  <c r="AA117" i="470"/>
  <c r="AA118" i="470"/>
  <c r="AA119" i="470"/>
  <c r="AA126" i="470"/>
  <c r="AA127" i="470"/>
  <c r="AA33" i="470"/>
  <c r="AA37" i="470"/>
  <c r="AA41" i="470"/>
  <c r="AA45" i="470"/>
  <c r="AA49" i="470"/>
  <c r="AA55" i="470"/>
  <c r="AA64" i="470"/>
  <c r="AA68" i="470"/>
  <c r="AA70" i="470"/>
  <c r="AA74" i="470"/>
  <c r="AA78" i="470"/>
  <c r="AA95" i="470"/>
  <c r="AA99" i="470"/>
  <c r="AA97" i="470"/>
  <c r="AA101" i="470"/>
  <c r="AA93" i="470"/>
  <c r="AA111" i="470"/>
  <c r="AA105" i="470"/>
  <c r="AA109" i="470"/>
  <c r="AA113" i="470"/>
  <c r="AA127" i="469"/>
  <c r="AA123" i="469"/>
  <c r="AA115" i="469"/>
  <c r="AA107" i="469"/>
  <c r="AA103" i="469"/>
  <c r="AA99" i="469"/>
  <c r="AA95" i="469"/>
  <c r="AA91" i="469"/>
  <c r="AA87" i="469"/>
  <c r="AA83" i="469"/>
  <c r="AA79" i="469"/>
  <c r="AA75" i="469"/>
  <c r="AA71" i="469"/>
  <c r="AA63" i="469"/>
  <c r="AA59" i="469"/>
  <c r="AA55" i="469"/>
  <c r="AA51" i="469"/>
  <c r="AA47" i="469"/>
  <c r="AA43" i="469"/>
  <c r="AA39" i="469"/>
  <c r="AA35" i="469"/>
  <c r="AA67" i="469"/>
  <c r="AA111" i="469"/>
  <c r="AA119" i="469"/>
  <c r="AA128" i="469"/>
  <c r="AA124" i="469"/>
  <c r="AA120" i="469"/>
  <c r="AA116" i="469"/>
  <c r="AA112" i="469"/>
  <c r="AA108" i="469"/>
  <c r="AA104" i="469"/>
  <c r="AA100" i="469"/>
  <c r="AA96" i="469"/>
  <c r="AA92" i="469"/>
  <c r="AA88" i="469"/>
  <c r="AA84" i="469"/>
  <c r="AA80" i="469"/>
  <c r="AA76" i="469"/>
  <c r="AA72" i="469"/>
  <c r="AA68" i="469"/>
  <c r="AA64" i="469"/>
  <c r="AA60" i="469"/>
  <c r="AA56" i="469"/>
  <c r="AA52" i="469"/>
  <c r="AA48" i="469"/>
  <c r="AA44" i="469"/>
  <c r="AA40" i="469"/>
  <c r="AA36" i="469"/>
  <c r="AA130" i="469"/>
  <c r="AA126" i="469"/>
  <c r="AA122" i="469"/>
  <c r="AA118" i="469"/>
  <c r="AA114" i="469"/>
  <c r="AA110" i="469"/>
  <c r="AA106" i="469"/>
  <c r="AA102" i="469"/>
  <c r="AA98" i="469"/>
  <c r="AA94" i="469"/>
  <c r="AA90" i="469"/>
  <c r="AA86" i="469"/>
  <c r="AA82" i="469"/>
  <c r="AA78" i="469"/>
  <c r="AA74" i="469"/>
  <c r="AA70" i="469"/>
  <c r="AA66" i="469"/>
  <c r="AA62" i="469"/>
  <c r="AA58" i="469"/>
  <c r="AA54" i="469"/>
  <c r="AA50" i="469"/>
  <c r="AA46" i="469"/>
  <c r="AA42" i="469"/>
  <c r="AA38" i="469"/>
  <c r="AA34" i="469"/>
  <c r="U34" i="469" s="1"/>
  <c r="AA32" i="469"/>
  <c r="AA31" i="469"/>
  <c r="AA129" i="469"/>
  <c r="AA125" i="469"/>
  <c r="AA121" i="469"/>
  <c r="AA117" i="469"/>
  <c r="AA113" i="469"/>
  <c r="AA109" i="469"/>
  <c r="AA105" i="469"/>
  <c r="AA101" i="469"/>
  <c r="AA97" i="469"/>
  <c r="AA93" i="469"/>
  <c r="AA89" i="469"/>
  <c r="AA85" i="469"/>
  <c r="AA81" i="469"/>
  <c r="AA77" i="469"/>
  <c r="AA73" i="469"/>
  <c r="AA69" i="469"/>
  <c r="AA65" i="469"/>
  <c r="AA61" i="469"/>
  <c r="AA57" i="469"/>
  <c r="AA53" i="469"/>
  <c r="AA49" i="469"/>
  <c r="AA45" i="469"/>
  <c r="AA41" i="469"/>
  <c r="AA37" i="469"/>
  <c r="AA33" i="469"/>
  <c r="Z33" i="544" l="1"/>
  <c r="W33" i="544"/>
  <c r="F33" i="471"/>
  <c r="F33" i="473"/>
  <c r="F33" i="472"/>
  <c r="C33" i="370"/>
  <c r="F33" i="469"/>
  <c r="L41" i="532"/>
  <c r="M41" i="532" s="1"/>
  <c r="E41" i="528"/>
  <c r="AC41" i="528"/>
  <c r="F41" i="528"/>
  <c r="S41" i="528"/>
  <c r="B41" i="528"/>
  <c r="T41" i="528"/>
  <c r="P41" i="528"/>
  <c r="K41" i="528"/>
  <c r="N41" i="528"/>
  <c r="Z41" i="528"/>
  <c r="M41" i="528"/>
  <c r="G41" i="528"/>
  <c r="C41" i="529"/>
  <c r="U41" i="528"/>
  <c r="D41" i="529" s="1"/>
  <c r="J41" i="528"/>
  <c r="H41" i="528"/>
  <c r="Q41" i="528"/>
  <c r="R32" i="544"/>
  <c r="V32" i="544" s="1"/>
  <c r="AG56" i="370"/>
  <c r="AQ29" i="529"/>
  <c r="AR28" i="529"/>
  <c r="AP30" i="530"/>
  <c r="AQ29" i="530"/>
  <c r="AM45" i="370"/>
  <c r="AG87" i="370"/>
  <c r="AG64" i="370"/>
  <c r="AG113" i="370"/>
  <c r="AG52" i="370"/>
  <c r="AG105" i="370"/>
  <c r="AG104" i="370"/>
  <c r="AG70" i="370"/>
  <c r="AG79" i="370"/>
  <c r="AG48" i="370"/>
  <c r="AG101" i="370"/>
  <c r="AG72" i="370"/>
  <c r="AG117" i="370"/>
  <c r="AG68" i="370"/>
  <c r="AG60" i="370"/>
  <c r="AG44" i="370"/>
  <c r="AG109" i="370"/>
  <c r="B129" i="370"/>
  <c r="AJ129" i="370"/>
  <c r="AG129" i="370" s="1"/>
  <c r="B103" i="370"/>
  <c r="AJ103" i="370"/>
  <c r="AG103" i="370" s="1"/>
  <c r="B123" i="370"/>
  <c r="AJ123" i="370"/>
  <c r="AG123" i="370" s="1"/>
  <c r="B115" i="370"/>
  <c r="AJ115" i="370"/>
  <c r="AG115" i="370" s="1"/>
  <c r="B84" i="370"/>
  <c r="AJ84" i="370"/>
  <c r="AG84" i="370" s="1"/>
  <c r="B127" i="370"/>
  <c r="AJ127" i="370"/>
  <c r="AG127" i="370" s="1"/>
  <c r="B107" i="370"/>
  <c r="AJ107" i="370"/>
  <c r="AG107" i="370" s="1"/>
  <c r="B96" i="370"/>
  <c r="AJ96" i="370"/>
  <c r="AG96" i="370" s="1"/>
  <c r="B88" i="370"/>
  <c r="AJ88" i="370"/>
  <c r="AG88" i="370" s="1"/>
  <c r="B80" i="370"/>
  <c r="AJ80" i="370"/>
  <c r="AG80" i="370" s="1"/>
  <c r="B61" i="370"/>
  <c r="AJ61" i="370"/>
  <c r="AG61" i="370" s="1"/>
  <c r="B47" i="370"/>
  <c r="AJ47" i="370"/>
  <c r="AG47" i="370" s="1"/>
  <c r="B51" i="370"/>
  <c r="AJ51" i="370"/>
  <c r="AG51" i="370" s="1"/>
  <c r="B37" i="370"/>
  <c r="AJ37" i="370"/>
  <c r="B110" i="370"/>
  <c r="AJ110" i="370"/>
  <c r="AG110" i="370" s="1"/>
  <c r="B55" i="370"/>
  <c r="AJ55" i="370"/>
  <c r="AG55" i="370" s="1"/>
  <c r="B94" i="370"/>
  <c r="AJ94" i="370"/>
  <c r="AG94" i="370" s="1"/>
  <c r="B86" i="370"/>
  <c r="AJ86" i="370"/>
  <c r="AG86" i="370" s="1"/>
  <c r="B41" i="370"/>
  <c r="AJ41" i="370"/>
  <c r="AG41" i="370" s="1"/>
  <c r="B102" i="370"/>
  <c r="AJ102" i="370"/>
  <c r="AG102" i="370" s="1"/>
  <c r="B45" i="370"/>
  <c r="AJ45" i="370"/>
  <c r="B111" i="370"/>
  <c r="AJ111" i="370"/>
  <c r="AG111" i="370" s="1"/>
  <c r="B57" i="370"/>
  <c r="AJ57" i="370"/>
  <c r="AG57" i="370" s="1"/>
  <c r="B92" i="370"/>
  <c r="AJ92" i="370"/>
  <c r="AG92" i="370" s="1"/>
  <c r="B74" i="370"/>
  <c r="AJ74" i="370"/>
  <c r="AG74" i="370" s="1"/>
  <c r="B53" i="370"/>
  <c r="AJ53" i="370"/>
  <c r="AG53" i="370" s="1"/>
  <c r="B121" i="370"/>
  <c r="AJ121" i="370"/>
  <c r="AG121" i="370" s="1"/>
  <c r="B78" i="370"/>
  <c r="AJ78" i="370"/>
  <c r="AG78" i="370" s="1"/>
  <c r="B119" i="370"/>
  <c r="AJ119" i="370"/>
  <c r="AG119" i="370" s="1"/>
  <c r="B99" i="370"/>
  <c r="AJ99" i="370"/>
  <c r="AG99" i="370" s="1"/>
  <c r="B76" i="370"/>
  <c r="AJ76" i="370"/>
  <c r="AG76" i="370" s="1"/>
  <c r="B66" i="370"/>
  <c r="AJ66" i="370"/>
  <c r="AG66" i="370" s="1"/>
  <c r="B118" i="370"/>
  <c r="AJ118" i="370"/>
  <c r="AG118" i="370" s="1"/>
  <c r="B43" i="370"/>
  <c r="AJ43" i="370"/>
  <c r="AG43" i="370" s="1"/>
  <c r="B125" i="370"/>
  <c r="AJ125" i="370"/>
  <c r="AG125" i="370" s="1"/>
  <c r="B90" i="370"/>
  <c r="AJ90" i="370"/>
  <c r="AG90" i="370" s="1"/>
  <c r="B82" i="370"/>
  <c r="AJ82" i="370"/>
  <c r="AG82" i="370" s="1"/>
  <c r="B120" i="370"/>
  <c r="AJ120" i="370"/>
  <c r="AG120" i="370" s="1"/>
  <c r="B49" i="370"/>
  <c r="AJ49" i="370"/>
  <c r="AG49" i="370" s="1"/>
  <c r="B59" i="370"/>
  <c r="AJ59" i="370"/>
  <c r="AG59" i="370" s="1"/>
  <c r="B39" i="370"/>
  <c r="AJ39" i="370"/>
  <c r="AA28" i="470"/>
  <c r="AC33" i="473" l="1"/>
  <c r="G33" i="473"/>
  <c r="U33" i="473" s="1"/>
  <c r="W33" i="473" s="1"/>
  <c r="B33" i="473"/>
  <c r="X33" i="473"/>
  <c r="AB33" i="473"/>
  <c r="G33" i="469"/>
  <c r="U33" i="469" s="1"/>
  <c r="X33" i="469"/>
  <c r="G33" i="471"/>
  <c r="P33" i="472" s="1"/>
  <c r="AC33" i="471"/>
  <c r="X33" i="471"/>
  <c r="B33" i="471"/>
  <c r="AB33" i="471"/>
  <c r="C33" i="522"/>
  <c r="C33" i="526"/>
  <c r="C33" i="527"/>
  <c r="C33" i="538"/>
  <c r="X33" i="472"/>
  <c r="BA33" i="472"/>
  <c r="BC33" i="472"/>
  <c r="BB33" i="472"/>
  <c r="AC33" i="472"/>
  <c r="U33" i="472"/>
  <c r="W33" i="472" s="1"/>
  <c r="Y33" i="472" s="1"/>
  <c r="BD33" i="472"/>
  <c r="AB33" i="472"/>
  <c r="B33" i="472"/>
  <c r="G41" i="529"/>
  <c r="BE41" i="529"/>
  <c r="BD41" i="529"/>
  <c r="AU41" i="529"/>
  <c r="AT41" i="529"/>
  <c r="BA41" i="529"/>
  <c r="AZ41" i="529"/>
  <c r="BG41" i="529"/>
  <c r="AP41" i="529"/>
  <c r="AG41" i="529"/>
  <c r="AF41" i="529"/>
  <c r="AM41" i="529"/>
  <c r="AL41" i="529"/>
  <c r="AC41" i="529"/>
  <c r="AB41" i="529"/>
  <c r="AI41" i="529"/>
  <c r="AH41" i="529"/>
  <c r="AO41" i="529"/>
  <c r="AN41" i="529"/>
  <c r="AE41" i="529"/>
  <c r="AD41" i="529"/>
  <c r="AK41" i="529"/>
  <c r="AJ41" i="529"/>
  <c r="AQ41" i="529"/>
  <c r="Z41" i="529"/>
  <c r="Q41" i="529"/>
  <c r="P41" i="529"/>
  <c r="W41" i="529"/>
  <c r="V41" i="529"/>
  <c r="M41" i="529"/>
  <c r="L41" i="529"/>
  <c r="S41" i="529"/>
  <c r="R41" i="529"/>
  <c r="Y41" i="529"/>
  <c r="X41" i="529"/>
  <c r="O41" i="529"/>
  <c r="N41" i="529"/>
  <c r="U41" i="529"/>
  <c r="T41" i="529"/>
  <c r="AA41" i="529"/>
  <c r="BM41" i="529"/>
  <c r="BL41" i="529"/>
  <c r="BS41" i="529"/>
  <c r="BR41" i="529"/>
  <c r="BI41" i="529"/>
  <c r="BH41" i="529"/>
  <c r="BO41" i="529"/>
  <c r="BN41" i="529"/>
  <c r="F41" i="529"/>
  <c r="N41" i="532" s="1"/>
  <c r="C41" i="530"/>
  <c r="BT41" i="529"/>
  <c r="H41" i="529" s="1"/>
  <c r="D41" i="530" s="1"/>
  <c r="BK41" i="529"/>
  <c r="BJ41" i="529"/>
  <c r="BQ41" i="529"/>
  <c r="BP41" i="529"/>
  <c r="B41" i="529"/>
  <c r="BF41" i="529"/>
  <c r="AW41" i="529"/>
  <c r="AV41" i="529"/>
  <c r="BC41" i="529"/>
  <c r="BB41" i="529"/>
  <c r="AS41" i="529"/>
  <c r="AR41" i="529"/>
  <c r="AY41" i="529"/>
  <c r="AX41" i="529"/>
  <c r="I41" i="528"/>
  <c r="L41" i="528" s="1"/>
  <c r="O41" i="528" s="1"/>
  <c r="W32" i="544"/>
  <c r="Z32" i="544"/>
  <c r="C32" i="370"/>
  <c r="F32" i="469"/>
  <c r="F32" i="473"/>
  <c r="F32" i="471"/>
  <c r="F32" i="472"/>
  <c r="C41" i="535"/>
  <c r="D41" i="535" s="1"/>
  <c r="K41" i="532"/>
  <c r="B41" i="532"/>
  <c r="O41" i="532" s="1"/>
  <c r="AG45" i="370"/>
  <c r="AQ30" i="530"/>
  <c r="AR29" i="530"/>
  <c r="AR29" i="529"/>
  <c r="AS28" i="529"/>
  <c r="U33" i="471" l="1"/>
  <c r="W33" i="471" s="1"/>
  <c r="Y33" i="471" s="1"/>
  <c r="X32" i="472"/>
  <c r="X32" i="471"/>
  <c r="X32" i="473"/>
  <c r="X32" i="469"/>
  <c r="Y33" i="473"/>
  <c r="E33" i="527"/>
  <c r="B33" i="538"/>
  <c r="AH33" i="538"/>
  <c r="F33" i="522"/>
  <c r="D33" i="527" s="1"/>
  <c r="B33" i="522"/>
  <c r="BC33" i="522"/>
  <c r="BB33" i="522"/>
  <c r="AC41" i="530"/>
  <c r="Z41" i="530"/>
  <c r="W41" i="530"/>
  <c r="AI41" i="530"/>
  <c r="Y41" i="530"/>
  <c r="V41" i="530"/>
  <c r="O41" i="530"/>
  <c r="AA41" i="530"/>
  <c r="U41" i="530"/>
  <c r="R41" i="530"/>
  <c r="F41" i="530"/>
  <c r="S41" i="530"/>
  <c r="Q41" i="530"/>
  <c r="N41" i="530"/>
  <c r="BP41" i="530"/>
  <c r="K41" i="530"/>
  <c r="AG41" i="530"/>
  <c r="M41" i="530"/>
  <c r="BL41" i="530"/>
  <c r="BH41" i="530"/>
  <c r="C41" i="531"/>
  <c r="BR41" i="530"/>
  <c r="G41" i="530" s="1"/>
  <c r="BD41" i="530"/>
  <c r="AZ41" i="530"/>
  <c r="BQ41" i="530"/>
  <c r="BN41" i="530"/>
  <c r="AV41" i="530"/>
  <c r="AR41" i="530"/>
  <c r="BM41" i="530"/>
  <c r="BJ41" i="530"/>
  <c r="AN41" i="530"/>
  <c r="AJ41" i="530"/>
  <c r="BI41" i="530"/>
  <c r="BF41" i="530"/>
  <c r="AF41" i="530"/>
  <c r="AB41" i="530"/>
  <c r="BE41" i="530"/>
  <c r="BB41" i="530"/>
  <c r="X41" i="530"/>
  <c r="T41" i="530"/>
  <c r="BA41" i="530"/>
  <c r="AX41" i="530"/>
  <c r="P41" i="530"/>
  <c r="L41" i="530"/>
  <c r="AW41" i="530"/>
  <c r="AT41" i="530"/>
  <c r="BK41" i="530"/>
  <c r="B41" i="530"/>
  <c r="AS41" i="530"/>
  <c r="AP41" i="530"/>
  <c r="BC41" i="530"/>
  <c r="BO41" i="530"/>
  <c r="AO41" i="530"/>
  <c r="AL41" i="530"/>
  <c r="AU41" i="530"/>
  <c r="BG41" i="530"/>
  <c r="AK41" i="530"/>
  <c r="AH41" i="530"/>
  <c r="AM41" i="530"/>
  <c r="AY41" i="530"/>
  <c r="AD41" i="530"/>
  <c r="AE41" i="530"/>
  <c r="AQ41" i="530"/>
  <c r="R41" i="528"/>
  <c r="C32" i="522"/>
  <c r="F32" i="522" s="1"/>
  <c r="C32" i="527"/>
  <c r="C32" i="526"/>
  <c r="C32" i="538"/>
  <c r="BA32" i="472"/>
  <c r="B32" i="472"/>
  <c r="BB32" i="472"/>
  <c r="U32" i="472"/>
  <c r="W32" i="472" s="1"/>
  <c r="BC32" i="472"/>
  <c r="AC32" i="472"/>
  <c r="BD32" i="472"/>
  <c r="AB32" i="472"/>
  <c r="G32" i="469"/>
  <c r="U32" i="469" s="1"/>
  <c r="G32" i="471"/>
  <c r="P32" i="472" s="1"/>
  <c r="P131" i="472" s="1"/>
  <c r="AC32" i="471"/>
  <c r="AB32" i="471"/>
  <c r="B32" i="471"/>
  <c r="G32" i="473"/>
  <c r="U32" i="473" s="1"/>
  <c r="W32" i="473" s="1"/>
  <c r="B32" i="473"/>
  <c r="AC32" i="473"/>
  <c r="AB32" i="473"/>
  <c r="R41" i="535"/>
  <c r="U41" i="535"/>
  <c r="E41" i="535"/>
  <c r="H41" i="535"/>
  <c r="G41" i="535"/>
  <c r="N41" i="535"/>
  <c r="M41" i="535"/>
  <c r="T41" i="535"/>
  <c r="S41" i="535"/>
  <c r="AX41" i="535"/>
  <c r="J41" i="535"/>
  <c r="I41" i="535"/>
  <c r="P41" i="535"/>
  <c r="K41" i="535"/>
  <c r="AA41" i="535"/>
  <c r="V41" i="535"/>
  <c r="F41" i="535"/>
  <c r="Q41" i="535"/>
  <c r="X41" i="535" s="1"/>
  <c r="Z41" i="535" s="1"/>
  <c r="L41" i="535"/>
  <c r="W41" i="535" s="1"/>
  <c r="Y41" i="535" s="1"/>
  <c r="O41" i="535"/>
  <c r="B41" i="535"/>
  <c r="Z36" i="526"/>
  <c r="J36" i="526"/>
  <c r="D36" i="538" s="1"/>
  <c r="I36" i="526"/>
  <c r="AH36" i="526"/>
  <c r="H36" i="526"/>
  <c r="G36" i="526"/>
  <c r="B36" i="526"/>
  <c r="G35" i="526"/>
  <c r="H35" i="526" s="1"/>
  <c r="B35" i="526"/>
  <c r="Z39" i="526"/>
  <c r="J39" i="526"/>
  <c r="D39" i="538" s="1"/>
  <c r="I39" i="526"/>
  <c r="AH39" i="526"/>
  <c r="H39" i="526"/>
  <c r="G39" i="526"/>
  <c r="B39" i="526"/>
  <c r="Z40" i="526"/>
  <c r="J40" i="526"/>
  <c r="D40" i="538" s="1"/>
  <c r="I40" i="526"/>
  <c r="AH40" i="526"/>
  <c r="H40" i="526"/>
  <c r="G40" i="526"/>
  <c r="B40" i="526"/>
  <c r="J38" i="526"/>
  <c r="D38" i="538" s="1"/>
  <c r="Z38" i="526"/>
  <c r="AH38" i="526"/>
  <c r="H38" i="526"/>
  <c r="G38" i="526"/>
  <c r="B38" i="526"/>
  <c r="I38" i="526"/>
  <c r="J34" i="526"/>
  <c r="D34" i="538" s="1"/>
  <c r="Z34" i="526"/>
  <c r="AH34" i="526"/>
  <c r="H34" i="526"/>
  <c r="G34" i="526"/>
  <c r="I34" i="526"/>
  <c r="B34" i="526"/>
  <c r="Z37" i="526"/>
  <c r="J37" i="526"/>
  <c r="D37" i="538" s="1"/>
  <c r="G37" i="526"/>
  <c r="I37" i="526"/>
  <c r="H37" i="526"/>
  <c r="AH37" i="526"/>
  <c r="B37" i="526"/>
  <c r="AS29" i="529"/>
  <c r="AT28" i="529"/>
  <c r="AR30" i="530"/>
  <c r="AS29" i="530"/>
  <c r="E29" i="469"/>
  <c r="D29" i="469"/>
  <c r="C29" i="469"/>
  <c r="Y32" i="473" l="1"/>
  <c r="P41" i="532"/>
  <c r="G41" i="531"/>
  <c r="P41" i="531"/>
  <c r="E41" i="531"/>
  <c r="O41" i="531"/>
  <c r="I41" i="531"/>
  <c r="D41" i="531"/>
  <c r="V41" i="531"/>
  <c r="W41" i="531" s="1"/>
  <c r="R41" i="531"/>
  <c r="J41" i="531"/>
  <c r="F41" i="531"/>
  <c r="X41" i="531" s="1"/>
  <c r="B41" i="531"/>
  <c r="S41" i="531"/>
  <c r="M41" i="531"/>
  <c r="H41" i="531"/>
  <c r="L41" i="531"/>
  <c r="U41" i="531"/>
  <c r="BB32" i="522"/>
  <c r="B32" i="522"/>
  <c r="D32" i="527"/>
  <c r="BC32" i="522"/>
  <c r="E32" i="527"/>
  <c r="C32" i="528"/>
  <c r="AC32" i="528" s="1"/>
  <c r="B32" i="538"/>
  <c r="AH32" i="538"/>
  <c r="U32" i="471"/>
  <c r="W32" i="471" s="1"/>
  <c r="Y32" i="471" s="1"/>
  <c r="Y32" i="472"/>
  <c r="C38" i="528"/>
  <c r="U38" i="528" s="1"/>
  <c r="K38" i="527"/>
  <c r="I38" i="527"/>
  <c r="Z38" i="527"/>
  <c r="B38" i="527"/>
  <c r="F38" i="527" s="1"/>
  <c r="C40" i="528"/>
  <c r="U40" i="528" s="1"/>
  <c r="B40" i="527"/>
  <c r="F40" i="527" s="1"/>
  <c r="Z40" i="527"/>
  <c r="I40" i="527"/>
  <c r="K40" i="527"/>
  <c r="I36" i="527"/>
  <c r="C36" i="528"/>
  <c r="U36" i="528" s="1"/>
  <c r="K36" i="527"/>
  <c r="B36" i="527"/>
  <c r="F36" i="527" s="1"/>
  <c r="Z36" i="527"/>
  <c r="C34" i="528"/>
  <c r="U34" i="528" s="1"/>
  <c r="K34" i="527"/>
  <c r="I34" i="527"/>
  <c r="Z34" i="527"/>
  <c r="B34" i="527"/>
  <c r="F34" i="527" s="1"/>
  <c r="I39" i="527"/>
  <c r="C39" i="528"/>
  <c r="U39" i="528" s="1"/>
  <c r="B39" i="527"/>
  <c r="F39" i="527" s="1"/>
  <c r="Z39" i="527"/>
  <c r="K39" i="527"/>
  <c r="I35" i="527"/>
  <c r="C35" i="528"/>
  <c r="B35" i="527"/>
  <c r="Z37" i="527"/>
  <c r="C37" i="528"/>
  <c r="U37" i="528" s="1"/>
  <c r="B37" i="527"/>
  <c r="F37" i="527" s="1"/>
  <c r="K37" i="527"/>
  <c r="I37" i="527"/>
  <c r="B33" i="526"/>
  <c r="G33" i="526"/>
  <c r="H33" i="526" s="1"/>
  <c r="G32" i="526"/>
  <c r="H32" i="526" s="1"/>
  <c r="B32" i="526"/>
  <c r="AT29" i="529"/>
  <c r="AU28" i="529"/>
  <c r="AS30" i="530"/>
  <c r="AT29" i="530"/>
  <c r="AB42" i="469"/>
  <c r="AC42" i="469"/>
  <c r="AB60" i="470"/>
  <c r="AC60" i="470"/>
  <c r="BG60" i="470"/>
  <c r="BD60" i="470"/>
  <c r="BJ60" i="470"/>
  <c r="BC60" i="470"/>
  <c r="BB60" i="470"/>
  <c r="BA60" i="470"/>
  <c r="BH60" i="470"/>
  <c r="BF60" i="470"/>
  <c r="BI60" i="470"/>
  <c r="BE60" i="470"/>
  <c r="AB61" i="469"/>
  <c r="AC61" i="469"/>
  <c r="BI43" i="470"/>
  <c r="BG43" i="470"/>
  <c r="BD43" i="470"/>
  <c r="BJ43" i="470"/>
  <c r="BA43" i="470"/>
  <c r="BH43" i="470"/>
  <c r="BB43" i="470"/>
  <c r="BC43" i="470"/>
  <c r="AC43" i="470"/>
  <c r="AB43" i="470"/>
  <c r="BE43" i="470"/>
  <c r="BF43" i="470"/>
  <c r="BA51" i="470"/>
  <c r="BG51" i="470"/>
  <c r="BF51" i="470"/>
  <c r="AB51" i="470"/>
  <c r="BJ51" i="470"/>
  <c r="BD51" i="470"/>
  <c r="BE51" i="470"/>
  <c r="BI51" i="470"/>
  <c r="AC51" i="470"/>
  <c r="BB51" i="470"/>
  <c r="BC51" i="470"/>
  <c r="BH51" i="470"/>
  <c r="AC59" i="470"/>
  <c r="BG59" i="470"/>
  <c r="AB59" i="470"/>
  <c r="BB59" i="470"/>
  <c r="BD59" i="470"/>
  <c r="BE59" i="470"/>
  <c r="BJ59" i="470"/>
  <c r="BH59" i="470"/>
  <c r="BI59" i="470"/>
  <c r="BC59" i="470"/>
  <c r="BA59" i="470"/>
  <c r="BF59" i="470"/>
  <c r="AB67" i="470"/>
  <c r="BC67" i="470"/>
  <c r="BJ67" i="470"/>
  <c r="BH67" i="470"/>
  <c r="BB67" i="470"/>
  <c r="BD67" i="470"/>
  <c r="BA67" i="470"/>
  <c r="BF67" i="470"/>
  <c r="BI67" i="470"/>
  <c r="BE67" i="470"/>
  <c r="AC67" i="470"/>
  <c r="BG67" i="470"/>
  <c r="BI48" i="470"/>
  <c r="AB48" i="470"/>
  <c r="BH48" i="470"/>
  <c r="BG48" i="470"/>
  <c r="AC48" i="470"/>
  <c r="BB48" i="470"/>
  <c r="BC48" i="470"/>
  <c r="BD48" i="470"/>
  <c r="BF48" i="470"/>
  <c r="BJ48" i="470"/>
  <c r="BE48" i="470"/>
  <c r="BA48" i="470"/>
  <c r="BI64" i="470"/>
  <c r="BD64" i="470"/>
  <c r="BC64" i="470"/>
  <c r="BA64" i="470"/>
  <c r="BB64" i="470"/>
  <c r="BG64" i="470"/>
  <c r="AB64" i="470"/>
  <c r="BE64" i="470"/>
  <c r="AC64" i="470"/>
  <c r="BJ64" i="470"/>
  <c r="BF64" i="470"/>
  <c r="BH64" i="470"/>
  <c r="BA49" i="470"/>
  <c r="AC49" i="470"/>
  <c r="BE49" i="470"/>
  <c r="BI49" i="470"/>
  <c r="BF49" i="470"/>
  <c r="BH49" i="470"/>
  <c r="BB49" i="470"/>
  <c r="BD49" i="470"/>
  <c r="AB49" i="470"/>
  <c r="BG49" i="470"/>
  <c r="BC49" i="470"/>
  <c r="BJ49" i="470"/>
  <c r="BJ65" i="470"/>
  <c r="BH65" i="470"/>
  <c r="BD65" i="470"/>
  <c r="BA65" i="470"/>
  <c r="BF65" i="470"/>
  <c r="BB65" i="470"/>
  <c r="BI65" i="470"/>
  <c r="BC65" i="470"/>
  <c r="BE65" i="470"/>
  <c r="AB65" i="470"/>
  <c r="AC65" i="470"/>
  <c r="BG65" i="470"/>
  <c r="AB50" i="469"/>
  <c r="AC50" i="469"/>
  <c r="AB74" i="469"/>
  <c r="AC74" i="469"/>
  <c r="BI44" i="470"/>
  <c r="BH44" i="470"/>
  <c r="AB44" i="470"/>
  <c r="BG44" i="470"/>
  <c r="BC44" i="470"/>
  <c r="BD44" i="470"/>
  <c r="BF44" i="470"/>
  <c r="BE44" i="470"/>
  <c r="BB44" i="470"/>
  <c r="BJ44" i="470"/>
  <c r="BA44" i="470"/>
  <c r="AC44" i="470"/>
  <c r="AB77" i="469"/>
  <c r="AC77" i="469"/>
  <c r="AB75" i="470"/>
  <c r="BD75" i="470"/>
  <c r="BG75" i="470"/>
  <c r="BH75" i="470"/>
  <c r="BC75" i="470"/>
  <c r="BI75" i="470"/>
  <c r="BE75" i="470"/>
  <c r="BJ75" i="470"/>
  <c r="BA75" i="470"/>
  <c r="BB75" i="470"/>
  <c r="BF75" i="470"/>
  <c r="AC75" i="470"/>
  <c r="BI42" i="470"/>
  <c r="BD42" i="470"/>
  <c r="AB42" i="470"/>
  <c r="BC42" i="470"/>
  <c r="BG42" i="470"/>
  <c r="BB42" i="470"/>
  <c r="BH42" i="470"/>
  <c r="BE42" i="470"/>
  <c r="BF42" i="470"/>
  <c r="AC42" i="470"/>
  <c r="BJ42" i="470"/>
  <c r="BA42" i="470"/>
  <c r="BI50" i="470"/>
  <c r="AB50" i="470"/>
  <c r="BC50" i="470"/>
  <c r="BD50" i="470"/>
  <c r="BG50" i="470"/>
  <c r="BB50" i="470"/>
  <c r="BH50" i="470"/>
  <c r="BJ50" i="470"/>
  <c r="AC50" i="470"/>
  <c r="BF50" i="470"/>
  <c r="BE50" i="470"/>
  <c r="BA50" i="470"/>
  <c r="BI58" i="470"/>
  <c r="AC58" i="470"/>
  <c r="AB58" i="470"/>
  <c r="BH58" i="470"/>
  <c r="BC58" i="470"/>
  <c r="BG58" i="470"/>
  <c r="BB58" i="470"/>
  <c r="BA58" i="470"/>
  <c r="BD58" i="470"/>
  <c r="BF58" i="470"/>
  <c r="BJ58" i="470"/>
  <c r="BE58" i="470"/>
  <c r="BB66" i="470"/>
  <c r="BD66" i="470"/>
  <c r="BF66" i="470"/>
  <c r="AC66" i="470"/>
  <c r="BC66" i="470"/>
  <c r="BH66" i="470"/>
  <c r="BI66" i="470"/>
  <c r="AB66" i="470"/>
  <c r="BA66" i="470"/>
  <c r="BG66" i="470"/>
  <c r="BJ66" i="470"/>
  <c r="BE66" i="470"/>
  <c r="BE74" i="470"/>
  <c r="AC74" i="470"/>
  <c r="BF74" i="470"/>
  <c r="BA74" i="470"/>
  <c r="BD74" i="470"/>
  <c r="BJ74" i="470"/>
  <c r="BI74" i="470"/>
  <c r="BH74" i="470"/>
  <c r="AB74" i="470"/>
  <c r="BG74" i="470"/>
  <c r="BB74" i="470"/>
  <c r="BC74" i="470"/>
  <c r="AC44" i="469"/>
  <c r="AB44" i="469"/>
  <c r="AB60" i="469"/>
  <c r="AC60" i="469"/>
  <c r="AB76" i="469"/>
  <c r="AC76" i="469"/>
  <c r="BA41" i="470"/>
  <c r="AC41" i="470"/>
  <c r="BI41" i="470"/>
  <c r="BE41" i="470"/>
  <c r="BF41" i="470"/>
  <c r="BC41" i="470"/>
  <c r="BD41" i="470"/>
  <c r="BJ41" i="470"/>
  <c r="BH41" i="470"/>
  <c r="AB41" i="470"/>
  <c r="BG41" i="470"/>
  <c r="BB41" i="470"/>
  <c r="BI53" i="470"/>
  <c r="BA53" i="470"/>
  <c r="AC53" i="470"/>
  <c r="BE53" i="470"/>
  <c r="BG53" i="470"/>
  <c r="BD53" i="470"/>
  <c r="BF53" i="470"/>
  <c r="AB53" i="470"/>
  <c r="BC53" i="470"/>
  <c r="BH53" i="470"/>
  <c r="BB53" i="470"/>
  <c r="BJ53" i="470"/>
  <c r="AB69" i="470"/>
  <c r="BG69" i="470"/>
  <c r="BH69" i="470"/>
  <c r="BB69" i="470"/>
  <c r="BI69" i="470"/>
  <c r="BC69" i="470"/>
  <c r="BD69" i="470"/>
  <c r="BJ69" i="470"/>
  <c r="BA69" i="470"/>
  <c r="AC69" i="470"/>
  <c r="BE69" i="470"/>
  <c r="BF69" i="470"/>
  <c r="AB47" i="469"/>
  <c r="AC47" i="469"/>
  <c r="AB55" i="469"/>
  <c r="AC55" i="469"/>
  <c r="AB63" i="469"/>
  <c r="AC63" i="469"/>
  <c r="AB71" i="469"/>
  <c r="AC71" i="469"/>
  <c r="AB79" i="469"/>
  <c r="AC79" i="469"/>
  <c r="AC48" i="469"/>
  <c r="AB48" i="469"/>
  <c r="AC64" i="469"/>
  <c r="AB64" i="469"/>
  <c r="AB49" i="469"/>
  <c r="AC49" i="469"/>
  <c r="AC65" i="469"/>
  <c r="AB65" i="469"/>
  <c r="AB58" i="469"/>
  <c r="AC58" i="469"/>
  <c r="AB45" i="469"/>
  <c r="AC45" i="469"/>
  <c r="BI46" i="470"/>
  <c r="BD46" i="470"/>
  <c r="AB46" i="470"/>
  <c r="BG46" i="470"/>
  <c r="BC46" i="470"/>
  <c r="BJ46" i="470"/>
  <c r="BA46" i="470"/>
  <c r="BH46" i="470"/>
  <c r="BB46" i="470"/>
  <c r="BF46" i="470"/>
  <c r="BE46" i="470"/>
  <c r="AC46" i="470"/>
  <c r="AB54" i="469"/>
  <c r="AC54" i="469"/>
  <c r="AB62" i="469"/>
  <c r="AC62" i="469"/>
  <c r="AB70" i="469"/>
  <c r="AC70" i="469"/>
  <c r="AB78" i="469"/>
  <c r="AC78" i="469"/>
  <c r="BI40" i="470"/>
  <c r="BH40" i="470"/>
  <c r="AB40" i="470"/>
  <c r="BG40" i="470"/>
  <c r="BC40" i="470"/>
  <c r="BD40" i="470"/>
  <c r="AC40" i="470"/>
  <c r="BF40" i="470"/>
  <c r="BE40" i="470"/>
  <c r="BJ40" i="470"/>
  <c r="BB40" i="470"/>
  <c r="BA40" i="470"/>
  <c r="BI52" i="470"/>
  <c r="AB52" i="470"/>
  <c r="BD52" i="470"/>
  <c r="BC52" i="470"/>
  <c r="BH52" i="470"/>
  <c r="BG52" i="470"/>
  <c r="BF52" i="470"/>
  <c r="BE52" i="470"/>
  <c r="BB52" i="470"/>
  <c r="AC52" i="470"/>
  <c r="BJ52" i="470"/>
  <c r="BA52" i="470"/>
  <c r="BI68" i="470"/>
  <c r="BG68" i="470"/>
  <c r="BJ68" i="470"/>
  <c r="BA68" i="470"/>
  <c r="BC68" i="470"/>
  <c r="BF68" i="470"/>
  <c r="AB68" i="470"/>
  <c r="BD68" i="470"/>
  <c r="BE68" i="470"/>
  <c r="AC68" i="470"/>
  <c r="BB68" i="470"/>
  <c r="BH68" i="470"/>
  <c r="AC41" i="469"/>
  <c r="AB41" i="469"/>
  <c r="AC53" i="469"/>
  <c r="AB53" i="469"/>
  <c r="AB69" i="469"/>
  <c r="AC69" i="469"/>
  <c r="BI47" i="470"/>
  <c r="AC47" i="470"/>
  <c r="BC47" i="470"/>
  <c r="AB47" i="470"/>
  <c r="BD47" i="470"/>
  <c r="BB47" i="470"/>
  <c r="BE47" i="470"/>
  <c r="BH47" i="470"/>
  <c r="BF47" i="470"/>
  <c r="BA47" i="470"/>
  <c r="BG47" i="470"/>
  <c r="BJ47" i="470"/>
  <c r="BA55" i="470"/>
  <c r="AC55" i="470"/>
  <c r="BE55" i="470"/>
  <c r="BI55" i="470"/>
  <c r="BG55" i="470"/>
  <c r="BF55" i="470"/>
  <c r="BC55" i="470"/>
  <c r="AB55" i="470"/>
  <c r="BB55" i="470"/>
  <c r="BD55" i="470"/>
  <c r="BJ55" i="470"/>
  <c r="BH55" i="470"/>
  <c r="AC63" i="470"/>
  <c r="BB63" i="470"/>
  <c r="BF63" i="470"/>
  <c r="BG63" i="470"/>
  <c r="BC63" i="470"/>
  <c r="BD63" i="470"/>
  <c r="BI63" i="470"/>
  <c r="BH63" i="470"/>
  <c r="BJ63" i="470"/>
  <c r="AB63" i="470"/>
  <c r="BE63" i="470"/>
  <c r="BA63" i="470"/>
  <c r="AB71" i="470"/>
  <c r="BG71" i="470"/>
  <c r="BH71" i="470"/>
  <c r="BC71" i="470"/>
  <c r="BI71" i="470"/>
  <c r="BF71" i="470"/>
  <c r="BD71" i="470"/>
  <c r="AC71" i="470"/>
  <c r="BJ71" i="470"/>
  <c r="BA71" i="470"/>
  <c r="BE71" i="470"/>
  <c r="BB71" i="470"/>
  <c r="AB79" i="470"/>
  <c r="BC79" i="470"/>
  <c r="BD79" i="470"/>
  <c r="BG79" i="470"/>
  <c r="BF79" i="470"/>
  <c r="BH79" i="470"/>
  <c r="BI79" i="470"/>
  <c r="AC79" i="470"/>
  <c r="BE79" i="470"/>
  <c r="BB79" i="470"/>
  <c r="BJ79" i="470"/>
  <c r="BA79" i="470"/>
  <c r="BI56" i="470"/>
  <c r="AB56" i="470"/>
  <c r="BG56" i="470"/>
  <c r="BD56" i="470"/>
  <c r="BH56" i="470"/>
  <c r="BB56" i="470"/>
  <c r="BA56" i="470"/>
  <c r="BJ56" i="470"/>
  <c r="BE56" i="470"/>
  <c r="BC56" i="470"/>
  <c r="BF56" i="470"/>
  <c r="AC56" i="470"/>
  <c r="BI72" i="470"/>
  <c r="BH72" i="470"/>
  <c r="BB72" i="470"/>
  <c r="BF72" i="470"/>
  <c r="BC72" i="470"/>
  <c r="BE72" i="470"/>
  <c r="AC72" i="470"/>
  <c r="BJ72" i="470"/>
  <c r="BA72" i="470"/>
  <c r="BD72" i="470"/>
  <c r="BG72" i="470"/>
  <c r="AB72" i="470"/>
  <c r="BI57" i="470"/>
  <c r="BE57" i="470"/>
  <c r="BA57" i="470"/>
  <c r="AC57" i="470"/>
  <c r="AB57" i="470"/>
  <c r="BF57" i="470"/>
  <c r="BG57" i="470"/>
  <c r="BJ57" i="470"/>
  <c r="BD57" i="470"/>
  <c r="BH57" i="470"/>
  <c r="BB57" i="470"/>
  <c r="BC57" i="470"/>
  <c r="AB73" i="470"/>
  <c r="BC73" i="470"/>
  <c r="BD73" i="470"/>
  <c r="BG73" i="470"/>
  <c r="BJ73" i="470"/>
  <c r="BH73" i="470"/>
  <c r="BI73" i="470"/>
  <c r="BF73" i="470"/>
  <c r="BA73" i="470"/>
  <c r="BB73" i="470"/>
  <c r="BE73" i="470"/>
  <c r="AC73" i="470"/>
  <c r="AB66" i="469"/>
  <c r="AC66" i="469"/>
  <c r="BI76" i="470"/>
  <c r="BA76" i="470"/>
  <c r="BH76" i="470"/>
  <c r="BJ76" i="470"/>
  <c r="BE76" i="470"/>
  <c r="AC76" i="470"/>
  <c r="BD76" i="470"/>
  <c r="BG76" i="470"/>
  <c r="AB76" i="470"/>
  <c r="BC76" i="470"/>
  <c r="BB76" i="470"/>
  <c r="BF76" i="470"/>
  <c r="AB46" i="469"/>
  <c r="AC46" i="469"/>
  <c r="BI54" i="470"/>
  <c r="AB54" i="470"/>
  <c r="BC54" i="470"/>
  <c r="BH54" i="470"/>
  <c r="BD54" i="470"/>
  <c r="BJ54" i="470"/>
  <c r="BE54" i="470"/>
  <c r="BG54" i="470"/>
  <c r="BB54" i="470"/>
  <c r="BF54" i="470"/>
  <c r="BA54" i="470"/>
  <c r="AC54" i="470"/>
  <c r="AC62" i="470"/>
  <c r="AB62" i="470"/>
  <c r="BC62" i="470"/>
  <c r="BG62" i="470"/>
  <c r="BD62" i="470"/>
  <c r="BH62" i="470"/>
  <c r="BJ62" i="470"/>
  <c r="BF62" i="470"/>
  <c r="BB62" i="470"/>
  <c r="BA62" i="470"/>
  <c r="BI62" i="470"/>
  <c r="BE62" i="470"/>
  <c r="BE70" i="470"/>
  <c r="AC70" i="470"/>
  <c r="BI70" i="470"/>
  <c r="BG70" i="470"/>
  <c r="AB70" i="470"/>
  <c r="BF70" i="470"/>
  <c r="BA70" i="470"/>
  <c r="BC70" i="470"/>
  <c r="BB70" i="470"/>
  <c r="BJ70" i="470"/>
  <c r="BH70" i="470"/>
  <c r="BD70" i="470"/>
  <c r="BE78" i="470"/>
  <c r="AC78" i="470"/>
  <c r="BI78" i="470"/>
  <c r="BF78" i="470"/>
  <c r="BA78" i="470"/>
  <c r="BH78" i="470"/>
  <c r="BB78" i="470"/>
  <c r="AB78" i="470"/>
  <c r="BC78" i="470"/>
  <c r="BD78" i="470"/>
  <c r="BG78" i="470"/>
  <c r="BJ78" i="470"/>
  <c r="AC40" i="469"/>
  <c r="AB40" i="469"/>
  <c r="D40" i="370"/>
  <c r="AH40" i="370" s="1"/>
  <c r="AB52" i="469"/>
  <c r="AC52" i="469"/>
  <c r="AB68" i="469"/>
  <c r="AC68" i="469"/>
  <c r="BE45" i="470"/>
  <c r="BA45" i="470"/>
  <c r="BI45" i="470"/>
  <c r="AC45" i="470"/>
  <c r="BF45" i="470"/>
  <c r="BH45" i="470"/>
  <c r="BC45" i="470"/>
  <c r="BD45" i="470"/>
  <c r="BB45" i="470"/>
  <c r="BG45" i="470"/>
  <c r="AB45" i="470"/>
  <c r="BJ45" i="470"/>
  <c r="AC61" i="470"/>
  <c r="BG61" i="470"/>
  <c r="BD61" i="470"/>
  <c r="BA61" i="470"/>
  <c r="BC61" i="470"/>
  <c r="BJ61" i="470"/>
  <c r="AB61" i="470"/>
  <c r="BH61" i="470"/>
  <c r="BE61" i="470"/>
  <c r="BB61" i="470"/>
  <c r="BI61" i="470"/>
  <c r="BF61" i="470"/>
  <c r="AB77" i="470"/>
  <c r="BC77" i="470"/>
  <c r="BG77" i="470"/>
  <c r="BD77" i="470"/>
  <c r="BH77" i="470"/>
  <c r="BI77" i="470"/>
  <c r="BB77" i="470"/>
  <c r="BF77" i="470"/>
  <c r="BA77" i="470"/>
  <c r="BE77" i="470"/>
  <c r="BJ77" i="470"/>
  <c r="AC77" i="470"/>
  <c r="AC43" i="469"/>
  <c r="AB43" i="469"/>
  <c r="AB51" i="469"/>
  <c r="AC51" i="469"/>
  <c r="AC59" i="469"/>
  <c r="AB59" i="469"/>
  <c r="AC67" i="469"/>
  <c r="AB67" i="469"/>
  <c r="AC75" i="469"/>
  <c r="AB75" i="469"/>
  <c r="AB56" i="469"/>
  <c r="AC56" i="469"/>
  <c r="AB72" i="469"/>
  <c r="AC72" i="469"/>
  <c r="AC57" i="469"/>
  <c r="AB57" i="469"/>
  <c r="AC73" i="469"/>
  <c r="AB73" i="469"/>
  <c r="Q41" i="532" l="1"/>
  <c r="J41" i="527"/>
  <c r="K41" i="531"/>
  <c r="N41" i="531" s="1"/>
  <c r="Q41" i="531" s="1"/>
  <c r="T41" i="531" s="1"/>
  <c r="AC35" i="528"/>
  <c r="Z34" i="528"/>
  <c r="AC34" i="528"/>
  <c r="Z36" i="528"/>
  <c r="AC36" i="528"/>
  <c r="Z40" i="528"/>
  <c r="AC40" i="528"/>
  <c r="Z37" i="528"/>
  <c r="AC37" i="528"/>
  <c r="Z39" i="528"/>
  <c r="AC39" i="528"/>
  <c r="Z38" i="528"/>
  <c r="AC38" i="528"/>
  <c r="E37" i="528"/>
  <c r="L37" i="532"/>
  <c r="M37" i="532" s="1"/>
  <c r="C35" i="529"/>
  <c r="B35" i="528"/>
  <c r="G34" i="528"/>
  <c r="P34" i="528"/>
  <c r="F34" i="528"/>
  <c r="B34" i="528"/>
  <c r="H34" i="528"/>
  <c r="M34" i="528"/>
  <c r="S34" i="528"/>
  <c r="C34" i="529"/>
  <c r="J34" i="528"/>
  <c r="K34" i="528"/>
  <c r="T34" i="528"/>
  <c r="N34" i="528"/>
  <c r="Q34" i="528"/>
  <c r="E40" i="528"/>
  <c r="L40" i="532"/>
  <c r="M40" i="532" s="1"/>
  <c r="E38" i="528"/>
  <c r="L38" i="532"/>
  <c r="M38" i="532" s="1"/>
  <c r="B32" i="527"/>
  <c r="I32" i="527"/>
  <c r="P36" i="528"/>
  <c r="S36" i="528"/>
  <c r="Q36" i="528"/>
  <c r="N36" i="528"/>
  <c r="H36" i="528"/>
  <c r="K36" i="528"/>
  <c r="C36" i="529"/>
  <c r="F36" i="528"/>
  <c r="T36" i="528"/>
  <c r="M36" i="528"/>
  <c r="J36" i="528"/>
  <c r="G36" i="528"/>
  <c r="B36" i="528"/>
  <c r="E36" i="528"/>
  <c r="L36" i="532"/>
  <c r="M36" i="532" s="1"/>
  <c r="M40" i="528"/>
  <c r="J40" i="528"/>
  <c r="G40" i="528"/>
  <c r="B40" i="528"/>
  <c r="C40" i="529"/>
  <c r="F40" i="528"/>
  <c r="T40" i="528"/>
  <c r="P40" i="528"/>
  <c r="S40" i="528"/>
  <c r="Q40" i="528"/>
  <c r="N40" i="528"/>
  <c r="H40" i="528"/>
  <c r="K40" i="528"/>
  <c r="C33" i="528"/>
  <c r="B33" i="527"/>
  <c r="I33" i="527"/>
  <c r="C37" i="529"/>
  <c r="Q37" i="528"/>
  <c r="B37" i="528"/>
  <c r="N37" i="528"/>
  <c r="T37" i="528"/>
  <c r="M37" i="528"/>
  <c r="J37" i="528"/>
  <c r="F37" i="528"/>
  <c r="P37" i="528"/>
  <c r="S37" i="528"/>
  <c r="G37" i="528"/>
  <c r="H37" i="528"/>
  <c r="K37" i="528"/>
  <c r="E39" i="528"/>
  <c r="L39" i="532"/>
  <c r="M39" i="532" s="1"/>
  <c r="J39" i="528"/>
  <c r="K39" i="528"/>
  <c r="H39" i="528"/>
  <c r="F39" i="528"/>
  <c r="G39" i="528"/>
  <c r="M39" i="528"/>
  <c r="C39" i="529"/>
  <c r="B39" i="528"/>
  <c r="T39" i="528"/>
  <c r="N39" i="528"/>
  <c r="S39" i="528"/>
  <c r="P39" i="528"/>
  <c r="Q39" i="528"/>
  <c r="E34" i="528"/>
  <c r="L34" i="532"/>
  <c r="M34" i="532" s="1"/>
  <c r="B38" i="528"/>
  <c r="M38" i="528"/>
  <c r="G38" i="528"/>
  <c r="P38" i="528"/>
  <c r="H38" i="528"/>
  <c r="S38" i="528"/>
  <c r="C38" i="529"/>
  <c r="J38" i="528"/>
  <c r="K38" i="528"/>
  <c r="T38" i="528"/>
  <c r="N38" i="528"/>
  <c r="Q38" i="528"/>
  <c r="F38" i="528"/>
  <c r="AT30" i="530"/>
  <c r="AU29" i="530"/>
  <c r="AU29" i="529"/>
  <c r="AV28" i="529"/>
  <c r="BJ127" i="470"/>
  <c r="BB127" i="470"/>
  <c r="BC127" i="470"/>
  <c r="AC127" i="470"/>
  <c r="BG127" i="470"/>
  <c r="BE127" i="470"/>
  <c r="AB127" i="470"/>
  <c r="BH127" i="470"/>
  <c r="BD127" i="470"/>
  <c r="BF127" i="470"/>
  <c r="BI127" i="470"/>
  <c r="BA127" i="470"/>
  <c r="AC109" i="470"/>
  <c r="BA109" i="470"/>
  <c r="BE109" i="470"/>
  <c r="BF109" i="470"/>
  <c r="BB109" i="470"/>
  <c r="BH109" i="470"/>
  <c r="BI109" i="470"/>
  <c r="AB109" i="470"/>
  <c r="BJ109" i="470"/>
  <c r="BG109" i="470"/>
  <c r="BC109" i="470"/>
  <c r="BD109" i="470"/>
  <c r="BB107" i="470"/>
  <c r="BH107" i="470"/>
  <c r="BG107" i="470"/>
  <c r="BJ107" i="470"/>
  <c r="BC107" i="470"/>
  <c r="BE107" i="470"/>
  <c r="BF107" i="470"/>
  <c r="AB107" i="470"/>
  <c r="BI107" i="470"/>
  <c r="BA107" i="470"/>
  <c r="AC107" i="470"/>
  <c r="BD107" i="470"/>
  <c r="BJ115" i="470"/>
  <c r="BG115" i="470"/>
  <c r="BE115" i="470"/>
  <c r="BF115" i="470"/>
  <c r="BI115" i="470"/>
  <c r="BC115" i="470"/>
  <c r="BD115" i="470"/>
  <c r="BB115" i="470"/>
  <c r="AB115" i="470"/>
  <c r="AC115" i="470"/>
  <c r="BA115" i="470"/>
  <c r="BH115" i="470"/>
  <c r="AB114" i="470"/>
  <c r="BI114" i="470"/>
  <c r="BC114" i="470"/>
  <c r="BD114" i="470"/>
  <c r="BE114" i="470"/>
  <c r="BF114" i="470"/>
  <c r="BJ114" i="470"/>
  <c r="BA114" i="470"/>
  <c r="BH114" i="470"/>
  <c r="AC114" i="470"/>
  <c r="BB114" i="470"/>
  <c r="BG114" i="470"/>
  <c r="BC112" i="470"/>
  <c r="BB112" i="470"/>
  <c r="AB112" i="470"/>
  <c r="BJ112" i="470"/>
  <c r="BF112" i="470"/>
  <c r="BE112" i="470"/>
  <c r="BG112" i="470"/>
  <c r="AC112" i="470"/>
  <c r="BH112" i="470"/>
  <c r="BA112" i="470"/>
  <c r="BD112" i="470"/>
  <c r="BI112" i="470"/>
  <c r="AB126" i="470"/>
  <c r="AC126" i="470"/>
  <c r="BD126" i="470"/>
  <c r="BB126" i="470"/>
  <c r="BG126" i="470"/>
  <c r="BH126" i="470"/>
  <c r="BC126" i="470"/>
  <c r="BA126" i="470"/>
  <c r="BE126" i="470"/>
  <c r="BF126" i="470"/>
  <c r="BJ126" i="470"/>
  <c r="BI126" i="470"/>
  <c r="AB110" i="470"/>
  <c r="BH110" i="470"/>
  <c r="AC110" i="470"/>
  <c r="BB110" i="470"/>
  <c r="BC110" i="470"/>
  <c r="BJ110" i="470"/>
  <c r="BI110" i="470"/>
  <c r="BD110" i="470"/>
  <c r="BE110" i="470"/>
  <c r="BF110" i="470"/>
  <c r="BA110" i="470"/>
  <c r="BG110" i="470"/>
  <c r="BD120" i="470"/>
  <c r="BB120" i="470"/>
  <c r="BE120" i="470"/>
  <c r="BF120" i="470"/>
  <c r="AB120" i="470"/>
  <c r="BA120" i="470"/>
  <c r="BH120" i="470"/>
  <c r="BJ120" i="470"/>
  <c r="BI120" i="470"/>
  <c r="AC120" i="470"/>
  <c r="BG120" i="470"/>
  <c r="BC120" i="470"/>
  <c r="BJ129" i="470"/>
  <c r="BF129" i="470"/>
  <c r="AC129" i="470"/>
  <c r="BA129" i="470"/>
  <c r="AB129" i="470"/>
  <c r="BB129" i="470"/>
  <c r="BI129" i="470"/>
  <c r="BE129" i="470"/>
  <c r="BG129" i="470"/>
  <c r="BD129" i="470"/>
  <c r="BC129" i="470"/>
  <c r="BH129" i="470"/>
  <c r="BH119" i="470"/>
  <c r="BD119" i="470"/>
  <c r="AB119" i="470"/>
  <c r="BF119" i="470"/>
  <c r="BI119" i="470"/>
  <c r="AC119" i="470"/>
  <c r="BJ119" i="470"/>
  <c r="BB119" i="470"/>
  <c r="BG119" i="470"/>
  <c r="BA119" i="470"/>
  <c r="BE119" i="470"/>
  <c r="BC119" i="470"/>
  <c r="BB103" i="470"/>
  <c r="BF103" i="470"/>
  <c r="BE103" i="470"/>
  <c r="BC103" i="470"/>
  <c r="BH103" i="470"/>
  <c r="BJ103" i="470"/>
  <c r="BD103" i="470"/>
  <c r="AC103" i="470"/>
  <c r="AB103" i="470"/>
  <c r="BA103" i="470"/>
  <c r="BG103" i="470"/>
  <c r="BI103" i="470"/>
  <c r="BF118" i="470"/>
  <c r="BE118" i="470"/>
  <c r="AC118" i="470"/>
  <c r="BA118" i="470"/>
  <c r="AB118" i="470"/>
  <c r="BG118" i="470"/>
  <c r="BJ118" i="470"/>
  <c r="BI118" i="470"/>
  <c r="BC118" i="470"/>
  <c r="BD118" i="470"/>
  <c r="BB118" i="470"/>
  <c r="BH118" i="470"/>
  <c r="BF102" i="470"/>
  <c r="BE102" i="470"/>
  <c r="AB102" i="470"/>
  <c r="BD102" i="470"/>
  <c r="AC102" i="470"/>
  <c r="BB102" i="470"/>
  <c r="BA102" i="470"/>
  <c r="BI102" i="470"/>
  <c r="BC102" i="470"/>
  <c r="BG102" i="470"/>
  <c r="BH102" i="470"/>
  <c r="BJ102" i="470"/>
  <c r="BJ104" i="470"/>
  <c r="BD104" i="470"/>
  <c r="BA104" i="470"/>
  <c r="BC104" i="470"/>
  <c r="AB104" i="470"/>
  <c r="BH104" i="470"/>
  <c r="BI104" i="470"/>
  <c r="BB104" i="470"/>
  <c r="BE104" i="470"/>
  <c r="BF104" i="470"/>
  <c r="BG104" i="470"/>
  <c r="AC104" i="470"/>
  <c r="BG117" i="470"/>
  <c r="BH117" i="470"/>
  <c r="BD117" i="470"/>
  <c r="BI117" i="470"/>
  <c r="BJ117" i="470"/>
  <c r="AB117" i="470"/>
  <c r="AC117" i="470"/>
  <c r="BA117" i="470"/>
  <c r="BE117" i="470"/>
  <c r="BB117" i="470"/>
  <c r="BF117" i="470"/>
  <c r="BC117" i="470"/>
  <c r="AB101" i="470"/>
  <c r="BF101" i="470"/>
  <c r="BB101" i="470"/>
  <c r="BC101" i="470"/>
  <c r="BI101" i="470"/>
  <c r="BJ101" i="470"/>
  <c r="BH101" i="470"/>
  <c r="BE101" i="470"/>
  <c r="BG101" i="470"/>
  <c r="BA101" i="470"/>
  <c r="BD101" i="470"/>
  <c r="AC101" i="470"/>
  <c r="BF116" i="470"/>
  <c r="BD116" i="470"/>
  <c r="BA116" i="470"/>
  <c r="BH116" i="470"/>
  <c r="AB116" i="470"/>
  <c r="BG116" i="470"/>
  <c r="BI116" i="470"/>
  <c r="BE116" i="470"/>
  <c r="AC116" i="470"/>
  <c r="BC116" i="470"/>
  <c r="BJ116" i="470"/>
  <c r="BB116" i="470"/>
  <c r="BE113" i="470"/>
  <c r="BC113" i="470"/>
  <c r="AB113" i="470"/>
  <c r="BA113" i="470"/>
  <c r="BD113" i="470"/>
  <c r="BI113" i="470"/>
  <c r="BB113" i="470"/>
  <c r="BG113" i="470"/>
  <c r="AC113" i="470"/>
  <c r="BH113" i="470"/>
  <c r="BF113" i="470"/>
  <c r="BJ113" i="470"/>
  <c r="BE123" i="470"/>
  <c r="BF123" i="470"/>
  <c r="BB123" i="470"/>
  <c r="BA123" i="470"/>
  <c r="BJ123" i="470"/>
  <c r="BC123" i="470"/>
  <c r="BG123" i="470"/>
  <c r="BI123" i="470"/>
  <c r="AC123" i="470"/>
  <c r="BD123" i="470"/>
  <c r="BH123" i="470"/>
  <c r="AB123" i="470"/>
  <c r="AB108" i="470"/>
  <c r="BD108" i="470"/>
  <c r="BF108" i="470"/>
  <c r="BH108" i="470"/>
  <c r="BB108" i="470"/>
  <c r="BJ108" i="470"/>
  <c r="BA108" i="470"/>
  <c r="BC108" i="470"/>
  <c r="BG108" i="470"/>
  <c r="BI108" i="470"/>
  <c r="AC108" i="470"/>
  <c r="BE108" i="470"/>
  <c r="AB122" i="470"/>
  <c r="BG122" i="470"/>
  <c r="BC122" i="470"/>
  <c r="BI122" i="470"/>
  <c r="BD122" i="470"/>
  <c r="BE122" i="470"/>
  <c r="BA122" i="470"/>
  <c r="BJ122" i="470"/>
  <c r="BF122" i="470"/>
  <c r="BH122" i="470"/>
  <c r="BB122" i="470"/>
  <c r="AC122" i="470"/>
  <c r="AB105" i="470"/>
  <c r="BA105" i="470"/>
  <c r="BE105" i="470"/>
  <c r="BH105" i="470"/>
  <c r="BJ105" i="470"/>
  <c r="BB105" i="470"/>
  <c r="BG105" i="470"/>
  <c r="BD105" i="470"/>
  <c r="AC105" i="470"/>
  <c r="BI105" i="470"/>
  <c r="BC105" i="470"/>
  <c r="BF105" i="470"/>
  <c r="BA106" i="470"/>
  <c r="BI106" i="470"/>
  <c r="BB106" i="470"/>
  <c r="BH106" i="470"/>
  <c r="BG106" i="470"/>
  <c r="BJ106" i="470"/>
  <c r="AB106" i="470"/>
  <c r="BF106" i="470"/>
  <c r="BE106" i="470"/>
  <c r="AC106" i="470"/>
  <c r="BC106" i="470"/>
  <c r="BD106" i="470"/>
  <c r="AC111" i="470"/>
  <c r="BI111" i="470"/>
  <c r="BJ111" i="470"/>
  <c r="BB111" i="470"/>
  <c r="BF111" i="470"/>
  <c r="BA111" i="470"/>
  <c r="BE111" i="470"/>
  <c r="AB111" i="470"/>
  <c r="BC111" i="470"/>
  <c r="BH111" i="470"/>
  <c r="BG111" i="470"/>
  <c r="BD111" i="470"/>
  <c r="BH128" i="470"/>
  <c r="AC128" i="470"/>
  <c r="AB128" i="470"/>
  <c r="BF128" i="470"/>
  <c r="BI128" i="470"/>
  <c r="BD128" i="470"/>
  <c r="BE128" i="470"/>
  <c r="BC128" i="470"/>
  <c r="BJ128" i="470"/>
  <c r="BA128" i="470"/>
  <c r="BB128" i="470"/>
  <c r="BG128" i="470"/>
  <c r="BD124" i="470"/>
  <c r="BC124" i="470"/>
  <c r="BH124" i="470"/>
  <c r="BB124" i="470"/>
  <c r="BG124" i="470"/>
  <c r="AC124" i="470"/>
  <c r="BJ124" i="470"/>
  <c r="BI124" i="470"/>
  <c r="BF124" i="470"/>
  <c r="BA124" i="470"/>
  <c r="AB124" i="470"/>
  <c r="BE124" i="470"/>
  <c r="AB130" i="470"/>
  <c r="AC130" i="470"/>
  <c r="BB130" i="470"/>
  <c r="BI130" i="470"/>
  <c r="BD130" i="470"/>
  <c r="BJ130" i="470"/>
  <c r="BE130" i="470"/>
  <c r="BC130" i="470"/>
  <c r="BH130" i="470"/>
  <c r="BG130" i="470"/>
  <c r="BF130" i="470"/>
  <c r="BA130" i="470"/>
  <c r="AB125" i="470"/>
  <c r="BD125" i="470"/>
  <c r="BI125" i="470"/>
  <c r="BH125" i="470"/>
  <c r="BB125" i="470"/>
  <c r="BC125" i="470"/>
  <c r="BF125" i="470"/>
  <c r="BJ125" i="470"/>
  <c r="BG125" i="470"/>
  <c r="AC125" i="470"/>
  <c r="BE125" i="470"/>
  <c r="BA125" i="470"/>
  <c r="BJ121" i="470"/>
  <c r="AC121" i="470"/>
  <c r="BG121" i="470"/>
  <c r="AB121" i="470"/>
  <c r="BD121" i="470"/>
  <c r="BA121" i="470"/>
  <c r="BI121" i="470"/>
  <c r="BB121" i="470"/>
  <c r="BH121" i="470"/>
  <c r="BF121" i="470"/>
  <c r="BC121" i="470"/>
  <c r="BE121" i="470"/>
  <c r="AC33" i="528" l="1"/>
  <c r="G37" i="529"/>
  <c r="F37" i="529"/>
  <c r="N37" i="532" s="1"/>
  <c r="G36" i="529"/>
  <c r="F36" i="529"/>
  <c r="N36" i="532" s="1"/>
  <c r="G39" i="529"/>
  <c r="F39" i="529"/>
  <c r="N39" i="532" s="1"/>
  <c r="G34" i="529"/>
  <c r="F34" i="529"/>
  <c r="N34" i="532" s="1"/>
  <c r="G38" i="529"/>
  <c r="F38" i="529"/>
  <c r="N38" i="532" s="1"/>
  <c r="G40" i="529"/>
  <c r="F40" i="529"/>
  <c r="N40" i="532" s="1"/>
  <c r="D37" i="529"/>
  <c r="D40" i="529"/>
  <c r="D36" i="529"/>
  <c r="D34" i="529"/>
  <c r="D38" i="529"/>
  <c r="D39" i="529"/>
  <c r="I37" i="528"/>
  <c r="L37" i="528" s="1"/>
  <c r="O37" i="528" s="1"/>
  <c r="R37" i="528" s="1"/>
  <c r="I36" i="528"/>
  <c r="L36" i="528" s="1"/>
  <c r="O36" i="528" s="1"/>
  <c r="R36" i="528" s="1"/>
  <c r="I39" i="528"/>
  <c r="L39" i="528" s="1"/>
  <c r="I38" i="528"/>
  <c r="L38" i="528" s="1"/>
  <c r="C33" i="529"/>
  <c r="B33" i="528"/>
  <c r="BR36" i="529"/>
  <c r="BB36" i="529"/>
  <c r="AL36" i="529"/>
  <c r="V36" i="529"/>
  <c r="BM36" i="529"/>
  <c r="AW36" i="529"/>
  <c r="AG36" i="529"/>
  <c r="Q36" i="529"/>
  <c r="BL36" i="529"/>
  <c r="AV36" i="529"/>
  <c r="AF36" i="529"/>
  <c r="P36" i="529"/>
  <c r="BS36" i="529"/>
  <c r="BC36" i="529"/>
  <c r="AM36" i="529"/>
  <c r="W36" i="529"/>
  <c r="BN36" i="529"/>
  <c r="AX36" i="529"/>
  <c r="AH36" i="529"/>
  <c r="R36" i="529"/>
  <c r="BI36" i="529"/>
  <c r="AS36" i="529"/>
  <c r="AC36" i="529"/>
  <c r="M36" i="529"/>
  <c r="BH36" i="529"/>
  <c r="AR36" i="529"/>
  <c r="AB36" i="529"/>
  <c r="L36" i="529"/>
  <c r="BO36" i="529"/>
  <c r="AY36" i="529"/>
  <c r="AI36" i="529"/>
  <c r="S36" i="529"/>
  <c r="BJ36" i="529"/>
  <c r="AT36" i="529"/>
  <c r="AD36" i="529"/>
  <c r="N36" i="529"/>
  <c r="BE36" i="529"/>
  <c r="AO36" i="529"/>
  <c r="Y36" i="529"/>
  <c r="BT36" i="529"/>
  <c r="H36" i="529" s="1"/>
  <c r="D36" i="530" s="1"/>
  <c r="BD36" i="529"/>
  <c r="AN36" i="529"/>
  <c r="X36" i="529"/>
  <c r="BK36" i="529"/>
  <c r="AU36" i="529"/>
  <c r="AE36" i="529"/>
  <c r="O36" i="529"/>
  <c r="C36" i="530"/>
  <c r="BF36" i="529"/>
  <c r="AP36" i="529"/>
  <c r="Z36" i="529"/>
  <c r="BQ36" i="529"/>
  <c r="BA36" i="529"/>
  <c r="AK36" i="529"/>
  <c r="U36" i="529"/>
  <c r="BP36" i="529"/>
  <c r="AZ36" i="529"/>
  <c r="AJ36" i="529"/>
  <c r="T36" i="529"/>
  <c r="B36" i="529"/>
  <c r="BG36" i="529"/>
  <c r="AQ36" i="529"/>
  <c r="AA36" i="529"/>
  <c r="C34" i="530"/>
  <c r="BH34" i="529"/>
  <c r="AR34" i="529"/>
  <c r="AB34" i="529"/>
  <c r="L34" i="529"/>
  <c r="BO34" i="529"/>
  <c r="AY34" i="529"/>
  <c r="AI34" i="529"/>
  <c r="S34" i="529"/>
  <c r="BN34" i="529"/>
  <c r="AX34" i="529"/>
  <c r="AH34" i="529"/>
  <c r="R34" i="529"/>
  <c r="BI34" i="529"/>
  <c r="AS34" i="529"/>
  <c r="AC34" i="529"/>
  <c r="M34" i="529"/>
  <c r="BT34" i="529"/>
  <c r="H34" i="529" s="1"/>
  <c r="D34" i="530" s="1"/>
  <c r="BD34" i="529"/>
  <c r="AN34" i="529"/>
  <c r="X34" i="529"/>
  <c r="BK34" i="529"/>
  <c r="AU34" i="529"/>
  <c r="AE34" i="529"/>
  <c r="O34" i="529"/>
  <c r="BJ34" i="529"/>
  <c r="AT34" i="529"/>
  <c r="AD34" i="529"/>
  <c r="N34" i="529"/>
  <c r="BE34" i="529"/>
  <c r="AO34" i="529"/>
  <c r="Y34" i="529"/>
  <c r="BP34" i="529"/>
  <c r="AZ34" i="529"/>
  <c r="AJ34" i="529"/>
  <c r="T34" i="529"/>
  <c r="B34" i="529"/>
  <c r="BG34" i="529"/>
  <c r="AQ34" i="529"/>
  <c r="AA34" i="529"/>
  <c r="BF34" i="529"/>
  <c r="AP34" i="529"/>
  <c r="Z34" i="529"/>
  <c r="BQ34" i="529"/>
  <c r="BA34" i="529"/>
  <c r="AK34" i="529"/>
  <c r="U34" i="529"/>
  <c r="BL34" i="529"/>
  <c r="AV34" i="529"/>
  <c r="AF34" i="529"/>
  <c r="P34" i="529"/>
  <c r="BS34" i="529"/>
  <c r="BC34" i="529"/>
  <c r="AM34" i="529"/>
  <c r="W34" i="529"/>
  <c r="BR34" i="529"/>
  <c r="BB34" i="529"/>
  <c r="AL34" i="529"/>
  <c r="V34" i="529"/>
  <c r="BM34" i="529"/>
  <c r="AW34" i="529"/>
  <c r="AG34" i="529"/>
  <c r="Q34" i="529"/>
  <c r="C35" i="530"/>
  <c r="B35" i="529"/>
  <c r="BS39" i="529"/>
  <c r="BC39" i="529"/>
  <c r="AM39" i="529"/>
  <c r="W39" i="529"/>
  <c r="BR39" i="529"/>
  <c r="BB39" i="529"/>
  <c r="AL39" i="529"/>
  <c r="V39" i="529"/>
  <c r="BM39" i="529"/>
  <c r="AW39" i="529"/>
  <c r="AG39" i="529"/>
  <c r="Q39" i="529"/>
  <c r="BL39" i="529"/>
  <c r="AV39" i="529"/>
  <c r="AF39" i="529"/>
  <c r="P39" i="529"/>
  <c r="BO39" i="529"/>
  <c r="AY39" i="529"/>
  <c r="AI39" i="529"/>
  <c r="S39" i="529"/>
  <c r="BN39" i="529"/>
  <c r="AX39" i="529"/>
  <c r="AH39" i="529"/>
  <c r="R39" i="529"/>
  <c r="BI39" i="529"/>
  <c r="AS39" i="529"/>
  <c r="AC39" i="529"/>
  <c r="M39" i="529"/>
  <c r="BH39" i="529"/>
  <c r="AR39" i="529"/>
  <c r="AB39" i="529"/>
  <c r="L39" i="529"/>
  <c r="BK39" i="529"/>
  <c r="AU39" i="529"/>
  <c r="AE39" i="529"/>
  <c r="O39" i="529"/>
  <c r="BJ39" i="529"/>
  <c r="AT39" i="529"/>
  <c r="AD39" i="529"/>
  <c r="N39" i="529"/>
  <c r="BE39" i="529"/>
  <c r="AO39" i="529"/>
  <c r="Y39" i="529"/>
  <c r="BT39" i="529"/>
  <c r="H39" i="529" s="1"/>
  <c r="D39" i="530" s="1"/>
  <c r="BD39" i="529"/>
  <c r="AN39" i="529"/>
  <c r="X39" i="529"/>
  <c r="C39" i="530"/>
  <c r="BG39" i="529"/>
  <c r="AQ39" i="529"/>
  <c r="AA39" i="529"/>
  <c r="BF39" i="529"/>
  <c r="AP39" i="529"/>
  <c r="Z39" i="529"/>
  <c r="BQ39" i="529"/>
  <c r="BA39" i="529"/>
  <c r="AK39" i="529"/>
  <c r="U39" i="529"/>
  <c r="BP39" i="529"/>
  <c r="AZ39" i="529"/>
  <c r="AJ39" i="529"/>
  <c r="T39" i="529"/>
  <c r="B39" i="529"/>
  <c r="B32" i="528"/>
  <c r="C32" i="529"/>
  <c r="C38" i="530"/>
  <c r="BH38" i="529"/>
  <c r="AR38" i="529"/>
  <c r="AB38" i="529"/>
  <c r="L38" i="529"/>
  <c r="BO38" i="529"/>
  <c r="AY38" i="529"/>
  <c r="AI38" i="529"/>
  <c r="S38" i="529"/>
  <c r="BN38" i="529"/>
  <c r="AX38" i="529"/>
  <c r="AH38" i="529"/>
  <c r="R38" i="529"/>
  <c r="BI38" i="529"/>
  <c r="AS38" i="529"/>
  <c r="AC38" i="529"/>
  <c r="M38" i="529"/>
  <c r="BT38" i="529"/>
  <c r="H38" i="529" s="1"/>
  <c r="D38" i="530" s="1"/>
  <c r="BD38" i="529"/>
  <c r="AN38" i="529"/>
  <c r="X38" i="529"/>
  <c r="BK38" i="529"/>
  <c r="AU38" i="529"/>
  <c r="AE38" i="529"/>
  <c r="O38" i="529"/>
  <c r="BJ38" i="529"/>
  <c r="AT38" i="529"/>
  <c r="AD38" i="529"/>
  <c r="N38" i="529"/>
  <c r="BE38" i="529"/>
  <c r="AO38" i="529"/>
  <c r="Y38" i="529"/>
  <c r="BP38" i="529"/>
  <c r="AZ38" i="529"/>
  <c r="AJ38" i="529"/>
  <c r="T38" i="529"/>
  <c r="B38" i="529"/>
  <c r="BG38" i="529"/>
  <c r="AQ38" i="529"/>
  <c r="AA38" i="529"/>
  <c r="BF38" i="529"/>
  <c r="AP38" i="529"/>
  <c r="Z38" i="529"/>
  <c r="BQ38" i="529"/>
  <c r="BA38" i="529"/>
  <c r="AK38" i="529"/>
  <c r="U38" i="529"/>
  <c r="BL38" i="529"/>
  <c r="AV38" i="529"/>
  <c r="AF38" i="529"/>
  <c r="P38" i="529"/>
  <c r="BS38" i="529"/>
  <c r="BC38" i="529"/>
  <c r="AM38" i="529"/>
  <c r="W38" i="529"/>
  <c r="BR38" i="529"/>
  <c r="BB38" i="529"/>
  <c r="AL38" i="529"/>
  <c r="V38" i="529"/>
  <c r="BM38" i="529"/>
  <c r="AW38" i="529"/>
  <c r="AG38" i="529"/>
  <c r="Q38" i="529"/>
  <c r="BM37" i="529"/>
  <c r="AW37" i="529"/>
  <c r="AG37" i="529"/>
  <c r="Q37" i="529"/>
  <c r="BL37" i="529"/>
  <c r="AV37" i="529"/>
  <c r="AF37" i="529"/>
  <c r="P37" i="529"/>
  <c r="BS37" i="529"/>
  <c r="BC37" i="529"/>
  <c r="AM37" i="529"/>
  <c r="W37" i="529"/>
  <c r="BR37" i="529"/>
  <c r="BB37" i="529"/>
  <c r="AL37" i="529"/>
  <c r="V37" i="529"/>
  <c r="BI37" i="529"/>
  <c r="AS37" i="529"/>
  <c r="AC37" i="529"/>
  <c r="M37" i="529"/>
  <c r="BH37" i="529"/>
  <c r="AR37" i="529"/>
  <c r="AB37" i="529"/>
  <c r="L37" i="529"/>
  <c r="BO37" i="529"/>
  <c r="AY37" i="529"/>
  <c r="AI37" i="529"/>
  <c r="S37" i="529"/>
  <c r="BN37" i="529"/>
  <c r="AX37" i="529"/>
  <c r="AH37" i="529"/>
  <c r="R37" i="529"/>
  <c r="C37" i="530"/>
  <c r="BE37" i="529"/>
  <c r="AO37" i="529"/>
  <c r="Y37" i="529"/>
  <c r="BT37" i="529"/>
  <c r="H37" i="529" s="1"/>
  <c r="D37" i="530" s="1"/>
  <c r="BD37" i="529"/>
  <c r="AN37" i="529"/>
  <c r="X37" i="529"/>
  <c r="BK37" i="529"/>
  <c r="AU37" i="529"/>
  <c r="AE37" i="529"/>
  <c r="O37" i="529"/>
  <c r="BJ37" i="529"/>
  <c r="AT37" i="529"/>
  <c r="AD37" i="529"/>
  <c r="N37" i="529"/>
  <c r="BQ37" i="529"/>
  <c r="BA37" i="529"/>
  <c r="AK37" i="529"/>
  <c r="U37" i="529"/>
  <c r="BP37" i="529"/>
  <c r="AZ37" i="529"/>
  <c r="AJ37" i="529"/>
  <c r="T37" i="529"/>
  <c r="B37" i="529"/>
  <c r="BG37" i="529"/>
  <c r="AQ37" i="529"/>
  <c r="AA37" i="529"/>
  <c r="BF37" i="529"/>
  <c r="AP37" i="529"/>
  <c r="Z37" i="529"/>
  <c r="I40" i="528"/>
  <c r="L40" i="528" s="1"/>
  <c r="O40" i="528" s="1"/>
  <c r="R40" i="528" s="1"/>
  <c r="BR40" i="529"/>
  <c r="BB40" i="529"/>
  <c r="AL40" i="529"/>
  <c r="V40" i="529"/>
  <c r="BM40" i="529"/>
  <c r="AW40" i="529"/>
  <c r="AG40" i="529"/>
  <c r="Q40" i="529"/>
  <c r="BL40" i="529"/>
  <c r="AV40" i="529"/>
  <c r="AF40" i="529"/>
  <c r="P40" i="529"/>
  <c r="BS40" i="529"/>
  <c r="BC40" i="529"/>
  <c r="AM40" i="529"/>
  <c r="W40" i="529"/>
  <c r="BN40" i="529"/>
  <c r="AX40" i="529"/>
  <c r="AH40" i="529"/>
  <c r="R40" i="529"/>
  <c r="BI40" i="529"/>
  <c r="AS40" i="529"/>
  <c r="AC40" i="529"/>
  <c r="M40" i="529"/>
  <c r="BH40" i="529"/>
  <c r="AR40" i="529"/>
  <c r="AB40" i="529"/>
  <c r="L40" i="529"/>
  <c r="BO40" i="529"/>
  <c r="AY40" i="529"/>
  <c r="AI40" i="529"/>
  <c r="S40" i="529"/>
  <c r="BJ40" i="529"/>
  <c r="AT40" i="529"/>
  <c r="AD40" i="529"/>
  <c r="N40" i="529"/>
  <c r="BE40" i="529"/>
  <c r="AO40" i="529"/>
  <c r="Y40" i="529"/>
  <c r="BT40" i="529"/>
  <c r="H40" i="529" s="1"/>
  <c r="D40" i="530" s="1"/>
  <c r="BD40" i="529"/>
  <c r="AN40" i="529"/>
  <c r="X40" i="529"/>
  <c r="BK40" i="529"/>
  <c r="AU40" i="529"/>
  <c r="AE40" i="529"/>
  <c r="O40" i="529"/>
  <c r="C40" i="530"/>
  <c r="BF40" i="529"/>
  <c r="AP40" i="529"/>
  <c r="Z40" i="529"/>
  <c r="BQ40" i="529"/>
  <c r="BA40" i="529"/>
  <c r="AK40" i="529"/>
  <c r="U40" i="529"/>
  <c r="BP40" i="529"/>
  <c r="AZ40" i="529"/>
  <c r="AJ40" i="529"/>
  <c r="T40" i="529"/>
  <c r="B40" i="529"/>
  <c r="BG40" i="529"/>
  <c r="AQ40" i="529"/>
  <c r="AA40" i="529"/>
  <c r="I34" i="528"/>
  <c r="L34" i="528" s="1"/>
  <c r="O34" i="528" s="1"/>
  <c r="AV29" i="529"/>
  <c r="AW28" i="529"/>
  <c r="AU30" i="530"/>
  <c r="AV29" i="530"/>
  <c r="O38" i="528" l="1"/>
  <c r="R38" i="528" s="1"/>
  <c r="O39" i="528"/>
  <c r="R39" i="528" s="1"/>
  <c r="C37" i="531"/>
  <c r="BE37" i="530"/>
  <c r="AO37" i="530"/>
  <c r="Y37" i="530"/>
  <c r="BR37" i="530"/>
  <c r="G37" i="530" s="1"/>
  <c r="BB37" i="530"/>
  <c r="AL37" i="530"/>
  <c r="V37" i="530"/>
  <c r="BH37" i="530"/>
  <c r="AB37" i="530"/>
  <c r="BO37" i="530"/>
  <c r="AI37" i="530"/>
  <c r="BL37" i="530"/>
  <c r="AF37" i="530"/>
  <c r="BC37" i="530"/>
  <c r="W37" i="530"/>
  <c r="BQ37" i="530"/>
  <c r="BA37" i="530"/>
  <c r="AK37" i="530"/>
  <c r="U37" i="530"/>
  <c r="BN37" i="530"/>
  <c r="AX37" i="530"/>
  <c r="AH37" i="530"/>
  <c r="R37" i="530"/>
  <c r="AZ37" i="530"/>
  <c r="T37" i="530"/>
  <c r="BG37" i="530"/>
  <c r="AA37" i="530"/>
  <c r="BD37" i="530"/>
  <c r="X37" i="530"/>
  <c r="AU37" i="530"/>
  <c r="O37" i="530"/>
  <c r="BM37" i="530"/>
  <c r="AW37" i="530"/>
  <c r="AG37" i="530"/>
  <c r="Q37" i="530"/>
  <c r="BJ37" i="530"/>
  <c r="AT37" i="530"/>
  <c r="AD37" i="530"/>
  <c r="N37" i="530"/>
  <c r="AR37" i="530"/>
  <c r="L37" i="530"/>
  <c r="AY37" i="530"/>
  <c r="S37" i="530"/>
  <c r="AV37" i="530"/>
  <c r="P37" i="530"/>
  <c r="AM37" i="530"/>
  <c r="F37" i="530"/>
  <c r="BI37" i="530"/>
  <c r="AS37" i="530"/>
  <c r="AC37" i="530"/>
  <c r="M37" i="530"/>
  <c r="BF37" i="530"/>
  <c r="AP37" i="530"/>
  <c r="Z37" i="530"/>
  <c r="BP37" i="530"/>
  <c r="AJ37" i="530"/>
  <c r="B37" i="530"/>
  <c r="AQ37" i="530"/>
  <c r="K37" i="530"/>
  <c r="AN37" i="530"/>
  <c r="BK37" i="530"/>
  <c r="AE37" i="530"/>
  <c r="C35" i="531"/>
  <c r="B35" i="530"/>
  <c r="BL36" i="530"/>
  <c r="AV36" i="530"/>
  <c r="AF36" i="530"/>
  <c r="P36" i="530"/>
  <c r="BM36" i="530"/>
  <c r="AW36" i="530"/>
  <c r="AG36" i="530"/>
  <c r="Q36" i="530"/>
  <c r="AU36" i="530"/>
  <c r="O36" i="530"/>
  <c r="BB36" i="530"/>
  <c r="V36" i="530"/>
  <c r="AY36" i="530"/>
  <c r="S36" i="530"/>
  <c r="AX36" i="530"/>
  <c r="R36" i="530"/>
  <c r="BH36" i="530"/>
  <c r="AR36" i="530"/>
  <c r="AB36" i="530"/>
  <c r="L36" i="530"/>
  <c r="BI36" i="530"/>
  <c r="AS36" i="530"/>
  <c r="AC36" i="530"/>
  <c r="M36" i="530"/>
  <c r="AM36" i="530"/>
  <c r="F36" i="530"/>
  <c r="AT36" i="530"/>
  <c r="N36" i="530"/>
  <c r="AQ36" i="530"/>
  <c r="K36" i="530"/>
  <c r="AP36" i="530"/>
  <c r="C36" i="531"/>
  <c r="BD36" i="530"/>
  <c r="AN36" i="530"/>
  <c r="X36" i="530"/>
  <c r="B36" i="530"/>
  <c r="BE36" i="530"/>
  <c r="AO36" i="530"/>
  <c r="Y36" i="530"/>
  <c r="BK36" i="530"/>
  <c r="AE36" i="530"/>
  <c r="BR36" i="530"/>
  <c r="G36" i="530" s="1"/>
  <c r="AL36" i="530"/>
  <c r="BO36" i="530"/>
  <c r="AI36" i="530"/>
  <c r="BN36" i="530"/>
  <c r="AH36" i="530"/>
  <c r="BP36" i="530"/>
  <c r="AZ36" i="530"/>
  <c r="AJ36" i="530"/>
  <c r="T36" i="530"/>
  <c r="BQ36" i="530"/>
  <c r="BA36" i="530"/>
  <c r="AK36" i="530"/>
  <c r="U36" i="530"/>
  <c r="BC36" i="530"/>
  <c r="W36" i="530"/>
  <c r="BJ36" i="530"/>
  <c r="AD36" i="530"/>
  <c r="BG36" i="530"/>
  <c r="AA36" i="530"/>
  <c r="BF36" i="530"/>
  <c r="Z36" i="530"/>
  <c r="R34" i="528"/>
  <c r="W38" i="530"/>
  <c r="BH38" i="530"/>
  <c r="C38" i="531"/>
  <c r="BF38" i="530"/>
  <c r="AP38" i="530"/>
  <c r="Z38" i="530"/>
  <c r="BO38" i="530"/>
  <c r="AY38" i="530"/>
  <c r="AI38" i="530"/>
  <c r="S38" i="530"/>
  <c r="BM38" i="530"/>
  <c r="AG38" i="530"/>
  <c r="BD38" i="530"/>
  <c r="X38" i="530"/>
  <c r="BA38" i="530"/>
  <c r="U38" i="530"/>
  <c r="AZ38" i="530"/>
  <c r="T38" i="530"/>
  <c r="BN38" i="530"/>
  <c r="AX38" i="530"/>
  <c r="AH38" i="530"/>
  <c r="R38" i="530"/>
  <c r="AQ38" i="530"/>
  <c r="K38" i="530"/>
  <c r="Q38" i="530"/>
  <c r="BQ38" i="530"/>
  <c r="BP38" i="530"/>
  <c r="AJ38" i="530"/>
  <c r="AB38" i="530"/>
  <c r="BR38" i="530"/>
  <c r="G38" i="530" s="1"/>
  <c r="BB38" i="530"/>
  <c r="AL38" i="530"/>
  <c r="V38" i="530"/>
  <c r="BK38" i="530"/>
  <c r="AU38" i="530"/>
  <c r="AE38" i="530"/>
  <c r="O38" i="530"/>
  <c r="BE38" i="530"/>
  <c r="Y38" i="530"/>
  <c r="AV38" i="530"/>
  <c r="P38" i="530"/>
  <c r="AS38" i="530"/>
  <c r="M38" i="530"/>
  <c r="AR38" i="530"/>
  <c r="L38" i="530"/>
  <c r="BG38" i="530"/>
  <c r="AW38" i="530"/>
  <c r="AK38" i="530"/>
  <c r="B38" i="530"/>
  <c r="BC38" i="530"/>
  <c r="AO38" i="530"/>
  <c r="AF38" i="530"/>
  <c r="AC38" i="530"/>
  <c r="AA38" i="530"/>
  <c r="AN38" i="530"/>
  <c r="BJ38" i="530"/>
  <c r="AT38" i="530"/>
  <c r="AD38" i="530"/>
  <c r="N38" i="530"/>
  <c r="AM38" i="530"/>
  <c r="F38" i="530"/>
  <c r="BL38" i="530"/>
  <c r="BI38" i="530"/>
  <c r="BH40" i="530"/>
  <c r="AR40" i="530"/>
  <c r="AB40" i="530"/>
  <c r="L40" i="530"/>
  <c r="BI40" i="530"/>
  <c r="AS40" i="530"/>
  <c r="AC40" i="530"/>
  <c r="M40" i="530"/>
  <c r="AQ40" i="530"/>
  <c r="K40" i="530"/>
  <c r="AP40" i="530"/>
  <c r="BK40" i="530"/>
  <c r="AE40" i="530"/>
  <c r="BR40" i="530"/>
  <c r="G40" i="530" s="1"/>
  <c r="AL40" i="530"/>
  <c r="C40" i="531"/>
  <c r="BD40" i="530"/>
  <c r="AN40" i="530"/>
  <c r="X40" i="530"/>
  <c r="B40" i="530"/>
  <c r="BE40" i="530"/>
  <c r="AO40" i="530"/>
  <c r="Y40" i="530"/>
  <c r="BO40" i="530"/>
  <c r="AI40" i="530"/>
  <c r="BN40" i="530"/>
  <c r="AH40" i="530"/>
  <c r="BC40" i="530"/>
  <c r="W40" i="530"/>
  <c r="BJ40" i="530"/>
  <c r="AD40" i="530"/>
  <c r="BP40" i="530"/>
  <c r="AZ40" i="530"/>
  <c r="AJ40" i="530"/>
  <c r="T40" i="530"/>
  <c r="BQ40" i="530"/>
  <c r="BA40" i="530"/>
  <c r="AK40" i="530"/>
  <c r="U40" i="530"/>
  <c r="BG40" i="530"/>
  <c r="AA40" i="530"/>
  <c r="BF40" i="530"/>
  <c r="Z40" i="530"/>
  <c r="AU40" i="530"/>
  <c r="O40" i="530"/>
  <c r="BB40" i="530"/>
  <c r="V40" i="530"/>
  <c r="BL40" i="530"/>
  <c r="AV40" i="530"/>
  <c r="AF40" i="530"/>
  <c r="P40" i="530"/>
  <c r="BM40" i="530"/>
  <c r="AW40" i="530"/>
  <c r="AG40" i="530"/>
  <c r="Q40" i="530"/>
  <c r="AY40" i="530"/>
  <c r="S40" i="530"/>
  <c r="AX40" i="530"/>
  <c r="R40" i="530"/>
  <c r="AM40" i="530"/>
  <c r="F40" i="530"/>
  <c r="AT40" i="530"/>
  <c r="N40" i="530"/>
  <c r="C32" i="530"/>
  <c r="B32" i="529"/>
  <c r="BO39" i="530"/>
  <c r="AY39" i="530"/>
  <c r="AI39" i="530"/>
  <c r="S39" i="530"/>
  <c r="BP39" i="530"/>
  <c r="AZ39" i="530"/>
  <c r="AJ39" i="530"/>
  <c r="T39" i="530"/>
  <c r="BR39" i="530"/>
  <c r="G39" i="530" s="1"/>
  <c r="AL39" i="530"/>
  <c r="BQ39" i="530"/>
  <c r="AK39" i="530"/>
  <c r="BN39" i="530"/>
  <c r="AH39" i="530"/>
  <c r="BE39" i="530"/>
  <c r="Y39" i="530"/>
  <c r="BK39" i="530"/>
  <c r="AU39" i="530"/>
  <c r="AE39" i="530"/>
  <c r="O39" i="530"/>
  <c r="BL39" i="530"/>
  <c r="AV39" i="530"/>
  <c r="AF39" i="530"/>
  <c r="P39" i="530"/>
  <c r="BJ39" i="530"/>
  <c r="AD39" i="530"/>
  <c r="BI39" i="530"/>
  <c r="AC39" i="530"/>
  <c r="BF39" i="530"/>
  <c r="Z39" i="530"/>
  <c r="AW39" i="530"/>
  <c r="Q39" i="530"/>
  <c r="BG39" i="530"/>
  <c r="AQ39" i="530"/>
  <c r="AA39" i="530"/>
  <c r="K39" i="530"/>
  <c r="BH39" i="530"/>
  <c r="AR39" i="530"/>
  <c r="AB39" i="530"/>
  <c r="L39" i="530"/>
  <c r="BB39" i="530"/>
  <c r="V39" i="530"/>
  <c r="BA39" i="530"/>
  <c r="U39" i="530"/>
  <c r="AX39" i="530"/>
  <c r="R39" i="530"/>
  <c r="AO39" i="530"/>
  <c r="C39" i="531"/>
  <c r="BC39" i="530"/>
  <c r="AM39" i="530"/>
  <c r="W39" i="530"/>
  <c r="F39" i="530"/>
  <c r="BD39" i="530"/>
  <c r="AN39" i="530"/>
  <c r="X39" i="530"/>
  <c r="B39" i="530"/>
  <c r="AT39" i="530"/>
  <c r="N39" i="530"/>
  <c r="AS39" i="530"/>
  <c r="M39" i="530"/>
  <c r="AP39" i="530"/>
  <c r="BM39" i="530"/>
  <c r="AG39" i="530"/>
  <c r="BN34" i="530"/>
  <c r="AX34" i="530"/>
  <c r="AH34" i="530"/>
  <c r="R34" i="530"/>
  <c r="BG34" i="530"/>
  <c r="AQ34" i="530"/>
  <c r="AA34" i="530"/>
  <c r="K34" i="530"/>
  <c r="BA34" i="530"/>
  <c r="U34" i="530"/>
  <c r="AZ34" i="530"/>
  <c r="T34" i="530"/>
  <c r="BE34" i="530"/>
  <c r="Y34" i="530"/>
  <c r="AV34" i="530"/>
  <c r="P34" i="530"/>
  <c r="BJ34" i="530"/>
  <c r="AT34" i="530"/>
  <c r="AD34" i="530"/>
  <c r="N34" i="530"/>
  <c r="BC34" i="530"/>
  <c r="AM34" i="530"/>
  <c r="W34" i="530"/>
  <c r="F34" i="530"/>
  <c r="AS34" i="530"/>
  <c r="M34" i="530"/>
  <c r="AR34" i="530"/>
  <c r="L34" i="530"/>
  <c r="AW34" i="530"/>
  <c r="Q34" i="530"/>
  <c r="AN34" i="530"/>
  <c r="C34" i="531"/>
  <c r="BF34" i="530"/>
  <c r="AP34" i="530"/>
  <c r="Z34" i="530"/>
  <c r="BO34" i="530"/>
  <c r="AY34" i="530"/>
  <c r="AI34" i="530"/>
  <c r="S34" i="530"/>
  <c r="BQ34" i="530"/>
  <c r="AK34" i="530"/>
  <c r="BP34" i="530"/>
  <c r="AJ34" i="530"/>
  <c r="B34" i="530"/>
  <c r="AO34" i="530"/>
  <c r="BL34" i="530"/>
  <c r="AF34" i="530"/>
  <c r="BR34" i="530"/>
  <c r="G34" i="530" s="1"/>
  <c r="BB34" i="530"/>
  <c r="AL34" i="530"/>
  <c r="V34" i="530"/>
  <c r="BK34" i="530"/>
  <c r="AU34" i="530"/>
  <c r="AE34" i="530"/>
  <c r="O34" i="530"/>
  <c r="BI34" i="530"/>
  <c r="AC34" i="530"/>
  <c r="BH34" i="530"/>
  <c r="AB34" i="530"/>
  <c r="BM34" i="530"/>
  <c r="AG34" i="530"/>
  <c r="BD34" i="530"/>
  <c r="X34" i="530"/>
  <c r="C33" i="530"/>
  <c r="B33" i="529"/>
  <c r="AW29" i="529"/>
  <c r="AX28" i="529"/>
  <c r="AW29" i="530"/>
  <c r="AV30" i="530"/>
  <c r="C32" i="531" l="1"/>
  <c r="B32" i="530"/>
  <c r="U40" i="531"/>
  <c r="O40" i="531"/>
  <c r="H40" i="531"/>
  <c r="V40" i="531"/>
  <c r="W40" i="531" s="1"/>
  <c r="M40" i="531"/>
  <c r="J40" i="531"/>
  <c r="R40" i="531"/>
  <c r="P40" i="531"/>
  <c r="I40" i="531"/>
  <c r="D40" i="531"/>
  <c r="L40" i="531"/>
  <c r="F40" i="531"/>
  <c r="X40" i="531" s="1"/>
  <c r="E40" i="531"/>
  <c r="S40" i="531"/>
  <c r="B40" i="531"/>
  <c r="P38" i="532"/>
  <c r="G38" i="531"/>
  <c r="G36" i="531"/>
  <c r="P36" i="532"/>
  <c r="B35" i="531"/>
  <c r="D35" i="531"/>
  <c r="C33" i="531"/>
  <c r="B33" i="530"/>
  <c r="P39" i="532"/>
  <c r="G39" i="531"/>
  <c r="H39" i="531"/>
  <c r="U39" i="531"/>
  <c r="S39" i="531"/>
  <c r="B39" i="531"/>
  <c r="D39" i="531"/>
  <c r="O39" i="531"/>
  <c r="I39" i="531"/>
  <c r="P39" i="531"/>
  <c r="V39" i="531"/>
  <c r="W39" i="531" s="1"/>
  <c r="J39" i="531"/>
  <c r="R39" i="531"/>
  <c r="L39" i="531"/>
  <c r="F39" i="531"/>
  <c r="X39" i="531" s="1"/>
  <c r="E39" i="531"/>
  <c r="M39" i="531"/>
  <c r="P40" i="532"/>
  <c r="G40" i="531"/>
  <c r="I36" i="531"/>
  <c r="F36" i="531"/>
  <c r="X36" i="531" s="1"/>
  <c r="S36" i="531"/>
  <c r="B36" i="531"/>
  <c r="E36" i="531"/>
  <c r="O36" i="531"/>
  <c r="H36" i="531"/>
  <c r="U36" i="531"/>
  <c r="V36" i="531"/>
  <c r="W36" i="531" s="1"/>
  <c r="J36" i="531"/>
  <c r="R36" i="531"/>
  <c r="M36" i="531"/>
  <c r="P36" i="531"/>
  <c r="D36" i="531"/>
  <c r="L36" i="531"/>
  <c r="P34" i="532"/>
  <c r="G34" i="531"/>
  <c r="O34" i="531"/>
  <c r="M34" i="531"/>
  <c r="L34" i="531"/>
  <c r="J34" i="531"/>
  <c r="I34" i="531"/>
  <c r="H34" i="531"/>
  <c r="F34" i="531"/>
  <c r="X34" i="531" s="1"/>
  <c r="E34" i="531"/>
  <c r="D34" i="531"/>
  <c r="B34" i="531"/>
  <c r="U34" i="531"/>
  <c r="S34" i="531"/>
  <c r="R34" i="531"/>
  <c r="V34" i="531"/>
  <c r="W34" i="531" s="1"/>
  <c r="P34" i="531"/>
  <c r="R38" i="531"/>
  <c r="V38" i="531"/>
  <c r="W38" i="531" s="1"/>
  <c r="P38" i="531"/>
  <c r="D38" i="531"/>
  <c r="M38" i="531"/>
  <c r="L38" i="531"/>
  <c r="J38" i="531"/>
  <c r="S38" i="531"/>
  <c r="H38" i="531"/>
  <c r="F38" i="531"/>
  <c r="X38" i="531" s="1"/>
  <c r="E38" i="531"/>
  <c r="O38" i="531"/>
  <c r="B38" i="531"/>
  <c r="U38" i="531"/>
  <c r="I38" i="531"/>
  <c r="P37" i="532"/>
  <c r="G37" i="531"/>
  <c r="F37" i="531"/>
  <c r="X37" i="531" s="1"/>
  <c r="D37" i="531"/>
  <c r="L37" i="531"/>
  <c r="V37" i="531"/>
  <c r="W37" i="531" s="1"/>
  <c r="B37" i="531"/>
  <c r="S37" i="531"/>
  <c r="U37" i="531"/>
  <c r="R37" i="531"/>
  <c r="O37" i="531"/>
  <c r="M37" i="531"/>
  <c r="P37" i="531"/>
  <c r="J37" i="531"/>
  <c r="I37" i="531"/>
  <c r="H37" i="531"/>
  <c r="E37" i="531"/>
  <c r="AW30" i="530"/>
  <c r="AX29" i="530"/>
  <c r="AX29" i="529"/>
  <c r="AY28" i="529"/>
  <c r="K37" i="531" l="1"/>
  <c r="N37" i="531" s="1"/>
  <c r="Q37" i="531" s="1"/>
  <c r="K38" i="531"/>
  <c r="N38" i="531" s="1"/>
  <c r="Q38" i="531" s="1"/>
  <c r="K34" i="531"/>
  <c r="N34" i="531" s="1"/>
  <c r="Q34" i="531" s="1"/>
  <c r="T34" i="531" s="1"/>
  <c r="J36" i="527"/>
  <c r="Q36" i="532"/>
  <c r="Q39" i="532"/>
  <c r="J39" i="527"/>
  <c r="K40" i="531"/>
  <c r="N40" i="531" s="1"/>
  <c r="Q40" i="531" s="1"/>
  <c r="Q34" i="532"/>
  <c r="J34" i="527"/>
  <c r="C36" i="535"/>
  <c r="D36" i="535" s="1"/>
  <c r="K36" i="532"/>
  <c r="B36" i="532"/>
  <c r="O36" i="532" s="1"/>
  <c r="C39" i="535"/>
  <c r="D39" i="535" s="1"/>
  <c r="K39" i="532"/>
  <c r="B39" i="532"/>
  <c r="O39" i="532" s="1"/>
  <c r="B33" i="531"/>
  <c r="D33" i="531"/>
  <c r="C35" i="535"/>
  <c r="D35" i="535" s="1"/>
  <c r="B35" i="532"/>
  <c r="O35" i="532" s="1"/>
  <c r="K35" i="532"/>
  <c r="C40" i="535"/>
  <c r="D40" i="535" s="1"/>
  <c r="K40" i="532"/>
  <c r="B40" i="532"/>
  <c r="O40" i="532" s="1"/>
  <c r="C37" i="535"/>
  <c r="D37" i="535" s="1"/>
  <c r="K37" i="532"/>
  <c r="B37" i="532"/>
  <c r="O37" i="532" s="1"/>
  <c r="J38" i="527"/>
  <c r="Q38" i="532"/>
  <c r="Q40" i="532"/>
  <c r="J40" i="527"/>
  <c r="J37" i="527"/>
  <c r="Q37" i="532"/>
  <c r="C38" i="535"/>
  <c r="D38" i="535" s="1"/>
  <c r="B38" i="532"/>
  <c r="O38" i="532" s="1"/>
  <c r="K38" i="532"/>
  <c r="C34" i="535"/>
  <c r="D34" i="535" s="1"/>
  <c r="B34" i="532"/>
  <c r="O34" i="532" s="1"/>
  <c r="K34" i="532"/>
  <c r="K36" i="531"/>
  <c r="N36" i="531" s="1"/>
  <c r="K39" i="531"/>
  <c r="N39" i="531" s="1"/>
  <c r="D32" i="531"/>
  <c r="B32" i="531"/>
  <c r="AY29" i="529"/>
  <c r="AZ28" i="529"/>
  <c r="AY29" i="530"/>
  <c r="AX30" i="530"/>
  <c r="AC32" i="469"/>
  <c r="AB32" i="469"/>
  <c r="W32" i="469"/>
  <c r="Y32" i="469" s="1"/>
  <c r="B32" i="469"/>
  <c r="BG32" i="470"/>
  <c r="AB32" i="470"/>
  <c r="BH32" i="470"/>
  <c r="BI32" i="470"/>
  <c r="BB32" i="470"/>
  <c r="AC32" i="470"/>
  <c r="BE32" i="470"/>
  <c r="BA32" i="470"/>
  <c r="BC32" i="470"/>
  <c r="BF32" i="470"/>
  <c r="BJ32" i="470"/>
  <c r="BD32" i="470"/>
  <c r="T40" i="531" l="1"/>
  <c r="T37" i="531"/>
  <c r="N38" i="535"/>
  <c r="I38" i="535"/>
  <c r="L38" i="535"/>
  <c r="E38" i="535"/>
  <c r="M38" i="535"/>
  <c r="B38" i="535"/>
  <c r="X38" i="535"/>
  <c r="J38" i="535"/>
  <c r="U38" i="535"/>
  <c r="H38" i="535"/>
  <c r="S38" i="535"/>
  <c r="W38" i="535"/>
  <c r="Z38" i="535"/>
  <c r="V38" i="535"/>
  <c r="F38" i="535"/>
  <c r="T38" i="535"/>
  <c r="G38" i="535"/>
  <c r="Y38" i="535"/>
  <c r="AX38" i="535"/>
  <c r="R38" i="535"/>
  <c r="Q38" i="535"/>
  <c r="P38" i="535"/>
  <c r="K38" i="535"/>
  <c r="O38" i="535"/>
  <c r="AA38" i="535"/>
  <c r="J40" i="535"/>
  <c r="I40" i="535"/>
  <c r="P40" i="535"/>
  <c r="O40" i="535"/>
  <c r="B40" i="535"/>
  <c r="V40" i="535"/>
  <c r="F40" i="535"/>
  <c r="Q40" i="535"/>
  <c r="L40" i="535"/>
  <c r="G40" i="535"/>
  <c r="W40" i="535"/>
  <c r="Y40" i="535"/>
  <c r="R40" i="535"/>
  <c r="U40" i="535"/>
  <c r="E40" i="535"/>
  <c r="H40" i="535"/>
  <c r="K40" i="535"/>
  <c r="Z40" i="535"/>
  <c r="AX40" i="535"/>
  <c r="N40" i="535"/>
  <c r="M40" i="535"/>
  <c r="T40" i="535"/>
  <c r="S40" i="535"/>
  <c r="AA40" i="535"/>
  <c r="X40" i="535"/>
  <c r="U35" i="535"/>
  <c r="O35" i="535"/>
  <c r="G35" i="535"/>
  <c r="J35" i="535"/>
  <c r="S35" i="535"/>
  <c r="V35" i="535"/>
  <c r="F35" i="535"/>
  <c r="H35" i="535"/>
  <c r="E35" i="535"/>
  <c r="K35" i="535"/>
  <c r="R35" i="535"/>
  <c r="T35" i="535"/>
  <c r="I35" i="535"/>
  <c r="B35" i="535"/>
  <c r="AX35" i="535"/>
  <c r="C33" i="535"/>
  <c r="D33" i="535" s="1"/>
  <c r="K33" i="532"/>
  <c r="B33" i="532"/>
  <c r="O33" i="532" s="1"/>
  <c r="K32" i="532"/>
  <c r="B32" i="532"/>
  <c r="O32" i="532" s="1"/>
  <c r="C32" i="535"/>
  <c r="D32" i="535" s="1"/>
  <c r="V34" i="535"/>
  <c r="F34" i="535"/>
  <c r="H34" i="535"/>
  <c r="M34" i="535"/>
  <c r="O34" i="535"/>
  <c r="R34" i="535"/>
  <c r="T34" i="535"/>
  <c r="E34" i="535"/>
  <c r="G34" i="535"/>
  <c r="N34" i="535"/>
  <c r="P34" i="535"/>
  <c r="Q34" i="535"/>
  <c r="AA34" i="535" s="1"/>
  <c r="S34" i="535"/>
  <c r="U34" i="535"/>
  <c r="B34" i="535"/>
  <c r="J34" i="535"/>
  <c r="L34" i="535"/>
  <c r="I34" i="535"/>
  <c r="K34" i="535"/>
  <c r="AX34" i="535"/>
  <c r="T38" i="531"/>
  <c r="J37" i="535"/>
  <c r="L37" i="535"/>
  <c r="M37" i="535"/>
  <c r="K37" i="535"/>
  <c r="B37" i="535"/>
  <c r="V37" i="535"/>
  <c r="F37" i="535"/>
  <c r="H37" i="535"/>
  <c r="E37" i="535"/>
  <c r="Q37" i="535"/>
  <c r="AA37" i="535"/>
  <c r="X37" i="535"/>
  <c r="R37" i="535"/>
  <c r="T37" i="535"/>
  <c r="I37" i="535"/>
  <c r="O37" i="535"/>
  <c r="Z37" i="535"/>
  <c r="AX37" i="535"/>
  <c r="N37" i="535"/>
  <c r="P37" i="535"/>
  <c r="U37" i="535"/>
  <c r="S37" i="535"/>
  <c r="G37" i="535"/>
  <c r="Y37" i="535"/>
  <c r="W37" i="535"/>
  <c r="R39" i="535"/>
  <c r="U39" i="535"/>
  <c r="M39" i="535"/>
  <c r="H39" i="535"/>
  <c r="O39" i="535"/>
  <c r="AX39" i="535"/>
  <c r="AA39" i="535"/>
  <c r="N39" i="535"/>
  <c r="Q39" i="535"/>
  <c r="T39" i="535"/>
  <c r="G39" i="535"/>
  <c r="Z39" i="535"/>
  <c r="J39" i="535"/>
  <c r="I39" i="535"/>
  <c r="P39" i="535"/>
  <c r="S39" i="535"/>
  <c r="Y39" i="535"/>
  <c r="W39" i="535"/>
  <c r="V39" i="535"/>
  <c r="F39" i="535"/>
  <c r="E39" i="535"/>
  <c r="L39" i="535"/>
  <c r="K39" i="535"/>
  <c r="X39" i="535"/>
  <c r="B39" i="535"/>
  <c r="J36" i="535"/>
  <c r="L36" i="535"/>
  <c r="I36" i="535"/>
  <c r="O36" i="535"/>
  <c r="AX36" i="535"/>
  <c r="V36" i="535"/>
  <c r="F36" i="535"/>
  <c r="H36" i="535"/>
  <c r="U36" i="535"/>
  <c r="G36" i="535"/>
  <c r="B36" i="535"/>
  <c r="R36" i="535"/>
  <c r="T36" i="535"/>
  <c r="E36" i="535"/>
  <c r="M36" i="535"/>
  <c r="N36" i="535"/>
  <c r="P36" i="535"/>
  <c r="Q36" i="535"/>
  <c r="AA36" i="535" s="1"/>
  <c r="K36" i="535"/>
  <c r="S36" i="535"/>
  <c r="Q36" i="531"/>
  <c r="T36" i="531" s="1"/>
  <c r="Q39" i="531"/>
  <c r="T39" i="531" s="1"/>
  <c r="AZ29" i="529"/>
  <c r="BA28" i="529"/>
  <c r="AY30" i="530"/>
  <c r="AZ29" i="530"/>
  <c r="AB33" i="469"/>
  <c r="AC33" i="469"/>
  <c r="W33" i="469"/>
  <c r="Y33" i="469" s="1"/>
  <c r="B33" i="469"/>
  <c r="BI33" i="470"/>
  <c r="BD33" i="470"/>
  <c r="BE33" i="470"/>
  <c r="AB33" i="470"/>
  <c r="AC33" i="470"/>
  <c r="BC33" i="470"/>
  <c r="BJ33" i="470"/>
  <c r="BB33" i="470"/>
  <c r="BG33" i="470"/>
  <c r="BF33" i="470"/>
  <c r="BA33" i="470"/>
  <c r="BH33" i="470"/>
  <c r="W36" i="535" l="1"/>
  <c r="Y36" i="535" s="1"/>
  <c r="W34" i="535"/>
  <c r="Y34" i="535" s="1"/>
  <c r="X34" i="535"/>
  <c r="Z34" i="535" s="1"/>
  <c r="X36" i="535"/>
  <c r="Z36" i="535" s="1"/>
  <c r="V33" i="535"/>
  <c r="F33" i="535"/>
  <c r="H33" i="535"/>
  <c r="E33" i="535"/>
  <c r="R33" i="535"/>
  <c r="T33" i="535"/>
  <c r="O33" i="535"/>
  <c r="I33" i="535"/>
  <c r="B33" i="535"/>
  <c r="U33" i="535"/>
  <c r="S33" i="535"/>
  <c r="G33" i="535"/>
  <c r="J33" i="535"/>
  <c r="K33" i="535"/>
  <c r="AX33" i="535"/>
  <c r="AX32" i="535"/>
  <c r="T32" i="535"/>
  <c r="S32" i="535"/>
  <c r="O32" i="535"/>
  <c r="B32" i="535"/>
  <c r="V32" i="535"/>
  <c r="K32" i="535"/>
  <c r="R32" i="535"/>
  <c r="U32" i="535"/>
  <c r="E32" i="535"/>
  <c r="F32" i="535"/>
  <c r="BA29" i="530"/>
  <c r="AZ30" i="530"/>
  <c r="BA29" i="529"/>
  <c r="BB28" i="529"/>
  <c r="BA30" i="530" l="1"/>
  <c r="BB29" i="530"/>
  <c r="BB29" i="529"/>
  <c r="BC28" i="529"/>
  <c r="AC34" i="469"/>
  <c r="W34" i="469"/>
  <c r="Y34" i="469" s="1"/>
  <c r="B34" i="469"/>
  <c r="AB34" i="469"/>
  <c r="BD34" i="470"/>
  <c r="BI34" i="470"/>
  <c r="BB34" i="470"/>
  <c r="AC34" i="470"/>
  <c r="BE34" i="470"/>
  <c r="BF34" i="470"/>
  <c r="BJ34" i="470"/>
  <c r="BC34" i="470"/>
  <c r="AB34" i="470"/>
  <c r="BH34" i="470"/>
  <c r="BA34" i="470"/>
  <c r="BG34" i="470"/>
  <c r="BC29" i="529" l="1"/>
  <c r="BD28" i="529"/>
  <c r="BB30" i="530"/>
  <c r="BC29" i="530"/>
  <c r="AB36" i="469"/>
  <c r="AC36" i="469"/>
  <c r="D36" i="370"/>
  <c r="AH36" i="370" s="1"/>
  <c r="AB36" i="470"/>
  <c r="BF36" i="470"/>
  <c r="BJ36" i="470"/>
  <c r="BB36" i="470"/>
  <c r="BA36" i="470"/>
  <c r="AC36" i="470"/>
  <c r="BI36" i="470"/>
  <c r="BC36" i="470"/>
  <c r="BE36" i="470"/>
  <c r="BG36" i="470"/>
  <c r="BH36" i="470"/>
  <c r="BD36" i="470"/>
  <c r="AB35" i="469"/>
  <c r="AC35" i="469"/>
  <c r="BI35" i="470"/>
  <c r="BA35" i="470"/>
  <c r="BE35" i="470"/>
  <c r="AC35" i="470"/>
  <c r="BJ35" i="470"/>
  <c r="BB35" i="470"/>
  <c r="BF35" i="470"/>
  <c r="BG35" i="470"/>
  <c r="BD35" i="470"/>
  <c r="BC35" i="470"/>
  <c r="BH35" i="470"/>
  <c r="AB35" i="470"/>
  <c r="BC30" i="530" l="1"/>
  <c r="BD29" i="530"/>
  <c r="BD29" i="529"/>
  <c r="BE28" i="529"/>
  <c r="AB37" i="469"/>
  <c r="D37" i="370"/>
  <c r="AH37" i="370" s="1"/>
  <c r="AC37" i="469"/>
  <c r="BI37" i="470"/>
  <c r="BD37" i="470"/>
  <c r="BH37" i="470"/>
  <c r="BB37" i="470"/>
  <c r="AB37" i="470"/>
  <c r="BA37" i="470"/>
  <c r="BF37" i="470"/>
  <c r="BC37" i="470"/>
  <c r="BE37" i="470"/>
  <c r="AC37" i="470"/>
  <c r="BG37" i="470"/>
  <c r="BJ37" i="470"/>
  <c r="BE29" i="530" l="1"/>
  <c r="BD30" i="530"/>
  <c r="BE29" i="529"/>
  <c r="BF28" i="529"/>
  <c r="AB38" i="469"/>
  <c r="D38" i="370"/>
  <c r="AH38" i="370" s="1"/>
  <c r="AC38" i="469"/>
  <c r="AB38" i="470"/>
  <c r="BB38" i="470"/>
  <c r="BJ38" i="470"/>
  <c r="AC38" i="470"/>
  <c r="BI38" i="470"/>
  <c r="BA38" i="470"/>
  <c r="BF38" i="470"/>
  <c r="BD38" i="470"/>
  <c r="BH38" i="470"/>
  <c r="BE38" i="470"/>
  <c r="BC38" i="470"/>
  <c r="BG38" i="470"/>
  <c r="BF29" i="529" l="1"/>
  <c r="BG28" i="529"/>
  <c r="BE30" i="530"/>
  <c r="BF29" i="530"/>
  <c r="AB39" i="469"/>
  <c r="D39" i="370"/>
  <c r="AH39" i="370" s="1"/>
  <c r="AC39" i="469"/>
  <c r="BI39" i="470"/>
  <c r="BA39" i="470"/>
  <c r="BB39" i="470"/>
  <c r="AC39" i="470"/>
  <c r="BC39" i="470"/>
  <c r="BG39" i="470"/>
  <c r="BE39" i="470"/>
  <c r="AB39" i="470"/>
  <c r="BJ39" i="470"/>
  <c r="BD39" i="470"/>
  <c r="BH39" i="470"/>
  <c r="BF39" i="470"/>
  <c r="BG29" i="530" l="1"/>
  <c r="BF30" i="530"/>
  <c r="BG29" i="529"/>
  <c r="BH28" i="529"/>
  <c r="AB80" i="469"/>
  <c r="AC80" i="469"/>
  <c r="BC80" i="470"/>
  <c r="BA80" i="470"/>
  <c r="BF80" i="470"/>
  <c r="BI80" i="470"/>
  <c r="AB80" i="470"/>
  <c r="BG80" i="470"/>
  <c r="BB80" i="470"/>
  <c r="BH80" i="470"/>
  <c r="BD80" i="470"/>
  <c r="BJ80" i="470"/>
  <c r="BE80" i="470"/>
  <c r="AC80" i="470"/>
  <c r="BG30" i="530" l="1"/>
  <c r="BH29" i="530"/>
  <c r="BH29" i="529"/>
  <c r="BI28" i="529"/>
  <c r="AB81" i="469"/>
  <c r="AC81" i="469"/>
  <c r="BG81" i="470"/>
  <c r="AC81" i="470"/>
  <c r="BI81" i="470"/>
  <c r="BA81" i="470"/>
  <c r="AB81" i="470"/>
  <c r="BH81" i="470"/>
  <c r="BB81" i="470"/>
  <c r="BD81" i="470"/>
  <c r="BF81" i="470"/>
  <c r="BJ81" i="470"/>
  <c r="BE81" i="470"/>
  <c r="BC81" i="470"/>
  <c r="BI29" i="529" l="1"/>
  <c r="BJ28" i="529"/>
  <c r="BH30" i="530"/>
  <c r="BI29" i="530"/>
  <c r="AC82" i="469"/>
  <c r="AB82" i="469"/>
  <c r="BG82" i="470"/>
  <c r="BJ82" i="470"/>
  <c r="AC82" i="470"/>
  <c r="BH82" i="470"/>
  <c r="BF82" i="470"/>
  <c r="BE82" i="470"/>
  <c r="BB82" i="470"/>
  <c r="BC82" i="470"/>
  <c r="BD82" i="470"/>
  <c r="AB82" i="470"/>
  <c r="BI82" i="470"/>
  <c r="BA82" i="470"/>
  <c r="BJ29" i="530" l="1"/>
  <c r="BI30" i="530"/>
  <c r="BJ29" i="529"/>
  <c r="BK28" i="529"/>
  <c r="BH83" i="470"/>
  <c r="BA83" i="470"/>
  <c r="BF83" i="470"/>
  <c r="BB83" i="470"/>
  <c r="BC83" i="470"/>
  <c r="BG83" i="470"/>
  <c r="BE83" i="470"/>
  <c r="AC83" i="470"/>
  <c r="BI83" i="470"/>
  <c r="BD83" i="470"/>
  <c r="BJ83" i="470"/>
  <c r="AB83" i="470"/>
  <c r="AB83" i="469"/>
  <c r="AC83" i="469"/>
  <c r="BK29" i="530" l="1"/>
  <c r="BJ30" i="530"/>
  <c r="BK29" i="529"/>
  <c r="BL28" i="529"/>
  <c r="AB84" i="469"/>
  <c r="AC84" i="469"/>
  <c r="AC84" i="470"/>
  <c r="BA84" i="470"/>
  <c r="BC84" i="470"/>
  <c r="AB84" i="470"/>
  <c r="BG84" i="470"/>
  <c r="BI84" i="470"/>
  <c r="BE84" i="470"/>
  <c r="BJ84" i="470"/>
  <c r="BD84" i="470"/>
  <c r="BH84" i="470"/>
  <c r="BB84" i="470"/>
  <c r="BF84" i="470"/>
  <c r="BL29" i="529" l="1"/>
  <c r="BM28" i="529"/>
  <c r="BK30" i="530"/>
  <c r="BL29" i="530"/>
  <c r="AC85" i="469"/>
  <c r="AB85" i="469"/>
  <c r="BI85" i="470"/>
  <c r="AC85" i="470"/>
  <c r="BD85" i="470"/>
  <c r="BF85" i="470"/>
  <c r="AB85" i="470"/>
  <c r="BA85" i="470"/>
  <c r="BE85" i="470"/>
  <c r="BG85" i="470"/>
  <c r="BJ85" i="470"/>
  <c r="BH85" i="470"/>
  <c r="BB85" i="470"/>
  <c r="BC85" i="470"/>
  <c r="BM29" i="529" l="1"/>
  <c r="BN28" i="529"/>
  <c r="BL30" i="530"/>
  <c r="BM29" i="530"/>
  <c r="AB86" i="469"/>
  <c r="AC86" i="469"/>
  <c r="BI86" i="470"/>
  <c r="BJ86" i="470"/>
  <c r="BG86" i="470"/>
  <c r="BA86" i="470"/>
  <c r="BD86" i="470"/>
  <c r="BH86" i="470"/>
  <c r="BC86" i="470"/>
  <c r="BB86" i="470"/>
  <c r="BF86" i="470"/>
  <c r="AC86" i="470"/>
  <c r="BE86" i="470"/>
  <c r="AB86" i="470"/>
  <c r="BM30" i="530" l="1"/>
  <c r="BN29" i="530"/>
  <c r="BN29" i="529"/>
  <c r="BO28" i="529"/>
  <c r="AC87" i="469"/>
  <c r="AB87" i="469"/>
  <c r="BD87" i="470"/>
  <c r="BA87" i="470"/>
  <c r="BF87" i="470"/>
  <c r="AC87" i="470"/>
  <c r="BC87" i="470"/>
  <c r="BI87" i="470"/>
  <c r="AB87" i="470"/>
  <c r="BE87" i="470"/>
  <c r="BJ87" i="470"/>
  <c r="BH87" i="470"/>
  <c r="BB87" i="470"/>
  <c r="BG87" i="470"/>
  <c r="BO29" i="529" l="1"/>
  <c r="BP28" i="529"/>
  <c r="BO29" i="530"/>
  <c r="BN30" i="530"/>
  <c r="AC88" i="469"/>
  <c r="AB88" i="469"/>
  <c r="BI88" i="470"/>
  <c r="BD88" i="470"/>
  <c r="AB88" i="470"/>
  <c r="BG88" i="470"/>
  <c r="BJ88" i="470"/>
  <c r="BF88" i="470"/>
  <c r="BA88" i="470"/>
  <c r="BB88" i="470"/>
  <c r="BH88" i="470"/>
  <c r="AC88" i="470"/>
  <c r="BE88" i="470"/>
  <c r="BC88" i="470"/>
  <c r="BP29" i="529" l="1"/>
  <c r="BQ28" i="529"/>
  <c r="BO30" i="530"/>
  <c r="BP29" i="530"/>
  <c r="AB89" i="470"/>
  <c r="BC89" i="470"/>
  <c r="BA89" i="470"/>
  <c r="BJ89" i="470"/>
  <c r="BG89" i="470"/>
  <c r="BI89" i="470"/>
  <c r="BB89" i="470"/>
  <c r="AC89" i="470"/>
  <c r="BF89" i="470"/>
  <c r="BD89" i="470"/>
  <c r="BE89" i="470"/>
  <c r="BH89" i="470"/>
  <c r="AB89" i="469"/>
  <c r="AC89" i="469"/>
  <c r="BP30" i="530" l="1"/>
  <c r="BQ29" i="530"/>
  <c r="BQ29" i="529"/>
  <c r="BR28" i="529"/>
  <c r="AC90" i="469"/>
  <c r="AB90" i="469"/>
  <c r="AC90" i="470"/>
  <c r="BI90" i="470"/>
  <c r="BJ90" i="470"/>
  <c r="BB90" i="470"/>
  <c r="BE90" i="470"/>
  <c r="BC90" i="470"/>
  <c r="BF90" i="470"/>
  <c r="BG90" i="470"/>
  <c r="AB90" i="470"/>
  <c r="BD90" i="470"/>
  <c r="BA90" i="470"/>
  <c r="BH90" i="470"/>
  <c r="BQ30" i="530" l="1"/>
  <c r="BR29" i="530"/>
  <c r="BR29" i="529"/>
  <c r="BS28" i="529"/>
  <c r="BH91" i="470"/>
  <c r="BE91" i="470"/>
  <c r="BF91" i="470"/>
  <c r="BJ91" i="470"/>
  <c r="BG91" i="470"/>
  <c r="AC91" i="470"/>
  <c r="BC91" i="470"/>
  <c r="BA91" i="470"/>
  <c r="BD91" i="470"/>
  <c r="BI91" i="470"/>
  <c r="BB91" i="470"/>
  <c r="AB91" i="470"/>
  <c r="AB91" i="469"/>
  <c r="AC91" i="469"/>
  <c r="BR30" i="530" l="1"/>
  <c r="BS29" i="529"/>
  <c r="BT28" i="529"/>
  <c r="AB92" i="469"/>
  <c r="AC92" i="469"/>
  <c r="BD92" i="470"/>
  <c r="BJ92" i="470"/>
  <c r="AC92" i="470"/>
  <c r="BA92" i="470"/>
  <c r="AB92" i="470"/>
  <c r="BC92" i="470"/>
  <c r="BB92" i="470"/>
  <c r="BH92" i="470"/>
  <c r="BE92" i="470"/>
  <c r="BI92" i="470"/>
  <c r="BG92" i="470"/>
  <c r="BF92" i="470"/>
  <c r="BT29" i="529" l="1"/>
  <c r="AC93" i="469"/>
  <c r="AB93" i="469"/>
  <c r="BG93" i="470"/>
  <c r="AC93" i="470"/>
  <c r="BF93" i="470"/>
  <c r="BJ93" i="470"/>
  <c r="BA93" i="470"/>
  <c r="BH93" i="470"/>
  <c r="BE93" i="470"/>
  <c r="BI93" i="470"/>
  <c r="BD93" i="470"/>
  <c r="BB93" i="470"/>
  <c r="BC93" i="470"/>
  <c r="AB93" i="470"/>
  <c r="AB94" i="469" l="1"/>
  <c r="AC94" i="469"/>
  <c r="BI94" i="470"/>
  <c r="BD94" i="470"/>
  <c r="BC94" i="470"/>
  <c r="AC94" i="470"/>
  <c r="BE94" i="470"/>
  <c r="BA94" i="470"/>
  <c r="BG94" i="470"/>
  <c r="AB94" i="470"/>
  <c r="BF94" i="470"/>
  <c r="BB94" i="470"/>
  <c r="BH94" i="470"/>
  <c r="BJ94" i="470"/>
  <c r="BH95" i="470" l="1"/>
  <c r="BA95" i="470"/>
  <c r="BC95" i="470"/>
  <c r="BD95" i="470"/>
  <c r="BG95" i="470"/>
  <c r="BF95" i="470"/>
  <c r="AC95" i="470"/>
  <c r="BE95" i="470"/>
  <c r="BB95" i="470"/>
  <c r="BJ95" i="470"/>
  <c r="AB95" i="470"/>
  <c r="BI95" i="470"/>
  <c r="AC95" i="469"/>
  <c r="AB95" i="469"/>
  <c r="AC96" i="469" l="1"/>
  <c r="AB96" i="469"/>
  <c r="BG96" i="470"/>
  <c r="AC96" i="470"/>
  <c r="BC96" i="470"/>
  <c r="BJ96" i="470"/>
  <c r="BD96" i="470"/>
  <c r="BF96" i="470"/>
  <c r="BH96" i="470"/>
  <c r="BA96" i="470"/>
  <c r="BI96" i="470"/>
  <c r="BE96" i="470"/>
  <c r="AB96" i="470"/>
  <c r="BB96" i="470"/>
  <c r="AC97" i="469" l="1"/>
  <c r="AB97" i="469"/>
  <c r="AB97" i="470"/>
  <c r="BE97" i="470"/>
  <c r="BJ97" i="470"/>
  <c r="AC97" i="470"/>
  <c r="BC97" i="470"/>
  <c r="BH97" i="470"/>
  <c r="BG97" i="470"/>
  <c r="BB97" i="470"/>
  <c r="BD97" i="470"/>
  <c r="BA97" i="470"/>
  <c r="BF97" i="470"/>
  <c r="BI97" i="470"/>
  <c r="AC98" i="469" l="1"/>
  <c r="AB98" i="469"/>
  <c r="BH98" i="470"/>
  <c r="BG98" i="470"/>
  <c r="BE98" i="470"/>
  <c r="BA98" i="470"/>
  <c r="BI98" i="470"/>
  <c r="BC98" i="470"/>
  <c r="AB98" i="470"/>
  <c r="BB98" i="470"/>
  <c r="AC98" i="470"/>
  <c r="BF98" i="470"/>
  <c r="BJ98" i="470"/>
  <c r="BD98" i="470"/>
  <c r="AB101" i="469"/>
  <c r="AC101" i="469"/>
  <c r="AC99" i="469" l="1"/>
  <c r="AB99" i="469"/>
  <c r="BH99" i="470"/>
  <c r="BI99" i="470"/>
  <c r="BC99" i="470"/>
  <c r="BE99" i="470"/>
  <c r="BF99" i="470"/>
  <c r="AC99" i="470"/>
  <c r="BD99" i="470"/>
  <c r="BB99" i="470"/>
  <c r="BG99" i="470"/>
  <c r="BJ99" i="470"/>
  <c r="AB99" i="470"/>
  <c r="BA99" i="470"/>
  <c r="AB102" i="469"/>
  <c r="AC102" i="469"/>
  <c r="AB100" i="469" l="1"/>
  <c r="AC100" i="469"/>
  <c r="BG100" i="470"/>
  <c r="AC100" i="470"/>
  <c r="BI100" i="470"/>
  <c r="BC100" i="470"/>
  <c r="BF100" i="470"/>
  <c r="AB100" i="470"/>
  <c r="BD100" i="470"/>
  <c r="BB100" i="470"/>
  <c r="BH100" i="470"/>
  <c r="BA100" i="470"/>
  <c r="BE100" i="470"/>
  <c r="BJ100" i="470"/>
  <c r="AB103" i="469"/>
  <c r="AC103" i="469"/>
  <c r="AB104" i="469" l="1"/>
  <c r="AC104" i="469"/>
  <c r="AB105" i="469" l="1"/>
  <c r="AC105" i="469"/>
  <c r="AB106" i="469" l="1"/>
  <c r="AC106" i="469"/>
  <c r="AB107" i="469" l="1"/>
  <c r="AC107" i="469"/>
  <c r="AB108" i="469" l="1"/>
  <c r="AC108" i="469"/>
  <c r="AB109" i="469" l="1"/>
  <c r="AC109" i="469"/>
  <c r="AB110" i="469" l="1"/>
  <c r="AC110" i="469"/>
  <c r="AB111" i="469" l="1"/>
  <c r="AC111" i="469"/>
  <c r="AB112" i="469" l="1"/>
  <c r="AC112" i="469"/>
  <c r="AB113" i="469" l="1"/>
  <c r="AC113" i="469"/>
  <c r="AB114" i="469" l="1"/>
  <c r="AC114" i="469"/>
  <c r="AB115" i="469" l="1"/>
  <c r="AC115" i="469"/>
  <c r="AB116" i="469" l="1"/>
  <c r="AC116" i="469"/>
  <c r="G32" i="535" l="1"/>
  <c r="AB117" i="469"/>
  <c r="AC117" i="469"/>
  <c r="I131" i="532" l="1"/>
  <c r="I32" i="535"/>
  <c r="H32" i="535"/>
  <c r="AB118" i="469"/>
  <c r="AC118" i="469"/>
  <c r="AB119" i="469" l="1"/>
  <c r="AC119" i="469"/>
  <c r="AB120" i="469" l="1"/>
  <c r="AC120" i="469"/>
  <c r="AB121" i="469" l="1"/>
  <c r="AC121" i="469"/>
  <c r="AB122" i="469" l="1"/>
  <c r="AC122" i="469"/>
  <c r="AB123" i="469" l="1"/>
  <c r="AC123" i="469"/>
  <c r="AB124" i="469" l="1"/>
  <c r="AC124" i="469"/>
  <c r="AB125" i="469" l="1"/>
  <c r="AC125" i="469"/>
  <c r="AB126" i="469" l="1"/>
  <c r="AC126" i="469"/>
  <c r="AB127" i="469" l="1"/>
  <c r="AC127" i="469"/>
  <c r="AB128" i="469" l="1"/>
  <c r="AC128" i="469"/>
  <c r="AB129" i="469" l="1"/>
  <c r="AC129" i="469"/>
  <c r="AB130" i="469" l="1"/>
  <c r="AC130" i="469"/>
  <c r="AP31" i="477" l="1"/>
  <c r="AN31" i="477" s="1"/>
  <c r="AP28" i="477" l="1"/>
  <c r="I28" i="544" l="1"/>
  <c r="I27" i="544"/>
  <c r="I26" i="544"/>
  <c r="H28" i="544" l="1"/>
  <c r="AE2" i="544"/>
  <c r="G27" i="544"/>
  <c r="AI2" i="544"/>
  <c r="AM2" i="544"/>
  <c r="G26" i="544"/>
  <c r="AH2" i="544"/>
  <c r="AN2" i="544"/>
  <c r="AG2" i="544"/>
  <c r="AJ2" i="544"/>
  <c r="G28" i="544"/>
  <c r="AF2" i="544"/>
  <c r="AK2" i="544"/>
  <c r="AM32" i="370"/>
  <c r="AM35" i="370"/>
  <c r="H26" i="544" l="1"/>
  <c r="H27" i="544"/>
  <c r="S28" i="544"/>
  <c r="S27" i="544"/>
  <c r="S26" i="544"/>
  <c r="M27" i="544"/>
  <c r="M26" i="544"/>
  <c r="M28" i="544"/>
  <c r="AM34" i="370"/>
  <c r="Z34" i="472"/>
  <c r="F34" i="370" s="1"/>
  <c r="AJ34" i="370" s="1"/>
  <c r="Z35" i="472"/>
  <c r="F35" i="370" s="1"/>
  <c r="B35" i="370" s="1"/>
  <c r="N28" i="544" l="1"/>
  <c r="N27" i="544"/>
  <c r="N26" i="544"/>
  <c r="Z34" i="473"/>
  <c r="G34" i="370" s="1"/>
  <c r="AK34" i="370" s="1"/>
  <c r="Z37" i="473"/>
  <c r="G37" i="370" s="1"/>
  <c r="AK37" i="370" s="1"/>
  <c r="Z39" i="473"/>
  <c r="G39" i="370" s="1"/>
  <c r="AK39" i="370" s="1"/>
  <c r="Z40" i="473"/>
  <c r="G40" i="370" s="1"/>
  <c r="AK40" i="370" s="1"/>
  <c r="Z38" i="473"/>
  <c r="G38" i="370" s="1"/>
  <c r="AK38" i="370" s="1"/>
  <c r="Z36" i="473"/>
  <c r="G36" i="370" s="1"/>
  <c r="AK36" i="370" s="1"/>
  <c r="B34" i="370"/>
  <c r="AJ35" i="370"/>
  <c r="Z34" i="469"/>
  <c r="D34" i="370" s="1"/>
  <c r="AH34" i="370" s="1"/>
  <c r="D35" i="370"/>
  <c r="AH35" i="370" s="1"/>
  <c r="AO37" i="370" l="1"/>
  <c r="AO40" i="370"/>
  <c r="AO38" i="370"/>
  <c r="AO36" i="370"/>
  <c r="AO39" i="370"/>
  <c r="Z36" i="471"/>
  <c r="E36" i="370" s="1"/>
  <c r="AI36" i="370" s="1"/>
  <c r="Z38" i="471"/>
  <c r="E38" i="370" s="1"/>
  <c r="AI38" i="370" s="1"/>
  <c r="Z40" i="471"/>
  <c r="E40" i="370" s="1"/>
  <c r="AI40" i="370" s="1"/>
  <c r="Z39" i="471"/>
  <c r="E39" i="370" s="1"/>
  <c r="AI39" i="370" s="1"/>
  <c r="Z37" i="471"/>
  <c r="E37" i="370" s="1"/>
  <c r="AI37" i="370" s="1"/>
  <c r="Z35" i="471"/>
  <c r="E35" i="370" s="1"/>
  <c r="AI35" i="370" s="1"/>
  <c r="Z34" i="471"/>
  <c r="E34" i="370" s="1"/>
  <c r="AI34" i="370" s="1"/>
  <c r="AL35" i="370"/>
  <c r="AL34" i="370"/>
  <c r="AL32" i="370"/>
  <c r="AG40" i="370" l="1"/>
  <c r="AG37" i="370"/>
  <c r="AG39" i="370"/>
  <c r="AG38" i="370"/>
  <c r="AE38" i="370" s="1"/>
  <c r="D38" i="526" s="1"/>
  <c r="AE38" i="526" s="1"/>
  <c r="AG36" i="370"/>
  <c r="AD36" i="370" s="1"/>
  <c r="AD40" i="370"/>
  <c r="AE40" i="370"/>
  <c r="D40" i="526" s="1"/>
  <c r="AE40" i="526" s="1"/>
  <c r="AF40" i="370"/>
  <c r="AD37" i="370"/>
  <c r="AF37" i="370"/>
  <c r="AE37" i="370"/>
  <c r="D37" i="526" s="1"/>
  <c r="AE37" i="526" s="1"/>
  <c r="AE36" i="370"/>
  <c r="D36" i="526" s="1"/>
  <c r="AE36" i="526" s="1"/>
  <c r="AF36" i="370"/>
  <c r="AD39" i="370"/>
  <c r="AE39" i="370"/>
  <c r="D39" i="526" s="1"/>
  <c r="AE39" i="526" s="1"/>
  <c r="AF39" i="370"/>
  <c r="AN34" i="370"/>
  <c r="AN32" i="370"/>
  <c r="AN35" i="370"/>
  <c r="AP34" i="370"/>
  <c r="AP32" i="370"/>
  <c r="AP35" i="370"/>
  <c r="AD38" i="370" l="1"/>
  <c r="AF38" i="370"/>
  <c r="AO34" i="370" l="1"/>
  <c r="AG34" i="370" s="1"/>
  <c r="AO35" i="370"/>
  <c r="AD35" i="370" l="1"/>
  <c r="AD34" i="370"/>
  <c r="AO33" i="370"/>
  <c r="AO32" i="370"/>
  <c r="AE34" i="370" l="1"/>
  <c r="D34" i="526" s="1"/>
  <c r="AE34" i="526" s="1"/>
  <c r="AE35" i="370"/>
  <c r="D35" i="526" s="1"/>
  <c r="AE35" i="526" s="1"/>
  <c r="AH35" i="526" s="1"/>
  <c r="I35" i="526" s="1"/>
  <c r="AF35" i="370" l="1"/>
  <c r="F35" i="527" s="1"/>
  <c r="AF34" i="370"/>
  <c r="J32" i="535" l="1"/>
  <c r="J131" i="532"/>
  <c r="Z35" i="473" l="1"/>
  <c r="G35" i="370" s="1"/>
  <c r="AK35" i="370" s="1"/>
  <c r="AG35" i="370" s="1"/>
  <c r="F31" i="544" l="1"/>
  <c r="F31" i="470"/>
  <c r="P31" i="470"/>
  <c r="BK31" i="544" l="1"/>
  <c r="BL31" i="544"/>
  <c r="BA31" i="544"/>
  <c r="BB31" i="544"/>
  <c r="BA31" i="470"/>
  <c r="BG31" i="470"/>
  <c r="BB31" i="470"/>
  <c r="AC31" i="470"/>
  <c r="BI31" i="470"/>
  <c r="BH31" i="470"/>
  <c r="F26" i="470"/>
  <c r="BD31" i="470"/>
  <c r="AB31" i="470"/>
  <c r="BJ31" i="470"/>
  <c r="BC31" i="470"/>
  <c r="BE31" i="470"/>
  <c r="B31" i="470"/>
  <c r="BF31" i="470"/>
  <c r="F26" i="544"/>
  <c r="BS31" i="544"/>
  <c r="AB31" i="544"/>
  <c r="AC31" i="544"/>
  <c r="B31" i="544"/>
  <c r="BR31" i="544"/>
  <c r="Y31" i="544"/>
  <c r="S31" i="470"/>
  <c r="R31" i="470"/>
  <c r="L31" i="470"/>
  <c r="Q31" i="470"/>
  <c r="N31" i="470"/>
  <c r="I31" i="470"/>
  <c r="G31" i="470"/>
  <c r="T31" i="470"/>
  <c r="W31" i="470"/>
  <c r="V31" i="470"/>
  <c r="O31" i="470"/>
  <c r="H31" i="470"/>
  <c r="X31" i="470"/>
  <c r="U31" i="470"/>
  <c r="Y31" i="470"/>
  <c r="M31" i="470"/>
  <c r="K31" i="470"/>
  <c r="J31" i="470"/>
  <c r="K31" i="544" l="1"/>
  <c r="K131" i="544" s="1"/>
  <c r="J31" i="544"/>
  <c r="J131" i="544" s="1"/>
  <c r="O31" i="544"/>
  <c r="O131" i="544" s="1"/>
  <c r="T26" i="544"/>
  <c r="L31" i="544"/>
  <c r="L131" i="544" s="1"/>
  <c r="Q24" i="470"/>
  <c r="Q26" i="470"/>
  <c r="Q27" i="470"/>
  <c r="Q131" i="470"/>
  <c r="M131" i="470"/>
  <c r="M27" i="470"/>
  <c r="M24" i="470"/>
  <c r="M26" i="470"/>
  <c r="U24" i="470"/>
  <c r="U131" i="470"/>
  <c r="U27" i="470"/>
  <c r="U28" i="470"/>
  <c r="U26" i="470"/>
  <c r="X27" i="470"/>
  <c r="X24" i="470"/>
  <c r="X26" i="470"/>
  <c r="X131" i="470"/>
  <c r="X28" i="470"/>
  <c r="W28" i="470"/>
  <c r="W26" i="470"/>
  <c r="W24" i="470"/>
  <c r="W27" i="470"/>
  <c r="W131" i="470"/>
  <c r="H26" i="470"/>
  <c r="H24" i="470"/>
  <c r="H131" i="470"/>
  <c r="H27" i="470"/>
  <c r="R27" i="470"/>
  <c r="R24" i="470"/>
  <c r="R131" i="470"/>
  <c r="R26" i="470"/>
  <c r="O26" i="470"/>
  <c r="O27" i="470"/>
  <c r="O131" i="470"/>
  <c r="O24" i="470"/>
  <c r="N27" i="470"/>
  <c r="N24" i="470"/>
  <c r="N131" i="470"/>
  <c r="N26" i="470"/>
  <c r="G27" i="470"/>
  <c r="G26" i="470"/>
  <c r="AF2" i="470"/>
  <c r="AE2" i="470"/>
  <c r="AJ2" i="470"/>
  <c r="G131" i="470"/>
  <c r="AI2" i="470"/>
  <c r="G24" i="470"/>
  <c r="AK2" i="470"/>
  <c r="AG2" i="470"/>
  <c r="AM2" i="470"/>
  <c r="AH2" i="470"/>
  <c r="Y28" i="544"/>
  <c r="Y26" i="544"/>
  <c r="Y131" i="544"/>
  <c r="Y27" i="544"/>
  <c r="K27" i="470"/>
  <c r="K24" i="470"/>
  <c r="K26" i="470"/>
  <c r="K131" i="470"/>
  <c r="P131" i="470"/>
  <c r="P27" i="470"/>
  <c r="P24" i="470"/>
  <c r="P26" i="470"/>
  <c r="J24" i="470"/>
  <c r="J27" i="470"/>
  <c r="J131" i="470"/>
  <c r="J26" i="470"/>
  <c r="V131" i="470"/>
  <c r="V28" i="470"/>
  <c r="V24" i="470"/>
  <c r="V27" i="470"/>
  <c r="V26" i="470"/>
  <c r="R28" i="544"/>
  <c r="S131" i="544"/>
  <c r="I27" i="470"/>
  <c r="I24" i="470"/>
  <c r="I131" i="470"/>
  <c r="I26" i="470"/>
  <c r="T131" i="470"/>
  <c r="T27" i="470"/>
  <c r="T26" i="470"/>
  <c r="T24" i="470"/>
  <c r="L26" i="470"/>
  <c r="L131" i="470"/>
  <c r="L24" i="470"/>
  <c r="L27" i="470"/>
  <c r="S26" i="470"/>
  <c r="S24" i="470"/>
  <c r="S27" i="470"/>
  <c r="S131" i="470"/>
  <c r="Y26" i="470"/>
  <c r="Y131" i="470"/>
  <c r="Y28" i="470"/>
  <c r="Y27" i="470"/>
  <c r="Y24" i="470"/>
  <c r="J26" i="544" l="1"/>
  <c r="J27" i="544"/>
  <c r="J28" i="544"/>
  <c r="K27" i="544"/>
  <c r="K26" i="544"/>
  <c r="K28" i="544"/>
  <c r="AP31" i="370"/>
  <c r="L28" i="544"/>
  <c r="L26" i="544"/>
  <c r="L27" i="544"/>
  <c r="U131" i="544"/>
  <c r="R26" i="544"/>
  <c r="J131" i="370"/>
  <c r="T28" i="544"/>
  <c r="R27" i="544"/>
  <c r="T27" i="544"/>
  <c r="H131" i="370"/>
  <c r="BQ31" i="544"/>
  <c r="BO31" i="544"/>
  <c r="BP31" i="544"/>
  <c r="I131" i="370"/>
  <c r="AM31" i="370"/>
  <c r="J35" i="538" l="1"/>
  <c r="Z35" i="538"/>
  <c r="L131" i="370"/>
  <c r="AL31" i="370"/>
  <c r="BV31" i="544"/>
  <c r="BU31" i="544"/>
  <c r="BT31" i="544"/>
  <c r="P31" i="544" s="1"/>
  <c r="AN31" i="370"/>
  <c r="D35" i="522" l="1"/>
  <c r="H35" i="522" s="1"/>
  <c r="K35" i="522" s="1"/>
  <c r="L35" i="522" s="1"/>
  <c r="Q31" i="544"/>
  <c r="R31" i="544" s="1"/>
  <c r="V31" i="544" s="1"/>
  <c r="P131" i="544"/>
  <c r="O28" i="544"/>
  <c r="I35" i="522" l="1"/>
  <c r="J35" i="522" s="1"/>
  <c r="O35" i="522"/>
  <c r="P35" i="522" s="1"/>
  <c r="M35" i="522"/>
  <c r="N35" i="522" s="1"/>
  <c r="F31" i="472"/>
  <c r="C31" i="370"/>
  <c r="F31" i="471"/>
  <c r="X31" i="471" s="1"/>
  <c r="F31" i="469"/>
  <c r="X31" i="469" s="1"/>
  <c r="F31" i="473"/>
  <c r="Z31" i="544"/>
  <c r="O27" i="544"/>
  <c r="P28" i="544"/>
  <c r="O26" i="544"/>
  <c r="Q131" i="544"/>
  <c r="K131" i="370"/>
  <c r="AO31" i="370"/>
  <c r="B31" i="532"/>
  <c r="O31" i="532" s="1"/>
  <c r="O131" i="532" s="1"/>
  <c r="C31" i="535"/>
  <c r="K31" i="532"/>
  <c r="K131" i="532" s="1"/>
  <c r="C31" i="522" l="1"/>
  <c r="BB31" i="522" s="1"/>
  <c r="C31" i="527"/>
  <c r="C31" i="526"/>
  <c r="B31" i="526" s="1"/>
  <c r="C31" i="538"/>
  <c r="G31" i="473"/>
  <c r="X31" i="473"/>
  <c r="U31" i="472"/>
  <c r="U131" i="472" s="1"/>
  <c r="X31" i="472"/>
  <c r="X131" i="472" s="1"/>
  <c r="S35" i="522"/>
  <c r="T35" i="522" s="1"/>
  <c r="Q35" i="522"/>
  <c r="R35" i="522" s="1"/>
  <c r="BA31" i="472"/>
  <c r="BB31" i="472"/>
  <c r="BC31" i="472"/>
  <c r="BD31" i="472"/>
  <c r="G31" i="471"/>
  <c r="U31" i="471" s="1"/>
  <c r="AB31" i="469"/>
  <c r="G31" i="469"/>
  <c r="AC31" i="469"/>
  <c r="BD31" i="469"/>
  <c r="BB31" i="469"/>
  <c r="BA31" i="469"/>
  <c r="BC31" i="469"/>
  <c r="BI31" i="469"/>
  <c r="BG31" i="469"/>
  <c r="BE31" i="469"/>
  <c r="B31" i="469"/>
  <c r="BJ31" i="469"/>
  <c r="BF31" i="469"/>
  <c r="BH31" i="469"/>
  <c r="BA31" i="471"/>
  <c r="B31" i="471"/>
  <c r="BE31" i="471"/>
  <c r="BJ31" i="471"/>
  <c r="BB31" i="471"/>
  <c r="BD31" i="471"/>
  <c r="BI31" i="471"/>
  <c r="BH31" i="471"/>
  <c r="AB31" i="471"/>
  <c r="BF31" i="471"/>
  <c r="AC31" i="471"/>
  <c r="BC31" i="471"/>
  <c r="BG31" i="471"/>
  <c r="AB31" i="473"/>
  <c r="BI31" i="473"/>
  <c r="BE31" i="473"/>
  <c r="BB31" i="473"/>
  <c r="BA31" i="473"/>
  <c r="BF31" i="473"/>
  <c r="BG31" i="473"/>
  <c r="B31" i="473"/>
  <c r="BH31" i="473"/>
  <c r="BC31" i="473"/>
  <c r="BD31" i="473"/>
  <c r="AC31" i="473"/>
  <c r="BJ31" i="473"/>
  <c r="AC31" i="472"/>
  <c r="H131" i="472"/>
  <c r="B31" i="472"/>
  <c r="AB31" i="472"/>
  <c r="X131" i="469"/>
  <c r="Z131" i="544"/>
  <c r="V131" i="469"/>
  <c r="P27" i="544"/>
  <c r="P26" i="544"/>
  <c r="Q27" i="544"/>
  <c r="Q28" i="544"/>
  <c r="R131" i="544"/>
  <c r="Q26" i="544"/>
  <c r="F31" i="535"/>
  <c r="H31" i="535"/>
  <c r="V31" i="535"/>
  <c r="G31" i="535"/>
  <c r="AX31" i="535"/>
  <c r="E31" i="535"/>
  <c r="U31" i="535"/>
  <c r="S31" i="535"/>
  <c r="D31" i="535"/>
  <c r="R31" i="535"/>
  <c r="T31" i="535"/>
  <c r="B31" i="535"/>
  <c r="J31" i="535"/>
  <c r="J131" i="535" s="1"/>
  <c r="O31" i="535"/>
  <c r="O131" i="535" s="1"/>
  <c r="I31" i="535"/>
  <c r="I131" i="535" s="1"/>
  <c r="K31" i="535"/>
  <c r="K131" i="535" s="1"/>
  <c r="BC31" i="522" l="1"/>
  <c r="B31" i="522"/>
  <c r="F31" i="522"/>
  <c r="F131" i="522" s="1"/>
  <c r="B31" i="527"/>
  <c r="C31" i="528"/>
  <c r="E31" i="527"/>
  <c r="E131" i="527" s="1"/>
  <c r="I31" i="527"/>
  <c r="I131" i="527" s="1"/>
  <c r="G31" i="526"/>
  <c r="G131" i="526" s="1"/>
  <c r="D31" i="527"/>
  <c r="AH31" i="538"/>
  <c r="AH27" i="538" s="1"/>
  <c r="B31" i="538"/>
  <c r="W35" i="522"/>
  <c r="X35" i="522" s="1"/>
  <c r="U35" i="522"/>
  <c r="V35" i="522" s="1"/>
  <c r="U31" i="469"/>
  <c r="U131" i="469" s="1"/>
  <c r="W31" i="472"/>
  <c r="AJ2" i="469"/>
  <c r="AG2" i="469"/>
  <c r="AK2" i="469"/>
  <c r="AF2" i="469"/>
  <c r="AE2" i="469"/>
  <c r="AH2" i="469"/>
  <c r="G131" i="469"/>
  <c r="AI2" i="469"/>
  <c r="AM2" i="469"/>
  <c r="AH2" i="471"/>
  <c r="AE2" i="471"/>
  <c r="AF2" i="471"/>
  <c r="AI2" i="471"/>
  <c r="AM2" i="471"/>
  <c r="AJ2" i="471"/>
  <c r="AG2" i="471"/>
  <c r="G131" i="471"/>
  <c r="AK2" i="471"/>
  <c r="U31" i="473"/>
  <c r="G131" i="473"/>
  <c r="AF2" i="473"/>
  <c r="AM2" i="473"/>
  <c r="AK2" i="473"/>
  <c r="AJ2" i="473"/>
  <c r="AE2" i="473"/>
  <c r="AI2" i="473"/>
  <c r="AG2" i="473"/>
  <c r="AH2" i="473"/>
  <c r="X131" i="473"/>
  <c r="X131" i="471"/>
  <c r="U27" i="544"/>
  <c r="W31" i="544"/>
  <c r="U28" i="544"/>
  <c r="U26" i="544"/>
  <c r="V131" i="544"/>
  <c r="H31" i="526" l="1"/>
  <c r="H131" i="526" s="1"/>
  <c r="AC31" i="528"/>
  <c r="B31" i="528"/>
  <c r="C31" i="529"/>
  <c r="AA35" i="522"/>
  <c r="AB35" i="522" s="1"/>
  <c r="Y35" i="522"/>
  <c r="Z35" i="522" s="1"/>
  <c r="W31" i="469"/>
  <c r="W131" i="469" s="1"/>
  <c r="W131" i="472"/>
  <c r="Y31" i="472"/>
  <c r="U131" i="471"/>
  <c r="W31" i="471"/>
  <c r="U131" i="473"/>
  <c r="W31" i="473"/>
  <c r="Z27" i="544"/>
  <c r="W28" i="544"/>
  <c r="W27" i="544"/>
  <c r="W26" i="544"/>
  <c r="W131" i="544"/>
  <c r="Z32" i="472" l="1"/>
  <c r="F32" i="370" s="1"/>
  <c r="AJ32" i="370" s="1"/>
  <c r="Z33" i="472"/>
  <c r="F33" i="370" s="1"/>
  <c r="B31" i="529"/>
  <c r="C31" i="530"/>
  <c r="AE35" i="522"/>
  <c r="AF35" i="522" s="1"/>
  <c r="AC35" i="522"/>
  <c r="AD35" i="522" s="1"/>
  <c r="Y31" i="469"/>
  <c r="Z33" i="469" s="1"/>
  <c r="D33" i="370" s="1"/>
  <c r="AH33" i="370" s="1"/>
  <c r="Y131" i="472"/>
  <c r="Z31" i="472"/>
  <c r="W131" i="473"/>
  <c r="Y31" i="473"/>
  <c r="W131" i="471"/>
  <c r="Y31" i="471"/>
  <c r="B32" i="370" l="1"/>
  <c r="B33" i="370"/>
  <c r="AJ33" i="370"/>
  <c r="Z32" i="471"/>
  <c r="E32" i="370" s="1"/>
  <c r="AI32" i="370" s="1"/>
  <c r="Z33" i="471"/>
  <c r="E33" i="370" s="1"/>
  <c r="AI33" i="370" s="1"/>
  <c r="Z32" i="473"/>
  <c r="G32" i="370" s="1"/>
  <c r="AK32" i="370" s="1"/>
  <c r="Z33" i="473"/>
  <c r="G33" i="370" s="1"/>
  <c r="AK33" i="370" s="1"/>
  <c r="B31" i="530"/>
  <c r="I111" i="530"/>
  <c r="J111" i="530" s="1"/>
  <c r="I107" i="530"/>
  <c r="J107" i="530" s="1"/>
  <c r="I99" i="530"/>
  <c r="J99" i="530" s="1"/>
  <c r="I35" i="530"/>
  <c r="J35" i="530" s="1"/>
  <c r="I78" i="530"/>
  <c r="J78" i="530" s="1"/>
  <c r="I61" i="530"/>
  <c r="J61" i="530" s="1"/>
  <c r="I81" i="530"/>
  <c r="J81" i="530" s="1"/>
  <c r="I124" i="530"/>
  <c r="J124" i="530" s="1"/>
  <c r="I69" i="530"/>
  <c r="J69" i="530" s="1"/>
  <c r="I37" i="530"/>
  <c r="J37" i="530" s="1"/>
  <c r="I32" i="530"/>
  <c r="J32" i="530" s="1"/>
  <c r="I68" i="530"/>
  <c r="J68" i="530" s="1"/>
  <c r="I102" i="530"/>
  <c r="J102" i="530" s="1"/>
  <c r="I106" i="530"/>
  <c r="J106" i="530" s="1"/>
  <c r="I39" i="530"/>
  <c r="J39" i="530" s="1"/>
  <c r="I110" i="530"/>
  <c r="J110" i="530" s="1"/>
  <c r="I56" i="530"/>
  <c r="J56" i="530" s="1"/>
  <c r="I70" i="530"/>
  <c r="J70" i="530" s="1"/>
  <c r="I93" i="530"/>
  <c r="J93" i="530" s="1"/>
  <c r="I54" i="530"/>
  <c r="J54" i="530" s="1"/>
  <c r="I77" i="530"/>
  <c r="J77" i="530" s="1"/>
  <c r="I101" i="530"/>
  <c r="J101" i="530" s="1"/>
  <c r="I38" i="530"/>
  <c r="J38" i="530" s="1"/>
  <c r="I67" i="530"/>
  <c r="J67" i="530" s="1"/>
  <c r="I83" i="530"/>
  <c r="J83" i="530" s="1"/>
  <c r="I55" i="530"/>
  <c r="J55" i="530" s="1"/>
  <c r="I113" i="530"/>
  <c r="J113" i="530" s="1"/>
  <c r="I123" i="530"/>
  <c r="J123" i="530" s="1"/>
  <c r="I47" i="530"/>
  <c r="J47" i="530" s="1"/>
  <c r="I94" i="530"/>
  <c r="J94" i="530" s="1"/>
  <c r="I33" i="530"/>
  <c r="J33" i="530" s="1"/>
  <c r="I104" i="530"/>
  <c r="J104" i="530" s="1"/>
  <c r="I62" i="530"/>
  <c r="J62" i="530" s="1"/>
  <c r="I64" i="530"/>
  <c r="J64" i="530" s="1"/>
  <c r="I52" i="530"/>
  <c r="J52" i="530" s="1"/>
  <c r="I42" i="530"/>
  <c r="J42" i="530" s="1"/>
  <c r="I114" i="530"/>
  <c r="J114" i="530" s="1"/>
  <c r="I74" i="530"/>
  <c r="J74" i="530" s="1"/>
  <c r="I108" i="530"/>
  <c r="J108" i="530" s="1"/>
  <c r="I92" i="530"/>
  <c r="J92" i="530" s="1"/>
  <c r="I103" i="530"/>
  <c r="J103" i="530" s="1"/>
  <c r="I128" i="530"/>
  <c r="J128" i="530" s="1"/>
  <c r="I57" i="530"/>
  <c r="J57" i="530" s="1"/>
  <c r="I96" i="530"/>
  <c r="J96" i="530" s="1"/>
  <c r="I49" i="530"/>
  <c r="J49" i="530" s="1"/>
  <c r="I43" i="530"/>
  <c r="J43" i="530" s="1"/>
  <c r="I73" i="530"/>
  <c r="J73" i="530" s="1"/>
  <c r="I65" i="530"/>
  <c r="J65" i="530" s="1"/>
  <c r="I89" i="530"/>
  <c r="J89" i="530" s="1"/>
  <c r="I79" i="530"/>
  <c r="J79" i="530" s="1"/>
  <c r="I95" i="530"/>
  <c r="J95" i="530" s="1"/>
  <c r="I50" i="530"/>
  <c r="J50" i="530" s="1"/>
  <c r="I116" i="530"/>
  <c r="J116" i="530" s="1"/>
  <c r="I109" i="530"/>
  <c r="J109" i="530" s="1"/>
  <c r="I71" i="530"/>
  <c r="J71" i="530" s="1"/>
  <c r="I91" i="530"/>
  <c r="J91" i="530" s="1"/>
  <c r="I87" i="530"/>
  <c r="J87" i="530" s="1"/>
  <c r="I117" i="530"/>
  <c r="J117" i="530" s="1"/>
  <c r="I63" i="530"/>
  <c r="J63" i="530" s="1"/>
  <c r="I84" i="530"/>
  <c r="J84" i="530" s="1"/>
  <c r="I112" i="530"/>
  <c r="J112" i="530" s="1"/>
  <c r="I31" i="530"/>
  <c r="J31" i="530" s="1"/>
  <c r="I97" i="530"/>
  <c r="J97" i="530" s="1"/>
  <c r="I58" i="530"/>
  <c r="J58" i="530" s="1"/>
  <c r="I72" i="530"/>
  <c r="J72" i="530" s="1"/>
  <c r="I75" i="530"/>
  <c r="J75" i="530" s="1"/>
  <c r="I51" i="530"/>
  <c r="J51" i="530" s="1"/>
  <c r="I66" i="530"/>
  <c r="J66" i="530" s="1"/>
  <c r="I41" i="530"/>
  <c r="J41" i="530" s="1"/>
  <c r="I34" i="530"/>
  <c r="J34" i="530" s="1"/>
  <c r="I126" i="530"/>
  <c r="J126" i="530" s="1"/>
  <c r="I59" i="530"/>
  <c r="J59" i="530" s="1"/>
  <c r="I105" i="530"/>
  <c r="J105" i="530" s="1"/>
  <c r="I45" i="530"/>
  <c r="J45" i="530" s="1"/>
  <c r="I60" i="530"/>
  <c r="J60" i="530" s="1"/>
  <c r="I127" i="530"/>
  <c r="J127" i="530" s="1"/>
  <c r="I119" i="530"/>
  <c r="J119" i="530" s="1"/>
  <c r="I122" i="530"/>
  <c r="J122" i="530" s="1"/>
  <c r="I40" i="530"/>
  <c r="J40" i="530" s="1"/>
  <c r="I118" i="530"/>
  <c r="J118" i="530" s="1"/>
  <c r="I80" i="530"/>
  <c r="J80" i="530" s="1"/>
  <c r="I129" i="530"/>
  <c r="J129" i="530" s="1"/>
  <c r="I82" i="530"/>
  <c r="J82" i="530" s="1"/>
  <c r="I121" i="530"/>
  <c r="J121" i="530" s="1"/>
  <c r="I85" i="530"/>
  <c r="J85" i="530" s="1"/>
  <c r="I125" i="530"/>
  <c r="J125" i="530" s="1"/>
  <c r="I86" i="530"/>
  <c r="J86" i="530" s="1"/>
  <c r="I115" i="530"/>
  <c r="J115" i="530" s="1"/>
  <c r="I130" i="530"/>
  <c r="J130" i="530" s="1"/>
  <c r="I48" i="530"/>
  <c r="J48" i="530" s="1"/>
  <c r="I76" i="530"/>
  <c r="J76" i="530" s="1"/>
  <c r="I120" i="530"/>
  <c r="J120" i="530" s="1"/>
  <c r="I53" i="530"/>
  <c r="J53" i="530" s="1"/>
  <c r="I46" i="530"/>
  <c r="J46" i="530" s="1"/>
  <c r="I98" i="530"/>
  <c r="J98" i="530" s="1"/>
  <c r="C31" i="531"/>
  <c r="I36" i="530"/>
  <c r="J36" i="530" s="1"/>
  <c r="I44" i="530"/>
  <c r="J44" i="530" s="1"/>
  <c r="I90" i="530"/>
  <c r="J90" i="530" s="1"/>
  <c r="I88" i="530"/>
  <c r="J88" i="530" s="1"/>
  <c r="I100" i="530"/>
  <c r="J100" i="530" s="1"/>
  <c r="AI35" i="522"/>
  <c r="AJ35" i="522" s="1"/>
  <c r="AG35" i="522"/>
  <c r="AH35" i="522" s="1"/>
  <c r="Y131" i="469"/>
  <c r="Z32" i="469"/>
  <c r="D32" i="370" s="1"/>
  <c r="AH32" i="370" s="1"/>
  <c r="Z31" i="469"/>
  <c r="D31" i="370" s="1"/>
  <c r="Z131" i="472"/>
  <c r="F31" i="370"/>
  <c r="Z31" i="471"/>
  <c r="Y131" i="471"/>
  <c r="Y131" i="473"/>
  <c r="Z31" i="473"/>
  <c r="AG32" i="370" l="1"/>
  <c r="AD32" i="370" s="1"/>
  <c r="AG33" i="370"/>
  <c r="B31" i="531"/>
  <c r="D31" i="531"/>
  <c r="D131" i="531" s="1"/>
  <c r="AM35" i="522"/>
  <c r="AN35" i="522" s="1"/>
  <c r="AK35" i="522"/>
  <c r="AL35" i="522" s="1"/>
  <c r="Z131" i="469"/>
  <c r="B31" i="370"/>
  <c r="F131" i="370"/>
  <c r="AJ31" i="370"/>
  <c r="D131" i="370"/>
  <c r="AH31" i="370"/>
  <c r="G31" i="370"/>
  <c r="Z131" i="473"/>
  <c r="E31" i="370"/>
  <c r="Z131" i="471"/>
  <c r="AD33" i="370" l="1"/>
  <c r="AQ35" i="522"/>
  <c r="AO35" i="522"/>
  <c r="AP35" i="522" s="1"/>
  <c r="E131" i="370"/>
  <c r="AI31" i="370"/>
  <c r="G131" i="370"/>
  <c r="AK31" i="370"/>
  <c r="AR35" i="522" l="1"/>
  <c r="AU35" i="522" s="1"/>
  <c r="AG31" i="370"/>
  <c r="AS35" i="522" l="1"/>
  <c r="AT35" i="522" s="1"/>
  <c r="AD31" i="370"/>
  <c r="AD131" i="370" s="1"/>
  <c r="AE32" i="370" l="1"/>
  <c r="D32" i="526" s="1"/>
  <c r="AE32" i="526" s="1"/>
  <c r="AH32" i="526" s="1"/>
  <c r="I32" i="526" s="1"/>
  <c r="AE33" i="370"/>
  <c r="AE31" i="370"/>
  <c r="AF32" i="370" l="1"/>
  <c r="F32" i="527" s="1"/>
  <c r="D33" i="526"/>
  <c r="AE33" i="526" s="1"/>
  <c r="AH33" i="526" s="1"/>
  <c r="I33" i="526" s="1"/>
  <c r="AF33" i="370"/>
  <c r="F33" i="527" s="1"/>
  <c r="AF31" i="370"/>
  <c r="D31" i="526"/>
  <c r="AE131" i="370"/>
  <c r="AF131" i="370" l="1"/>
  <c r="F31" i="527"/>
  <c r="F131" i="527" s="1"/>
  <c r="AE31" i="526" l="1"/>
  <c r="AH31" i="526" s="1"/>
  <c r="D131" i="526"/>
  <c r="AH27" i="526" l="1"/>
  <c r="I31" i="526"/>
  <c r="I131" i="526" s="1"/>
  <c r="J35" i="526" l="1"/>
  <c r="D35" i="538" s="1"/>
  <c r="Z35" i="526"/>
  <c r="J33" i="526"/>
  <c r="D33" i="538" s="1"/>
  <c r="I33" i="538" s="1"/>
  <c r="J32" i="526"/>
  <c r="Z32" i="526" s="1"/>
  <c r="J31" i="526"/>
  <c r="Z31" i="526" s="1"/>
  <c r="Z33" i="526" l="1"/>
  <c r="Z131" i="526" s="1"/>
  <c r="D32" i="538"/>
  <c r="I32" i="538" s="1"/>
  <c r="J131" i="526"/>
  <c r="D31" i="538"/>
  <c r="I31" i="538" l="1"/>
  <c r="D131" i="538"/>
  <c r="J32" i="538" l="1"/>
  <c r="Z32" i="538" s="1"/>
  <c r="D32" i="522" s="1"/>
  <c r="H32" i="522" s="1"/>
  <c r="I32" i="522" s="1"/>
  <c r="J32" i="522" s="1"/>
  <c r="J33" i="538"/>
  <c r="Z33" i="538" s="1"/>
  <c r="D33" i="522" s="1"/>
  <c r="H33" i="522" s="1"/>
  <c r="J31" i="538"/>
  <c r="Z31" i="538" s="1"/>
  <c r="I131" i="538"/>
  <c r="I33" i="522" l="1"/>
  <c r="J33" i="522" s="1"/>
  <c r="J131" i="538"/>
  <c r="D31" i="522"/>
  <c r="Z131" i="538"/>
  <c r="D131" i="522" l="1"/>
  <c r="H31" i="522"/>
  <c r="I31" i="522" l="1"/>
  <c r="H131" i="522"/>
  <c r="I131" i="522" l="1"/>
  <c r="J31" i="522"/>
  <c r="K32" i="522" s="1"/>
  <c r="L32" i="522" s="1"/>
  <c r="K33" i="522" l="1"/>
  <c r="L33" i="522" s="1"/>
  <c r="M32" i="522"/>
  <c r="N32" i="522" s="1"/>
  <c r="J131" i="522"/>
  <c r="K31" i="522"/>
  <c r="M33" i="522" l="1"/>
  <c r="N33" i="522" s="1"/>
  <c r="K131" i="522"/>
  <c r="L31" i="522"/>
  <c r="L131" i="522" l="1"/>
  <c r="M31" i="522"/>
  <c r="M131" i="522" l="1"/>
  <c r="N31" i="522"/>
  <c r="N131" i="522" s="1"/>
  <c r="O33" i="522" l="1"/>
  <c r="P33" i="522" s="1"/>
  <c r="O32" i="522"/>
  <c r="P32" i="522" s="1"/>
  <c r="O31" i="522"/>
  <c r="Q33" i="522" l="1"/>
  <c r="R33" i="522" s="1"/>
  <c r="Q32" i="522"/>
  <c r="R32" i="522" s="1"/>
  <c r="O131" i="522"/>
  <c r="P31" i="522"/>
  <c r="P131" i="522" l="1"/>
  <c r="Q31" i="522"/>
  <c r="R31" i="522" l="1"/>
  <c r="Q131" i="522"/>
  <c r="R131" i="522" l="1"/>
  <c r="S33" i="522"/>
  <c r="T33" i="522" s="1"/>
  <c r="S32" i="522"/>
  <c r="T32" i="522" s="1"/>
  <c r="S31" i="522"/>
  <c r="U33" i="522" l="1"/>
  <c r="V33" i="522" s="1"/>
  <c r="U32" i="522"/>
  <c r="V32" i="522" s="1"/>
  <c r="T31" i="522"/>
  <c r="S131" i="522"/>
  <c r="U31" i="522" l="1"/>
  <c r="T131" i="522"/>
  <c r="V31" i="522" l="1"/>
  <c r="U131" i="522"/>
  <c r="W32" i="522" l="1"/>
  <c r="X32" i="522" s="1"/>
  <c r="Y32" i="522" s="1"/>
  <c r="Z32" i="522" s="1"/>
  <c r="W33" i="522"/>
  <c r="X33" i="522" s="1"/>
  <c r="V131" i="522"/>
  <c r="W31" i="522"/>
  <c r="Y33" i="522" l="1"/>
  <c r="Z33" i="522" s="1"/>
  <c r="W131" i="522"/>
  <c r="X31" i="522"/>
  <c r="Y31" i="522" l="1"/>
  <c r="X131" i="522"/>
  <c r="Z31" i="522" l="1"/>
  <c r="AA32" i="522" s="1"/>
  <c r="AB32" i="522" s="1"/>
  <c r="Y131" i="522"/>
  <c r="AA33" i="522" l="1"/>
  <c r="AB33" i="522" s="1"/>
  <c r="AC32" i="522"/>
  <c r="AD32" i="522" s="1"/>
  <c r="Z131" i="522"/>
  <c r="AA31" i="522"/>
  <c r="AC33" i="522" l="1"/>
  <c r="AD33" i="522" s="1"/>
  <c r="AB31" i="522"/>
  <c r="AA131" i="522"/>
  <c r="AC31" i="522" l="1"/>
  <c r="AB131" i="522"/>
  <c r="AC131" i="522" l="1"/>
  <c r="AD31" i="522"/>
  <c r="AE32" i="522" s="1"/>
  <c r="AF32" i="522" s="1"/>
  <c r="AE33" i="522" l="1"/>
  <c r="AF33" i="522" s="1"/>
  <c r="AG32" i="522"/>
  <c r="AH32" i="522" s="1"/>
  <c r="AD131" i="522"/>
  <c r="AE31" i="522"/>
  <c r="AG33" i="522" l="1"/>
  <c r="AH33" i="522" s="1"/>
  <c r="AF31" i="522"/>
  <c r="AE131" i="522"/>
  <c r="AF131" i="522" l="1"/>
  <c r="AG31" i="522"/>
  <c r="AG131" i="522" l="1"/>
  <c r="AH31" i="522"/>
  <c r="AH131" i="522" s="1"/>
  <c r="AI33" i="522" l="1"/>
  <c r="AJ33" i="522" s="1"/>
  <c r="AI32" i="522"/>
  <c r="AJ32" i="522" s="1"/>
  <c r="AI31" i="522"/>
  <c r="AK33" i="522" l="1"/>
  <c r="AL33" i="522" s="1"/>
  <c r="AI131" i="522"/>
  <c r="AK32" i="522"/>
  <c r="AL32" i="522" s="1"/>
  <c r="AJ31" i="522"/>
  <c r="AK31" i="522" s="1"/>
  <c r="AJ131" i="522" l="1"/>
  <c r="AK131" i="522"/>
  <c r="AL31" i="522"/>
  <c r="AL131" i="522" s="1"/>
  <c r="AM33" i="522" l="1"/>
  <c r="AN33" i="522" s="1"/>
  <c r="AM32" i="522"/>
  <c r="AN32" i="522" s="1"/>
  <c r="AM31" i="522"/>
  <c r="AO33" i="522" l="1"/>
  <c r="AP33" i="522" s="1"/>
  <c r="AO32" i="522"/>
  <c r="AP32" i="522" s="1"/>
  <c r="AM131" i="522"/>
  <c r="AN31" i="522"/>
  <c r="AN131" i="522" l="1"/>
  <c r="AO31" i="522"/>
  <c r="AP31" i="522" l="1"/>
  <c r="AP131" i="522" s="1"/>
  <c r="AO131" i="522"/>
  <c r="AQ33" i="522" l="1"/>
  <c r="AR33" i="522" s="1"/>
  <c r="AQ32" i="522"/>
  <c r="AR32" i="522" s="1"/>
  <c r="AQ31" i="522"/>
  <c r="AS33" i="522" l="1"/>
  <c r="AT33" i="522" s="1"/>
  <c r="AQ131" i="522"/>
  <c r="AS32" i="522"/>
  <c r="AT32" i="522" s="1"/>
  <c r="AR31" i="522"/>
  <c r="AR131" i="522" s="1"/>
  <c r="AS31" i="522" l="1"/>
  <c r="AT31" i="522" s="1"/>
  <c r="AU33" i="522" s="1"/>
  <c r="AU32" i="522" l="1"/>
  <c r="AS131" i="522"/>
  <c r="AT131" i="522"/>
  <c r="AU31" i="522"/>
  <c r="AV32" i="522" l="1"/>
  <c r="AW32" i="522" s="1"/>
  <c r="H32" i="527" s="1"/>
  <c r="E32" i="528" s="1"/>
  <c r="AV35" i="522"/>
  <c r="AV33" i="522"/>
  <c r="AU131" i="522"/>
  <c r="AV31" i="522"/>
  <c r="G31" i="527" s="1"/>
  <c r="G32" i="527" l="1"/>
  <c r="G33" i="527"/>
  <c r="AW33" i="522"/>
  <c r="H33" i="527" s="1"/>
  <c r="G35" i="527"/>
  <c r="AW35" i="522"/>
  <c r="H35" i="527" s="1"/>
  <c r="L32" i="532"/>
  <c r="M32" i="532" s="1"/>
  <c r="M32" i="535" s="1"/>
  <c r="F32" i="528"/>
  <c r="G32" i="528"/>
  <c r="AV131" i="522"/>
  <c r="AW31" i="522"/>
  <c r="G131" i="527" l="1"/>
  <c r="E35" i="528"/>
  <c r="L35" i="532"/>
  <c r="L32" i="535"/>
  <c r="W32" i="535" s="1"/>
  <c r="Y32" i="535" s="1"/>
  <c r="E33" i="528"/>
  <c r="L33" i="532"/>
  <c r="AW131" i="522"/>
  <c r="H31" i="527"/>
  <c r="G33" i="528" l="1"/>
  <c r="F33" i="528"/>
  <c r="M35" i="532"/>
  <c r="M35" i="535" s="1"/>
  <c r="L35" i="535"/>
  <c r="W35" i="535" s="1"/>
  <c r="Y35" i="535" s="1"/>
  <c r="M33" i="532"/>
  <c r="M33" i="535" s="1"/>
  <c r="L33" i="535"/>
  <c r="W33" i="535" s="1"/>
  <c r="Y33" i="535" s="1"/>
  <c r="F35" i="528"/>
  <c r="G35" i="528"/>
  <c r="E31" i="528"/>
  <c r="H131" i="527"/>
  <c r="L31" i="532"/>
  <c r="H33" i="528" l="1"/>
  <c r="J33" i="528" s="1"/>
  <c r="H35" i="528"/>
  <c r="L31" i="535"/>
  <c r="L131" i="532"/>
  <c r="M31" i="532"/>
  <c r="M31" i="535" s="1"/>
  <c r="M131" i="535" s="1"/>
  <c r="F31" i="528"/>
  <c r="G31" i="528"/>
  <c r="G131" i="528" s="1"/>
  <c r="E131" i="528"/>
  <c r="I33" i="528" l="1"/>
  <c r="K33" i="528" s="1"/>
  <c r="M33" i="528" s="1"/>
  <c r="J35" i="528"/>
  <c r="I35" i="528"/>
  <c r="H32" i="528"/>
  <c r="H31" i="528"/>
  <c r="W31" i="535"/>
  <c r="Y31" i="535" s="1"/>
  <c r="L131" i="535"/>
  <c r="K35" i="528" l="1"/>
  <c r="M35" i="528" s="1"/>
  <c r="L33" i="528"/>
  <c r="H131" i="528"/>
  <c r="I31" i="528"/>
  <c r="J31" i="528"/>
  <c r="I32" i="528"/>
  <c r="J32" i="528"/>
  <c r="N33" i="528" l="1"/>
  <c r="P33" i="528" s="1"/>
  <c r="L35" i="528"/>
  <c r="N35" i="528" s="1"/>
  <c r="J131" i="528"/>
  <c r="K32" i="528"/>
  <c r="I131" i="528"/>
  <c r="K31" i="528"/>
  <c r="P35" i="528" l="1"/>
  <c r="O35" i="528"/>
  <c r="O33" i="528"/>
  <c r="K131" i="528"/>
  <c r="L31" i="528"/>
  <c r="M31" i="528"/>
  <c r="L32" i="528"/>
  <c r="M32" i="528"/>
  <c r="N32" i="528" l="1"/>
  <c r="O32" i="528" s="1"/>
  <c r="Q33" i="528"/>
  <c r="S33" i="528" s="1"/>
  <c r="Q35" i="528"/>
  <c r="S35" i="528" s="1"/>
  <c r="M131" i="528"/>
  <c r="L131" i="528"/>
  <c r="N31" i="528"/>
  <c r="P32" i="528" l="1"/>
  <c r="R35" i="528"/>
  <c r="T35" i="528" s="1"/>
  <c r="U35" i="528" s="1"/>
  <c r="D35" i="529" s="1"/>
  <c r="R33" i="528"/>
  <c r="T33" i="528" s="1"/>
  <c r="U33" i="528" s="1"/>
  <c r="O31" i="528"/>
  <c r="P31" i="528"/>
  <c r="N131" i="528"/>
  <c r="P131" i="528" l="1"/>
  <c r="D33" i="529"/>
  <c r="F35" i="529"/>
  <c r="Q32" i="528"/>
  <c r="O131" i="528"/>
  <c r="Q31" i="528"/>
  <c r="N35" i="532" l="1"/>
  <c r="N35" i="535" s="1"/>
  <c r="E35" i="531"/>
  <c r="F35" i="531" s="1"/>
  <c r="G35" i="529"/>
  <c r="F33" i="529"/>
  <c r="G33" i="529" s="1"/>
  <c r="Q131" i="528"/>
  <c r="R31" i="528"/>
  <c r="S31" i="528"/>
  <c r="R32" i="528"/>
  <c r="S32" i="528"/>
  <c r="T32" i="528" l="1"/>
  <c r="U32" i="528" s="1"/>
  <c r="D32" i="529" s="1"/>
  <c r="F32" i="529" s="1"/>
  <c r="E32" i="531" s="1"/>
  <c r="F32" i="531" s="1"/>
  <c r="N33" i="532"/>
  <c r="N33" i="535" s="1"/>
  <c r="E33" i="531"/>
  <c r="F33" i="531" s="1"/>
  <c r="S131" i="528"/>
  <c r="R131" i="528"/>
  <c r="T31" i="528"/>
  <c r="G32" i="529" l="1"/>
  <c r="N32" i="532"/>
  <c r="N32" i="535" s="1"/>
  <c r="U31" i="528"/>
  <c r="T131" i="528"/>
  <c r="Z35" i="528" l="1"/>
  <c r="Z33" i="528"/>
  <c r="Z32" i="528"/>
  <c r="U131" i="528"/>
  <c r="F2" i="528" s="1"/>
  <c r="D31" i="529"/>
  <c r="Z31" i="528"/>
  <c r="Z131" i="528" l="1"/>
  <c r="F31" i="529"/>
  <c r="G31" i="529" s="1"/>
  <c r="G131" i="529" s="1"/>
  <c r="D131" i="529"/>
  <c r="J123" i="529" l="1"/>
  <c r="K123" i="529" s="1"/>
  <c r="J41" i="529"/>
  <c r="K41" i="529" s="1"/>
  <c r="J94" i="529"/>
  <c r="K94" i="529" s="1"/>
  <c r="J91" i="529"/>
  <c r="K91" i="529" s="1"/>
  <c r="J38" i="529"/>
  <c r="K38" i="529" s="1"/>
  <c r="J74" i="529"/>
  <c r="K74" i="529" s="1"/>
  <c r="J100" i="529"/>
  <c r="K100" i="529" s="1"/>
  <c r="J58" i="529"/>
  <c r="K58" i="529" s="1"/>
  <c r="J97" i="529"/>
  <c r="K97" i="529" s="1"/>
  <c r="J39" i="529"/>
  <c r="K39" i="529" s="1"/>
  <c r="J104" i="529"/>
  <c r="K104" i="529" s="1"/>
  <c r="J121" i="529"/>
  <c r="K121" i="529" s="1"/>
  <c r="J47" i="529"/>
  <c r="K47" i="529" s="1"/>
  <c r="J111" i="529"/>
  <c r="K111" i="529" s="1"/>
  <c r="J102" i="529"/>
  <c r="K102" i="529" s="1"/>
  <c r="J73" i="529"/>
  <c r="K73" i="529" s="1"/>
  <c r="J103" i="529"/>
  <c r="K103" i="529" s="1"/>
  <c r="J72" i="529"/>
  <c r="K72" i="529" s="1"/>
  <c r="J42" i="529"/>
  <c r="K42" i="529" s="1"/>
  <c r="J50" i="529"/>
  <c r="K50" i="529" s="1"/>
  <c r="J70" i="529"/>
  <c r="K70" i="529" s="1"/>
  <c r="J75" i="529"/>
  <c r="K75" i="529" s="1"/>
  <c r="J76" i="529"/>
  <c r="K76" i="529" s="1"/>
  <c r="J54" i="529"/>
  <c r="K54" i="529" s="1"/>
  <c r="J40" i="529"/>
  <c r="K40" i="529" s="1"/>
  <c r="J67" i="529"/>
  <c r="K67" i="529" s="1"/>
  <c r="J78" i="529"/>
  <c r="K78" i="529" s="1"/>
  <c r="J81" i="529"/>
  <c r="K81" i="529" s="1"/>
  <c r="J35" i="529"/>
  <c r="K35" i="529" s="1"/>
  <c r="J99" i="529"/>
  <c r="K99" i="529" s="1"/>
  <c r="J101" i="529"/>
  <c r="K101" i="529" s="1"/>
  <c r="J37" i="529"/>
  <c r="K37" i="529" s="1"/>
  <c r="J64" i="529"/>
  <c r="K64" i="529" s="1"/>
  <c r="J120" i="529"/>
  <c r="K120" i="529" s="1"/>
  <c r="J117" i="529"/>
  <c r="K117" i="529" s="1"/>
  <c r="J114" i="529"/>
  <c r="K114" i="529" s="1"/>
  <c r="J108" i="529"/>
  <c r="K108" i="529" s="1"/>
  <c r="J83" i="529"/>
  <c r="K83" i="529" s="1"/>
  <c r="J85" i="529"/>
  <c r="K85" i="529" s="1"/>
  <c r="J109" i="529"/>
  <c r="K109" i="529" s="1"/>
  <c r="J90" i="529"/>
  <c r="K90" i="529" s="1"/>
  <c r="J59" i="529"/>
  <c r="K59" i="529" s="1"/>
  <c r="J126" i="529"/>
  <c r="K126" i="529" s="1"/>
  <c r="J68" i="529"/>
  <c r="K68" i="529" s="1"/>
  <c r="J88" i="529"/>
  <c r="K88" i="529" s="1"/>
  <c r="J96" i="529"/>
  <c r="K96" i="529" s="1"/>
  <c r="J110" i="529"/>
  <c r="K110" i="529" s="1"/>
  <c r="J105" i="529"/>
  <c r="K105" i="529" s="1"/>
  <c r="J89" i="529"/>
  <c r="K89" i="529" s="1"/>
  <c r="J87" i="529"/>
  <c r="K87" i="529" s="1"/>
  <c r="J79" i="529"/>
  <c r="K79" i="529" s="1"/>
  <c r="J118" i="529"/>
  <c r="K118" i="529" s="1"/>
  <c r="J95" i="529"/>
  <c r="K95" i="529" s="1"/>
  <c r="J107" i="529"/>
  <c r="K107" i="529" s="1"/>
  <c r="J86" i="529"/>
  <c r="K86" i="529" s="1"/>
  <c r="J129" i="529"/>
  <c r="K129" i="529" s="1"/>
  <c r="J122" i="529"/>
  <c r="K122" i="529" s="1"/>
  <c r="J80" i="529"/>
  <c r="K80" i="529" s="1"/>
  <c r="J119" i="529"/>
  <c r="K119" i="529" s="1"/>
  <c r="J82" i="529"/>
  <c r="K82" i="529" s="1"/>
  <c r="J93" i="529"/>
  <c r="K93" i="529" s="1"/>
  <c r="J56" i="529"/>
  <c r="K56" i="529" s="1"/>
  <c r="J53" i="529"/>
  <c r="K53" i="529" s="1"/>
  <c r="J57" i="529"/>
  <c r="K57" i="529" s="1"/>
  <c r="J116" i="529"/>
  <c r="K116" i="529" s="1"/>
  <c r="J43" i="529"/>
  <c r="K43" i="529" s="1"/>
  <c r="J98" i="529"/>
  <c r="K98" i="529" s="1"/>
  <c r="J77" i="529"/>
  <c r="K77" i="529" s="1"/>
  <c r="J65" i="529"/>
  <c r="K65" i="529" s="1"/>
  <c r="J48" i="529"/>
  <c r="K48" i="529" s="1"/>
  <c r="J45" i="529"/>
  <c r="K45" i="529" s="1"/>
  <c r="J115" i="529"/>
  <c r="K115" i="529" s="1"/>
  <c r="J106" i="529"/>
  <c r="K106" i="529" s="1"/>
  <c r="J130" i="529"/>
  <c r="K130" i="529" s="1"/>
  <c r="J32" i="529"/>
  <c r="K32" i="529" s="1"/>
  <c r="L32" i="529" s="1"/>
  <c r="J112" i="529"/>
  <c r="K112" i="529" s="1"/>
  <c r="J60" i="529"/>
  <c r="K60" i="529" s="1"/>
  <c r="J49" i="529"/>
  <c r="K49" i="529" s="1"/>
  <c r="J84" i="529"/>
  <c r="K84" i="529" s="1"/>
  <c r="J128" i="529"/>
  <c r="K128" i="529" s="1"/>
  <c r="J66" i="529"/>
  <c r="K66" i="529" s="1"/>
  <c r="J92" i="529"/>
  <c r="K92" i="529" s="1"/>
  <c r="J36" i="529"/>
  <c r="K36" i="529" s="1"/>
  <c r="J113" i="529"/>
  <c r="K113" i="529" s="1"/>
  <c r="J52" i="529"/>
  <c r="K52" i="529" s="1"/>
  <c r="J34" i="529"/>
  <c r="K34" i="529" s="1"/>
  <c r="J63" i="529"/>
  <c r="K63" i="529" s="1"/>
  <c r="J124" i="529"/>
  <c r="K124" i="529" s="1"/>
  <c r="J44" i="529"/>
  <c r="K44" i="529" s="1"/>
  <c r="J69" i="529"/>
  <c r="K69" i="529" s="1"/>
  <c r="J46" i="529"/>
  <c r="K46" i="529" s="1"/>
  <c r="J33" i="529"/>
  <c r="K33" i="529" s="1"/>
  <c r="J71" i="529"/>
  <c r="K71" i="529" s="1"/>
  <c r="J125" i="529"/>
  <c r="K125" i="529" s="1"/>
  <c r="J62" i="529"/>
  <c r="K62" i="529" s="1"/>
  <c r="J55" i="529"/>
  <c r="K55" i="529" s="1"/>
  <c r="J127" i="529"/>
  <c r="K127" i="529" s="1"/>
  <c r="J61" i="529"/>
  <c r="K61" i="529" s="1"/>
  <c r="J51" i="529"/>
  <c r="K51" i="529" s="1"/>
  <c r="N31" i="532"/>
  <c r="F131" i="529"/>
  <c r="J31" i="529"/>
  <c r="K31" i="529" s="1"/>
  <c r="E31" i="531"/>
  <c r="L33" i="529" l="1"/>
  <c r="M33" i="529" s="1"/>
  <c r="N33" i="529" s="1"/>
  <c r="O33" i="529" s="1"/>
  <c r="P33" i="529" s="1"/>
  <c r="Q33" i="529" s="1"/>
  <c r="R33" i="529" s="1"/>
  <c r="S33" i="529" s="1"/>
  <c r="T33" i="529" s="1"/>
  <c r="U33" i="529" s="1"/>
  <c r="V33" i="529" s="1"/>
  <c r="W33" i="529" s="1"/>
  <c r="X33" i="529" s="1"/>
  <c r="Y33" i="529" s="1"/>
  <c r="Z33" i="529" s="1"/>
  <c r="AA33" i="529" s="1"/>
  <c r="AB33" i="529" s="1"/>
  <c r="AC33" i="529" s="1"/>
  <c r="AD33" i="529" s="1"/>
  <c r="AE33" i="529" s="1"/>
  <c r="AF33" i="529" s="1"/>
  <c r="AG33" i="529" s="1"/>
  <c r="AH33" i="529" s="1"/>
  <c r="AI33" i="529" s="1"/>
  <c r="AJ33" i="529" s="1"/>
  <c r="AK33" i="529" s="1"/>
  <c r="AL33" i="529" s="1"/>
  <c r="AM33" i="529" s="1"/>
  <c r="AN33" i="529" s="1"/>
  <c r="AO33" i="529" s="1"/>
  <c r="AP33" i="529" s="1"/>
  <c r="AQ33" i="529" s="1"/>
  <c r="AR33" i="529" s="1"/>
  <c r="AS33" i="529" s="1"/>
  <c r="AT33" i="529" s="1"/>
  <c r="AU33" i="529" s="1"/>
  <c r="AV33" i="529" s="1"/>
  <c r="AW33" i="529" s="1"/>
  <c r="AX33" i="529" s="1"/>
  <c r="AY33" i="529" s="1"/>
  <c r="AZ33" i="529" s="1"/>
  <c r="BA33" i="529" s="1"/>
  <c r="BB33" i="529" s="1"/>
  <c r="BC33" i="529" s="1"/>
  <c r="BD33" i="529" s="1"/>
  <c r="BE33" i="529" s="1"/>
  <c r="BF33" i="529" s="1"/>
  <c r="BG33" i="529" s="1"/>
  <c r="BH33" i="529" s="1"/>
  <c r="BI33" i="529" s="1"/>
  <c r="BJ33" i="529" s="1"/>
  <c r="BK33" i="529" s="1"/>
  <c r="BL33" i="529" s="1"/>
  <c r="BM33" i="529" s="1"/>
  <c r="BN33" i="529" s="1"/>
  <c r="BO33" i="529" s="1"/>
  <c r="BP33" i="529" s="1"/>
  <c r="BQ33" i="529" s="1"/>
  <c r="BR33" i="529" s="1"/>
  <c r="BS33" i="529" s="1"/>
  <c r="BT33" i="529" s="1"/>
  <c r="H33" i="529" s="1"/>
  <c r="D33" i="530" s="1"/>
  <c r="F33" i="530" s="1"/>
  <c r="L35" i="529"/>
  <c r="M35" i="529" s="1"/>
  <c r="N35" i="529" s="1"/>
  <c r="O35" i="529" s="1"/>
  <c r="P35" i="529" s="1"/>
  <c r="Q35" i="529" s="1"/>
  <c r="R35" i="529" s="1"/>
  <c r="S35" i="529" s="1"/>
  <c r="T35" i="529" s="1"/>
  <c r="U35" i="529" s="1"/>
  <c r="V35" i="529" s="1"/>
  <c r="W35" i="529" s="1"/>
  <c r="X35" i="529" s="1"/>
  <c r="Y35" i="529" s="1"/>
  <c r="Z35" i="529" s="1"/>
  <c r="AA35" i="529" s="1"/>
  <c r="AB35" i="529" s="1"/>
  <c r="AC35" i="529" s="1"/>
  <c r="AD35" i="529" s="1"/>
  <c r="AE35" i="529" s="1"/>
  <c r="AF35" i="529" s="1"/>
  <c r="AG35" i="529" s="1"/>
  <c r="AH35" i="529" s="1"/>
  <c r="AI35" i="529" s="1"/>
  <c r="AJ35" i="529" s="1"/>
  <c r="AK35" i="529" s="1"/>
  <c r="AL35" i="529" s="1"/>
  <c r="AM35" i="529" s="1"/>
  <c r="AN35" i="529" s="1"/>
  <c r="AO35" i="529" s="1"/>
  <c r="AP35" i="529" s="1"/>
  <c r="AQ35" i="529" s="1"/>
  <c r="AR35" i="529" s="1"/>
  <c r="AS35" i="529" s="1"/>
  <c r="AT35" i="529" s="1"/>
  <c r="AU35" i="529" s="1"/>
  <c r="AV35" i="529" s="1"/>
  <c r="AW35" i="529" s="1"/>
  <c r="AX35" i="529" s="1"/>
  <c r="AY35" i="529" s="1"/>
  <c r="AZ35" i="529" s="1"/>
  <c r="BA35" i="529" s="1"/>
  <c r="BB35" i="529" s="1"/>
  <c r="BC35" i="529" s="1"/>
  <c r="BD35" i="529" s="1"/>
  <c r="BE35" i="529" s="1"/>
  <c r="BF35" i="529" s="1"/>
  <c r="BG35" i="529" s="1"/>
  <c r="BH35" i="529" s="1"/>
  <c r="BI35" i="529" s="1"/>
  <c r="BJ35" i="529" s="1"/>
  <c r="BK35" i="529" s="1"/>
  <c r="BL35" i="529" s="1"/>
  <c r="BM35" i="529" s="1"/>
  <c r="BN35" i="529" s="1"/>
  <c r="BO35" i="529" s="1"/>
  <c r="BP35" i="529" s="1"/>
  <c r="BQ35" i="529" s="1"/>
  <c r="BR35" i="529" s="1"/>
  <c r="BS35" i="529" s="1"/>
  <c r="BT35" i="529" s="1"/>
  <c r="H35" i="529" s="1"/>
  <c r="D35" i="530" s="1"/>
  <c r="F35" i="530" s="1"/>
  <c r="F31" i="531"/>
  <c r="F131" i="531" s="1"/>
  <c r="E131" i="531"/>
  <c r="L31" i="529"/>
  <c r="M32" i="529"/>
  <c r="N32" i="529" s="1"/>
  <c r="O32" i="529" s="1"/>
  <c r="P32" i="529" s="1"/>
  <c r="Q32" i="529" s="1"/>
  <c r="R32" i="529" s="1"/>
  <c r="S32" i="529" s="1"/>
  <c r="T32" i="529" s="1"/>
  <c r="U32" i="529" s="1"/>
  <c r="V32" i="529" s="1"/>
  <c r="W32" i="529" s="1"/>
  <c r="X32" i="529" s="1"/>
  <c r="Y32" i="529" s="1"/>
  <c r="Z32" i="529" s="1"/>
  <c r="AA32" i="529" s="1"/>
  <c r="AB32" i="529" s="1"/>
  <c r="AC32" i="529" s="1"/>
  <c r="AD32" i="529" s="1"/>
  <c r="AE32" i="529" s="1"/>
  <c r="AF32" i="529" s="1"/>
  <c r="AG32" i="529" s="1"/>
  <c r="AH32" i="529" s="1"/>
  <c r="AI32" i="529" s="1"/>
  <c r="AJ32" i="529" s="1"/>
  <c r="AK32" i="529" s="1"/>
  <c r="AL32" i="529" s="1"/>
  <c r="AM32" i="529" s="1"/>
  <c r="AN32" i="529" s="1"/>
  <c r="AO32" i="529" s="1"/>
  <c r="AP32" i="529" s="1"/>
  <c r="AQ32" i="529" s="1"/>
  <c r="AR32" i="529" s="1"/>
  <c r="AS32" i="529" s="1"/>
  <c r="AT32" i="529" s="1"/>
  <c r="AU32" i="529" s="1"/>
  <c r="AV32" i="529" s="1"/>
  <c r="AW32" i="529" s="1"/>
  <c r="AX32" i="529" s="1"/>
  <c r="AY32" i="529" s="1"/>
  <c r="AZ32" i="529" s="1"/>
  <c r="BA32" i="529" s="1"/>
  <c r="BB32" i="529" s="1"/>
  <c r="BC32" i="529" s="1"/>
  <c r="BD32" i="529" s="1"/>
  <c r="BE32" i="529" s="1"/>
  <c r="BF32" i="529" s="1"/>
  <c r="BG32" i="529" s="1"/>
  <c r="BH32" i="529" s="1"/>
  <c r="BI32" i="529" s="1"/>
  <c r="BJ32" i="529" s="1"/>
  <c r="BK32" i="529" s="1"/>
  <c r="BL32" i="529" s="1"/>
  <c r="BM32" i="529" s="1"/>
  <c r="BN32" i="529" s="1"/>
  <c r="BO32" i="529" s="1"/>
  <c r="BP32" i="529" s="1"/>
  <c r="BQ32" i="529" s="1"/>
  <c r="BR32" i="529" s="1"/>
  <c r="BS32" i="529" s="1"/>
  <c r="BT32" i="529" s="1"/>
  <c r="H32" i="529" s="1"/>
  <c r="D32" i="530" s="1"/>
  <c r="F32" i="530" s="1"/>
  <c r="N131" i="532"/>
  <c r="N31" i="535"/>
  <c r="N131" i="535" s="1"/>
  <c r="L131" i="529" l="1"/>
  <c r="M31" i="529"/>
  <c r="M131" i="529" l="1"/>
  <c r="N31" i="529"/>
  <c r="N131" i="529" l="1"/>
  <c r="O31" i="529"/>
  <c r="O131" i="529" l="1"/>
  <c r="P31" i="529"/>
  <c r="P131" i="529" l="1"/>
  <c r="Q31" i="529"/>
  <c r="Q131" i="529" l="1"/>
  <c r="R31" i="529"/>
  <c r="R131" i="529" l="1"/>
  <c r="S31" i="529"/>
  <c r="S131" i="529" l="1"/>
  <c r="T31" i="529"/>
  <c r="T131" i="529" l="1"/>
  <c r="U31" i="529"/>
  <c r="U131" i="529" l="1"/>
  <c r="V31" i="529"/>
  <c r="V131" i="529" l="1"/>
  <c r="W31" i="529"/>
  <c r="W131" i="529" l="1"/>
  <c r="X31" i="529"/>
  <c r="X131" i="529" l="1"/>
  <c r="Y31" i="529"/>
  <c r="Y131" i="529" l="1"/>
  <c r="Z31" i="529"/>
  <c r="Z131" i="529" l="1"/>
  <c r="AA31" i="529"/>
  <c r="AA131" i="529" l="1"/>
  <c r="AB31" i="529"/>
  <c r="AB131" i="529" l="1"/>
  <c r="AC31" i="529"/>
  <c r="AC131" i="529" l="1"/>
  <c r="AD31" i="529"/>
  <c r="AD131" i="529" l="1"/>
  <c r="AE31" i="529"/>
  <c r="AE131" i="529" l="1"/>
  <c r="AF31" i="529"/>
  <c r="AF131" i="529" l="1"/>
  <c r="AG31" i="529"/>
  <c r="AG131" i="529" l="1"/>
  <c r="AH31" i="529"/>
  <c r="AH131" i="529" l="1"/>
  <c r="AI31" i="529"/>
  <c r="AI131" i="529" l="1"/>
  <c r="AJ31" i="529"/>
  <c r="AJ131" i="529" l="1"/>
  <c r="AK31" i="529"/>
  <c r="AK131" i="529" l="1"/>
  <c r="AL31" i="529"/>
  <c r="AL131" i="529" l="1"/>
  <c r="AM31" i="529"/>
  <c r="AM131" i="529" l="1"/>
  <c r="AN31" i="529"/>
  <c r="AN131" i="529" l="1"/>
  <c r="AO31" i="529"/>
  <c r="AO131" i="529" l="1"/>
  <c r="AP31" i="529"/>
  <c r="AP131" i="529" l="1"/>
  <c r="AQ31" i="529"/>
  <c r="AQ131" i="529" l="1"/>
  <c r="AR31" i="529"/>
  <c r="AR131" i="529" l="1"/>
  <c r="AS31" i="529"/>
  <c r="AS131" i="529" l="1"/>
  <c r="AT31" i="529"/>
  <c r="AT131" i="529" l="1"/>
  <c r="AU31" i="529"/>
  <c r="AU131" i="529" l="1"/>
  <c r="AV31" i="529"/>
  <c r="AV131" i="529" l="1"/>
  <c r="AW31" i="529"/>
  <c r="AW131" i="529" l="1"/>
  <c r="AX31" i="529"/>
  <c r="AX131" i="529" l="1"/>
  <c r="AY31" i="529"/>
  <c r="AY131" i="529" l="1"/>
  <c r="AZ31" i="529"/>
  <c r="AZ131" i="529" l="1"/>
  <c r="BA31" i="529"/>
  <c r="BA131" i="529" l="1"/>
  <c r="BB31" i="529"/>
  <c r="BB131" i="529" l="1"/>
  <c r="BC31" i="529"/>
  <c r="BC131" i="529" l="1"/>
  <c r="BD31" i="529"/>
  <c r="BD131" i="529" l="1"/>
  <c r="BE31" i="529"/>
  <c r="BE131" i="529" l="1"/>
  <c r="BF31" i="529"/>
  <c r="BF131" i="529" l="1"/>
  <c r="BG31" i="529"/>
  <c r="BG131" i="529" l="1"/>
  <c r="BH31" i="529"/>
  <c r="BH131" i="529" l="1"/>
  <c r="BI31" i="529"/>
  <c r="BI131" i="529" l="1"/>
  <c r="BJ31" i="529"/>
  <c r="BJ131" i="529" l="1"/>
  <c r="BK31" i="529"/>
  <c r="BK131" i="529" l="1"/>
  <c r="BL31" i="529"/>
  <c r="BL131" i="529" l="1"/>
  <c r="BM31" i="529"/>
  <c r="BM131" i="529" l="1"/>
  <c r="BN31" i="529"/>
  <c r="BN131" i="529" l="1"/>
  <c r="BO31" i="529"/>
  <c r="BO131" i="529" l="1"/>
  <c r="BP31" i="529"/>
  <c r="BP131" i="529" l="1"/>
  <c r="BQ31" i="529"/>
  <c r="BQ131" i="529" l="1"/>
  <c r="BR31" i="529"/>
  <c r="BR131" i="529" l="1"/>
  <c r="BS31" i="529"/>
  <c r="BS131" i="529" l="1"/>
  <c r="BT31" i="529"/>
  <c r="BT131" i="529" l="1"/>
  <c r="H31" i="529"/>
  <c r="D31" i="530" l="1"/>
  <c r="H131" i="529"/>
  <c r="D131" i="530" l="1"/>
  <c r="F31" i="530"/>
  <c r="K35" i="530" l="1"/>
  <c r="L35" i="530" s="1"/>
  <c r="M35" i="530" s="1"/>
  <c r="N35" i="530" s="1"/>
  <c r="O35" i="530" s="1"/>
  <c r="P35" i="530" s="1"/>
  <c r="Q35" i="530" s="1"/>
  <c r="R35" i="530" s="1"/>
  <c r="S35" i="530" s="1"/>
  <c r="T35" i="530" s="1"/>
  <c r="U35" i="530" s="1"/>
  <c r="V35" i="530" s="1"/>
  <c r="W35" i="530" s="1"/>
  <c r="X35" i="530" s="1"/>
  <c r="Y35" i="530" s="1"/>
  <c r="Z35" i="530" s="1"/>
  <c r="AA35" i="530" s="1"/>
  <c r="AB35" i="530" s="1"/>
  <c r="AC35" i="530" s="1"/>
  <c r="AD35" i="530" s="1"/>
  <c r="AE35" i="530" s="1"/>
  <c r="AF35" i="530" s="1"/>
  <c r="AG35" i="530" s="1"/>
  <c r="AH35" i="530" s="1"/>
  <c r="AI35" i="530" s="1"/>
  <c r="AJ35" i="530" s="1"/>
  <c r="AK35" i="530" s="1"/>
  <c r="AL35" i="530" s="1"/>
  <c r="AM35" i="530" s="1"/>
  <c r="AN35" i="530" s="1"/>
  <c r="AO35" i="530" s="1"/>
  <c r="AP35" i="530" s="1"/>
  <c r="AQ35" i="530" s="1"/>
  <c r="AR35" i="530" s="1"/>
  <c r="AS35" i="530" s="1"/>
  <c r="AT35" i="530" s="1"/>
  <c r="AU35" i="530" s="1"/>
  <c r="AV35" i="530" s="1"/>
  <c r="AW35" i="530" s="1"/>
  <c r="AX35" i="530" s="1"/>
  <c r="AY35" i="530" s="1"/>
  <c r="AZ35" i="530" s="1"/>
  <c r="BA35" i="530" s="1"/>
  <c r="BB35" i="530" s="1"/>
  <c r="BC35" i="530" s="1"/>
  <c r="BD35" i="530" s="1"/>
  <c r="BE35" i="530" s="1"/>
  <c r="BF35" i="530" s="1"/>
  <c r="BG35" i="530" s="1"/>
  <c r="BH35" i="530" s="1"/>
  <c r="BI35" i="530" s="1"/>
  <c r="BJ35" i="530" s="1"/>
  <c r="BK35" i="530" s="1"/>
  <c r="BL35" i="530" s="1"/>
  <c r="BM35" i="530" s="1"/>
  <c r="BN35" i="530" s="1"/>
  <c r="BO35" i="530" s="1"/>
  <c r="BP35" i="530" s="1"/>
  <c r="BQ35" i="530" s="1"/>
  <c r="BR35" i="530" s="1"/>
  <c r="G35" i="530" s="1"/>
  <c r="K33" i="530"/>
  <c r="L33" i="530" s="1"/>
  <c r="M33" i="530" s="1"/>
  <c r="N33" i="530" s="1"/>
  <c r="O33" i="530" s="1"/>
  <c r="P33" i="530" s="1"/>
  <c r="Q33" i="530" s="1"/>
  <c r="R33" i="530" s="1"/>
  <c r="S33" i="530" s="1"/>
  <c r="T33" i="530" s="1"/>
  <c r="U33" i="530" s="1"/>
  <c r="V33" i="530" s="1"/>
  <c r="W33" i="530" s="1"/>
  <c r="X33" i="530" s="1"/>
  <c r="Y33" i="530" s="1"/>
  <c r="Z33" i="530" s="1"/>
  <c r="AA33" i="530" s="1"/>
  <c r="AB33" i="530" s="1"/>
  <c r="AC33" i="530" s="1"/>
  <c r="AD33" i="530" s="1"/>
  <c r="AE33" i="530" s="1"/>
  <c r="AF33" i="530" s="1"/>
  <c r="AG33" i="530" s="1"/>
  <c r="AH33" i="530" s="1"/>
  <c r="AI33" i="530" s="1"/>
  <c r="AJ33" i="530" s="1"/>
  <c r="AK33" i="530" s="1"/>
  <c r="AL33" i="530" s="1"/>
  <c r="AM33" i="530" s="1"/>
  <c r="AN33" i="530" s="1"/>
  <c r="AO33" i="530" s="1"/>
  <c r="AP33" i="530" s="1"/>
  <c r="AQ33" i="530" s="1"/>
  <c r="AR33" i="530" s="1"/>
  <c r="AS33" i="530" s="1"/>
  <c r="AT33" i="530" s="1"/>
  <c r="AU33" i="530" s="1"/>
  <c r="AV33" i="530" s="1"/>
  <c r="AW33" i="530" s="1"/>
  <c r="AX33" i="530" s="1"/>
  <c r="AY33" i="530" s="1"/>
  <c r="AZ33" i="530" s="1"/>
  <c r="BA33" i="530" s="1"/>
  <c r="BB33" i="530" s="1"/>
  <c r="BC33" i="530" s="1"/>
  <c r="BD33" i="530" s="1"/>
  <c r="BE33" i="530" s="1"/>
  <c r="BF33" i="530" s="1"/>
  <c r="BG33" i="530" s="1"/>
  <c r="BH33" i="530" s="1"/>
  <c r="BI33" i="530" s="1"/>
  <c r="BJ33" i="530" s="1"/>
  <c r="BK33" i="530" s="1"/>
  <c r="BL33" i="530" s="1"/>
  <c r="BM33" i="530" s="1"/>
  <c r="BN33" i="530" s="1"/>
  <c r="BO33" i="530" s="1"/>
  <c r="BP33" i="530" s="1"/>
  <c r="BQ33" i="530" s="1"/>
  <c r="BR33" i="530" s="1"/>
  <c r="G33" i="530" s="1"/>
  <c r="K32" i="530"/>
  <c r="L32" i="530" s="1"/>
  <c r="M32" i="530" s="1"/>
  <c r="N32" i="530" s="1"/>
  <c r="O32" i="530" s="1"/>
  <c r="P32" i="530" s="1"/>
  <c r="Q32" i="530" s="1"/>
  <c r="R32" i="530" s="1"/>
  <c r="S32" i="530" s="1"/>
  <c r="T32" i="530" s="1"/>
  <c r="U32" i="530" s="1"/>
  <c r="V32" i="530" s="1"/>
  <c r="W32" i="530" s="1"/>
  <c r="X32" i="530" s="1"/>
  <c r="Y32" i="530" s="1"/>
  <c r="Z32" i="530" s="1"/>
  <c r="AA32" i="530" s="1"/>
  <c r="AB32" i="530" s="1"/>
  <c r="AC32" i="530" s="1"/>
  <c r="AD32" i="530" s="1"/>
  <c r="AE32" i="530" s="1"/>
  <c r="AF32" i="530" s="1"/>
  <c r="AG32" i="530" s="1"/>
  <c r="AH32" i="530" s="1"/>
  <c r="AI32" i="530" s="1"/>
  <c r="AJ32" i="530" s="1"/>
  <c r="AK32" i="530" s="1"/>
  <c r="AL32" i="530" s="1"/>
  <c r="AM32" i="530" s="1"/>
  <c r="AN32" i="530" s="1"/>
  <c r="AO32" i="530" s="1"/>
  <c r="AP32" i="530" s="1"/>
  <c r="AQ32" i="530" s="1"/>
  <c r="AR32" i="530" s="1"/>
  <c r="AS32" i="530" s="1"/>
  <c r="AT32" i="530" s="1"/>
  <c r="AU32" i="530" s="1"/>
  <c r="AV32" i="530" s="1"/>
  <c r="AW32" i="530" s="1"/>
  <c r="AX32" i="530" s="1"/>
  <c r="AY32" i="530" s="1"/>
  <c r="AZ32" i="530" s="1"/>
  <c r="BA32" i="530" s="1"/>
  <c r="BB32" i="530" s="1"/>
  <c r="BC32" i="530" s="1"/>
  <c r="BD32" i="530" s="1"/>
  <c r="BE32" i="530" s="1"/>
  <c r="BF32" i="530" s="1"/>
  <c r="BG32" i="530" s="1"/>
  <c r="BH32" i="530" s="1"/>
  <c r="BI32" i="530" s="1"/>
  <c r="BJ32" i="530" s="1"/>
  <c r="BK32" i="530" s="1"/>
  <c r="BL32" i="530" s="1"/>
  <c r="BM32" i="530" s="1"/>
  <c r="BN32" i="530" s="1"/>
  <c r="BO32" i="530" s="1"/>
  <c r="BP32" i="530" s="1"/>
  <c r="BQ32" i="530" s="1"/>
  <c r="BR32" i="530" s="1"/>
  <c r="G32" i="530" s="1"/>
  <c r="F131" i="530"/>
  <c r="K31" i="530"/>
  <c r="G33" i="531" l="1"/>
  <c r="P33" i="532"/>
  <c r="P33" i="535" s="1"/>
  <c r="G35" i="531"/>
  <c r="P35" i="532"/>
  <c r="P35" i="535" s="1"/>
  <c r="K131" i="530"/>
  <c r="L31" i="530"/>
  <c r="G32" i="531"/>
  <c r="P32" i="532"/>
  <c r="P32" i="535" s="1"/>
  <c r="H35" i="531" l="1"/>
  <c r="J35" i="531" s="1"/>
  <c r="I35" i="531"/>
  <c r="H33" i="531"/>
  <c r="I33" i="531"/>
  <c r="H32" i="531"/>
  <c r="I32" i="531"/>
  <c r="L131" i="530"/>
  <c r="M31" i="530"/>
  <c r="L35" i="531" l="1"/>
  <c r="K35" i="531"/>
  <c r="M131" i="530"/>
  <c r="N31" i="530"/>
  <c r="M35" i="531" l="1"/>
  <c r="O35" i="531" s="1"/>
  <c r="N131" i="530"/>
  <c r="O31" i="530"/>
  <c r="N35" i="531" l="1"/>
  <c r="P35" i="531" s="1"/>
  <c r="O131" i="530"/>
  <c r="P31" i="530"/>
  <c r="R35" i="531" l="1"/>
  <c r="Q35" i="531"/>
  <c r="P131" i="530"/>
  <c r="Q31" i="530"/>
  <c r="S35" i="531" l="1"/>
  <c r="U35" i="531" s="1"/>
  <c r="Q131" i="530"/>
  <c r="R31" i="530"/>
  <c r="T35" i="531" l="1"/>
  <c r="V35" i="531" s="1"/>
  <c r="W35" i="531" s="1"/>
  <c r="R131" i="530"/>
  <c r="S31" i="530"/>
  <c r="J35" i="527" l="1"/>
  <c r="K35" i="527" s="1"/>
  <c r="Z35" i="527" s="1"/>
  <c r="Q35" i="532"/>
  <c r="Q35" i="535" s="1"/>
  <c r="S131" i="530"/>
  <c r="T31" i="530"/>
  <c r="AA35" i="535" l="1"/>
  <c r="X35" i="535"/>
  <c r="Z35" i="535" s="1"/>
  <c r="T131" i="530"/>
  <c r="U31" i="530"/>
  <c r="U131" i="530" l="1"/>
  <c r="V31" i="530"/>
  <c r="V131" i="530" l="1"/>
  <c r="W31" i="530"/>
  <c r="W131" i="530" l="1"/>
  <c r="X31" i="530"/>
  <c r="X131" i="530" l="1"/>
  <c r="Y31" i="530"/>
  <c r="Y131" i="530" l="1"/>
  <c r="Z31" i="530"/>
  <c r="Z131" i="530" l="1"/>
  <c r="AA31" i="530"/>
  <c r="AA131" i="530" l="1"/>
  <c r="AB31" i="530"/>
  <c r="AB131" i="530" l="1"/>
  <c r="AC31" i="530"/>
  <c r="AC131" i="530" l="1"/>
  <c r="AD31" i="530"/>
  <c r="AD131" i="530" l="1"/>
  <c r="AE31" i="530"/>
  <c r="AE131" i="530" l="1"/>
  <c r="AF31" i="530"/>
  <c r="AF131" i="530" l="1"/>
  <c r="AG31" i="530"/>
  <c r="AG131" i="530" l="1"/>
  <c r="AH31" i="530"/>
  <c r="AH131" i="530" l="1"/>
  <c r="AI31" i="530"/>
  <c r="AI131" i="530" l="1"/>
  <c r="AJ31" i="530"/>
  <c r="AJ131" i="530" l="1"/>
  <c r="AK31" i="530"/>
  <c r="AK131" i="530" l="1"/>
  <c r="AL31" i="530"/>
  <c r="AL131" i="530" l="1"/>
  <c r="AM31" i="530"/>
  <c r="AM131" i="530" l="1"/>
  <c r="AN31" i="530"/>
  <c r="AN131" i="530" l="1"/>
  <c r="AO31" i="530"/>
  <c r="AO131" i="530" l="1"/>
  <c r="AP31" i="530"/>
  <c r="AP131" i="530" l="1"/>
  <c r="AQ31" i="530"/>
  <c r="AQ131" i="530" l="1"/>
  <c r="AR31" i="530"/>
  <c r="AR131" i="530" l="1"/>
  <c r="AS31" i="530"/>
  <c r="AS131" i="530" l="1"/>
  <c r="AT31" i="530"/>
  <c r="AT131" i="530" l="1"/>
  <c r="AU31" i="530"/>
  <c r="AU131" i="530" l="1"/>
  <c r="AV31" i="530"/>
  <c r="AV131" i="530" l="1"/>
  <c r="AW31" i="530"/>
  <c r="AW131" i="530" l="1"/>
  <c r="AX31" i="530"/>
  <c r="AX131" i="530" l="1"/>
  <c r="AY31" i="530"/>
  <c r="AY131" i="530" l="1"/>
  <c r="AZ31" i="530"/>
  <c r="AZ131" i="530" l="1"/>
  <c r="BA31" i="530"/>
  <c r="BA131" i="530" l="1"/>
  <c r="BB31" i="530"/>
  <c r="BB131" i="530" l="1"/>
  <c r="BC31" i="530"/>
  <c r="BC131" i="530" l="1"/>
  <c r="BD31" i="530"/>
  <c r="BD131" i="530" l="1"/>
  <c r="BE31" i="530"/>
  <c r="BE131" i="530" l="1"/>
  <c r="BF31" i="530"/>
  <c r="BF131" i="530" l="1"/>
  <c r="BG31" i="530"/>
  <c r="BG131" i="530" l="1"/>
  <c r="BH31" i="530"/>
  <c r="BH131" i="530" l="1"/>
  <c r="BI31" i="530"/>
  <c r="BI131" i="530" l="1"/>
  <c r="BJ31" i="530"/>
  <c r="BJ131" i="530" l="1"/>
  <c r="BK31" i="530"/>
  <c r="BK131" i="530" l="1"/>
  <c r="BL31" i="530"/>
  <c r="BL131" i="530" l="1"/>
  <c r="BM31" i="530"/>
  <c r="BM131" i="530" l="1"/>
  <c r="BN31" i="530"/>
  <c r="BN131" i="530" l="1"/>
  <c r="BO31" i="530"/>
  <c r="BO131" i="530" l="1"/>
  <c r="BP31" i="530"/>
  <c r="BP131" i="530" l="1"/>
  <c r="BQ31" i="530"/>
  <c r="BQ131" i="530" l="1"/>
  <c r="BR31" i="530"/>
  <c r="BR131" i="530" l="1"/>
  <c r="G31" i="530"/>
  <c r="G31" i="531" l="1"/>
  <c r="G131" i="530"/>
  <c r="P31" i="532"/>
  <c r="P131" i="532" l="1"/>
  <c r="P31" i="535"/>
  <c r="P131" i="535" s="1"/>
  <c r="I31" i="531"/>
  <c r="I131" i="531" s="1"/>
  <c r="G131" i="531"/>
  <c r="H31" i="531"/>
  <c r="J33" i="531" l="1"/>
  <c r="L33" i="531" s="1"/>
  <c r="J31" i="531"/>
  <c r="H131" i="531"/>
  <c r="J32" i="531"/>
  <c r="K33" i="531" l="1"/>
  <c r="L32" i="531"/>
  <c r="K32" i="531"/>
  <c r="L31" i="531"/>
  <c r="K31" i="531"/>
  <c r="J131" i="531"/>
  <c r="M33" i="531" l="1"/>
  <c r="O33" i="531" s="1"/>
  <c r="L131" i="531"/>
  <c r="M31" i="531"/>
  <c r="K131" i="531"/>
  <c r="M32" i="531"/>
  <c r="N33" i="531" l="1"/>
  <c r="P33" i="531" s="1"/>
  <c r="R33" i="531" s="1"/>
  <c r="O32" i="531"/>
  <c r="N32" i="531"/>
  <c r="N31" i="531"/>
  <c r="M131" i="531"/>
  <c r="O31" i="531"/>
  <c r="Q33" i="531" l="1"/>
  <c r="S33" i="531" s="1"/>
  <c r="U33" i="531" s="1"/>
  <c r="O131" i="531"/>
  <c r="P32" i="531"/>
  <c r="Q32" i="531" s="1"/>
  <c r="P31" i="531"/>
  <c r="N131" i="531"/>
  <c r="T33" i="531" l="1"/>
  <c r="V33" i="531" s="1"/>
  <c r="W33" i="531" s="1"/>
  <c r="J33" i="527" s="1"/>
  <c r="K33" i="527" s="1"/>
  <c r="Z33" i="527" s="1"/>
  <c r="R32" i="531"/>
  <c r="R31" i="531"/>
  <c r="Q31" i="531"/>
  <c r="P131" i="531"/>
  <c r="Q33" i="532" l="1"/>
  <c r="Q33" i="535" s="1"/>
  <c r="X33" i="535" s="1"/>
  <c r="Z33" i="535" s="1"/>
  <c r="R131" i="531"/>
  <c r="Q131" i="531"/>
  <c r="S31" i="531"/>
  <c r="S32" i="531"/>
  <c r="AA33" i="535" l="1"/>
  <c r="U32" i="531"/>
  <c r="T32" i="531"/>
  <c r="U31" i="531"/>
  <c r="S131" i="531"/>
  <c r="T31" i="531"/>
  <c r="U131" i="531" l="1"/>
  <c r="V32" i="531"/>
  <c r="W32" i="531" s="1"/>
  <c r="Q32" i="532" s="1"/>
  <c r="Q32" i="535" s="1"/>
  <c r="V31" i="531"/>
  <c r="T131" i="531"/>
  <c r="J32" i="527" l="1"/>
  <c r="K32" i="527" s="1"/>
  <c r="Z32" i="527" s="1"/>
  <c r="W31" i="531"/>
  <c r="V131" i="531"/>
  <c r="AA32" i="535"/>
  <c r="X32" i="535"/>
  <c r="Z32" i="535" s="1"/>
  <c r="X33" i="531" l="1"/>
  <c r="X35" i="531"/>
  <c r="X32" i="531"/>
  <c r="W131" i="531"/>
  <c r="J31" i="527"/>
  <c r="Q31" i="532"/>
  <c r="X31" i="531"/>
  <c r="X131" i="531" l="1"/>
  <c r="Q131" i="532"/>
  <c r="Q31" i="535"/>
  <c r="J131" i="527"/>
  <c r="K31" i="527"/>
  <c r="K131" i="527" l="1"/>
  <c r="Z31" i="527"/>
  <c r="Q131" i="535"/>
  <c r="X31" i="535"/>
  <c r="Z31" i="535" s="1"/>
  <c r="AA31" i="535"/>
</calcChain>
</file>

<file path=xl/comments1.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0.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1.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2.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3.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4.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5.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6.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17.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2.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3.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4.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5.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6.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7.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8.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comments9.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sharedStrings.xml><?xml version="1.0" encoding="utf-8"?>
<sst xmlns="http://schemas.openxmlformats.org/spreadsheetml/2006/main" count="1244" uniqueCount="394">
  <si>
    <t>מספר סידורי</t>
  </si>
  <si>
    <t>שם המוסד</t>
  </si>
  <si>
    <t>ניקוד</t>
  </si>
  <si>
    <t>שיעור יחסי</t>
  </si>
  <si>
    <t>משקל</t>
  </si>
  <si>
    <t>שנת תקציב</t>
  </si>
  <si>
    <t>שיעור תמיכה</t>
  </si>
  <si>
    <t>סה"כ ניקוד</t>
  </si>
  <si>
    <t>סה"כ</t>
  </si>
  <si>
    <t>מעבר תנאי סף</t>
  </si>
  <si>
    <t>הערות</t>
  </si>
  <si>
    <t>התחשיב הבסיסי</t>
  </si>
  <si>
    <t>שיעור התמיכה המתוקנן</t>
  </si>
  <si>
    <t>סכום בסיסי</t>
  </si>
  <si>
    <t>מס"ד</t>
  </si>
  <si>
    <t>פרמטרים לחישוב מנגנון ההגנה</t>
  </si>
  <si>
    <t>מנגנון ההגנה</t>
  </si>
  <si>
    <t>סעיף</t>
  </si>
  <si>
    <t>ערך</t>
  </si>
  <si>
    <t>שיעור פיחות מירבי בתמיכה</t>
  </si>
  <si>
    <t>שיעור תמיכה מינימלי משנה קודמת</t>
  </si>
  <si>
    <t xml:space="preserve">פרמטרים לבחינת הרכב חברי הוועדה </t>
  </si>
  <si>
    <t>מנגנון התוספת בגין הרכב חברי הועדה</t>
  </si>
  <si>
    <t>מוסד אשר מספר הנשים החברות בוועד המנהל שלו לעומת כלל חברי הוועד המנהל גדול מ:</t>
  </si>
  <si>
    <t>תגדל התמיכה בו ב:</t>
  </si>
  <si>
    <t>בקרה ראשית</t>
  </si>
  <si>
    <t>0/1</t>
  </si>
  <si>
    <t>בדוק נתוני הזנה</t>
  </si>
  <si>
    <t>משקולות קריטריונים</t>
  </si>
  <si>
    <t>מספר</t>
  </si>
  <si>
    <t>שנה</t>
  </si>
  <si>
    <t>תקציב התמיכה</t>
  </si>
  <si>
    <t>חסר נתון</t>
  </si>
  <si>
    <t>בקרת נתונים</t>
  </si>
  <si>
    <t>ריק</t>
  </si>
  <si>
    <t>שיעור תמיכה לפני הרכב חברי הוועדה</t>
  </si>
  <si>
    <t>מספר הנשים החברות בוועד המנהל</t>
  </si>
  <si>
    <t>מספר כלל חברי הוועד המנהל</t>
  </si>
  <si>
    <t>אחוז הנשים מכלל חברי הועד המנהל</t>
  </si>
  <si>
    <t>המוסד זכאי לתוספת בגין הרכב הועדה (0/1)</t>
  </si>
  <si>
    <t>בקרץ מספר נשים בוועד</t>
  </si>
  <si>
    <t>מספר שאינו שלילי</t>
  </si>
  <si>
    <t>בקרת מספר נשים כולל</t>
  </si>
  <si>
    <t>הדרכה למשתמש</t>
  </si>
  <si>
    <t>הדרכה להזנת נתונים</t>
  </si>
  <si>
    <t>דגש</t>
  </si>
  <si>
    <t>תא שאיננו מיועד להזנה. תא זה מציג מידע עפ"י נוסחה קבועה ואין לשנות אותה.</t>
  </si>
  <si>
    <t>חום</t>
  </si>
  <si>
    <t>צהוב</t>
  </si>
  <si>
    <t>אדום</t>
  </si>
  <si>
    <t>הזנת נתונים</t>
  </si>
  <si>
    <t>מטרת התא</t>
  </si>
  <si>
    <t>הצגת מידע</t>
  </si>
  <si>
    <t>התראת שגיאה</t>
  </si>
  <si>
    <t>צבע התא</t>
  </si>
  <si>
    <t>תאריך בניית המודל</t>
  </si>
  <si>
    <t>קיימת שגיאה בהזנת נתונים באחד מהתאים המיועדים להזנה, נדרש להזין את הנתונים הנדרשים לפני קביעת גובה תמיכה סופי.</t>
  </si>
  <si>
    <t>מספר שלם</t>
  </si>
  <si>
    <t>מספר שלם שאינו שלילי</t>
  </si>
  <si>
    <t>טקסט</t>
  </si>
  <si>
    <t>טקסט מרשימה סגורה</t>
  </si>
  <si>
    <t>סוגי בקרות</t>
  </si>
  <si>
    <t>ממוצע</t>
  </si>
  <si>
    <t>ספירת לא ריקים</t>
  </si>
  <si>
    <t>בדיקת תא שורה 30</t>
  </si>
  <si>
    <t>מספר בקרה</t>
  </si>
  <si>
    <t>רשימה סגורה</t>
  </si>
  <si>
    <t>מספר חיובי</t>
  </si>
  <si>
    <t>מספר שלם חיובי</t>
  </si>
  <si>
    <t>נתון למכפיל1</t>
  </si>
  <si>
    <t>ניקוד לאחר מכפיל1</t>
  </si>
  <si>
    <t>ניקוד לאחר מכפיל2</t>
  </si>
  <si>
    <t>טור הזנת מספר</t>
  </si>
  <si>
    <t>טור הזנת מספר שלם</t>
  </si>
  <si>
    <t>טור הזנת מספר שאינו שלילי</t>
  </si>
  <si>
    <t>טור הזנת  מספר שלם שאינו שלילי</t>
  </si>
  <si>
    <t>טור הזנת מספר חיובי</t>
  </si>
  <si>
    <t>טור הזנת מספר שלם חיובי</t>
  </si>
  <si>
    <t>טור הזנת מספר טקסט</t>
  </si>
  <si>
    <t>טור הזנת טקסט מרשימה סגורה</t>
  </si>
  <si>
    <t>מעבר תנאי סף-אישור מיוחד</t>
  </si>
  <si>
    <t>עומד בתנאי סף כלליים אחרים</t>
  </si>
  <si>
    <t>בקרת נתון זכאי להגנה</t>
  </si>
  <si>
    <t>גובה התמיכה</t>
  </si>
  <si>
    <t>שיעור תמיכה לאחר הגנה</t>
  </si>
  <si>
    <t>שיעור יחסי לאחר הגנה</t>
  </si>
  <si>
    <t>הגנה 10</t>
  </si>
  <si>
    <t>אינדיקציית הגנה 10</t>
  </si>
  <si>
    <t>זקוק להגנה 10</t>
  </si>
  <si>
    <t>שיעור יחסי לאחר הגנה 9</t>
  </si>
  <si>
    <t>הגנה 9</t>
  </si>
  <si>
    <t>אינדיקציית הגנה 9</t>
  </si>
  <si>
    <t>זקוק להגנה 9</t>
  </si>
  <si>
    <t>שיעור יחסי לאחר הגנה 8</t>
  </si>
  <si>
    <t>הגנה 8</t>
  </si>
  <si>
    <t>אינדיקציית הגנה 8</t>
  </si>
  <si>
    <t>זקוק להגנה 8</t>
  </si>
  <si>
    <t>שיעור יחסי לאחר הגנה 7</t>
  </si>
  <si>
    <t>הגנה 7</t>
  </si>
  <si>
    <t>אינדיקציית הגנה 7</t>
  </si>
  <si>
    <t>זקוק להגנה 7</t>
  </si>
  <si>
    <t>שיעור יחסי לאחר הגנה 6</t>
  </si>
  <si>
    <t>הגנה 6</t>
  </si>
  <si>
    <t>אינדיקציית הגנה 6</t>
  </si>
  <si>
    <t>זקוק להגנה 6</t>
  </si>
  <si>
    <t>שיעור יחסי לאחר הגנה 5</t>
  </si>
  <si>
    <t>הגנה 5</t>
  </si>
  <si>
    <t>אינדיקציית הגנה 5</t>
  </si>
  <si>
    <t>זקוק להגנה 5</t>
  </si>
  <si>
    <t>שיעור יחסי לאחר הגנה 4</t>
  </si>
  <si>
    <t>הגנה 4</t>
  </si>
  <si>
    <t>אינדיקציית הגנה 4</t>
  </si>
  <si>
    <t>זקוק להגנה 4</t>
  </si>
  <si>
    <t>שיעור יחסי לאחר הגנה 3</t>
  </si>
  <si>
    <t>הגנה 3</t>
  </si>
  <si>
    <t>אינדיקציית הגנה 3</t>
  </si>
  <si>
    <t>זקוק להגנה 3</t>
  </si>
  <si>
    <t>שיעור יחסי לאחר הגנה 2</t>
  </si>
  <si>
    <t>הגנה 2</t>
  </si>
  <si>
    <t>אינדיקציית הגנה 2</t>
  </si>
  <si>
    <t>זקוק להגנה 2</t>
  </si>
  <si>
    <t>שיעור יחסי לאחר הגנה 1</t>
  </si>
  <si>
    <t>הגנה 1</t>
  </si>
  <si>
    <t>אינדיקציית הגנה 1</t>
  </si>
  <si>
    <t>זקוק להגנה</t>
  </si>
  <si>
    <t>זכאי להגנה</t>
  </si>
  <si>
    <t>שיעור תמיכה יחסי בשנה קודמת</t>
  </si>
  <si>
    <t>נתון עזר</t>
  </si>
  <si>
    <t>בקרת על</t>
  </si>
  <si>
    <t>גובה תמיכה לאחר קיזוזים והגבלה לסכום מבוקש</t>
  </si>
  <si>
    <t>הגבלה לסכום מבוקש</t>
  </si>
  <si>
    <t>שיעור תמיכה לפני הגבלות לסכום מבוקש וקיזוזים</t>
  </si>
  <si>
    <t>גובה תמיכה לפי התחשיב הבסיסי</t>
  </si>
  <si>
    <t>גובה התמיכה בשנה הקודמת</t>
  </si>
  <si>
    <t>שיעור התמיכה בשנה הקודמת</t>
  </si>
  <si>
    <t>תמיכה 5</t>
  </si>
  <si>
    <t>תמיכה מקסימאלית 5</t>
  </si>
  <si>
    <t>נתון עזר 5</t>
  </si>
  <si>
    <t>תמיכה 4</t>
  </si>
  <si>
    <t>תמיכה מקסימאלית 4</t>
  </si>
  <si>
    <t>נתון עזר 4</t>
  </si>
  <si>
    <t>תמיכה 3</t>
  </si>
  <si>
    <t>תמיכה מקסימאלית 3</t>
  </si>
  <si>
    <t>נתון עזר 3</t>
  </si>
  <si>
    <t>תמיכה 2</t>
  </si>
  <si>
    <t>תמיכה מקסימאלית 2</t>
  </si>
  <si>
    <t>נתון עזר 2</t>
  </si>
  <si>
    <t>שיעור תמיכה יחסי</t>
  </si>
  <si>
    <t>תמיכה יחסית לאחר הגבלה לסכום מבוקש</t>
  </si>
  <si>
    <t>גובה תמיכה לאחר הגבלה לסכום מבוקש</t>
  </si>
  <si>
    <t xml:space="preserve">תמיכה מקסימאלית </t>
  </si>
  <si>
    <t>האם קיימת הגבלה ראשונית?</t>
  </si>
  <si>
    <t>גובה תמיכה מומלצת</t>
  </si>
  <si>
    <t>גובה סכום התמיכה המבוקש</t>
  </si>
  <si>
    <t>גובה תמיכה לאחר קיזוזים</t>
  </si>
  <si>
    <t>סכום תמיכה ראשוני לאחר קיזוז</t>
  </si>
  <si>
    <t>גובה סכום מקוזז</t>
  </si>
  <si>
    <t>ימי איחור</t>
  </si>
  <si>
    <t>גובה התמיכה המומלצת</t>
  </si>
  <si>
    <t>גובה התמיכה המומלץ</t>
  </si>
  <si>
    <t>סכום התמיכה המומלץ אחרי קיזוז</t>
  </si>
  <si>
    <t>קיזוזים בגין החלטות ועדה</t>
  </si>
  <si>
    <t>קיזוזים בגין ימי איחור</t>
  </si>
  <si>
    <t xml:space="preserve">סכום תמיכה מומלץ עפ"י מודל תמיכה
</t>
  </si>
  <si>
    <t>נימוקים</t>
  </si>
  <si>
    <t>סטאטוס התיק</t>
  </si>
  <si>
    <t xml:space="preserve">סיווג סוציואקונומי  </t>
  </si>
  <si>
    <t>רשות מקומית</t>
  </si>
  <si>
    <t>סיבות לשינויים ביחס לשנה קודמת</t>
  </si>
  <si>
    <t>סה"כ תמיכה סופית בשנה הקודמת</t>
  </si>
  <si>
    <t>סה"כ תמיכה לאחר ועדה ממליצה בשנה הקודמת</t>
  </si>
  <si>
    <t>מהות הבקשה</t>
  </si>
  <si>
    <t>שם הגוף</t>
  </si>
  <si>
    <t>מספר העמותה</t>
  </si>
  <si>
    <t>מגיש בקשה</t>
  </si>
  <si>
    <t>מס' בקשה</t>
  </si>
  <si>
    <t>סכום תמיכה מומלצת לאחר חלוקת קיזוזים והגבלה לסכום המבוקש</t>
  </si>
  <si>
    <t>אחוז במודל הנוכחי לפני קיזוז לעומת סופי בשנה הקודמת</t>
  </si>
  <si>
    <t>סכום תמיכה מומלץ עפ"י מודל תמיכה</t>
  </si>
  <si>
    <t>סכום מבוקש
במודל</t>
  </si>
  <si>
    <t>רלוונטי למבחן עמידה בתנאי סף? 1=רלוונטי. 0= לא רלוונטי אבל נדרשת בקרה על הזנת נתונים. 99= לא רלוונטי ולא נדרשת בקה על הזנת נתונים</t>
  </si>
  <si>
    <t>מעבר תנאי סף- במידה ולא רלוונטי להשאיר ריק</t>
  </si>
  <si>
    <t>שורה ריקה למרכוז במידת הצורך</t>
  </si>
  <si>
    <t>רלוונטי לוועדה</t>
  </si>
  <si>
    <t>שינוי חריג בסכום שנה קודמת מול שנה נוכחית</t>
  </si>
  <si>
    <t>שינוי חריג באחוזים שנה קודמת מול שנה נוכחית</t>
  </si>
  <si>
    <t>ניהול גרסאות</t>
  </si>
  <si>
    <t>מספר גרסה</t>
  </si>
  <si>
    <t>תאריך עדכון גרסה</t>
  </si>
  <si>
    <t>תאריך גרסה של מבחן תמיכה</t>
  </si>
  <si>
    <t>התאמות נוספות של מבחן תמיכה</t>
  </si>
  <si>
    <t>מספר סידורי של המוסד</t>
  </si>
  <si>
    <t>טבלת תוצאות ניקוד למוסד</t>
  </si>
  <si>
    <t>סה"כ ניקוד קריטריון פעילות</t>
  </si>
  <si>
    <t>סכום תמיכה בשנה קודמת</t>
  </si>
  <si>
    <t>תאריך עדכון מודל</t>
  </si>
  <si>
    <t>הוראת שעה/מעבר:</t>
  </si>
  <si>
    <t>תקציב</t>
  </si>
  <si>
    <t>שיעור תמיכה לאחר הרכב חברי הוועדה</t>
  </si>
  <si>
    <t>שיעור תמיכה יחסי לאחר הרכב חברי הוועדה</t>
  </si>
  <si>
    <t>גובה התמיכה לאחר הרכב חברי הוועדה</t>
  </si>
  <si>
    <t>בקרת שיעור תמיכה לפני הרכב חברי הוועדה</t>
  </si>
  <si>
    <t>שיעור התמיכה וסכום התמיכה לפי המודל</t>
  </si>
  <si>
    <t>תמיכה ע"פ המודל לפני הגבלות לסכום מבוקש וקיזוזים</t>
  </si>
  <si>
    <t>שינוי גובה תמיכה משנה קודמת</t>
  </si>
  <si>
    <t>שיעור השינוי גובה תמיכה משנה קודמת</t>
  </si>
  <si>
    <t>סה"כ קיזוזים</t>
  </si>
  <si>
    <t>גובה סכום התמיכה המבוקש לאחר הפחתת קיזוזים</t>
  </si>
  <si>
    <t>תמיכה ראשונית</t>
  </si>
  <si>
    <t>תמיכה לאחר הגבלה לסכום מבוקש (2)</t>
  </si>
  <si>
    <t>פער שנה קודמת מול שנה נוכחית</t>
  </si>
  <si>
    <t>פער באחוזים שנה קודמת מול שנה נוכחית</t>
  </si>
  <si>
    <t>שיעור התמיכה</t>
  </si>
  <si>
    <t>גובה תמיכה מאושר בתקנה</t>
  </si>
  <si>
    <t>טור הזנת טקסט</t>
  </si>
  <si>
    <t>אחוז בין 0 ל-100</t>
  </si>
  <si>
    <t>אינו עומד בתנאי סף</t>
  </si>
  <si>
    <t>סיווג</t>
  </si>
  <si>
    <t>מקדם</t>
  </si>
  <si>
    <t/>
  </si>
  <si>
    <t>האם חלה הוראת השעה בשנה הספציפית</t>
  </si>
  <si>
    <t>גובה הגנה</t>
  </si>
  <si>
    <t>שיעור תמיכה לפני בדיקת פעילות יחידה</t>
  </si>
  <si>
    <t>שיעור תמיכה לאחר בדיקת פעילות יחידה</t>
  </si>
  <si>
    <t>שיעור תמיכה יחסי לאחר בדיקת פעילות יחידה</t>
  </si>
  <si>
    <t>גובה התמיכה לאחר בדיקת פעילות יחידה</t>
  </si>
  <si>
    <t>שיעור תמיכה לפני הגנה</t>
  </si>
  <si>
    <t>החלת מקדם תלוי משתנה</t>
  </si>
  <si>
    <t>הגדרות</t>
  </si>
  <si>
    <t>הגדרת שנה</t>
  </si>
  <si>
    <t>תאריך התחלה</t>
  </si>
  <si>
    <t>תאריך סיום</t>
  </si>
  <si>
    <t>בקרת סכום התמיכה המבוקש</t>
  </si>
  <si>
    <t>נדרש להזין מידע בהתאם להנחיות מבחן התמיכה, אי הזנה של תא יכולה להביא לידי שגיאה בתוצאות במודל. במקומות שבהם מזינים 0/1, אז המשמעות של 0 הוא "לא" ו-1 "כן"</t>
  </si>
  <si>
    <r>
      <rPr>
        <b/>
        <sz val="20"/>
        <color theme="1"/>
        <rFont val="Arial"/>
        <family val="2"/>
        <scheme val="minor"/>
      </rPr>
      <t>הערה חשובה:</t>
    </r>
    <r>
      <rPr>
        <b/>
        <sz val="16"/>
        <color theme="1"/>
        <rFont val="Arial"/>
        <family val="2"/>
        <scheme val="minor"/>
      </rPr>
      <t xml:space="preserve"> בעת עריכת המודל - חל </t>
    </r>
    <r>
      <rPr>
        <b/>
        <u/>
        <sz val="16"/>
        <color theme="1"/>
        <rFont val="Arial"/>
        <family val="2"/>
        <scheme val="minor"/>
      </rPr>
      <t>איסור מוחלט</t>
    </r>
    <r>
      <rPr>
        <b/>
        <sz val="16"/>
        <color theme="1"/>
        <rFont val="Arial"/>
        <family val="2"/>
        <scheme val="minor"/>
      </rPr>
      <t xml:space="preserve"> לבצע </t>
    </r>
    <r>
      <rPr>
        <i/>
        <u/>
        <sz val="16"/>
        <color theme="1"/>
        <rFont val="Arial"/>
        <family val="2"/>
        <scheme val="minor"/>
      </rPr>
      <t>גזירה</t>
    </r>
    <r>
      <rPr>
        <i/>
        <sz val="16"/>
        <color theme="1"/>
        <rFont val="Arial"/>
        <family val="2"/>
        <scheme val="minor"/>
      </rPr>
      <t xml:space="preserve"> והדבקה</t>
    </r>
    <r>
      <rPr>
        <b/>
        <sz val="16"/>
        <color theme="1"/>
        <rFont val="Arial"/>
        <family val="2"/>
        <scheme val="minor"/>
      </rPr>
      <t xml:space="preserve"> או </t>
    </r>
    <r>
      <rPr>
        <i/>
        <sz val="16"/>
        <color theme="1"/>
        <rFont val="Arial"/>
        <family val="2"/>
        <scheme val="minor"/>
      </rPr>
      <t>העברה של תא ממקום למקום על ידי גרירה</t>
    </r>
    <r>
      <rPr>
        <b/>
        <sz val="16"/>
        <color theme="1"/>
        <rFont val="Arial"/>
        <family val="2"/>
        <scheme val="minor"/>
      </rPr>
      <t>.
אסור לבצע "הוספה" או "מחיקה" של שורות או עמודות</t>
    </r>
  </si>
  <si>
    <t>שם/מספר מתחרה</t>
  </si>
  <si>
    <t>גיל</t>
  </si>
  <si>
    <t>המוסד הגיש תכנית מפורטת לתחרות הקרובה</t>
  </si>
  <si>
    <t>המוסד הגיש הצעת תקציב אשר הינה סבירה ותואמת את צורכי התחרות</t>
  </si>
  <si>
    <t>המוסד מנהל את התקציב המיועד לתחרות כמשק סגור</t>
  </si>
  <si>
    <t>המוסד עומד בדרישות הנוהל- ובכלל זה יעמיד עצמו לביקרות המשרד</t>
  </si>
  <si>
    <t>המוסד משתמש בכספי התמיכה רק למטרות שלשמן ניתנו</t>
  </si>
  <si>
    <t>המוסד מקיים תחרות אחת בכל שלוש שנים לפחות</t>
  </si>
  <si>
    <t>המוסד מעסקי מנהל אמנותי בשכר וצוות מקצועי מתאים</t>
  </si>
  <si>
    <t>שלב המיון נעשה בידי המנהל או בידי ועדה שמינה המנהל</t>
  </si>
  <si>
    <t>המוסד פרסם בקשורת מודעות בדבר התחרות</t>
  </si>
  <si>
    <t xml:space="preserve">התחרות תהיה בתחום מוזיקאלי מוגדר וכולל ביצוע חי על הבמה </t>
  </si>
  <si>
    <t xml:space="preserve">המוסד מקיים את הוראות החוק הרלבנטיות לפעילותו </t>
  </si>
  <si>
    <t>מספר מתחרים</t>
  </si>
  <si>
    <t>תחרות בנושא מוסיקלי ייחודי או כלי ייחודי</t>
  </si>
  <si>
    <t>גובה הכולל של הפרסים בשווי כספי בש"ח</t>
  </si>
  <si>
    <t>חבר השופטים, בכל קבוצת גיל, כולל 5 שופטים לפחות שהם בעלי ניסיון ומוניטין בתחום, מרביתם אזרחים או תושבי קבע</t>
  </si>
  <si>
    <t>תקציב הכולל בש"ח</t>
  </si>
  <si>
    <t>התחרות נערכת במתקן הולם, והאירועים המרכזיים פתוחים לקהל הרחב</t>
  </si>
  <si>
    <t>למוסד תקנון מפורט בדבר השיפוט בתחרות</t>
  </si>
  <si>
    <t>התחרות היא ברמה אמנותית גבוהה</t>
  </si>
  <si>
    <t>מספר מתחרים הקטן ביותר לקבוצות גיל</t>
  </si>
  <si>
    <t>המוסד מגיש לראשונה בקשה לתמיכה</t>
  </si>
  <si>
    <t>קבוצות גיל</t>
  </si>
  <si>
    <t>שם/מספר שופט</t>
  </si>
  <si>
    <t>בעל ניסיון ומוניטין בתחום</t>
  </si>
  <si>
    <t>קבוצה</t>
  </si>
  <si>
    <t>שופט לקבוצת גיל</t>
  </si>
  <si>
    <t>אזרח או תושב קבע בישראל</t>
  </si>
  <si>
    <t>מתחרים בקבוצת גיל</t>
  </si>
  <si>
    <t>גיל מינימלי (כולל)</t>
  </si>
  <si>
    <t>גיל מקס (כולל)</t>
  </si>
  <si>
    <t>רוב  שופטים תושבים/אזרחים</t>
  </si>
  <si>
    <t>תנאי סף לתחרות</t>
  </si>
  <si>
    <t>ייחודי</t>
  </si>
  <si>
    <t>מינימום מתחרים לקבוצת גיל</t>
  </si>
  <si>
    <t>מינימום מתחרים סה"כ</t>
  </si>
  <si>
    <t>סיווג לפני הקלה</t>
  </si>
  <si>
    <t>לא ייחודי</t>
  </si>
  <si>
    <t>מינימום שופטים לקבוצת גיל</t>
  </si>
  <si>
    <t>גובה פרסים</t>
  </si>
  <si>
    <t>גובה התקציב</t>
  </si>
  <si>
    <t>מתחרים בקבוצת גיל 1</t>
  </si>
  <si>
    <t>מתחרים בקבוצת גיל 2</t>
  </si>
  <si>
    <t>מתחרים בקבוצת גיל 3</t>
  </si>
  <si>
    <t>מתחרים בקבוצת גיל 4</t>
  </si>
  <si>
    <t>מתחרים בקבוצת גיל 5</t>
  </si>
  <si>
    <t>שופטים בקבוצת גיל 2</t>
  </si>
  <si>
    <t>שופטים בקבוצת גיל 3</t>
  </si>
  <si>
    <t>שופטים בקבוצת גיל 4</t>
  </si>
  <si>
    <t>שופטים בקבוצת גיל 5</t>
  </si>
  <si>
    <t>שופטים בקבוצת גיל 1</t>
  </si>
  <si>
    <t>עומד בתנאים באופן מלא</t>
  </si>
  <si>
    <t>מתחרים נדרשים</t>
  </si>
  <si>
    <t>מספר תנאים ב-100%</t>
  </si>
  <si>
    <t>מספר תנאים ב-70%</t>
  </si>
  <si>
    <t>מספר תנאים ב-50%</t>
  </si>
  <si>
    <t>עומד בתנאים בהינתן הקלות</t>
  </si>
  <si>
    <t>תחרות חדשה שעומדת בתנאים ב-50%</t>
  </si>
  <si>
    <t>מקדם תחרות חדשה</t>
  </si>
  <si>
    <t>עומד בתנאי סף (כולל עמידה לאור הקלות)</t>
  </si>
  <si>
    <t>מספר המתחרים</t>
  </si>
  <si>
    <t>מספר השופטים</t>
  </si>
  <si>
    <t>מיקום גיאוגרפי</t>
  </si>
  <si>
    <t>בעד כל מתחרה שהשתתף בתחרות האחרונה</t>
  </si>
  <si>
    <t>בעד כל שופט שכיהן בתחרות החארונה</t>
  </si>
  <si>
    <t>תל אביב והסביבה (עד 30 ק"מ מתל-אביב)</t>
  </si>
  <si>
    <t>מעל 30 ועד 50 ק"מ מתל-אביב (נתניה חדרה, יבנה, גדרה)</t>
  </si>
  <si>
    <t>מעל 50 ועד 100 ק"מ מתל-אביב (ירושלים, חיפה)</t>
  </si>
  <si>
    <t>מעל 100 ק"מ מתל-אביב (עכו, באר שבע, טבריה)</t>
  </si>
  <si>
    <t>התחרות התקיימה בפריפריה</t>
  </si>
  <si>
    <t>בעד כל שקל בתקציב התחרות</t>
  </si>
  <si>
    <t>מקדם בהינתן הקלות לתחרות הנתמכת לראשונה</t>
  </si>
  <si>
    <t>ניקוד לאחר מקדם</t>
  </si>
  <si>
    <t>מקדם 1</t>
  </si>
  <si>
    <t>ניקוד לאחר מקדם 1</t>
  </si>
  <si>
    <t>מספר מתחרים בתחרות האחרונה</t>
  </si>
  <si>
    <t>מספר השופטים הקטן ביותר לקבוצות גיל, בעלי ניסיון ומוניטין</t>
  </si>
  <si>
    <t>מספר שופטים בתחרות האחרונה</t>
  </si>
  <si>
    <t>שופטים בעלי ניסיון ומוניטין בקבוצת גיל</t>
  </si>
  <si>
    <t>סה"כ שופטים</t>
  </si>
  <si>
    <t>נספר למניין השופטים</t>
  </si>
  <si>
    <t>בקרה ראשית - מתחרים</t>
  </si>
  <si>
    <t>בקרה ראשית - שופטים</t>
  </si>
  <si>
    <t>תקציב התחרות האחרונה</t>
  </si>
  <si>
    <t>סך תקציב התחום בשנה קודמת</t>
  </si>
  <si>
    <t>יש להזין סך התקציב</t>
  </si>
  <si>
    <t>פרמטרים למקדם תחרות שמתייקמת בשנת התמיכה</t>
  </si>
  <si>
    <t>תחרות המתקיימת בשנה שבעדה מוגשת התמיכה, ניקודו יוכפל ב:</t>
  </si>
  <si>
    <t>האם התחרות בעדה מבוקשת התמיכה מקיימת בשנת התמיכה?</t>
  </si>
  <si>
    <t>שנת התמיכות</t>
  </si>
  <si>
    <t>מודל תמיכה - תחרויות ארציות</t>
  </si>
  <si>
    <t>המוסד קיבל הקלה בתנאי סף בתחרות הקודמת?</t>
  </si>
  <si>
    <t>כלל תנאי הסף צפוים להתקיים לגבי התחרות הבאה</t>
  </si>
  <si>
    <r>
      <t xml:space="preserve">את רשימת המוסדות יש להזין בגיליונות השמאליים של הקובץ הממוספרים מ1 עד 10 במקום שם הגיליון על ידי שינוי שם הגיליון לשם המוסד.
גיליון שממוספר מ1-10 ואינו נמצא בשימוש אין לשנות את שם הגיליון הקיים כברירת מחדל (מספר סידורי). במידה והוחלט לא להשתמש בגיליון לאחר כתיבת השם, נדרש לשנות חזרה את שם הגיליון למספר הסידורי
יש להזין במודל פרטים לגבי </t>
    </r>
    <r>
      <rPr>
        <b/>
        <u/>
        <sz val="18"/>
        <color theme="1"/>
        <rFont val="Arial"/>
        <family val="2"/>
        <scheme val="minor"/>
      </rPr>
      <t>התחרות החארונה שהתקיימה</t>
    </r>
  </si>
  <si>
    <t>לא הוגשה בקשה לשנת 2018.</t>
  </si>
  <si>
    <t>נדחה - פעילות חדשה שטרם מלאו לה שנתיים.</t>
  </si>
  <si>
    <t>נדחה - לא הוגש לבחינה מוקדמת כנדרש במבחן.</t>
  </si>
  <si>
    <t>נוער מוסיקלי בישראל</t>
  </si>
  <si>
    <t>עירית כפר סבא</t>
  </si>
  <si>
    <t>החברה העירונית לתרבות, ספורט ומרכזי</t>
  </si>
  <si>
    <t>התחרות ע"ש פאול בן חיים</t>
  </si>
  <si>
    <t>פרס פנינה זלצמן 2018</t>
  </si>
  <si>
    <t>פסנתר לתמיד 2018</t>
  </si>
  <si>
    <t>עיריית כפר סבא</t>
  </si>
  <si>
    <t>תחרות הנושפים 2018</t>
  </si>
  <si>
    <t>עמותה לקידום וטיפוח המוסיקה הערבית</t>
  </si>
  <si>
    <t>פרויקט תחרות זמרה ונגינה ארצית</t>
  </si>
  <si>
    <t>מבחן חדש</t>
  </si>
  <si>
    <t>לא</t>
  </si>
  <si>
    <t>כן</t>
  </si>
  <si>
    <t>תקין</t>
  </si>
  <si>
    <t>לא רלוונטי</t>
  </si>
  <si>
    <t>13 - 27</t>
  </si>
  <si>
    <t>16 - 19</t>
  </si>
  <si>
    <t>20 - 25</t>
  </si>
  <si>
    <t xml:space="preserve">קרן פנפימון זהבי </t>
  </si>
  <si>
    <t xml:space="preserve">עמית דולברג </t>
  </si>
  <si>
    <t xml:space="preserve">ורה  ויינברג </t>
  </si>
  <si>
    <t>ברק טל</t>
  </si>
  <si>
    <t>עדיאל שמידט</t>
  </si>
  <si>
    <t xml:space="preserve">הדסה בן חיים </t>
  </si>
  <si>
    <t>רעיה זמרן</t>
  </si>
  <si>
    <t xml:space="preserve">אבישי יער </t>
  </si>
  <si>
    <t xml:space="preserve">דורון סלומון </t>
  </si>
  <si>
    <t xml:space="preserve">מירה זכאי </t>
  </si>
  <si>
    <t xml:space="preserve">וודים מונסטירסקי </t>
  </si>
  <si>
    <t>רון רגב</t>
  </si>
  <si>
    <t>עדי רוזנקרץ</t>
  </si>
  <si>
    <t xml:space="preserve">ואג פפיאן </t>
  </si>
  <si>
    <t xml:space="preserve">אסף זוהר </t>
  </si>
  <si>
    <t xml:space="preserve">אילנה כהן </t>
  </si>
  <si>
    <t>6 - 11</t>
  </si>
  <si>
    <t>12 - 15</t>
  </si>
  <si>
    <t xml:space="preserve">דיאנה בוכור </t>
  </si>
  <si>
    <t>אמיר פדרוביץ</t>
  </si>
  <si>
    <t xml:space="preserve">יצחק קוסוב </t>
  </si>
  <si>
    <t xml:space="preserve">אורית וולף </t>
  </si>
  <si>
    <t xml:space="preserve">יאנינה </t>
  </si>
  <si>
    <t>16 - 18</t>
  </si>
  <si>
    <t>19 - 28</t>
  </si>
  <si>
    <t xml:space="preserve">מיכל טל </t>
  </si>
  <si>
    <t xml:space="preserve">רון רגב </t>
  </si>
  <si>
    <t xml:space="preserve">ואדים מונסטירסקי </t>
  </si>
  <si>
    <t xml:space="preserve">משה זורמן </t>
  </si>
  <si>
    <t xml:space="preserve">מילן פרנק </t>
  </si>
  <si>
    <t xml:space="preserve">עדית צבי </t>
  </si>
  <si>
    <t xml:space="preserve">דרור זמל </t>
  </si>
  <si>
    <t xml:space="preserve">אירית רוב </t>
  </si>
  <si>
    <t xml:space="preserve">תומר לב </t>
  </si>
  <si>
    <t xml:space="preserve">מנחם ויזנברג </t>
  </si>
  <si>
    <t xml:space="preserve">אלכס תמיר </t>
  </si>
  <si>
    <t xml:space="preserve">אריאל כהן </t>
  </si>
  <si>
    <t xml:space="preserve">יוני פרחי </t>
  </si>
  <si>
    <t xml:space="preserve">תחרות המתקיימת מדי שנתיים ומתמקדת בנושא ייחודי של ביצוע יצירות של מלחינים ישראלים.
עומדת בתנאי סף של רמה אמנותית גבוהה, אך אינה עומדת בשני תנאיי סף - שווי הכולל של הפרסים – 20 אש"ח במקום 40 אש"ח; ובתנאי תקציב כולל – 64 אש"ח במקום 90 אש"ח. 
ניתן להקל בתנאי הסף של תקציב כולל שמתקיים בשיעור של 71%, אך לא ניתן להקל בתנאי הסף של השווי הכולל של הפרסים, הואיל וזה מתקיים בשיעור של 50% בלבד.
לפיכך, לא ניתן להמליץ על תמיכה.
</t>
  </si>
  <si>
    <t>עפ"י מבחני התמיכה לתחרויות מוסיקה ארציות.</t>
  </si>
  <si>
    <t>לא הוגשה בקשה לשנת 2018</t>
  </si>
  <si>
    <t>התחרות לא פנתה למינהל התרבות מבעוד מועד לצורך בחינת הפעילות כנדרש במבחן התמיכה סעיף 5(ח). לפיכך, לא מומלץ לתמיכה בשנת 2018.</t>
  </si>
  <si>
    <t>פעילות חדשה שטרם התקיימה וטרם מלאו לה שנתיים.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</si>
</sst>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 #,##0_ ;_ &quot;₪&quot;\ * \-#,##0_ ;_ &quot;₪&quot;\ * &quot;-&quot;_ ;_ @_ "/>
    <numFmt numFmtId="43" formatCode="_ * #,##0.00_ ;_ * \-#,##0.00_ ;_ * &quot;-&quot;??_ ;_ @_ "/>
    <numFmt numFmtId="164" formatCode="&quot;₪&quot;\ #,##0"/>
    <numFmt numFmtId="165" formatCode="#,##0_ ;\-#,##0\ "/>
    <numFmt numFmtId="166" formatCode="\ #,##0"/>
    <numFmt numFmtId="167" formatCode="_ &quot;₪&quot;\ * #,##0_ ;_ &quot;₪&quot;\ * \-#,##0_ ;_ &quot;₪&quot;\ * &quot;-&quot;??_ ;_ @_ "/>
    <numFmt numFmtId="168" formatCode="0.0%"/>
  </numFmts>
  <fonts count="61" x14ac:knownFonts="1">
    <font>
      <sz val="12"/>
      <color theme="1"/>
      <name val="David"/>
      <family val="2"/>
      <charset val="177"/>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2"/>
      <color theme="1"/>
      <name val="David"/>
      <family val="2"/>
      <charset val="177"/>
    </font>
    <font>
      <sz val="10"/>
      <name val="Arial"/>
      <family val="2"/>
    </font>
    <font>
      <sz val="10"/>
      <name val="Arial"/>
      <family val="2"/>
    </font>
    <font>
      <sz val="12"/>
      <name val="David"/>
      <family val="2"/>
    </font>
    <font>
      <sz val="11"/>
      <color indexed="8"/>
      <name val="Arial"/>
      <family val="2"/>
      <charset val="177"/>
    </font>
    <font>
      <sz val="11"/>
      <color indexed="9"/>
      <name val="Arial"/>
      <family val="2"/>
      <charset val="177"/>
    </font>
    <font>
      <sz val="11"/>
      <color indexed="20"/>
      <name val="Arial"/>
      <family val="2"/>
      <charset val="177"/>
    </font>
    <font>
      <b/>
      <sz val="11"/>
      <color indexed="52"/>
      <name val="Arial"/>
      <family val="2"/>
      <charset val="177"/>
    </font>
    <font>
      <b/>
      <sz val="11"/>
      <color indexed="9"/>
      <name val="Arial"/>
      <family val="2"/>
      <charset val="177"/>
    </font>
    <font>
      <i/>
      <sz val="11"/>
      <color indexed="23"/>
      <name val="Arial"/>
      <family val="2"/>
      <charset val="177"/>
    </font>
    <font>
      <sz val="11"/>
      <color indexed="17"/>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sz val="11"/>
      <color indexed="62"/>
      <name val="Arial"/>
      <family val="2"/>
      <charset val="177"/>
    </font>
    <font>
      <sz val="11"/>
      <color indexed="52"/>
      <name val="Arial"/>
      <family val="2"/>
      <charset val="177"/>
    </font>
    <font>
      <sz val="11"/>
      <color indexed="60"/>
      <name val="Arial"/>
      <family val="2"/>
      <charset val="177"/>
    </font>
    <font>
      <sz val="11"/>
      <color theme="1"/>
      <name val="Arial"/>
      <family val="2"/>
      <scheme val="minor"/>
    </font>
    <font>
      <b/>
      <sz val="11"/>
      <color indexed="63"/>
      <name val="Arial"/>
      <family val="2"/>
      <charset val="177"/>
    </font>
    <font>
      <b/>
      <sz val="18"/>
      <color indexed="56"/>
      <name val="Times New Roman"/>
      <family val="2"/>
      <charset val="177"/>
    </font>
    <font>
      <b/>
      <sz val="11"/>
      <color indexed="8"/>
      <name val="Arial"/>
      <family val="2"/>
      <charset val="177"/>
    </font>
    <font>
      <sz val="11"/>
      <color indexed="10"/>
      <name val="Arial"/>
      <family val="2"/>
      <charset val="177"/>
    </font>
    <font>
      <b/>
      <sz val="9"/>
      <color indexed="81"/>
      <name val="Tahoma"/>
      <family val="2"/>
    </font>
    <font>
      <b/>
      <sz val="24"/>
      <color theme="1"/>
      <name val="Arial"/>
      <family val="2"/>
      <scheme val="minor"/>
    </font>
    <font>
      <b/>
      <sz val="18"/>
      <color theme="1"/>
      <name val="Arial"/>
      <family val="2"/>
      <scheme val="minor"/>
    </font>
    <font>
      <b/>
      <sz val="16"/>
      <color theme="1"/>
      <name val="Arial"/>
      <family val="2"/>
      <scheme val="minor"/>
    </font>
    <font>
      <b/>
      <sz val="12"/>
      <color theme="1"/>
      <name val="Arial"/>
      <family val="2"/>
      <scheme val="minor"/>
    </font>
    <font>
      <b/>
      <sz val="11"/>
      <name val="Arial"/>
      <family val="2"/>
      <scheme val="minor"/>
    </font>
    <font>
      <sz val="12"/>
      <color theme="1"/>
      <name val="Arial"/>
      <family val="2"/>
      <scheme val="minor"/>
    </font>
    <font>
      <b/>
      <sz val="14"/>
      <color theme="1"/>
      <name val="Arial"/>
      <family val="2"/>
      <scheme val="minor"/>
    </font>
    <font>
      <b/>
      <sz val="18"/>
      <name val="Arial"/>
      <family val="2"/>
      <scheme val="minor"/>
    </font>
    <font>
      <b/>
      <sz val="12"/>
      <name val="Arial"/>
      <family val="2"/>
      <scheme val="minor"/>
    </font>
    <font>
      <b/>
      <sz val="10"/>
      <color theme="1"/>
      <name val="Arial"/>
      <family val="2"/>
      <scheme val="minor"/>
    </font>
    <font>
      <sz val="12"/>
      <name val="Arial"/>
      <family val="2"/>
      <scheme val="minor"/>
    </font>
    <font>
      <b/>
      <sz val="14"/>
      <color theme="0"/>
      <name val="Arial"/>
      <family val="2"/>
      <scheme val="minor"/>
    </font>
    <font>
      <sz val="12"/>
      <color theme="0"/>
      <name val="Arial"/>
      <family val="2"/>
      <scheme val="minor"/>
    </font>
    <font>
      <b/>
      <sz val="14"/>
      <name val="Arial"/>
      <family val="2"/>
      <scheme val="minor"/>
    </font>
    <font>
      <sz val="10"/>
      <name val="Arial"/>
      <family val="2"/>
      <scheme val="minor"/>
    </font>
    <font>
      <sz val="16"/>
      <color theme="1"/>
      <name val="Arial"/>
      <family val="2"/>
      <scheme val="minor"/>
    </font>
    <font>
      <b/>
      <sz val="12"/>
      <color theme="0"/>
      <name val="Arial"/>
      <family val="2"/>
      <scheme val="minor"/>
    </font>
    <font>
      <sz val="16"/>
      <name val="Arial"/>
      <family val="2"/>
      <scheme val="minor"/>
    </font>
    <font>
      <b/>
      <sz val="12"/>
      <color rgb="FFFF0000"/>
      <name val="Arial"/>
      <family val="2"/>
      <scheme val="minor"/>
    </font>
    <font>
      <b/>
      <sz val="10"/>
      <name val="Arial"/>
      <family val="2"/>
      <scheme val="minor"/>
    </font>
    <font>
      <b/>
      <sz val="9"/>
      <color theme="1"/>
      <name val="Arial"/>
      <family val="2"/>
      <scheme val="minor"/>
    </font>
    <font>
      <b/>
      <u/>
      <sz val="16"/>
      <color theme="1"/>
      <name val="Arial"/>
      <family val="2"/>
      <scheme val="minor"/>
    </font>
    <font>
      <i/>
      <sz val="16"/>
      <color theme="1"/>
      <name val="Arial"/>
      <family val="2"/>
      <scheme val="minor"/>
    </font>
    <font>
      <i/>
      <u/>
      <sz val="16"/>
      <color theme="1"/>
      <name val="Arial"/>
      <family val="2"/>
      <scheme val="minor"/>
    </font>
    <font>
      <b/>
      <sz val="20"/>
      <color theme="1"/>
      <name val="Arial"/>
      <family val="2"/>
      <scheme val="minor"/>
    </font>
    <font>
      <sz val="14"/>
      <name val="Arial"/>
      <family val="2"/>
      <scheme val="minor"/>
    </font>
    <font>
      <b/>
      <u/>
      <sz val="18"/>
      <color theme="1"/>
      <name val="Arial"/>
      <family val="2"/>
      <scheme val="minor"/>
    </font>
  </fonts>
  <fills count="37">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00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tint="0.59999389629810485"/>
        <bgColor indexed="64"/>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bottom style="medium">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ck">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diagonal/>
    </border>
    <border>
      <left/>
      <right style="medium">
        <color indexed="64"/>
      </right>
      <top/>
      <bottom/>
      <diagonal/>
    </border>
    <border>
      <left/>
      <right/>
      <top style="medium">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63">
    <xf numFmtId="0" fontId="0" fillId="0" borderId="0"/>
    <xf numFmtId="9" fontId="11" fillId="0" borderId="0" applyFont="0" applyFill="0" applyBorder="0" applyAlignment="0" applyProtection="0"/>
    <xf numFmtId="0" fontId="12"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2" fillId="0" borderId="0"/>
    <xf numFmtId="43" fontId="11" fillId="0" borderId="0" applyFont="0" applyFill="0" applyBorder="0" applyAlignment="0" applyProtection="0"/>
    <xf numFmtId="0" fontId="11" fillId="0" borderId="0"/>
    <xf numFmtId="0" fontId="10" fillId="0" borderId="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2" fillId="0" borderId="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7" fillId="11" borderId="0" applyNumberFormat="0" applyBorder="0" applyAlignment="0" applyProtection="0"/>
    <xf numFmtId="0" fontId="18" fillId="28" borderId="31" applyNumberFormat="0" applyAlignment="0" applyProtection="0"/>
    <xf numFmtId="0" fontId="19" fillId="29" borderId="32" applyNumberFormat="0" applyAlignment="0" applyProtection="0"/>
    <xf numFmtId="43" fontId="11" fillId="0" borderId="0" applyFont="0" applyFill="0" applyBorder="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0" borderId="33" applyNumberFormat="0" applyFill="0" applyAlignment="0" applyProtection="0"/>
    <xf numFmtId="0" fontId="23" fillId="0" borderId="34" applyNumberFormat="0" applyFill="0" applyAlignment="0" applyProtection="0"/>
    <xf numFmtId="0" fontId="24" fillId="0" borderId="35" applyNumberFormat="0" applyFill="0" applyAlignment="0" applyProtection="0"/>
    <xf numFmtId="0" fontId="24" fillId="0" borderId="0" applyNumberFormat="0" applyFill="0" applyBorder="0" applyAlignment="0" applyProtection="0"/>
    <xf numFmtId="0" fontId="25" fillId="15" borderId="31" applyNumberFormat="0" applyAlignment="0" applyProtection="0"/>
    <xf numFmtId="0" fontId="26" fillId="0" borderId="36" applyNumberFormat="0" applyFill="0" applyAlignment="0" applyProtection="0"/>
    <xf numFmtId="0" fontId="27" fillId="30" borderId="0" applyNumberFormat="0" applyBorder="0" applyAlignment="0" applyProtection="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2" fillId="0" borderId="0"/>
    <xf numFmtId="0" fontId="28" fillId="0" borderId="0"/>
    <xf numFmtId="0" fontId="12" fillId="31" borderId="37" applyNumberFormat="0" applyFont="0" applyAlignment="0" applyProtection="0"/>
    <xf numFmtId="0" fontId="29" fillId="28" borderId="3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0" borderId="0" applyNumberFormat="0" applyFill="0" applyBorder="0" applyAlignment="0" applyProtection="0"/>
    <xf numFmtId="0" fontId="31" fillId="0" borderId="39" applyNumberFormat="0" applyFill="0" applyAlignment="0" applyProtection="0"/>
    <xf numFmtId="0" fontId="32" fillId="0" borderId="0" applyNumberFormat="0" applyFill="0" applyBorder="0" applyAlignment="0" applyProtection="0"/>
    <xf numFmtId="0" fontId="11" fillId="0" borderId="0"/>
    <xf numFmtId="0" fontId="11" fillId="0" borderId="0"/>
    <xf numFmtId="0" fontId="12"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0" fontId="12" fillId="0" borderId="0"/>
    <xf numFmtId="9" fontId="7" fillId="0" borderId="0" applyFont="0" applyFill="0" applyBorder="0" applyAlignment="0" applyProtection="0"/>
    <xf numFmtId="43" fontId="11" fillId="0" borderId="0" applyFont="0" applyFill="0" applyBorder="0" applyAlignment="0" applyProtection="0"/>
    <xf numFmtId="0" fontId="6" fillId="0" borderId="0"/>
    <xf numFmtId="9" fontId="6" fillId="0" borderId="0" applyFont="0" applyFill="0" applyBorder="0" applyAlignment="0" applyProtection="0"/>
    <xf numFmtId="43" fontId="12" fillId="0" borderId="0" applyFont="0" applyFill="0" applyBorder="0" applyAlignment="0" applyProtection="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31" borderId="79" applyNumberFormat="0" applyFont="0" applyAlignment="0" applyProtection="0"/>
    <xf numFmtId="0" fontId="29" fillId="28" borderId="80" applyNumberFormat="0" applyAlignment="0" applyProtection="0"/>
    <xf numFmtId="0" fontId="18" fillId="28" borderId="74" applyNumberFormat="0" applyAlignment="0" applyProtection="0"/>
    <xf numFmtId="0" fontId="25" fillId="15" borderId="78" applyNumberFormat="0" applyAlignment="0" applyProtection="0"/>
    <xf numFmtId="0" fontId="25" fillId="15" borderId="74" applyNumberFormat="0" applyAlignment="0" applyProtection="0"/>
    <xf numFmtId="0" fontId="2" fillId="0" borderId="0"/>
    <xf numFmtId="0" fontId="12" fillId="31" borderId="75" applyNumberFormat="0" applyFont="0" applyAlignment="0" applyProtection="0"/>
    <xf numFmtId="0" fontId="29" fillId="28" borderId="76" applyNumberFormat="0" applyAlignment="0" applyProtection="0"/>
    <xf numFmtId="0" fontId="31" fillId="0" borderId="77" applyNumberFormat="0" applyFill="0" applyAlignment="0" applyProtection="0"/>
    <xf numFmtId="0" fontId="2" fillId="0" borderId="0"/>
    <xf numFmtId="0" fontId="5" fillId="0" borderId="0"/>
    <xf numFmtId="0" fontId="5" fillId="0" borderId="0"/>
    <xf numFmtId="0" fontId="5"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1" fillId="0" borderId="81" applyNumberFormat="0" applyFill="0" applyAlignment="0" applyProtection="0"/>
    <xf numFmtId="0" fontId="18" fillId="28" borderId="78" applyNumberFormat="0" applyAlignment="0" applyProtection="0"/>
    <xf numFmtId="0" fontId="1" fillId="0" borderId="0"/>
    <xf numFmtId="0" fontId="1" fillId="0" borderId="0"/>
  </cellStyleXfs>
  <cellXfs count="582">
    <xf numFmtId="0" fontId="0" fillId="0" borderId="0" xfId="0"/>
    <xf numFmtId="0" fontId="39" fillId="0" borderId="0" xfId="0" applyFont="1" applyProtection="1"/>
    <xf numFmtId="0" fontId="40" fillId="6" borderId="63" xfId="0" applyFont="1" applyFill="1" applyBorder="1" applyProtection="1"/>
    <xf numFmtId="17" fontId="40" fillId="33" borderId="63" xfId="0" applyNumberFormat="1" applyFont="1" applyFill="1" applyBorder="1" applyAlignment="1" applyProtection="1">
      <alignment horizontal="center" vertical="center"/>
    </xf>
    <xf numFmtId="0" fontId="40" fillId="0" borderId="0" xfId="0" applyFont="1" applyBorder="1" applyProtection="1"/>
    <xf numFmtId="0" fontId="40" fillId="36" borderId="63" xfId="0" applyFont="1" applyFill="1" applyBorder="1" applyProtection="1"/>
    <xf numFmtId="0" fontId="40" fillId="36" borderId="63" xfId="0" applyFont="1" applyFill="1" applyBorder="1" applyAlignment="1" applyProtection="1">
      <alignment horizontal="center"/>
    </xf>
    <xf numFmtId="0" fontId="40" fillId="7" borderId="2" xfId="0" applyFont="1" applyFill="1" applyBorder="1" applyAlignment="1" applyProtection="1">
      <alignment horizontal="center"/>
    </xf>
    <xf numFmtId="0" fontId="39" fillId="5" borderId="2" xfId="0" applyFont="1" applyFill="1" applyBorder="1" applyAlignment="1" applyProtection="1">
      <alignment horizontal="center" vertical="center"/>
    </xf>
    <xf numFmtId="0" fontId="39" fillId="0" borderId="2" xfId="0" applyFont="1" applyBorder="1" applyAlignment="1" applyProtection="1">
      <alignment horizontal="center" vertical="center"/>
    </xf>
    <xf numFmtId="0" fontId="39" fillId="33" borderId="2" xfId="0" applyFont="1" applyFill="1" applyBorder="1" applyAlignment="1" applyProtection="1">
      <alignment horizontal="center" vertical="center"/>
    </xf>
    <xf numFmtId="0" fontId="39" fillId="32" borderId="2" xfId="0" applyFont="1" applyFill="1" applyBorder="1" applyAlignment="1" applyProtection="1">
      <alignment horizontal="center" vertical="center"/>
    </xf>
    <xf numFmtId="0" fontId="39" fillId="0" borderId="51" xfId="0" applyFont="1" applyBorder="1" applyAlignment="1" applyProtection="1">
      <alignment horizontal="center"/>
    </xf>
    <xf numFmtId="0" fontId="39" fillId="0" borderId="51" xfId="0" applyFont="1" applyBorder="1" applyAlignment="1" applyProtection="1">
      <alignment horizontal="right"/>
    </xf>
    <xf numFmtId="0" fontId="35" fillId="0" borderId="0" xfId="0" applyFont="1" applyBorder="1" applyAlignment="1" applyProtection="1">
      <alignment horizontal="center" vertical="center" wrapText="1"/>
    </xf>
    <xf numFmtId="0" fontId="37" fillId="0" borderId="63" xfId="0" applyFont="1" applyBorder="1" applyAlignment="1" applyProtection="1">
      <alignment horizontal="center"/>
    </xf>
    <xf numFmtId="0" fontId="39" fillId="0" borderId="63" xfId="0" applyFont="1" applyBorder="1" applyAlignment="1" applyProtection="1">
      <alignment horizontal="center"/>
    </xf>
    <xf numFmtId="14" fontId="39" fillId="0" borderId="63" xfId="0" applyNumberFormat="1" applyFont="1" applyBorder="1" applyAlignment="1" applyProtection="1">
      <alignment horizontal="center"/>
    </xf>
    <xf numFmtId="0" fontId="39" fillId="2" borderId="0" xfId="0" applyFont="1" applyFill="1" applyProtection="1"/>
    <xf numFmtId="0" fontId="40" fillId="6" borderId="27" xfId="13" applyFont="1" applyFill="1" applyBorder="1" applyAlignment="1" applyProtection="1">
      <alignment horizontal="center" vertical="center" wrapText="1"/>
    </xf>
    <xf numFmtId="0" fontId="39" fillId="0" borderId="28" xfId="0" applyFont="1" applyBorder="1" applyProtection="1"/>
    <xf numFmtId="1" fontId="42" fillId="3" borderId="21" xfId="6" applyNumberFormat="1" applyFont="1" applyFill="1" applyBorder="1" applyAlignment="1" applyProtection="1">
      <alignment horizontal="center" vertical="center"/>
    </xf>
    <xf numFmtId="0" fontId="40" fillId="6" borderId="22" xfId="13" applyFont="1" applyFill="1" applyBorder="1" applyAlignment="1" applyProtection="1">
      <alignment horizontal="center" vertical="center" wrapText="1"/>
    </xf>
    <xf numFmtId="1" fontId="42" fillId="3" borderId="10" xfId="6" applyNumberFormat="1" applyFont="1" applyFill="1" applyBorder="1" applyAlignment="1" applyProtection="1">
      <alignment horizontal="center" vertical="center"/>
    </xf>
    <xf numFmtId="0" fontId="39" fillId="0" borderId="4" xfId="0" applyFont="1" applyBorder="1" applyProtection="1"/>
    <xf numFmtId="0" fontId="39" fillId="0" borderId="5" xfId="0" applyFont="1" applyBorder="1" applyProtection="1"/>
    <xf numFmtId="0" fontId="39" fillId="0" borderId="6" xfId="0" applyFont="1" applyBorder="1" applyProtection="1"/>
    <xf numFmtId="0" fontId="40" fillId="6" borderId="11" xfId="13" applyFont="1" applyFill="1" applyBorder="1" applyAlignment="1" applyProtection="1">
      <alignment horizontal="center" vertical="center" wrapText="1"/>
    </xf>
    <xf numFmtId="0" fontId="39" fillId="0" borderId="0" xfId="0" applyFont="1" applyBorder="1" applyProtection="1"/>
    <xf numFmtId="1" fontId="42" fillId="3" borderId="12" xfId="6" applyNumberFormat="1" applyFont="1" applyFill="1" applyBorder="1" applyAlignment="1" applyProtection="1">
      <alignment horizontal="center" vertical="center"/>
    </xf>
    <xf numFmtId="0" fontId="40" fillId="6" borderId="14" xfId="13" applyFont="1" applyFill="1" applyBorder="1" applyAlignment="1" applyProtection="1">
      <alignment horizontal="center" vertical="center" wrapText="1"/>
    </xf>
    <xf numFmtId="0" fontId="39" fillId="0" borderId="40" xfId="0" applyFont="1" applyBorder="1" applyProtection="1"/>
    <xf numFmtId="164" fontId="42" fillId="3" borderId="18" xfId="6" applyNumberFormat="1" applyFont="1" applyFill="1" applyBorder="1" applyAlignment="1" applyProtection="1">
      <alignment horizontal="center" vertical="center"/>
    </xf>
    <xf numFmtId="9" fontId="39" fillId="4" borderId="63" xfId="1" applyNumberFormat="1" applyFont="1" applyFill="1" applyBorder="1" applyAlignment="1" applyProtection="1">
      <alignment horizontal="center" vertical="center" wrapText="1" readingOrder="2"/>
    </xf>
    <xf numFmtId="166" fontId="39" fillId="0" borderId="0" xfId="0" applyNumberFormat="1" applyFont="1" applyProtection="1"/>
    <xf numFmtId="0" fontId="39" fillId="0" borderId="0" xfId="0" applyFont="1" applyAlignment="1" applyProtection="1">
      <alignment horizontal="center"/>
    </xf>
    <xf numFmtId="0" fontId="39" fillId="0" borderId="0" xfId="0" applyFont="1" applyBorder="1" applyAlignment="1" applyProtection="1">
      <alignment horizontal="center"/>
    </xf>
    <xf numFmtId="0" fontId="39" fillId="0" borderId="29" xfId="0" applyFont="1" applyBorder="1" applyProtection="1"/>
    <xf numFmtId="0" fontId="37" fillId="6" borderId="28" xfId="13" applyFont="1" applyFill="1" applyBorder="1" applyAlignment="1" applyProtection="1">
      <alignment horizontal="center" vertical="center" wrapText="1"/>
    </xf>
    <xf numFmtId="0" fontId="37" fillId="2" borderId="28" xfId="13" applyFont="1" applyFill="1" applyBorder="1" applyAlignment="1" applyProtection="1">
      <alignment horizontal="center" vertical="center" wrapText="1"/>
    </xf>
    <xf numFmtId="0" fontId="37" fillId="6" borderId="0" xfId="13" applyFont="1" applyFill="1" applyBorder="1" applyAlignment="1" applyProtection="1">
      <alignment horizontal="center" vertical="center" wrapText="1"/>
    </xf>
    <xf numFmtId="0" fontId="39" fillId="0" borderId="30" xfId="0" applyFont="1" applyBorder="1" applyProtection="1"/>
    <xf numFmtId="0" fontId="43" fillId="6" borderId="16" xfId="13" applyFont="1" applyFill="1" applyBorder="1" applyAlignment="1" applyProtection="1">
      <alignment horizontal="center" vertical="center" wrapText="1"/>
    </xf>
    <xf numFmtId="0" fontId="43" fillId="2" borderId="16" xfId="13" applyFont="1" applyFill="1" applyBorder="1" applyAlignment="1" applyProtection="1">
      <alignment horizontal="center" vertical="center" wrapText="1"/>
    </xf>
    <xf numFmtId="0" fontId="44" fillId="4" borderId="45" xfId="83" applyNumberFormat="1" applyFont="1" applyFill="1" applyBorder="1" applyAlignment="1" applyProtection="1">
      <alignment horizontal="center" vertical="center" readingOrder="2"/>
    </xf>
    <xf numFmtId="49" fontId="44" fillId="4" borderId="45" xfId="83" applyNumberFormat="1" applyFont="1" applyFill="1" applyBorder="1" applyAlignment="1" applyProtection="1">
      <alignment horizontal="right" vertical="center" readingOrder="2"/>
    </xf>
    <xf numFmtId="0" fontId="44" fillId="5" borderId="45" xfId="83" applyNumberFormat="1" applyFont="1" applyFill="1" applyBorder="1" applyAlignment="1" applyProtection="1">
      <alignment horizontal="right" vertical="center" readingOrder="2"/>
      <protection locked="0"/>
    </xf>
    <xf numFmtId="4" fontId="44" fillId="4" borderId="45" xfId="83" applyNumberFormat="1" applyFont="1" applyFill="1" applyBorder="1" applyAlignment="1" applyProtection="1">
      <alignment horizontal="center" vertical="center" readingOrder="2"/>
      <protection locked="0"/>
    </xf>
    <xf numFmtId="0" fontId="44" fillId="4" borderId="45" xfId="83" applyNumberFormat="1" applyFont="1" applyFill="1" applyBorder="1" applyAlignment="1" applyProtection="1">
      <alignment horizontal="right" vertical="center" readingOrder="2"/>
      <protection locked="0"/>
    </xf>
    <xf numFmtId="3" fontId="44" fillId="4" borderId="45" xfId="83" applyNumberFormat="1" applyFont="1" applyFill="1" applyBorder="1" applyAlignment="1" applyProtection="1">
      <alignment horizontal="center" vertical="center" readingOrder="2"/>
      <protection locked="0"/>
    </xf>
    <xf numFmtId="3" fontId="44" fillId="4" borderId="45" xfId="83" applyNumberFormat="1" applyFont="1" applyFill="1" applyBorder="1" applyAlignment="1" applyProtection="1">
      <alignment horizontal="center" vertical="center" readingOrder="2"/>
    </xf>
    <xf numFmtId="4" fontId="44" fillId="4" borderId="45" xfId="83" applyNumberFormat="1" applyFont="1" applyFill="1" applyBorder="1" applyAlignment="1" applyProtection="1">
      <alignment horizontal="center" vertical="center" readingOrder="2"/>
    </xf>
    <xf numFmtId="3" fontId="42" fillId="7" borderId="28" xfId="10" applyNumberFormat="1" applyFont="1" applyFill="1" applyBorder="1" applyAlignment="1" applyProtection="1">
      <alignment horizontal="center" vertical="center"/>
    </xf>
    <xf numFmtId="0" fontId="44" fillId="4" borderId="45" xfId="83" applyNumberFormat="1" applyFont="1" applyFill="1" applyBorder="1" applyAlignment="1" applyProtection="1">
      <alignment horizontal="right" vertical="center" readingOrder="2"/>
    </xf>
    <xf numFmtId="1" fontId="44" fillId="4" borderId="45" xfId="83" applyNumberFormat="1" applyFont="1" applyFill="1" applyBorder="1" applyAlignment="1" applyProtection="1">
      <alignment horizontal="right" vertical="center" readingOrder="2"/>
    </xf>
    <xf numFmtId="0" fontId="39" fillId="0" borderId="0" xfId="0" applyFont="1"/>
    <xf numFmtId="0" fontId="39" fillId="0" borderId="0" xfId="0" applyFont="1" applyFill="1" applyBorder="1" applyProtection="1"/>
    <xf numFmtId="0" fontId="40" fillId="6" borderId="28" xfId="13" applyFont="1" applyFill="1" applyBorder="1" applyAlignment="1" applyProtection="1">
      <alignment horizontal="center" vertical="center" wrapText="1"/>
    </xf>
    <xf numFmtId="1" fontId="42" fillId="3" borderId="19" xfId="6" applyNumberFormat="1" applyFont="1" applyFill="1" applyBorder="1" applyAlignment="1" applyProtection="1">
      <alignment horizontal="center" vertical="center"/>
    </xf>
    <xf numFmtId="0" fontId="40" fillId="0" borderId="0" xfId="13" applyFont="1" applyFill="1" applyBorder="1" applyAlignment="1" applyProtection="1">
      <alignment horizontal="center" vertical="center" wrapText="1"/>
    </xf>
    <xf numFmtId="0" fontId="40" fillId="6" borderId="53" xfId="13" applyFont="1" applyFill="1" applyBorder="1" applyAlignment="1" applyProtection="1">
      <alignment horizontal="center" vertical="center" wrapText="1"/>
    </xf>
    <xf numFmtId="1" fontId="42" fillId="3" borderId="28" xfId="6" applyNumberFormat="1" applyFont="1" applyFill="1" applyBorder="1" applyAlignment="1" applyProtection="1">
      <alignment horizontal="center" vertical="center"/>
    </xf>
    <xf numFmtId="0" fontId="40" fillId="6" borderId="13" xfId="13" applyFont="1" applyFill="1" applyBorder="1" applyAlignment="1" applyProtection="1">
      <alignment horizontal="center" vertical="center" wrapText="1"/>
    </xf>
    <xf numFmtId="1" fontId="42" fillId="9" borderId="2" xfId="13" applyNumberFormat="1" applyFont="1" applyFill="1" applyBorder="1" applyAlignment="1" applyProtection="1">
      <alignment horizontal="center" vertical="center" wrapText="1"/>
    </xf>
    <xf numFmtId="0" fontId="39" fillId="4" borderId="2" xfId="1" applyNumberFormat="1" applyFont="1" applyFill="1" applyBorder="1" applyAlignment="1" applyProtection="1">
      <alignment horizontal="center" vertical="center" wrapText="1" readingOrder="2"/>
    </xf>
    <xf numFmtId="3" fontId="39" fillId="3" borderId="2" xfId="1" applyNumberFormat="1" applyFont="1" applyFill="1" applyBorder="1" applyAlignment="1" applyProtection="1">
      <alignment horizontal="center" vertical="center" wrapText="1"/>
    </xf>
    <xf numFmtId="0" fontId="39" fillId="0" borderId="22" xfId="0" applyFont="1" applyBorder="1" applyProtection="1"/>
    <xf numFmtId="0" fontId="39" fillId="0" borderId="14" xfId="0" applyFont="1" applyBorder="1" applyProtection="1"/>
    <xf numFmtId="0" fontId="43" fillId="2" borderId="63" xfId="13" applyFont="1" applyFill="1" applyBorder="1" applyAlignment="1" applyProtection="1">
      <alignment horizontal="center" vertical="center" wrapText="1"/>
    </xf>
    <xf numFmtId="3" fontId="44" fillId="4" borderId="45" xfId="83" applyNumberFormat="1" applyFont="1" applyFill="1" applyBorder="1" applyAlignment="1" applyProtection="1">
      <alignment horizontal="center" vertical="center" readingOrder="1"/>
    </xf>
    <xf numFmtId="0" fontId="40" fillId="6" borderId="22" xfId="74" applyFont="1" applyFill="1" applyBorder="1" applyAlignment="1" applyProtection="1">
      <alignment horizontal="center" vertical="center" wrapText="1"/>
    </xf>
    <xf numFmtId="0" fontId="44" fillId="0" borderId="0" xfId="6" applyFont="1" applyProtection="1"/>
    <xf numFmtId="0" fontId="40" fillId="6" borderId="14" xfId="74" applyFont="1" applyFill="1" applyBorder="1" applyAlignment="1" applyProtection="1">
      <alignment horizontal="center" vertical="center" wrapText="1"/>
    </xf>
    <xf numFmtId="164" fontId="42" fillId="3" borderId="0" xfId="6" applyNumberFormat="1" applyFont="1" applyFill="1" applyBorder="1" applyAlignment="1" applyProtection="1">
      <alignment horizontal="center" vertical="center"/>
    </xf>
    <xf numFmtId="3" fontId="44" fillId="0" borderId="0" xfId="6" applyNumberFormat="1" applyFont="1" applyProtection="1"/>
    <xf numFmtId="9" fontId="44" fillId="0" borderId="0" xfId="6" applyNumberFormat="1" applyFont="1" applyProtection="1"/>
    <xf numFmtId="0" fontId="37" fillId="6" borderId="29" xfId="77" applyFont="1" applyFill="1" applyBorder="1" applyAlignment="1" applyProtection="1">
      <alignment horizontal="center" vertical="center" wrapText="1"/>
    </xf>
    <xf numFmtId="0" fontId="37" fillId="6" borderId="57" xfId="74" applyFont="1" applyFill="1" applyBorder="1" applyAlignment="1" applyProtection="1">
      <alignment horizontal="center" vertical="center" wrapText="1"/>
    </xf>
    <xf numFmtId="0" fontId="37" fillId="6" borderId="57" xfId="77" applyFont="1" applyFill="1" applyBorder="1" applyAlignment="1" applyProtection="1">
      <alignment horizontal="center" vertical="center" wrapText="1"/>
    </xf>
    <xf numFmtId="1" fontId="42" fillId="4" borderId="22" xfId="6" applyNumberFormat="1" applyFont="1" applyFill="1" applyBorder="1" applyAlignment="1" applyProtection="1">
      <alignment horizontal="center" vertical="center"/>
    </xf>
    <xf numFmtId="1" fontId="42" fillId="4" borderId="23" xfId="6" applyNumberFormat="1" applyFont="1" applyFill="1" applyBorder="1" applyAlignment="1" applyProtection="1">
      <alignment horizontal="right" vertical="center"/>
    </xf>
    <xf numFmtId="165" fontId="42" fillId="4" borderId="23" xfId="14" applyNumberFormat="1" applyFont="1" applyFill="1" applyBorder="1" applyAlignment="1" applyProtection="1">
      <alignment horizontal="center" vertical="center"/>
    </xf>
    <xf numFmtId="9" fontId="42" fillId="4" borderId="23" xfId="6" applyNumberFormat="1" applyFont="1" applyFill="1" applyBorder="1" applyAlignment="1" applyProtection="1">
      <alignment horizontal="center" vertical="center"/>
    </xf>
    <xf numFmtId="3" fontId="42" fillId="4" borderId="23" xfId="6" applyNumberFormat="1" applyFont="1" applyFill="1" applyBorder="1" applyAlignment="1" applyProtection="1">
      <alignment horizontal="center" vertical="center"/>
    </xf>
    <xf numFmtId="165" fontId="44" fillId="0" borderId="0" xfId="6" applyNumberFormat="1" applyFont="1" applyAlignment="1" applyProtection="1">
      <alignment vertical="center"/>
    </xf>
    <xf numFmtId="10" fontId="44" fillId="0" borderId="0" xfId="1" applyNumberFormat="1" applyFont="1" applyAlignment="1" applyProtection="1">
      <alignment vertical="center"/>
    </xf>
    <xf numFmtId="0" fontId="44" fillId="0" borderId="0" xfId="6" applyFont="1" applyAlignment="1" applyProtection="1">
      <alignment vertical="center"/>
    </xf>
    <xf numFmtId="9" fontId="44" fillId="0" borderId="0" xfId="1" applyFont="1" applyAlignment="1" applyProtection="1">
      <alignment vertical="center"/>
    </xf>
    <xf numFmtId="3" fontId="44" fillId="0" borderId="0" xfId="6" applyNumberFormat="1" applyFont="1" applyAlignment="1" applyProtection="1">
      <alignment vertical="center"/>
    </xf>
    <xf numFmtId="164" fontId="44" fillId="0" borderId="0" xfId="6" applyNumberFormat="1" applyFont="1" applyAlignment="1" applyProtection="1">
      <alignment vertical="center"/>
    </xf>
    <xf numFmtId="1" fontId="42" fillId="4" borderId="11" xfId="6" applyNumberFormat="1" applyFont="1" applyFill="1" applyBorder="1" applyAlignment="1" applyProtection="1">
      <alignment horizontal="center" vertical="center"/>
    </xf>
    <xf numFmtId="1" fontId="42" fillId="4" borderId="63" xfId="6" applyNumberFormat="1" applyFont="1" applyFill="1" applyBorder="1" applyAlignment="1" applyProtection="1">
      <alignment horizontal="right" vertical="center"/>
    </xf>
    <xf numFmtId="165" fontId="42" fillId="4" borderId="63" xfId="14" applyNumberFormat="1" applyFont="1" applyFill="1" applyBorder="1" applyAlignment="1" applyProtection="1">
      <alignment horizontal="center" vertical="center"/>
    </xf>
    <xf numFmtId="9" fontId="42" fillId="4" borderId="63" xfId="6" applyNumberFormat="1" applyFont="1" applyFill="1" applyBorder="1" applyAlignment="1" applyProtection="1">
      <alignment horizontal="center" vertical="center"/>
    </xf>
    <xf numFmtId="3" fontId="42" fillId="4" borderId="63" xfId="6" applyNumberFormat="1" applyFont="1" applyFill="1" applyBorder="1" applyAlignment="1" applyProtection="1">
      <alignment horizontal="center" vertical="center"/>
    </xf>
    <xf numFmtId="1" fontId="42" fillId="4" borderId="14" xfId="6" applyNumberFormat="1" applyFont="1" applyFill="1" applyBorder="1" applyAlignment="1" applyProtection="1">
      <alignment horizontal="center" vertical="center"/>
    </xf>
    <xf numFmtId="1" fontId="42" fillId="4" borderId="15" xfId="6" applyNumberFormat="1" applyFont="1" applyFill="1" applyBorder="1" applyAlignment="1" applyProtection="1">
      <alignment horizontal="right" vertical="center"/>
    </xf>
    <xf numFmtId="165" fontId="42" fillId="4" borderId="15" xfId="14" applyNumberFormat="1" applyFont="1" applyFill="1" applyBorder="1" applyAlignment="1" applyProtection="1">
      <alignment horizontal="center" vertical="center"/>
    </xf>
    <xf numFmtId="9" fontId="42" fillId="4" borderId="15" xfId="6" applyNumberFormat="1" applyFont="1" applyFill="1" applyBorder="1" applyAlignment="1" applyProtection="1">
      <alignment horizontal="center" vertical="center"/>
    </xf>
    <xf numFmtId="3" fontId="42" fillId="4" borderId="15" xfId="6" applyNumberFormat="1" applyFont="1" applyFill="1" applyBorder="1" applyAlignment="1" applyProtection="1">
      <alignment horizontal="center" vertical="center"/>
    </xf>
    <xf numFmtId="164" fontId="47" fillId="9" borderId="28" xfId="10" applyNumberFormat="1" applyFont="1" applyFill="1" applyBorder="1" applyAlignment="1" applyProtection="1">
      <alignment horizontal="center" vertical="center"/>
    </xf>
    <xf numFmtId="9" fontId="47" fillId="9" borderId="28" xfId="1" applyFont="1" applyFill="1" applyBorder="1" applyAlignment="1" applyProtection="1">
      <alignment horizontal="center" vertical="center"/>
    </xf>
    <xf numFmtId="0" fontId="44" fillId="0" borderId="28" xfId="6" applyFont="1" applyBorder="1" applyProtection="1"/>
    <xf numFmtId="0" fontId="44" fillId="0" borderId="21" xfId="6" applyFont="1" applyBorder="1" applyProtection="1"/>
    <xf numFmtId="0" fontId="44" fillId="0" borderId="0" xfId="6" applyFont="1"/>
    <xf numFmtId="0" fontId="48" fillId="0" borderId="0" xfId="6" applyFont="1"/>
    <xf numFmtId="0" fontId="44" fillId="0" borderId="23" xfId="6" applyFont="1" applyBorder="1"/>
    <xf numFmtId="0" fontId="37" fillId="6" borderId="15" xfId="77" applyFont="1" applyFill="1" applyBorder="1" applyAlignment="1" applyProtection="1">
      <alignment horizontal="center" vertical="center" wrapText="1"/>
    </xf>
    <xf numFmtId="1" fontId="42" fillId="4" borderId="46" xfId="6" applyNumberFormat="1" applyFont="1" applyFill="1" applyBorder="1" applyAlignment="1" applyProtection="1">
      <alignment horizontal="center" vertical="center"/>
    </xf>
    <xf numFmtId="1" fontId="42" fillId="4" borderId="1" xfId="6" applyNumberFormat="1" applyFont="1" applyFill="1" applyBorder="1" applyAlignment="1" applyProtection="1">
      <alignment horizontal="right" vertical="center"/>
    </xf>
    <xf numFmtId="0" fontId="44" fillId="0" borderId="45" xfId="16" applyNumberFormat="1" applyFont="1" applyFill="1" applyBorder="1" applyAlignment="1" applyProtection="1">
      <alignment horizontal="center" vertical="center" wrapText="1" readingOrder="1"/>
      <protection locked="0"/>
    </xf>
    <xf numFmtId="0" fontId="44" fillId="0" borderId="45" xfId="16" applyNumberFormat="1" applyFont="1" applyFill="1" applyBorder="1" applyAlignment="1" applyProtection="1">
      <alignment horizontal="center" vertical="center" readingOrder="1"/>
      <protection locked="0"/>
    </xf>
    <xf numFmtId="164" fontId="44" fillId="0" borderId="45" xfId="16" applyNumberFormat="1" applyFont="1" applyFill="1" applyBorder="1" applyAlignment="1" applyProtection="1">
      <alignment horizontal="center" vertical="center" readingOrder="1"/>
      <protection locked="0"/>
    </xf>
    <xf numFmtId="164" fontId="42" fillId="4" borderId="1" xfId="10" applyNumberFormat="1" applyFont="1" applyFill="1" applyBorder="1" applyAlignment="1" applyProtection="1">
      <alignment horizontal="center" vertical="center"/>
    </xf>
    <xf numFmtId="168" fontId="42" fillId="4" borderId="1" xfId="10" applyNumberFormat="1" applyFont="1" applyFill="1" applyBorder="1" applyAlignment="1" applyProtection="1">
      <alignment horizontal="center" vertical="center"/>
    </xf>
    <xf numFmtId="164" fontId="42" fillId="3" borderId="1" xfId="10" applyNumberFormat="1" applyFont="1" applyFill="1" applyBorder="1" applyAlignment="1" applyProtection="1">
      <alignment horizontal="center" vertical="center"/>
    </xf>
    <xf numFmtId="0" fontId="44" fillId="0" borderId="0" xfId="6" applyFont="1" applyAlignment="1">
      <alignment vertical="center"/>
    </xf>
    <xf numFmtId="164" fontId="47" fillId="9" borderId="61" xfId="10" applyNumberFormat="1" applyFont="1" applyFill="1" applyBorder="1" applyAlignment="1">
      <alignment horizontal="center" vertical="center"/>
    </xf>
    <xf numFmtId="164" fontId="47" fillId="9" borderId="60" xfId="10" applyNumberFormat="1" applyFont="1" applyFill="1" applyBorder="1" applyAlignment="1">
      <alignment horizontal="center" vertical="center"/>
    </xf>
    <xf numFmtId="164" fontId="47" fillId="9" borderId="59" xfId="10" applyNumberFormat="1" applyFont="1" applyFill="1" applyBorder="1" applyAlignment="1">
      <alignment horizontal="center" vertical="center"/>
    </xf>
    <xf numFmtId="1" fontId="42" fillId="3" borderId="0" xfId="6" applyNumberFormat="1" applyFont="1" applyFill="1" applyBorder="1" applyAlignment="1" applyProtection="1">
      <alignment horizontal="center" vertical="center"/>
    </xf>
    <xf numFmtId="0" fontId="39" fillId="0" borderId="0" xfId="55" applyFont="1"/>
    <xf numFmtId="0" fontId="45" fillId="8" borderId="23" xfId="55" applyFont="1" applyFill="1" applyBorder="1" applyAlignment="1">
      <alignment horizontal="center" vertical="center" wrapText="1"/>
    </xf>
    <xf numFmtId="0" fontId="37" fillId="0" borderId="0" xfId="55" applyFont="1"/>
    <xf numFmtId="0" fontId="37" fillId="2" borderId="15" xfId="55" applyFont="1" applyFill="1" applyBorder="1" applyAlignment="1">
      <alignment horizontal="center" vertical="center" wrapText="1"/>
    </xf>
    <xf numFmtId="1" fontId="42" fillId="4" borderId="46" xfId="6" applyNumberFormat="1" applyFont="1" applyFill="1" applyBorder="1" applyAlignment="1" applyProtection="1">
      <alignment horizontal="center"/>
    </xf>
    <xf numFmtId="1" fontId="42" fillId="4" borderId="1" xfId="6" applyNumberFormat="1" applyFont="1" applyFill="1" applyBorder="1" applyAlignment="1" applyProtection="1">
      <alignment horizontal="right"/>
    </xf>
    <xf numFmtId="164" fontId="44" fillId="35" borderId="1" xfId="10" applyNumberFormat="1" applyFont="1" applyFill="1" applyBorder="1" applyAlignment="1" applyProtection="1">
      <alignment horizontal="center"/>
    </xf>
    <xf numFmtId="1" fontId="44" fillId="35" borderId="1" xfId="10" applyNumberFormat="1" applyFont="1" applyFill="1" applyBorder="1" applyAlignment="1" applyProtection="1">
      <alignment horizontal="center"/>
    </xf>
    <xf numFmtId="0" fontId="42" fillId="4" borderId="1" xfId="66" applyNumberFormat="1" applyFont="1" applyFill="1" applyBorder="1" applyAlignment="1" applyProtection="1">
      <alignment horizontal="center"/>
    </xf>
    <xf numFmtId="164" fontId="42" fillId="4" borderId="1" xfId="66" applyNumberFormat="1" applyFont="1" applyFill="1" applyBorder="1" applyAlignment="1" applyProtection="1">
      <alignment horizontal="center"/>
    </xf>
    <xf numFmtId="9" fontId="44" fillId="35" borderId="1" xfId="96" applyFont="1" applyFill="1" applyBorder="1" applyAlignment="1" applyProtection="1">
      <alignment horizontal="center"/>
    </xf>
    <xf numFmtId="164" fontId="44" fillId="35" borderId="63" xfId="10" applyNumberFormat="1" applyFont="1" applyFill="1" applyBorder="1" applyAlignment="1" applyProtection="1">
      <alignment horizontal="center"/>
    </xf>
    <xf numFmtId="1" fontId="44" fillId="35" borderId="63" xfId="10" applyNumberFormat="1" applyFont="1" applyFill="1" applyBorder="1" applyAlignment="1" applyProtection="1">
      <alignment horizontal="center"/>
    </xf>
    <xf numFmtId="0" fontId="42" fillId="4" borderId="63" xfId="66" applyNumberFormat="1" applyFont="1" applyFill="1" applyBorder="1" applyAlignment="1" applyProtection="1">
      <alignment horizontal="center"/>
    </xf>
    <xf numFmtId="164" fontId="42" fillId="4" borderId="63" xfId="66" applyNumberFormat="1" applyFont="1" applyFill="1" applyBorder="1" applyAlignment="1" applyProtection="1">
      <alignment horizontal="center"/>
    </xf>
    <xf numFmtId="9" fontId="44" fillId="35" borderId="63" xfId="96" applyFont="1" applyFill="1" applyBorder="1" applyAlignment="1" applyProtection="1">
      <alignment horizontal="center"/>
    </xf>
    <xf numFmtId="3" fontId="47" fillId="9" borderId="28" xfId="6" applyNumberFormat="1" applyFont="1" applyFill="1" applyBorder="1" applyAlignment="1">
      <alignment horizontal="center" vertical="center"/>
    </xf>
    <xf numFmtId="9" fontId="47" fillId="9" borderId="28" xfId="96" applyFont="1" applyFill="1" applyBorder="1" applyAlignment="1">
      <alignment horizontal="center" vertical="center"/>
    </xf>
    <xf numFmtId="0" fontId="49" fillId="0" borderId="0" xfId="76" applyFont="1"/>
    <xf numFmtId="164" fontId="49" fillId="0" borderId="0" xfId="76" applyNumberFormat="1" applyFont="1"/>
    <xf numFmtId="9" fontId="49" fillId="34" borderId="8" xfId="78" applyFont="1" applyFill="1" applyBorder="1" applyAlignment="1">
      <alignment horizontal="center" vertical="center" wrapText="1"/>
    </xf>
    <xf numFmtId="1" fontId="42" fillId="4" borderId="11" xfId="6" applyNumberFormat="1" applyFont="1" applyFill="1" applyBorder="1" applyAlignment="1" applyProtection="1">
      <alignment horizontal="center"/>
    </xf>
    <xf numFmtId="1" fontId="42" fillId="4" borderId="63" xfId="6" applyNumberFormat="1" applyFont="1" applyFill="1" applyBorder="1" applyAlignment="1" applyProtection="1">
      <alignment horizontal="right"/>
    </xf>
    <xf numFmtId="3" fontId="44" fillId="0" borderId="1" xfId="16" applyNumberFormat="1" applyFont="1" applyFill="1" applyBorder="1" applyAlignment="1" applyProtection="1">
      <alignment horizontal="center" vertical="center" readingOrder="1"/>
      <protection locked="0"/>
    </xf>
    <xf numFmtId="164" fontId="44" fillId="4" borderId="63" xfId="10" applyNumberFormat="1" applyFont="1" applyFill="1" applyBorder="1" applyAlignment="1" applyProtection="1">
      <alignment horizontal="center"/>
    </xf>
    <xf numFmtId="164" fontId="42" fillId="3" borderId="12" xfId="10" applyNumberFormat="1" applyFont="1" applyFill="1" applyBorder="1" applyAlignment="1" applyProtection="1">
      <alignment horizontal="center"/>
    </xf>
    <xf numFmtId="0" fontId="49" fillId="4" borderId="3" xfId="76" applyFont="1" applyFill="1" applyBorder="1" applyAlignment="1">
      <alignment horizontal="center" vertical="center"/>
    </xf>
    <xf numFmtId="0" fontId="49" fillId="4" borderId="63" xfId="76" applyFont="1" applyFill="1" applyBorder="1" applyAlignment="1">
      <alignment horizontal="center" vertical="center"/>
    </xf>
    <xf numFmtId="164" fontId="51" fillId="0" borderId="1" xfId="78" applyNumberFormat="1" applyFont="1" applyFill="1" applyBorder="1" applyAlignment="1" applyProtection="1">
      <alignment horizontal="center"/>
    </xf>
    <xf numFmtId="0" fontId="39" fillId="0" borderId="0" xfId="76" applyFont="1" applyAlignment="1">
      <alignment horizontal="center" vertical="center"/>
    </xf>
    <xf numFmtId="0" fontId="37" fillId="6" borderId="23" xfId="77" applyFont="1" applyFill="1" applyBorder="1" applyAlignment="1" applyProtection="1">
      <alignment horizontal="center" vertical="center" wrapText="1"/>
    </xf>
    <xf numFmtId="0" fontId="37" fillId="6" borderId="16" xfId="77" applyFont="1" applyFill="1" applyBorder="1" applyAlignment="1" applyProtection="1">
      <alignment horizontal="center" vertical="center" wrapText="1"/>
    </xf>
    <xf numFmtId="1" fontId="42" fillId="4" borderId="42" xfId="6" applyNumberFormat="1" applyFont="1" applyFill="1" applyBorder="1" applyAlignment="1" applyProtection="1">
      <alignment horizontal="center"/>
    </xf>
    <xf numFmtId="164" fontId="42" fillId="3" borderId="63" xfId="10" applyNumberFormat="1" applyFont="1" applyFill="1" applyBorder="1" applyAlignment="1" applyProtection="1">
      <alignment horizontal="center"/>
    </xf>
    <xf numFmtId="0" fontId="39" fillId="4" borderId="25" xfId="76" applyFont="1" applyFill="1" applyBorder="1" applyAlignment="1">
      <alignment horizontal="center" vertical="center"/>
    </xf>
    <xf numFmtId="0" fontId="39" fillId="4" borderId="63" xfId="76" applyFont="1" applyFill="1" applyBorder="1" applyAlignment="1">
      <alignment horizontal="center" vertical="center"/>
    </xf>
    <xf numFmtId="164" fontId="44" fillId="0" borderId="1" xfId="78" applyNumberFormat="1" applyFont="1" applyFill="1" applyBorder="1" applyAlignment="1" applyProtection="1">
      <alignment horizontal="center" vertical="center"/>
    </xf>
    <xf numFmtId="164" fontId="39" fillId="0" borderId="0" xfId="76" applyNumberFormat="1" applyFont="1" applyAlignment="1">
      <alignment horizontal="center" vertical="center"/>
    </xf>
    <xf numFmtId="0" fontId="39" fillId="0" borderId="0" xfId="76" applyFont="1"/>
    <xf numFmtId="0" fontId="45" fillId="8" borderId="23" xfId="76" applyFont="1" applyFill="1" applyBorder="1" applyAlignment="1">
      <alignment horizontal="center" vertical="center" wrapText="1"/>
    </xf>
    <xf numFmtId="0" fontId="37" fillId="6" borderId="9" xfId="77" applyFont="1" applyFill="1" applyBorder="1" applyAlignment="1" applyProtection="1">
      <alignment horizontal="center" vertical="center" wrapText="1"/>
    </xf>
    <xf numFmtId="0" fontId="37" fillId="0" borderId="0" xfId="76" applyFont="1"/>
    <xf numFmtId="0" fontId="37" fillId="2" borderId="15" xfId="76" applyFont="1" applyFill="1" applyBorder="1" applyAlignment="1">
      <alignment horizontal="center" vertical="center" wrapText="1"/>
    </xf>
    <xf numFmtId="0" fontId="37" fillId="6" borderId="17" xfId="77" applyFont="1" applyFill="1" applyBorder="1" applyAlignment="1" applyProtection="1">
      <alignment horizontal="center" vertical="center" wrapText="1"/>
    </xf>
    <xf numFmtId="164" fontId="44" fillId="0" borderId="1" xfId="16" applyNumberFormat="1" applyFont="1" applyFill="1" applyBorder="1" applyAlignment="1" applyProtection="1">
      <alignment horizontal="center" vertical="center" readingOrder="1"/>
      <protection locked="0"/>
    </xf>
    <xf numFmtId="0" fontId="44" fillId="4" borderId="1" xfId="10" applyNumberFormat="1" applyFont="1" applyFill="1" applyBorder="1" applyAlignment="1" applyProtection="1">
      <alignment horizontal="center"/>
    </xf>
    <xf numFmtId="0" fontId="42" fillId="4" borderId="1" xfId="78" applyNumberFormat="1" applyFont="1" applyFill="1" applyBorder="1" applyAlignment="1" applyProtection="1">
      <alignment horizontal="center"/>
    </xf>
    <xf numFmtId="164" fontId="42" fillId="4" borderId="1" xfId="78" applyNumberFormat="1" applyFont="1" applyFill="1" applyBorder="1" applyAlignment="1" applyProtection="1">
      <alignment horizontal="center"/>
    </xf>
    <xf numFmtId="164" fontId="42" fillId="3" borderId="1" xfId="6" applyNumberFormat="1" applyFont="1" applyFill="1" applyBorder="1" applyAlignment="1" applyProtection="1">
      <alignment horizontal="center"/>
    </xf>
    <xf numFmtId="10" fontId="42" fillId="3" borderId="1" xfId="10" applyNumberFormat="1" applyFont="1" applyFill="1" applyBorder="1" applyAlignment="1" applyProtection="1">
      <alignment horizontal="center"/>
    </xf>
    <xf numFmtId="0" fontId="53" fillId="0" borderId="0" xfId="6" applyFont="1" applyProtection="1"/>
    <xf numFmtId="9" fontId="47" fillId="9" borderId="28" xfId="66" applyFont="1" applyFill="1" applyBorder="1" applyAlignment="1">
      <alignment horizontal="center" vertical="center"/>
    </xf>
    <xf numFmtId="0" fontId="48" fillId="0" borderId="22" xfId="6" applyFont="1" applyBorder="1"/>
    <xf numFmtId="0" fontId="37" fillId="6" borderId="9" xfId="61" applyFont="1" applyFill="1" applyBorder="1" applyAlignment="1" applyProtection="1">
      <alignment horizontal="center" vertical="center" wrapText="1"/>
    </xf>
    <xf numFmtId="0" fontId="48" fillId="0" borderId="14" xfId="6" applyFont="1" applyBorder="1"/>
    <xf numFmtId="0" fontId="37" fillId="6" borderId="17" xfId="61" applyFont="1" applyFill="1" applyBorder="1" applyAlignment="1" applyProtection="1">
      <alignment horizontal="center" vertical="center" wrapText="1"/>
    </xf>
    <xf numFmtId="1" fontId="44" fillId="4" borderId="13" xfId="6" applyNumberFormat="1" applyFont="1" applyFill="1" applyBorder="1" applyAlignment="1" applyProtection="1">
      <alignment horizontal="center"/>
    </xf>
    <xf numFmtId="1" fontId="42" fillId="4" borderId="2" xfId="6" applyNumberFormat="1" applyFont="1" applyFill="1" applyBorder="1" applyAlignment="1" applyProtection="1">
      <alignment horizontal="right"/>
    </xf>
    <xf numFmtId="164" fontId="42" fillId="3" borderId="1" xfId="10" applyNumberFormat="1" applyFont="1" applyFill="1" applyBorder="1" applyAlignment="1" applyProtection="1">
      <alignment horizontal="center"/>
    </xf>
    <xf numFmtId="164" fontId="42" fillId="3" borderId="58" xfId="10" applyNumberFormat="1" applyFont="1" applyFill="1" applyBorder="1" applyAlignment="1" applyProtection="1">
      <alignment horizontal="center"/>
    </xf>
    <xf numFmtId="42" fontId="42" fillId="3" borderId="13" xfId="16" applyNumberFormat="1" applyFont="1" applyFill="1" applyBorder="1" applyAlignment="1" applyProtection="1">
      <alignment horizontal="center"/>
    </xf>
    <xf numFmtId="42" fontId="42" fillId="3" borderId="1" xfId="16" applyNumberFormat="1" applyFont="1" applyFill="1" applyBorder="1" applyAlignment="1" applyProtection="1">
      <alignment horizontal="center"/>
    </xf>
    <xf numFmtId="9" fontId="42" fillId="3" borderId="19" xfId="96" applyNumberFormat="1" applyFont="1" applyFill="1" applyBorder="1" applyAlignment="1" applyProtection="1">
      <alignment horizontal="center"/>
    </xf>
    <xf numFmtId="1" fontId="44" fillId="4" borderId="11" xfId="6" applyNumberFormat="1" applyFont="1" applyFill="1" applyBorder="1" applyAlignment="1" applyProtection="1">
      <alignment horizontal="center"/>
    </xf>
    <xf numFmtId="164" fontId="42" fillId="3" borderId="48" xfId="10" applyNumberFormat="1" applyFont="1" applyFill="1" applyBorder="1" applyAlignment="1" applyProtection="1">
      <alignment horizontal="center"/>
    </xf>
    <xf numFmtId="42" fontId="42" fillId="3" borderId="11" xfId="16" applyNumberFormat="1" applyFont="1" applyFill="1" applyBorder="1" applyAlignment="1" applyProtection="1">
      <alignment horizontal="center"/>
    </xf>
    <xf numFmtId="9" fontId="42" fillId="3" borderId="12" xfId="96" applyNumberFormat="1" applyFont="1" applyFill="1" applyBorder="1" applyAlignment="1" applyProtection="1">
      <alignment horizontal="center"/>
    </xf>
    <xf numFmtId="1" fontId="44" fillId="4" borderId="14" xfId="6" applyNumberFormat="1" applyFont="1" applyFill="1" applyBorder="1" applyAlignment="1" applyProtection="1">
      <alignment horizontal="center"/>
    </xf>
    <xf numFmtId="164" fontId="42" fillId="3" borderId="17" xfId="10" applyNumberFormat="1" applyFont="1" applyFill="1" applyBorder="1" applyAlignment="1" applyProtection="1">
      <alignment horizontal="center"/>
    </xf>
    <xf numFmtId="42" fontId="42" fillId="3" borderId="14" xfId="16" applyNumberFormat="1" applyFont="1" applyFill="1" applyBorder="1" applyAlignment="1" applyProtection="1">
      <alignment horizontal="center"/>
    </xf>
    <xf numFmtId="164" fontId="42" fillId="3" borderId="15" xfId="10" applyNumberFormat="1" applyFont="1" applyFill="1" applyBorder="1" applyAlignment="1" applyProtection="1">
      <alignment horizontal="center"/>
    </xf>
    <xf numFmtId="9" fontId="42" fillId="3" borderId="18" xfId="96" applyNumberFormat="1" applyFont="1" applyFill="1" applyBorder="1" applyAlignment="1" applyProtection="1">
      <alignment horizontal="center"/>
    </xf>
    <xf numFmtId="9" fontId="47" fillId="9" borderId="16" xfId="6" applyNumberFormat="1" applyFont="1" applyFill="1" applyBorder="1" applyAlignment="1">
      <alignment horizontal="center" vertical="center"/>
    </xf>
    <xf numFmtId="164" fontId="47" fillId="9" borderId="16" xfId="6" applyNumberFormat="1" applyFont="1" applyFill="1" applyBorder="1" applyAlignment="1">
      <alignment horizontal="center" vertical="center"/>
    </xf>
    <xf numFmtId="164" fontId="47" fillId="9" borderId="16" xfId="10" applyNumberFormat="1" applyFont="1" applyFill="1" applyBorder="1" applyAlignment="1">
      <alignment horizontal="center" vertical="center"/>
    </xf>
    <xf numFmtId="164" fontId="47" fillId="9" borderId="62" xfId="10" applyNumberFormat="1" applyFont="1" applyFill="1" applyBorder="1" applyAlignment="1">
      <alignment horizontal="center" vertical="center"/>
    </xf>
    <xf numFmtId="9" fontId="47" fillId="9" borderId="20" xfId="10" applyNumberFormat="1" applyFont="1" applyFill="1" applyBorder="1" applyAlignment="1">
      <alignment horizontal="center" vertical="center"/>
    </xf>
    <xf numFmtId="0" fontId="48" fillId="2" borderId="0" xfId="6" applyFont="1" applyFill="1"/>
    <xf numFmtId="0" fontId="39" fillId="0" borderId="0" xfId="61" applyFont="1"/>
    <xf numFmtId="0" fontId="37" fillId="0" borderId="0" xfId="61" applyFont="1"/>
    <xf numFmtId="0" fontId="44" fillId="0" borderId="1" xfId="68" applyNumberFormat="1" applyFont="1" applyFill="1" applyBorder="1" applyAlignment="1" applyProtection="1">
      <alignment horizontal="center" vertical="center" readingOrder="1"/>
      <protection locked="0"/>
    </xf>
    <xf numFmtId="0" fontId="42" fillId="3" borderId="1" xfId="16" applyNumberFormat="1" applyFont="1" applyFill="1" applyBorder="1" applyAlignment="1" applyProtection="1">
      <alignment horizontal="center"/>
    </xf>
    <xf numFmtId="0" fontId="42" fillId="4" borderId="63" xfId="10" applyNumberFormat="1" applyFont="1" applyFill="1" applyBorder="1" applyAlignment="1" applyProtection="1">
      <alignment horizontal="center"/>
    </xf>
    <xf numFmtId="10" fontId="42" fillId="3" borderId="63" xfId="10" applyNumberFormat="1" applyFont="1" applyFill="1" applyBorder="1" applyAlignment="1" applyProtection="1">
      <alignment horizontal="center"/>
    </xf>
    <xf numFmtId="0" fontId="42" fillId="7" borderId="28" xfId="10" applyNumberFormat="1" applyFont="1" applyFill="1" applyBorder="1" applyAlignment="1" applyProtection="1">
      <alignment horizontal="center" vertical="center"/>
    </xf>
    <xf numFmtId="0" fontId="37" fillId="0" borderId="0" xfId="75" applyFont="1"/>
    <xf numFmtId="9" fontId="37" fillId="4" borderId="63" xfId="75" applyNumberFormat="1" applyFont="1" applyFill="1" applyBorder="1" applyAlignment="1">
      <alignment horizontal="center" vertical="center" wrapText="1"/>
    </xf>
    <xf numFmtId="0" fontId="37" fillId="6" borderId="23" xfId="75" applyFont="1" applyFill="1" applyBorder="1" applyAlignment="1" applyProtection="1">
      <alignment horizontal="center" vertical="center" wrapText="1"/>
    </xf>
    <xf numFmtId="0" fontId="37" fillId="2" borderId="8" xfId="75" applyFont="1" applyFill="1" applyBorder="1" applyAlignment="1" applyProtection="1">
      <alignment horizontal="center" vertical="center" wrapText="1"/>
    </xf>
    <xf numFmtId="0" fontId="37" fillId="6" borderId="9" xfId="75" applyFont="1" applyFill="1" applyBorder="1" applyAlignment="1" applyProtection="1">
      <alignment horizontal="center" vertical="center" wrapText="1"/>
    </xf>
    <xf numFmtId="0" fontId="53" fillId="0" borderId="0" xfId="6" applyFont="1" applyAlignment="1" applyProtection="1">
      <alignment horizontal="center" wrapText="1"/>
    </xf>
    <xf numFmtId="0" fontId="37" fillId="6" borderId="15" xfId="75" applyFont="1" applyFill="1" applyBorder="1" applyAlignment="1" applyProtection="1">
      <alignment horizontal="center" vertical="center" wrapText="1"/>
    </xf>
    <xf numFmtId="0" fontId="37" fillId="2" borderId="15" xfId="75" applyFont="1" applyFill="1" applyBorder="1" applyAlignment="1" applyProtection="1">
      <alignment horizontal="center" vertical="center" wrapText="1"/>
    </xf>
    <xf numFmtId="0" fontId="37" fillId="6" borderId="17" xfId="75" applyFont="1" applyFill="1" applyBorder="1" applyAlignment="1" applyProtection="1">
      <alignment horizontal="center" vertical="center" wrapText="1"/>
    </xf>
    <xf numFmtId="1" fontId="44" fillId="4" borderId="46" xfId="6" applyNumberFormat="1" applyFont="1" applyFill="1" applyBorder="1" applyAlignment="1" applyProtection="1">
      <alignment horizontal="center"/>
    </xf>
    <xf numFmtId="10" fontId="44" fillId="3" borderId="1" xfId="10" applyNumberFormat="1" applyFont="1" applyFill="1" applyBorder="1" applyAlignment="1" applyProtection="1">
      <alignment horizontal="center"/>
    </xf>
    <xf numFmtId="0" fontId="44" fillId="0" borderId="1" xfId="16" applyNumberFormat="1" applyFont="1" applyFill="1" applyBorder="1" applyAlignment="1" applyProtection="1">
      <alignment horizontal="center" vertical="center" readingOrder="1"/>
      <protection locked="0"/>
    </xf>
    <xf numFmtId="10" fontId="44" fillId="4" borderId="1" xfId="68" applyNumberFormat="1" applyFont="1" applyFill="1" applyBorder="1" applyAlignment="1" applyProtection="1">
      <alignment horizontal="center"/>
    </xf>
    <xf numFmtId="0" fontId="44" fillId="4" borderId="1" xfId="68" applyNumberFormat="1" applyFont="1" applyFill="1" applyBorder="1" applyAlignment="1" applyProtection="1">
      <alignment horizontal="center"/>
    </xf>
    <xf numFmtId="10" fontId="42" fillId="3" borderId="58" xfId="10" applyNumberFormat="1" applyFont="1" applyFill="1" applyBorder="1" applyAlignment="1" applyProtection="1">
      <alignment horizontal="center"/>
    </xf>
    <xf numFmtId="42" fontId="42" fillId="3" borderId="19" xfId="16" applyNumberFormat="1" applyFont="1" applyFill="1" applyBorder="1" applyAlignment="1" applyProtection="1">
      <alignment horizontal="center"/>
    </xf>
    <xf numFmtId="9" fontId="42" fillId="7" borderId="53" xfId="96" applyFont="1" applyFill="1" applyBorder="1" applyAlignment="1" applyProtection="1">
      <alignment horizontal="center" vertical="center"/>
    </xf>
    <xf numFmtId="9" fontId="42" fillId="7" borderId="28" xfId="96" applyFont="1" applyFill="1" applyBorder="1" applyAlignment="1" applyProtection="1">
      <alignment horizontal="center" vertical="center"/>
    </xf>
    <xf numFmtId="0" fontId="37" fillId="6" borderId="8" xfId="75" applyFont="1" applyFill="1" applyBorder="1" applyAlignment="1" applyProtection="1">
      <alignment horizontal="center" vertical="center" wrapText="1"/>
    </xf>
    <xf numFmtId="10" fontId="42" fillId="3" borderId="66" xfId="10" applyNumberFormat="1" applyFont="1" applyFill="1" applyBorder="1" applyAlignment="1" applyProtection="1">
      <alignment horizontal="center"/>
    </xf>
    <xf numFmtId="0" fontId="37" fillId="6" borderId="23" xfId="61" applyFont="1" applyFill="1" applyBorder="1" applyAlignment="1" applyProtection="1">
      <alignment horizontal="center" vertical="center" wrapText="1"/>
    </xf>
    <xf numFmtId="0" fontId="37" fillId="6" borderId="15" xfId="61" applyFont="1" applyFill="1" applyBorder="1" applyAlignment="1" applyProtection="1">
      <alignment horizontal="center" vertical="center" wrapText="1"/>
    </xf>
    <xf numFmtId="9" fontId="42" fillId="4" borderId="10" xfId="10" applyFont="1" applyFill="1" applyBorder="1" applyAlignment="1" applyProtection="1">
      <alignment horizontal="center" vertical="center" wrapText="1"/>
    </xf>
    <xf numFmtId="9" fontId="42" fillId="4" borderId="18" xfId="10" applyFont="1" applyFill="1" applyBorder="1" applyAlignment="1" applyProtection="1">
      <alignment horizontal="center" vertical="center" wrapText="1"/>
    </xf>
    <xf numFmtId="10" fontId="44" fillId="4" borderId="1" xfId="10" applyNumberFormat="1" applyFont="1" applyFill="1" applyBorder="1" applyAlignment="1" applyProtection="1">
      <alignment horizontal="center"/>
    </xf>
    <xf numFmtId="10" fontId="42" fillId="4" borderId="63" xfId="10" applyNumberFormat="1" applyFont="1" applyFill="1" applyBorder="1" applyAlignment="1" applyProtection="1">
      <alignment horizontal="center"/>
    </xf>
    <xf numFmtId="0" fontId="38" fillId="4" borderId="63" xfId="68" applyNumberFormat="1" applyFont="1" applyFill="1" applyBorder="1" applyAlignment="1" applyProtection="1">
      <alignment horizontal="center"/>
    </xf>
    <xf numFmtId="10" fontId="38" fillId="4" borderId="63" xfId="68" applyNumberFormat="1" applyFont="1" applyFill="1" applyBorder="1" applyAlignment="1" applyProtection="1">
      <alignment horizontal="center"/>
    </xf>
    <xf numFmtId="42" fontId="42" fillId="3" borderId="12" xfId="16" applyNumberFormat="1" applyFont="1" applyFill="1" applyBorder="1" applyAlignment="1" applyProtection="1">
      <alignment horizontal="center"/>
    </xf>
    <xf numFmtId="1" fontId="44" fillId="4" borderId="65" xfId="6" applyNumberFormat="1" applyFont="1" applyFill="1" applyBorder="1" applyAlignment="1" applyProtection="1">
      <alignment horizontal="center"/>
    </xf>
    <xf numFmtId="0" fontId="42" fillId="3" borderId="56" xfId="16" applyNumberFormat="1" applyFont="1" applyFill="1" applyBorder="1" applyAlignment="1" applyProtection="1">
      <alignment horizontal="center"/>
    </xf>
    <xf numFmtId="0" fontId="42" fillId="4" borderId="66" xfId="10" applyNumberFormat="1" applyFont="1" applyFill="1" applyBorder="1" applyAlignment="1" applyProtection="1">
      <alignment horizontal="center"/>
    </xf>
    <xf numFmtId="10" fontId="42" fillId="4" borderId="66" xfId="10" applyNumberFormat="1" applyFont="1" applyFill="1" applyBorder="1" applyAlignment="1" applyProtection="1">
      <alignment horizontal="center"/>
    </xf>
    <xf numFmtId="0" fontId="38" fillId="4" borderId="66" xfId="68" applyNumberFormat="1" applyFont="1" applyFill="1" applyBorder="1" applyAlignment="1" applyProtection="1">
      <alignment horizontal="center"/>
    </xf>
    <xf numFmtId="10" fontId="38" fillId="4" borderId="66" xfId="68" applyNumberFormat="1" applyFont="1" applyFill="1" applyBorder="1" applyAlignment="1" applyProtection="1">
      <alignment horizontal="center"/>
    </xf>
    <xf numFmtId="42" fontId="42" fillId="3" borderId="67" xfId="16" applyNumberFormat="1" applyFont="1" applyFill="1" applyBorder="1" applyAlignment="1" applyProtection="1">
      <alignment horizontal="center"/>
    </xf>
    <xf numFmtId="9" fontId="42" fillId="7" borderId="53" xfId="10" applyFont="1" applyFill="1" applyBorder="1" applyAlignment="1" applyProtection="1">
      <alignment horizontal="center" vertical="center"/>
    </xf>
    <xf numFmtId="9" fontId="42" fillId="7" borderId="28" xfId="10" applyFont="1" applyFill="1" applyBorder="1" applyAlignment="1" applyProtection="1">
      <alignment horizontal="center" vertical="center"/>
    </xf>
    <xf numFmtId="9" fontId="42" fillId="7" borderId="28" xfId="68" applyFont="1" applyFill="1" applyBorder="1" applyAlignment="1" applyProtection="1">
      <alignment horizontal="center" vertical="center"/>
    </xf>
    <xf numFmtId="167" fontId="42" fillId="7" borderId="21" xfId="14" applyNumberFormat="1" applyFont="1" applyFill="1" applyBorder="1" applyAlignment="1">
      <alignment horizontal="center" vertical="center"/>
    </xf>
    <xf numFmtId="1" fontId="42" fillId="4" borderId="0" xfId="6" applyNumberFormat="1" applyFont="1" applyFill="1" applyBorder="1" applyAlignment="1" applyProtection="1">
      <alignment horizontal="center" vertical="center" wrapText="1"/>
    </xf>
    <xf numFmtId="0" fontId="48" fillId="0" borderId="0" xfId="74" applyFont="1" applyFill="1" applyProtection="1"/>
    <xf numFmtId="0" fontId="40" fillId="6" borderId="11" xfId="74" applyFont="1" applyFill="1" applyBorder="1" applyAlignment="1" applyProtection="1">
      <alignment horizontal="center" vertical="center" wrapText="1"/>
    </xf>
    <xf numFmtId="0" fontId="48" fillId="0" borderId="0" xfId="74" applyFont="1" applyProtection="1"/>
    <xf numFmtId="1" fontId="42" fillId="4" borderId="14" xfId="6" applyNumberFormat="1" applyFont="1" applyFill="1" applyBorder="1" applyAlignment="1" applyProtection="1">
      <alignment horizontal="center" vertical="center" wrapText="1"/>
    </xf>
    <xf numFmtId="1" fontId="42" fillId="9" borderId="27" xfId="74" applyNumberFormat="1" applyFont="1" applyFill="1" applyBorder="1" applyAlignment="1" applyProtection="1">
      <alignment horizontal="center" vertical="center"/>
    </xf>
    <xf numFmtId="1" fontId="42" fillId="9" borderId="21" xfId="74" applyNumberFormat="1" applyFont="1" applyFill="1" applyBorder="1" applyAlignment="1" applyProtection="1">
      <alignment horizontal="center" vertical="center"/>
    </xf>
    <xf numFmtId="1" fontId="42" fillId="4" borderId="13" xfId="6" applyNumberFormat="1" applyFont="1" applyFill="1" applyBorder="1" applyAlignment="1" applyProtection="1">
      <alignment horizontal="center" vertical="center" wrapText="1"/>
    </xf>
    <xf numFmtId="9" fontId="42" fillId="4" borderId="19" xfId="10" applyFont="1" applyFill="1" applyBorder="1" applyAlignment="1" applyProtection="1">
      <alignment horizontal="center" vertical="center" wrapText="1"/>
    </xf>
    <xf numFmtId="9" fontId="37" fillId="4" borderId="22" xfId="75" applyNumberFormat="1" applyFont="1" applyFill="1" applyBorder="1" applyAlignment="1" applyProtection="1">
      <alignment horizontal="center" vertical="center" wrapText="1"/>
    </xf>
    <xf numFmtId="9" fontId="37" fillId="4" borderId="14" xfId="75" applyNumberFormat="1" applyFont="1" applyFill="1" applyBorder="1" applyAlignment="1" applyProtection="1">
      <alignment horizontal="center" vertical="center" wrapText="1"/>
    </xf>
    <xf numFmtId="0" fontId="48" fillId="0" borderId="0" xfId="13" applyFont="1"/>
    <xf numFmtId="9" fontId="48" fillId="0" borderId="0" xfId="10" applyFont="1"/>
    <xf numFmtId="0" fontId="48" fillId="0" borderId="22" xfId="13" applyFont="1" applyBorder="1"/>
    <xf numFmtId="0" fontId="37" fillId="6" borderId="23" xfId="13" applyFont="1" applyFill="1" applyBorder="1" applyAlignment="1" applyProtection="1">
      <alignment horizontal="center" vertical="center" wrapText="1"/>
    </xf>
    <xf numFmtId="0" fontId="37" fillId="6" borderId="10" xfId="13" applyFont="1" applyFill="1" applyBorder="1" applyAlignment="1" applyProtection="1">
      <alignment horizontal="center" vertical="center" wrapText="1"/>
    </xf>
    <xf numFmtId="0" fontId="48" fillId="0" borderId="55" xfId="13" applyFont="1" applyBorder="1"/>
    <xf numFmtId="9" fontId="37" fillId="6" borderId="47" xfId="10" applyFont="1" applyFill="1" applyBorder="1" applyAlignment="1" applyProtection="1">
      <alignment horizontal="center" vertical="center" wrapText="1"/>
    </xf>
    <xf numFmtId="164" fontId="37" fillId="6" borderId="50" xfId="10" applyNumberFormat="1" applyFont="1" applyFill="1" applyBorder="1" applyAlignment="1" applyProtection="1">
      <alignment horizontal="center" vertical="center" wrapText="1"/>
    </xf>
    <xf numFmtId="0" fontId="48" fillId="0" borderId="2" xfId="13" applyFont="1" applyBorder="1"/>
    <xf numFmtId="1" fontId="42" fillId="4" borderId="2" xfId="6" applyNumberFormat="1" applyFont="1" applyFill="1" applyBorder="1" applyAlignment="1" applyProtection="1">
      <alignment horizontal="center"/>
    </xf>
    <xf numFmtId="10" fontId="44" fillId="3" borderId="2" xfId="10" applyNumberFormat="1" applyFont="1" applyFill="1" applyBorder="1" applyAlignment="1" applyProtection="1">
      <alignment horizontal="center"/>
    </xf>
    <xf numFmtId="10" fontId="42" fillId="3" borderId="2" xfId="10" applyNumberFormat="1" applyFont="1" applyFill="1" applyBorder="1" applyAlignment="1" applyProtection="1">
      <alignment horizontal="center"/>
    </xf>
    <xf numFmtId="164" fontId="42" fillId="3" borderId="2" xfId="14" applyNumberFormat="1" applyFont="1" applyFill="1" applyBorder="1" applyAlignment="1" applyProtection="1">
      <alignment horizontal="center"/>
    </xf>
    <xf numFmtId="0" fontId="48" fillId="0" borderId="24" xfId="13" applyFont="1" applyBorder="1"/>
    <xf numFmtId="3" fontId="44" fillId="3" borderId="1" xfId="10" applyNumberFormat="1" applyFont="1" applyFill="1" applyBorder="1" applyAlignment="1" applyProtection="1">
      <alignment horizontal="center"/>
    </xf>
    <xf numFmtId="0" fontId="48" fillId="0" borderId="0" xfId="13" applyFont="1" applyBorder="1"/>
    <xf numFmtId="3" fontId="39" fillId="3" borderId="63" xfId="1" applyNumberFormat="1" applyFont="1" applyFill="1" applyBorder="1" applyAlignment="1" applyProtection="1">
      <alignment horizontal="center" vertical="center" wrapText="1"/>
    </xf>
    <xf numFmtId="0" fontId="44" fillId="4" borderId="45" xfId="83" applyNumberFormat="1" applyFont="1" applyFill="1" applyBorder="1" applyAlignment="1" applyProtection="1">
      <alignment horizontal="center" vertical="center" readingOrder="2"/>
      <protection locked="0"/>
    </xf>
    <xf numFmtId="9" fontId="44" fillId="4" borderId="45" xfId="83" applyNumberFormat="1" applyFont="1" applyFill="1" applyBorder="1" applyAlignment="1" applyProtection="1">
      <alignment horizontal="center" vertical="center" readingOrder="2"/>
    </xf>
    <xf numFmtId="9" fontId="42" fillId="7" borderId="28" xfId="1" applyFont="1" applyFill="1" applyBorder="1" applyAlignment="1" applyProtection="1">
      <alignment horizontal="center" vertical="center"/>
    </xf>
    <xf numFmtId="9" fontId="39" fillId="4" borderId="2" xfId="1" applyNumberFormat="1" applyFont="1" applyFill="1" applyBorder="1" applyAlignment="1" applyProtection="1">
      <alignment horizontal="center" vertical="center" wrapText="1" readingOrder="2"/>
    </xf>
    <xf numFmtId="0" fontId="43" fillId="6" borderId="15" xfId="13" applyFont="1" applyFill="1" applyBorder="1" applyAlignment="1" applyProtection="1">
      <alignment horizontal="center" vertical="center" wrapText="1"/>
    </xf>
    <xf numFmtId="9" fontId="44" fillId="4" borderId="45" xfId="1" applyNumberFormat="1" applyFont="1" applyFill="1" applyBorder="1" applyAlignment="1" applyProtection="1">
      <alignment horizontal="center" vertical="center" readingOrder="2"/>
    </xf>
    <xf numFmtId="0" fontId="44" fillId="4" borderId="13" xfId="83" applyNumberFormat="1" applyFont="1" applyFill="1" applyBorder="1" applyAlignment="1" applyProtection="1">
      <alignment horizontal="center" vertical="center" readingOrder="2"/>
    </xf>
    <xf numFmtId="9" fontId="44" fillId="4" borderId="64" xfId="83" applyNumberFormat="1" applyFont="1" applyFill="1" applyBorder="1" applyAlignment="1" applyProtection="1">
      <alignment horizontal="center" vertical="center" readingOrder="2"/>
    </xf>
    <xf numFmtId="9" fontId="42" fillId="7" borderId="21" xfId="1" applyFont="1" applyFill="1" applyBorder="1" applyAlignment="1" applyProtection="1">
      <alignment horizontal="center" vertical="center"/>
    </xf>
    <xf numFmtId="1" fontId="42" fillId="9" borderId="7" xfId="13" applyNumberFormat="1" applyFont="1" applyFill="1" applyBorder="1" applyAlignment="1">
      <alignment horizontal="center" vertical="center" wrapText="1"/>
    </xf>
    <xf numFmtId="1" fontId="42" fillId="9" borderId="8" xfId="13" applyNumberFormat="1" applyFont="1" applyFill="1" applyBorder="1" applyAlignment="1">
      <alignment horizontal="center" vertical="center" wrapText="1"/>
    </xf>
    <xf numFmtId="9" fontId="39" fillId="4" borderId="22" xfId="1" applyFont="1" applyFill="1" applyBorder="1" applyAlignment="1" applyProtection="1">
      <alignment horizontal="center" vertical="center" wrapText="1" readingOrder="2"/>
    </xf>
    <xf numFmtId="9" fontId="39" fillId="4" borderId="11" xfId="1" applyFont="1" applyFill="1" applyBorder="1" applyAlignment="1" applyProtection="1">
      <alignment horizontal="center" vertical="center" wrapText="1" readingOrder="2"/>
    </xf>
    <xf numFmtId="3" fontId="44" fillId="3" borderId="63" xfId="2" applyNumberFormat="1" applyFont="1" applyFill="1" applyBorder="1" applyAlignment="1" applyProtection="1">
      <alignment horizontal="center" vertical="center"/>
    </xf>
    <xf numFmtId="1" fontId="44" fillId="3" borderId="63" xfId="2" applyNumberFormat="1" applyFont="1" applyFill="1" applyBorder="1" applyAlignment="1" applyProtection="1">
      <alignment horizontal="center" vertical="center" readingOrder="2"/>
    </xf>
    <xf numFmtId="9" fontId="39" fillId="4" borderId="14" xfId="1" applyFont="1" applyFill="1" applyBorder="1" applyAlignment="1" applyProtection="1">
      <alignment horizontal="center" vertical="center" wrapText="1" readingOrder="2"/>
    </xf>
    <xf numFmtId="3" fontId="44" fillId="3" borderId="16" xfId="2" applyNumberFormat="1" applyFont="1" applyFill="1" applyBorder="1" applyAlignment="1" applyProtection="1">
      <alignment horizontal="center" vertical="center"/>
    </xf>
    <xf numFmtId="0" fontId="37" fillId="6" borderId="8" xfId="13" applyFont="1" applyFill="1" applyBorder="1" applyAlignment="1" applyProtection="1">
      <alignment horizontal="center" vertical="center" wrapText="1"/>
    </xf>
    <xf numFmtId="2" fontId="44" fillId="4" borderId="45" xfId="83" applyNumberFormat="1" applyFont="1" applyFill="1" applyBorder="1" applyAlignment="1" applyProtection="1">
      <alignment horizontal="center" vertical="center" readingOrder="2"/>
    </xf>
    <xf numFmtId="0" fontId="39" fillId="0" borderId="0" xfId="0" applyFont="1" applyAlignment="1" applyProtection="1">
      <alignment horizontal="center" wrapText="1"/>
    </xf>
    <xf numFmtId="0" fontId="54" fillId="0" borderId="22" xfId="0" applyFont="1" applyBorder="1" applyAlignment="1" applyProtection="1">
      <alignment horizontal="center" wrapText="1"/>
    </xf>
    <xf numFmtId="0" fontId="37" fillId="0" borderId="23" xfId="0" applyFont="1" applyBorder="1" applyAlignment="1" applyProtection="1">
      <alignment horizontal="center"/>
    </xf>
    <xf numFmtId="0" fontId="37" fillId="0" borderId="10" xfId="0" applyFont="1" applyBorder="1" applyAlignment="1" applyProtection="1">
      <alignment horizontal="center"/>
    </xf>
    <xf numFmtId="0" fontId="39" fillId="0" borderId="11" xfId="0" applyFont="1" applyBorder="1" applyProtection="1"/>
    <xf numFmtId="0" fontId="37" fillId="6" borderId="2" xfId="13" applyFont="1" applyFill="1" applyBorder="1" applyAlignment="1" applyProtection="1">
      <alignment horizontal="center" vertical="center" wrapText="1"/>
    </xf>
    <xf numFmtId="0" fontId="37" fillId="6" borderId="12" xfId="13" applyFont="1" applyFill="1" applyBorder="1" applyAlignment="1" applyProtection="1">
      <alignment horizontal="center" vertical="center" wrapText="1"/>
    </xf>
    <xf numFmtId="0" fontId="39" fillId="0" borderId="15" xfId="0" applyFont="1" applyBorder="1" applyAlignment="1" applyProtection="1">
      <alignment horizontal="center"/>
    </xf>
    <xf numFmtId="0" fontId="39" fillId="0" borderId="18" xfId="0" applyFont="1" applyBorder="1" applyAlignment="1" applyProtection="1">
      <alignment horizontal="center"/>
    </xf>
    <xf numFmtId="0" fontId="37" fillId="6" borderId="26" xfId="13" applyFont="1" applyFill="1" applyBorder="1" applyAlignment="1" applyProtection="1">
      <alignment horizontal="center" vertical="center" wrapText="1"/>
    </xf>
    <xf numFmtId="0" fontId="37" fillId="6" borderId="18" xfId="13" applyFont="1" applyFill="1" applyBorder="1" applyAlignment="1" applyProtection="1">
      <alignment horizontal="center" vertical="center" wrapText="1"/>
    </xf>
    <xf numFmtId="0" fontId="39" fillId="0" borderId="63" xfId="0" applyFont="1" applyBorder="1" applyAlignment="1">
      <alignment horizontal="center" vertical="center" wrapText="1"/>
    </xf>
    <xf numFmtId="0" fontId="39" fillId="0" borderId="63" xfId="0" applyFont="1" applyBorder="1" applyAlignment="1">
      <alignment horizontal="center" vertical="center"/>
    </xf>
    <xf numFmtId="0" fontId="39" fillId="0" borderId="63" xfId="0" applyFont="1" applyBorder="1"/>
    <xf numFmtId="9" fontId="39" fillId="0" borderId="63" xfId="0" applyNumberFormat="1" applyFont="1" applyBorder="1" applyAlignment="1">
      <alignment horizontal="center" vertical="center"/>
    </xf>
    <xf numFmtId="0" fontId="39" fillId="0" borderId="0" xfId="0" applyFont="1" applyAlignment="1">
      <alignment horizontal="center" vertical="center"/>
    </xf>
    <xf numFmtId="0" fontId="39" fillId="0" borderId="0" xfId="0" applyFont="1" applyFill="1" applyProtection="1"/>
    <xf numFmtId="1" fontId="47" fillId="5" borderId="10" xfId="0" applyNumberFormat="1" applyFont="1" applyFill="1" applyBorder="1" applyAlignment="1" applyProtection="1">
      <alignment horizontal="center" vertical="center"/>
      <protection locked="0"/>
    </xf>
    <xf numFmtId="164" fontId="47" fillId="5" borderId="18" xfId="0" applyNumberFormat="1" applyFont="1" applyFill="1" applyBorder="1" applyAlignment="1" applyProtection="1">
      <alignment horizontal="center" vertical="center"/>
      <protection locked="0"/>
    </xf>
    <xf numFmtId="1" fontId="42" fillId="9" borderId="7" xfId="13" applyNumberFormat="1" applyFont="1" applyFill="1" applyBorder="1" applyAlignment="1" applyProtection="1">
      <alignment horizontal="center" vertical="center"/>
    </xf>
    <xf numFmtId="1" fontId="42" fillId="9" borderId="26" xfId="13" applyNumberFormat="1" applyFont="1" applyFill="1" applyBorder="1" applyAlignment="1" applyProtection="1">
      <alignment horizontal="center" vertical="center"/>
    </xf>
    <xf numFmtId="1" fontId="42" fillId="9" borderId="72" xfId="13" applyNumberFormat="1"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wrapText="1"/>
    </xf>
    <xf numFmtId="9" fontId="39" fillId="3" borderId="10" xfId="1" applyNumberFormat="1" applyFont="1" applyFill="1" applyBorder="1" applyAlignment="1" applyProtection="1">
      <alignment horizontal="center" vertical="center" wrapText="1"/>
    </xf>
    <xf numFmtId="0" fontId="39" fillId="3" borderId="73" xfId="1" applyNumberFormat="1" applyFont="1" applyFill="1" applyBorder="1" applyAlignment="1" applyProtection="1">
      <alignment horizontal="center" vertical="center" wrapText="1"/>
    </xf>
    <xf numFmtId="0" fontId="39" fillId="4" borderId="11" xfId="0" applyFont="1" applyFill="1" applyBorder="1" applyAlignment="1" applyProtection="1">
      <alignment horizontal="center" vertical="center" wrapText="1"/>
    </xf>
    <xf numFmtId="9" fontId="39" fillId="3" borderId="12" xfId="1" applyNumberFormat="1" applyFont="1" applyFill="1" applyBorder="1" applyAlignment="1" applyProtection="1">
      <alignment horizontal="center" vertical="center" wrapText="1"/>
    </xf>
    <xf numFmtId="0" fontId="39" fillId="3" borderId="70" xfId="1" applyNumberFormat="1" applyFont="1" applyFill="1" applyBorder="1" applyAlignment="1" applyProtection="1">
      <alignment horizontal="center" vertical="center" wrapText="1"/>
    </xf>
    <xf numFmtId="9" fontId="39" fillId="3" borderId="12" xfId="1"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9" fontId="39" fillId="3" borderId="18" xfId="1" applyNumberFormat="1" applyFont="1" applyFill="1" applyBorder="1" applyAlignment="1" applyProtection="1">
      <alignment horizontal="center" vertical="center" wrapText="1"/>
    </xf>
    <xf numFmtId="0" fontId="37" fillId="4" borderId="27" xfId="0" applyFont="1" applyFill="1" applyBorder="1" applyAlignment="1" applyProtection="1">
      <alignment horizontal="center" vertical="center" wrapText="1"/>
    </xf>
    <xf numFmtId="9" fontId="37" fillId="3" borderId="21" xfId="1" applyNumberFormat="1" applyFont="1" applyFill="1" applyBorder="1" applyAlignment="1" applyProtection="1">
      <alignment horizontal="center" vertical="center" wrapText="1"/>
    </xf>
    <xf numFmtId="1" fontId="42" fillId="9" borderId="7" xfId="13" applyNumberFormat="1" applyFont="1" applyFill="1" applyBorder="1" applyAlignment="1" applyProtection="1">
      <alignment horizontal="center" vertical="center" wrapText="1"/>
    </xf>
    <xf numFmtId="1" fontId="42" fillId="9" borderId="26" xfId="13" applyNumberFormat="1" applyFont="1" applyFill="1" applyBorder="1" applyAlignment="1" applyProtection="1">
      <alignment horizontal="center" vertical="center" wrapText="1"/>
    </xf>
    <xf numFmtId="0" fontId="39" fillId="3" borderId="10" xfId="1" applyNumberFormat="1" applyFont="1" applyFill="1" applyBorder="1" applyAlignment="1" applyProtection="1">
      <alignment horizontal="center" vertical="center" wrapText="1"/>
    </xf>
    <xf numFmtId="0" fontId="39" fillId="3" borderId="12" xfId="1" applyNumberFormat="1" applyFont="1" applyFill="1" applyBorder="1" applyAlignment="1" applyProtection="1">
      <alignment horizontal="center" vertical="center" wrapText="1"/>
    </xf>
    <xf numFmtId="14" fontId="39" fillId="0" borderId="0" xfId="0" applyNumberFormat="1" applyFont="1" applyProtection="1"/>
    <xf numFmtId="0" fontId="3" fillId="0" borderId="63" xfId="88" applyFont="1" applyBorder="1"/>
    <xf numFmtId="0" fontId="39" fillId="0" borderId="0" xfId="0" quotePrefix="1" applyFont="1" applyProtection="1"/>
    <xf numFmtId="1" fontId="42" fillId="9" borderId="27" xfId="13" applyNumberFormat="1" applyFont="1" applyFill="1" applyBorder="1" applyAlignment="1" applyProtection="1">
      <alignment horizontal="center" vertical="center"/>
    </xf>
    <xf numFmtId="1" fontId="42" fillId="9" borderId="21" xfId="13" applyNumberFormat="1" applyFont="1" applyFill="1" applyBorder="1" applyAlignment="1" applyProtection="1">
      <alignment horizontal="center" vertical="center"/>
    </xf>
    <xf numFmtId="14" fontId="39" fillId="3" borderId="15" xfId="0" applyNumberFormat="1" applyFont="1" applyFill="1" applyBorder="1" applyAlignment="1" applyProtection="1">
      <alignment horizontal="center"/>
    </xf>
    <xf numFmtId="14" fontId="39" fillId="3" borderId="18" xfId="0" applyNumberFormat="1" applyFont="1" applyFill="1" applyBorder="1" applyAlignment="1" applyProtection="1">
      <alignment horizontal="center"/>
    </xf>
    <xf numFmtId="0" fontId="44" fillId="4" borderId="1" xfId="83" applyNumberFormat="1" applyFont="1" applyFill="1" applyBorder="1" applyAlignment="1" applyProtection="1">
      <alignment horizontal="right" vertical="center" readingOrder="2"/>
    </xf>
    <xf numFmtId="0" fontId="44" fillId="4" borderId="1" xfId="83" applyNumberFormat="1" applyFont="1" applyFill="1" applyBorder="1" applyAlignment="1" applyProtection="1">
      <alignment horizontal="center" vertical="center" readingOrder="2"/>
    </xf>
    <xf numFmtId="49" fontId="44" fillId="4" borderId="1" xfId="83" applyNumberFormat="1" applyFont="1" applyFill="1" applyBorder="1" applyAlignment="1" applyProtection="1">
      <alignment horizontal="right" vertical="center" readingOrder="2"/>
    </xf>
    <xf numFmtId="4" fontId="44" fillId="4" borderId="1" xfId="83" applyNumberFormat="1" applyFont="1" applyFill="1" applyBorder="1" applyAlignment="1" applyProtection="1">
      <alignment horizontal="center" vertical="center" readingOrder="2"/>
    </xf>
    <xf numFmtId="3" fontId="44" fillId="4" borderId="1" xfId="83" applyNumberFormat="1" applyFont="1" applyFill="1" applyBorder="1" applyAlignment="1" applyProtection="1">
      <alignment horizontal="center" vertical="center" readingOrder="2"/>
    </xf>
    <xf numFmtId="9" fontId="44" fillId="4" borderId="1" xfId="83" applyNumberFormat="1" applyFont="1" applyFill="1" applyBorder="1" applyAlignment="1" applyProtection="1">
      <alignment horizontal="center" vertical="center" readingOrder="2"/>
    </xf>
    <xf numFmtId="9" fontId="44" fillId="4" borderId="1" xfId="1" applyNumberFormat="1" applyFont="1" applyFill="1" applyBorder="1" applyAlignment="1" applyProtection="1">
      <alignment horizontal="center" vertical="center" readingOrder="2"/>
    </xf>
    <xf numFmtId="0" fontId="14" fillId="4" borderId="45" xfId="83" applyNumberFormat="1" applyFont="1" applyFill="1" applyBorder="1" applyAlignment="1" applyProtection="1">
      <alignment horizontal="center" vertical="center" readingOrder="2"/>
    </xf>
    <xf numFmtId="0" fontId="37" fillId="6" borderId="8" xfId="13" applyFont="1" applyFill="1" applyBorder="1" applyAlignment="1" applyProtection="1">
      <alignment horizontal="center" vertical="center" wrapText="1"/>
    </xf>
    <xf numFmtId="0" fontId="37" fillId="6" borderId="8" xfId="13" applyFont="1" applyFill="1" applyBorder="1" applyAlignment="1" applyProtection="1">
      <alignment horizontal="center" vertical="center" wrapText="1"/>
    </xf>
    <xf numFmtId="0" fontId="40" fillId="6" borderId="22" xfId="13" applyFont="1" applyFill="1" applyBorder="1" applyAlignment="1" applyProtection="1">
      <alignment horizontal="center" vertical="center" wrapText="1"/>
    </xf>
    <xf numFmtId="0" fontId="37" fillId="6" borderId="8" xfId="13" applyFont="1" applyFill="1" applyBorder="1" applyAlignment="1" applyProtection="1">
      <alignment horizontal="center" vertical="center" wrapText="1"/>
    </xf>
    <xf numFmtId="0" fontId="37" fillId="2" borderId="63" xfId="13" applyFont="1" applyFill="1" applyBorder="1" applyAlignment="1" applyProtection="1">
      <alignment horizontal="center" vertical="center" wrapText="1"/>
    </xf>
    <xf numFmtId="0" fontId="37" fillId="6" borderId="63" xfId="13" applyFont="1" applyFill="1" applyBorder="1" applyAlignment="1" applyProtection="1">
      <alignment horizontal="center" vertical="center" wrapText="1"/>
    </xf>
    <xf numFmtId="0" fontId="39" fillId="0" borderId="0" xfId="0" applyFont="1"/>
    <xf numFmtId="0" fontId="37" fillId="6" borderId="82" xfId="13" applyFont="1" applyFill="1" applyBorder="1" applyAlignment="1" applyProtection="1">
      <alignment horizontal="center" vertical="center" wrapText="1"/>
    </xf>
    <xf numFmtId="0" fontId="43" fillId="6" borderId="82" xfId="13" applyFont="1" applyFill="1" applyBorder="1" applyAlignment="1" applyProtection="1">
      <alignment horizontal="center" vertical="center" wrapText="1"/>
    </xf>
    <xf numFmtId="0" fontId="39" fillId="4" borderId="82" xfId="0" applyFont="1" applyFill="1" applyBorder="1" applyAlignment="1" applyProtection="1">
      <alignment horizontal="center"/>
    </xf>
    <xf numFmtId="0" fontId="39" fillId="5" borderId="82" xfId="0" applyFont="1" applyFill="1" applyBorder="1" applyAlignment="1" applyProtection="1">
      <alignment horizontal="center"/>
      <protection locked="0"/>
    </xf>
    <xf numFmtId="0" fontId="37" fillId="2" borderId="84" xfId="13" applyFont="1" applyFill="1" applyBorder="1" applyAlignment="1" applyProtection="1">
      <alignment horizontal="center" vertical="center" wrapText="1"/>
    </xf>
    <xf numFmtId="0" fontId="37" fillId="0" borderId="0" xfId="13" applyFont="1" applyFill="1" applyBorder="1" applyAlignment="1" applyProtection="1">
      <alignment horizontal="center" vertical="center" wrapText="1"/>
    </xf>
    <xf numFmtId="0" fontId="44" fillId="0" borderId="0" xfId="83" applyNumberFormat="1" applyFont="1" applyFill="1" applyBorder="1" applyAlignment="1" applyProtection="1">
      <alignment horizontal="center" vertical="center" readingOrder="2"/>
      <protection locked="0"/>
    </xf>
    <xf numFmtId="0" fontId="37" fillId="6" borderId="82" xfId="13" applyFont="1" applyFill="1" applyBorder="1" applyAlignment="1" applyProtection="1">
      <alignment horizontal="center" vertical="center" wrapText="1"/>
    </xf>
    <xf numFmtId="0" fontId="37" fillId="6" borderId="8" xfId="13" applyFont="1" applyFill="1" applyBorder="1" applyAlignment="1" applyProtection="1">
      <alignment horizontal="center" vertical="center" wrapText="1"/>
    </xf>
    <xf numFmtId="1" fontId="42" fillId="9" borderId="26" xfId="13" applyNumberFormat="1" applyFont="1" applyFill="1" applyBorder="1" applyAlignment="1">
      <alignment horizontal="center" vertical="center" wrapText="1"/>
    </xf>
    <xf numFmtId="9" fontId="39" fillId="0" borderId="0" xfId="0" applyNumberFormat="1" applyFont="1" applyProtection="1"/>
    <xf numFmtId="0" fontId="39" fillId="0" borderId="0" xfId="0" applyFont="1" applyAlignment="1" applyProtection="1">
      <alignment horizontal="center" vertical="center"/>
    </xf>
    <xf numFmtId="0" fontId="39" fillId="0" borderId="22" xfId="76" applyFont="1" applyBorder="1" applyAlignment="1" applyProtection="1">
      <alignment horizontal="centerContinuous"/>
    </xf>
    <xf numFmtId="0" fontId="39" fillId="0" borderId="23" xfId="76" applyFont="1" applyBorder="1" applyAlignment="1" applyProtection="1">
      <alignment horizontal="centerContinuous"/>
    </xf>
    <xf numFmtId="0" fontId="39" fillId="0" borderId="10" xfId="76" applyFont="1" applyBorder="1" applyAlignment="1" applyProtection="1">
      <alignment horizontal="centerContinuous"/>
    </xf>
    <xf numFmtId="0" fontId="39" fillId="0" borderId="11" xfId="76" applyFont="1" applyBorder="1" applyProtection="1"/>
    <xf numFmtId="0" fontId="39" fillId="0" borderId="63" xfId="76" applyFont="1" applyBorder="1" applyProtection="1"/>
    <xf numFmtId="0" fontId="39" fillId="0" borderId="84" xfId="76" applyFont="1" applyBorder="1" applyProtection="1"/>
    <xf numFmtId="0" fontId="59" fillId="4" borderId="45" xfId="83" applyNumberFormat="1" applyFont="1" applyFill="1" applyBorder="1" applyAlignment="1" applyProtection="1">
      <alignment horizontal="right" vertical="center" readingOrder="2"/>
    </xf>
    <xf numFmtId="0" fontId="39" fillId="0" borderId="69" xfId="0" applyFont="1" applyBorder="1" applyAlignment="1" applyProtection="1">
      <alignment horizontal="center"/>
    </xf>
    <xf numFmtId="0" fontId="37" fillId="0" borderId="86" xfId="76" applyFont="1" applyBorder="1" applyAlignment="1" applyProtection="1">
      <alignment horizontal="center"/>
    </xf>
    <xf numFmtId="0" fontId="37" fillId="6" borderId="8" xfId="13" applyFont="1" applyFill="1" applyBorder="1" applyAlignment="1" applyProtection="1">
      <alignment horizontal="center" vertical="center" wrapText="1"/>
    </xf>
    <xf numFmtId="0" fontId="37" fillId="6" borderId="63" xfId="13" applyFont="1" applyFill="1" applyBorder="1" applyAlignment="1" applyProtection="1">
      <alignment horizontal="center" vertical="center" wrapText="1"/>
    </xf>
    <xf numFmtId="0" fontId="37" fillId="6" borderId="11" xfId="13" applyFont="1" applyFill="1" applyBorder="1" applyAlignment="1" applyProtection="1">
      <alignment horizontal="center" vertical="center" wrapText="1"/>
    </xf>
    <xf numFmtId="0" fontId="39" fillId="0" borderId="0" xfId="0" applyFont="1"/>
    <xf numFmtId="0" fontId="40" fillId="6" borderId="22" xfId="13" applyFont="1" applyFill="1" applyBorder="1" applyAlignment="1" applyProtection="1">
      <alignment horizontal="center" vertical="center" wrapText="1"/>
    </xf>
    <xf numFmtId="0" fontId="37" fillId="6" borderId="22" xfId="13" applyFont="1" applyFill="1" applyBorder="1" applyAlignment="1" applyProtection="1">
      <alignment horizontal="center" vertical="center" wrapText="1"/>
    </xf>
    <xf numFmtId="0" fontId="37" fillId="6" borderId="14" xfId="13" applyFont="1" applyFill="1" applyBorder="1" applyAlignment="1" applyProtection="1">
      <alignment horizontal="center" vertical="center" wrapText="1"/>
    </xf>
    <xf numFmtId="0" fontId="37" fillId="6" borderId="63" xfId="13" applyFont="1" applyFill="1" applyBorder="1" applyAlignment="1" applyProtection="1">
      <alignment horizontal="center" vertical="center" wrapText="1"/>
    </xf>
    <xf numFmtId="0" fontId="37" fillId="2" borderId="63" xfId="13" applyFont="1" applyFill="1" applyBorder="1" applyAlignment="1" applyProtection="1">
      <alignment horizontal="center" vertical="center" wrapText="1"/>
    </xf>
    <xf numFmtId="0" fontId="39" fillId="0" borderId="0" xfId="0" applyFont="1"/>
    <xf numFmtId="0" fontId="37" fillId="6" borderId="15" xfId="75" applyFont="1" applyFill="1" applyBorder="1" applyAlignment="1" applyProtection="1">
      <alignment horizontal="center" vertical="center" wrapText="1"/>
    </xf>
    <xf numFmtId="0" fontId="37" fillId="6" borderId="82" xfId="13" applyFont="1" applyFill="1" applyBorder="1" applyAlignment="1" applyProtection="1">
      <alignment horizontal="center" vertical="center" wrapText="1"/>
    </xf>
    <xf numFmtId="1" fontId="39" fillId="0" borderId="0" xfId="0" applyNumberFormat="1" applyFont="1" applyAlignment="1" applyProtection="1">
      <alignment horizontal="center" wrapText="1"/>
    </xf>
    <xf numFmtId="0" fontId="39" fillId="0" borderId="0" xfId="0" applyFont="1" applyAlignment="1" applyProtection="1">
      <alignment vertical="center" wrapText="1"/>
    </xf>
    <xf numFmtId="0" fontId="39" fillId="0" borderId="87" xfId="76" applyFont="1" applyBorder="1" applyAlignment="1" applyProtection="1">
      <alignment horizontal="centerContinuous"/>
    </xf>
    <xf numFmtId="9" fontId="39" fillId="0" borderId="69" xfId="1" applyNumberFormat="1" applyFont="1" applyBorder="1" applyAlignment="1" applyProtection="1">
      <alignment horizontal="center"/>
    </xf>
    <xf numFmtId="0" fontId="40" fillId="6" borderId="4" xfId="13" applyFont="1" applyFill="1" applyBorder="1" applyAlignment="1" applyProtection="1">
      <alignment horizontal="centerContinuous" vertical="center" wrapText="1"/>
    </xf>
    <xf numFmtId="0" fontId="40" fillId="6" borderId="5" xfId="13" applyFont="1" applyFill="1" applyBorder="1" applyAlignment="1" applyProtection="1">
      <alignment horizontal="centerContinuous" vertical="center" wrapText="1"/>
    </xf>
    <xf numFmtId="0" fontId="40" fillId="6" borderId="6" xfId="13" applyFont="1" applyFill="1" applyBorder="1" applyAlignment="1" applyProtection="1">
      <alignment horizontal="centerContinuous" vertical="center" wrapText="1"/>
    </xf>
    <xf numFmtId="3" fontId="44" fillId="3" borderId="20" xfId="2" applyNumberFormat="1" applyFont="1" applyFill="1" applyBorder="1" applyAlignment="1" applyProtection="1">
      <alignment horizontal="center" vertical="center"/>
    </xf>
    <xf numFmtId="3" fontId="44" fillId="3" borderId="23" xfId="2" applyNumberFormat="1" applyFont="1" applyFill="1" applyBorder="1" applyAlignment="1" applyProtection="1">
      <alignment horizontal="center" vertical="center"/>
    </xf>
    <xf numFmtId="3" fontId="44" fillId="3" borderId="10" xfId="2" applyNumberFormat="1" applyFont="1" applyFill="1" applyBorder="1" applyAlignment="1" applyProtection="1">
      <alignment horizontal="center" vertical="center"/>
    </xf>
    <xf numFmtId="1" fontId="42" fillId="9" borderId="27" xfId="13" applyNumberFormat="1" applyFont="1" applyFill="1" applyBorder="1" applyAlignment="1">
      <alignment horizontal="center" vertical="center" wrapText="1"/>
    </xf>
    <xf numFmtId="4" fontId="44" fillId="3" borderId="21" xfId="2" applyNumberFormat="1" applyFont="1" applyFill="1" applyBorder="1" applyAlignment="1" applyProtection="1">
      <alignment horizontal="center" vertical="center"/>
    </xf>
    <xf numFmtId="1" fontId="42" fillId="9" borderId="63" xfId="13" applyNumberFormat="1" applyFont="1" applyFill="1" applyBorder="1" applyAlignment="1">
      <alignment horizontal="center" vertical="center" wrapText="1"/>
    </xf>
    <xf numFmtId="9" fontId="39" fillId="4" borderId="63" xfId="1" applyFont="1" applyFill="1" applyBorder="1" applyAlignment="1" applyProtection="1">
      <alignment horizontal="center" vertical="center" wrapText="1" readingOrder="2"/>
    </xf>
    <xf numFmtId="4" fontId="44" fillId="3" borderId="63" xfId="2" applyNumberFormat="1" applyFont="1" applyFill="1" applyBorder="1" applyAlignment="1" applyProtection="1">
      <alignment horizontal="center" vertical="center"/>
    </xf>
    <xf numFmtId="1" fontId="44" fillId="4" borderId="45" xfId="83" applyNumberFormat="1" applyFont="1" applyFill="1" applyBorder="1" applyAlignment="1" applyProtection="1">
      <alignment horizontal="center" vertical="center" readingOrder="2"/>
    </xf>
    <xf numFmtId="9" fontId="39" fillId="4" borderId="90" xfId="1" applyFont="1" applyFill="1" applyBorder="1" applyAlignment="1" applyProtection="1">
      <alignment horizontal="center" vertical="center" wrapText="1" readingOrder="2"/>
    </xf>
    <xf numFmtId="0" fontId="39" fillId="3" borderId="85" xfId="1" applyNumberFormat="1" applyFont="1" applyFill="1" applyBorder="1" applyAlignment="1" applyProtection="1">
      <alignment horizontal="center" vertical="center" wrapText="1"/>
    </xf>
    <xf numFmtId="9" fontId="39" fillId="4" borderId="27" xfId="1" applyFont="1" applyFill="1" applyBorder="1" applyAlignment="1" applyProtection="1">
      <alignment horizontal="center" vertical="center" wrapText="1" readingOrder="2"/>
    </xf>
    <xf numFmtId="0" fontId="39" fillId="3" borderId="21" xfId="1" applyNumberFormat="1" applyFont="1" applyFill="1" applyBorder="1" applyAlignment="1" applyProtection="1">
      <alignment horizontal="center" vertical="center" wrapText="1"/>
    </xf>
    <xf numFmtId="4" fontId="39" fillId="3" borderId="2" xfId="1" applyNumberFormat="1" applyFont="1" applyFill="1" applyBorder="1" applyAlignment="1" applyProtection="1">
      <alignment horizontal="center" vertical="center" wrapText="1"/>
    </xf>
    <xf numFmtId="4" fontId="39" fillId="0" borderId="0" xfId="0" applyNumberFormat="1" applyFont="1" applyProtection="1"/>
    <xf numFmtId="0" fontId="37" fillId="6" borderId="23" xfId="61" applyFont="1" applyFill="1" applyBorder="1" applyAlignment="1" applyProtection="1">
      <alignment vertical="center" wrapText="1"/>
    </xf>
    <xf numFmtId="0" fontId="37" fillId="6" borderId="23" xfId="61" applyFont="1" applyFill="1" applyBorder="1" applyAlignment="1" applyProtection="1">
      <alignment horizontal="center" wrapText="1"/>
    </xf>
    <xf numFmtId="4" fontId="44" fillId="0" borderId="1" xfId="16" applyNumberFormat="1" applyFont="1" applyFill="1" applyBorder="1" applyAlignment="1" applyProtection="1">
      <alignment horizontal="center" vertical="center" readingOrder="1"/>
      <protection locked="0"/>
    </xf>
    <xf numFmtId="2" fontId="42" fillId="4" borderId="18" xfId="83" applyNumberFormat="1" applyFont="1" applyFill="1" applyBorder="1" applyAlignment="1" applyProtection="1">
      <alignment horizontal="center" vertical="center" wrapText="1"/>
    </xf>
    <xf numFmtId="2" fontId="37" fillId="4" borderId="63" xfId="75" applyNumberFormat="1" applyFont="1" applyFill="1" applyBorder="1" applyAlignment="1">
      <alignment horizontal="center" vertical="center" wrapText="1"/>
    </xf>
    <xf numFmtId="0" fontId="37" fillId="6" borderId="84" xfId="13" applyFont="1" applyFill="1" applyBorder="1" applyAlignment="1" applyProtection="1">
      <alignment horizontal="center" vertical="center" wrapText="1"/>
    </xf>
    <xf numFmtId="1" fontId="42" fillId="3" borderId="49" xfId="6" applyNumberFormat="1" applyFont="1" applyFill="1" applyBorder="1" applyAlignment="1" applyProtection="1">
      <alignment horizontal="center" vertical="center"/>
    </xf>
    <xf numFmtId="1" fontId="42" fillId="3" borderId="11" xfId="6" applyNumberFormat="1" applyFont="1" applyFill="1" applyBorder="1" applyAlignment="1" applyProtection="1">
      <alignment horizontal="center" vertical="center"/>
    </xf>
    <xf numFmtId="0" fontId="39" fillId="0" borderId="86" xfId="0" applyFont="1" applyBorder="1" applyProtection="1"/>
    <xf numFmtId="1" fontId="42" fillId="3" borderId="18" xfId="6" applyNumberFormat="1" applyFont="1" applyFill="1" applyBorder="1" applyAlignment="1" applyProtection="1">
      <alignment horizontal="center" vertical="center"/>
    </xf>
    <xf numFmtId="0" fontId="39" fillId="0" borderId="91" xfId="0" applyFont="1" applyBorder="1" applyProtection="1"/>
    <xf numFmtId="0" fontId="44" fillId="4" borderId="1" xfId="83" applyNumberFormat="1" applyFont="1" applyFill="1" applyBorder="1" applyAlignment="1" applyProtection="1">
      <alignment horizontal="right" vertical="center" readingOrder="2"/>
      <protection locked="0"/>
    </xf>
    <xf numFmtId="4" fontId="44" fillId="4" borderId="1" xfId="83" applyNumberFormat="1" applyFont="1" applyFill="1" applyBorder="1" applyAlignment="1" applyProtection="1">
      <alignment horizontal="center" vertical="center" readingOrder="2"/>
      <protection locked="0"/>
    </xf>
    <xf numFmtId="42" fontId="42" fillId="7" borderId="28" xfId="10" applyNumberFormat="1" applyFont="1" applyFill="1" applyBorder="1" applyAlignment="1" applyProtection="1">
      <alignment horizontal="center" vertical="center"/>
    </xf>
    <xf numFmtId="9" fontId="37" fillId="0" borderId="0" xfId="1" applyFont="1"/>
    <xf numFmtId="22" fontId="0" fillId="0" borderId="0" xfId="0" applyNumberFormat="1"/>
    <xf numFmtId="0" fontId="44" fillId="4" borderId="45" xfId="83" applyNumberFormat="1" applyFont="1" applyFill="1" applyBorder="1" applyAlignment="1" applyProtection="1">
      <alignment horizontal="right" vertical="center" wrapText="1" readingOrder="2"/>
      <protection locked="0"/>
    </xf>
    <xf numFmtId="0" fontId="44" fillId="0" borderId="82" xfId="6" applyFont="1" applyBorder="1" applyProtection="1">
      <protection locked="0"/>
    </xf>
    <xf numFmtId="0" fontId="44" fillId="0" borderId="45" xfId="16" applyNumberFormat="1" applyFont="1" applyFill="1" applyBorder="1" applyAlignment="1" applyProtection="1">
      <alignment vertical="center" wrapText="1" readingOrder="2"/>
      <protection locked="0"/>
    </xf>
    <xf numFmtId="0" fontId="44" fillId="0" borderId="82" xfId="16" applyNumberFormat="1" applyFont="1" applyFill="1" applyBorder="1" applyAlignment="1" applyProtection="1">
      <alignment horizontal="center" vertical="center" wrapText="1" readingOrder="1"/>
      <protection locked="0"/>
    </xf>
    <xf numFmtId="0" fontId="39" fillId="0" borderId="0" xfId="0" applyFont="1" applyAlignment="1" applyProtection="1">
      <alignment horizontal="center" vertical="center" wrapText="1"/>
    </xf>
    <xf numFmtId="166" fontId="39" fillId="0" borderId="0" xfId="0" applyNumberFormat="1" applyFont="1" applyAlignment="1" applyProtection="1">
      <alignment horizontal="center" vertical="center" wrapText="1"/>
    </xf>
    <xf numFmtId="4" fontId="44" fillId="4" borderId="45" xfId="83" applyNumberFormat="1" applyFont="1" applyFill="1" applyBorder="1" applyAlignment="1" applyProtection="1">
      <alignment horizontal="center" vertical="center" wrapText="1" readingOrder="2"/>
    </xf>
    <xf numFmtId="3" fontId="42" fillId="7" borderId="28" xfId="10" applyNumberFormat="1" applyFont="1" applyFill="1" applyBorder="1" applyAlignment="1" applyProtection="1">
      <alignment horizontal="center" vertical="center" wrapText="1"/>
    </xf>
    <xf numFmtId="0" fontId="39" fillId="3" borderId="89" xfId="1" applyNumberFormat="1" applyFont="1" applyFill="1" applyBorder="1" applyAlignment="1" applyProtection="1">
      <alignment horizontal="center" vertical="center" wrapText="1"/>
    </xf>
    <xf numFmtId="0" fontId="39" fillId="3" borderId="92" xfId="1" applyNumberFormat="1" applyFont="1" applyFill="1" applyBorder="1" applyAlignment="1" applyProtection="1">
      <alignment horizontal="center" vertical="center" wrapText="1"/>
    </xf>
    <xf numFmtId="0" fontId="40" fillId="6" borderId="29" xfId="13" applyFont="1" applyFill="1" applyBorder="1" applyAlignment="1" applyProtection="1">
      <alignment horizontal="center" vertical="center" wrapText="1"/>
    </xf>
    <xf numFmtId="0" fontId="40" fillId="6" borderId="43" xfId="13" applyFont="1" applyFill="1" applyBorder="1" applyAlignment="1" applyProtection="1">
      <alignment horizontal="center" vertical="center" wrapText="1"/>
    </xf>
    <xf numFmtId="0" fontId="40" fillId="6" borderId="41" xfId="13" applyFont="1" applyFill="1" applyBorder="1" applyAlignment="1" applyProtection="1">
      <alignment horizontal="center" vertical="center" wrapText="1"/>
    </xf>
    <xf numFmtId="0" fontId="37" fillId="0" borderId="48" xfId="0" applyFont="1" applyBorder="1" applyAlignment="1" applyProtection="1">
      <alignment horizontal="center"/>
    </xf>
    <xf numFmtId="0" fontId="37" fillId="0" borderId="52" xfId="0" applyFont="1" applyBorder="1" applyAlignment="1" applyProtection="1">
      <alignment horizontal="center"/>
    </xf>
    <xf numFmtId="0" fontId="37" fillId="0" borderId="3" xfId="0" applyFont="1" applyBorder="1" applyAlignment="1" applyProtection="1">
      <alignment horizontal="center"/>
    </xf>
    <xf numFmtId="0" fontId="39" fillId="0" borderId="48" xfId="0" applyFont="1" applyBorder="1" applyAlignment="1" applyProtection="1">
      <alignment horizontal="center" wrapText="1"/>
    </xf>
    <xf numFmtId="0" fontId="39" fillId="0" borderId="52" xfId="0" applyFont="1" applyBorder="1" applyAlignment="1" applyProtection="1">
      <alignment horizontal="center" wrapText="1"/>
    </xf>
    <xf numFmtId="0" fontId="39" fillId="0" borderId="3" xfId="0" applyFont="1" applyBorder="1" applyAlignment="1" applyProtection="1">
      <alignment horizontal="center" wrapText="1"/>
    </xf>
    <xf numFmtId="0" fontId="34" fillId="6" borderId="4" xfId="13" applyFont="1" applyFill="1" applyBorder="1" applyAlignment="1" applyProtection="1">
      <alignment horizontal="center" vertical="center" wrapText="1"/>
    </xf>
    <xf numFmtId="0" fontId="34" fillId="6" borderId="5" xfId="13" applyFont="1" applyFill="1" applyBorder="1" applyAlignment="1" applyProtection="1">
      <alignment horizontal="center" vertical="center" wrapText="1"/>
    </xf>
    <xf numFmtId="0" fontId="34" fillId="6" borderId="6" xfId="13" applyFont="1" applyFill="1" applyBorder="1" applyAlignment="1" applyProtection="1">
      <alignment horizontal="center" vertical="center" wrapText="1"/>
    </xf>
    <xf numFmtId="0" fontId="35" fillId="0" borderId="51"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9" fillId="0" borderId="48" xfId="0" applyFont="1" applyBorder="1" applyAlignment="1" applyProtection="1">
      <alignment horizontal="right"/>
    </xf>
    <xf numFmtId="0" fontId="39" fillId="0" borderId="52" xfId="0" applyFont="1" applyBorder="1" applyAlignment="1" applyProtection="1">
      <alignment horizontal="right"/>
    </xf>
    <xf numFmtId="0" fontId="39" fillId="0" borderId="3" xfId="0" applyFont="1" applyBorder="1" applyAlignment="1" applyProtection="1">
      <alignment horizontal="right"/>
    </xf>
    <xf numFmtId="0" fontId="36" fillId="32" borderId="4" xfId="0" applyFont="1" applyFill="1" applyBorder="1" applyAlignment="1" applyProtection="1">
      <alignment horizontal="center" vertical="center" wrapText="1"/>
    </xf>
    <xf numFmtId="0" fontId="36" fillId="32" borderId="5" xfId="0" applyFont="1" applyFill="1" applyBorder="1" applyAlignment="1" applyProtection="1">
      <alignment horizontal="center" vertical="center"/>
    </xf>
    <xf numFmtId="0" fontId="36" fillId="32" borderId="6" xfId="0" applyFont="1" applyFill="1" applyBorder="1" applyAlignment="1" applyProtection="1">
      <alignment horizontal="center" vertical="center"/>
    </xf>
    <xf numFmtId="0" fontId="41" fillId="6" borderId="0" xfId="0" applyFont="1" applyFill="1" applyAlignment="1" applyProtection="1">
      <alignment horizontal="center"/>
    </xf>
    <xf numFmtId="0" fontId="40" fillId="7" borderId="48" xfId="0" applyFont="1" applyFill="1" applyBorder="1" applyAlignment="1" applyProtection="1">
      <alignment horizontal="center"/>
    </xf>
    <xf numFmtId="0" fontId="40" fillId="7" borderId="52" xfId="0" applyFont="1" applyFill="1" applyBorder="1" applyAlignment="1" applyProtection="1">
      <alignment horizontal="center"/>
    </xf>
    <xf numFmtId="0" fontId="40" fillId="7" borderId="3" xfId="0" applyFont="1" applyFill="1" applyBorder="1" applyAlignment="1" applyProtection="1">
      <alignment horizontal="center"/>
    </xf>
    <xf numFmtId="0" fontId="39" fillId="0" borderId="48" xfId="0" applyFont="1" applyBorder="1" applyAlignment="1" applyProtection="1">
      <alignment horizontal="right" wrapText="1"/>
    </xf>
    <xf numFmtId="0" fontId="39" fillId="0" borderId="52" xfId="0" applyFont="1" applyBorder="1" applyAlignment="1" applyProtection="1">
      <alignment horizontal="right" wrapText="1"/>
    </xf>
    <xf numFmtId="0" fontId="39" fillId="0" borderId="3" xfId="0" applyFont="1" applyBorder="1" applyAlignment="1" applyProtection="1">
      <alignment horizontal="right" wrapText="1"/>
    </xf>
    <xf numFmtId="0" fontId="40" fillId="6" borderId="7" xfId="13" applyFont="1" applyFill="1" applyBorder="1" applyAlignment="1" applyProtection="1">
      <alignment horizontal="center" vertical="center" wrapText="1"/>
    </xf>
    <xf numFmtId="0" fontId="40" fillId="6" borderId="26" xfId="13" applyFont="1" applyFill="1" applyBorder="1" applyAlignment="1" applyProtection="1">
      <alignment horizontal="center" vertical="center" wrapText="1"/>
    </xf>
    <xf numFmtId="0" fontId="40" fillId="6" borderId="4" xfId="13" applyFont="1" applyFill="1" applyBorder="1" applyAlignment="1" applyProtection="1">
      <alignment horizontal="center" vertical="center" wrapText="1"/>
    </xf>
    <xf numFmtId="0" fontId="40" fillId="6" borderId="6" xfId="13" applyFont="1" applyFill="1" applyBorder="1" applyAlignment="1" applyProtection="1">
      <alignment horizontal="center" vertical="center" wrapText="1"/>
    </xf>
    <xf numFmtId="0" fontId="40" fillId="6" borderId="22" xfId="13" applyFont="1" applyFill="1" applyBorder="1" applyAlignment="1" applyProtection="1">
      <alignment horizontal="center" vertical="center" wrapText="1"/>
    </xf>
    <xf numFmtId="0" fontId="40" fillId="6" borderId="10" xfId="13" applyFont="1" applyFill="1" applyBorder="1" applyAlignment="1" applyProtection="1">
      <alignment horizontal="center" vertical="center" wrapText="1"/>
    </xf>
    <xf numFmtId="0" fontId="37" fillId="0" borderId="63" xfId="0" applyFont="1" applyBorder="1" applyAlignment="1">
      <alignment horizontal="center" vertical="center"/>
    </xf>
    <xf numFmtId="0" fontId="37" fillId="6" borderId="8" xfId="13" applyFont="1" applyFill="1" applyBorder="1" applyAlignment="1" applyProtection="1">
      <alignment horizontal="center" vertical="center" wrapText="1"/>
    </xf>
    <xf numFmtId="0" fontId="37" fillId="6" borderId="16" xfId="13" applyFont="1" applyFill="1" applyBorder="1" applyAlignment="1" applyProtection="1">
      <alignment horizontal="center" vertical="center" wrapText="1"/>
    </xf>
    <xf numFmtId="0" fontId="40" fillId="6" borderId="5" xfId="13" applyFont="1" applyFill="1" applyBorder="1" applyAlignment="1" applyProtection="1">
      <alignment horizontal="center" vertical="center" wrapText="1"/>
    </xf>
    <xf numFmtId="0" fontId="37" fillId="6" borderId="22" xfId="13" applyFont="1" applyFill="1" applyBorder="1" applyAlignment="1" applyProtection="1">
      <alignment horizontal="center" vertical="center" wrapText="1"/>
    </xf>
    <xf numFmtId="0" fontId="37" fillId="6" borderId="14" xfId="13" applyFont="1" applyFill="1" applyBorder="1" applyAlignment="1" applyProtection="1">
      <alignment horizontal="center" vertical="center" wrapText="1"/>
    </xf>
    <xf numFmtId="0" fontId="37" fillId="2" borderId="8" xfId="13" applyFont="1" applyFill="1" applyBorder="1" applyAlignment="1" applyProtection="1">
      <alignment horizontal="center" vertical="center" wrapText="1"/>
    </xf>
    <xf numFmtId="0" fontId="37" fillId="2" borderId="16" xfId="13" applyFont="1" applyFill="1" applyBorder="1" applyAlignment="1" applyProtection="1">
      <alignment horizontal="center" vertical="center" wrapText="1"/>
    </xf>
    <xf numFmtId="0" fontId="37" fillId="6" borderId="23" xfId="13" applyFont="1" applyFill="1" applyBorder="1" applyAlignment="1" applyProtection="1">
      <alignment horizontal="center" vertical="center" wrapText="1"/>
    </xf>
    <xf numFmtId="0" fontId="37" fillId="6" borderId="15" xfId="13" applyFont="1" applyFill="1" applyBorder="1" applyAlignment="1" applyProtection="1">
      <alignment horizontal="center" vertical="center" wrapText="1"/>
    </xf>
    <xf numFmtId="0" fontId="37" fillId="6" borderId="54" xfId="13" applyFont="1" applyFill="1" applyBorder="1" applyAlignment="1" applyProtection="1">
      <alignment horizontal="center" vertical="center" wrapText="1"/>
    </xf>
    <xf numFmtId="0" fontId="37" fillId="6" borderId="44" xfId="13" applyFont="1" applyFill="1" applyBorder="1" applyAlignment="1" applyProtection="1">
      <alignment horizontal="center" vertical="center" wrapText="1"/>
    </xf>
    <xf numFmtId="0" fontId="37" fillId="0" borderId="85" xfId="76" applyFont="1" applyBorder="1" applyAlignment="1" applyProtection="1">
      <alignment horizontal="center" vertical="center" wrapText="1"/>
    </xf>
    <xf numFmtId="0" fontId="37" fillId="0" borderId="19" xfId="76" applyFont="1" applyBorder="1" applyAlignment="1" applyProtection="1">
      <alignment horizontal="center" vertical="center" wrapText="1"/>
    </xf>
    <xf numFmtId="0" fontId="37" fillId="0" borderId="88" xfId="76" applyFont="1" applyBorder="1" applyAlignment="1" applyProtection="1">
      <alignment horizontal="center" vertical="center" wrapText="1"/>
    </xf>
    <xf numFmtId="0" fontId="37" fillId="0" borderId="89" xfId="76" applyFont="1" applyBorder="1" applyAlignment="1" applyProtection="1">
      <alignment horizontal="center" vertical="center" wrapText="1"/>
    </xf>
    <xf numFmtId="0" fontId="45" fillId="8" borderId="4" xfId="6" applyFont="1" applyFill="1" applyBorder="1" applyAlignment="1">
      <alignment horizontal="center"/>
    </xf>
    <xf numFmtId="0" fontId="45" fillId="8" borderId="5" xfId="6" applyFont="1" applyFill="1" applyBorder="1" applyAlignment="1">
      <alignment horizontal="center"/>
    </xf>
    <xf numFmtId="1" fontId="39" fillId="0" borderId="11" xfId="76" applyNumberFormat="1" applyFont="1" applyBorder="1" applyAlignment="1" applyProtection="1">
      <alignment horizontal="center" vertical="center" wrapText="1"/>
    </xf>
    <xf numFmtId="0" fontId="39" fillId="0" borderId="11" xfId="76" applyFont="1" applyBorder="1" applyAlignment="1" applyProtection="1">
      <alignment horizontal="center" vertical="center" wrapText="1"/>
    </xf>
    <xf numFmtId="0" fontId="37" fillId="6" borderId="10" xfId="13" applyFont="1" applyFill="1" applyBorder="1" applyAlignment="1" applyProtection="1">
      <alignment horizontal="center" vertical="center" wrapText="1"/>
    </xf>
    <xf numFmtId="0" fontId="37" fillId="6" borderId="18" xfId="13" applyFont="1" applyFill="1" applyBorder="1" applyAlignment="1" applyProtection="1">
      <alignment horizontal="center" vertical="center" wrapText="1"/>
    </xf>
    <xf numFmtId="0" fontId="45" fillId="8" borderId="29" xfId="6" applyFont="1" applyFill="1" applyBorder="1" applyAlignment="1" applyProtection="1">
      <alignment horizontal="center"/>
    </xf>
    <xf numFmtId="0" fontId="45" fillId="8" borderId="43" xfId="6" applyFont="1" applyFill="1" applyBorder="1" applyAlignment="1" applyProtection="1">
      <alignment horizontal="center"/>
    </xf>
    <xf numFmtId="0" fontId="37" fillId="6" borderId="47" xfId="13" applyFont="1" applyFill="1" applyBorder="1" applyAlignment="1" applyProtection="1">
      <alignment horizontal="center" vertical="center" wrapText="1"/>
    </xf>
    <xf numFmtId="0" fontId="50" fillId="8" borderId="30" xfId="6" applyFont="1" applyFill="1" applyBorder="1" applyAlignment="1">
      <alignment horizontal="center"/>
    </xf>
    <xf numFmtId="0" fontId="50" fillId="8" borderId="40" xfId="6" applyFont="1" applyFill="1" applyBorder="1" applyAlignment="1">
      <alignment horizontal="center"/>
    </xf>
    <xf numFmtId="0" fontId="40" fillId="6" borderId="4" xfId="74" applyFont="1" applyFill="1" applyBorder="1" applyAlignment="1" applyProtection="1">
      <alignment horizontal="center" vertical="center" wrapText="1"/>
    </xf>
    <xf numFmtId="0" fontId="40" fillId="6" borderId="6" xfId="74" applyFont="1" applyFill="1" applyBorder="1" applyAlignment="1" applyProtection="1">
      <alignment horizontal="center" vertical="center" wrapText="1"/>
    </xf>
    <xf numFmtId="1" fontId="37" fillId="7" borderId="29" xfId="6" applyNumberFormat="1" applyFont="1" applyFill="1" applyBorder="1" applyAlignment="1" applyProtection="1">
      <alignment horizontal="center" vertical="center"/>
    </xf>
    <xf numFmtId="1" fontId="37" fillId="7" borderId="41" xfId="6" applyNumberFormat="1" applyFont="1" applyFill="1" applyBorder="1" applyAlignment="1" applyProtection="1">
      <alignment horizontal="center" vertical="center"/>
    </xf>
    <xf numFmtId="1" fontId="37" fillId="7" borderId="29" xfId="6" applyNumberFormat="1" applyFont="1" applyFill="1" applyBorder="1" applyAlignment="1" applyProtection="1">
      <alignment horizontal="center" vertical="center" wrapText="1"/>
    </xf>
    <xf numFmtId="1" fontId="37" fillId="7" borderId="41" xfId="6" applyNumberFormat="1" applyFont="1" applyFill="1" applyBorder="1" applyAlignment="1" applyProtection="1">
      <alignment horizontal="center" vertical="center" wrapText="1"/>
    </xf>
    <xf numFmtId="0" fontId="53" fillId="0" borderId="0" xfId="6" applyFont="1" applyAlignment="1" applyProtection="1">
      <alignment horizontal="center" wrapText="1"/>
    </xf>
    <xf numFmtId="0" fontId="50" fillId="8" borderId="27" xfId="6" applyFont="1" applyFill="1" applyBorder="1" applyAlignment="1" applyProtection="1">
      <alignment horizontal="center"/>
    </xf>
    <xf numFmtId="0" fontId="50" fillId="8" borderId="21" xfId="6" applyFont="1" applyFill="1" applyBorder="1" applyAlignment="1" applyProtection="1">
      <alignment horizontal="center"/>
    </xf>
    <xf numFmtId="1" fontId="37" fillId="7" borderId="63" xfId="6" applyNumberFormat="1" applyFont="1" applyFill="1" applyBorder="1" applyAlignment="1" applyProtection="1">
      <alignment horizontal="center" vertical="center"/>
    </xf>
    <xf numFmtId="0" fontId="45" fillId="8" borderId="29" xfId="75" applyFont="1" applyFill="1" applyBorder="1" applyAlignment="1">
      <alignment horizontal="center" vertical="center" wrapText="1"/>
    </xf>
    <xf numFmtId="0" fontId="45" fillId="8" borderId="43" xfId="75" applyFont="1" applyFill="1" applyBorder="1" applyAlignment="1">
      <alignment horizontal="center" vertical="center" wrapText="1"/>
    </xf>
    <xf numFmtId="0" fontId="45" fillId="8" borderId="41" xfId="75" applyFont="1" applyFill="1" applyBorder="1" applyAlignment="1">
      <alignment horizontal="center" vertical="center" wrapText="1"/>
    </xf>
    <xf numFmtId="0" fontId="37" fillId="6" borderId="22" xfId="75" applyFont="1" applyFill="1" applyBorder="1" applyAlignment="1" applyProtection="1">
      <alignment horizontal="center" vertical="center" wrapText="1"/>
    </xf>
    <xf numFmtId="0" fontId="37" fillId="6" borderId="14" xfId="75" applyFont="1" applyFill="1" applyBorder="1" applyAlignment="1" applyProtection="1">
      <alignment horizontal="center" vertical="center" wrapText="1"/>
    </xf>
    <xf numFmtId="0" fontId="37" fillId="6" borderId="23" xfId="74" applyFont="1" applyFill="1" applyBorder="1" applyAlignment="1" applyProtection="1">
      <alignment horizontal="center" vertical="center" wrapText="1"/>
    </xf>
    <xf numFmtId="0" fontId="37" fillId="6" borderId="15" xfId="74" applyFont="1" applyFill="1" applyBorder="1" applyAlignment="1" applyProtection="1">
      <alignment horizontal="center" vertical="center" wrapText="1"/>
    </xf>
    <xf numFmtId="0" fontId="37" fillId="6" borderId="23" xfId="75" applyFont="1" applyFill="1" applyBorder="1" applyAlignment="1" applyProtection="1">
      <alignment horizontal="center" vertical="center" wrapText="1"/>
    </xf>
    <xf numFmtId="0" fontId="37" fillId="6" borderId="15" xfId="75" applyFont="1" applyFill="1" applyBorder="1" applyAlignment="1" applyProtection="1">
      <alignment horizontal="center" vertical="center" wrapText="1"/>
    </xf>
    <xf numFmtId="0" fontId="37" fillId="6" borderId="10" xfId="75" applyFont="1" applyFill="1" applyBorder="1" applyAlignment="1" applyProtection="1">
      <alignment horizontal="center" vertical="center" wrapText="1"/>
    </xf>
    <xf numFmtId="0" fontId="37" fillId="6" borderId="18" xfId="75" applyFont="1" applyFill="1" applyBorder="1" applyAlignment="1" applyProtection="1">
      <alignment horizontal="center" vertical="center" wrapText="1"/>
    </xf>
    <xf numFmtId="0" fontId="37" fillId="2" borderId="23" xfId="75" applyFont="1" applyFill="1" applyBorder="1" applyAlignment="1" applyProtection="1">
      <alignment horizontal="center" vertical="center" wrapText="1"/>
    </xf>
    <xf numFmtId="0" fontId="37" fillId="2" borderId="15" xfId="75" applyFont="1" applyFill="1" applyBorder="1" applyAlignment="1" applyProtection="1">
      <alignment horizontal="center" vertical="center" wrapText="1"/>
    </xf>
    <xf numFmtId="0" fontId="37" fillId="6" borderId="23" xfId="61" applyFont="1" applyFill="1" applyBorder="1" applyAlignment="1" applyProtection="1">
      <alignment horizontal="center" vertical="center" wrapText="1"/>
    </xf>
    <xf numFmtId="0" fontId="37" fillId="6" borderId="15" xfId="61" applyFont="1" applyFill="1" applyBorder="1" applyAlignment="1" applyProtection="1">
      <alignment horizontal="center" vertical="center" wrapText="1"/>
    </xf>
    <xf numFmtId="0" fontId="37" fillId="6" borderId="10" xfId="61" applyFont="1" applyFill="1" applyBorder="1" applyAlignment="1" applyProtection="1">
      <alignment horizontal="center" vertical="center" wrapText="1"/>
    </xf>
    <xf numFmtId="0" fontId="37" fillId="6" borderId="18" xfId="61" applyFont="1" applyFill="1" applyBorder="1" applyAlignment="1" applyProtection="1">
      <alignment horizontal="center" vertical="center" wrapText="1"/>
    </xf>
    <xf numFmtId="1" fontId="42" fillId="4" borderId="22" xfId="6" applyNumberFormat="1" applyFont="1" applyFill="1" applyBorder="1" applyAlignment="1" applyProtection="1">
      <alignment horizontal="center" vertical="center" wrapText="1"/>
    </xf>
    <xf numFmtId="0" fontId="42" fillId="4" borderId="23" xfId="6" applyNumberFormat="1" applyFont="1" applyFill="1" applyBorder="1" applyAlignment="1" applyProtection="1">
      <alignment horizontal="center" vertical="center" wrapText="1"/>
    </xf>
    <xf numFmtId="1" fontId="42" fillId="4" borderId="14" xfId="6" applyNumberFormat="1" applyFont="1" applyFill="1" applyBorder="1" applyAlignment="1" applyProtection="1">
      <alignment horizontal="center" vertical="center" wrapText="1"/>
    </xf>
    <xf numFmtId="0" fontId="42" fillId="4" borderId="15" xfId="6" applyNumberFormat="1" applyFont="1" applyFill="1" applyBorder="1" applyAlignment="1" applyProtection="1">
      <alignment horizontal="center" vertical="center" wrapText="1"/>
    </xf>
    <xf numFmtId="0" fontId="45" fillId="8" borderId="29" xfId="61" applyFont="1" applyFill="1" applyBorder="1" applyAlignment="1">
      <alignment horizontal="center" vertical="center" wrapText="1"/>
    </xf>
    <xf numFmtId="0" fontId="45" fillId="8" borderId="43" xfId="61" applyFont="1" applyFill="1" applyBorder="1" applyAlignment="1">
      <alignment horizontal="center" vertical="center" wrapText="1"/>
    </xf>
    <xf numFmtId="0" fontId="45" fillId="8" borderId="41" xfId="61" applyFont="1" applyFill="1" applyBorder="1" applyAlignment="1">
      <alignment horizontal="center" vertical="center" wrapText="1"/>
    </xf>
    <xf numFmtId="0" fontId="37" fillId="6" borderId="22" xfId="61" applyFont="1" applyFill="1" applyBorder="1" applyAlignment="1" applyProtection="1">
      <alignment horizontal="center" vertical="center" wrapText="1"/>
    </xf>
    <xf numFmtId="0" fontId="37" fillId="6" borderId="14" xfId="61" applyFont="1" applyFill="1" applyBorder="1" applyAlignment="1" applyProtection="1">
      <alignment horizontal="center" vertical="center" wrapText="1"/>
    </xf>
    <xf numFmtId="0" fontId="45" fillId="8" borderId="24" xfId="6" applyFont="1" applyFill="1" applyBorder="1" applyAlignment="1">
      <alignment horizontal="center"/>
    </xf>
    <xf numFmtId="0" fontId="45" fillId="8" borderId="16" xfId="6" applyFont="1" applyFill="1" applyBorder="1" applyAlignment="1">
      <alignment horizontal="center"/>
    </xf>
    <xf numFmtId="0" fontId="45" fillId="8" borderId="71" xfId="6" applyFont="1" applyFill="1" applyBorder="1" applyAlignment="1">
      <alignment horizontal="center"/>
    </xf>
    <xf numFmtId="0" fontId="45" fillId="8" borderId="0" xfId="6" applyFont="1" applyFill="1" applyBorder="1" applyAlignment="1">
      <alignment horizontal="center"/>
    </xf>
    <xf numFmtId="0" fontId="37" fillId="6" borderId="9" xfId="61" applyFont="1" applyFill="1" applyBorder="1" applyAlignment="1" applyProtection="1">
      <alignment horizontal="center" vertical="center" wrapText="1"/>
    </xf>
    <xf numFmtId="0" fontId="37" fillId="6" borderId="17" xfId="61" applyFont="1" applyFill="1" applyBorder="1" applyAlignment="1" applyProtection="1">
      <alignment horizontal="center" vertical="center" wrapText="1"/>
    </xf>
    <xf numFmtId="0" fontId="52" fillId="0" borderId="0" xfId="76" applyFont="1" applyAlignment="1">
      <alignment horizontal="center"/>
    </xf>
    <xf numFmtId="0" fontId="45" fillId="8" borderId="28" xfId="6" applyFont="1" applyFill="1" applyBorder="1" applyAlignment="1">
      <alignment horizontal="center"/>
    </xf>
    <xf numFmtId="0" fontId="45" fillId="8" borderId="29" xfId="76" applyFont="1" applyFill="1" applyBorder="1" applyAlignment="1">
      <alignment horizontal="center" vertical="center" wrapText="1"/>
    </xf>
    <xf numFmtId="0" fontId="45" fillId="8" borderId="43" xfId="76" applyFont="1" applyFill="1" applyBorder="1" applyAlignment="1">
      <alignment horizontal="center" vertical="center" wrapText="1"/>
    </xf>
    <xf numFmtId="0" fontId="45" fillId="8" borderId="41" xfId="76" applyFont="1" applyFill="1" applyBorder="1" applyAlignment="1">
      <alignment horizontal="center" vertical="center" wrapText="1"/>
    </xf>
    <xf numFmtId="0" fontId="37" fillId="6" borderId="22" xfId="77" applyFont="1" applyFill="1" applyBorder="1" applyAlignment="1" applyProtection="1">
      <alignment horizontal="center" vertical="center" wrapText="1"/>
    </xf>
    <xf numFmtId="0" fontId="37" fillId="6" borderId="14" xfId="77" applyFont="1" applyFill="1" applyBorder="1" applyAlignment="1" applyProtection="1">
      <alignment horizontal="center" vertical="center" wrapText="1"/>
    </xf>
    <xf numFmtId="0" fontId="37" fillId="6" borderId="23" xfId="77" applyFont="1" applyFill="1" applyBorder="1" applyAlignment="1" applyProtection="1">
      <alignment horizontal="center" vertical="center" wrapText="1"/>
    </xf>
    <xf numFmtId="0" fontId="37" fillId="6" borderId="15" xfId="77" applyFont="1" applyFill="1" applyBorder="1" applyAlignment="1" applyProtection="1">
      <alignment horizontal="center" vertical="center" wrapText="1"/>
    </xf>
    <xf numFmtId="0" fontId="37" fillId="6" borderId="10" xfId="77" applyFont="1" applyFill="1" applyBorder="1" applyAlignment="1" applyProtection="1">
      <alignment horizontal="center" vertical="center" wrapText="1"/>
    </xf>
    <xf numFmtId="0" fontId="37" fillId="6" borderId="18" xfId="77" applyFont="1" applyFill="1" applyBorder="1" applyAlignment="1" applyProtection="1">
      <alignment horizontal="center" vertical="center" wrapText="1"/>
    </xf>
    <xf numFmtId="9" fontId="39" fillId="34" borderId="8" xfId="78" applyFont="1" applyFill="1" applyBorder="1" applyAlignment="1">
      <alignment horizontal="center" vertical="center" wrapText="1"/>
    </xf>
    <xf numFmtId="9" fontId="39" fillId="34" borderId="16" xfId="78" applyFont="1" applyFill="1" applyBorder="1" applyAlignment="1">
      <alignment horizontal="center" vertical="center" wrapText="1"/>
    </xf>
    <xf numFmtId="0" fontId="50" fillId="8" borderId="4" xfId="76" applyFont="1" applyFill="1" applyBorder="1" applyAlignment="1">
      <alignment horizontal="center" vertical="center" wrapText="1"/>
    </xf>
    <xf numFmtId="0" fontId="50" fillId="8" borderId="5" xfId="76" applyFont="1" applyFill="1" applyBorder="1" applyAlignment="1">
      <alignment horizontal="center" vertical="center" wrapText="1"/>
    </xf>
    <xf numFmtId="0" fontId="50" fillId="8" borderId="6" xfId="76" applyFont="1" applyFill="1" applyBorder="1" applyAlignment="1">
      <alignment horizontal="center" vertical="center" wrapText="1"/>
    </xf>
    <xf numFmtId="0" fontId="37" fillId="6" borderId="8" xfId="77" applyFont="1" applyFill="1" applyBorder="1" applyAlignment="1" applyProtection="1">
      <alignment horizontal="center" vertical="center" wrapText="1"/>
    </xf>
    <xf numFmtId="0" fontId="37" fillId="6" borderId="16" xfId="77" applyFont="1" applyFill="1" applyBorder="1" applyAlignment="1" applyProtection="1">
      <alignment horizontal="center" vertical="center" wrapText="1"/>
    </xf>
    <xf numFmtId="0" fontId="37" fillId="6" borderId="23" xfId="73" applyFont="1" applyFill="1" applyBorder="1" applyAlignment="1" applyProtection="1">
      <alignment horizontal="center" vertical="center" wrapText="1"/>
    </xf>
    <xf numFmtId="0" fontId="37" fillId="6" borderId="15" xfId="73" applyFont="1" applyFill="1" applyBorder="1" applyAlignment="1" applyProtection="1">
      <alignment horizontal="center" vertical="center" wrapText="1"/>
    </xf>
    <xf numFmtId="0" fontId="37" fillId="6" borderId="10" xfId="73" applyFont="1" applyFill="1" applyBorder="1" applyAlignment="1" applyProtection="1">
      <alignment horizontal="center" vertical="center" wrapText="1"/>
    </xf>
    <xf numFmtId="0" fontId="37" fillId="6" borderId="18" xfId="73" applyFont="1" applyFill="1" applyBorder="1" applyAlignment="1" applyProtection="1">
      <alignment horizontal="center" vertical="center" wrapText="1"/>
    </xf>
    <xf numFmtId="0" fontId="45" fillId="8" borderId="29" xfId="55" applyFont="1" applyFill="1" applyBorder="1" applyAlignment="1">
      <alignment horizontal="center" vertical="center" wrapText="1"/>
    </xf>
    <xf numFmtId="0" fontId="45" fillId="8" borderId="43" xfId="55" applyFont="1" applyFill="1" applyBorder="1" applyAlignment="1">
      <alignment horizontal="center" vertical="center" wrapText="1"/>
    </xf>
    <xf numFmtId="0" fontId="45" fillId="8" borderId="41" xfId="55" applyFont="1" applyFill="1" applyBorder="1" applyAlignment="1">
      <alignment horizontal="center" vertical="center" wrapText="1"/>
    </xf>
    <xf numFmtId="0" fontId="46" fillId="8" borderId="51" xfId="6" applyFont="1" applyFill="1" applyBorder="1" applyAlignment="1">
      <alignment horizontal="center"/>
    </xf>
    <xf numFmtId="0" fontId="46" fillId="8" borderId="43" xfId="6" applyFont="1" applyFill="1" applyBorder="1" applyAlignment="1" applyProtection="1">
      <alignment horizontal="center"/>
    </xf>
    <xf numFmtId="0" fontId="46" fillId="8" borderId="54" xfId="6" applyFont="1" applyFill="1" applyBorder="1" applyAlignment="1" applyProtection="1">
      <alignment horizontal="center"/>
    </xf>
    <xf numFmtId="0" fontId="40" fillId="6" borderId="0" xfId="13" applyFont="1" applyFill="1" applyBorder="1" applyAlignment="1" applyProtection="1">
      <alignment horizontal="center" vertical="center" wrapText="1"/>
    </xf>
    <xf numFmtId="0" fontId="37" fillId="5" borderId="8" xfId="13" applyFont="1" applyFill="1" applyBorder="1" applyAlignment="1" applyProtection="1">
      <alignment horizontal="center" vertical="center" wrapText="1"/>
    </xf>
    <xf numFmtId="0" fontId="37" fillId="5" borderId="16" xfId="13" applyFont="1" applyFill="1" applyBorder="1" applyAlignment="1" applyProtection="1">
      <alignment horizontal="center" vertical="center" wrapText="1"/>
    </xf>
    <xf numFmtId="0" fontId="37" fillId="5" borderId="26" xfId="13" applyFont="1" applyFill="1" applyBorder="1" applyAlignment="1" applyProtection="1">
      <alignment horizontal="center" vertical="center" wrapText="1"/>
    </xf>
    <xf numFmtId="0" fontId="37" fillId="5" borderId="20" xfId="13" applyFont="1" applyFill="1" applyBorder="1" applyAlignment="1" applyProtection="1">
      <alignment horizontal="center" vertical="center" wrapText="1"/>
    </xf>
    <xf numFmtId="0" fontId="37" fillId="6" borderId="63" xfId="13" applyFont="1" applyFill="1" applyBorder="1" applyAlignment="1" applyProtection="1">
      <alignment horizontal="center" vertical="center" wrapText="1"/>
    </xf>
    <xf numFmtId="0" fontId="37" fillId="2" borderId="63" xfId="13" applyFont="1" applyFill="1" applyBorder="1" applyAlignment="1" applyProtection="1">
      <alignment horizontal="center" vertical="center" wrapText="1"/>
    </xf>
    <xf numFmtId="0" fontId="37" fillId="6" borderId="82" xfId="13" applyFont="1" applyFill="1" applyBorder="1" applyAlignment="1" applyProtection="1">
      <alignment horizontal="center" vertical="center" wrapText="1"/>
    </xf>
    <xf numFmtId="1" fontId="42" fillId="9" borderId="83" xfId="13" applyNumberFormat="1" applyFont="1" applyFill="1" applyBorder="1" applyAlignment="1" applyProtection="1">
      <alignment horizontal="center" vertical="center" wrapText="1"/>
    </xf>
    <xf numFmtId="1" fontId="42" fillId="9" borderId="84" xfId="13" applyNumberFormat="1" applyFont="1" applyFill="1" applyBorder="1" applyAlignment="1" applyProtection="1">
      <alignment horizontal="center" vertical="center" wrapText="1"/>
    </xf>
    <xf numFmtId="0" fontId="37" fillId="6" borderId="10" xfId="77" applyFont="1" applyFill="1" applyBorder="1" applyAlignment="1" applyProtection="1">
      <alignment vertical="center" wrapText="1" readingOrder="2"/>
    </xf>
    <xf numFmtId="0" fontId="37" fillId="6" borderId="18" xfId="77" applyFont="1" applyFill="1" applyBorder="1" applyAlignment="1" applyProtection="1">
      <alignment vertical="center" wrapText="1" readingOrder="2"/>
    </xf>
    <xf numFmtId="0" fontId="44" fillId="0" borderId="0" xfId="6" applyFont="1" applyAlignment="1">
      <alignment vertical="center" wrapText="1" readingOrder="2"/>
    </xf>
    <xf numFmtId="0" fontId="44" fillId="0" borderId="0" xfId="6" applyFont="1" applyAlignment="1" applyProtection="1">
      <alignment horizontal="right" vertical="center" wrapText="1" readingOrder="2"/>
    </xf>
    <xf numFmtId="0" fontId="37" fillId="6" borderId="26" xfId="77" applyFont="1" applyFill="1" applyBorder="1" applyAlignment="1" applyProtection="1">
      <alignment horizontal="right" vertical="center" wrapText="1" readingOrder="2"/>
    </xf>
    <xf numFmtId="1" fontId="42" fillId="4" borderId="10" xfId="6" applyNumberFormat="1" applyFont="1" applyFill="1" applyBorder="1" applyAlignment="1" applyProtection="1">
      <alignment horizontal="right" vertical="center" wrapText="1" readingOrder="2"/>
    </xf>
    <xf numFmtId="1" fontId="42" fillId="4" borderId="12" xfId="6" applyNumberFormat="1" applyFont="1" applyFill="1" applyBorder="1" applyAlignment="1" applyProtection="1">
      <alignment horizontal="right" vertical="center" wrapText="1" readingOrder="2"/>
    </xf>
    <xf numFmtId="1" fontId="42" fillId="4" borderId="18" xfId="6" applyNumberFormat="1" applyFont="1" applyFill="1" applyBorder="1" applyAlignment="1" applyProtection="1">
      <alignment horizontal="right" vertical="center" wrapText="1" readingOrder="2"/>
    </xf>
    <xf numFmtId="1" fontId="42" fillId="4" borderId="68" xfId="6" applyNumberFormat="1" applyFont="1" applyFill="1" applyBorder="1" applyAlignment="1" applyProtection="1">
      <alignment horizontal="right" vertical="center" wrapText="1" readingOrder="2"/>
    </xf>
  </cellXfs>
  <cellStyles count="163">
    <cellStyle name="20% - Accent1" xfId="18"/>
    <cellStyle name="20% - Accent2" xfId="19"/>
    <cellStyle name="20% - Accent3" xfId="20"/>
    <cellStyle name="20% - Accent4" xfId="21"/>
    <cellStyle name="20% - Accent5" xfId="22"/>
    <cellStyle name="20% - Accent6" xfId="23"/>
    <cellStyle name="40% - Accent1" xfId="24"/>
    <cellStyle name="40% - Accent2" xfId="25"/>
    <cellStyle name="40% - Accent3" xfId="26"/>
    <cellStyle name="40% - Accent4" xfId="27"/>
    <cellStyle name="40% - Accent5" xfId="28"/>
    <cellStyle name="40% - Accent6" xfId="29"/>
    <cellStyle name="60% - Accent1" xfId="30"/>
    <cellStyle name="60% - Accent2" xfId="31"/>
    <cellStyle name="60% - Accent3" xfId="32"/>
    <cellStyle name="60% - Accent4" xfId="33"/>
    <cellStyle name="60% - Accent5" xfId="34"/>
    <cellStyle name="60% - Accent6" xfId="35"/>
    <cellStyle name="Accent1" xfId="36"/>
    <cellStyle name="Accent2" xfId="37"/>
    <cellStyle name="Accent3" xfId="38"/>
    <cellStyle name="Accent4" xfId="39"/>
    <cellStyle name="Accent5" xfId="40"/>
    <cellStyle name="Accent6" xfId="41"/>
    <cellStyle name="Bad" xfId="42"/>
    <cellStyle name="Calculation" xfId="43"/>
    <cellStyle name="Calculation 2" xfId="117"/>
    <cellStyle name="Calculation 3" xfId="160"/>
    <cellStyle name="Check Cell" xfId="44"/>
    <cellStyle name="Comma" xfId="83" builtinId="3"/>
    <cellStyle name="Comma 2" xfId="7"/>
    <cellStyle name="Comma 2 2" xfId="45"/>
    <cellStyle name="Comma 2 3" xfId="16"/>
    <cellStyle name="Comma 3" xfId="14"/>
    <cellStyle name="Comma 4" xfId="86"/>
    <cellStyle name="Explanatory Text" xfId="46"/>
    <cellStyle name="Good" xfId="47"/>
    <cellStyle name="Heading 1" xfId="48"/>
    <cellStyle name="Heading 2" xfId="49"/>
    <cellStyle name="Heading 3" xfId="50"/>
    <cellStyle name="Heading 4" xfId="51"/>
    <cellStyle name="Input" xfId="52"/>
    <cellStyle name="Input 2" xfId="119"/>
    <cellStyle name="Input 3" xfId="118"/>
    <cellStyle name="Linked Cell" xfId="53"/>
    <cellStyle name="Neutral" xfId="54"/>
    <cellStyle name="Normal" xfId="0" builtinId="0"/>
    <cellStyle name="Normal 10" xfId="98"/>
    <cellStyle name="Normal 10 2" xfId="142"/>
    <cellStyle name="Normal 2" xfId="3"/>
    <cellStyle name="Normal 2 2" xfId="6"/>
    <cellStyle name="Normal 3" xfId="2"/>
    <cellStyle name="Normal 3 2" xfId="17"/>
    <cellStyle name="Normal 3 2 2" xfId="55"/>
    <cellStyle name="Normal 3 2 2 2" xfId="76"/>
    <cellStyle name="Normal 3 2 3" xfId="87"/>
    <cellStyle name="Normal 3 3" xfId="56"/>
    <cellStyle name="Normal 3 3 2" xfId="99"/>
    <cellStyle name="Normal 3 3 2 2" xfId="143"/>
    <cellStyle name="Normal 3 3 3" xfId="126"/>
    <cellStyle name="Normal 4" xfId="8"/>
    <cellStyle name="Normal 4 2" xfId="57"/>
    <cellStyle name="Normal 4 2 2" xfId="88"/>
    <cellStyle name="Normal 4 2 2 2" xfId="89"/>
    <cellStyle name="Normal 4 2 2 2 2" xfId="100"/>
    <cellStyle name="Normal 4 2 2 2 2 2" xfId="144"/>
    <cellStyle name="Normal 4 2 2 2 3" xfId="134"/>
    <cellStyle name="Normal 4 2 2 3" xfId="101"/>
    <cellStyle name="Normal 4 2 2 3 2" xfId="145"/>
    <cellStyle name="Normal 4 2 2 4" xfId="133"/>
    <cellStyle name="Normal 4 2 3" xfId="90"/>
    <cellStyle name="Normal 4 2 3 2" xfId="102"/>
    <cellStyle name="Normal 4 2 3 2 2" xfId="146"/>
    <cellStyle name="Normal 4 2 3 3" xfId="135"/>
    <cellStyle name="Normal 4 2 4" xfId="103"/>
    <cellStyle name="Normal 4 2 4 2" xfId="147"/>
    <cellStyle name="Normal 4 2 5" xfId="127"/>
    <cellStyle name="Normal 4 3" xfId="58"/>
    <cellStyle name="Normal 4 3 2" xfId="91"/>
    <cellStyle name="Normal 4 4" xfId="92"/>
    <cellStyle name="Normal 4 4 2" xfId="93"/>
    <cellStyle name="Normal 4 4 2 2" xfId="104"/>
    <cellStyle name="Normal 4 4 2 2 2" xfId="148"/>
    <cellStyle name="Normal 4 4 2 3" xfId="137"/>
    <cellStyle name="Normal 4 4 3" xfId="105"/>
    <cellStyle name="Normal 4 4 3 2" xfId="149"/>
    <cellStyle name="Normal 4 4 4" xfId="136"/>
    <cellStyle name="Normal 4 5" xfId="94"/>
    <cellStyle name="Normal 4 5 2" xfId="106"/>
    <cellStyle name="Normal 4 5 2 2" xfId="150"/>
    <cellStyle name="Normal 4 5 3" xfId="138"/>
    <cellStyle name="Normal 5" xfId="9"/>
    <cellStyle name="Normal 5 2" xfId="13"/>
    <cellStyle name="Normal 5 2 2" xfId="73"/>
    <cellStyle name="Normal 5 2 2 2" xfId="74"/>
    <cellStyle name="Normal 5 2 2 2 2" xfId="77"/>
    <cellStyle name="Normal 5 2 2 3" xfId="81"/>
    <cellStyle name="Normal 5 3" xfId="59"/>
    <cellStyle name="Normal 5 3 2" xfId="75"/>
    <cellStyle name="Normal 5 4" xfId="60"/>
    <cellStyle name="Normal 5 4 2" xfId="72"/>
    <cellStyle name="Normal 5 5" xfId="61"/>
    <cellStyle name="Normal 5 6" xfId="15"/>
    <cellStyle name="Normal 5 7" xfId="107"/>
    <cellStyle name="Normal 5 7 2" xfId="151"/>
    <cellStyle name="Normal 5 8" xfId="125"/>
    <cellStyle name="Normal 6" xfId="62"/>
    <cellStyle name="Normal 7" xfId="84"/>
    <cellStyle name="Normal 7 2" xfId="108"/>
    <cellStyle name="Normal 7 2 2" xfId="152"/>
    <cellStyle name="Normal 7 3" xfId="131"/>
    <cellStyle name="Normal 8" xfId="95"/>
    <cellStyle name="Normal 8 2" xfId="109"/>
    <cellStyle name="Normal 8 2 2" xfId="153"/>
    <cellStyle name="Normal 8 3" xfId="139"/>
    <cellStyle name="Normal 9" xfId="63"/>
    <cellStyle name="Normal 9 2" xfId="110"/>
    <cellStyle name="Normal 9 2 2" xfId="154"/>
    <cellStyle name="Normal 9 2 3" xfId="124"/>
    <cellStyle name="Normal 9 2 4" xfId="161"/>
    <cellStyle name="Normal 9 3" xfId="128"/>
    <cellStyle name="Normal 9 4" xfId="120"/>
    <cellStyle name="Normal 9 5" xfId="162"/>
    <cellStyle name="Note" xfId="64"/>
    <cellStyle name="Note 2" xfId="121"/>
    <cellStyle name="Note 3" xfId="115"/>
    <cellStyle name="Output" xfId="65"/>
    <cellStyle name="Output 2" xfId="122"/>
    <cellStyle name="Output 3" xfId="116"/>
    <cellStyle name="Percent" xfId="1" builtinId="5"/>
    <cellStyle name="Percent 2" xfId="5"/>
    <cellStyle name="Percent 2 2" xfId="10"/>
    <cellStyle name="Percent 2 3" xfId="66"/>
    <cellStyle name="Percent 2 3 2" xfId="78"/>
    <cellStyle name="Percent 3" xfId="4"/>
    <cellStyle name="Percent 3 2" xfId="11"/>
    <cellStyle name="Percent 4" xfId="12"/>
    <cellStyle name="Percent 4 2" xfId="67"/>
    <cellStyle name="Percent 4 2 2" xfId="79"/>
    <cellStyle name="Percent 4 3" xfId="68"/>
    <cellStyle name="Percent 5" xfId="80"/>
    <cellStyle name="Percent 5 2" xfId="111"/>
    <cellStyle name="Percent 5 2 2" xfId="155"/>
    <cellStyle name="Percent 5 3" xfId="129"/>
    <cellStyle name="Percent 6" xfId="82"/>
    <cellStyle name="Percent 6 2" xfId="112"/>
    <cellStyle name="Percent 6 2 2" xfId="156"/>
    <cellStyle name="Percent 6 3" xfId="130"/>
    <cellStyle name="Percent 7" xfId="85"/>
    <cellStyle name="Percent 7 2" xfId="113"/>
    <cellStyle name="Percent 7 2 2" xfId="157"/>
    <cellStyle name="Percent 7 3" xfId="132"/>
    <cellStyle name="Percent 8" xfId="96"/>
    <cellStyle name="Percent 8 2" xfId="114"/>
    <cellStyle name="Percent 8 2 2" xfId="158"/>
    <cellStyle name="Percent 8 3" xfId="140"/>
    <cellStyle name="Percent 9" xfId="97"/>
    <cellStyle name="Percent 9 2" xfId="141"/>
    <cellStyle name="Title" xfId="69"/>
    <cellStyle name="Total" xfId="70"/>
    <cellStyle name="Total 2" xfId="123"/>
    <cellStyle name="Total 3" xfId="159"/>
    <cellStyle name="Warning Text" xfId="71"/>
  </cellStyles>
  <dxfs count="67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patternType="solid">
          <bgColor theme="0"/>
        </patternFill>
      </fill>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FFCC"/>
        </patternFill>
      </fill>
    </dxf>
    <dxf>
      <fill>
        <patternFill>
          <bgColor rgb="FFFF0000"/>
        </patternFill>
      </fill>
    </dxf>
    <dxf>
      <fill>
        <patternFill patternType="none">
          <bgColor auto="1"/>
        </patternFill>
      </fill>
    </dxf>
    <dxf>
      <font>
        <color theme="0"/>
      </font>
      <fill>
        <patternFill>
          <bgColor rgb="FFC00000"/>
        </patternFill>
      </fill>
    </dxf>
    <dxf>
      <fill>
        <patternFill>
          <bgColor theme="9" tint="0.39994506668294322"/>
        </patternFill>
      </fill>
    </dxf>
    <dxf>
      <fill>
        <patternFill>
          <bgColor rgb="FFFFFFCC"/>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rgb="FFC00000"/>
        </patternFill>
      </fill>
    </dxf>
    <dxf>
      <fill>
        <patternFill>
          <bgColor theme="9" tint="0.39994506668294322"/>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rgb="FFFFFFCC"/>
        </patternFill>
      </fill>
    </dxf>
    <dxf>
      <fill>
        <patternFill>
          <bgColor rgb="FFFF0000"/>
        </patternFill>
      </fill>
    </dxf>
    <dxf>
      <fill>
        <patternFill>
          <bgColor theme="0"/>
        </patternFill>
      </fill>
    </dxf>
    <dxf>
      <fill>
        <patternFill>
          <bgColor rgb="FFFFFFCC"/>
        </patternFill>
      </fill>
    </dxf>
    <dxf>
      <fill>
        <patternFill>
          <bgColor rgb="FFFF0000"/>
        </patternFill>
      </fill>
    </dxf>
    <dxf>
      <fill>
        <patternFill>
          <bgColor theme="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patternFill>
      </fill>
    </dxf>
    <dxf>
      <fill>
        <patternFill>
          <bgColor rgb="FFFFFFCC"/>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rgb="FFFFFFCC"/>
        </patternFill>
      </fill>
    </dxf>
    <dxf>
      <fill>
        <patternFill>
          <bgColor rgb="FFFF0000"/>
        </patternFill>
      </fill>
    </dxf>
    <dxf>
      <fill>
        <patternFill>
          <bgColor theme="0"/>
        </patternFill>
      </fill>
    </dxf>
    <dxf>
      <fill>
        <patternFill>
          <bgColor rgb="FFFFFFCC"/>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rgb="FFFFFFCC"/>
        </patternFill>
      </fill>
    </dxf>
    <dxf>
      <fill>
        <patternFill>
          <bgColor rgb="FFFF0000"/>
        </patternFill>
      </fill>
    </dxf>
    <dxf>
      <fill>
        <patternFill>
          <bgColor theme="0"/>
        </patternFill>
      </fill>
    </dxf>
    <dxf>
      <fill>
        <patternFill>
          <bgColor rgb="FFFFFFCC"/>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00B050"/>
        </patternFill>
      </fill>
    </dxf>
    <dxf>
      <fill>
        <patternFill>
          <bgColor rgb="FFFFFFCC"/>
        </patternFill>
      </fill>
    </dxf>
    <dxf>
      <fill>
        <patternFill>
          <bgColor rgb="FFFF0000"/>
        </patternFill>
      </fill>
    </dxf>
    <dxf>
      <fill>
        <patternFill patternType="solid">
          <bgColor theme="0"/>
        </patternFill>
      </fill>
    </dxf>
    <dxf>
      <font>
        <color rgb="FFFF0000"/>
      </font>
    </dxf>
    <dxf>
      <font>
        <color rgb="FFFF0000"/>
      </font>
    </dxf>
    <dxf>
      <fill>
        <patternFill>
          <bgColor rgb="FFFF000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ont>
        <color rgb="FFFF0000"/>
      </font>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ont>
        <color rgb="FFFF0000"/>
      </font>
    </dxf>
    <dxf>
      <fill>
        <patternFill>
          <bgColor rgb="FFFFFFCC"/>
        </patternFill>
      </fill>
    </dxf>
    <dxf>
      <fill>
        <patternFill>
          <bgColor rgb="FFFF0000"/>
        </patternFill>
      </fill>
    </dxf>
    <dxf>
      <fill>
        <patternFill patternType="solid">
          <bgColor theme="0"/>
        </patternFill>
      </fill>
    </dxf>
    <dxf>
      <fill>
        <patternFill>
          <bgColor rgb="FFFFFF00"/>
        </patternFill>
      </fill>
    </dxf>
    <dxf>
      <font>
        <color rgb="FFFF0000"/>
      </font>
    </dxf>
    <dxf>
      <fill>
        <patternFill>
          <bgColor rgb="FFFFFF00"/>
        </patternFill>
      </fill>
    </dxf>
    <dxf>
      <fill>
        <patternFill>
          <fgColor auto="1"/>
          <bgColor rgb="FF00B050"/>
        </patternFill>
      </fill>
    </dxf>
    <dxf>
      <fill>
        <patternFill>
          <bgColor rgb="FFFFFFCC"/>
        </patternFill>
      </fill>
    </dxf>
    <dxf>
      <fill>
        <patternFill>
          <bgColor rgb="FFFF0000"/>
        </patternFill>
      </fill>
    </dxf>
    <dxf>
      <fill>
        <patternFill patternType="solid">
          <bgColor theme="0"/>
        </patternFill>
      </fill>
    </dxf>
    <dxf>
      <fill>
        <patternFill>
          <bgColor rgb="FFFFFFCC"/>
        </patternFill>
      </fill>
    </dxf>
    <dxf>
      <fill>
        <patternFill>
          <bgColor rgb="FFFF0000"/>
        </patternFill>
      </fill>
    </dxf>
    <dxf>
      <fill>
        <patternFill patternType="solid">
          <bgColor theme="0"/>
        </patternFill>
      </fill>
    </dxf>
    <dxf>
      <fill>
        <patternFill patternType="none">
          <bgColor auto="1"/>
        </patternFill>
      </fill>
    </dxf>
    <dxf>
      <font>
        <b/>
        <i val="0"/>
      </font>
      <border>
        <left style="medium">
          <color auto="1"/>
        </left>
        <right style="medium">
          <color auto="1"/>
        </right>
        <top style="medium">
          <color auto="1"/>
        </top>
        <bottom style="medium">
          <color auto="1"/>
        </bottom>
      </border>
    </dxf>
    <dxf>
      <font>
        <b/>
        <i val="0"/>
      </font>
      <border>
        <left style="medium">
          <color auto="1"/>
        </left>
        <right style="medium">
          <color auto="1"/>
        </right>
        <top style="medium">
          <color auto="1"/>
        </top>
        <bottom style="medium">
          <color auto="1"/>
        </bottom>
      </border>
    </dxf>
    <dxf>
      <font>
        <b/>
        <i val="0"/>
      </font>
      <border>
        <left style="medium">
          <color auto="1"/>
        </left>
        <right style="medium">
          <color auto="1"/>
        </right>
        <top style="medium">
          <color auto="1"/>
        </top>
        <bottom style="medium">
          <color auto="1"/>
        </bottom>
      </border>
    </dxf>
    <dxf>
      <font>
        <b/>
        <i val="0"/>
      </font>
      <border>
        <left style="medium">
          <color auto="1"/>
        </left>
        <right style="medium">
          <color auto="1"/>
        </right>
        <top style="medium">
          <color auto="1"/>
        </top>
        <bottom style="medium">
          <color auto="1"/>
        </bottom>
      </border>
    </dxf>
    <dxf>
      <font>
        <b/>
        <i val="0"/>
      </font>
      <fill>
        <patternFill>
          <bgColor theme="7" tint="0.59996337778862885"/>
        </patternFill>
      </fill>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vertical style="thin">
          <color auto="1"/>
        </vertical>
        <horizontal style="thin">
          <color auto="1"/>
        </horizontal>
      </border>
    </dxf>
  </dxfs>
  <tableStyles count="1" defaultTableStyle="TableStyleMedium2" defaultPivotStyle="PivotStyleLight16">
    <tableStyle name="סגנון PivotTable 1" table="0" count="6">
      <tableStyleElement type="wholeTable" dxfId="676"/>
      <tableStyleElement type="headerRow" dxfId="675"/>
      <tableStyleElement type="totalRow" dxfId="674"/>
      <tableStyleElement type="firstRowSubheading" dxfId="673"/>
      <tableStyleElement type="secondRowSubheading" dxfId="672"/>
      <tableStyleElement type="thirdRowSubheading" dxfId="671"/>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B2"/>
  <sheetViews>
    <sheetView rightToLeft="1" workbookViewId="0"/>
  </sheetViews>
  <sheetFormatPr defaultRowHeight="15.75" x14ac:dyDescent="0.25"/>
  <sheetData>
    <row r="1" spans="2:2" x14ac:dyDescent="0.25">
      <c r="B1">
        <v>0.1911279559135437</v>
      </c>
    </row>
    <row r="2" spans="2:2" x14ac:dyDescent="0.25">
      <c r="B2" s="422">
        <v>43313.417685185188</v>
      </c>
    </row>
  </sheetData>
  <sheetProtection password="CC01"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__27">
    <tabColor theme="4" tint="-0.249977111117893"/>
    <pageSetUpPr fitToPage="1"/>
  </sheetPr>
  <dimension ref="A1:BJ131"/>
  <sheetViews>
    <sheetView rightToLeft="1" view="pageBreakPreview" zoomScale="90" zoomScaleNormal="100" zoomScaleSheetLayoutView="90" workbookViewId="0">
      <pane xSplit="6" ySplit="30" topLeftCell="G31" activePane="bottomRight" state="frozen"/>
      <selection activeCell="D39" sqref="D39"/>
      <selection pane="topRight" activeCell="D39" sqref="D39"/>
      <selection pane="bottomLeft" activeCell="D39" sqref="D39"/>
      <selection pane="bottomRight" activeCell="X37" sqref="X37"/>
    </sheetView>
  </sheetViews>
  <sheetFormatPr defaultRowHeight="15" x14ac:dyDescent="0.2"/>
  <cols>
    <col min="1" max="1" width="9.140625" style="1" hidden="1" customWidth="1"/>
    <col min="2" max="2" width="6.7109375" style="1" customWidth="1"/>
    <col min="3" max="5" width="10.42578125" style="1" hidden="1" customWidth="1"/>
    <col min="6" max="6" width="23.140625" style="1" bestFit="1" customWidth="1"/>
    <col min="7" max="7" width="15" style="1" customWidth="1"/>
    <col min="8" max="20" width="21.42578125" style="1" hidden="1" customWidth="1"/>
    <col min="21" max="21" width="14" style="1" customWidth="1"/>
    <col min="22" max="23" width="21.42578125" style="1" hidden="1" customWidth="1"/>
    <col min="24" max="25" width="21.42578125" style="1" customWidth="1"/>
    <col min="26" max="26" width="14" style="1" bestFit="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16384" width="9.140625" style="1"/>
  </cols>
  <sheetData>
    <row r="1" spans="2:52" ht="21" customHeight="1" thickBot="1" x14ac:dyDescent="0.25">
      <c r="B1" s="462" t="str">
        <f ca="1">MID(CELL("filename",AC2),FIND("]",CELL("filename",AC2),1)+1,99)</f>
        <v>תקציב</v>
      </c>
      <c r="C1" s="469"/>
      <c r="D1" s="469"/>
      <c r="E1" s="469"/>
      <c r="F1" s="469"/>
      <c r="G1" s="469"/>
      <c r="H1" s="469"/>
      <c r="I1" s="469"/>
      <c r="J1" s="469"/>
      <c r="K1" s="469"/>
      <c r="L1" s="469"/>
      <c r="M1" s="469"/>
      <c r="N1" s="469"/>
      <c r="O1" s="469"/>
      <c r="P1" s="469"/>
      <c r="Q1" s="469"/>
      <c r="R1" s="469"/>
      <c r="S1" s="469"/>
      <c r="T1" s="469"/>
      <c r="U1" s="469"/>
      <c r="V1" s="469"/>
      <c r="W1" s="469"/>
      <c r="X1" s="469"/>
      <c r="Y1" s="469"/>
      <c r="Z1" s="469"/>
      <c r="AB1" s="1" t="s">
        <v>27</v>
      </c>
      <c r="AD1" s="24" t="s">
        <v>61</v>
      </c>
      <c r="AE1" s="25" t="s">
        <v>26</v>
      </c>
      <c r="AF1" s="25" t="s">
        <v>29</v>
      </c>
      <c r="AG1" s="25" t="s">
        <v>57</v>
      </c>
      <c r="AH1" s="25" t="s">
        <v>41</v>
      </c>
      <c r="AI1" s="25" t="s">
        <v>58</v>
      </c>
      <c r="AJ1" s="25" t="s">
        <v>67</v>
      </c>
      <c r="AK1" s="26" t="s">
        <v>68</v>
      </c>
      <c r="AL1" s="25" t="s">
        <v>59</v>
      </c>
      <c r="AM1" s="26" t="s">
        <v>60</v>
      </c>
      <c r="AN1" s="25"/>
      <c r="AO1" s="25"/>
      <c r="AP1" s="25"/>
      <c r="AQ1" s="25"/>
      <c r="AR1" s="25"/>
      <c r="AS1" s="25"/>
      <c r="AT1" s="25"/>
      <c r="AU1" s="25"/>
      <c r="AV1" s="25"/>
      <c r="AW1" s="25"/>
      <c r="AX1" s="25"/>
      <c r="AY1" s="25"/>
      <c r="AZ1" s="26"/>
    </row>
    <row r="2" spans="2:52" ht="20.25" customHeight="1" x14ac:dyDescent="0.2">
      <c r="Y2" s="22" t="str">
        <f>'פרמטרים לקריטריונים'!$B$4</f>
        <v>שנת תקציב</v>
      </c>
      <c r="Z2" s="23">
        <f>'פרמטרים לקריטריונים'!$C$4</f>
        <v>2018</v>
      </c>
      <c r="AE2" s="1">
        <f ca="1">IF(ISNA(MATCH(G31,$AB$30:$AC$30,0)),0,1)</f>
        <v>0</v>
      </c>
      <c r="AF2" s="1">
        <f ca="1">IF(IFERROR(G31*1,"bad")="bad",0,1)</f>
        <v>0</v>
      </c>
      <c r="AG2" s="1">
        <f ca="1">IF(IFERROR(IF(G31=TRUNC(G31),1,"bad"),"bad")="bad",0,1)</f>
        <v>0</v>
      </c>
      <c r="AH2" s="1">
        <f ca="1">IF(AND(IF(IFERROR(G31*1,"bad")="bad",0,1)=1,G31&gt;=0),1,0)</f>
        <v>0</v>
      </c>
      <c r="AI2" s="1">
        <f ca="1">IF(AND(IF(IFERROR(IF(G31=TRUNC(G31),1,"bad"),"bad")="bad",0,1)=1,G31&gt;=0),1,0)</f>
        <v>0</v>
      </c>
      <c r="AJ2" s="1">
        <f ca="1">IF(AND(IF(IFERROR(G31*1,"bad")="bad",0,1)=1,G31&gt;0),1,0)</f>
        <v>0</v>
      </c>
      <c r="AK2" s="1">
        <f ca="1">IF(AND(IF(IFERROR(IF(G31=TRUNC(G31),1,"bad"),"bad")="bad",0,1)=1,G31&gt;0),1,0)</f>
        <v>0</v>
      </c>
      <c r="AL2" s="1">
        <v>1</v>
      </c>
      <c r="AM2" s="1">
        <f ca="1">IF(IFERROR(HLOOKUP(G31,$BA$30:$BK$30,1,0),"bad")="bad",0,1)</f>
        <v>0</v>
      </c>
    </row>
    <row r="3" spans="2:52" ht="18.75" thickBot="1" x14ac:dyDescent="0.25">
      <c r="Y3" s="30" t="str">
        <f>'פרמטרים לקריטריונים'!$B$5</f>
        <v>תקציב התמיכה</v>
      </c>
      <c r="Z3" s="32">
        <f>'פרמטרים לקריטריונים'!$C$5</f>
        <v>279168</v>
      </c>
      <c r="AC3" s="1">
        <f>IF(G$30="",1,IF(G31="",0,IF(G$30=$AE$1,11,IF(G$30=$AF$1,12,IF(G$30=$AEG1,13,IF(G$30=$AH$1,14,IF(G$30=$AI$1,15,IF(G$30=$AJ$1,16,IF(G$30=$AK$1,17,IF(G$30=$AL$1,18,IF(G$30=$AM$1,19,0)))))))))))</f>
        <v>1</v>
      </c>
      <c r="AD3" s="1" t="s">
        <v>65</v>
      </c>
      <c r="AE3" s="1">
        <v>1</v>
      </c>
      <c r="AF3" s="1">
        <v>2</v>
      </c>
      <c r="AG3" s="1">
        <v>3</v>
      </c>
      <c r="AH3" s="1">
        <v>4</v>
      </c>
      <c r="AI3" s="1">
        <v>5</v>
      </c>
      <c r="AJ3" s="1">
        <v>6</v>
      </c>
      <c r="AK3" s="1">
        <v>7</v>
      </c>
      <c r="AL3" s="1">
        <v>8</v>
      </c>
      <c r="AM3" s="1">
        <v>9</v>
      </c>
    </row>
    <row r="4" spans="2:52" ht="16.5" thickBot="1" x14ac:dyDescent="0.25">
      <c r="F4" s="63" t="str">
        <f>'פרמטרים לקריטריונים'!B151</f>
        <v>סעיף</v>
      </c>
      <c r="G4" s="63" t="str">
        <f>'פרמטרים לקריטריונים'!C151</f>
        <v>ניקוד</v>
      </c>
      <c r="AD4" s="1" t="s">
        <v>66</v>
      </c>
      <c r="AE4" s="24">
        <v>1</v>
      </c>
      <c r="AF4" s="25">
        <v>2</v>
      </c>
      <c r="AG4" s="25">
        <v>3</v>
      </c>
      <c r="AH4" s="25">
        <v>4</v>
      </c>
      <c r="AI4" s="25">
        <v>5</v>
      </c>
      <c r="AJ4" s="25">
        <v>6</v>
      </c>
      <c r="AK4" s="25">
        <v>7</v>
      </c>
      <c r="AL4" s="25">
        <v>8</v>
      </c>
      <c r="AM4" s="25">
        <v>9</v>
      </c>
      <c r="AN4" s="26">
        <v>10</v>
      </c>
    </row>
    <row r="5" spans="2:52" ht="30" x14ac:dyDescent="0.2">
      <c r="F5" s="277" t="str">
        <f>'פרמטרים לקריטריונים'!B152</f>
        <v>בעד כל שקל בתקציב התחרות</v>
      </c>
      <c r="G5" s="65">
        <f>'פרמטרים לקריטריונים'!C152</f>
        <v>1</v>
      </c>
    </row>
    <row r="6" spans="2:52" ht="15.75" thickBot="1" x14ac:dyDescent="0.25"/>
    <row r="7" spans="2:52" hidden="1" x14ac:dyDescent="0.2"/>
    <row r="8" spans="2:52" hidden="1" x14ac:dyDescent="0.2"/>
    <row r="9" spans="2:52" hidden="1" x14ac:dyDescent="0.2"/>
    <row r="10" spans="2:52" hidden="1" x14ac:dyDescent="0.2"/>
    <row r="11" spans="2:52" hidden="1" x14ac:dyDescent="0.2"/>
    <row r="12" spans="2:52" hidden="1" x14ac:dyDescent="0.2"/>
    <row r="13" spans="2:52" hidden="1" x14ac:dyDescent="0.2"/>
    <row r="14" spans="2:52" hidden="1" x14ac:dyDescent="0.2"/>
    <row r="15" spans="2:52" hidden="1" x14ac:dyDescent="0.2"/>
    <row r="16" spans="2:52" hidden="1" x14ac:dyDescent="0.2"/>
    <row r="17" spans="1:62" hidden="1" x14ac:dyDescent="0.2"/>
    <row r="18" spans="1:62" hidden="1" x14ac:dyDescent="0.2"/>
    <row r="19" spans="1:62" hidden="1" x14ac:dyDescent="0.2"/>
    <row r="20" spans="1:62" hidden="1" x14ac:dyDescent="0.2"/>
    <row r="21" spans="1:62" ht="9.75" hidden="1" customHeight="1" x14ac:dyDescent="0.2"/>
    <row r="22" spans="1:62" hidden="1" x14ac:dyDescent="0.2"/>
    <row r="23" spans="1:62" ht="30" hidden="1" x14ac:dyDescent="0.2">
      <c r="F23" s="33" t="str">
        <f>'פרמטרים לקריטריונים'!$D$31</f>
        <v>החלת מקדם תלוי משתנה</v>
      </c>
      <c r="G23" s="273">
        <f ca="1">VLOOKUP(B1,'פרמטרים לקריטריונים'!$B$32:$D$46,3,0)</f>
        <v>1</v>
      </c>
    </row>
    <row r="24" spans="1:62" hidden="1" x14ac:dyDescent="0.2"/>
    <row r="25" spans="1:62" hidden="1" x14ac:dyDescent="0.2"/>
    <row r="26" spans="1:62" hidden="1" x14ac:dyDescent="0.2">
      <c r="F26" s="34"/>
      <c r="G26" s="34"/>
      <c r="H26" s="34"/>
      <c r="I26" s="34"/>
      <c r="J26" s="34"/>
      <c r="K26" s="34"/>
      <c r="L26" s="34"/>
      <c r="M26" s="34"/>
      <c r="N26" s="34"/>
      <c r="O26" s="34"/>
      <c r="P26" s="34"/>
      <c r="Q26" s="34"/>
      <c r="R26" s="34"/>
      <c r="S26" s="34"/>
      <c r="T26" s="34"/>
      <c r="U26" s="34"/>
      <c r="V26" s="34"/>
      <c r="W26" s="34"/>
      <c r="X26" s="34"/>
      <c r="Y26" s="34"/>
    </row>
    <row r="27" spans="1:62" hidden="1"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c r="Z27" s="34"/>
    </row>
    <row r="28" spans="1:62" ht="15.75" hidden="1" thickBot="1" x14ac:dyDescent="0.25">
      <c r="B28" s="36"/>
      <c r="C28" s="36"/>
      <c r="D28" s="36"/>
      <c r="E28" s="36"/>
      <c r="F28" s="36"/>
      <c r="G28" s="34"/>
      <c r="H28" s="34"/>
      <c r="I28" s="34"/>
      <c r="J28" s="34"/>
      <c r="K28" s="34"/>
      <c r="L28" s="34"/>
      <c r="M28" s="34"/>
      <c r="N28" s="34"/>
      <c r="O28" s="34"/>
      <c r="P28" s="34"/>
      <c r="Q28" s="34"/>
      <c r="R28" s="34"/>
      <c r="S28" s="34"/>
      <c r="T28" s="34"/>
      <c r="U28" s="34"/>
      <c r="V28" s="34"/>
      <c r="W28" s="34"/>
      <c r="X28" s="34"/>
      <c r="Y28" s="34"/>
      <c r="AA28" s="34"/>
    </row>
    <row r="29" spans="1:62" ht="30" customHeight="1" thickBot="1" x14ac:dyDescent="0.25">
      <c r="A29" s="37">
        <v>100</v>
      </c>
      <c r="B29" s="470" t="s">
        <v>14</v>
      </c>
      <c r="C29" s="472">
        <f>COLUMN()</f>
        <v>3</v>
      </c>
      <c r="D29" s="472">
        <f>COLUMN()</f>
        <v>4</v>
      </c>
      <c r="E29" s="472">
        <f>COLUMN()</f>
        <v>5</v>
      </c>
      <c r="F29" s="474" t="s">
        <v>1</v>
      </c>
      <c r="G29" s="467" t="s">
        <v>319</v>
      </c>
      <c r="H29" s="39" t="s">
        <v>72</v>
      </c>
      <c r="I29" s="39" t="s">
        <v>73</v>
      </c>
      <c r="J29" s="39" t="s">
        <v>74</v>
      </c>
      <c r="K29" s="39" t="s">
        <v>75</v>
      </c>
      <c r="L29" s="39" t="s">
        <v>76</v>
      </c>
      <c r="M29" s="39" t="s">
        <v>77</v>
      </c>
      <c r="N29" s="39" t="s">
        <v>78</v>
      </c>
      <c r="O29" s="39" t="s">
        <v>79</v>
      </c>
      <c r="P29" s="472">
        <f>COLUMN()</f>
        <v>16</v>
      </c>
      <c r="Q29" s="472">
        <f>COLUMN()</f>
        <v>17</v>
      </c>
      <c r="R29" s="472">
        <f>COLUMN()</f>
        <v>18</v>
      </c>
      <c r="S29" s="472">
        <f>COLUMN()</f>
        <v>19</v>
      </c>
      <c r="T29" s="472">
        <f>COLUMN()</f>
        <v>20</v>
      </c>
      <c r="U29" s="467" t="s">
        <v>7</v>
      </c>
      <c r="V29" s="472" t="s">
        <v>69</v>
      </c>
      <c r="W29" s="472" t="s">
        <v>70</v>
      </c>
      <c r="X29" s="467" t="s">
        <v>307</v>
      </c>
      <c r="Y29" s="467" t="s">
        <v>308</v>
      </c>
      <c r="Z29" s="486" t="s">
        <v>3</v>
      </c>
      <c r="AA29" s="40" t="s">
        <v>25</v>
      </c>
      <c r="AD29" s="1" t="str">
        <f>"בקרת "&amp;G29</f>
        <v>בקרת תקציב התחרות האחרונה</v>
      </c>
      <c r="AE29" s="1" t="str">
        <f t="shared" ref="AE29:AV29" si="0">"בקרת "&amp;H29</f>
        <v>בקרת טור הזנת מספר</v>
      </c>
      <c r="AF29" s="1" t="str">
        <f t="shared" si="0"/>
        <v>בקרת טור הזנת מספר שלם</v>
      </c>
      <c r="AG29" s="1" t="str">
        <f t="shared" si="0"/>
        <v>בקרת טור הזנת מספר שאינו שלילי</v>
      </c>
      <c r="AH29" s="1" t="str">
        <f t="shared" si="0"/>
        <v>בקרת טור הזנת  מספר שלם שאינו שלילי</v>
      </c>
      <c r="AI29" s="1" t="str">
        <f t="shared" si="0"/>
        <v>בקרת טור הזנת מספר חיובי</v>
      </c>
      <c r="AJ29" s="1" t="str">
        <f t="shared" si="0"/>
        <v>בקרת טור הזנת מספר שלם חיובי</v>
      </c>
      <c r="AK29" s="1" t="str">
        <f t="shared" si="0"/>
        <v>בקרת טור הזנת מספר טקסט</v>
      </c>
      <c r="AL29" s="1" t="str">
        <f t="shared" si="0"/>
        <v>בקרת טור הזנת טקסט מרשימה סגורה</v>
      </c>
      <c r="AM29" s="1" t="str">
        <f t="shared" si="0"/>
        <v>בקרת 16</v>
      </c>
      <c r="AN29" s="1" t="str">
        <f t="shared" si="0"/>
        <v>בקרת 17</v>
      </c>
      <c r="AO29" s="1" t="str">
        <f t="shared" si="0"/>
        <v>בקרת 18</v>
      </c>
      <c r="AP29" s="1" t="str">
        <f t="shared" si="0"/>
        <v>בקרת 19</v>
      </c>
      <c r="AQ29" s="1" t="str">
        <f t="shared" si="0"/>
        <v>בקרת 20</v>
      </c>
      <c r="AR29" s="1" t="str">
        <f t="shared" si="0"/>
        <v>בקרת סה"כ ניקוד</v>
      </c>
      <c r="AS29" s="1" t="str">
        <f t="shared" si="0"/>
        <v>בקרת נתון למכפיל1</v>
      </c>
      <c r="AT29" s="1" t="str">
        <f t="shared" si="0"/>
        <v>בקרת ניקוד לאחר מכפיל1</v>
      </c>
      <c r="AU29" s="1" t="str">
        <f t="shared" si="0"/>
        <v>בקרת מקדם בהינתן הקלות לתחרות הנתמכת לראשונה</v>
      </c>
      <c r="AV29" s="1" t="str">
        <f t="shared" si="0"/>
        <v>בקרת ניקוד לאחר מקדם</v>
      </c>
      <c r="BA29" s="1" t="s">
        <v>66</v>
      </c>
    </row>
    <row r="30" spans="1:62" ht="23.25" customHeight="1" thickBot="1" x14ac:dyDescent="0.25">
      <c r="A30" s="41"/>
      <c r="B30" s="471"/>
      <c r="C30" s="473"/>
      <c r="D30" s="473"/>
      <c r="E30" s="473"/>
      <c r="F30" s="475"/>
      <c r="G30" s="468"/>
      <c r="H30" s="43"/>
      <c r="I30" s="43"/>
      <c r="J30" s="43"/>
      <c r="K30" s="43"/>
      <c r="L30" s="43"/>
      <c r="M30" s="43"/>
      <c r="N30" s="43"/>
      <c r="O30" s="43"/>
      <c r="P30" s="473"/>
      <c r="Q30" s="473"/>
      <c r="R30" s="473"/>
      <c r="S30" s="473"/>
      <c r="T30" s="473"/>
      <c r="U30" s="468"/>
      <c r="V30" s="473"/>
      <c r="W30" s="473"/>
      <c r="X30" s="468"/>
      <c r="Y30" s="468"/>
      <c r="Z30" s="487"/>
      <c r="AB30" s="1">
        <v>0</v>
      </c>
      <c r="AC30" s="1">
        <v>1</v>
      </c>
      <c r="AD30" s="1">
        <f>G30</f>
        <v>0</v>
      </c>
      <c r="AE30" s="1">
        <f t="shared" ref="AE30:AV30" si="1">H30</f>
        <v>0</v>
      </c>
      <c r="AF30" s="1">
        <f t="shared" si="1"/>
        <v>0</v>
      </c>
      <c r="AG30" s="1">
        <f t="shared" si="1"/>
        <v>0</v>
      </c>
      <c r="AH30" s="1">
        <f t="shared" si="1"/>
        <v>0</v>
      </c>
      <c r="AI30" s="1">
        <f t="shared" si="1"/>
        <v>0</v>
      </c>
      <c r="AJ30" s="1">
        <f t="shared" si="1"/>
        <v>0</v>
      </c>
      <c r="AK30" s="1">
        <f t="shared" si="1"/>
        <v>0</v>
      </c>
      <c r="AL30" s="1">
        <f t="shared" si="1"/>
        <v>0</v>
      </c>
      <c r="AM30" s="1">
        <f t="shared" si="1"/>
        <v>0</v>
      </c>
      <c r="AN30" s="1">
        <f t="shared" si="1"/>
        <v>0</v>
      </c>
      <c r="AO30" s="1">
        <f t="shared" si="1"/>
        <v>0</v>
      </c>
      <c r="AP30" s="1">
        <f t="shared" si="1"/>
        <v>0</v>
      </c>
      <c r="AQ30" s="1">
        <f t="shared" si="1"/>
        <v>0</v>
      </c>
      <c r="AR30" s="1">
        <f t="shared" si="1"/>
        <v>0</v>
      </c>
      <c r="AS30" s="1">
        <f t="shared" si="1"/>
        <v>0</v>
      </c>
      <c r="AT30" s="1">
        <f t="shared" si="1"/>
        <v>0</v>
      </c>
      <c r="AU30" s="1">
        <f t="shared" si="1"/>
        <v>0</v>
      </c>
      <c r="AV30" s="1">
        <f t="shared" si="1"/>
        <v>0</v>
      </c>
      <c r="BA30" s="1">
        <f>AE4</f>
        <v>1</v>
      </c>
      <c r="BB30" s="1">
        <f t="shared" ref="BB30:BJ30" si="2">AF4</f>
        <v>2</v>
      </c>
      <c r="BC30" s="1">
        <f t="shared" si="2"/>
        <v>3</v>
      </c>
      <c r="BD30" s="1">
        <f t="shared" si="2"/>
        <v>4</v>
      </c>
      <c r="BE30" s="1">
        <f t="shared" si="2"/>
        <v>5</v>
      </c>
      <c r="BF30" s="1">
        <f t="shared" si="2"/>
        <v>6</v>
      </c>
      <c r="BG30" s="1">
        <f t="shared" si="2"/>
        <v>7</v>
      </c>
      <c r="BH30" s="1">
        <f t="shared" si="2"/>
        <v>8</v>
      </c>
      <c r="BI30" s="1">
        <f t="shared" si="2"/>
        <v>9</v>
      </c>
      <c r="BJ30" s="1">
        <f t="shared" si="2"/>
        <v>10</v>
      </c>
    </row>
    <row r="31" spans="1:62" x14ac:dyDescent="0.2">
      <c r="B31" s="338" t="str">
        <f ca="1">IF(F31="","",ROW()-30)</f>
        <v/>
      </c>
      <c r="C31" s="339"/>
      <c r="D31" s="339"/>
      <c r="E31" s="339"/>
      <c r="F31" s="337" t="str">
        <f ca="1">IF(סיווג!$V31&lt;&gt;1,"",'תנאי סף'!F31)</f>
        <v/>
      </c>
      <c r="G31" s="341" t="str">
        <f ca="1">IF($F31="","",סיווג!N31)</f>
        <v/>
      </c>
      <c r="H31" s="340"/>
      <c r="I31" s="341"/>
      <c r="J31" s="340"/>
      <c r="K31" s="341"/>
      <c r="L31" s="340"/>
      <c r="M31" s="341"/>
      <c r="N31" s="337"/>
      <c r="O31" s="337"/>
      <c r="P31" s="340"/>
      <c r="Q31" s="340"/>
      <c r="R31" s="340"/>
      <c r="S31" s="340"/>
      <c r="T31" s="340"/>
      <c r="U31" s="340" t="str">
        <f ca="1">IF($F31="","",IF($AA31&lt;&gt;1,$AB$1,IFERROR(G31*$G$5,$AB$1)))</f>
        <v/>
      </c>
      <c r="V31" s="340">
        <v>1</v>
      </c>
      <c r="W31" s="340" t="str">
        <f ca="1">IF($F31="","",IF($AA31&lt;&gt;1,$AB$1,IFERROR(U31*V31,$AB$1)))</f>
        <v/>
      </c>
      <c r="X31" s="340" t="str">
        <f ca="1">IF(F31="","",IF($G$23=1,סיווג!Z31,1))</f>
        <v/>
      </c>
      <c r="Y31" s="340" t="str">
        <f ca="1">IF($F31="","",IF($AA31&lt;&gt;1,$AB$1,IFERROR(W31*X31,$AB$1)))</f>
        <v/>
      </c>
      <c r="Z31" s="342" t="str">
        <f ca="1">IF($F31="","",IF(OR($AA31&lt;&gt;1,Y31=$AB$1),$AB$1,IFERROR(Y31/SUM($Y$31:$Y$130),0)))</f>
        <v/>
      </c>
      <c r="AA31" s="1">
        <f>IF(SUM(AD31:AV31)=COUNT(AD31:AV31),1,0)</f>
        <v>1</v>
      </c>
      <c r="AB31" s="1" t="str">
        <f ca="1">IF($F31="","",AB$30)</f>
        <v/>
      </c>
      <c r="AC31" s="1" t="str">
        <f ca="1">IF($F31="","",AC$30)</f>
        <v/>
      </c>
      <c r="AD31" s="1">
        <f>IF(G$30="",1,IF(G31="",0,IF(G$30=$AE$1,IF(ISNA(MATCH(G31,$AB$30:$AC$30,0)),0,1),IF(G$30=$AF$1,IF(IFERROR(G31*1,"bad")="bad",0,1),IF(G$30=$AG$1,IF(IFERROR(IF(G31=TRUNC(G31),1,"bad"),"bad")="bad",0,1),IF(G$30=$AH$1,IF(AND(IF(IFERROR(G31*1,"bad")="bad",0,1)=1,G31&gt;=0),1,0),IF(G$30=$AI$1,IF(AND(IF(IFERROR(IF(G31=TRUNC(G31),1,"bad"),"bad")="bad",0,1)=1,G31&gt;=0),1,0),IF(G$30=$AJ$1,IF(AND(IF(IFERROR(G31*1,"bad")="bad",0,1)=1,G31&gt;0),1,0),IF(G$30=$AK$1,IF(AND(IF(IFERROR(IF(G31=TRUNC(G31),1,"bad"),"bad")="bad",0,1)=1,G31&gt;0),1,0),IF(G$30=$AL$1,1,IF(G$30=$AM$1,IF(IFERROR(HLOOKUP(G31,$AE$4:$AN$4,1,0),"bad")="bad",0,1),0)))))))))))</f>
        <v>1</v>
      </c>
      <c r="BA31" s="1" t="str">
        <f ca="1">IF($F31="","",BA$30)</f>
        <v/>
      </c>
      <c r="BB31" s="1" t="str">
        <f t="shared" ref="BB31:BJ31" ca="1" si="3">IF($F31="","",BB$30)</f>
        <v/>
      </c>
      <c r="BC31" s="1" t="str">
        <f t="shared" ca="1" si="3"/>
        <v/>
      </c>
      <c r="BD31" s="1" t="str">
        <f t="shared" ca="1" si="3"/>
        <v/>
      </c>
      <c r="BE31" s="1" t="str">
        <f t="shared" ca="1" si="3"/>
        <v/>
      </c>
      <c r="BF31" s="1" t="str">
        <f t="shared" ca="1" si="3"/>
        <v/>
      </c>
      <c r="BG31" s="1" t="str">
        <f t="shared" ca="1" si="3"/>
        <v/>
      </c>
      <c r="BH31" s="1" t="str">
        <f t="shared" ca="1" si="3"/>
        <v/>
      </c>
      <c r="BI31" s="1" t="str">
        <f t="shared" ca="1" si="3"/>
        <v/>
      </c>
      <c r="BJ31" s="1" t="str">
        <f t="shared" ca="1" si="3"/>
        <v/>
      </c>
    </row>
    <row r="32" spans="1:62" x14ac:dyDescent="0.2">
      <c r="B32" s="44">
        <f t="shared" ref="B32:B95" ca="1" si="4">IF(F32="","",ROW()-30)</f>
        <v>2</v>
      </c>
      <c r="C32" s="45"/>
      <c r="D32" s="45"/>
      <c r="E32" s="45"/>
      <c r="F32" s="337" t="str">
        <f ca="1">IF(סיווג!$V32&lt;&gt;1,"",'תנאי סף'!F32)</f>
        <v>פנינה זלמצן כ"ס</v>
      </c>
      <c r="G32" s="341">
        <f ca="1">IF($F32="","",סיווג!N32)</f>
        <v>237550</v>
      </c>
      <c r="H32" s="51"/>
      <c r="I32" s="50"/>
      <c r="J32" s="51"/>
      <c r="K32" s="50"/>
      <c r="L32" s="51"/>
      <c r="M32" s="50"/>
      <c r="N32" s="53"/>
      <c r="O32" s="337"/>
      <c r="P32" s="51"/>
      <c r="Q32" s="51"/>
      <c r="R32" s="51"/>
      <c r="S32" s="51"/>
      <c r="T32" s="51"/>
      <c r="U32" s="51">
        <f t="shared" ref="U32:U95" ca="1" si="5">IF($F32="","",IF($AA32&lt;&gt;1,$AB$1,IFERROR(G32*$G$5,$AB$1)))</f>
        <v>237550</v>
      </c>
      <c r="V32" s="51">
        <v>1</v>
      </c>
      <c r="W32" s="51">
        <f t="shared" ref="W32:W95" ca="1" si="6">IF($F32="","",IF($AA32&lt;&gt;1,$AB$1,IFERROR(U32*V32,$AB$1)))</f>
        <v>237550</v>
      </c>
      <c r="X32" s="340">
        <f ca="1">IF(F32="","",IF($G$23=1,סיווג!Z32,1))</f>
        <v>1</v>
      </c>
      <c r="Y32" s="51">
        <f t="shared" ref="Y32:Y95" ca="1" si="7">IF($F32="","",IF($AA32&lt;&gt;1,$AB$1,IFERROR(W32*X32,$AB$1)))</f>
        <v>237550</v>
      </c>
      <c r="Z32" s="275">
        <f t="shared" ref="Z32:Z95" ca="1" si="8">IF($F32="","",IF(OR($AA32&lt;&gt;1,Y32=$AB$1),$AB$1,IFERROR(Y32/SUM($Y$31:$Y$130),0)))</f>
        <v>0.51944047809078564</v>
      </c>
      <c r="AA32" s="1">
        <f t="shared" ref="AA32:AA95" si="9">IF(SUM(AD32:AV32)=COUNT(AD32:AV32),1,0)</f>
        <v>1</v>
      </c>
      <c r="AB32" s="1">
        <f t="shared" ref="AB32:AC63" ca="1" si="10">IF($F32="","",AB$30)</f>
        <v>0</v>
      </c>
      <c r="AC32" s="1">
        <f t="shared" ca="1" si="10"/>
        <v>1</v>
      </c>
      <c r="AD32" s="1">
        <f t="shared" ref="AD32:AD95" si="11">IF(G$30="",1,IF(G32="",0,IF(G$30=$AE$1,IF(ISNA(MATCH(G32,$AB$30:$AC$30,0)),0,1),IF(G$30=$AF$1,IF(IFERROR(G32*1,"bad")="bad",0,1),IF(G$30=$AG$1,IF(IFERROR(IF(G32=TRUNC(G32),1,"bad"),"bad")="bad",0,1),IF(G$30=$AH$1,IF(AND(IF(IFERROR(G32*1,"bad")="bad",0,1)=1,G32&gt;=0),1,0),IF(G$30=$AI$1,IF(AND(IF(IFERROR(IF(G32=TRUNC(G32),1,"bad"),"bad")="bad",0,1)=1,G32&gt;=0),1,0),IF(G$30=$AJ$1,IF(AND(IF(IFERROR(G32*1,"bad")="bad",0,1)=1,G32&gt;0),1,0),IF(G$30=$AK$1,IF(AND(IF(IFERROR(IF(G32=TRUNC(G32),1,"bad"),"bad")="bad",0,1)=1,G32&gt;0),1,0),IF(G$30=$AL$1,1,IF(G$30=$AM$1,IF(IFERROR(HLOOKUP(G32,$AE$4:$AN$4,1,0),"bad")="bad",0,1),0)))))))))))</f>
        <v>1</v>
      </c>
    </row>
    <row r="33" spans="2:30" x14ac:dyDescent="0.2">
      <c r="B33" s="44">
        <f t="shared" ca="1" si="4"/>
        <v>3</v>
      </c>
      <c r="C33" s="45"/>
      <c r="D33" s="45"/>
      <c r="E33" s="45"/>
      <c r="F33" s="337" t="str">
        <f ca="1">IF(סיווג!$V33&lt;&gt;1,"",'תנאי סף'!F33)</f>
        <v>פסנתר לתמיד אשדוד</v>
      </c>
      <c r="G33" s="341">
        <f ca="1">IF($F33="","",סיווג!N33)</f>
        <v>219769</v>
      </c>
      <c r="H33" s="51"/>
      <c r="I33" s="50"/>
      <c r="J33" s="51"/>
      <c r="K33" s="50"/>
      <c r="L33" s="51"/>
      <c r="M33" s="50"/>
      <c r="N33" s="53"/>
      <c r="O33" s="337"/>
      <c r="P33" s="51"/>
      <c r="Q33" s="51"/>
      <c r="R33" s="51"/>
      <c r="S33" s="51"/>
      <c r="T33" s="51"/>
      <c r="U33" s="51">
        <f t="shared" ca="1" si="5"/>
        <v>219769</v>
      </c>
      <c r="V33" s="51">
        <v>1</v>
      </c>
      <c r="W33" s="51">
        <f t="shared" ca="1" si="6"/>
        <v>219769</v>
      </c>
      <c r="X33" s="340">
        <f ca="1">IF(F33="","",IF($G$23=1,סיווג!Z33,1))</f>
        <v>1</v>
      </c>
      <c r="Y33" s="51">
        <f t="shared" ca="1" si="7"/>
        <v>219769</v>
      </c>
      <c r="Z33" s="275">
        <f t="shared" ca="1" si="8"/>
        <v>0.48055952190921436</v>
      </c>
      <c r="AA33" s="1">
        <f t="shared" si="9"/>
        <v>1</v>
      </c>
      <c r="AB33" s="1">
        <f t="shared" ca="1" si="10"/>
        <v>0</v>
      </c>
      <c r="AC33" s="1">
        <f t="shared" ca="1" si="10"/>
        <v>1</v>
      </c>
      <c r="AD33" s="1">
        <f t="shared" si="11"/>
        <v>1</v>
      </c>
    </row>
    <row r="34" spans="2:30" x14ac:dyDescent="0.2">
      <c r="B34" s="44" t="str">
        <f t="shared" ca="1" si="4"/>
        <v/>
      </c>
      <c r="C34" s="45"/>
      <c r="D34" s="45"/>
      <c r="E34" s="45"/>
      <c r="F34" s="337" t="str">
        <f ca="1">IF(סיווג!$V34&lt;&gt;1,"",'תנאי סף'!F34)</f>
        <v/>
      </c>
      <c r="G34" s="341" t="str">
        <f ca="1">IF($F34="","",סיווג!N34)</f>
        <v/>
      </c>
      <c r="H34" s="51"/>
      <c r="I34" s="50"/>
      <c r="J34" s="51"/>
      <c r="K34" s="50"/>
      <c r="L34" s="51"/>
      <c r="M34" s="50"/>
      <c r="N34" s="53"/>
      <c r="O34" s="337"/>
      <c r="P34" s="51"/>
      <c r="Q34" s="51"/>
      <c r="R34" s="51"/>
      <c r="S34" s="51"/>
      <c r="T34" s="51"/>
      <c r="U34" s="51" t="str">
        <f t="shared" ca="1" si="5"/>
        <v/>
      </c>
      <c r="V34" s="51">
        <v>1</v>
      </c>
      <c r="W34" s="51" t="str">
        <f t="shared" ca="1" si="6"/>
        <v/>
      </c>
      <c r="X34" s="340" t="str">
        <f ca="1">IF(F34="","",IF($G$23=1,סיווג!Z34,1))</f>
        <v/>
      </c>
      <c r="Y34" s="51" t="str">
        <f t="shared" ca="1" si="7"/>
        <v/>
      </c>
      <c r="Z34" s="275" t="str">
        <f t="shared" ca="1" si="8"/>
        <v/>
      </c>
      <c r="AA34" s="1">
        <f t="shared" si="9"/>
        <v>1</v>
      </c>
      <c r="AB34" s="1" t="str">
        <f t="shared" ca="1" si="10"/>
        <v/>
      </c>
      <c r="AC34" s="1" t="str">
        <f t="shared" ca="1" si="10"/>
        <v/>
      </c>
      <c r="AD34" s="1">
        <f t="shared" si="11"/>
        <v>1</v>
      </c>
    </row>
    <row r="35" spans="2:30" x14ac:dyDescent="0.2">
      <c r="B35" s="44" t="str">
        <f t="shared" ca="1" si="4"/>
        <v/>
      </c>
      <c r="C35" s="45"/>
      <c r="D35" s="45"/>
      <c r="E35" s="45"/>
      <c r="F35" s="337" t="str">
        <f ca="1">IF(סיווג!$V35&lt;&gt;1,"",'תנאי סף'!F35)</f>
        <v/>
      </c>
      <c r="G35" s="341" t="str">
        <f ca="1">IF($F35="","",סיווג!N35)</f>
        <v/>
      </c>
      <c r="H35" s="51"/>
      <c r="I35" s="50"/>
      <c r="J35" s="51"/>
      <c r="K35" s="50"/>
      <c r="L35" s="51"/>
      <c r="M35" s="50"/>
      <c r="N35" s="53"/>
      <c r="O35" s="337"/>
      <c r="P35" s="51"/>
      <c r="Q35" s="51"/>
      <c r="R35" s="51"/>
      <c r="S35" s="51"/>
      <c r="T35" s="51"/>
      <c r="U35" s="51" t="str">
        <f t="shared" ca="1" si="5"/>
        <v/>
      </c>
      <c r="V35" s="51">
        <v>1</v>
      </c>
      <c r="W35" s="51" t="str">
        <f t="shared" ca="1" si="6"/>
        <v/>
      </c>
      <c r="X35" s="340" t="str">
        <f ca="1">IF(F35="","",IF($G$23=1,סיווג!Z35,1))</f>
        <v/>
      </c>
      <c r="Y35" s="51" t="str">
        <f t="shared" ca="1" si="7"/>
        <v/>
      </c>
      <c r="Z35" s="275" t="str">
        <f t="shared" ca="1" si="8"/>
        <v/>
      </c>
      <c r="AA35" s="1">
        <f t="shared" si="9"/>
        <v>1</v>
      </c>
      <c r="AB35" s="1" t="str">
        <f t="shared" ca="1" si="10"/>
        <v/>
      </c>
      <c r="AC35" s="1" t="str">
        <f t="shared" ca="1" si="10"/>
        <v/>
      </c>
      <c r="AD35" s="1">
        <f t="shared" si="11"/>
        <v>1</v>
      </c>
    </row>
    <row r="36" spans="2:30" x14ac:dyDescent="0.2">
      <c r="B36" s="44" t="str">
        <f t="shared" ca="1" si="4"/>
        <v/>
      </c>
      <c r="C36" s="45"/>
      <c r="D36" s="45"/>
      <c r="E36" s="45"/>
      <c r="F36" s="337" t="str">
        <f ca="1">IF(סיווג!$V36&lt;&gt;1,"",'תנאי סף'!F36)</f>
        <v/>
      </c>
      <c r="G36" s="341" t="str">
        <f ca="1">IF($F36="","",סיווג!N36)</f>
        <v/>
      </c>
      <c r="H36" s="51"/>
      <c r="I36" s="50"/>
      <c r="J36" s="51"/>
      <c r="K36" s="50"/>
      <c r="L36" s="51"/>
      <c r="M36" s="50"/>
      <c r="N36" s="53"/>
      <c r="O36" s="337"/>
      <c r="P36" s="51"/>
      <c r="Q36" s="51"/>
      <c r="R36" s="51"/>
      <c r="S36" s="51"/>
      <c r="T36" s="51"/>
      <c r="U36" s="51" t="str">
        <f t="shared" ca="1" si="5"/>
        <v/>
      </c>
      <c r="V36" s="51">
        <v>1</v>
      </c>
      <c r="W36" s="51" t="str">
        <f t="shared" ca="1" si="6"/>
        <v/>
      </c>
      <c r="X36" s="340" t="str">
        <f ca="1">IF(F36="","",IF($G$23=1,סיווג!Z36,1))</f>
        <v/>
      </c>
      <c r="Y36" s="51" t="str">
        <f t="shared" ca="1" si="7"/>
        <v/>
      </c>
      <c r="Z36" s="275" t="str">
        <f t="shared" ca="1" si="8"/>
        <v/>
      </c>
      <c r="AA36" s="1">
        <f t="shared" si="9"/>
        <v>1</v>
      </c>
      <c r="AB36" s="1" t="str">
        <f t="shared" ca="1" si="10"/>
        <v/>
      </c>
      <c r="AC36" s="1" t="str">
        <f t="shared" ca="1" si="10"/>
        <v/>
      </c>
      <c r="AD36" s="1">
        <f t="shared" si="11"/>
        <v>1</v>
      </c>
    </row>
    <row r="37" spans="2:30" x14ac:dyDescent="0.2">
      <c r="B37" s="44" t="str">
        <f t="shared" ca="1" si="4"/>
        <v/>
      </c>
      <c r="C37" s="45"/>
      <c r="D37" s="45"/>
      <c r="E37" s="45"/>
      <c r="F37" s="337" t="str">
        <f ca="1">IF(סיווג!$V37&lt;&gt;1,"",'תנאי סף'!F37)</f>
        <v/>
      </c>
      <c r="G37" s="341" t="str">
        <f ca="1">IF($F37="","",סיווג!N37)</f>
        <v/>
      </c>
      <c r="H37" s="51"/>
      <c r="I37" s="50"/>
      <c r="J37" s="51"/>
      <c r="K37" s="50"/>
      <c r="L37" s="51"/>
      <c r="M37" s="50"/>
      <c r="N37" s="53"/>
      <c r="O37" s="337"/>
      <c r="P37" s="51"/>
      <c r="Q37" s="51"/>
      <c r="R37" s="51"/>
      <c r="S37" s="51"/>
      <c r="T37" s="51"/>
      <c r="U37" s="51" t="str">
        <f t="shared" ca="1" si="5"/>
        <v/>
      </c>
      <c r="V37" s="51">
        <v>1</v>
      </c>
      <c r="W37" s="51" t="str">
        <f t="shared" ca="1" si="6"/>
        <v/>
      </c>
      <c r="X37" s="340" t="str">
        <f ca="1">IF(F37="","",IF($G$23=1,סיווג!Z37,1))</f>
        <v/>
      </c>
      <c r="Y37" s="51" t="str">
        <f t="shared" ca="1" si="7"/>
        <v/>
      </c>
      <c r="Z37" s="275" t="str">
        <f t="shared" ca="1" si="8"/>
        <v/>
      </c>
      <c r="AA37" s="1">
        <f t="shared" si="9"/>
        <v>1</v>
      </c>
      <c r="AB37" s="1" t="str">
        <f t="shared" ca="1" si="10"/>
        <v/>
      </c>
      <c r="AC37" s="1" t="str">
        <f t="shared" ca="1" si="10"/>
        <v/>
      </c>
      <c r="AD37" s="1">
        <f t="shared" si="11"/>
        <v>1</v>
      </c>
    </row>
    <row r="38" spans="2:30" x14ac:dyDescent="0.2">
      <c r="B38" s="44" t="str">
        <f t="shared" ca="1" si="4"/>
        <v/>
      </c>
      <c r="C38" s="45"/>
      <c r="D38" s="45"/>
      <c r="E38" s="45"/>
      <c r="F38" s="337" t="str">
        <f ca="1">IF(סיווג!$V38&lt;&gt;1,"",'תנאי סף'!F38)</f>
        <v/>
      </c>
      <c r="G38" s="341" t="str">
        <f ca="1">IF($F38="","",סיווג!N38)</f>
        <v/>
      </c>
      <c r="H38" s="51"/>
      <c r="I38" s="50"/>
      <c r="J38" s="51"/>
      <c r="K38" s="50"/>
      <c r="L38" s="51"/>
      <c r="M38" s="50"/>
      <c r="N38" s="53"/>
      <c r="O38" s="337"/>
      <c r="P38" s="51"/>
      <c r="Q38" s="51"/>
      <c r="R38" s="51"/>
      <c r="S38" s="51"/>
      <c r="T38" s="51"/>
      <c r="U38" s="51" t="str">
        <f t="shared" ca="1" si="5"/>
        <v/>
      </c>
      <c r="V38" s="51">
        <v>1</v>
      </c>
      <c r="W38" s="51" t="str">
        <f t="shared" ca="1" si="6"/>
        <v/>
      </c>
      <c r="X38" s="340" t="str">
        <f ca="1">IF(F38="","",IF($G$23=1,סיווג!Z38,1))</f>
        <v/>
      </c>
      <c r="Y38" s="51" t="str">
        <f t="shared" ca="1" si="7"/>
        <v/>
      </c>
      <c r="Z38" s="275" t="str">
        <f t="shared" ca="1" si="8"/>
        <v/>
      </c>
      <c r="AA38" s="1">
        <f t="shared" si="9"/>
        <v>1</v>
      </c>
      <c r="AB38" s="1" t="str">
        <f t="shared" ca="1" si="10"/>
        <v/>
      </c>
      <c r="AC38" s="1" t="str">
        <f t="shared" ca="1" si="10"/>
        <v/>
      </c>
      <c r="AD38" s="1">
        <f t="shared" si="11"/>
        <v>1</v>
      </c>
    </row>
    <row r="39" spans="2:30" x14ac:dyDescent="0.2">
      <c r="B39" s="44" t="str">
        <f t="shared" ca="1" si="4"/>
        <v/>
      </c>
      <c r="C39" s="45"/>
      <c r="D39" s="45"/>
      <c r="E39" s="45"/>
      <c r="F39" s="337" t="str">
        <f ca="1">IF(סיווג!$V39&lt;&gt;1,"",'תנאי סף'!F39)</f>
        <v/>
      </c>
      <c r="G39" s="341" t="str">
        <f ca="1">IF($F39="","",סיווג!N39)</f>
        <v/>
      </c>
      <c r="H39" s="51"/>
      <c r="I39" s="50"/>
      <c r="J39" s="51"/>
      <c r="K39" s="50"/>
      <c r="L39" s="51"/>
      <c r="M39" s="50"/>
      <c r="N39" s="53"/>
      <c r="O39" s="337"/>
      <c r="P39" s="51"/>
      <c r="Q39" s="51"/>
      <c r="R39" s="51"/>
      <c r="S39" s="51"/>
      <c r="T39" s="51"/>
      <c r="U39" s="51" t="str">
        <f t="shared" ca="1" si="5"/>
        <v/>
      </c>
      <c r="V39" s="51">
        <v>1</v>
      </c>
      <c r="W39" s="51" t="str">
        <f t="shared" ca="1" si="6"/>
        <v/>
      </c>
      <c r="X39" s="340" t="str">
        <f ca="1">IF(F39="","",IF($G$23=1,סיווג!Z39,1))</f>
        <v/>
      </c>
      <c r="Y39" s="51" t="str">
        <f t="shared" ca="1" si="7"/>
        <v/>
      </c>
      <c r="Z39" s="275" t="str">
        <f t="shared" ca="1" si="8"/>
        <v/>
      </c>
      <c r="AA39" s="1">
        <f t="shared" si="9"/>
        <v>1</v>
      </c>
      <c r="AB39" s="1" t="str">
        <f t="shared" ca="1" si="10"/>
        <v/>
      </c>
      <c r="AC39" s="1" t="str">
        <f t="shared" ca="1" si="10"/>
        <v/>
      </c>
      <c r="AD39" s="1">
        <f t="shared" si="11"/>
        <v>1</v>
      </c>
    </row>
    <row r="40" spans="2:30" ht="15.75" thickBot="1" x14ac:dyDescent="0.25">
      <c r="B40" s="44" t="str">
        <f t="shared" ca="1" si="4"/>
        <v/>
      </c>
      <c r="C40" s="45"/>
      <c r="D40" s="45"/>
      <c r="E40" s="45"/>
      <c r="F40" s="337" t="str">
        <f ca="1">IF(סיווג!$V40&lt;&gt;1,"",'תנאי סף'!F40)</f>
        <v/>
      </c>
      <c r="G40" s="341" t="str">
        <f ca="1">IF($F40="","",סיווג!N40)</f>
        <v/>
      </c>
      <c r="H40" s="51"/>
      <c r="I40" s="50"/>
      <c r="J40" s="51"/>
      <c r="K40" s="50"/>
      <c r="L40" s="51"/>
      <c r="M40" s="50"/>
      <c r="N40" s="53"/>
      <c r="O40" s="337"/>
      <c r="P40" s="51"/>
      <c r="Q40" s="51"/>
      <c r="R40" s="51"/>
      <c r="S40" s="51"/>
      <c r="T40" s="51"/>
      <c r="U40" s="51" t="str">
        <f t="shared" ca="1" si="5"/>
        <v/>
      </c>
      <c r="V40" s="51">
        <v>1</v>
      </c>
      <c r="W40" s="51" t="str">
        <f t="shared" ca="1" si="6"/>
        <v/>
      </c>
      <c r="X40" s="340" t="str">
        <f ca="1">IF(F40="","",IF($G$23=1,סיווג!Z40,1))</f>
        <v/>
      </c>
      <c r="Y40" s="51" t="str">
        <f t="shared" ca="1" si="7"/>
        <v/>
      </c>
      <c r="Z40" s="275" t="str">
        <f t="shared" ca="1" si="8"/>
        <v/>
      </c>
      <c r="AA40" s="1">
        <f t="shared" si="9"/>
        <v>1</v>
      </c>
      <c r="AB40" s="1" t="str">
        <f t="shared" ca="1" si="10"/>
        <v/>
      </c>
      <c r="AC40" s="1" t="str">
        <f t="shared" ca="1" si="10"/>
        <v/>
      </c>
      <c r="AD40" s="1">
        <f t="shared" si="11"/>
        <v>1</v>
      </c>
    </row>
    <row r="41" spans="2:30" hidden="1" x14ac:dyDescent="0.2">
      <c r="B41" s="44" t="str">
        <f t="shared" si="4"/>
        <v/>
      </c>
      <c r="C41" s="45"/>
      <c r="D41" s="45"/>
      <c r="E41" s="45"/>
      <c r="F41" s="337" t="str">
        <f>IF(סיווג!$V41&lt;&gt;1,"",'תנאי סף'!F41)</f>
        <v/>
      </c>
      <c r="G41" s="341" t="str">
        <f>IF($F41="","",סיווג!N41)</f>
        <v/>
      </c>
      <c r="H41" s="51"/>
      <c r="I41" s="50"/>
      <c r="J41" s="51"/>
      <c r="K41" s="50"/>
      <c r="L41" s="51"/>
      <c r="M41" s="50"/>
      <c r="N41" s="53"/>
      <c r="O41" s="337"/>
      <c r="P41" s="51"/>
      <c r="Q41" s="51"/>
      <c r="R41" s="51"/>
      <c r="S41" s="51"/>
      <c r="T41" s="51"/>
      <c r="U41" s="51" t="str">
        <f t="shared" si="5"/>
        <v/>
      </c>
      <c r="V41" s="51">
        <v>1</v>
      </c>
      <c r="W41" s="51" t="str">
        <f t="shared" si="6"/>
        <v/>
      </c>
      <c r="X41" s="340" t="str">
        <f>IF(F41="","",IF($G$23=1,סיווג!Z41,1))</f>
        <v/>
      </c>
      <c r="Y41" s="51" t="str">
        <f t="shared" si="7"/>
        <v/>
      </c>
      <c r="Z41" s="275" t="str">
        <f t="shared" si="8"/>
        <v/>
      </c>
      <c r="AA41" s="1">
        <f t="shared" si="9"/>
        <v>1</v>
      </c>
      <c r="AB41" s="1" t="str">
        <f t="shared" si="10"/>
        <v/>
      </c>
      <c r="AC41" s="1" t="str">
        <f t="shared" si="10"/>
        <v/>
      </c>
      <c r="AD41" s="1">
        <f t="shared" si="11"/>
        <v>1</v>
      </c>
    </row>
    <row r="42" spans="2:30" hidden="1" x14ac:dyDescent="0.2">
      <c r="B42" s="44" t="str">
        <f t="shared" si="4"/>
        <v/>
      </c>
      <c r="C42" s="45"/>
      <c r="D42" s="45"/>
      <c r="E42" s="45"/>
      <c r="F42" s="337" t="str">
        <f>IF(סיווג!$V42&lt;&gt;1,"",'תנאי סף'!F42)</f>
        <v/>
      </c>
      <c r="G42" s="341" t="str">
        <f>IF($F42="","",סיווג!N42)</f>
        <v/>
      </c>
      <c r="H42" s="51"/>
      <c r="I42" s="50"/>
      <c r="J42" s="51"/>
      <c r="K42" s="50"/>
      <c r="L42" s="51"/>
      <c r="M42" s="50"/>
      <c r="N42" s="53"/>
      <c r="O42" s="337"/>
      <c r="P42" s="51"/>
      <c r="Q42" s="51"/>
      <c r="R42" s="51"/>
      <c r="S42" s="51"/>
      <c r="T42" s="51"/>
      <c r="U42" s="51" t="str">
        <f t="shared" si="5"/>
        <v/>
      </c>
      <c r="V42" s="51">
        <v>1</v>
      </c>
      <c r="W42" s="51" t="str">
        <f t="shared" si="6"/>
        <v/>
      </c>
      <c r="X42" s="340" t="str">
        <f>IF(F42="","",IF($G$23=1,סיווג!Z42,1))</f>
        <v/>
      </c>
      <c r="Y42" s="51" t="str">
        <f t="shared" si="7"/>
        <v/>
      </c>
      <c r="Z42" s="275" t="str">
        <f t="shared" si="8"/>
        <v/>
      </c>
      <c r="AA42" s="1">
        <f t="shared" si="9"/>
        <v>1</v>
      </c>
      <c r="AB42" s="1" t="str">
        <f t="shared" si="10"/>
        <v/>
      </c>
      <c r="AC42" s="1" t="str">
        <f t="shared" si="10"/>
        <v/>
      </c>
      <c r="AD42" s="1">
        <f t="shared" si="11"/>
        <v>1</v>
      </c>
    </row>
    <row r="43" spans="2:30" hidden="1" x14ac:dyDescent="0.2">
      <c r="B43" s="44" t="str">
        <f t="shared" si="4"/>
        <v/>
      </c>
      <c r="C43" s="45"/>
      <c r="D43" s="45"/>
      <c r="E43" s="45"/>
      <c r="F43" s="337" t="str">
        <f>IF(סיווג!$V43&lt;&gt;1,"",'תנאי סף'!F43)</f>
        <v/>
      </c>
      <c r="G43" s="341" t="str">
        <f>IF($F43="","",סיווג!N43)</f>
        <v/>
      </c>
      <c r="H43" s="51"/>
      <c r="I43" s="50"/>
      <c r="J43" s="51"/>
      <c r="K43" s="50"/>
      <c r="L43" s="51"/>
      <c r="M43" s="50"/>
      <c r="N43" s="53"/>
      <c r="O43" s="337"/>
      <c r="P43" s="51"/>
      <c r="Q43" s="51"/>
      <c r="R43" s="51"/>
      <c r="S43" s="51"/>
      <c r="T43" s="51"/>
      <c r="U43" s="51" t="str">
        <f t="shared" si="5"/>
        <v/>
      </c>
      <c r="V43" s="51">
        <v>1</v>
      </c>
      <c r="W43" s="51" t="str">
        <f t="shared" si="6"/>
        <v/>
      </c>
      <c r="X43" s="340" t="str">
        <f>IF(F43="","",IF($G$23=1,סיווג!Z43,1))</f>
        <v/>
      </c>
      <c r="Y43" s="51" t="str">
        <f t="shared" si="7"/>
        <v/>
      </c>
      <c r="Z43" s="275" t="str">
        <f t="shared" si="8"/>
        <v/>
      </c>
      <c r="AA43" s="1">
        <f t="shared" si="9"/>
        <v>1</v>
      </c>
      <c r="AB43" s="1" t="str">
        <f t="shared" si="10"/>
        <v/>
      </c>
      <c r="AC43" s="1" t="str">
        <f t="shared" si="10"/>
        <v/>
      </c>
      <c r="AD43" s="1">
        <f t="shared" si="11"/>
        <v>1</v>
      </c>
    </row>
    <row r="44" spans="2:30" hidden="1" x14ac:dyDescent="0.2">
      <c r="B44" s="44" t="str">
        <f t="shared" si="4"/>
        <v/>
      </c>
      <c r="C44" s="45"/>
      <c r="D44" s="45"/>
      <c r="E44" s="45"/>
      <c r="F44" s="337" t="str">
        <f>IF(סיווג!$V44&lt;&gt;1,"",'תנאי סף'!F44)</f>
        <v/>
      </c>
      <c r="G44" s="341" t="str">
        <f>IF($F44="","",סיווג!N44)</f>
        <v/>
      </c>
      <c r="H44" s="51"/>
      <c r="I44" s="50"/>
      <c r="J44" s="51"/>
      <c r="K44" s="50"/>
      <c r="L44" s="51"/>
      <c r="M44" s="50"/>
      <c r="N44" s="53"/>
      <c r="O44" s="337"/>
      <c r="P44" s="51"/>
      <c r="Q44" s="51"/>
      <c r="R44" s="51"/>
      <c r="S44" s="51"/>
      <c r="T44" s="51"/>
      <c r="U44" s="51" t="str">
        <f t="shared" si="5"/>
        <v/>
      </c>
      <c r="V44" s="51">
        <v>1</v>
      </c>
      <c r="W44" s="51" t="str">
        <f t="shared" si="6"/>
        <v/>
      </c>
      <c r="X44" s="340" t="str">
        <f>IF(F44="","",IF($G$23=1,סיווג!Z44,1))</f>
        <v/>
      </c>
      <c r="Y44" s="51" t="str">
        <f t="shared" si="7"/>
        <v/>
      </c>
      <c r="Z44" s="275" t="str">
        <f t="shared" si="8"/>
        <v/>
      </c>
      <c r="AA44" s="1">
        <f t="shared" si="9"/>
        <v>1</v>
      </c>
      <c r="AB44" s="1" t="str">
        <f t="shared" si="10"/>
        <v/>
      </c>
      <c r="AC44" s="1" t="str">
        <f t="shared" si="10"/>
        <v/>
      </c>
      <c r="AD44" s="1">
        <f t="shared" si="11"/>
        <v>1</v>
      </c>
    </row>
    <row r="45" spans="2:30" hidden="1" x14ac:dyDescent="0.2">
      <c r="B45" s="44" t="str">
        <f t="shared" si="4"/>
        <v/>
      </c>
      <c r="C45" s="45"/>
      <c r="D45" s="45"/>
      <c r="E45" s="45"/>
      <c r="F45" s="337" t="str">
        <f>IF(סיווג!$V45&lt;&gt;1,"",'תנאי סף'!F45)</f>
        <v/>
      </c>
      <c r="G45" s="341" t="str">
        <f>IF($F45="","",סיווג!N45)</f>
        <v/>
      </c>
      <c r="H45" s="51"/>
      <c r="I45" s="50"/>
      <c r="J45" s="51"/>
      <c r="K45" s="50"/>
      <c r="L45" s="51"/>
      <c r="M45" s="50"/>
      <c r="N45" s="53"/>
      <c r="O45" s="337"/>
      <c r="P45" s="51"/>
      <c r="Q45" s="51"/>
      <c r="R45" s="51"/>
      <c r="S45" s="51"/>
      <c r="T45" s="51"/>
      <c r="U45" s="51" t="str">
        <f t="shared" si="5"/>
        <v/>
      </c>
      <c r="V45" s="51">
        <v>1</v>
      </c>
      <c r="W45" s="51" t="str">
        <f t="shared" si="6"/>
        <v/>
      </c>
      <c r="X45" s="340" t="str">
        <f>IF(F45="","",IF($G$23=1,סיווג!Z45,1))</f>
        <v/>
      </c>
      <c r="Y45" s="51" t="str">
        <f t="shared" si="7"/>
        <v/>
      </c>
      <c r="Z45" s="275" t="str">
        <f t="shared" si="8"/>
        <v/>
      </c>
      <c r="AA45" s="1">
        <f t="shared" si="9"/>
        <v>1</v>
      </c>
      <c r="AB45" s="1" t="str">
        <f t="shared" si="10"/>
        <v/>
      </c>
      <c r="AC45" s="1" t="str">
        <f t="shared" si="10"/>
        <v/>
      </c>
      <c r="AD45" s="1">
        <f t="shared" si="11"/>
        <v>1</v>
      </c>
    </row>
    <row r="46" spans="2:30" hidden="1" x14ac:dyDescent="0.2">
      <c r="B46" s="44" t="str">
        <f t="shared" si="4"/>
        <v/>
      </c>
      <c r="C46" s="45"/>
      <c r="D46" s="45"/>
      <c r="E46" s="45"/>
      <c r="F46" s="337" t="str">
        <f>IF(סיווג!$V46&lt;&gt;1,"",'תנאי סף'!F46)</f>
        <v/>
      </c>
      <c r="G46" s="341" t="str">
        <f>IF($F46="","",סיווג!N46)</f>
        <v/>
      </c>
      <c r="H46" s="51"/>
      <c r="I46" s="50"/>
      <c r="J46" s="51"/>
      <c r="K46" s="50"/>
      <c r="L46" s="51"/>
      <c r="M46" s="50"/>
      <c r="N46" s="53"/>
      <c r="O46" s="337"/>
      <c r="P46" s="51"/>
      <c r="Q46" s="51"/>
      <c r="R46" s="51"/>
      <c r="S46" s="51"/>
      <c r="T46" s="51"/>
      <c r="U46" s="51" t="str">
        <f t="shared" si="5"/>
        <v/>
      </c>
      <c r="V46" s="51">
        <v>1</v>
      </c>
      <c r="W46" s="51" t="str">
        <f t="shared" si="6"/>
        <v/>
      </c>
      <c r="X46" s="340" t="str">
        <f>IF(F46="","",IF($G$23=1,סיווג!Z46,1))</f>
        <v/>
      </c>
      <c r="Y46" s="51" t="str">
        <f t="shared" si="7"/>
        <v/>
      </c>
      <c r="Z46" s="275" t="str">
        <f t="shared" si="8"/>
        <v/>
      </c>
      <c r="AA46" s="1">
        <f t="shared" si="9"/>
        <v>1</v>
      </c>
      <c r="AB46" s="1" t="str">
        <f t="shared" si="10"/>
        <v/>
      </c>
      <c r="AC46" s="1" t="str">
        <f t="shared" si="10"/>
        <v/>
      </c>
      <c r="AD46" s="1">
        <f t="shared" si="11"/>
        <v>1</v>
      </c>
    </row>
    <row r="47" spans="2:30" hidden="1" x14ac:dyDescent="0.2">
      <c r="B47" s="44" t="str">
        <f t="shared" si="4"/>
        <v/>
      </c>
      <c r="C47" s="45"/>
      <c r="D47" s="45"/>
      <c r="E47" s="45"/>
      <c r="F47" s="337" t="str">
        <f>IF(סיווג!$V47&lt;&gt;1,"",'תנאי סף'!F47)</f>
        <v/>
      </c>
      <c r="G47" s="341" t="str">
        <f>IF($F47="","",סיווג!N47)</f>
        <v/>
      </c>
      <c r="H47" s="51"/>
      <c r="I47" s="50"/>
      <c r="J47" s="51"/>
      <c r="K47" s="50"/>
      <c r="L47" s="51"/>
      <c r="M47" s="50"/>
      <c r="N47" s="53"/>
      <c r="O47" s="337"/>
      <c r="P47" s="51"/>
      <c r="Q47" s="51"/>
      <c r="R47" s="51"/>
      <c r="S47" s="51"/>
      <c r="T47" s="51"/>
      <c r="U47" s="51" t="str">
        <f t="shared" si="5"/>
        <v/>
      </c>
      <c r="V47" s="51">
        <v>1</v>
      </c>
      <c r="W47" s="51" t="str">
        <f t="shared" si="6"/>
        <v/>
      </c>
      <c r="X47" s="340" t="str">
        <f>IF(F47="","",IF($G$23=1,סיווג!Z47,1))</f>
        <v/>
      </c>
      <c r="Y47" s="51" t="str">
        <f t="shared" si="7"/>
        <v/>
      </c>
      <c r="Z47" s="275" t="str">
        <f t="shared" si="8"/>
        <v/>
      </c>
      <c r="AA47" s="1">
        <f t="shared" si="9"/>
        <v>1</v>
      </c>
      <c r="AB47" s="1" t="str">
        <f t="shared" si="10"/>
        <v/>
      </c>
      <c r="AC47" s="1" t="str">
        <f t="shared" si="10"/>
        <v/>
      </c>
      <c r="AD47" s="1">
        <f t="shared" si="11"/>
        <v>1</v>
      </c>
    </row>
    <row r="48" spans="2:30" hidden="1" x14ac:dyDescent="0.2">
      <c r="B48" s="44" t="str">
        <f t="shared" si="4"/>
        <v/>
      </c>
      <c r="C48" s="45"/>
      <c r="D48" s="45"/>
      <c r="E48" s="45"/>
      <c r="F48" s="337" t="str">
        <f>IF(סיווג!$V48&lt;&gt;1,"",'תנאי סף'!F48)</f>
        <v/>
      </c>
      <c r="G48" s="341" t="str">
        <f>IF($F48="","",סיווג!N48)</f>
        <v/>
      </c>
      <c r="H48" s="51"/>
      <c r="I48" s="50"/>
      <c r="J48" s="51"/>
      <c r="K48" s="50"/>
      <c r="L48" s="51"/>
      <c r="M48" s="50"/>
      <c r="N48" s="53"/>
      <c r="O48" s="337"/>
      <c r="P48" s="51"/>
      <c r="Q48" s="51"/>
      <c r="R48" s="51"/>
      <c r="S48" s="51"/>
      <c r="T48" s="51"/>
      <c r="U48" s="51" t="str">
        <f t="shared" si="5"/>
        <v/>
      </c>
      <c r="V48" s="51">
        <v>1</v>
      </c>
      <c r="W48" s="51" t="str">
        <f t="shared" si="6"/>
        <v/>
      </c>
      <c r="X48" s="340" t="str">
        <f>IF(F48="","",IF($G$23=1,סיווג!Z48,1))</f>
        <v/>
      </c>
      <c r="Y48" s="51" t="str">
        <f t="shared" si="7"/>
        <v/>
      </c>
      <c r="Z48" s="275" t="str">
        <f t="shared" si="8"/>
        <v/>
      </c>
      <c r="AA48" s="1">
        <f t="shared" si="9"/>
        <v>1</v>
      </c>
      <c r="AB48" s="1" t="str">
        <f t="shared" si="10"/>
        <v/>
      </c>
      <c r="AC48" s="1" t="str">
        <f t="shared" si="10"/>
        <v/>
      </c>
      <c r="AD48" s="1">
        <f t="shared" si="11"/>
        <v>1</v>
      </c>
    </row>
    <row r="49" spans="2:30" hidden="1" x14ac:dyDescent="0.2">
      <c r="B49" s="44" t="str">
        <f t="shared" si="4"/>
        <v/>
      </c>
      <c r="C49" s="45"/>
      <c r="D49" s="45"/>
      <c r="E49" s="45"/>
      <c r="F49" s="337" t="str">
        <f>IF(סיווג!$V49&lt;&gt;1,"",'תנאי סף'!F49)</f>
        <v/>
      </c>
      <c r="G49" s="341" t="str">
        <f>IF($F49="","",סיווג!N49)</f>
        <v/>
      </c>
      <c r="H49" s="51"/>
      <c r="I49" s="50"/>
      <c r="J49" s="51"/>
      <c r="K49" s="50"/>
      <c r="L49" s="51"/>
      <c r="M49" s="50"/>
      <c r="N49" s="53"/>
      <c r="O49" s="337"/>
      <c r="P49" s="51"/>
      <c r="Q49" s="51"/>
      <c r="R49" s="51"/>
      <c r="S49" s="51"/>
      <c r="T49" s="51"/>
      <c r="U49" s="51" t="str">
        <f t="shared" si="5"/>
        <v/>
      </c>
      <c r="V49" s="51">
        <v>1</v>
      </c>
      <c r="W49" s="51" t="str">
        <f t="shared" si="6"/>
        <v/>
      </c>
      <c r="X49" s="340" t="str">
        <f>IF(F49="","",IF($G$23=1,סיווג!Z49,1))</f>
        <v/>
      </c>
      <c r="Y49" s="51" t="str">
        <f t="shared" si="7"/>
        <v/>
      </c>
      <c r="Z49" s="275" t="str">
        <f t="shared" si="8"/>
        <v/>
      </c>
      <c r="AA49" s="1">
        <f t="shared" si="9"/>
        <v>1</v>
      </c>
      <c r="AB49" s="1" t="str">
        <f t="shared" si="10"/>
        <v/>
      </c>
      <c r="AC49" s="1" t="str">
        <f t="shared" si="10"/>
        <v/>
      </c>
      <c r="AD49" s="1">
        <f t="shared" si="11"/>
        <v>1</v>
      </c>
    </row>
    <row r="50" spans="2:30" hidden="1" x14ac:dyDescent="0.2">
      <c r="B50" s="44" t="str">
        <f t="shared" si="4"/>
        <v/>
      </c>
      <c r="C50" s="45"/>
      <c r="D50" s="45"/>
      <c r="E50" s="45"/>
      <c r="F50" s="337" t="str">
        <f>IF(סיווג!$V50&lt;&gt;1,"",'תנאי סף'!F50)</f>
        <v/>
      </c>
      <c r="G50" s="341" t="str">
        <f>IF($F50="","",סיווג!N50)</f>
        <v/>
      </c>
      <c r="H50" s="51"/>
      <c r="I50" s="50"/>
      <c r="J50" s="51"/>
      <c r="K50" s="50"/>
      <c r="L50" s="51"/>
      <c r="M50" s="50"/>
      <c r="N50" s="53"/>
      <c r="O50" s="337"/>
      <c r="P50" s="51"/>
      <c r="Q50" s="51"/>
      <c r="R50" s="51"/>
      <c r="S50" s="51"/>
      <c r="T50" s="51"/>
      <c r="U50" s="51" t="str">
        <f t="shared" si="5"/>
        <v/>
      </c>
      <c r="V50" s="51">
        <v>1</v>
      </c>
      <c r="W50" s="51" t="str">
        <f t="shared" si="6"/>
        <v/>
      </c>
      <c r="X50" s="340" t="str">
        <f>IF(F50="","",IF($G$23=1,סיווג!Z50,1))</f>
        <v/>
      </c>
      <c r="Y50" s="51" t="str">
        <f t="shared" si="7"/>
        <v/>
      </c>
      <c r="Z50" s="275" t="str">
        <f t="shared" si="8"/>
        <v/>
      </c>
      <c r="AA50" s="1">
        <f t="shared" si="9"/>
        <v>1</v>
      </c>
      <c r="AB50" s="1" t="str">
        <f t="shared" si="10"/>
        <v/>
      </c>
      <c r="AC50" s="1" t="str">
        <f t="shared" si="10"/>
        <v/>
      </c>
      <c r="AD50" s="1">
        <f t="shared" si="11"/>
        <v>1</v>
      </c>
    </row>
    <row r="51" spans="2:30" hidden="1" x14ac:dyDescent="0.2">
      <c r="B51" s="44" t="str">
        <f t="shared" si="4"/>
        <v/>
      </c>
      <c r="C51" s="45"/>
      <c r="D51" s="45"/>
      <c r="E51" s="45"/>
      <c r="F51" s="337" t="str">
        <f>IF(סיווג!$V51&lt;&gt;1,"",'תנאי סף'!F51)</f>
        <v/>
      </c>
      <c r="G51" s="341" t="str">
        <f>IF($F51="","",סיווג!N51)</f>
        <v/>
      </c>
      <c r="H51" s="51"/>
      <c r="I51" s="50"/>
      <c r="J51" s="51"/>
      <c r="K51" s="50"/>
      <c r="L51" s="51"/>
      <c r="M51" s="50"/>
      <c r="N51" s="53"/>
      <c r="O51" s="337"/>
      <c r="P51" s="51"/>
      <c r="Q51" s="51"/>
      <c r="R51" s="51"/>
      <c r="S51" s="51"/>
      <c r="T51" s="51"/>
      <c r="U51" s="51" t="str">
        <f t="shared" si="5"/>
        <v/>
      </c>
      <c r="V51" s="51">
        <v>1</v>
      </c>
      <c r="W51" s="51" t="str">
        <f t="shared" si="6"/>
        <v/>
      </c>
      <c r="X51" s="340" t="str">
        <f>IF(F51="","",IF($G$23=1,סיווג!Z51,1))</f>
        <v/>
      </c>
      <c r="Y51" s="51" t="str">
        <f t="shared" si="7"/>
        <v/>
      </c>
      <c r="Z51" s="275" t="str">
        <f t="shared" si="8"/>
        <v/>
      </c>
      <c r="AA51" s="1">
        <f t="shared" si="9"/>
        <v>1</v>
      </c>
      <c r="AB51" s="1" t="str">
        <f t="shared" si="10"/>
        <v/>
      </c>
      <c r="AC51" s="1" t="str">
        <f t="shared" si="10"/>
        <v/>
      </c>
      <c r="AD51" s="1">
        <f t="shared" si="11"/>
        <v>1</v>
      </c>
    </row>
    <row r="52" spans="2:30" hidden="1" x14ac:dyDescent="0.2">
      <c r="B52" s="44" t="str">
        <f t="shared" si="4"/>
        <v/>
      </c>
      <c r="C52" s="45"/>
      <c r="D52" s="45"/>
      <c r="E52" s="45"/>
      <c r="F52" s="337" t="str">
        <f>IF(סיווג!$V52&lt;&gt;1,"",'תנאי סף'!F52)</f>
        <v/>
      </c>
      <c r="G52" s="341" t="str">
        <f>IF($F52="","",סיווג!N52)</f>
        <v/>
      </c>
      <c r="H52" s="51"/>
      <c r="I52" s="50"/>
      <c r="J52" s="51"/>
      <c r="K52" s="50"/>
      <c r="L52" s="51"/>
      <c r="M52" s="50"/>
      <c r="N52" s="53"/>
      <c r="O52" s="337"/>
      <c r="P52" s="51"/>
      <c r="Q52" s="51"/>
      <c r="R52" s="51"/>
      <c r="S52" s="51"/>
      <c r="T52" s="51"/>
      <c r="U52" s="51" t="str">
        <f t="shared" si="5"/>
        <v/>
      </c>
      <c r="V52" s="51">
        <v>1</v>
      </c>
      <c r="W52" s="51" t="str">
        <f t="shared" si="6"/>
        <v/>
      </c>
      <c r="X52" s="340" t="str">
        <f>IF(F52="","",IF($G$23=1,סיווג!Z52,1))</f>
        <v/>
      </c>
      <c r="Y52" s="51" t="str">
        <f t="shared" si="7"/>
        <v/>
      </c>
      <c r="Z52" s="275" t="str">
        <f t="shared" si="8"/>
        <v/>
      </c>
      <c r="AA52" s="1">
        <f t="shared" si="9"/>
        <v>1</v>
      </c>
      <c r="AB52" s="1" t="str">
        <f t="shared" si="10"/>
        <v/>
      </c>
      <c r="AC52" s="1" t="str">
        <f t="shared" si="10"/>
        <v/>
      </c>
      <c r="AD52" s="1">
        <f t="shared" si="11"/>
        <v>1</v>
      </c>
    </row>
    <row r="53" spans="2:30" hidden="1" x14ac:dyDescent="0.2">
      <c r="B53" s="44" t="str">
        <f t="shared" si="4"/>
        <v/>
      </c>
      <c r="C53" s="45"/>
      <c r="D53" s="45"/>
      <c r="E53" s="45"/>
      <c r="F53" s="337" t="str">
        <f>IF(סיווג!$V53&lt;&gt;1,"",'תנאי סף'!F53)</f>
        <v/>
      </c>
      <c r="G53" s="341" t="str">
        <f>IF($F53="","",סיווג!N53)</f>
        <v/>
      </c>
      <c r="H53" s="51"/>
      <c r="I53" s="50"/>
      <c r="J53" s="51"/>
      <c r="K53" s="50"/>
      <c r="L53" s="51"/>
      <c r="M53" s="50"/>
      <c r="N53" s="53"/>
      <c r="O53" s="337"/>
      <c r="P53" s="51"/>
      <c r="Q53" s="51"/>
      <c r="R53" s="51"/>
      <c r="S53" s="51"/>
      <c r="T53" s="51"/>
      <c r="U53" s="51" t="str">
        <f t="shared" si="5"/>
        <v/>
      </c>
      <c r="V53" s="51">
        <v>1</v>
      </c>
      <c r="W53" s="51" t="str">
        <f t="shared" si="6"/>
        <v/>
      </c>
      <c r="X53" s="340" t="str">
        <f>IF(F53="","",IF($G$23=1,סיווג!Z53,1))</f>
        <v/>
      </c>
      <c r="Y53" s="51" t="str">
        <f t="shared" si="7"/>
        <v/>
      </c>
      <c r="Z53" s="275" t="str">
        <f t="shared" si="8"/>
        <v/>
      </c>
      <c r="AA53" s="1">
        <f t="shared" si="9"/>
        <v>1</v>
      </c>
      <c r="AB53" s="1" t="str">
        <f t="shared" si="10"/>
        <v/>
      </c>
      <c r="AC53" s="1" t="str">
        <f t="shared" si="10"/>
        <v/>
      </c>
      <c r="AD53" s="1">
        <f t="shared" si="11"/>
        <v>1</v>
      </c>
    </row>
    <row r="54" spans="2:30" hidden="1" x14ac:dyDescent="0.2">
      <c r="B54" s="44" t="str">
        <f t="shared" si="4"/>
        <v/>
      </c>
      <c r="C54" s="45"/>
      <c r="D54" s="45"/>
      <c r="E54" s="45"/>
      <c r="F54" s="337" t="str">
        <f>IF(סיווג!$V54&lt;&gt;1,"",'תנאי סף'!F54)</f>
        <v/>
      </c>
      <c r="G54" s="341" t="str">
        <f>IF($F54="","",סיווג!N54)</f>
        <v/>
      </c>
      <c r="H54" s="51"/>
      <c r="I54" s="50"/>
      <c r="J54" s="51"/>
      <c r="K54" s="50"/>
      <c r="L54" s="51"/>
      <c r="M54" s="50"/>
      <c r="N54" s="53"/>
      <c r="O54" s="337"/>
      <c r="P54" s="51"/>
      <c r="Q54" s="51"/>
      <c r="R54" s="51"/>
      <c r="S54" s="51"/>
      <c r="T54" s="51"/>
      <c r="U54" s="51" t="str">
        <f t="shared" si="5"/>
        <v/>
      </c>
      <c r="V54" s="51">
        <v>1</v>
      </c>
      <c r="W54" s="51" t="str">
        <f t="shared" si="6"/>
        <v/>
      </c>
      <c r="X54" s="340" t="str">
        <f>IF(F54="","",IF($G$23=1,סיווג!Z54,1))</f>
        <v/>
      </c>
      <c r="Y54" s="51" t="str">
        <f t="shared" si="7"/>
        <v/>
      </c>
      <c r="Z54" s="275" t="str">
        <f t="shared" si="8"/>
        <v/>
      </c>
      <c r="AA54" s="1">
        <f t="shared" si="9"/>
        <v>1</v>
      </c>
      <c r="AB54" s="1" t="str">
        <f t="shared" si="10"/>
        <v/>
      </c>
      <c r="AC54" s="1" t="str">
        <f t="shared" si="10"/>
        <v/>
      </c>
      <c r="AD54" s="1">
        <f t="shared" si="11"/>
        <v>1</v>
      </c>
    </row>
    <row r="55" spans="2:30" hidden="1" x14ac:dyDescent="0.2">
      <c r="B55" s="44" t="str">
        <f t="shared" si="4"/>
        <v/>
      </c>
      <c r="C55" s="45"/>
      <c r="D55" s="45"/>
      <c r="E55" s="45"/>
      <c r="F55" s="337" t="str">
        <f>IF(סיווג!$V55&lt;&gt;1,"",'תנאי סף'!F55)</f>
        <v/>
      </c>
      <c r="G55" s="341" t="str">
        <f>IF($F55="","",סיווג!N55)</f>
        <v/>
      </c>
      <c r="H55" s="51"/>
      <c r="I55" s="50"/>
      <c r="J55" s="51"/>
      <c r="K55" s="50"/>
      <c r="L55" s="51"/>
      <c r="M55" s="50"/>
      <c r="N55" s="53"/>
      <c r="O55" s="337"/>
      <c r="P55" s="51"/>
      <c r="Q55" s="51"/>
      <c r="R55" s="51"/>
      <c r="S55" s="51"/>
      <c r="T55" s="51"/>
      <c r="U55" s="51" t="str">
        <f t="shared" si="5"/>
        <v/>
      </c>
      <c r="V55" s="51">
        <v>1</v>
      </c>
      <c r="W55" s="51" t="str">
        <f t="shared" si="6"/>
        <v/>
      </c>
      <c r="X55" s="340" t="str">
        <f>IF(F55="","",IF($G$23=1,סיווג!Z55,1))</f>
        <v/>
      </c>
      <c r="Y55" s="51" t="str">
        <f t="shared" si="7"/>
        <v/>
      </c>
      <c r="Z55" s="275" t="str">
        <f t="shared" si="8"/>
        <v/>
      </c>
      <c r="AA55" s="1">
        <f t="shared" si="9"/>
        <v>1</v>
      </c>
      <c r="AB55" s="1" t="str">
        <f t="shared" si="10"/>
        <v/>
      </c>
      <c r="AC55" s="1" t="str">
        <f t="shared" si="10"/>
        <v/>
      </c>
      <c r="AD55" s="1">
        <f t="shared" si="11"/>
        <v>1</v>
      </c>
    </row>
    <row r="56" spans="2:30" hidden="1" x14ac:dyDescent="0.2">
      <c r="B56" s="44" t="str">
        <f t="shared" si="4"/>
        <v/>
      </c>
      <c r="C56" s="45"/>
      <c r="D56" s="45"/>
      <c r="E56" s="45"/>
      <c r="F56" s="337" t="str">
        <f>IF(סיווג!$V56&lt;&gt;1,"",'תנאי סף'!F56)</f>
        <v/>
      </c>
      <c r="G56" s="341" t="str">
        <f>IF($F56="","",סיווג!N56)</f>
        <v/>
      </c>
      <c r="H56" s="51"/>
      <c r="I56" s="50"/>
      <c r="J56" s="51"/>
      <c r="K56" s="50"/>
      <c r="L56" s="51"/>
      <c r="M56" s="50"/>
      <c r="N56" s="53"/>
      <c r="O56" s="337"/>
      <c r="P56" s="51"/>
      <c r="Q56" s="51"/>
      <c r="R56" s="51"/>
      <c r="S56" s="51"/>
      <c r="T56" s="51"/>
      <c r="U56" s="51" t="str">
        <f t="shared" si="5"/>
        <v/>
      </c>
      <c r="V56" s="51">
        <v>1</v>
      </c>
      <c r="W56" s="51" t="str">
        <f t="shared" si="6"/>
        <v/>
      </c>
      <c r="X56" s="340" t="str">
        <f>IF(F56="","",IF($G$23=1,סיווג!Z56,1))</f>
        <v/>
      </c>
      <c r="Y56" s="51" t="str">
        <f t="shared" si="7"/>
        <v/>
      </c>
      <c r="Z56" s="275" t="str">
        <f t="shared" si="8"/>
        <v/>
      </c>
      <c r="AA56" s="1">
        <f t="shared" si="9"/>
        <v>1</v>
      </c>
      <c r="AB56" s="1" t="str">
        <f t="shared" si="10"/>
        <v/>
      </c>
      <c r="AC56" s="1" t="str">
        <f t="shared" si="10"/>
        <v/>
      </c>
      <c r="AD56" s="1">
        <f t="shared" si="11"/>
        <v>1</v>
      </c>
    </row>
    <row r="57" spans="2:30" hidden="1" x14ac:dyDescent="0.2">
      <c r="B57" s="44" t="str">
        <f t="shared" si="4"/>
        <v/>
      </c>
      <c r="C57" s="45"/>
      <c r="D57" s="45"/>
      <c r="E57" s="45"/>
      <c r="F57" s="337" t="str">
        <f>IF(סיווג!$V57&lt;&gt;1,"",'תנאי סף'!F57)</f>
        <v/>
      </c>
      <c r="G57" s="341" t="str">
        <f>IF($F57="","",סיווג!N57)</f>
        <v/>
      </c>
      <c r="H57" s="51"/>
      <c r="I57" s="50"/>
      <c r="J57" s="51"/>
      <c r="K57" s="50"/>
      <c r="L57" s="51"/>
      <c r="M57" s="50"/>
      <c r="N57" s="53"/>
      <c r="O57" s="337"/>
      <c r="P57" s="51"/>
      <c r="Q57" s="51"/>
      <c r="R57" s="51"/>
      <c r="S57" s="51"/>
      <c r="T57" s="51"/>
      <c r="U57" s="51" t="str">
        <f t="shared" si="5"/>
        <v/>
      </c>
      <c r="V57" s="51">
        <v>1</v>
      </c>
      <c r="W57" s="51" t="str">
        <f t="shared" si="6"/>
        <v/>
      </c>
      <c r="X57" s="340" t="str">
        <f>IF(F57="","",IF($G$23=1,סיווג!Z57,1))</f>
        <v/>
      </c>
      <c r="Y57" s="51" t="str">
        <f t="shared" si="7"/>
        <v/>
      </c>
      <c r="Z57" s="275" t="str">
        <f t="shared" si="8"/>
        <v/>
      </c>
      <c r="AA57" s="1">
        <f t="shared" si="9"/>
        <v>1</v>
      </c>
      <c r="AB57" s="1" t="str">
        <f t="shared" si="10"/>
        <v/>
      </c>
      <c r="AC57" s="1" t="str">
        <f t="shared" si="10"/>
        <v/>
      </c>
      <c r="AD57" s="1">
        <f t="shared" si="11"/>
        <v>1</v>
      </c>
    </row>
    <row r="58" spans="2:30" hidden="1" x14ac:dyDescent="0.2">
      <c r="B58" s="44" t="str">
        <f t="shared" si="4"/>
        <v/>
      </c>
      <c r="C58" s="45"/>
      <c r="D58" s="45"/>
      <c r="E58" s="45"/>
      <c r="F58" s="337" t="str">
        <f>IF(סיווג!$V58&lt;&gt;1,"",'תנאי סף'!F58)</f>
        <v/>
      </c>
      <c r="G58" s="341" t="str">
        <f>IF($F58="","",סיווג!N58)</f>
        <v/>
      </c>
      <c r="H58" s="51"/>
      <c r="I58" s="50"/>
      <c r="J58" s="51"/>
      <c r="K58" s="50"/>
      <c r="L58" s="51"/>
      <c r="M58" s="50"/>
      <c r="N58" s="53"/>
      <c r="O58" s="337"/>
      <c r="P58" s="51"/>
      <c r="Q58" s="51"/>
      <c r="R58" s="51"/>
      <c r="S58" s="51"/>
      <c r="T58" s="51"/>
      <c r="U58" s="51" t="str">
        <f t="shared" si="5"/>
        <v/>
      </c>
      <c r="V58" s="51">
        <v>1</v>
      </c>
      <c r="W58" s="51" t="str">
        <f t="shared" si="6"/>
        <v/>
      </c>
      <c r="X58" s="340" t="str">
        <f>IF(F58="","",IF($G$23=1,סיווג!Z58,1))</f>
        <v/>
      </c>
      <c r="Y58" s="51" t="str">
        <f t="shared" si="7"/>
        <v/>
      </c>
      <c r="Z58" s="275" t="str">
        <f t="shared" si="8"/>
        <v/>
      </c>
      <c r="AA58" s="1">
        <f t="shared" si="9"/>
        <v>1</v>
      </c>
      <c r="AB58" s="1" t="str">
        <f t="shared" si="10"/>
        <v/>
      </c>
      <c r="AC58" s="1" t="str">
        <f t="shared" si="10"/>
        <v/>
      </c>
      <c r="AD58" s="1">
        <f t="shared" si="11"/>
        <v>1</v>
      </c>
    </row>
    <row r="59" spans="2:30" hidden="1" x14ac:dyDescent="0.2">
      <c r="B59" s="44" t="str">
        <f t="shared" si="4"/>
        <v/>
      </c>
      <c r="C59" s="45"/>
      <c r="D59" s="45"/>
      <c r="E59" s="45"/>
      <c r="F59" s="337" t="str">
        <f>IF(סיווג!$V59&lt;&gt;1,"",'תנאי סף'!F59)</f>
        <v/>
      </c>
      <c r="G59" s="341" t="str">
        <f>IF($F59="","",סיווג!N59)</f>
        <v/>
      </c>
      <c r="H59" s="51"/>
      <c r="I59" s="50"/>
      <c r="J59" s="51"/>
      <c r="K59" s="50"/>
      <c r="L59" s="51"/>
      <c r="M59" s="50"/>
      <c r="N59" s="53"/>
      <c r="O59" s="337"/>
      <c r="P59" s="51"/>
      <c r="Q59" s="51"/>
      <c r="R59" s="51"/>
      <c r="S59" s="51"/>
      <c r="T59" s="51"/>
      <c r="U59" s="51" t="str">
        <f t="shared" si="5"/>
        <v/>
      </c>
      <c r="V59" s="51">
        <v>1</v>
      </c>
      <c r="W59" s="51" t="str">
        <f t="shared" si="6"/>
        <v/>
      </c>
      <c r="X59" s="340" t="str">
        <f>IF(F59="","",IF($G$23=1,סיווג!Z59,1))</f>
        <v/>
      </c>
      <c r="Y59" s="51" t="str">
        <f t="shared" si="7"/>
        <v/>
      </c>
      <c r="Z59" s="275" t="str">
        <f t="shared" si="8"/>
        <v/>
      </c>
      <c r="AA59" s="1">
        <f t="shared" si="9"/>
        <v>1</v>
      </c>
      <c r="AB59" s="1" t="str">
        <f t="shared" si="10"/>
        <v/>
      </c>
      <c r="AC59" s="1" t="str">
        <f t="shared" si="10"/>
        <v/>
      </c>
      <c r="AD59" s="1">
        <f t="shared" si="11"/>
        <v>1</v>
      </c>
    </row>
    <row r="60" spans="2:30" hidden="1" x14ac:dyDescent="0.2">
      <c r="B60" s="44" t="str">
        <f t="shared" si="4"/>
        <v/>
      </c>
      <c r="C60" s="45"/>
      <c r="D60" s="45"/>
      <c r="E60" s="45"/>
      <c r="F60" s="337" t="str">
        <f>IF(סיווג!$V60&lt;&gt;1,"",'תנאי סף'!F60)</f>
        <v/>
      </c>
      <c r="G60" s="341" t="str">
        <f>IF($F60="","",סיווג!N60)</f>
        <v/>
      </c>
      <c r="H60" s="51"/>
      <c r="I60" s="50"/>
      <c r="J60" s="51"/>
      <c r="K60" s="50"/>
      <c r="L60" s="51"/>
      <c r="M60" s="50"/>
      <c r="N60" s="53"/>
      <c r="O60" s="337"/>
      <c r="P60" s="51"/>
      <c r="Q60" s="51"/>
      <c r="R60" s="51"/>
      <c r="S60" s="51"/>
      <c r="T60" s="51"/>
      <c r="U60" s="51" t="str">
        <f t="shared" si="5"/>
        <v/>
      </c>
      <c r="V60" s="51">
        <v>1</v>
      </c>
      <c r="W60" s="51" t="str">
        <f t="shared" si="6"/>
        <v/>
      </c>
      <c r="X60" s="340" t="str">
        <f>IF(F60="","",IF($G$23=1,סיווג!Z60,1))</f>
        <v/>
      </c>
      <c r="Y60" s="51" t="str">
        <f t="shared" si="7"/>
        <v/>
      </c>
      <c r="Z60" s="275" t="str">
        <f t="shared" si="8"/>
        <v/>
      </c>
      <c r="AA60" s="1">
        <f t="shared" si="9"/>
        <v>1</v>
      </c>
      <c r="AB60" s="1" t="str">
        <f t="shared" si="10"/>
        <v/>
      </c>
      <c r="AC60" s="1" t="str">
        <f t="shared" si="10"/>
        <v/>
      </c>
      <c r="AD60" s="1">
        <f t="shared" si="11"/>
        <v>1</v>
      </c>
    </row>
    <row r="61" spans="2:30" hidden="1" x14ac:dyDescent="0.2">
      <c r="B61" s="44" t="str">
        <f t="shared" si="4"/>
        <v/>
      </c>
      <c r="C61" s="45"/>
      <c r="D61" s="45"/>
      <c r="E61" s="45"/>
      <c r="F61" s="337" t="str">
        <f>IF(סיווג!$V61&lt;&gt;1,"",'תנאי סף'!F61)</f>
        <v/>
      </c>
      <c r="G61" s="341" t="str">
        <f>IF($F61="","",סיווג!N61)</f>
        <v/>
      </c>
      <c r="H61" s="51"/>
      <c r="I61" s="50"/>
      <c r="J61" s="51"/>
      <c r="K61" s="50"/>
      <c r="L61" s="51"/>
      <c r="M61" s="50"/>
      <c r="N61" s="53"/>
      <c r="O61" s="337"/>
      <c r="P61" s="51"/>
      <c r="Q61" s="51"/>
      <c r="R61" s="51"/>
      <c r="S61" s="51"/>
      <c r="T61" s="51"/>
      <c r="U61" s="51" t="str">
        <f t="shared" si="5"/>
        <v/>
      </c>
      <c r="V61" s="51">
        <v>1</v>
      </c>
      <c r="W61" s="51" t="str">
        <f t="shared" si="6"/>
        <v/>
      </c>
      <c r="X61" s="340" t="str">
        <f>IF(F61="","",IF($G$23=1,סיווג!Z61,1))</f>
        <v/>
      </c>
      <c r="Y61" s="51" t="str">
        <f t="shared" si="7"/>
        <v/>
      </c>
      <c r="Z61" s="275" t="str">
        <f t="shared" si="8"/>
        <v/>
      </c>
      <c r="AA61" s="1">
        <f t="shared" si="9"/>
        <v>1</v>
      </c>
      <c r="AB61" s="1" t="str">
        <f t="shared" si="10"/>
        <v/>
      </c>
      <c r="AC61" s="1" t="str">
        <f t="shared" si="10"/>
        <v/>
      </c>
      <c r="AD61" s="1">
        <f t="shared" si="11"/>
        <v>1</v>
      </c>
    </row>
    <row r="62" spans="2:30" hidden="1" x14ac:dyDescent="0.2">
      <c r="B62" s="44" t="str">
        <f t="shared" si="4"/>
        <v/>
      </c>
      <c r="C62" s="45"/>
      <c r="D62" s="45"/>
      <c r="E62" s="45"/>
      <c r="F62" s="337" t="str">
        <f>IF(סיווג!$V62&lt;&gt;1,"",'תנאי סף'!F62)</f>
        <v/>
      </c>
      <c r="G62" s="341" t="str">
        <f>IF($F62="","",סיווג!N62)</f>
        <v/>
      </c>
      <c r="H62" s="51"/>
      <c r="I62" s="50"/>
      <c r="J62" s="51"/>
      <c r="K62" s="50"/>
      <c r="L62" s="51"/>
      <c r="M62" s="50"/>
      <c r="N62" s="53"/>
      <c r="O62" s="337"/>
      <c r="P62" s="51"/>
      <c r="Q62" s="51"/>
      <c r="R62" s="51"/>
      <c r="S62" s="51"/>
      <c r="T62" s="51"/>
      <c r="U62" s="51" t="str">
        <f t="shared" si="5"/>
        <v/>
      </c>
      <c r="V62" s="51">
        <v>1</v>
      </c>
      <c r="W62" s="51" t="str">
        <f t="shared" si="6"/>
        <v/>
      </c>
      <c r="X62" s="340" t="str">
        <f>IF(F62="","",IF($G$23=1,סיווג!Z62,1))</f>
        <v/>
      </c>
      <c r="Y62" s="51" t="str">
        <f t="shared" si="7"/>
        <v/>
      </c>
      <c r="Z62" s="275" t="str">
        <f t="shared" si="8"/>
        <v/>
      </c>
      <c r="AA62" s="1">
        <f t="shared" si="9"/>
        <v>1</v>
      </c>
      <c r="AB62" s="1" t="str">
        <f t="shared" si="10"/>
        <v/>
      </c>
      <c r="AC62" s="1" t="str">
        <f t="shared" si="10"/>
        <v/>
      </c>
      <c r="AD62" s="1">
        <f t="shared" si="11"/>
        <v>1</v>
      </c>
    </row>
    <row r="63" spans="2:30" hidden="1" x14ac:dyDescent="0.2">
      <c r="B63" s="44" t="str">
        <f t="shared" si="4"/>
        <v/>
      </c>
      <c r="C63" s="45"/>
      <c r="D63" s="45"/>
      <c r="E63" s="45"/>
      <c r="F63" s="337" t="str">
        <f>IF(סיווג!$V63&lt;&gt;1,"",'תנאי סף'!F63)</f>
        <v/>
      </c>
      <c r="G63" s="341" t="str">
        <f>IF($F63="","",סיווג!N63)</f>
        <v/>
      </c>
      <c r="H63" s="51"/>
      <c r="I63" s="50"/>
      <c r="J63" s="51"/>
      <c r="K63" s="50"/>
      <c r="L63" s="51"/>
      <c r="M63" s="50"/>
      <c r="N63" s="53"/>
      <c r="O63" s="337"/>
      <c r="P63" s="51"/>
      <c r="Q63" s="51"/>
      <c r="R63" s="51"/>
      <c r="S63" s="51"/>
      <c r="T63" s="51"/>
      <c r="U63" s="51" t="str">
        <f t="shared" si="5"/>
        <v/>
      </c>
      <c r="V63" s="51">
        <v>1</v>
      </c>
      <c r="W63" s="51" t="str">
        <f t="shared" si="6"/>
        <v/>
      </c>
      <c r="X63" s="340" t="str">
        <f>IF(F63="","",IF($G$23=1,סיווג!Z63,1))</f>
        <v/>
      </c>
      <c r="Y63" s="51" t="str">
        <f t="shared" si="7"/>
        <v/>
      </c>
      <c r="Z63" s="275" t="str">
        <f t="shared" si="8"/>
        <v/>
      </c>
      <c r="AA63" s="1">
        <f t="shared" si="9"/>
        <v>1</v>
      </c>
      <c r="AB63" s="1" t="str">
        <f t="shared" si="10"/>
        <v/>
      </c>
      <c r="AC63" s="1" t="str">
        <f t="shared" si="10"/>
        <v/>
      </c>
      <c r="AD63" s="1">
        <f t="shared" si="11"/>
        <v>1</v>
      </c>
    </row>
    <row r="64" spans="2:30" hidden="1" x14ac:dyDescent="0.2">
      <c r="B64" s="44" t="str">
        <f t="shared" si="4"/>
        <v/>
      </c>
      <c r="C64" s="45"/>
      <c r="D64" s="45"/>
      <c r="E64" s="45"/>
      <c r="F64" s="337" t="str">
        <f>IF(סיווג!$V64&lt;&gt;1,"",'תנאי סף'!F64)</f>
        <v/>
      </c>
      <c r="G64" s="341" t="str">
        <f>IF($F64="","",סיווג!N64)</f>
        <v/>
      </c>
      <c r="H64" s="51"/>
      <c r="I64" s="50"/>
      <c r="J64" s="51"/>
      <c r="K64" s="50"/>
      <c r="L64" s="51"/>
      <c r="M64" s="50"/>
      <c r="N64" s="53"/>
      <c r="O64" s="337"/>
      <c r="P64" s="51"/>
      <c r="Q64" s="51"/>
      <c r="R64" s="51"/>
      <c r="S64" s="51"/>
      <c r="T64" s="51"/>
      <c r="U64" s="51" t="str">
        <f t="shared" si="5"/>
        <v/>
      </c>
      <c r="V64" s="51">
        <v>1</v>
      </c>
      <c r="W64" s="51" t="str">
        <f t="shared" si="6"/>
        <v/>
      </c>
      <c r="X64" s="340" t="str">
        <f>IF(F64="","",IF($G$23=1,סיווג!Z64,1))</f>
        <v/>
      </c>
      <c r="Y64" s="51" t="str">
        <f t="shared" si="7"/>
        <v/>
      </c>
      <c r="Z64" s="275" t="str">
        <f t="shared" si="8"/>
        <v/>
      </c>
      <c r="AA64" s="1">
        <f t="shared" si="9"/>
        <v>1</v>
      </c>
      <c r="AB64" s="1" t="str">
        <f t="shared" ref="AB64:AC91" si="12">IF($F64="","",AB$30)</f>
        <v/>
      </c>
      <c r="AC64" s="1" t="str">
        <f t="shared" si="12"/>
        <v/>
      </c>
      <c r="AD64" s="1">
        <f t="shared" si="11"/>
        <v>1</v>
      </c>
    </row>
    <row r="65" spans="2:30" hidden="1" x14ac:dyDescent="0.2">
      <c r="B65" s="44" t="str">
        <f t="shared" si="4"/>
        <v/>
      </c>
      <c r="C65" s="45"/>
      <c r="D65" s="45"/>
      <c r="E65" s="45"/>
      <c r="F65" s="337" t="str">
        <f>IF(סיווג!$V65&lt;&gt;1,"",'תנאי סף'!F65)</f>
        <v/>
      </c>
      <c r="G65" s="341" t="str">
        <f>IF($F65="","",סיווג!N65)</f>
        <v/>
      </c>
      <c r="H65" s="51"/>
      <c r="I65" s="50"/>
      <c r="J65" s="51"/>
      <c r="K65" s="50"/>
      <c r="L65" s="51"/>
      <c r="M65" s="50"/>
      <c r="N65" s="53"/>
      <c r="O65" s="337"/>
      <c r="P65" s="51"/>
      <c r="Q65" s="51"/>
      <c r="R65" s="51"/>
      <c r="S65" s="51"/>
      <c r="T65" s="51"/>
      <c r="U65" s="51" t="str">
        <f t="shared" si="5"/>
        <v/>
      </c>
      <c r="V65" s="51">
        <v>1</v>
      </c>
      <c r="W65" s="51" t="str">
        <f t="shared" si="6"/>
        <v/>
      </c>
      <c r="X65" s="340" t="str">
        <f>IF(F65="","",IF($G$23=1,סיווג!Z65,1))</f>
        <v/>
      </c>
      <c r="Y65" s="51" t="str">
        <f t="shared" si="7"/>
        <v/>
      </c>
      <c r="Z65" s="275" t="str">
        <f t="shared" si="8"/>
        <v/>
      </c>
      <c r="AA65" s="1">
        <f t="shared" si="9"/>
        <v>1</v>
      </c>
      <c r="AB65" s="1" t="str">
        <f t="shared" si="12"/>
        <v/>
      </c>
      <c r="AC65" s="1" t="str">
        <f t="shared" si="12"/>
        <v/>
      </c>
      <c r="AD65" s="1">
        <f t="shared" si="11"/>
        <v>1</v>
      </c>
    </row>
    <row r="66" spans="2:30" hidden="1" x14ac:dyDescent="0.2">
      <c r="B66" s="44" t="str">
        <f t="shared" si="4"/>
        <v/>
      </c>
      <c r="C66" s="45"/>
      <c r="D66" s="45"/>
      <c r="E66" s="45"/>
      <c r="F66" s="337" t="str">
        <f>IF(סיווג!$V66&lt;&gt;1,"",'תנאי סף'!F66)</f>
        <v/>
      </c>
      <c r="G66" s="341" t="str">
        <f>IF($F66="","",סיווג!N66)</f>
        <v/>
      </c>
      <c r="H66" s="51"/>
      <c r="I66" s="50"/>
      <c r="J66" s="51"/>
      <c r="K66" s="50"/>
      <c r="L66" s="51"/>
      <c r="M66" s="50"/>
      <c r="N66" s="53"/>
      <c r="O66" s="337"/>
      <c r="P66" s="51"/>
      <c r="Q66" s="51"/>
      <c r="R66" s="51"/>
      <c r="S66" s="51"/>
      <c r="T66" s="51"/>
      <c r="U66" s="51" t="str">
        <f t="shared" si="5"/>
        <v/>
      </c>
      <c r="V66" s="51">
        <v>1</v>
      </c>
      <c r="W66" s="51" t="str">
        <f t="shared" si="6"/>
        <v/>
      </c>
      <c r="X66" s="340" t="str">
        <f>IF(F66="","",IF($G$23=1,סיווג!Z66,1))</f>
        <v/>
      </c>
      <c r="Y66" s="51" t="str">
        <f t="shared" si="7"/>
        <v/>
      </c>
      <c r="Z66" s="275" t="str">
        <f t="shared" si="8"/>
        <v/>
      </c>
      <c r="AA66" s="1">
        <f t="shared" si="9"/>
        <v>1</v>
      </c>
      <c r="AB66" s="1" t="str">
        <f t="shared" si="12"/>
        <v/>
      </c>
      <c r="AC66" s="1" t="str">
        <f t="shared" si="12"/>
        <v/>
      </c>
      <c r="AD66" s="1">
        <f t="shared" si="11"/>
        <v>1</v>
      </c>
    </row>
    <row r="67" spans="2:30" hidden="1" x14ac:dyDescent="0.2">
      <c r="B67" s="44" t="str">
        <f t="shared" si="4"/>
        <v/>
      </c>
      <c r="C67" s="45"/>
      <c r="D67" s="45"/>
      <c r="E67" s="45"/>
      <c r="F67" s="337" t="str">
        <f>IF(סיווג!$V67&lt;&gt;1,"",'תנאי סף'!F67)</f>
        <v/>
      </c>
      <c r="G67" s="341" t="str">
        <f>IF($F67="","",סיווג!N67)</f>
        <v/>
      </c>
      <c r="H67" s="51"/>
      <c r="I67" s="50"/>
      <c r="J67" s="51"/>
      <c r="K67" s="50"/>
      <c r="L67" s="51"/>
      <c r="M67" s="50"/>
      <c r="N67" s="53"/>
      <c r="O67" s="337"/>
      <c r="P67" s="51"/>
      <c r="Q67" s="51"/>
      <c r="R67" s="51"/>
      <c r="S67" s="51"/>
      <c r="T67" s="51"/>
      <c r="U67" s="51" t="str">
        <f t="shared" si="5"/>
        <v/>
      </c>
      <c r="V67" s="51">
        <v>1</v>
      </c>
      <c r="W67" s="51" t="str">
        <f t="shared" si="6"/>
        <v/>
      </c>
      <c r="X67" s="340" t="str">
        <f>IF(F67="","",IF($G$23=1,סיווג!Z67,1))</f>
        <v/>
      </c>
      <c r="Y67" s="51" t="str">
        <f t="shared" si="7"/>
        <v/>
      </c>
      <c r="Z67" s="275" t="str">
        <f t="shared" si="8"/>
        <v/>
      </c>
      <c r="AA67" s="1">
        <f t="shared" si="9"/>
        <v>1</v>
      </c>
      <c r="AB67" s="1" t="str">
        <f t="shared" si="12"/>
        <v/>
      </c>
      <c r="AC67" s="1" t="str">
        <f t="shared" si="12"/>
        <v/>
      </c>
      <c r="AD67" s="1">
        <f t="shared" si="11"/>
        <v>1</v>
      </c>
    </row>
    <row r="68" spans="2:30" hidden="1" x14ac:dyDescent="0.2">
      <c r="B68" s="44" t="str">
        <f t="shared" si="4"/>
        <v/>
      </c>
      <c r="C68" s="45"/>
      <c r="D68" s="45"/>
      <c r="E68" s="45"/>
      <c r="F68" s="337" t="str">
        <f>IF(סיווג!$V68&lt;&gt;1,"",'תנאי סף'!F68)</f>
        <v/>
      </c>
      <c r="G68" s="341" t="str">
        <f>IF($F68="","",סיווג!N68)</f>
        <v/>
      </c>
      <c r="H68" s="51"/>
      <c r="I68" s="50"/>
      <c r="J68" s="51"/>
      <c r="K68" s="50"/>
      <c r="L68" s="51"/>
      <c r="M68" s="50"/>
      <c r="N68" s="53"/>
      <c r="O68" s="337"/>
      <c r="P68" s="51"/>
      <c r="Q68" s="51"/>
      <c r="R68" s="51"/>
      <c r="S68" s="51"/>
      <c r="T68" s="51"/>
      <c r="U68" s="51" t="str">
        <f t="shared" si="5"/>
        <v/>
      </c>
      <c r="V68" s="51">
        <v>1</v>
      </c>
      <c r="W68" s="51" t="str">
        <f t="shared" si="6"/>
        <v/>
      </c>
      <c r="X68" s="340" t="str">
        <f>IF(F68="","",IF($G$23=1,סיווג!Z68,1))</f>
        <v/>
      </c>
      <c r="Y68" s="51" t="str">
        <f t="shared" si="7"/>
        <v/>
      </c>
      <c r="Z68" s="275" t="str">
        <f t="shared" si="8"/>
        <v/>
      </c>
      <c r="AA68" s="1">
        <f t="shared" si="9"/>
        <v>1</v>
      </c>
      <c r="AB68" s="1" t="str">
        <f t="shared" si="12"/>
        <v/>
      </c>
      <c r="AC68" s="1" t="str">
        <f t="shared" si="12"/>
        <v/>
      </c>
      <c r="AD68" s="1">
        <f t="shared" si="11"/>
        <v>1</v>
      </c>
    </row>
    <row r="69" spans="2:30" hidden="1" x14ac:dyDescent="0.2">
      <c r="B69" s="44" t="str">
        <f t="shared" si="4"/>
        <v/>
      </c>
      <c r="C69" s="45"/>
      <c r="D69" s="45"/>
      <c r="E69" s="45"/>
      <c r="F69" s="337" t="str">
        <f>IF(סיווג!$V69&lt;&gt;1,"",'תנאי סף'!F69)</f>
        <v/>
      </c>
      <c r="G69" s="341" t="str">
        <f>IF($F69="","",סיווג!N69)</f>
        <v/>
      </c>
      <c r="H69" s="51"/>
      <c r="I69" s="50"/>
      <c r="J69" s="51"/>
      <c r="K69" s="50"/>
      <c r="L69" s="51"/>
      <c r="M69" s="50"/>
      <c r="N69" s="53"/>
      <c r="O69" s="337"/>
      <c r="P69" s="51"/>
      <c r="Q69" s="51"/>
      <c r="R69" s="51"/>
      <c r="S69" s="51"/>
      <c r="T69" s="51"/>
      <c r="U69" s="51" t="str">
        <f t="shared" si="5"/>
        <v/>
      </c>
      <c r="V69" s="51">
        <v>1</v>
      </c>
      <c r="W69" s="51" t="str">
        <f t="shared" si="6"/>
        <v/>
      </c>
      <c r="X69" s="340" t="str">
        <f>IF(F69="","",IF($G$23=1,סיווג!Z69,1))</f>
        <v/>
      </c>
      <c r="Y69" s="51" t="str">
        <f t="shared" si="7"/>
        <v/>
      </c>
      <c r="Z69" s="275" t="str">
        <f t="shared" si="8"/>
        <v/>
      </c>
      <c r="AA69" s="1">
        <f t="shared" si="9"/>
        <v>1</v>
      </c>
      <c r="AB69" s="1" t="str">
        <f t="shared" si="12"/>
        <v/>
      </c>
      <c r="AC69" s="1" t="str">
        <f t="shared" si="12"/>
        <v/>
      </c>
      <c r="AD69" s="1">
        <f t="shared" si="11"/>
        <v>1</v>
      </c>
    </row>
    <row r="70" spans="2:30" hidden="1" x14ac:dyDescent="0.2">
      <c r="B70" s="44" t="str">
        <f t="shared" si="4"/>
        <v/>
      </c>
      <c r="C70" s="45"/>
      <c r="D70" s="45"/>
      <c r="E70" s="45"/>
      <c r="F70" s="337" t="str">
        <f>IF(סיווג!$V70&lt;&gt;1,"",'תנאי סף'!F70)</f>
        <v/>
      </c>
      <c r="G70" s="341" t="str">
        <f>IF($F70="","",סיווג!N70)</f>
        <v/>
      </c>
      <c r="H70" s="51"/>
      <c r="I70" s="50"/>
      <c r="J70" s="51"/>
      <c r="K70" s="50"/>
      <c r="L70" s="51"/>
      <c r="M70" s="50"/>
      <c r="N70" s="53"/>
      <c r="O70" s="337"/>
      <c r="P70" s="51"/>
      <c r="Q70" s="51"/>
      <c r="R70" s="51"/>
      <c r="S70" s="51"/>
      <c r="T70" s="51"/>
      <c r="U70" s="51" t="str">
        <f t="shared" si="5"/>
        <v/>
      </c>
      <c r="V70" s="51">
        <v>1</v>
      </c>
      <c r="W70" s="51" t="str">
        <f t="shared" si="6"/>
        <v/>
      </c>
      <c r="X70" s="340" t="str">
        <f>IF(F70="","",IF($G$23=1,סיווג!Z70,1))</f>
        <v/>
      </c>
      <c r="Y70" s="51" t="str">
        <f t="shared" si="7"/>
        <v/>
      </c>
      <c r="Z70" s="275" t="str">
        <f t="shared" si="8"/>
        <v/>
      </c>
      <c r="AA70" s="1">
        <f t="shared" si="9"/>
        <v>1</v>
      </c>
      <c r="AB70" s="1" t="str">
        <f t="shared" si="12"/>
        <v/>
      </c>
      <c r="AC70" s="1" t="str">
        <f t="shared" si="12"/>
        <v/>
      </c>
      <c r="AD70" s="1">
        <f t="shared" si="11"/>
        <v>1</v>
      </c>
    </row>
    <row r="71" spans="2:30" hidden="1" x14ac:dyDescent="0.2">
      <c r="B71" s="44" t="str">
        <f t="shared" si="4"/>
        <v/>
      </c>
      <c r="C71" s="45"/>
      <c r="D71" s="45"/>
      <c r="E71" s="45"/>
      <c r="F71" s="337" t="str">
        <f>IF(סיווג!$V71&lt;&gt;1,"",'תנאי סף'!F71)</f>
        <v/>
      </c>
      <c r="G71" s="341" t="str">
        <f>IF($F71="","",סיווג!N71)</f>
        <v/>
      </c>
      <c r="H71" s="51"/>
      <c r="I71" s="50"/>
      <c r="J71" s="51"/>
      <c r="K71" s="50"/>
      <c r="L71" s="51"/>
      <c r="M71" s="50"/>
      <c r="N71" s="53"/>
      <c r="O71" s="337"/>
      <c r="P71" s="51"/>
      <c r="Q71" s="51"/>
      <c r="R71" s="51"/>
      <c r="S71" s="51"/>
      <c r="T71" s="51"/>
      <c r="U71" s="51" t="str">
        <f t="shared" si="5"/>
        <v/>
      </c>
      <c r="V71" s="51">
        <v>1</v>
      </c>
      <c r="W71" s="51" t="str">
        <f t="shared" si="6"/>
        <v/>
      </c>
      <c r="X71" s="340" t="str">
        <f>IF(F71="","",IF($G$23=1,סיווג!Z71,1))</f>
        <v/>
      </c>
      <c r="Y71" s="51" t="str">
        <f t="shared" si="7"/>
        <v/>
      </c>
      <c r="Z71" s="275" t="str">
        <f t="shared" si="8"/>
        <v/>
      </c>
      <c r="AA71" s="1">
        <f t="shared" si="9"/>
        <v>1</v>
      </c>
      <c r="AB71" s="1" t="str">
        <f t="shared" si="12"/>
        <v/>
      </c>
      <c r="AC71" s="1" t="str">
        <f t="shared" si="12"/>
        <v/>
      </c>
      <c r="AD71" s="1">
        <f t="shared" si="11"/>
        <v>1</v>
      </c>
    </row>
    <row r="72" spans="2:30" hidden="1" x14ac:dyDescent="0.2">
      <c r="B72" s="44" t="str">
        <f t="shared" si="4"/>
        <v/>
      </c>
      <c r="C72" s="45"/>
      <c r="D72" s="45"/>
      <c r="E72" s="45"/>
      <c r="F72" s="337" t="str">
        <f>IF(סיווג!$V72&lt;&gt;1,"",'תנאי סף'!F72)</f>
        <v/>
      </c>
      <c r="G72" s="341" t="str">
        <f>IF($F72="","",סיווג!N72)</f>
        <v/>
      </c>
      <c r="H72" s="51"/>
      <c r="I72" s="50"/>
      <c r="J72" s="51"/>
      <c r="K72" s="50"/>
      <c r="L72" s="51"/>
      <c r="M72" s="50"/>
      <c r="N72" s="53"/>
      <c r="O72" s="337"/>
      <c r="P72" s="51"/>
      <c r="Q72" s="51"/>
      <c r="R72" s="51"/>
      <c r="S72" s="51"/>
      <c r="T72" s="51"/>
      <c r="U72" s="51" t="str">
        <f t="shared" si="5"/>
        <v/>
      </c>
      <c r="V72" s="51">
        <v>1</v>
      </c>
      <c r="W72" s="51" t="str">
        <f t="shared" si="6"/>
        <v/>
      </c>
      <c r="X72" s="340" t="str">
        <f>IF(F72="","",IF($G$23=1,סיווג!Z72,1))</f>
        <v/>
      </c>
      <c r="Y72" s="51" t="str">
        <f t="shared" si="7"/>
        <v/>
      </c>
      <c r="Z72" s="275" t="str">
        <f t="shared" si="8"/>
        <v/>
      </c>
      <c r="AA72" s="1">
        <f t="shared" si="9"/>
        <v>1</v>
      </c>
      <c r="AB72" s="1" t="str">
        <f t="shared" si="12"/>
        <v/>
      </c>
      <c r="AC72" s="1" t="str">
        <f t="shared" si="12"/>
        <v/>
      </c>
      <c r="AD72" s="1">
        <f t="shared" si="11"/>
        <v>1</v>
      </c>
    </row>
    <row r="73" spans="2:30" hidden="1" x14ac:dyDescent="0.2">
      <c r="B73" s="44" t="str">
        <f t="shared" si="4"/>
        <v/>
      </c>
      <c r="C73" s="45"/>
      <c r="D73" s="45"/>
      <c r="E73" s="45"/>
      <c r="F73" s="337" t="str">
        <f>IF(סיווג!$V73&lt;&gt;1,"",'תנאי סף'!F73)</f>
        <v/>
      </c>
      <c r="G73" s="341" t="str">
        <f>IF($F73="","",סיווג!N73)</f>
        <v/>
      </c>
      <c r="H73" s="51"/>
      <c r="I73" s="50"/>
      <c r="J73" s="51"/>
      <c r="K73" s="50"/>
      <c r="L73" s="51"/>
      <c r="M73" s="50"/>
      <c r="N73" s="53"/>
      <c r="O73" s="337"/>
      <c r="P73" s="51"/>
      <c r="Q73" s="51"/>
      <c r="R73" s="51"/>
      <c r="S73" s="51"/>
      <c r="T73" s="51"/>
      <c r="U73" s="51" t="str">
        <f t="shared" si="5"/>
        <v/>
      </c>
      <c r="V73" s="51">
        <v>1</v>
      </c>
      <c r="W73" s="51" t="str">
        <f t="shared" si="6"/>
        <v/>
      </c>
      <c r="X73" s="340" t="str">
        <f>IF(F73="","",IF($G$23=1,סיווג!Z73,1))</f>
        <v/>
      </c>
      <c r="Y73" s="51" t="str">
        <f t="shared" si="7"/>
        <v/>
      </c>
      <c r="Z73" s="275" t="str">
        <f t="shared" si="8"/>
        <v/>
      </c>
      <c r="AA73" s="1">
        <f t="shared" si="9"/>
        <v>1</v>
      </c>
      <c r="AB73" s="1" t="str">
        <f t="shared" si="12"/>
        <v/>
      </c>
      <c r="AC73" s="1" t="str">
        <f t="shared" si="12"/>
        <v/>
      </c>
      <c r="AD73" s="1">
        <f t="shared" si="11"/>
        <v>1</v>
      </c>
    </row>
    <row r="74" spans="2:30" hidden="1" x14ac:dyDescent="0.2">
      <c r="B74" s="44" t="str">
        <f t="shared" si="4"/>
        <v/>
      </c>
      <c r="C74" s="45"/>
      <c r="D74" s="45"/>
      <c r="E74" s="45"/>
      <c r="F74" s="337" t="str">
        <f>IF(סיווג!$V74&lt;&gt;1,"",'תנאי סף'!F74)</f>
        <v/>
      </c>
      <c r="G74" s="341" t="str">
        <f>IF($F74="","",סיווג!N74)</f>
        <v/>
      </c>
      <c r="H74" s="51"/>
      <c r="I74" s="50"/>
      <c r="J74" s="51"/>
      <c r="K74" s="50"/>
      <c r="L74" s="51"/>
      <c r="M74" s="50"/>
      <c r="N74" s="53"/>
      <c r="O74" s="337"/>
      <c r="P74" s="51"/>
      <c r="Q74" s="51"/>
      <c r="R74" s="51"/>
      <c r="S74" s="51"/>
      <c r="T74" s="51"/>
      <c r="U74" s="51" t="str">
        <f t="shared" si="5"/>
        <v/>
      </c>
      <c r="V74" s="51">
        <v>1</v>
      </c>
      <c r="W74" s="51" t="str">
        <f t="shared" si="6"/>
        <v/>
      </c>
      <c r="X74" s="340" t="str">
        <f>IF(F74="","",IF($G$23=1,סיווג!Z74,1))</f>
        <v/>
      </c>
      <c r="Y74" s="51" t="str">
        <f t="shared" si="7"/>
        <v/>
      </c>
      <c r="Z74" s="275" t="str">
        <f t="shared" si="8"/>
        <v/>
      </c>
      <c r="AA74" s="1">
        <f t="shared" si="9"/>
        <v>1</v>
      </c>
      <c r="AB74" s="1" t="str">
        <f t="shared" si="12"/>
        <v/>
      </c>
      <c r="AC74" s="1" t="str">
        <f t="shared" si="12"/>
        <v/>
      </c>
      <c r="AD74" s="1">
        <f t="shared" si="11"/>
        <v>1</v>
      </c>
    </row>
    <row r="75" spans="2:30" hidden="1" x14ac:dyDescent="0.2">
      <c r="B75" s="44" t="str">
        <f t="shared" si="4"/>
        <v/>
      </c>
      <c r="C75" s="45"/>
      <c r="D75" s="45"/>
      <c r="E75" s="45"/>
      <c r="F75" s="337" t="str">
        <f>IF(סיווג!$V75&lt;&gt;1,"",'תנאי סף'!F75)</f>
        <v/>
      </c>
      <c r="G75" s="341" t="str">
        <f>IF($F75="","",סיווג!N75)</f>
        <v/>
      </c>
      <c r="H75" s="51"/>
      <c r="I75" s="50"/>
      <c r="J75" s="51"/>
      <c r="K75" s="50"/>
      <c r="L75" s="51"/>
      <c r="M75" s="50"/>
      <c r="N75" s="53"/>
      <c r="O75" s="337"/>
      <c r="P75" s="51"/>
      <c r="Q75" s="51"/>
      <c r="R75" s="51"/>
      <c r="S75" s="51"/>
      <c r="T75" s="51"/>
      <c r="U75" s="51" t="str">
        <f t="shared" si="5"/>
        <v/>
      </c>
      <c r="V75" s="51">
        <v>1</v>
      </c>
      <c r="W75" s="51" t="str">
        <f t="shared" si="6"/>
        <v/>
      </c>
      <c r="X75" s="340" t="str">
        <f>IF(F75="","",IF($G$23=1,סיווג!Z75,1))</f>
        <v/>
      </c>
      <c r="Y75" s="51" t="str">
        <f t="shared" si="7"/>
        <v/>
      </c>
      <c r="Z75" s="275" t="str">
        <f t="shared" si="8"/>
        <v/>
      </c>
      <c r="AA75" s="1">
        <f t="shared" si="9"/>
        <v>1</v>
      </c>
      <c r="AB75" s="1" t="str">
        <f t="shared" si="12"/>
        <v/>
      </c>
      <c r="AC75" s="1" t="str">
        <f t="shared" si="12"/>
        <v/>
      </c>
      <c r="AD75" s="1">
        <f t="shared" si="11"/>
        <v>1</v>
      </c>
    </row>
    <row r="76" spans="2:30" hidden="1" x14ac:dyDescent="0.2">
      <c r="B76" s="44" t="str">
        <f t="shared" si="4"/>
        <v/>
      </c>
      <c r="C76" s="45"/>
      <c r="D76" s="45"/>
      <c r="E76" s="45"/>
      <c r="F76" s="337" t="str">
        <f>IF(סיווג!$V76&lt;&gt;1,"",'תנאי סף'!F76)</f>
        <v/>
      </c>
      <c r="G76" s="341" t="str">
        <f>IF($F76="","",סיווג!N76)</f>
        <v/>
      </c>
      <c r="H76" s="51"/>
      <c r="I76" s="50"/>
      <c r="J76" s="51"/>
      <c r="K76" s="50"/>
      <c r="L76" s="51"/>
      <c r="M76" s="50"/>
      <c r="N76" s="53"/>
      <c r="O76" s="337"/>
      <c r="P76" s="51"/>
      <c r="Q76" s="51"/>
      <c r="R76" s="51"/>
      <c r="S76" s="51"/>
      <c r="T76" s="51"/>
      <c r="U76" s="51" t="str">
        <f t="shared" si="5"/>
        <v/>
      </c>
      <c r="V76" s="51">
        <v>1</v>
      </c>
      <c r="W76" s="51" t="str">
        <f t="shared" si="6"/>
        <v/>
      </c>
      <c r="X76" s="340" t="str">
        <f>IF(F76="","",IF($G$23=1,סיווג!Z76,1))</f>
        <v/>
      </c>
      <c r="Y76" s="51" t="str">
        <f t="shared" si="7"/>
        <v/>
      </c>
      <c r="Z76" s="275" t="str">
        <f t="shared" si="8"/>
        <v/>
      </c>
      <c r="AA76" s="1">
        <f t="shared" si="9"/>
        <v>1</v>
      </c>
      <c r="AB76" s="1" t="str">
        <f t="shared" si="12"/>
        <v/>
      </c>
      <c r="AC76" s="1" t="str">
        <f t="shared" si="12"/>
        <v/>
      </c>
      <c r="AD76" s="1">
        <f t="shared" si="11"/>
        <v>1</v>
      </c>
    </row>
    <row r="77" spans="2:30" hidden="1" x14ac:dyDescent="0.2">
      <c r="B77" s="44" t="str">
        <f t="shared" si="4"/>
        <v/>
      </c>
      <c r="C77" s="45"/>
      <c r="D77" s="45"/>
      <c r="E77" s="45"/>
      <c r="F77" s="337" t="str">
        <f>IF(סיווג!$V77&lt;&gt;1,"",'תנאי סף'!F77)</f>
        <v/>
      </c>
      <c r="G77" s="341" t="str">
        <f>IF($F77="","",סיווג!N77)</f>
        <v/>
      </c>
      <c r="H77" s="51"/>
      <c r="I77" s="50"/>
      <c r="J77" s="51"/>
      <c r="K77" s="50"/>
      <c r="L77" s="51"/>
      <c r="M77" s="50"/>
      <c r="N77" s="53"/>
      <c r="O77" s="337"/>
      <c r="P77" s="51"/>
      <c r="Q77" s="51"/>
      <c r="R77" s="51"/>
      <c r="S77" s="51"/>
      <c r="T77" s="51"/>
      <c r="U77" s="51" t="str">
        <f t="shared" si="5"/>
        <v/>
      </c>
      <c r="V77" s="51">
        <v>1</v>
      </c>
      <c r="W77" s="51" t="str">
        <f t="shared" si="6"/>
        <v/>
      </c>
      <c r="X77" s="340" t="str">
        <f>IF(F77="","",IF($G$23=1,סיווג!Z77,1))</f>
        <v/>
      </c>
      <c r="Y77" s="51" t="str">
        <f t="shared" si="7"/>
        <v/>
      </c>
      <c r="Z77" s="275" t="str">
        <f t="shared" si="8"/>
        <v/>
      </c>
      <c r="AA77" s="1">
        <f t="shared" si="9"/>
        <v>1</v>
      </c>
      <c r="AB77" s="1" t="str">
        <f t="shared" si="12"/>
        <v/>
      </c>
      <c r="AC77" s="1" t="str">
        <f t="shared" si="12"/>
        <v/>
      </c>
      <c r="AD77" s="1">
        <f t="shared" si="11"/>
        <v>1</v>
      </c>
    </row>
    <row r="78" spans="2:30" hidden="1" x14ac:dyDescent="0.2">
      <c r="B78" s="44" t="str">
        <f t="shared" si="4"/>
        <v/>
      </c>
      <c r="C78" s="45"/>
      <c r="D78" s="45"/>
      <c r="E78" s="45"/>
      <c r="F78" s="337" t="str">
        <f>IF(סיווג!$V78&lt;&gt;1,"",'תנאי סף'!F78)</f>
        <v/>
      </c>
      <c r="G78" s="341" t="str">
        <f>IF($F78="","",סיווג!N78)</f>
        <v/>
      </c>
      <c r="H78" s="51"/>
      <c r="I78" s="50"/>
      <c r="J78" s="51"/>
      <c r="K78" s="50"/>
      <c r="L78" s="51"/>
      <c r="M78" s="50"/>
      <c r="N78" s="53"/>
      <c r="O78" s="337"/>
      <c r="P78" s="51"/>
      <c r="Q78" s="51"/>
      <c r="R78" s="51"/>
      <c r="S78" s="51"/>
      <c r="T78" s="51"/>
      <c r="U78" s="51" t="str">
        <f t="shared" si="5"/>
        <v/>
      </c>
      <c r="V78" s="51">
        <v>1</v>
      </c>
      <c r="W78" s="51" t="str">
        <f t="shared" si="6"/>
        <v/>
      </c>
      <c r="X78" s="340" t="str">
        <f>IF(F78="","",IF($G$23=1,סיווג!Z78,1))</f>
        <v/>
      </c>
      <c r="Y78" s="51" t="str">
        <f t="shared" si="7"/>
        <v/>
      </c>
      <c r="Z78" s="275" t="str">
        <f t="shared" si="8"/>
        <v/>
      </c>
      <c r="AA78" s="1">
        <f t="shared" si="9"/>
        <v>1</v>
      </c>
      <c r="AB78" s="1" t="str">
        <f t="shared" si="12"/>
        <v/>
      </c>
      <c r="AC78" s="1" t="str">
        <f t="shared" si="12"/>
        <v/>
      </c>
      <c r="AD78" s="1">
        <f t="shared" si="11"/>
        <v>1</v>
      </c>
    </row>
    <row r="79" spans="2:30" hidden="1" x14ac:dyDescent="0.2">
      <c r="B79" s="44" t="str">
        <f t="shared" si="4"/>
        <v/>
      </c>
      <c r="C79" s="45"/>
      <c r="D79" s="45"/>
      <c r="E79" s="45"/>
      <c r="F79" s="337" t="str">
        <f>IF(סיווג!$V79&lt;&gt;1,"",'תנאי סף'!F79)</f>
        <v/>
      </c>
      <c r="G79" s="341" t="str">
        <f>IF($F79="","",סיווג!N79)</f>
        <v/>
      </c>
      <c r="H79" s="51"/>
      <c r="I79" s="50"/>
      <c r="J79" s="51"/>
      <c r="K79" s="50"/>
      <c r="L79" s="51"/>
      <c r="M79" s="50"/>
      <c r="N79" s="53"/>
      <c r="O79" s="337"/>
      <c r="P79" s="51"/>
      <c r="Q79" s="51"/>
      <c r="R79" s="51"/>
      <c r="S79" s="51"/>
      <c r="T79" s="51"/>
      <c r="U79" s="51" t="str">
        <f t="shared" si="5"/>
        <v/>
      </c>
      <c r="V79" s="51">
        <v>1</v>
      </c>
      <c r="W79" s="51" t="str">
        <f t="shared" si="6"/>
        <v/>
      </c>
      <c r="X79" s="340" t="str">
        <f>IF(F79="","",IF($G$23=1,סיווג!Z79,1))</f>
        <v/>
      </c>
      <c r="Y79" s="51" t="str">
        <f t="shared" si="7"/>
        <v/>
      </c>
      <c r="Z79" s="275" t="str">
        <f t="shared" si="8"/>
        <v/>
      </c>
      <c r="AA79" s="1">
        <f t="shared" si="9"/>
        <v>1</v>
      </c>
      <c r="AB79" s="1" t="str">
        <f t="shared" si="12"/>
        <v/>
      </c>
      <c r="AC79" s="1" t="str">
        <f t="shared" si="12"/>
        <v/>
      </c>
      <c r="AD79" s="1">
        <f t="shared" si="11"/>
        <v>1</v>
      </c>
    </row>
    <row r="80" spans="2:30" hidden="1" x14ac:dyDescent="0.2">
      <c r="B80" s="44" t="str">
        <f t="shared" si="4"/>
        <v/>
      </c>
      <c r="C80" s="45"/>
      <c r="D80" s="45"/>
      <c r="E80" s="45"/>
      <c r="F80" s="337" t="str">
        <f>IF(סיווג!$V80&lt;&gt;1,"",'תנאי סף'!F80)</f>
        <v/>
      </c>
      <c r="G80" s="341" t="str">
        <f>IF($F80="","",סיווג!N80)</f>
        <v/>
      </c>
      <c r="H80" s="51"/>
      <c r="I80" s="50"/>
      <c r="J80" s="51"/>
      <c r="K80" s="50"/>
      <c r="L80" s="51"/>
      <c r="M80" s="50"/>
      <c r="N80" s="53"/>
      <c r="O80" s="337"/>
      <c r="P80" s="51"/>
      <c r="Q80" s="51"/>
      <c r="R80" s="51"/>
      <c r="S80" s="51"/>
      <c r="T80" s="51"/>
      <c r="U80" s="51" t="str">
        <f t="shared" si="5"/>
        <v/>
      </c>
      <c r="V80" s="51">
        <v>1</v>
      </c>
      <c r="W80" s="51" t="str">
        <f t="shared" si="6"/>
        <v/>
      </c>
      <c r="X80" s="340" t="str">
        <f>IF(F80="","",IF($G$23=1,סיווג!Z80,1))</f>
        <v/>
      </c>
      <c r="Y80" s="51" t="str">
        <f t="shared" si="7"/>
        <v/>
      </c>
      <c r="Z80" s="275" t="str">
        <f t="shared" si="8"/>
        <v/>
      </c>
      <c r="AA80" s="1">
        <f t="shared" si="9"/>
        <v>1</v>
      </c>
      <c r="AB80" s="1" t="str">
        <f t="shared" si="12"/>
        <v/>
      </c>
      <c r="AC80" s="1" t="str">
        <f t="shared" si="12"/>
        <v/>
      </c>
      <c r="AD80" s="1">
        <f t="shared" si="11"/>
        <v>1</v>
      </c>
    </row>
    <row r="81" spans="2:30" hidden="1" x14ac:dyDescent="0.2">
      <c r="B81" s="44" t="str">
        <f t="shared" si="4"/>
        <v/>
      </c>
      <c r="C81" s="45"/>
      <c r="D81" s="45"/>
      <c r="E81" s="45"/>
      <c r="F81" s="337" t="str">
        <f>IF(סיווג!$V81&lt;&gt;1,"",'תנאי סף'!F81)</f>
        <v/>
      </c>
      <c r="G81" s="341" t="str">
        <f>IF($F81="","",סיווג!N81)</f>
        <v/>
      </c>
      <c r="H81" s="51"/>
      <c r="I81" s="50"/>
      <c r="J81" s="51"/>
      <c r="K81" s="50"/>
      <c r="L81" s="51"/>
      <c r="M81" s="50"/>
      <c r="N81" s="53"/>
      <c r="O81" s="337"/>
      <c r="P81" s="51"/>
      <c r="Q81" s="51"/>
      <c r="R81" s="51"/>
      <c r="S81" s="51"/>
      <c r="T81" s="51"/>
      <c r="U81" s="51" t="str">
        <f t="shared" si="5"/>
        <v/>
      </c>
      <c r="V81" s="51">
        <v>1</v>
      </c>
      <c r="W81" s="51" t="str">
        <f t="shared" si="6"/>
        <v/>
      </c>
      <c r="X81" s="340" t="str">
        <f>IF(F81="","",IF($G$23=1,סיווג!Z81,1))</f>
        <v/>
      </c>
      <c r="Y81" s="51" t="str">
        <f t="shared" si="7"/>
        <v/>
      </c>
      <c r="Z81" s="275" t="str">
        <f t="shared" si="8"/>
        <v/>
      </c>
      <c r="AA81" s="1">
        <f t="shared" si="9"/>
        <v>1</v>
      </c>
      <c r="AB81" s="1" t="str">
        <f t="shared" si="12"/>
        <v/>
      </c>
      <c r="AC81" s="1" t="str">
        <f t="shared" si="12"/>
        <v/>
      </c>
      <c r="AD81" s="1">
        <f t="shared" si="11"/>
        <v>1</v>
      </c>
    </row>
    <row r="82" spans="2:30" hidden="1" x14ac:dyDescent="0.2">
      <c r="B82" s="44" t="str">
        <f t="shared" si="4"/>
        <v/>
      </c>
      <c r="C82" s="45"/>
      <c r="D82" s="45"/>
      <c r="E82" s="45"/>
      <c r="F82" s="337" t="str">
        <f>IF(סיווג!$V82&lt;&gt;1,"",'תנאי סף'!F82)</f>
        <v/>
      </c>
      <c r="G82" s="341" t="str">
        <f>IF($F82="","",סיווג!N82)</f>
        <v/>
      </c>
      <c r="H82" s="51"/>
      <c r="I82" s="50"/>
      <c r="J82" s="51"/>
      <c r="K82" s="50"/>
      <c r="L82" s="51"/>
      <c r="M82" s="50"/>
      <c r="N82" s="53"/>
      <c r="O82" s="337"/>
      <c r="P82" s="51"/>
      <c r="Q82" s="51"/>
      <c r="R82" s="51"/>
      <c r="S82" s="51"/>
      <c r="T82" s="51"/>
      <c r="U82" s="51" t="str">
        <f t="shared" si="5"/>
        <v/>
      </c>
      <c r="V82" s="51">
        <v>1</v>
      </c>
      <c r="W82" s="51" t="str">
        <f t="shared" si="6"/>
        <v/>
      </c>
      <c r="X82" s="340" t="str">
        <f>IF(F82="","",IF($G$23=1,סיווג!Z82,1))</f>
        <v/>
      </c>
      <c r="Y82" s="51" t="str">
        <f t="shared" si="7"/>
        <v/>
      </c>
      <c r="Z82" s="275" t="str">
        <f t="shared" si="8"/>
        <v/>
      </c>
      <c r="AA82" s="1">
        <f t="shared" si="9"/>
        <v>1</v>
      </c>
      <c r="AB82" s="1" t="str">
        <f t="shared" si="12"/>
        <v/>
      </c>
      <c r="AC82" s="1" t="str">
        <f t="shared" si="12"/>
        <v/>
      </c>
      <c r="AD82" s="1">
        <f t="shared" si="11"/>
        <v>1</v>
      </c>
    </row>
    <row r="83" spans="2:30" hidden="1" x14ac:dyDescent="0.2">
      <c r="B83" s="44" t="str">
        <f t="shared" si="4"/>
        <v/>
      </c>
      <c r="C83" s="45"/>
      <c r="D83" s="45"/>
      <c r="E83" s="45"/>
      <c r="F83" s="337" t="str">
        <f>IF(סיווג!$V83&lt;&gt;1,"",'תנאי סף'!F83)</f>
        <v/>
      </c>
      <c r="G83" s="341" t="str">
        <f>IF($F83="","",סיווג!N83)</f>
        <v/>
      </c>
      <c r="H83" s="51"/>
      <c r="I83" s="50"/>
      <c r="J83" s="51"/>
      <c r="K83" s="50"/>
      <c r="L83" s="51"/>
      <c r="M83" s="50"/>
      <c r="N83" s="53"/>
      <c r="O83" s="337"/>
      <c r="P83" s="51"/>
      <c r="Q83" s="51"/>
      <c r="R83" s="51"/>
      <c r="S83" s="51"/>
      <c r="T83" s="51"/>
      <c r="U83" s="51" t="str">
        <f t="shared" si="5"/>
        <v/>
      </c>
      <c r="V83" s="51">
        <v>1</v>
      </c>
      <c r="W83" s="51" t="str">
        <f t="shared" si="6"/>
        <v/>
      </c>
      <c r="X83" s="340" t="str">
        <f>IF(F83="","",IF($G$23=1,סיווג!Z83,1))</f>
        <v/>
      </c>
      <c r="Y83" s="51" t="str">
        <f t="shared" si="7"/>
        <v/>
      </c>
      <c r="Z83" s="275" t="str">
        <f t="shared" si="8"/>
        <v/>
      </c>
      <c r="AA83" s="1">
        <f t="shared" si="9"/>
        <v>1</v>
      </c>
      <c r="AB83" s="1" t="str">
        <f t="shared" si="12"/>
        <v/>
      </c>
      <c r="AC83" s="1" t="str">
        <f t="shared" si="12"/>
        <v/>
      </c>
      <c r="AD83" s="1">
        <f t="shared" si="11"/>
        <v>1</v>
      </c>
    </row>
    <row r="84" spans="2:30" hidden="1" x14ac:dyDescent="0.2">
      <c r="B84" s="44" t="str">
        <f t="shared" si="4"/>
        <v/>
      </c>
      <c r="C84" s="45"/>
      <c r="D84" s="45"/>
      <c r="E84" s="45"/>
      <c r="F84" s="337" t="str">
        <f>IF(סיווג!$V84&lt;&gt;1,"",'תנאי סף'!F84)</f>
        <v/>
      </c>
      <c r="G84" s="341" t="str">
        <f>IF($F84="","",סיווג!N84)</f>
        <v/>
      </c>
      <c r="H84" s="51"/>
      <c r="I84" s="50"/>
      <c r="J84" s="51"/>
      <c r="K84" s="50"/>
      <c r="L84" s="51"/>
      <c r="M84" s="50"/>
      <c r="N84" s="53"/>
      <c r="O84" s="337"/>
      <c r="P84" s="51"/>
      <c r="Q84" s="51"/>
      <c r="R84" s="51"/>
      <c r="S84" s="51"/>
      <c r="T84" s="51"/>
      <c r="U84" s="51" t="str">
        <f t="shared" si="5"/>
        <v/>
      </c>
      <c r="V84" s="51">
        <v>1</v>
      </c>
      <c r="W84" s="51" t="str">
        <f t="shared" si="6"/>
        <v/>
      </c>
      <c r="X84" s="340" t="str">
        <f>IF(F84="","",IF($G$23=1,סיווג!Z84,1))</f>
        <v/>
      </c>
      <c r="Y84" s="51" t="str">
        <f t="shared" si="7"/>
        <v/>
      </c>
      <c r="Z84" s="275" t="str">
        <f t="shared" si="8"/>
        <v/>
      </c>
      <c r="AA84" s="1">
        <f t="shared" si="9"/>
        <v>1</v>
      </c>
      <c r="AB84" s="1" t="str">
        <f t="shared" si="12"/>
        <v/>
      </c>
      <c r="AC84" s="1" t="str">
        <f t="shared" si="12"/>
        <v/>
      </c>
      <c r="AD84" s="1">
        <f t="shared" si="11"/>
        <v>1</v>
      </c>
    </row>
    <row r="85" spans="2:30" hidden="1" x14ac:dyDescent="0.2">
      <c r="B85" s="44" t="str">
        <f t="shared" si="4"/>
        <v/>
      </c>
      <c r="C85" s="45"/>
      <c r="D85" s="45"/>
      <c r="E85" s="45"/>
      <c r="F85" s="337" t="str">
        <f>IF(סיווג!$V85&lt;&gt;1,"",'תנאי סף'!F85)</f>
        <v/>
      </c>
      <c r="G85" s="341" t="str">
        <f>IF($F85="","",סיווג!N85)</f>
        <v/>
      </c>
      <c r="H85" s="51"/>
      <c r="I85" s="50"/>
      <c r="J85" s="51"/>
      <c r="K85" s="50"/>
      <c r="L85" s="51"/>
      <c r="M85" s="50"/>
      <c r="N85" s="53"/>
      <c r="O85" s="337"/>
      <c r="P85" s="51"/>
      <c r="Q85" s="51"/>
      <c r="R85" s="51"/>
      <c r="S85" s="51"/>
      <c r="T85" s="51"/>
      <c r="U85" s="51" t="str">
        <f t="shared" si="5"/>
        <v/>
      </c>
      <c r="V85" s="51">
        <v>1</v>
      </c>
      <c r="W85" s="51" t="str">
        <f t="shared" si="6"/>
        <v/>
      </c>
      <c r="X85" s="340" t="str">
        <f>IF(F85="","",IF($G$23=1,סיווג!Z85,1))</f>
        <v/>
      </c>
      <c r="Y85" s="51" t="str">
        <f t="shared" si="7"/>
        <v/>
      </c>
      <c r="Z85" s="275" t="str">
        <f t="shared" si="8"/>
        <v/>
      </c>
      <c r="AA85" s="1">
        <f t="shared" si="9"/>
        <v>1</v>
      </c>
      <c r="AB85" s="1" t="str">
        <f t="shared" si="12"/>
        <v/>
      </c>
      <c r="AC85" s="1" t="str">
        <f t="shared" si="12"/>
        <v/>
      </c>
      <c r="AD85" s="1">
        <f t="shared" si="11"/>
        <v>1</v>
      </c>
    </row>
    <row r="86" spans="2:30" hidden="1" x14ac:dyDescent="0.2">
      <c r="B86" s="44" t="str">
        <f t="shared" si="4"/>
        <v/>
      </c>
      <c r="C86" s="45"/>
      <c r="D86" s="45"/>
      <c r="E86" s="45"/>
      <c r="F86" s="337" t="str">
        <f>IF(סיווג!$V86&lt;&gt;1,"",'תנאי סף'!F86)</f>
        <v/>
      </c>
      <c r="G86" s="341" t="str">
        <f>IF($F86="","",סיווג!N86)</f>
        <v/>
      </c>
      <c r="H86" s="51"/>
      <c r="I86" s="50"/>
      <c r="J86" s="51"/>
      <c r="K86" s="50"/>
      <c r="L86" s="51"/>
      <c r="M86" s="50"/>
      <c r="N86" s="53"/>
      <c r="O86" s="337"/>
      <c r="P86" s="51"/>
      <c r="Q86" s="51"/>
      <c r="R86" s="51"/>
      <c r="S86" s="51"/>
      <c r="T86" s="51"/>
      <c r="U86" s="51" t="str">
        <f t="shared" si="5"/>
        <v/>
      </c>
      <c r="V86" s="51">
        <v>1</v>
      </c>
      <c r="W86" s="51" t="str">
        <f t="shared" si="6"/>
        <v/>
      </c>
      <c r="X86" s="340" t="str">
        <f>IF(F86="","",IF($G$23=1,סיווג!Z86,1))</f>
        <v/>
      </c>
      <c r="Y86" s="51" t="str">
        <f t="shared" si="7"/>
        <v/>
      </c>
      <c r="Z86" s="275" t="str">
        <f t="shared" si="8"/>
        <v/>
      </c>
      <c r="AA86" s="1">
        <f t="shared" si="9"/>
        <v>1</v>
      </c>
      <c r="AB86" s="1" t="str">
        <f t="shared" si="12"/>
        <v/>
      </c>
      <c r="AC86" s="1" t="str">
        <f t="shared" si="12"/>
        <v/>
      </c>
      <c r="AD86" s="1">
        <f t="shared" si="11"/>
        <v>1</v>
      </c>
    </row>
    <row r="87" spans="2:30" hidden="1" x14ac:dyDescent="0.2">
      <c r="B87" s="44" t="str">
        <f t="shared" si="4"/>
        <v/>
      </c>
      <c r="C87" s="45"/>
      <c r="D87" s="45"/>
      <c r="E87" s="45"/>
      <c r="F87" s="337" t="str">
        <f>IF(סיווג!$V87&lt;&gt;1,"",'תנאי סף'!F87)</f>
        <v/>
      </c>
      <c r="G87" s="341" t="str">
        <f>IF($F87="","",סיווג!N87)</f>
        <v/>
      </c>
      <c r="H87" s="51"/>
      <c r="I87" s="50"/>
      <c r="J87" s="51"/>
      <c r="K87" s="50"/>
      <c r="L87" s="51"/>
      <c r="M87" s="50"/>
      <c r="N87" s="53"/>
      <c r="O87" s="337"/>
      <c r="P87" s="51"/>
      <c r="Q87" s="51"/>
      <c r="R87" s="51"/>
      <c r="S87" s="51"/>
      <c r="T87" s="51"/>
      <c r="U87" s="51" t="str">
        <f t="shared" si="5"/>
        <v/>
      </c>
      <c r="V87" s="51">
        <v>1</v>
      </c>
      <c r="W87" s="51" t="str">
        <f t="shared" si="6"/>
        <v/>
      </c>
      <c r="X87" s="340" t="str">
        <f>IF(F87="","",IF($G$23=1,סיווג!Z87,1))</f>
        <v/>
      </c>
      <c r="Y87" s="51" t="str">
        <f t="shared" si="7"/>
        <v/>
      </c>
      <c r="Z87" s="275" t="str">
        <f t="shared" si="8"/>
        <v/>
      </c>
      <c r="AA87" s="1">
        <f t="shared" si="9"/>
        <v>1</v>
      </c>
      <c r="AB87" s="1" t="str">
        <f t="shared" si="12"/>
        <v/>
      </c>
      <c r="AC87" s="1" t="str">
        <f t="shared" si="12"/>
        <v/>
      </c>
      <c r="AD87" s="1">
        <f t="shared" si="11"/>
        <v>1</v>
      </c>
    </row>
    <row r="88" spans="2:30" hidden="1" x14ac:dyDescent="0.2">
      <c r="B88" s="44" t="str">
        <f t="shared" si="4"/>
        <v/>
      </c>
      <c r="C88" s="45"/>
      <c r="D88" s="45"/>
      <c r="E88" s="45"/>
      <c r="F88" s="337" t="str">
        <f>IF(סיווג!$V88&lt;&gt;1,"",'תנאי סף'!F88)</f>
        <v/>
      </c>
      <c r="G88" s="341" t="str">
        <f>IF($F88="","",סיווג!N88)</f>
        <v/>
      </c>
      <c r="H88" s="51"/>
      <c r="I88" s="50"/>
      <c r="J88" s="51"/>
      <c r="K88" s="50"/>
      <c r="L88" s="51"/>
      <c r="M88" s="50"/>
      <c r="N88" s="53"/>
      <c r="O88" s="337"/>
      <c r="P88" s="51"/>
      <c r="Q88" s="51"/>
      <c r="R88" s="51"/>
      <c r="S88" s="51"/>
      <c r="T88" s="51"/>
      <c r="U88" s="51" t="str">
        <f t="shared" si="5"/>
        <v/>
      </c>
      <c r="V88" s="51">
        <v>1</v>
      </c>
      <c r="W88" s="51" t="str">
        <f t="shared" si="6"/>
        <v/>
      </c>
      <c r="X88" s="340" t="str">
        <f>IF(F88="","",IF($G$23=1,סיווג!Z88,1))</f>
        <v/>
      </c>
      <c r="Y88" s="51" t="str">
        <f t="shared" si="7"/>
        <v/>
      </c>
      <c r="Z88" s="275" t="str">
        <f t="shared" si="8"/>
        <v/>
      </c>
      <c r="AA88" s="1">
        <f t="shared" si="9"/>
        <v>1</v>
      </c>
      <c r="AB88" s="1" t="str">
        <f t="shared" si="12"/>
        <v/>
      </c>
      <c r="AC88" s="1" t="str">
        <f t="shared" si="12"/>
        <v/>
      </c>
      <c r="AD88" s="1">
        <f t="shared" si="11"/>
        <v>1</v>
      </c>
    </row>
    <row r="89" spans="2:30" hidden="1" x14ac:dyDescent="0.2">
      <c r="B89" s="44" t="str">
        <f t="shared" si="4"/>
        <v/>
      </c>
      <c r="C89" s="45"/>
      <c r="D89" s="45"/>
      <c r="E89" s="45"/>
      <c r="F89" s="337" t="str">
        <f>IF(סיווג!$V89&lt;&gt;1,"",'תנאי סף'!F89)</f>
        <v/>
      </c>
      <c r="G89" s="341" t="str">
        <f>IF($F89="","",סיווג!N89)</f>
        <v/>
      </c>
      <c r="H89" s="51"/>
      <c r="I89" s="50"/>
      <c r="J89" s="51"/>
      <c r="K89" s="50"/>
      <c r="L89" s="51"/>
      <c r="M89" s="50"/>
      <c r="N89" s="53"/>
      <c r="O89" s="337"/>
      <c r="P89" s="51"/>
      <c r="Q89" s="51"/>
      <c r="R89" s="51"/>
      <c r="S89" s="51"/>
      <c r="T89" s="51"/>
      <c r="U89" s="51" t="str">
        <f t="shared" si="5"/>
        <v/>
      </c>
      <c r="V89" s="51">
        <v>1</v>
      </c>
      <c r="W89" s="51" t="str">
        <f t="shared" si="6"/>
        <v/>
      </c>
      <c r="X89" s="340" t="str">
        <f>IF(F89="","",IF($G$23=1,סיווג!Z89,1))</f>
        <v/>
      </c>
      <c r="Y89" s="51" t="str">
        <f t="shared" si="7"/>
        <v/>
      </c>
      <c r="Z89" s="275" t="str">
        <f t="shared" si="8"/>
        <v/>
      </c>
      <c r="AA89" s="1">
        <f t="shared" si="9"/>
        <v>1</v>
      </c>
      <c r="AB89" s="1" t="str">
        <f t="shared" si="12"/>
        <v/>
      </c>
      <c r="AC89" s="1" t="str">
        <f t="shared" si="12"/>
        <v/>
      </c>
      <c r="AD89" s="1">
        <f t="shared" si="11"/>
        <v>1</v>
      </c>
    </row>
    <row r="90" spans="2:30" hidden="1" x14ac:dyDescent="0.2">
      <c r="B90" s="44" t="str">
        <f t="shared" si="4"/>
        <v/>
      </c>
      <c r="C90" s="45"/>
      <c r="D90" s="45"/>
      <c r="E90" s="45"/>
      <c r="F90" s="337" t="str">
        <f>IF(סיווג!$V90&lt;&gt;1,"",'תנאי סף'!F90)</f>
        <v/>
      </c>
      <c r="G90" s="341" t="str">
        <f>IF($F90="","",סיווג!N90)</f>
        <v/>
      </c>
      <c r="H90" s="51"/>
      <c r="I90" s="50"/>
      <c r="J90" s="51"/>
      <c r="K90" s="50"/>
      <c r="L90" s="51"/>
      <c r="M90" s="50"/>
      <c r="N90" s="53"/>
      <c r="O90" s="337"/>
      <c r="P90" s="51"/>
      <c r="Q90" s="51"/>
      <c r="R90" s="51"/>
      <c r="S90" s="51"/>
      <c r="T90" s="51"/>
      <c r="U90" s="51" t="str">
        <f t="shared" si="5"/>
        <v/>
      </c>
      <c r="V90" s="51">
        <v>1</v>
      </c>
      <c r="W90" s="51" t="str">
        <f t="shared" si="6"/>
        <v/>
      </c>
      <c r="X90" s="340" t="str">
        <f>IF(F90="","",IF($G$23=1,סיווג!Z90,1))</f>
        <v/>
      </c>
      <c r="Y90" s="51" t="str">
        <f t="shared" si="7"/>
        <v/>
      </c>
      <c r="Z90" s="275" t="str">
        <f t="shared" si="8"/>
        <v/>
      </c>
      <c r="AA90" s="1">
        <f t="shared" si="9"/>
        <v>1</v>
      </c>
      <c r="AB90" s="1" t="str">
        <f t="shared" si="12"/>
        <v/>
      </c>
      <c r="AC90" s="1" t="str">
        <f t="shared" si="12"/>
        <v/>
      </c>
      <c r="AD90" s="1">
        <f t="shared" si="11"/>
        <v>1</v>
      </c>
    </row>
    <row r="91" spans="2:30" hidden="1" x14ac:dyDescent="0.2">
      <c r="B91" s="44" t="str">
        <f t="shared" si="4"/>
        <v/>
      </c>
      <c r="C91" s="45"/>
      <c r="D91" s="45"/>
      <c r="E91" s="45"/>
      <c r="F91" s="337" t="str">
        <f>IF(סיווג!$V91&lt;&gt;1,"",'תנאי סף'!F91)</f>
        <v/>
      </c>
      <c r="G91" s="341" t="str">
        <f>IF($F91="","",סיווג!N91)</f>
        <v/>
      </c>
      <c r="H91" s="51"/>
      <c r="I91" s="50"/>
      <c r="J91" s="51"/>
      <c r="K91" s="50"/>
      <c r="L91" s="51"/>
      <c r="M91" s="50"/>
      <c r="N91" s="53"/>
      <c r="O91" s="337"/>
      <c r="P91" s="51"/>
      <c r="Q91" s="51"/>
      <c r="R91" s="51"/>
      <c r="S91" s="51"/>
      <c r="T91" s="51"/>
      <c r="U91" s="51" t="str">
        <f t="shared" si="5"/>
        <v/>
      </c>
      <c r="V91" s="51">
        <v>1</v>
      </c>
      <c r="W91" s="51" t="str">
        <f t="shared" si="6"/>
        <v/>
      </c>
      <c r="X91" s="340" t="str">
        <f>IF(F91="","",IF($G$23=1,סיווג!Z91,1))</f>
        <v/>
      </c>
      <c r="Y91" s="51" t="str">
        <f t="shared" si="7"/>
        <v/>
      </c>
      <c r="Z91" s="275" t="str">
        <f t="shared" si="8"/>
        <v/>
      </c>
      <c r="AA91" s="1">
        <f t="shared" si="9"/>
        <v>1</v>
      </c>
      <c r="AB91" s="1" t="str">
        <f t="shared" si="12"/>
        <v/>
      </c>
      <c r="AC91" s="1" t="str">
        <f t="shared" si="12"/>
        <v/>
      </c>
      <c r="AD91" s="1">
        <f t="shared" si="11"/>
        <v>1</v>
      </c>
    </row>
    <row r="92" spans="2:30" hidden="1" x14ac:dyDescent="0.2">
      <c r="B92" s="44" t="str">
        <f t="shared" si="4"/>
        <v/>
      </c>
      <c r="C92" s="45"/>
      <c r="D92" s="45"/>
      <c r="E92" s="45"/>
      <c r="F92" s="337" t="str">
        <f>IF(סיווג!$V92&lt;&gt;1,"",'תנאי סף'!F92)</f>
        <v/>
      </c>
      <c r="G92" s="341" t="str">
        <f>IF($F92="","",סיווג!N92)</f>
        <v/>
      </c>
      <c r="H92" s="51"/>
      <c r="I92" s="50"/>
      <c r="J92" s="51"/>
      <c r="K92" s="50"/>
      <c r="L92" s="51"/>
      <c r="M92" s="50"/>
      <c r="N92" s="53"/>
      <c r="O92" s="337"/>
      <c r="P92" s="51"/>
      <c r="Q92" s="51"/>
      <c r="R92" s="51"/>
      <c r="S92" s="51"/>
      <c r="T92" s="51"/>
      <c r="U92" s="51" t="str">
        <f t="shared" si="5"/>
        <v/>
      </c>
      <c r="V92" s="51">
        <v>1</v>
      </c>
      <c r="W92" s="51" t="str">
        <f t="shared" si="6"/>
        <v/>
      </c>
      <c r="X92" s="340" t="str">
        <f>IF(F92="","",IF($G$23=1,סיווג!Z92,1))</f>
        <v/>
      </c>
      <c r="Y92" s="51" t="str">
        <f t="shared" si="7"/>
        <v/>
      </c>
      <c r="Z92" s="275" t="str">
        <f t="shared" si="8"/>
        <v/>
      </c>
      <c r="AA92" s="1">
        <f t="shared" si="9"/>
        <v>1</v>
      </c>
      <c r="AB92" s="1" t="str">
        <f t="shared" ref="AB92:AC130" si="13">IF($F92="","",AB$30)</f>
        <v/>
      </c>
      <c r="AC92" s="1" t="str">
        <f t="shared" si="13"/>
        <v/>
      </c>
      <c r="AD92" s="1">
        <f t="shared" si="11"/>
        <v>1</v>
      </c>
    </row>
    <row r="93" spans="2:30" hidden="1" x14ac:dyDescent="0.2">
      <c r="B93" s="44" t="str">
        <f t="shared" si="4"/>
        <v/>
      </c>
      <c r="C93" s="45"/>
      <c r="D93" s="45"/>
      <c r="E93" s="45"/>
      <c r="F93" s="337" t="str">
        <f>IF(סיווג!$V93&lt;&gt;1,"",'תנאי סף'!F93)</f>
        <v/>
      </c>
      <c r="G93" s="341" t="str">
        <f>IF($F93="","",סיווג!N93)</f>
        <v/>
      </c>
      <c r="H93" s="51"/>
      <c r="I93" s="50"/>
      <c r="J93" s="51"/>
      <c r="K93" s="50"/>
      <c r="L93" s="51"/>
      <c r="M93" s="50"/>
      <c r="N93" s="53"/>
      <c r="O93" s="337"/>
      <c r="P93" s="51"/>
      <c r="Q93" s="51"/>
      <c r="R93" s="51"/>
      <c r="S93" s="51"/>
      <c r="T93" s="51"/>
      <c r="U93" s="51" t="str">
        <f t="shared" si="5"/>
        <v/>
      </c>
      <c r="V93" s="51">
        <v>1</v>
      </c>
      <c r="W93" s="51" t="str">
        <f t="shared" si="6"/>
        <v/>
      </c>
      <c r="X93" s="340" t="str">
        <f>IF(F93="","",IF($G$23=1,סיווג!Z93,1))</f>
        <v/>
      </c>
      <c r="Y93" s="51" t="str">
        <f t="shared" si="7"/>
        <v/>
      </c>
      <c r="Z93" s="275" t="str">
        <f t="shared" si="8"/>
        <v/>
      </c>
      <c r="AA93" s="1">
        <f t="shared" si="9"/>
        <v>1</v>
      </c>
      <c r="AB93" s="1" t="str">
        <f t="shared" si="13"/>
        <v/>
      </c>
      <c r="AC93" s="1" t="str">
        <f t="shared" si="13"/>
        <v/>
      </c>
      <c r="AD93" s="1">
        <f t="shared" si="11"/>
        <v>1</v>
      </c>
    </row>
    <row r="94" spans="2:30" hidden="1" x14ac:dyDescent="0.2">
      <c r="B94" s="44" t="str">
        <f t="shared" si="4"/>
        <v/>
      </c>
      <c r="C94" s="45"/>
      <c r="D94" s="45"/>
      <c r="E94" s="45"/>
      <c r="F94" s="337" t="str">
        <f>IF(סיווג!$V94&lt;&gt;1,"",'תנאי סף'!F94)</f>
        <v/>
      </c>
      <c r="G94" s="341" t="str">
        <f>IF($F94="","",סיווג!N94)</f>
        <v/>
      </c>
      <c r="H94" s="51"/>
      <c r="I94" s="50"/>
      <c r="J94" s="51"/>
      <c r="K94" s="50"/>
      <c r="L94" s="51"/>
      <c r="M94" s="50"/>
      <c r="N94" s="53"/>
      <c r="O94" s="337"/>
      <c r="P94" s="51"/>
      <c r="Q94" s="51"/>
      <c r="R94" s="51"/>
      <c r="S94" s="51"/>
      <c r="T94" s="51"/>
      <c r="U94" s="51" t="str">
        <f t="shared" si="5"/>
        <v/>
      </c>
      <c r="V94" s="51">
        <v>1</v>
      </c>
      <c r="W94" s="51" t="str">
        <f t="shared" si="6"/>
        <v/>
      </c>
      <c r="X94" s="340" t="str">
        <f>IF(F94="","",IF($G$23=1,סיווג!Z94,1))</f>
        <v/>
      </c>
      <c r="Y94" s="51" t="str">
        <f t="shared" si="7"/>
        <v/>
      </c>
      <c r="Z94" s="275" t="str">
        <f t="shared" si="8"/>
        <v/>
      </c>
      <c r="AA94" s="1">
        <f t="shared" si="9"/>
        <v>1</v>
      </c>
      <c r="AB94" s="1" t="str">
        <f t="shared" si="13"/>
        <v/>
      </c>
      <c r="AC94" s="1" t="str">
        <f t="shared" si="13"/>
        <v/>
      </c>
      <c r="AD94" s="1">
        <f t="shared" si="11"/>
        <v>1</v>
      </c>
    </row>
    <row r="95" spans="2:30" hidden="1" x14ac:dyDescent="0.2">
      <c r="B95" s="44" t="str">
        <f t="shared" si="4"/>
        <v/>
      </c>
      <c r="C95" s="45"/>
      <c r="D95" s="45"/>
      <c r="E95" s="45"/>
      <c r="F95" s="337" t="str">
        <f>IF(סיווג!$V95&lt;&gt;1,"",'תנאי סף'!F95)</f>
        <v/>
      </c>
      <c r="G95" s="341" t="str">
        <f>IF($F95="","",סיווג!N95)</f>
        <v/>
      </c>
      <c r="H95" s="51"/>
      <c r="I95" s="50"/>
      <c r="J95" s="51"/>
      <c r="K95" s="50"/>
      <c r="L95" s="51"/>
      <c r="M95" s="50"/>
      <c r="N95" s="53"/>
      <c r="O95" s="337"/>
      <c r="P95" s="51"/>
      <c r="Q95" s="51"/>
      <c r="R95" s="51"/>
      <c r="S95" s="51"/>
      <c r="T95" s="51"/>
      <c r="U95" s="51" t="str">
        <f t="shared" si="5"/>
        <v/>
      </c>
      <c r="V95" s="51">
        <v>1</v>
      </c>
      <c r="W95" s="51" t="str">
        <f t="shared" si="6"/>
        <v/>
      </c>
      <c r="X95" s="340" t="str">
        <f>IF(F95="","",IF($G$23=1,סיווג!Z95,1))</f>
        <v/>
      </c>
      <c r="Y95" s="51" t="str">
        <f t="shared" si="7"/>
        <v/>
      </c>
      <c r="Z95" s="275" t="str">
        <f t="shared" si="8"/>
        <v/>
      </c>
      <c r="AA95" s="1">
        <f t="shared" si="9"/>
        <v>1</v>
      </c>
      <c r="AB95" s="1" t="str">
        <f t="shared" si="13"/>
        <v/>
      </c>
      <c r="AC95" s="1" t="str">
        <f t="shared" si="13"/>
        <v/>
      </c>
      <c r="AD95" s="1">
        <f t="shared" si="11"/>
        <v>1</v>
      </c>
    </row>
    <row r="96" spans="2:30" hidden="1" x14ac:dyDescent="0.2">
      <c r="B96" s="44" t="str">
        <f t="shared" ref="B96:B130" si="14">IF(F96="","",ROW()-30)</f>
        <v/>
      </c>
      <c r="C96" s="45"/>
      <c r="D96" s="45"/>
      <c r="E96" s="45"/>
      <c r="F96" s="337" t="str">
        <f>IF(סיווג!$V96&lt;&gt;1,"",'תנאי סף'!F96)</f>
        <v/>
      </c>
      <c r="G96" s="341" t="str">
        <f>IF($F96="","",סיווג!N96)</f>
        <v/>
      </c>
      <c r="H96" s="51"/>
      <c r="I96" s="50"/>
      <c r="J96" s="51"/>
      <c r="K96" s="50"/>
      <c r="L96" s="51"/>
      <c r="M96" s="50"/>
      <c r="N96" s="53"/>
      <c r="O96" s="337"/>
      <c r="P96" s="51"/>
      <c r="Q96" s="51"/>
      <c r="R96" s="51"/>
      <c r="S96" s="51"/>
      <c r="T96" s="51"/>
      <c r="U96" s="51" t="str">
        <f t="shared" ref="U96:U130" si="15">IF($F96="","",IF($AA96&lt;&gt;1,$AB$1,IFERROR(G96*$G$5,$AB$1)))</f>
        <v/>
      </c>
      <c r="V96" s="51">
        <v>1</v>
      </c>
      <c r="W96" s="51" t="str">
        <f t="shared" ref="W96:W130" si="16">IF($F96="","",IF($AA96&lt;&gt;1,$AB$1,IFERROR(U96*V96,$AB$1)))</f>
        <v/>
      </c>
      <c r="X96" s="340" t="str">
        <f>IF(F96="","",IF($G$23=1,סיווג!Z96,1))</f>
        <v/>
      </c>
      <c r="Y96" s="51" t="str">
        <f t="shared" ref="Y96:Y130" si="17">IF($F96="","",IF($AA96&lt;&gt;1,$AB$1,IFERROR(W96*X96,$AB$1)))</f>
        <v/>
      </c>
      <c r="Z96" s="275" t="str">
        <f t="shared" ref="Z96:Z130" si="18">IF($F96="","",IF(OR($AA96&lt;&gt;1,Y96=$AB$1),$AB$1,IFERROR(Y96/SUM($Y$31:$Y$130),0)))</f>
        <v/>
      </c>
      <c r="AA96" s="1">
        <f t="shared" ref="AA96:AA130" si="19">IF(SUM(AD96:AV96)=COUNT(AD96:AV96),1,0)</f>
        <v>1</v>
      </c>
      <c r="AB96" s="1" t="str">
        <f t="shared" si="13"/>
        <v/>
      </c>
      <c r="AC96" s="1" t="str">
        <f t="shared" si="13"/>
        <v/>
      </c>
      <c r="AD96" s="1">
        <f t="shared" ref="AD96:AD130" si="20">IF(G$30="",1,IF(G96="",0,IF(G$30=$AE$1,IF(ISNA(MATCH(G96,$AB$30:$AC$30,0)),0,1),IF(G$30=$AF$1,IF(IFERROR(G96*1,"bad")="bad",0,1),IF(G$30=$AG$1,IF(IFERROR(IF(G96=TRUNC(G96),1,"bad"),"bad")="bad",0,1),IF(G$30=$AH$1,IF(AND(IF(IFERROR(G96*1,"bad")="bad",0,1)=1,G96&gt;=0),1,0),IF(G$30=$AI$1,IF(AND(IF(IFERROR(IF(G96=TRUNC(G96),1,"bad"),"bad")="bad",0,1)=1,G96&gt;=0),1,0),IF(G$30=$AJ$1,IF(AND(IF(IFERROR(G96*1,"bad")="bad",0,1)=1,G96&gt;0),1,0),IF(G$30=$AK$1,IF(AND(IF(IFERROR(IF(G96=TRUNC(G96),1,"bad"),"bad")="bad",0,1)=1,G96&gt;0),1,0),IF(G$30=$AL$1,1,IF(G$30=$AM$1,IF(IFERROR(HLOOKUP(G96,$AE$4:$AN$4,1,0),"bad")="bad",0,1),0)))))))))))</f>
        <v>1</v>
      </c>
    </row>
    <row r="97" spans="2:30" hidden="1" x14ac:dyDescent="0.2">
      <c r="B97" s="44" t="str">
        <f t="shared" si="14"/>
        <v/>
      </c>
      <c r="C97" s="45"/>
      <c r="D97" s="45"/>
      <c r="E97" s="45"/>
      <c r="F97" s="337" t="str">
        <f>IF(סיווג!$V97&lt;&gt;1,"",'תנאי סף'!F97)</f>
        <v/>
      </c>
      <c r="G97" s="341" t="str">
        <f>IF($F97="","",סיווג!N97)</f>
        <v/>
      </c>
      <c r="H97" s="51"/>
      <c r="I97" s="50"/>
      <c r="J97" s="51"/>
      <c r="K97" s="50"/>
      <c r="L97" s="51"/>
      <c r="M97" s="50"/>
      <c r="N97" s="53"/>
      <c r="O97" s="337"/>
      <c r="P97" s="51"/>
      <c r="Q97" s="51"/>
      <c r="R97" s="51"/>
      <c r="S97" s="51"/>
      <c r="T97" s="51"/>
      <c r="U97" s="51" t="str">
        <f t="shared" si="15"/>
        <v/>
      </c>
      <c r="V97" s="51">
        <v>1</v>
      </c>
      <c r="W97" s="51" t="str">
        <f t="shared" si="16"/>
        <v/>
      </c>
      <c r="X97" s="340" t="str">
        <f>IF(F97="","",IF($G$23=1,סיווג!Z97,1))</f>
        <v/>
      </c>
      <c r="Y97" s="51" t="str">
        <f t="shared" si="17"/>
        <v/>
      </c>
      <c r="Z97" s="275" t="str">
        <f t="shared" si="18"/>
        <v/>
      </c>
      <c r="AA97" s="1">
        <f t="shared" si="19"/>
        <v>1</v>
      </c>
      <c r="AB97" s="1" t="str">
        <f t="shared" si="13"/>
        <v/>
      </c>
      <c r="AC97" s="1" t="str">
        <f t="shared" si="13"/>
        <v/>
      </c>
      <c r="AD97" s="1">
        <f t="shared" si="20"/>
        <v>1</v>
      </c>
    </row>
    <row r="98" spans="2:30" hidden="1" x14ac:dyDescent="0.2">
      <c r="B98" s="44" t="str">
        <f t="shared" si="14"/>
        <v/>
      </c>
      <c r="C98" s="45"/>
      <c r="D98" s="45"/>
      <c r="E98" s="45"/>
      <c r="F98" s="337" t="str">
        <f>IF(סיווג!$V98&lt;&gt;1,"",'תנאי סף'!F98)</f>
        <v/>
      </c>
      <c r="G98" s="341" t="str">
        <f>IF($F98="","",סיווג!N98)</f>
        <v/>
      </c>
      <c r="H98" s="51"/>
      <c r="I98" s="50"/>
      <c r="J98" s="51"/>
      <c r="K98" s="50"/>
      <c r="L98" s="51"/>
      <c r="M98" s="50"/>
      <c r="N98" s="53"/>
      <c r="O98" s="337"/>
      <c r="P98" s="51"/>
      <c r="Q98" s="51"/>
      <c r="R98" s="51"/>
      <c r="S98" s="51"/>
      <c r="T98" s="51"/>
      <c r="U98" s="51" t="str">
        <f t="shared" si="15"/>
        <v/>
      </c>
      <c r="V98" s="51">
        <v>1</v>
      </c>
      <c r="W98" s="51" t="str">
        <f t="shared" si="16"/>
        <v/>
      </c>
      <c r="X98" s="340" t="str">
        <f>IF(F98="","",IF($G$23=1,סיווג!Z98,1))</f>
        <v/>
      </c>
      <c r="Y98" s="51" t="str">
        <f t="shared" si="17"/>
        <v/>
      </c>
      <c r="Z98" s="275" t="str">
        <f t="shared" si="18"/>
        <v/>
      </c>
      <c r="AA98" s="1">
        <f t="shared" si="19"/>
        <v>1</v>
      </c>
      <c r="AB98" s="1" t="str">
        <f t="shared" si="13"/>
        <v/>
      </c>
      <c r="AC98" s="1" t="str">
        <f t="shared" si="13"/>
        <v/>
      </c>
      <c r="AD98" s="1">
        <f t="shared" si="20"/>
        <v>1</v>
      </c>
    </row>
    <row r="99" spans="2:30" hidden="1" x14ac:dyDescent="0.2">
      <c r="B99" s="44" t="str">
        <f t="shared" si="14"/>
        <v/>
      </c>
      <c r="C99" s="45"/>
      <c r="D99" s="45"/>
      <c r="E99" s="45"/>
      <c r="F99" s="337" t="str">
        <f>IF(סיווג!$V99&lt;&gt;1,"",'תנאי סף'!F99)</f>
        <v/>
      </c>
      <c r="G99" s="341" t="str">
        <f>IF($F99="","",סיווג!N99)</f>
        <v/>
      </c>
      <c r="H99" s="51"/>
      <c r="I99" s="50"/>
      <c r="J99" s="51"/>
      <c r="K99" s="50"/>
      <c r="L99" s="51"/>
      <c r="M99" s="50"/>
      <c r="N99" s="53"/>
      <c r="O99" s="337"/>
      <c r="P99" s="51"/>
      <c r="Q99" s="51"/>
      <c r="R99" s="51"/>
      <c r="S99" s="51"/>
      <c r="T99" s="51"/>
      <c r="U99" s="51" t="str">
        <f t="shared" si="15"/>
        <v/>
      </c>
      <c r="V99" s="51">
        <v>1</v>
      </c>
      <c r="W99" s="51" t="str">
        <f t="shared" si="16"/>
        <v/>
      </c>
      <c r="X99" s="340" t="str">
        <f>IF(F99="","",IF($G$23=1,סיווג!Z99,1))</f>
        <v/>
      </c>
      <c r="Y99" s="51" t="str">
        <f t="shared" si="17"/>
        <v/>
      </c>
      <c r="Z99" s="275" t="str">
        <f t="shared" si="18"/>
        <v/>
      </c>
      <c r="AA99" s="1">
        <f t="shared" si="19"/>
        <v>1</v>
      </c>
      <c r="AB99" s="1" t="str">
        <f t="shared" si="13"/>
        <v/>
      </c>
      <c r="AC99" s="1" t="str">
        <f t="shared" si="13"/>
        <v/>
      </c>
      <c r="AD99" s="1">
        <f t="shared" si="20"/>
        <v>1</v>
      </c>
    </row>
    <row r="100" spans="2:30" hidden="1" x14ac:dyDescent="0.2">
      <c r="B100" s="44" t="str">
        <f t="shared" si="14"/>
        <v/>
      </c>
      <c r="C100" s="45"/>
      <c r="D100" s="45"/>
      <c r="E100" s="45"/>
      <c r="F100" s="337" t="str">
        <f>IF(סיווג!$V100&lt;&gt;1,"",'תנאי סף'!F100)</f>
        <v/>
      </c>
      <c r="G100" s="341" t="str">
        <f>IF($F100="","",סיווג!N100)</f>
        <v/>
      </c>
      <c r="H100" s="51"/>
      <c r="I100" s="50"/>
      <c r="J100" s="51"/>
      <c r="K100" s="50"/>
      <c r="L100" s="51"/>
      <c r="M100" s="50"/>
      <c r="N100" s="53"/>
      <c r="O100" s="337"/>
      <c r="P100" s="51"/>
      <c r="Q100" s="51"/>
      <c r="R100" s="51"/>
      <c r="S100" s="51"/>
      <c r="T100" s="51"/>
      <c r="U100" s="51" t="str">
        <f t="shared" si="15"/>
        <v/>
      </c>
      <c r="V100" s="51">
        <v>1</v>
      </c>
      <c r="W100" s="51" t="str">
        <f t="shared" si="16"/>
        <v/>
      </c>
      <c r="X100" s="340" t="str">
        <f>IF(F100="","",IF($G$23=1,סיווג!Z100,1))</f>
        <v/>
      </c>
      <c r="Y100" s="51" t="str">
        <f t="shared" si="17"/>
        <v/>
      </c>
      <c r="Z100" s="275" t="str">
        <f t="shared" si="18"/>
        <v/>
      </c>
      <c r="AA100" s="1">
        <f t="shared" si="19"/>
        <v>1</v>
      </c>
      <c r="AB100" s="1" t="str">
        <f t="shared" si="13"/>
        <v/>
      </c>
      <c r="AC100" s="1" t="str">
        <f t="shared" si="13"/>
        <v/>
      </c>
      <c r="AD100" s="1">
        <f t="shared" si="20"/>
        <v>1</v>
      </c>
    </row>
    <row r="101" spans="2:30" hidden="1" x14ac:dyDescent="0.2">
      <c r="B101" s="44" t="str">
        <f t="shared" si="14"/>
        <v/>
      </c>
      <c r="C101" s="45"/>
      <c r="D101" s="45"/>
      <c r="E101" s="45"/>
      <c r="F101" s="337" t="str">
        <f>IF(סיווג!$V101&lt;&gt;1,"",'תנאי סף'!F101)</f>
        <v/>
      </c>
      <c r="G101" s="341" t="str">
        <f>IF($F101="","",סיווג!N101)</f>
        <v/>
      </c>
      <c r="H101" s="51"/>
      <c r="I101" s="50"/>
      <c r="J101" s="51"/>
      <c r="K101" s="50"/>
      <c r="L101" s="51"/>
      <c r="M101" s="50"/>
      <c r="N101" s="53"/>
      <c r="O101" s="337"/>
      <c r="P101" s="51"/>
      <c r="Q101" s="51"/>
      <c r="R101" s="51"/>
      <c r="S101" s="51"/>
      <c r="T101" s="51"/>
      <c r="U101" s="51" t="str">
        <f t="shared" si="15"/>
        <v/>
      </c>
      <c r="V101" s="51">
        <v>1</v>
      </c>
      <c r="W101" s="51" t="str">
        <f t="shared" si="16"/>
        <v/>
      </c>
      <c r="X101" s="340" t="str">
        <f>IF(F101="","",IF($G$23=1,סיווג!Z101,1))</f>
        <v/>
      </c>
      <c r="Y101" s="51" t="str">
        <f t="shared" si="17"/>
        <v/>
      </c>
      <c r="Z101" s="275" t="str">
        <f t="shared" si="18"/>
        <v/>
      </c>
      <c r="AA101" s="1">
        <f t="shared" si="19"/>
        <v>1</v>
      </c>
      <c r="AB101" s="1" t="str">
        <f t="shared" si="13"/>
        <v/>
      </c>
      <c r="AC101" s="1" t="str">
        <f t="shared" si="13"/>
        <v/>
      </c>
      <c r="AD101" s="1">
        <f t="shared" si="20"/>
        <v>1</v>
      </c>
    </row>
    <row r="102" spans="2:30" hidden="1" x14ac:dyDescent="0.2">
      <c r="B102" s="44" t="str">
        <f t="shared" si="14"/>
        <v/>
      </c>
      <c r="C102" s="45"/>
      <c r="D102" s="45"/>
      <c r="E102" s="45"/>
      <c r="F102" s="337" t="str">
        <f>IF(סיווג!$V102&lt;&gt;1,"",'תנאי סף'!F102)</f>
        <v/>
      </c>
      <c r="G102" s="341" t="str">
        <f>IF($F102="","",סיווג!N102)</f>
        <v/>
      </c>
      <c r="H102" s="51"/>
      <c r="I102" s="50"/>
      <c r="J102" s="51"/>
      <c r="K102" s="50"/>
      <c r="L102" s="51"/>
      <c r="M102" s="50"/>
      <c r="N102" s="53"/>
      <c r="O102" s="337"/>
      <c r="P102" s="51"/>
      <c r="Q102" s="51"/>
      <c r="R102" s="51"/>
      <c r="S102" s="51"/>
      <c r="T102" s="51"/>
      <c r="U102" s="51" t="str">
        <f t="shared" si="15"/>
        <v/>
      </c>
      <c r="V102" s="51">
        <v>1</v>
      </c>
      <c r="W102" s="51" t="str">
        <f t="shared" si="16"/>
        <v/>
      </c>
      <c r="X102" s="340" t="str">
        <f>IF(F102="","",IF($G$23=1,סיווג!Z102,1))</f>
        <v/>
      </c>
      <c r="Y102" s="51" t="str">
        <f t="shared" si="17"/>
        <v/>
      </c>
      <c r="Z102" s="275" t="str">
        <f t="shared" si="18"/>
        <v/>
      </c>
      <c r="AA102" s="1">
        <f t="shared" si="19"/>
        <v>1</v>
      </c>
      <c r="AB102" s="1" t="str">
        <f t="shared" si="13"/>
        <v/>
      </c>
      <c r="AC102" s="1" t="str">
        <f t="shared" si="13"/>
        <v/>
      </c>
      <c r="AD102" s="1">
        <f t="shared" si="20"/>
        <v>1</v>
      </c>
    </row>
    <row r="103" spans="2:30" hidden="1" x14ac:dyDescent="0.2">
      <c r="B103" s="44" t="str">
        <f t="shared" si="14"/>
        <v/>
      </c>
      <c r="C103" s="45"/>
      <c r="D103" s="45"/>
      <c r="E103" s="45"/>
      <c r="F103" s="337" t="str">
        <f>IF(סיווג!$V103&lt;&gt;1,"",'תנאי סף'!F103)</f>
        <v/>
      </c>
      <c r="G103" s="341" t="str">
        <f>IF($F103="","",סיווג!N103)</f>
        <v/>
      </c>
      <c r="H103" s="51"/>
      <c r="I103" s="50"/>
      <c r="J103" s="51"/>
      <c r="K103" s="50"/>
      <c r="L103" s="51"/>
      <c r="M103" s="50"/>
      <c r="N103" s="53"/>
      <c r="O103" s="337"/>
      <c r="P103" s="51"/>
      <c r="Q103" s="51"/>
      <c r="R103" s="51"/>
      <c r="S103" s="51"/>
      <c r="T103" s="51"/>
      <c r="U103" s="51" t="str">
        <f t="shared" si="15"/>
        <v/>
      </c>
      <c r="V103" s="51">
        <v>1</v>
      </c>
      <c r="W103" s="51" t="str">
        <f t="shared" si="16"/>
        <v/>
      </c>
      <c r="X103" s="340" t="str">
        <f>IF(F103="","",IF($G$23=1,סיווג!Z103,1))</f>
        <v/>
      </c>
      <c r="Y103" s="51" t="str">
        <f t="shared" si="17"/>
        <v/>
      </c>
      <c r="Z103" s="275" t="str">
        <f t="shared" si="18"/>
        <v/>
      </c>
      <c r="AA103" s="1">
        <f t="shared" si="19"/>
        <v>1</v>
      </c>
      <c r="AB103" s="1" t="str">
        <f t="shared" si="13"/>
        <v/>
      </c>
      <c r="AC103" s="1" t="str">
        <f t="shared" si="13"/>
        <v/>
      </c>
      <c r="AD103" s="1">
        <f t="shared" si="20"/>
        <v>1</v>
      </c>
    </row>
    <row r="104" spans="2:30" hidden="1" x14ac:dyDescent="0.2">
      <c r="B104" s="44" t="str">
        <f t="shared" si="14"/>
        <v/>
      </c>
      <c r="C104" s="45"/>
      <c r="D104" s="45"/>
      <c r="E104" s="45"/>
      <c r="F104" s="337" t="str">
        <f>IF(סיווג!$V104&lt;&gt;1,"",'תנאי סף'!F104)</f>
        <v/>
      </c>
      <c r="G104" s="341" t="str">
        <f>IF($F104="","",סיווג!N104)</f>
        <v/>
      </c>
      <c r="H104" s="51"/>
      <c r="I104" s="50"/>
      <c r="J104" s="51"/>
      <c r="K104" s="50"/>
      <c r="L104" s="51"/>
      <c r="M104" s="50"/>
      <c r="N104" s="53"/>
      <c r="O104" s="337"/>
      <c r="P104" s="51"/>
      <c r="Q104" s="51"/>
      <c r="R104" s="51"/>
      <c r="S104" s="51"/>
      <c r="T104" s="51"/>
      <c r="U104" s="51" t="str">
        <f t="shared" si="15"/>
        <v/>
      </c>
      <c r="V104" s="51">
        <v>1</v>
      </c>
      <c r="W104" s="51" t="str">
        <f t="shared" si="16"/>
        <v/>
      </c>
      <c r="X104" s="340" t="str">
        <f>IF(F104="","",IF($G$23=1,סיווג!Z104,1))</f>
        <v/>
      </c>
      <c r="Y104" s="51" t="str">
        <f t="shared" si="17"/>
        <v/>
      </c>
      <c r="Z104" s="275" t="str">
        <f t="shared" si="18"/>
        <v/>
      </c>
      <c r="AA104" s="1">
        <f t="shared" si="19"/>
        <v>1</v>
      </c>
      <c r="AB104" s="1" t="str">
        <f t="shared" si="13"/>
        <v/>
      </c>
      <c r="AC104" s="1" t="str">
        <f t="shared" si="13"/>
        <v/>
      </c>
      <c r="AD104" s="1">
        <f t="shared" si="20"/>
        <v>1</v>
      </c>
    </row>
    <row r="105" spans="2:30" hidden="1" x14ac:dyDescent="0.2">
      <c r="B105" s="44" t="str">
        <f t="shared" si="14"/>
        <v/>
      </c>
      <c r="C105" s="45"/>
      <c r="D105" s="45"/>
      <c r="E105" s="45"/>
      <c r="F105" s="337" t="str">
        <f>IF(סיווג!$V105&lt;&gt;1,"",'תנאי סף'!F105)</f>
        <v/>
      </c>
      <c r="G105" s="341" t="str">
        <f>IF($F105="","",סיווג!N105)</f>
        <v/>
      </c>
      <c r="H105" s="51"/>
      <c r="I105" s="50"/>
      <c r="J105" s="51"/>
      <c r="K105" s="50"/>
      <c r="L105" s="51"/>
      <c r="M105" s="50"/>
      <c r="N105" s="53"/>
      <c r="O105" s="337"/>
      <c r="P105" s="51"/>
      <c r="Q105" s="51"/>
      <c r="R105" s="51"/>
      <c r="S105" s="51"/>
      <c r="T105" s="51"/>
      <c r="U105" s="51" t="str">
        <f t="shared" si="15"/>
        <v/>
      </c>
      <c r="V105" s="51">
        <v>1</v>
      </c>
      <c r="W105" s="51" t="str">
        <f t="shared" si="16"/>
        <v/>
      </c>
      <c r="X105" s="340" t="str">
        <f>IF(F105="","",IF($G$23=1,סיווג!Z105,1))</f>
        <v/>
      </c>
      <c r="Y105" s="51" t="str">
        <f t="shared" si="17"/>
        <v/>
      </c>
      <c r="Z105" s="275" t="str">
        <f t="shared" si="18"/>
        <v/>
      </c>
      <c r="AA105" s="1">
        <f t="shared" si="19"/>
        <v>1</v>
      </c>
      <c r="AB105" s="1" t="str">
        <f t="shared" si="13"/>
        <v/>
      </c>
      <c r="AC105" s="1" t="str">
        <f t="shared" si="13"/>
        <v/>
      </c>
      <c r="AD105" s="1">
        <f t="shared" si="20"/>
        <v>1</v>
      </c>
    </row>
    <row r="106" spans="2:30" hidden="1" x14ac:dyDescent="0.2">
      <c r="B106" s="44" t="str">
        <f t="shared" si="14"/>
        <v/>
      </c>
      <c r="C106" s="45"/>
      <c r="D106" s="45"/>
      <c r="E106" s="45"/>
      <c r="F106" s="337" t="str">
        <f>IF(סיווג!$V106&lt;&gt;1,"",'תנאי סף'!F106)</f>
        <v/>
      </c>
      <c r="G106" s="341" t="str">
        <f>IF($F106="","",סיווג!N106)</f>
        <v/>
      </c>
      <c r="H106" s="51"/>
      <c r="I106" s="50"/>
      <c r="J106" s="51"/>
      <c r="K106" s="50"/>
      <c r="L106" s="51"/>
      <c r="M106" s="50"/>
      <c r="N106" s="53"/>
      <c r="O106" s="337"/>
      <c r="P106" s="51"/>
      <c r="Q106" s="51"/>
      <c r="R106" s="51"/>
      <c r="S106" s="51"/>
      <c r="T106" s="51"/>
      <c r="U106" s="51" t="str">
        <f t="shared" si="15"/>
        <v/>
      </c>
      <c r="V106" s="51">
        <v>1</v>
      </c>
      <c r="W106" s="51" t="str">
        <f t="shared" si="16"/>
        <v/>
      </c>
      <c r="X106" s="340" t="str">
        <f>IF(F106="","",IF($G$23=1,סיווג!Z106,1))</f>
        <v/>
      </c>
      <c r="Y106" s="51" t="str">
        <f t="shared" si="17"/>
        <v/>
      </c>
      <c r="Z106" s="275" t="str">
        <f t="shared" si="18"/>
        <v/>
      </c>
      <c r="AA106" s="1">
        <f t="shared" si="19"/>
        <v>1</v>
      </c>
      <c r="AB106" s="1" t="str">
        <f t="shared" si="13"/>
        <v/>
      </c>
      <c r="AC106" s="1" t="str">
        <f t="shared" si="13"/>
        <v/>
      </c>
      <c r="AD106" s="1">
        <f t="shared" si="20"/>
        <v>1</v>
      </c>
    </row>
    <row r="107" spans="2:30" hidden="1" x14ac:dyDescent="0.2">
      <c r="B107" s="44" t="str">
        <f t="shared" si="14"/>
        <v/>
      </c>
      <c r="C107" s="45"/>
      <c r="D107" s="45"/>
      <c r="E107" s="45"/>
      <c r="F107" s="337" t="str">
        <f>IF(סיווג!$V107&lt;&gt;1,"",'תנאי סף'!F107)</f>
        <v/>
      </c>
      <c r="G107" s="341" t="str">
        <f>IF($F107="","",סיווג!N107)</f>
        <v/>
      </c>
      <c r="H107" s="51"/>
      <c r="I107" s="50"/>
      <c r="J107" s="51"/>
      <c r="K107" s="50"/>
      <c r="L107" s="51"/>
      <c r="M107" s="50"/>
      <c r="N107" s="53"/>
      <c r="O107" s="337"/>
      <c r="P107" s="51"/>
      <c r="Q107" s="51"/>
      <c r="R107" s="51"/>
      <c r="S107" s="51"/>
      <c r="T107" s="51"/>
      <c r="U107" s="51" t="str">
        <f t="shared" si="15"/>
        <v/>
      </c>
      <c r="V107" s="51">
        <v>1</v>
      </c>
      <c r="W107" s="51" t="str">
        <f t="shared" si="16"/>
        <v/>
      </c>
      <c r="X107" s="340" t="str">
        <f>IF(F107="","",IF($G$23=1,סיווג!Z107,1))</f>
        <v/>
      </c>
      <c r="Y107" s="51" t="str">
        <f t="shared" si="17"/>
        <v/>
      </c>
      <c r="Z107" s="275" t="str">
        <f t="shared" si="18"/>
        <v/>
      </c>
      <c r="AA107" s="1">
        <f t="shared" si="19"/>
        <v>1</v>
      </c>
      <c r="AB107" s="1" t="str">
        <f t="shared" si="13"/>
        <v/>
      </c>
      <c r="AC107" s="1" t="str">
        <f t="shared" si="13"/>
        <v/>
      </c>
      <c r="AD107" s="1">
        <f t="shared" si="20"/>
        <v>1</v>
      </c>
    </row>
    <row r="108" spans="2:30" hidden="1" x14ac:dyDescent="0.2">
      <c r="B108" s="44" t="str">
        <f t="shared" si="14"/>
        <v/>
      </c>
      <c r="C108" s="45"/>
      <c r="D108" s="45"/>
      <c r="E108" s="45"/>
      <c r="F108" s="337" t="str">
        <f>IF(סיווג!$V108&lt;&gt;1,"",'תנאי סף'!F108)</f>
        <v/>
      </c>
      <c r="G108" s="341" t="str">
        <f>IF($F108="","",סיווג!N108)</f>
        <v/>
      </c>
      <c r="H108" s="51"/>
      <c r="I108" s="50"/>
      <c r="J108" s="51"/>
      <c r="K108" s="50"/>
      <c r="L108" s="51"/>
      <c r="M108" s="50"/>
      <c r="N108" s="53"/>
      <c r="O108" s="337"/>
      <c r="P108" s="51"/>
      <c r="Q108" s="51"/>
      <c r="R108" s="51"/>
      <c r="S108" s="51"/>
      <c r="T108" s="51"/>
      <c r="U108" s="51" t="str">
        <f t="shared" si="15"/>
        <v/>
      </c>
      <c r="V108" s="51">
        <v>1</v>
      </c>
      <c r="W108" s="51" t="str">
        <f t="shared" si="16"/>
        <v/>
      </c>
      <c r="X108" s="340" t="str">
        <f>IF(F108="","",IF($G$23=1,סיווג!Z108,1))</f>
        <v/>
      </c>
      <c r="Y108" s="51" t="str">
        <f t="shared" si="17"/>
        <v/>
      </c>
      <c r="Z108" s="275" t="str">
        <f t="shared" si="18"/>
        <v/>
      </c>
      <c r="AA108" s="1">
        <f t="shared" si="19"/>
        <v>1</v>
      </c>
      <c r="AB108" s="1" t="str">
        <f t="shared" si="13"/>
        <v/>
      </c>
      <c r="AC108" s="1" t="str">
        <f t="shared" si="13"/>
        <v/>
      </c>
      <c r="AD108" s="1">
        <f t="shared" si="20"/>
        <v>1</v>
      </c>
    </row>
    <row r="109" spans="2:30" hidden="1" x14ac:dyDescent="0.2">
      <c r="B109" s="44" t="str">
        <f t="shared" si="14"/>
        <v/>
      </c>
      <c r="C109" s="45"/>
      <c r="D109" s="45"/>
      <c r="E109" s="45"/>
      <c r="F109" s="337" t="str">
        <f>IF(סיווג!$V109&lt;&gt;1,"",'תנאי סף'!F109)</f>
        <v/>
      </c>
      <c r="G109" s="341" t="str">
        <f>IF($F109="","",סיווג!N109)</f>
        <v/>
      </c>
      <c r="H109" s="51"/>
      <c r="I109" s="50"/>
      <c r="J109" s="51"/>
      <c r="K109" s="50"/>
      <c r="L109" s="51"/>
      <c r="M109" s="50"/>
      <c r="N109" s="53"/>
      <c r="O109" s="337"/>
      <c r="P109" s="51"/>
      <c r="Q109" s="51"/>
      <c r="R109" s="51"/>
      <c r="S109" s="51"/>
      <c r="T109" s="51"/>
      <c r="U109" s="51" t="str">
        <f t="shared" si="15"/>
        <v/>
      </c>
      <c r="V109" s="51">
        <v>1</v>
      </c>
      <c r="W109" s="51" t="str">
        <f t="shared" si="16"/>
        <v/>
      </c>
      <c r="X109" s="340" t="str">
        <f>IF(F109="","",IF($G$23=1,סיווג!Z109,1))</f>
        <v/>
      </c>
      <c r="Y109" s="51" t="str">
        <f t="shared" si="17"/>
        <v/>
      </c>
      <c r="Z109" s="275" t="str">
        <f t="shared" si="18"/>
        <v/>
      </c>
      <c r="AA109" s="1">
        <f t="shared" si="19"/>
        <v>1</v>
      </c>
      <c r="AB109" s="1" t="str">
        <f t="shared" si="13"/>
        <v/>
      </c>
      <c r="AC109" s="1" t="str">
        <f t="shared" si="13"/>
        <v/>
      </c>
      <c r="AD109" s="1">
        <f t="shared" si="20"/>
        <v>1</v>
      </c>
    </row>
    <row r="110" spans="2:30" hidden="1" x14ac:dyDescent="0.2">
      <c r="B110" s="44" t="str">
        <f t="shared" si="14"/>
        <v/>
      </c>
      <c r="C110" s="45"/>
      <c r="D110" s="45"/>
      <c r="E110" s="45"/>
      <c r="F110" s="337" t="str">
        <f>IF(סיווג!$V110&lt;&gt;1,"",'תנאי סף'!F110)</f>
        <v/>
      </c>
      <c r="G110" s="341" t="str">
        <f>IF($F110="","",סיווג!N110)</f>
        <v/>
      </c>
      <c r="H110" s="51"/>
      <c r="I110" s="50"/>
      <c r="J110" s="51"/>
      <c r="K110" s="50"/>
      <c r="L110" s="51"/>
      <c r="M110" s="50"/>
      <c r="N110" s="53"/>
      <c r="O110" s="337"/>
      <c r="P110" s="51"/>
      <c r="Q110" s="51"/>
      <c r="R110" s="51"/>
      <c r="S110" s="51"/>
      <c r="T110" s="51"/>
      <c r="U110" s="51" t="str">
        <f t="shared" si="15"/>
        <v/>
      </c>
      <c r="V110" s="51">
        <v>1</v>
      </c>
      <c r="W110" s="51" t="str">
        <f t="shared" si="16"/>
        <v/>
      </c>
      <c r="X110" s="340" t="str">
        <f>IF(F110="","",IF($G$23=1,סיווג!Z110,1))</f>
        <v/>
      </c>
      <c r="Y110" s="51" t="str">
        <f t="shared" si="17"/>
        <v/>
      </c>
      <c r="Z110" s="275" t="str">
        <f t="shared" si="18"/>
        <v/>
      </c>
      <c r="AA110" s="1">
        <f t="shared" si="19"/>
        <v>1</v>
      </c>
      <c r="AB110" s="1" t="str">
        <f t="shared" si="13"/>
        <v/>
      </c>
      <c r="AC110" s="1" t="str">
        <f t="shared" si="13"/>
        <v/>
      </c>
      <c r="AD110" s="1">
        <f t="shared" si="20"/>
        <v>1</v>
      </c>
    </row>
    <row r="111" spans="2:30" hidden="1" x14ac:dyDescent="0.2">
      <c r="B111" s="44" t="str">
        <f t="shared" si="14"/>
        <v/>
      </c>
      <c r="C111" s="45"/>
      <c r="D111" s="45"/>
      <c r="E111" s="45"/>
      <c r="F111" s="337" t="str">
        <f>IF(סיווג!$V111&lt;&gt;1,"",'תנאי סף'!F111)</f>
        <v/>
      </c>
      <c r="G111" s="341" t="str">
        <f>IF($F111="","",סיווג!N111)</f>
        <v/>
      </c>
      <c r="H111" s="51"/>
      <c r="I111" s="50"/>
      <c r="J111" s="51"/>
      <c r="K111" s="50"/>
      <c r="L111" s="51"/>
      <c r="M111" s="50"/>
      <c r="N111" s="53"/>
      <c r="O111" s="337"/>
      <c r="P111" s="51"/>
      <c r="Q111" s="51"/>
      <c r="R111" s="51"/>
      <c r="S111" s="51"/>
      <c r="T111" s="51"/>
      <c r="U111" s="51" t="str">
        <f t="shared" si="15"/>
        <v/>
      </c>
      <c r="V111" s="51">
        <v>1</v>
      </c>
      <c r="W111" s="51" t="str">
        <f t="shared" si="16"/>
        <v/>
      </c>
      <c r="X111" s="340" t="str">
        <f>IF(F111="","",IF($G$23=1,סיווג!Z111,1))</f>
        <v/>
      </c>
      <c r="Y111" s="51" t="str">
        <f t="shared" si="17"/>
        <v/>
      </c>
      <c r="Z111" s="275" t="str">
        <f t="shared" si="18"/>
        <v/>
      </c>
      <c r="AA111" s="1">
        <f t="shared" si="19"/>
        <v>1</v>
      </c>
      <c r="AB111" s="1" t="str">
        <f t="shared" si="13"/>
        <v/>
      </c>
      <c r="AC111" s="1" t="str">
        <f t="shared" si="13"/>
        <v/>
      </c>
      <c r="AD111" s="1">
        <f t="shared" si="20"/>
        <v>1</v>
      </c>
    </row>
    <row r="112" spans="2:30" hidden="1" x14ac:dyDescent="0.2">
      <c r="B112" s="44" t="str">
        <f t="shared" si="14"/>
        <v/>
      </c>
      <c r="C112" s="45"/>
      <c r="D112" s="45"/>
      <c r="E112" s="45"/>
      <c r="F112" s="337" t="str">
        <f>IF(סיווג!$V112&lt;&gt;1,"",'תנאי סף'!F112)</f>
        <v/>
      </c>
      <c r="G112" s="341" t="str">
        <f>IF($F112="","",סיווג!N112)</f>
        <v/>
      </c>
      <c r="H112" s="51"/>
      <c r="I112" s="50"/>
      <c r="J112" s="51"/>
      <c r="K112" s="50"/>
      <c r="L112" s="51"/>
      <c r="M112" s="50"/>
      <c r="N112" s="53"/>
      <c r="O112" s="337"/>
      <c r="P112" s="51"/>
      <c r="Q112" s="51"/>
      <c r="R112" s="51"/>
      <c r="S112" s="51"/>
      <c r="T112" s="51"/>
      <c r="U112" s="51" t="str">
        <f t="shared" si="15"/>
        <v/>
      </c>
      <c r="V112" s="51">
        <v>1</v>
      </c>
      <c r="W112" s="51" t="str">
        <f t="shared" si="16"/>
        <v/>
      </c>
      <c r="X112" s="340" t="str">
        <f>IF(F112="","",IF($G$23=1,סיווג!Z112,1))</f>
        <v/>
      </c>
      <c r="Y112" s="51" t="str">
        <f t="shared" si="17"/>
        <v/>
      </c>
      <c r="Z112" s="275" t="str">
        <f t="shared" si="18"/>
        <v/>
      </c>
      <c r="AA112" s="1">
        <f t="shared" si="19"/>
        <v>1</v>
      </c>
      <c r="AB112" s="1" t="str">
        <f t="shared" si="13"/>
        <v/>
      </c>
      <c r="AC112" s="1" t="str">
        <f t="shared" si="13"/>
        <v/>
      </c>
      <c r="AD112" s="1">
        <f t="shared" si="20"/>
        <v>1</v>
      </c>
    </row>
    <row r="113" spans="2:30" hidden="1" x14ac:dyDescent="0.2">
      <c r="B113" s="44" t="str">
        <f t="shared" si="14"/>
        <v/>
      </c>
      <c r="C113" s="45"/>
      <c r="D113" s="45"/>
      <c r="E113" s="45"/>
      <c r="F113" s="337" t="str">
        <f>IF(סיווג!$V113&lt;&gt;1,"",'תנאי סף'!F113)</f>
        <v/>
      </c>
      <c r="G113" s="341" t="str">
        <f>IF($F113="","",סיווג!N113)</f>
        <v/>
      </c>
      <c r="H113" s="51"/>
      <c r="I113" s="50"/>
      <c r="J113" s="51"/>
      <c r="K113" s="50"/>
      <c r="L113" s="51"/>
      <c r="M113" s="50"/>
      <c r="N113" s="53"/>
      <c r="O113" s="337"/>
      <c r="P113" s="51"/>
      <c r="Q113" s="51"/>
      <c r="R113" s="51"/>
      <c r="S113" s="51"/>
      <c r="T113" s="51"/>
      <c r="U113" s="51" t="str">
        <f t="shared" si="15"/>
        <v/>
      </c>
      <c r="V113" s="51">
        <v>1</v>
      </c>
      <c r="W113" s="51" t="str">
        <f t="shared" si="16"/>
        <v/>
      </c>
      <c r="X113" s="340" t="str">
        <f>IF(F113="","",IF($G$23=1,סיווג!Z113,1))</f>
        <v/>
      </c>
      <c r="Y113" s="51" t="str">
        <f t="shared" si="17"/>
        <v/>
      </c>
      <c r="Z113" s="275" t="str">
        <f t="shared" si="18"/>
        <v/>
      </c>
      <c r="AA113" s="1">
        <f t="shared" si="19"/>
        <v>1</v>
      </c>
      <c r="AB113" s="1" t="str">
        <f t="shared" si="13"/>
        <v/>
      </c>
      <c r="AC113" s="1" t="str">
        <f t="shared" si="13"/>
        <v/>
      </c>
      <c r="AD113" s="1">
        <f t="shared" si="20"/>
        <v>1</v>
      </c>
    </row>
    <row r="114" spans="2:30" hidden="1" x14ac:dyDescent="0.2">
      <c r="B114" s="44" t="str">
        <f t="shared" si="14"/>
        <v/>
      </c>
      <c r="C114" s="45"/>
      <c r="D114" s="45"/>
      <c r="E114" s="45"/>
      <c r="F114" s="337" t="str">
        <f>IF(סיווג!$V114&lt;&gt;1,"",'תנאי סף'!F114)</f>
        <v/>
      </c>
      <c r="G114" s="341" t="str">
        <f>IF($F114="","",סיווג!N114)</f>
        <v/>
      </c>
      <c r="H114" s="51"/>
      <c r="I114" s="50"/>
      <c r="J114" s="51"/>
      <c r="K114" s="50"/>
      <c r="L114" s="51"/>
      <c r="M114" s="50"/>
      <c r="N114" s="53"/>
      <c r="O114" s="337"/>
      <c r="P114" s="51"/>
      <c r="Q114" s="51"/>
      <c r="R114" s="51"/>
      <c r="S114" s="51"/>
      <c r="T114" s="51"/>
      <c r="U114" s="51" t="str">
        <f t="shared" si="15"/>
        <v/>
      </c>
      <c r="V114" s="51">
        <v>1</v>
      </c>
      <c r="W114" s="51" t="str">
        <f t="shared" si="16"/>
        <v/>
      </c>
      <c r="X114" s="340" t="str">
        <f>IF(F114="","",IF($G$23=1,סיווג!Z114,1))</f>
        <v/>
      </c>
      <c r="Y114" s="51" t="str">
        <f t="shared" si="17"/>
        <v/>
      </c>
      <c r="Z114" s="275" t="str">
        <f t="shared" si="18"/>
        <v/>
      </c>
      <c r="AA114" s="1">
        <f t="shared" si="19"/>
        <v>1</v>
      </c>
      <c r="AB114" s="1" t="str">
        <f t="shared" si="13"/>
        <v/>
      </c>
      <c r="AC114" s="1" t="str">
        <f t="shared" si="13"/>
        <v/>
      </c>
      <c r="AD114" s="1">
        <f t="shared" si="20"/>
        <v>1</v>
      </c>
    </row>
    <row r="115" spans="2:30" hidden="1" x14ac:dyDescent="0.2">
      <c r="B115" s="44" t="str">
        <f t="shared" si="14"/>
        <v/>
      </c>
      <c r="C115" s="45"/>
      <c r="D115" s="45"/>
      <c r="E115" s="45"/>
      <c r="F115" s="337" t="str">
        <f>IF(סיווג!$V115&lt;&gt;1,"",'תנאי סף'!F115)</f>
        <v/>
      </c>
      <c r="G115" s="341" t="str">
        <f>IF($F115="","",סיווג!N115)</f>
        <v/>
      </c>
      <c r="H115" s="51"/>
      <c r="I115" s="50"/>
      <c r="J115" s="51"/>
      <c r="K115" s="50"/>
      <c r="L115" s="51"/>
      <c r="M115" s="50"/>
      <c r="N115" s="53"/>
      <c r="O115" s="337"/>
      <c r="P115" s="51"/>
      <c r="Q115" s="51"/>
      <c r="R115" s="51"/>
      <c r="S115" s="51"/>
      <c r="T115" s="51"/>
      <c r="U115" s="51" t="str">
        <f t="shared" si="15"/>
        <v/>
      </c>
      <c r="V115" s="51">
        <v>1</v>
      </c>
      <c r="W115" s="51" t="str">
        <f t="shared" si="16"/>
        <v/>
      </c>
      <c r="X115" s="340" t="str">
        <f>IF(F115="","",IF($G$23=1,סיווג!Z115,1))</f>
        <v/>
      </c>
      <c r="Y115" s="51" t="str">
        <f t="shared" si="17"/>
        <v/>
      </c>
      <c r="Z115" s="275" t="str">
        <f t="shared" si="18"/>
        <v/>
      </c>
      <c r="AA115" s="1">
        <f t="shared" si="19"/>
        <v>1</v>
      </c>
      <c r="AB115" s="1" t="str">
        <f t="shared" si="13"/>
        <v/>
      </c>
      <c r="AC115" s="1" t="str">
        <f t="shared" si="13"/>
        <v/>
      </c>
      <c r="AD115" s="1">
        <f t="shared" si="20"/>
        <v>1</v>
      </c>
    </row>
    <row r="116" spans="2:30" hidden="1" x14ac:dyDescent="0.2">
      <c r="B116" s="44" t="str">
        <f t="shared" si="14"/>
        <v/>
      </c>
      <c r="C116" s="45"/>
      <c r="D116" s="45"/>
      <c r="E116" s="45"/>
      <c r="F116" s="337" t="str">
        <f>IF(סיווג!$V116&lt;&gt;1,"",'תנאי סף'!F116)</f>
        <v/>
      </c>
      <c r="G116" s="341" t="str">
        <f>IF($F116="","",סיווג!N116)</f>
        <v/>
      </c>
      <c r="H116" s="51"/>
      <c r="I116" s="50"/>
      <c r="J116" s="51"/>
      <c r="K116" s="50"/>
      <c r="L116" s="51"/>
      <c r="M116" s="50"/>
      <c r="N116" s="53"/>
      <c r="O116" s="337"/>
      <c r="P116" s="51"/>
      <c r="Q116" s="51"/>
      <c r="R116" s="51"/>
      <c r="S116" s="51"/>
      <c r="T116" s="51"/>
      <c r="U116" s="51" t="str">
        <f t="shared" si="15"/>
        <v/>
      </c>
      <c r="V116" s="51">
        <v>1</v>
      </c>
      <c r="W116" s="51" t="str">
        <f t="shared" si="16"/>
        <v/>
      </c>
      <c r="X116" s="340" t="str">
        <f>IF(F116="","",IF($G$23=1,סיווג!Z116,1))</f>
        <v/>
      </c>
      <c r="Y116" s="51" t="str">
        <f t="shared" si="17"/>
        <v/>
      </c>
      <c r="Z116" s="275" t="str">
        <f t="shared" si="18"/>
        <v/>
      </c>
      <c r="AA116" s="1">
        <f t="shared" si="19"/>
        <v>1</v>
      </c>
      <c r="AB116" s="1" t="str">
        <f t="shared" si="13"/>
        <v/>
      </c>
      <c r="AC116" s="1" t="str">
        <f t="shared" si="13"/>
        <v/>
      </c>
      <c r="AD116" s="1">
        <f t="shared" si="20"/>
        <v>1</v>
      </c>
    </row>
    <row r="117" spans="2:30" hidden="1" x14ac:dyDescent="0.2">
      <c r="B117" s="44" t="str">
        <f t="shared" si="14"/>
        <v/>
      </c>
      <c r="C117" s="45"/>
      <c r="D117" s="45"/>
      <c r="E117" s="45"/>
      <c r="F117" s="337" t="str">
        <f>IF(סיווג!$V117&lt;&gt;1,"",'תנאי סף'!F117)</f>
        <v/>
      </c>
      <c r="G117" s="341" t="str">
        <f>IF($F117="","",סיווג!N117)</f>
        <v/>
      </c>
      <c r="H117" s="51"/>
      <c r="I117" s="50"/>
      <c r="J117" s="51"/>
      <c r="K117" s="50"/>
      <c r="L117" s="51"/>
      <c r="M117" s="50"/>
      <c r="N117" s="53"/>
      <c r="O117" s="337"/>
      <c r="P117" s="51"/>
      <c r="Q117" s="51"/>
      <c r="R117" s="51"/>
      <c r="S117" s="51"/>
      <c r="T117" s="51"/>
      <c r="U117" s="51" t="str">
        <f t="shared" si="15"/>
        <v/>
      </c>
      <c r="V117" s="51">
        <v>1</v>
      </c>
      <c r="W117" s="51" t="str">
        <f t="shared" si="16"/>
        <v/>
      </c>
      <c r="X117" s="340" t="str">
        <f>IF(F117="","",IF($G$23=1,סיווג!Z117,1))</f>
        <v/>
      </c>
      <c r="Y117" s="51" t="str">
        <f t="shared" si="17"/>
        <v/>
      </c>
      <c r="Z117" s="275" t="str">
        <f t="shared" si="18"/>
        <v/>
      </c>
      <c r="AA117" s="1">
        <f t="shared" si="19"/>
        <v>1</v>
      </c>
      <c r="AB117" s="1" t="str">
        <f t="shared" si="13"/>
        <v/>
      </c>
      <c r="AC117" s="1" t="str">
        <f t="shared" si="13"/>
        <v/>
      </c>
      <c r="AD117" s="1">
        <f t="shared" si="20"/>
        <v>1</v>
      </c>
    </row>
    <row r="118" spans="2:30" hidden="1" x14ac:dyDescent="0.2">
      <c r="B118" s="44" t="str">
        <f t="shared" si="14"/>
        <v/>
      </c>
      <c r="C118" s="45"/>
      <c r="D118" s="45"/>
      <c r="E118" s="45"/>
      <c r="F118" s="337" t="str">
        <f>IF(סיווג!$V118&lt;&gt;1,"",'תנאי סף'!F118)</f>
        <v/>
      </c>
      <c r="G118" s="341" t="str">
        <f>IF($F118="","",סיווג!N118)</f>
        <v/>
      </c>
      <c r="H118" s="51"/>
      <c r="I118" s="50"/>
      <c r="J118" s="51"/>
      <c r="K118" s="50"/>
      <c r="L118" s="51"/>
      <c r="M118" s="50"/>
      <c r="N118" s="53"/>
      <c r="O118" s="337"/>
      <c r="P118" s="51"/>
      <c r="Q118" s="51"/>
      <c r="R118" s="51"/>
      <c r="S118" s="51"/>
      <c r="T118" s="51"/>
      <c r="U118" s="51" t="str">
        <f t="shared" si="15"/>
        <v/>
      </c>
      <c r="V118" s="51">
        <v>1</v>
      </c>
      <c r="W118" s="51" t="str">
        <f t="shared" si="16"/>
        <v/>
      </c>
      <c r="X118" s="340" t="str">
        <f>IF(F118="","",IF($G$23=1,סיווג!Z118,1))</f>
        <v/>
      </c>
      <c r="Y118" s="51" t="str">
        <f t="shared" si="17"/>
        <v/>
      </c>
      <c r="Z118" s="275" t="str">
        <f t="shared" si="18"/>
        <v/>
      </c>
      <c r="AA118" s="1">
        <f t="shared" si="19"/>
        <v>1</v>
      </c>
      <c r="AB118" s="1" t="str">
        <f t="shared" si="13"/>
        <v/>
      </c>
      <c r="AC118" s="1" t="str">
        <f t="shared" si="13"/>
        <v/>
      </c>
      <c r="AD118" s="1">
        <f t="shared" si="20"/>
        <v>1</v>
      </c>
    </row>
    <row r="119" spans="2:30" hidden="1" x14ac:dyDescent="0.2">
      <c r="B119" s="44" t="str">
        <f t="shared" si="14"/>
        <v/>
      </c>
      <c r="C119" s="45"/>
      <c r="D119" s="45"/>
      <c r="E119" s="45"/>
      <c r="F119" s="337" t="str">
        <f>IF(סיווג!$V119&lt;&gt;1,"",'תנאי סף'!F119)</f>
        <v/>
      </c>
      <c r="G119" s="341" t="str">
        <f>IF($F119="","",סיווג!N119)</f>
        <v/>
      </c>
      <c r="H119" s="51"/>
      <c r="I119" s="50"/>
      <c r="J119" s="51"/>
      <c r="K119" s="50"/>
      <c r="L119" s="51"/>
      <c r="M119" s="50"/>
      <c r="N119" s="53"/>
      <c r="O119" s="337"/>
      <c r="P119" s="51"/>
      <c r="Q119" s="51"/>
      <c r="R119" s="51"/>
      <c r="S119" s="51"/>
      <c r="T119" s="51"/>
      <c r="U119" s="51" t="str">
        <f t="shared" si="15"/>
        <v/>
      </c>
      <c r="V119" s="51">
        <v>1</v>
      </c>
      <c r="W119" s="51" t="str">
        <f t="shared" si="16"/>
        <v/>
      </c>
      <c r="X119" s="340" t="str">
        <f>IF(F119="","",IF($G$23=1,סיווג!Z119,1))</f>
        <v/>
      </c>
      <c r="Y119" s="51" t="str">
        <f t="shared" si="17"/>
        <v/>
      </c>
      <c r="Z119" s="275" t="str">
        <f t="shared" si="18"/>
        <v/>
      </c>
      <c r="AA119" s="1">
        <f t="shared" si="19"/>
        <v>1</v>
      </c>
      <c r="AB119" s="1" t="str">
        <f t="shared" si="13"/>
        <v/>
      </c>
      <c r="AC119" s="1" t="str">
        <f t="shared" si="13"/>
        <v/>
      </c>
      <c r="AD119" s="1">
        <f t="shared" si="20"/>
        <v>1</v>
      </c>
    </row>
    <row r="120" spans="2:30" hidden="1" x14ac:dyDescent="0.2">
      <c r="B120" s="44" t="str">
        <f t="shared" si="14"/>
        <v/>
      </c>
      <c r="C120" s="45"/>
      <c r="D120" s="45"/>
      <c r="E120" s="45"/>
      <c r="F120" s="337" t="str">
        <f>IF(סיווג!$V120&lt;&gt;1,"",'תנאי סף'!F120)</f>
        <v/>
      </c>
      <c r="G120" s="341" t="str">
        <f>IF($F120="","",סיווג!N120)</f>
        <v/>
      </c>
      <c r="H120" s="51"/>
      <c r="I120" s="50"/>
      <c r="J120" s="51"/>
      <c r="K120" s="50"/>
      <c r="L120" s="51"/>
      <c r="M120" s="50"/>
      <c r="N120" s="53"/>
      <c r="O120" s="337"/>
      <c r="P120" s="51"/>
      <c r="Q120" s="51"/>
      <c r="R120" s="51"/>
      <c r="S120" s="51"/>
      <c r="T120" s="51"/>
      <c r="U120" s="51" t="str">
        <f t="shared" si="15"/>
        <v/>
      </c>
      <c r="V120" s="51">
        <v>1</v>
      </c>
      <c r="W120" s="51" t="str">
        <f t="shared" si="16"/>
        <v/>
      </c>
      <c r="X120" s="340" t="str">
        <f>IF(F120="","",IF($G$23=1,סיווג!Z120,1))</f>
        <v/>
      </c>
      <c r="Y120" s="51" t="str">
        <f t="shared" si="17"/>
        <v/>
      </c>
      <c r="Z120" s="275" t="str">
        <f t="shared" si="18"/>
        <v/>
      </c>
      <c r="AA120" s="1">
        <f t="shared" si="19"/>
        <v>1</v>
      </c>
      <c r="AB120" s="1" t="str">
        <f t="shared" si="13"/>
        <v/>
      </c>
      <c r="AC120" s="1" t="str">
        <f t="shared" si="13"/>
        <v/>
      </c>
      <c r="AD120" s="1">
        <f t="shared" si="20"/>
        <v>1</v>
      </c>
    </row>
    <row r="121" spans="2:30" hidden="1" x14ac:dyDescent="0.2">
      <c r="B121" s="44" t="str">
        <f t="shared" si="14"/>
        <v/>
      </c>
      <c r="C121" s="45"/>
      <c r="D121" s="45"/>
      <c r="E121" s="45"/>
      <c r="F121" s="337" t="str">
        <f>IF(סיווג!$V121&lt;&gt;1,"",'תנאי סף'!F121)</f>
        <v/>
      </c>
      <c r="G121" s="341" t="str">
        <f>IF($F121="","",סיווג!N121)</f>
        <v/>
      </c>
      <c r="H121" s="51"/>
      <c r="I121" s="50"/>
      <c r="J121" s="51"/>
      <c r="K121" s="50"/>
      <c r="L121" s="51"/>
      <c r="M121" s="50"/>
      <c r="N121" s="53"/>
      <c r="O121" s="337"/>
      <c r="P121" s="51"/>
      <c r="Q121" s="51"/>
      <c r="R121" s="51"/>
      <c r="S121" s="51"/>
      <c r="T121" s="51"/>
      <c r="U121" s="51" t="str">
        <f t="shared" si="15"/>
        <v/>
      </c>
      <c r="V121" s="51">
        <v>1</v>
      </c>
      <c r="W121" s="51" t="str">
        <f t="shared" si="16"/>
        <v/>
      </c>
      <c r="X121" s="340" t="str">
        <f>IF(F121="","",IF($G$23=1,סיווג!Z121,1))</f>
        <v/>
      </c>
      <c r="Y121" s="51" t="str">
        <f t="shared" si="17"/>
        <v/>
      </c>
      <c r="Z121" s="275" t="str">
        <f t="shared" si="18"/>
        <v/>
      </c>
      <c r="AA121" s="1">
        <f t="shared" si="19"/>
        <v>1</v>
      </c>
      <c r="AB121" s="1" t="str">
        <f t="shared" si="13"/>
        <v/>
      </c>
      <c r="AC121" s="1" t="str">
        <f t="shared" si="13"/>
        <v/>
      </c>
      <c r="AD121" s="1">
        <f t="shared" si="20"/>
        <v>1</v>
      </c>
    </row>
    <row r="122" spans="2:30" hidden="1" x14ac:dyDescent="0.2">
      <c r="B122" s="44" t="str">
        <f t="shared" si="14"/>
        <v/>
      </c>
      <c r="C122" s="45"/>
      <c r="D122" s="45"/>
      <c r="E122" s="45"/>
      <c r="F122" s="337" t="str">
        <f>IF(סיווג!$V122&lt;&gt;1,"",'תנאי סף'!F122)</f>
        <v/>
      </c>
      <c r="G122" s="341" t="str">
        <f>IF($F122="","",סיווג!N122)</f>
        <v/>
      </c>
      <c r="H122" s="51"/>
      <c r="I122" s="50"/>
      <c r="J122" s="51"/>
      <c r="K122" s="50"/>
      <c r="L122" s="51"/>
      <c r="M122" s="50"/>
      <c r="N122" s="53"/>
      <c r="O122" s="337"/>
      <c r="P122" s="51"/>
      <c r="Q122" s="51"/>
      <c r="R122" s="51"/>
      <c r="S122" s="51"/>
      <c r="T122" s="51"/>
      <c r="U122" s="51" t="str">
        <f t="shared" si="15"/>
        <v/>
      </c>
      <c r="V122" s="51">
        <v>1</v>
      </c>
      <c r="W122" s="51" t="str">
        <f t="shared" si="16"/>
        <v/>
      </c>
      <c r="X122" s="340" t="str">
        <f>IF(F122="","",IF($G$23=1,סיווג!Z122,1))</f>
        <v/>
      </c>
      <c r="Y122" s="51" t="str">
        <f t="shared" si="17"/>
        <v/>
      </c>
      <c r="Z122" s="275" t="str">
        <f t="shared" si="18"/>
        <v/>
      </c>
      <c r="AA122" s="1">
        <f t="shared" si="19"/>
        <v>1</v>
      </c>
      <c r="AB122" s="1" t="str">
        <f t="shared" si="13"/>
        <v/>
      </c>
      <c r="AC122" s="1" t="str">
        <f t="shared" si="13"/>
        <v/>
      </c>
      <c r="AD122" s="1">
        <f t="shared" si="20"/>
        <v>1</v>
      </c>
    </row>
    <row r="123" spans="2:30" hidden="1" x14ac:dyDescent="0.2">
      <c r="B123" s="44" t="str">
        <f t="shared" si="14"/>
        <v/>
      </c>
      <c r="C123" s="45"/>
      <c r="D123" s="45"/>
      <c r="E123" s="45"/>
      <c r="F123" s="337" t="str">
        <f>IF(סיווג!$V123&lt;&gt;1,"",'תנאי סף'!F123)</f>
        <v/>
      </c>
      <c r="G123" s="341" t="str">
        <f>IF($F123="","",סיווג!N123)</f>
        <v/>
      </c>
      <c r="H123" s="51"/>
      <c r="I123" s="50"/>
      <c r="J123" s="51"/>
      <c r="K123" s="50"/>
      <c r="L123" s="51"/>
      <c r="M123" s="50"/>
      <c r="N123" s="53"/>
      <c r="O123" s="337"/>
      <c r="P123" s="51"/>
      <c r="Q123" s="51"/>
      <c r="R123" s="51"/>
      <c r="S123" s="51"/>
      <c r="T123" s="51"/>
      <c r="U123" s="51" t="str">
        <f t="shared" si="15"/>
        <v/>
      </c>
      <c r="V123" s="51">
        <v>1</v>
      </c>
      <c r="W123" s="51" t="str">
        <f t="shared" si="16"/>
        <v/>
      </c>
      <c r="X123" s="340" t="str">
        <f>IF(F123="","",IF($G$23=1,סיווג!Z123,1))</f>
        <v/>
      </c>
      <c r="Y123" s="51" t="str">
        <f t="shared" si="17"/>
        <v/>
      </c>
      <c r="Z123" s="275" t="str">
        <f t="shared" si="18"/>
        <v/>
      </c>
      <c r="AA123" s="1">
        <f t="shared" si="19"/>
        <v>1</v>
      </c>
      <c r="AB123" s="1" t="str">
        <f t="shared" si="13"/>
        <v/>
      </c>
      <c r="AC123" s="1" t="str">
        <f t="shared" si="13"/>
        <v/>
      </c>
      <c r="AD123" s="1">
        <f t="shared" si="20"/>
        <v>1</v>
      </c>
    </row>
    <row r="124" spans="2:30" hidden="1" x14ac:dyDescent="0.2">
      <c r="B124" s="44" t="str">
        <f t="shared" si="14"/>
        <v/>
      </c>
      <c r="C124" s="45"/>
      <c r="D124" s="45"/>
      <c r="E124" s="45"/>
      <c r="F124" s="337" t="str">
        <f>IF(סיווג!$V124&lt;&gt;1,"",'תנאי סף'!F124)</f>
        <v/>
      </c>
      <c r="G124" s="341" t="str">
        <f>IF($F124="","",סיווג!N124)</f>
        <v/>
      </c>
      <c r="H124" s="51"/>
      <c r="I124" s="50"/>
      <c r="J124" s="51"/>
      <c r="K124" s="50"/>
      <c r="L124" s="51"/>
      <c r="M124" s="50"/>
      <c r="N124" s="53"/>
      <c r="O124" s="337"/>
      <c r="P124" s="51"/>
      <c r="Q124" s="51"/>
      <c r="R124" s="51"/>
      <c r="S124" s="51"/>
      <c r="T124" s="51"/>
      <c r="U124" s="51" t="str">
        <f t="shared" si="15"/>
        <v/>
      </c>
      <c r="V124" s="51">
        <v>1</v>
      </c>
      <c r="W124" s="51" t="str">
        <f t="shared" si="16"/>
        <v/>
      </c>
      <c r="X124" s="340" t="str">
        <f>IF(F124="","",IF($G$23=1,סיווג!Z124,1))</f>
        <v/>
      </c>
      <c r="Y124" s="51" t="str">
        <f t="shared" si="17"/>
        <v/>
      </c>
      <c r="Z124" s="275" t="str">
        <f t="shared" si="18"/>
        <v/>
      </c>
      <c r="AA124" s="1">
        <f t="shared" si="19"/>
        <v>1</v>
      </c>
      <c r="AB124" s="1" t="str">
        <f t="shared" si="13"/>
        <v/>
      </c>
      <c r="AC124" s="1" t="str">
        <f t="shared" si="13"/>
        <v/>
      </c>
      <c r="AD124" s="1">
        <f t="shared" si="20"/>
        <v>1</v>
      </c>
    </row>
    <row r="125" spans="2:30" hidden="1" x14ac:dyDescent="0.2">
      <c r="B125" s="44" t="str">
        <f t="shared" si="14"/>
        <v/>
      </c>
      <c r="C125" s="45"/>
      <c r="D125" s="45"/>
      <c r="E125" s="45"/>
      <c r="F125" s="337" t="str">
        <f>IF(סיווג!$V125&lt;&gt;1,"",'תנאי סף'!F125)</f>
        <v/>
      </c>
      <c r="G125" s="341" t="str">
        <f>IF($F125="","",סיווג!N125)</f>
        <v/>
      </c>
      <c r="H125" s="51"/>
      <c r="I125" s="50"/>
      <c r="J125" s="51"/>
      <c r="K125" s="50"/>
      <c r="L125" s="51"/>
      <c r="M125" s="50"/>
      <c r="N125" s="53"/>
      <c r="O125" s="337"/>
      <c r="P125" s="51"/>
      <c r="Q125" s="51"/>
      <c r="R125" s="51"/>
      <c r="S125" s="51"/>
      <c r="T125" s="51"/>
      <c r="U125" s="51" t="str">
        <f t="shared" si="15"/>
        <v/>
      </c>
      <c r="V125" s="51">
        <v>1</v>
      </c>
      <c r="W125" s="51" t="str">
        <f t="shared" si="16"/>
        <v/>
      </c>
      <c r="X125" s="340" t="str">
        <f>IF(F125="","",IF($G$23=1,סיווג!Z125,1))</f>
        <v/>
      </c>
      <c r="Y125" s="51" t="str">
        <f t="shared" si="17"/>
        <v/>
      </c>
      <c r="Z125" s="275" t="str">
        <f t="shared" si="18"/>
        <v/>
      </c>
      <c r="AA125" s="1">
        <f t="shared" si="19"/>
        <v>1</v>
      </c>
      <c r="AB125" s="1" t="str">
        <f t="shared" si="13"/>
        <v/>
      </c>
      <c r="AC125" s="1" t="str">
        <f t="shared" si="13"/>
        <v/>
      </c>
      <c r="AD125" s="1">
        <f t="shared" si="20"/>
        <v>1</v>
      </c>
    </row>
    <row r="126" spans="2:30" hidden="1" x14ac:dyDescent="0.2">
      <c r="B126" s="44" t="str">
        <f t="shared" si="14"/>
        <v/>
      </c>
      <c r="C126" s="45"/>
      <c r="D126" s="45"/>
      <c r="E126" s="45"/>
      <c r="F126" s="337" t="str">
        <f>IF(סיווג!$V126&lt;&gt;1,"",'תנאי סף'!F126)</f>
        <v/>
      </c>
      <c r="G126" s="341" t="str">
        <f>IF($F126="","",סיווג!N126)</f>
        <v/>
      </c>
      <c r="H126" s="51"/>
      <c r="I126" s="50"/>
      <c r="J126" s="51"/>
      <c r="K126" s="50"/>
      <c r="L126" s="51"/>
      <c r="M126" s="50"/>
      <c r="N126" s="53"/>
      <c r="O126" s="337"/>
      <c r="P126" s="51"/>
      <c r="Q126" s="51"/>
      <c r="R126" s="51"/>
      <c r="S126" s="51"/>
      <c r="T126" s="51"/>
      <c r="U126" s="51" t="str">
        <f t="shared" si="15"/>
        <v/>
      </c>
      <c r="V126" s="51">
        <v>1</v>
      </c>
      <c r="W126" s="51" t="str">
        <f t="shared" si="16"/>
        <v/>
      </c>
      <c r="X126" s="340" t="str">
        <f>IF(F126="","",IF($G$23=1,סיווג!Z126,1))</f>
        <v/>
      </c>
      <c r="Y126" s="51" t="str">
        <f t="shared" si="17"/>
        <v/>
      </c>
      <c r="Z126" s="275" t="str">
        <f t="shared" si="18"/>
        <v/>
      </c>
      <c r="AA126" s="1">
        <f t="shared" si="19"/>
        <v>1</v>
      </c>
      <c r="AB126" s="1" t="str">
        <f t="shared" si="13"/>
        <v/>
      </c>
      <c r="AC126" s="1" t="str">
        <f t="shared" si="13"/>
        <v/>
      </c>
      <c r="AD126" s="1">
        <f t="shared" si="20"/>
        <v>1</v>
      </c>
    </row>
    <row r="127" spans="2:30" hidden="1" x14ac:dyDescent="0.2">
      <c r="B127" s="44" t="str">
        <f t="shared" si="14"/>
        <v/>
      </c>
      <c r="C127" s="45"/>
      <c r="D127" s="45"/>
      <c r="E127" s="45"/>
      <c r="F127" s="337" t="str">
        <f>IF(סיווג!$V127&lt;&gt;1,"",'תנאי סף'!F127)</f>
        <v/>
      </c>
      <c r="G127" s="341" t="str">
        <f>IF($F127="","",סיווג!N127)</f>
        <v/>
      </c>
      <c r="H127" s="51"/>
      <c r="I127" s="50"/>
      <c r="J127" s="51"/>
      <c r="K127" s="50"/>
      <c r="L127" s="51"/>
      <c r="M127" s="50"/>
      <c r="N127" s="53"/>
      <c r="O127" s="337"/>
      <c r="P127" s="51"/>
      <c r="Q127" s="51"/>
      <c r="R127" s="51"/>
      <c r="S127" s="51"/>
      <c r="T127" s="51"/>
      <c r="U127" s="51" t="str">
        <f t="shared" si="15"/>
        <v/>
      </c>
      <c r="V127" s="51">
        <v>1</v>
      </c>
      <c r="W127" s="51" t="str">
        <f t="shared" si="16"/>
        <v/>
      </c>
      <c r="X127" s="340" t="str">
        <f>IF(F127="","",IF($G$23=1,סיווג!Z127,1))</f>
        <v/>
      </c>
      <c r="Y127" s="51" t="str">
        <f t="shared" si="17"/>
        <v/>
      </c>
      <c r="Z127" s="275" t="str">
        <f t="shared" si="18"/>
        <v/>
      </c>
      <c r="AA127" s="1">
        <f t="shared" si="19"/>
        <v>1</v>
      </c>
      <c r="AB127" s="1" t="str">
        <f t="shared" si="13"/>
        <v/>
      </c>
      <c r="AC127" s="1" t="str">
        <f t="shared" si="13"/>
        <v/>
      </c>
      <c r="AD127" s="1">
        <f t="shared" si="20"/>
        <v>1</v>
      </c>
    </row>
    <row r="128" spans="2:30" hidden="1" x14ac:dyDescent="0.2">
      <c r="B128" s="44" t="str">
        <f t="shared" si="14"/>
        <v/>
      </c>
      <c r="C128" s="45"/>
      <c r="D128" s="45"/>
      <c r="E128" s="45"/>
      <c r="F128" s="337" t="str">
        <f>IF(סיווג!$V128&lt;&gt;1,"",'תנאי סף'!F128)</f>
        <v/>
      </c>
      <c r="G128" s="341" t="str">
        <f>IF($F128="","",סיווג!N128)</f>
        <v/>
      </c>
      <c r="H128" s="51"/>
      <c r="I128" s="50"/>
      <c r="J128" s="51"/>
      <c r="K128" s="50"/>
      <c r="L128" s="51"/>
      <c r="M128" s="50"/>
      <c r="N128" s="53"/>
      <c r="O128" s="337"/>
      <c r="P128" s="51"/>
      <c r="Q128" s="51"/>
      <c r="R128" s="51"/>
      <c r="S128" s="51"/>
      <c r="T128" s="51"/>
      <c r="U128" s="51" t="str">
        <f t="shared" si="15"/>
        <v/>
      </c>
      <c r="V128" s="51">
        <v>1</v>
      </c>
      <c r="W128" s="51" t="str">
        <f t="shared" si="16"/>
        <v/>
      </c>
      <c r="X128" s="340" t="str">
        <f>IF(F128="","",IF($G$23=1,סיווג!Z128,1))</f>
        <v/>
      </c>
      <c r="Y128" s="51" t="str">
        <f t="shared" si="17"/>
        <v/>
      </c>
      <c r="Z128" s="275" t="str">
        <f t="shared" si="18"/>
        <v/>
      </c>
      <c r="AA128" s="1">
        <f t="shared" si="19"/>
        <v>1</v>
      </c>
      <c r="AB128" s="1" t="str">
        <f t="shared" si="13"/>
        <v/>
      </c>
      <c r="AC128" s="1" t="str">
        <f t="shared" si="13"/>
        <v/>
      </c>
      <c r="AD128" s="1">
        <f t="shared" si="20"/>
        <v>1</v>
      </c>
    </row>
    <row r="129" spans="2:30" hidden="1" x14ac:dyDescent="0.2">
      <c r="B129" s="44" t="str">
        <f t="shared" si="14"/>
        <v/>
      </c>
      <c r="C129" s="45"/>
      <c r="D129" s="45"/>
      <c r="E129" s="45"/>
      <c r="F129" s="337" t="str">
        <f>IF(סיווג!$V129&lt;&gt;1,"",'תנאי סף'!F129)</f>
        <v/>
      </c>
      <c r="G129" s="341" t="str">
        <f>IF($F129="","",סיווג!N129)</f>
        <v/>
      </c>
      <c r="H129" s="51"/>
      <c r="I129" s="50"/>
      <c r="J129" s="51"/>
      <c r="K129" s="50"/>
      <c r="L129" s="51"/>
      <c r="M129" s="50"/>
      <c r="N129" s="53"/>
      <c r="O129" s="337"/>
      <c r="P129" s="51"/>
      <c r="Q129" s="51"/>
      <c r="R129" s="51"/>
      <c r="S129" s="51"/>
      <c r="T129" s="51"/>
      <c r="U129" s="51" t="str">
        <f t="shared" si="15"/>
        <v/>
      </c>
      <c r="V129" s="51">
        <v>1</v>
      </c>
      <c r="W129" s="51" t="str">
        <f t="shared" si="16"/>
        <v/>
      </c>
      <c r="X129" s="340" t="str">
        <f>IF(F129="","",IF($G$23=1,סיווג!Z129,1))</f>
        <v/>
      </c>
      <c r="Y129" s="51" t="str">
        <f t="shared" si="17"/>
        <v/>
      </c>
      <c r="Z129" s="275" t="str">
        <f t="shared" si="18"/>
        <v/>
      </c>
      <c r="AA129" s="1">
        <f t="shared" si="19"/>
        <v>1</v>
      </c>
      <c r="AB129" s="1" t="str">
        <f t="shared" si="13"/>
        <v/>
      </c>
      <c r="AC129" s="1" t="str">
        <f t="shared" si="13"/>
        <v/>
      </c>
      <c r="AD129" s="1">
        <f t="shared" si="20"/>
        <v>1</v>
      </c>
    </row>
    <row r="130" spans="2:30" ht="15.75" hidden="1" thickBot="1" x14ac:dyDescent="0.25">
      <c r="B130" s="44" t="str">
        <f t="shared" si="14"/>
        <v/>
      </c>
      <c r="C130" s="45"/>
      <c r="D130" s="45"/>
      <c r="E130" s="45"/>
      <c r="F130" s="337" t="str">
        <f>IF(סיווג!$V130&lt;&gt;1,"",'תנאי סף'!F130)</f>
        <v/>
      </c>
      <c r="G130" s="341" t="str">
        <f>IF($F130="","",סיווג!N130)</f>
        <v/>
      </c>
      <c r="H130" s="51"/>
      <c r="I130" s="50"/>
      <c r="J130" s="51"/>
      <c r="K130" s="50"/>
      <c r="L130" s="51"/>
      <c r="M130" s="50"/>
      <c r="N130" s="53"/>
      <c r="O130" s="337"/>
      <c r="P130" s="51"/>
      <c r="Q130" s="51"/>
      <c r="R130" s="51"/>
      <c r="S130" s="51"/>
      <c r="T130" s="51"/>
      <c r="U130" s="51" t="str">
        <f t="shared" si="15"/>
        <v/>
      </c>
      <c r="V130" s="51">
        <v>1</v>
      </c>
      <c r="W130" s="51" t="str">
        <f t="shared" si="16"/>
        <v/>
      </c>
      <c r="X130" s="340" t="str">
        <f>IF(F130="","",IF($G$23=1,סיווג!Z130,1))</f>
        <v/>
      </c>
      <c r="Y130" s="51" t="str">
        <f t="shared" si="17"/>
        <v/>
      </c>
      <c r="Z130" s="275" t="str">
        <f t="shared" si="18"/>
        <v/>
      </c>
      <c r="AA130" s="1">
        <f t="shared" si="19"/>
        <v>1</v>
      </c>
      <c r="AB130" s="1" t="str">
        <f t="shared" si="13"/>
        <v/>
      </c>
      <c r="AC130" s="1" t="str">
        <f t="shared" si="13"/>
        <v/>
      </c>
      <c r="AD130" s="1">
        <f t="shared" si="20"/>
        <v>1</v>
      </c>
    </row>
    <row r="131" spans="2:30" ht="18.75" thickBot="1" x14ac:dyDescent="0.3">
      <c r="B131" s="482" t="s">
        <v>8</v>
      </c>
      <c r="C131" s="483"/>
      <c r="D131" s="483"/>
      <c r="E131" s="483"/>
      <c r="F131" s="483"/>
      <c r="G131" s="52">
        <f ca="1">SUM(G31:G130)</f>
        <v>457319</v>
      </c>
      <c r="H131" s="52">
        <f t="shared" ref="H131:Z131" si="21">SUM(H31:H130)</f>
        <v>0</v>
      </c>
      <c r="I131" s="52">
        <f t="shared" si="21"/>
        <v>0</v>
      </c>
      <c r="J131" s="52">
        <f t="shared" si="21"/>
        <v>0</v>
      </c>
      <c r="K131" s="52">
        <f t="shared" si="21"/>
        <v>0</v>
      </c>
      <c r="L131" s="52">
        <f t="shared" si="21"/>
        <v>0</v>
      </c>
      <c r="M131" s="52">
        <f t="shared" si="21"/>
        <v>0</v>
      </c>
      <c r="N131" s="52">
        <f t="shared" si="21"/>
        <v>0</v>
      </c>
      <c r="O131" s="52">
        <f t="shared" si="21"/>
        <v>0</v>
      </c>
      <c r="P131" s="52">
        <f t="shared" si="21"/>
        <v>0</v>
      </c>
      <c r="Q131" s="52">
        <f t="shared" si="21"/>
        <v>0</v>
      </c>
      <c r="R131" s="52">
        <f t="shared" si="21"/>
        <v>0</v>
      </c>
      <c r="S131" s="52">
        <f t="shared" si="21"/>
        <v>0</v>
      </c>
      <c r="T131" s="52">
        <f t="shared" si="21"/>
        <v>0</v>
      </c>
      <c r="U131" s="52">
        <f t="shared" ca="1" si="21"/>
        <v>457319</v>
      </c>
      <c r="V131" s="52">
        <f t="shared" si="21"/>
        <v>100</v>
      </c>
      <c r="W131" s="52">
        <f t="shared" ca="1" si="21"/>
        <v>457319</v>
      </c>
      <c r="X131" s="52">
        <f t="shared" ca="1" si="21"/>
        <v>2</v>
      </c>
      <c r="Y131" s="52">
        <f t="shared" ca="1" si="21"/>
        <v>457319</v>
      </c>
      <c r="Z131" s="276">
        <f t="shared" ca="1" si="21"/>
        <v>1</v>
      </c>
    </row>
  </sheetData>
  <sheetProtection password="CC01" sheet="1" objects="1" scenarios="1" formatColumns="0" formatRows="0"/>
  <mergeCells count="19">
    <mergeCell ref="Y29:Y30"/>
    <mergeCell ref="Z29:Z30"/>
    <mergeCell ref="G29:G30"/>
    <mergeCell ref="B1:Z1"/>
    <mergeCell ref="B29:B30"/>
    <mergeCell ref="C29:C30"/>
    <mergeCell ref="D29:D30"/>
    <mergeCell ref="E29:E30"/>
    <mergeCell ref="F29:F30"/>
    <mergeCell ref="U29:U30"/>
    <mergeCell ref="V29:V30"/>
    <mergeCell ref="W29:W30"/>
    <mergeCell ref="X29:X30"/>
    <mergeCell ref="T29:T30"/>
    <mergeCell ref="B131:F131"/>
    <mergeCell ref="P29:P30"/>
    <mergeCell ref="Q29:Q30"/>
    <mergeCell ref="R29:R30"/>
    <mergeCell ref="S29:S30"/>
  </mergeCells>
  <conditionalFormatting sqref="B31:E130 G31:N130 P31:Z130">
    <cfRule type="expression" dxfId="409" priority="30">
      <formula>$F31=""</formula>
    </cfRule>
  </conditionalFormatting>
  <conditionalFormatting sqref="B31:E130 G31:N130 P31:Z130">
    <cfRule type="expression" dxfId="408" priority="29" stopIfTrue="1">
      <formula>AND($F31="",B31&lt;&gt;"")</formula>
    </cfRule>
    <cfRule type="expression" dxfId="407" priority="31">
      <formula>B$30&lt;&gt;""</formula>
    </cfRule>
  </conditionalFormatting>
  <conditionalFormatting sqref="O31:O130">
    <cfRule type="expression" dxfId="406" priority="6">
      <formula>$F31=""</formula>
    </cfRule>
  </conditionalFormatting>
  <conditionalFormatting sqref="O31:O130">
    <cfRule type="expression" dxfId="405" priority="5" stopIfTrue="1">
      <formula>AND($F31="",O31&lt;&gt;"")</formula>
    </cfRule>
    <cfRule type="expression" dxfId="404" priority="7">
      <formula>O$30&lt;&gt;""</formula>
    </cfRule>
  </conditionalFormatting>
  <conditionalFormatting sqref="F31:F130">
    <cfRule type="expression" dxfId="403" priority="2">
      <formula>$F31=""</formula>
    </cfRule>
  </conditionalFormatting>
  <conditionalFormatting sqref="F31:F130">
    <cfRule type="expression" dxfId="402" priority="1" stopIfTrue="1">
      <formula>AND($F31="",F31&lt;&gt;"")</formula>
    </cfRule>
    <cfRule type="expression" dxfId="401" priority="3">
      <formula>F$30&lt;&gt;""</formula>
    </cfRule>
  </conditionalFormatting>
  <dataValidations count="9">
    <dataValidation type="decimal" operator="notBetween" allowBlank="1" showInputMessage="1" showErrorMessage="1" errorTitle="נתון שגוי." error="ניתן להזין רק מספר" sqref="H31">
      <formula1>-999999999</formula1>
      <formula2>-999999998</formula2>
    </dataValidation>
    <dataValidation type="whole" operator="notBetween" allowBlank="1" showInputMessage="1" showErrorMessage="1" errorTitle="נתון שגוי." error="ניתן להזין רק מספר שלם" sqref="I31:I130">
      <formula1>-999999999</formula1>
      <formula2>-999999998</formula2>
    </dataValidation>
    <dataValidation type="decimal" operator="greaterThanOrEqual" allowBlank="1" showInputMessage="1" showErrorMessage="1" errorTitle="נתון שגוי." error="ניתן להזין רק מספר גדול או שווה ל-0." sqref="J31:J1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 allowBlank="1" showInputMessage="1" showErrorMessage="1" errorTitle="נתון שגוי." error="ניתן להזין רק מספר גדול מ-0" sqref="L31:L130">
      <formula1>0</formula1>
    </dataValidation>
    <dataValidation type="whole" operator="greaterThan" allowBlank="1" showInputMessage="1" showErrorMessage="1" errorTitle="נתון שגוי." error="ניתן להזין רק מספר שלם גדול מ-0" sqref="M31:M130">
      <formula1>0</formula1>
    </dataValidation>
    <dataValidation operator="greaterThanOrEqual" allowBlank="1" showInputMessage="1" showErrorMessage="1" errorTitle="נתון שגוי." error="ניתן להזין רק מספר שלם גדול או שווה ל-0." sqref="G31:G130"/>
    <dataValidation type="list" allowBlank="1" showInputMessage="1" showErrorMessage="1" sqref="O31:O130">
      <formula1>OFFSET($BA31,0,0,1,COUNTA($BA31:$BJ31))</formula1>
    </dataValidation>
    <dataValidation type="list" allowBlank="1" showInputMessage="1" showErrorMessage="1" sqref="H30:O30">
      <formula1>OFFSET($AE$1,0,0,1,COUNTA($AE$1:$AZ$1))</formula1>
    </dataValidation>
  </dataValidations>
  <printOptions horizontalCentered="1"/>
  <pageMargins left="0.33" right="0.25" top="0.74803149606299213" bottom="0.74803149606299213" header="0.31496062992125984" footer="0.31496062992125984"/>
  <pageSetup paperSize="9"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32" operator="containsText" id="{2825172E-495E-419E-AF5B-1B8004CB0984}">
            <xm:f>NOT(ISERROR(SEARCH($AB$1,B31)))</xm:f>
            <xm:f>$AB$1</xm:f>
            <x14:dxf>
              <fill>
                <patternFill>
                  <bgColor rgb="FFFF0000"/>
                </patternFill>
              </fill>
            </x14:dxf>
          </x14:cfRule>
          <xm:sqref>B31:E130 G31:N130 P31:Z130</xm:sqref>
        </x14:conditionalFormatting>
        <x14:conditionalFormatting xmlns:xm="http://schemas.microsoft.com/office/excel/2006/main">
          <x14:cfRule type="containsText" priority="8" operator="containsText" id="{5B60191C-0240-4AE3-826F-CFC1D558412B}">
            <xm:f>NOT(ISERROR(SEARCH($AB$1,O31)))</xm:f>
            <xm:f>$AB$1</xm:f>
            <x14:dxf>
              <fill>
                <patternFill>
                  <bgColor rgb="FFFF0000"/>
                </patternFill>
              </fill>
            </x14:dxf>
          </x14:cfRule>
          <xm:sqref>O31:O130</xm:sqref>
        </x14:conditionalFormatting>
        <x14:conditionalFormatting xmlns:xm="http://schemas.microsoft.com/office/excel/2006/main">
          <x14:cfRule type="containsText" priority="4" operator="containsText" id="{69AA1682-EEDB-450E-B5E7-20AF008D6C9B}">
            <xm:f>NOT(ISERROR(SEARCH($AB$1,F31)))</xm:f>
            <xm:f>$AB$1</xm:f>
            <x14:dxf>
              <fill>
                <patternFill>
                  <bgColor rgb="FFFF0000"/>
                </patternFill>
              </fill>
            </x14:dxf>
          </x14:cfRule>
          <xm:sqref>F31:F130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__7">
    <tabColor theme="4" tint="-0.249977111117893"/>
    <pageSetUpPr fitToPage="1"/>
  </sheetPr>
  <dimension ref="A1:BG131"/>
  <sheetViews>
    <sheetView rightToLeft="1" view="pageBreakPreview" topLeftCell="B1" zoomScale="90" zoomScaleNormal="100" zoomScaleSheetLayoutView="90" workbookViewId="0">
      <pane xSplit="2" ySplit="30" topLeftCell="D31" activePane="bottomRight" state="frozen"/>
      <selection activeCell="D39" sqref="D39"/>
      <selection pane="topRight" activeCell="D39" sqref="D39"/>
      <selection pane="bottomLeft" activeCell="D39" sqref="D39"/>
      <selection pane="bottomRight" activeCell="C34" sqref="C34"/>
    </sheetView>
  </sheetViews>
  <sheetFormatPr defaultRowHeight="12.75" x14ac:dyDescent="0.2"/>
  <cols>
    <col min="1" max="1" width="0" style="257" hidden="1" customWidth="1"/>
    <col min="2" max="2" width="6.42578125" style="257" customWidth="1"/>
    <col min="3" max="3" width="21.140625" style="257" bestFit="1" customWidth="1"/>
    <col min="4" max="4" width="15" style="257" customWidth="1"/>
    <col min="5" max="5" width="12.7109375" style="257" customWidth="1"/>
    <col min="6" max="6" width="14" style="257" customWidth="1"/>
    <col min="7" max="7" width="14.85546875" style="257" customWidth="1"/>
    <col min="8" max="8" width="14" style="272" hidden="1" customWidth="1"/>
    <col min="9" max="9" width="13.7109375" style="272" hidden="1" customWidth="1"/>
    <col min="10" max="10" width="13.140625" style="272" hidden="1" customWidth="1"/>
    <col min="11" max="11" width="14.140625" style="272" hidden="1" customWidth="1"/>
    <col min="12" max="12" width="12.85546875" style="272" hidden="1" customWidth="1"/>
    <col min="13" max="29" width="10.7109375" style="272" hidden="1" customWidth="1"/>
    <col min="30" max="30" width="13.28515625" style="272" customWidth="1"/>
    <col min="31" max="31" width="14.85546875" style="272" customWidth="1"/>
    <col min="32" max="32" width="14" style="272" bestFit="1" customWidth="1"/>
    <col min="33" max="33" width="9.140625" style="257" hidden="1" customWidth="1"/>
    <col min="34" max="34" width="8.85546875" style="257" hidden="1" customWidth="1"/>
    <col min="35" max="59" width="1.85546875" style="257" hidden="1" customWidth="1"/>
    <col min="60" max="16384" width="9.140625" style="257"/>
  </cols>
  <sheetData>
    <row r="1" spans="8:38" ht="34.5" customHeight="1" x14ac:dyDescent="0.2">
      <c r="H1" s="257"/>
      <c r="I1" s="257"/>
      <c r="J1" s="257"/>
      <c r="K1" s="257"/>
      <c r="L1" s="257"/>
      <c r="M1" s="257"/>
      <c r="N1" s="257"/>
      <c r="O1" s="257"/>
      <c r="P1" s="257"/>
      <c r="Q1" s="257"/>
      <c r="R1" s="257"/>
      <c r="S1" s="257"/>
      <c r="T1" s="257"/>
      <c r="U1" s="257"/>
      <c r="V1" s="257"/>
      <c r="W1" s="257"/>
      <c r="X1" s="257"/>
      <c r="Y1" s="257"/>
      <c r="Z1" s="257"/>
      <c r="AA1" s="257"/>
      <c r="AB1" s="257"/>
      <c r="AC1" s="257"/>
      <c r="AD1" s="257"/>
      <c r="AE1" s="22" t="str">
        <f>'פרמטרים לקריטריונים'!$B$4</f>
        <v>שנת תקציב</v>
      </c>
      <c r="AF1" s="23">
        <f>'פרמטרים לקריטריונים'!$C$4</f>
        <v>2018</v>
      </c>
      <c r="AH1" s="258" t="s">
        <v>27</v>
      </c>
      <c r="AI1" s="258"/>
      <c r="AJ1" s="258"/>
      <c r="AK1" s="258"/>
      <c r="AL1" s="258"/>
    </row>
    <row r="2" spans="8:38" ht="36.75" thickBot="1" x14ac:dyDescent="0.25">
      <c r="H2" s="257"/>
      <c r="I2" s="257"/>
      <c r="J2" s="257"/>
      <c r="K2" s="257"/>
      <c r="L2" s="257"/>
      <c r="M2" s="257"/>
      <c r="N2" s="257"/>
      <c r="O2" s="257"/>
      <c r="P2" s="257"/>
      <c r="Q2" s="257"/>
      <c r="R2" s="257"/>
      <c r="S2" s="257"/>
      <c r="T2" s="257"/>
      <c r="U2" s="257"/>
      <c r="V2" s="257"/>
      <c r="W2" s="257"/>
      <c r="X2" s="257"/>
      <c r="Y2" s="257"/>
      <c r="Z2" s="257"/>
      <c r="AA2" s="257"/>
      <c r="AB2" s="257"/>
      <c r="AC2" s="257"/>
      <c r="AD2" s="257"/>
      <c r="AE2" s="30" t="str">
        <f>'פרמטרים לקריטריונים'!$B$5</f>
        <v>תקציב התמיכה</v>
      </c>
      <c r="AF2" s="32">
        <f>'פרמטרים לקריטריונים'!$C$5</f>
        <v>279168</v>
      </c>
    </row>
    <row r="3" spans="8:38" hidden="1" x14ac:dyDescent="0.2">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row>
    <row r="4" spans="8:38" hidden="1" x14ac:dyDescent="0.2">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pans="8:38" hidden="1" x14ac:dyDescent="0.2">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pans="8:38" hidden="1" x14ac:dyDescent="0.2">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pans="8:38" hidden="1" x14ac:dyDescent="0.2">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pans="8:38" hidden="1" x14ac:dyDescent="0.2">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pans="8:38" hidden="1" x14ac:dyDescent="0.2">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pans="8:38" hidden="1" x14ac:dyDescent="0.2">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pans="8:38" hidden="1" x14ac:dyDescent="0.2">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pans="8:38" hidden="1" x14ac:dyDescent="0.2">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pans="8:38" hidden="1" x14ac:dyDescent="0.2">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pans="8:38" hidden="1" x14ac:dyDescent="0.2">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pans="8:38" hidden="1" x14ac:dyDescent="0.2">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pans="8:38" hidden="1" x14ac:dyDescent="0.2">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pans="1:59" hidden="1" x14ac:dyDescent="0.2">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pans="1:59" hidden="1" x14ac:dyDescent="0.2">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pans="1:59" hidden="1" x14ac:dyDescent="0.2">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pans="1:59" hidden="1" x14ac:dyDescent="0.2">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pans="1:59" hidden="1" x14ac:dyDescent="0.2">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pans="1:59" hidden="1" x14ac:dyDescent="0.2">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59" hidden="1" x14ac:dyDescent="0.2">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59" hidden="1" x14ac:dyDescent="0.2">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59" hidden="1" x14ac:dyDescent="0.2">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59" hidden="1" x14ac:dyDescent="0.2">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59" ht="13.5" thickBot="1" x14ac:dyDescent="0.25">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59" ht="18.75" thickBot="1" x14ac:dyDescent="0.3">
      <c r="B28" s="488" t="s">
        <v>11</v>
      </c>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row>
    <row r="29" spans="1:59" ht="42" customHeight="1" x14ac:dyDescent="0.2">
      <c r="A29" s="259"/>
      <c r="B29" s="474" t="s">
        <v>0</v>
      </c>
      <c r="C29" s="474" t="s">
        <v>1</v>
      </c>
      <c r="D29" s="260" t="str">
        <f t="array" ref="D29:AD29">TRANSPOSE('פרמטרים לקריטריונים'!$B$32:$B$58)</f>
        <v>מספר המתחרים</v>
      </c>
      <c r="E29" s="260" t="str">
        <v>מספר השופטים</v>
      </c>
      <c r="F29" s="260" t="str">
        <v>מיקום גיאוגרפי</v>
      </c>
      <c r="G29" s="260" t="str">
        <v>תקציב</v>
      </c>
      <c r="H29" s="260">
        <v>0</v>
      </c>
      <c r="I29" s="260">
        <v>0</v>
      </c>
      <c r="J29" s="260">
        <v>0</v>
      </c>
      <c r="K29" s="260">
        <v>0</v>
      </c>
      <c r="L29" s="260">
        <v>0</v>
      </c>
      <c r="M29" s="260">
        <v>0</v>
      </c>
      <c r="N29" s="260">
        <v>0</v>
      </c>
      <c r="O29" s="260">
        <v>0</v>
      </c>
      <c r="P29" s="260">
        <v>0</v>
      </c>
      <c r="Q29" s="260">
        <v>0</v>
      </c>
      <c r="R29" s="260">
        <v>0</v>
      </c>
      <c r="S29" s="260">
        <v>0</v>
      </c>
      <c r="T29" s="260">
        <v>0</v>
      </c>
      <c r="U29" s="260">
        <v>0</v>
      </c>
      <c r="V29" s="260">
        <v>0</v>
      </c>
      <c r="W29" s="260">
        <v>0</v>
      </c>
      <c r="X29" s="260">
        <v>0</v>
      </c>
      <c r="Y29" s="260">
        <v>0</v>
      </c>
      <c r="Z29" s="260">
        <v>0</v>
      </c>
      <c r="AA29" s="260">
        <v>0</v>
      </c>
      <c r="AB29" s="260">
        <v>0</v>
      </c>
      <c r="AC29" s="260">
        <v>0</v>
      </c>
      <c r="AD29" s="260" t="str">
        <v>סה"כ</v>
      </c>
      <c r="AE29" s="260" t="s">
        <v>12</v>
      </c>
      <c r="AF29" s="261" t="s">
        <v>13</v>
      </c>
    </row>
    <row r="30" spans="1:59" ht="15.75" x14ac:dyDescent="0.2">
      <c r="A30" s="262"/>
      <c r="B30" s="490"/>
      <c r="C30" s="490"/>
      <c r="D30" s="263">
        <f t="array" ref="D30:AD30">TRANSPOSE('פרמטרים לקריטריונים'!$C$32:$C$58)</f>
        <v>0.25</v>
      </c>
      <c r="E30" s="263">
        <v>0.25</v>
      </c>
      <c r="F30" s="263">
        <v>0.25</v>
      </c>
      <c r="G30" s="263">
        <v>0.25</v>
      </c>
      <c r="H30" s="263">
        <v>0</v>
      </c>
      <c r="I30" s="263">
        <v>0</v>
      </c>
      <c r="J30" s="263">
        <v>0</v>
      </c>
      <c r="K30" s="263">
        <v>0</v>
      </c>
      <c r="L30" s="263">
        <v>0</v>
      </c>
      <c r="M30" s="263">
        <v>0</v>
      </c>
      <c r="N30" s="263">
        <v>0</v>
      </c>
      <c r="O30" s="263">
        <v>0</v>
      </c>
      <c r="P30" s="263">
        <v>0</v>
      </c>
      <c r="Q30" s="263">
        <v>0</v>
      </c>
      <c r="R30" s="263">
        <v>0</v>
      </c>
      <c r="S30" s="263">
        <v>0</v>
      </c>
      <c r="T30" s="263">
        <v>0</v>
      </c>
      <c r="U30" s="263">
        <v>0</v>
      </c>
      <c r="V30" s="263">
        <v>0</v>
      </c>
      <c r="W30" s="263">
        <v>0</v>
      </c>
      <c r="X30" s="263">
        <v>0</v>
      </c>
      <c r="Y30" s="263">
        <v>0</v>
      </c>
      <c r="Z30" s="263">
        <v>0</v>
      </c>
      <c r="AA30" s="263">
        <v>0</v>
      </c>
      <c r="AB30" s="263">
        <v>0</v>
      </c>
      <c r="AC30" s="263">
        <v>0</v>
      </c>
      <c r="AD30" s="263">
        <v>1</v>
      </c>
      <c r="AE30" s="263">
        <f>SUM(D30:AC30)</f>
        <v>1</v>
      </c>
      <c r="AF30" s="264">
        <f>AF2</f>
        <v>279168</v>
      </c>
    </row>
    <row r="31" spans="1:59" ht="15.75" x14ac:dyDescent="0.25">
      <c r="A31" s="265"/>
      <c r="B31" s="266" t="str">
        <f ca="1">IF(F31="","",ROW()-30)</f>
        <v/>
      </c>
      <c r="C31" s="178" t="str">
        <f ca="1">IF(סיווג!$V31&lt;&gt;1,"",'תנאי סף'!$F31)</f>
        <v/>
      </c>
      <c r="D31" s="267" t="str">
        <f ca="1">'מספר המתחרים'!Z31</f>
        <v/>
      </c>
      <c r="E31" s="267" t="str">
        <f ca="1">'מספר השופטים'!Z31</f>
        <v/>
      </c>
      <c r="F31" s="267" t="str">
        <f ca="1">'מיקום גיאוגרפי'!Z31</f>
        <v/>
      </c>
      <c r="G31" s="267" t="str">
        <f ca="1">תקציב!Z31</f>
        <v/>
      </c>
      <c r="H31" s="267"/>
      <c r="I31" s="267"/>
      <c r="J31" s="267"/>
      <c r="K31" s="267"/>
      <c r="L31" s="267"/>
      <c r="M31" s="268"/>
      <c r="N31" s="268"/>
      <c r="O31" s="268"/>
      <c r="P31" s="268"/>
      <c r="Q31" s="268"/>
      <c r="R31" s="268"/>
      <c r="S31" s="268"/>
      <c r="T31" s="268"/>
      <c r="U31" s="268"/>
      <c r="V31" s="268"/>
      <c r="W31" s="268"/>
      <c r="X31" s="268"/>
      <c r="Y31" s="268"/>
      <c r="Z31" s="268"/>
      <c r="AA31" s="268"/>
      <c r="AB31" s="268"/>
      <c r="AC31" s="268"/>
      <c r="AD31" s="268" t="str">
        <f ca="1">IF($C31="","",IF(AG31&lt;&gt;1,$AH$1,SUMPRODUCT($D$30:$AC$30,D31:AC31)))</f>
        <v/>
      </c>
      <c r="AE31" s="268" t="str">
        <f ca="1">IF($C31="","",IF(AG31&lt;&gt;1,$AH$1,IFERROR(AD31/$AD$131,0)))</f>
        <v/>
      </c>
      <c r="AF31" s="269" t="str">
        <f ca="1">IF($C31="","",IF(AG31&lt;&gt;1,$AH$1,AE31*$AF$30))</f>
        <v/>
      </c>
      <c r="AG31" s="257">
        <f ca="1">IF(SUM(AH31:BG31)=COUNT(AH31:BG31),1,0)</f>
        <v>1</v>
      </c>
      <c r="AH31" s="257">
        <f ca="1">IF(D31=$AH$1,0,1)</f>
        <v>1</v>
      </c>
      <c r="AI31" s="257">
        <f t="shared" ref="AI31:BG31" ca="1" si="0">IF(E31=$AH$1,0,1)</f>
        <v>1</v>
      </c>
      <c r="AJ31" s="257">
        <f t="shared" ca="1" si="0"/>
        <v>1</v>
      </c>
      <c r="AK31" s="257">
        <f t="shared" ca="1" si="0"/>
        <v>1</v>
      </c>
      <c r="AL31" s="257">
        <f t="shared" si="0"/>
        <v>1</v>
      </c>
      <c r="AM31" s="257">
        <f t="shared" si="0"/>
        <v>1</v>
      </c>
      <c r="AN31" s="257">
        <f t="shared" si="0"/>
        <v>1</v>
      </c>
      <c r="AO31" s="257">
        <f t="shared" si="0"/>
        <v>1</v>
      </c>
      <c r="AP31" s="257">
        <f t="shared" si="0"/>
        <v>1</v>
      </c>
      <c r="AQ31" s="257">
        <f t="shared" si="0"/>
        <v>1</v>
      </c>
      <c r="AR31" s="257">
        <f t="shared" si="0"/>
        <v>1</v>
      </c>
      <c r="AS31" s="257">
        <f t="shared" si="0"/>
        <v>1</v>
      </c>
      <c r="AT31" s="257">
        <f t="shared" si="0"/>
        <v>1</v>
      </c>
      <c r="AU31" s="257">
        <f t="shared" si="0"/>
        <v>1</v>
      </c>
      <c r="AV31" s="257">
        <f t="shared" si="0"/>
        <v>1</v>
      </c>
      <c r="AW31" s="257">
        <f t="shared" si="0"/>
        <v>1</v>
      </c>
      <c r="AX31" s="257">
        <f t="shared" si="0"/>
        <v>1</v>
      </c>
      <c r="AY31" s="257">
        <f t="shared" si="0"/>
        <v>1</v>
      </c>
      <c r="AZ31" s="257">
        <f t="shared" si="0"/>
        <v>1</v>
      </c>
      <c r="BA31" s="257">
        <f t="shared" si="0"/>
        <v>1</v>
      </c>
      <c r="BB31" s="257">
        <f t="shared" si="0"/>
        <v>1</v>
      </c>
      <c r="BC31" s="257">
        <f t="shared" si="0"/>
        <v>1</v>
      </c>
      <c r="BD31" s="257">
        <f t="shared" si="0"/>
        <v>1</v>
      </c>
      <c r="BE31" s="257">
        <f t="shared" si="0"/>
        <v>1</v>
      </c>
      <c r="BF31" s="257">
        <f t="shared" si="0"/>
        <v>1</v>
      </c>
      <c r="BG31" s="257">
        <f t="shared" si="0"/>
        <v>1</v>
      </c>
    </row>
    <row r="32" spans="1:59" ht="15.75" x14ac:dyDescent="0.25">
      <c r="A32" s="265"/>
      <c r="B32" s="266">
        <f t="shared" ref="B32:B95" ca="1" si="1">IF(F32="","",ROW()-30)</f>
        <v>2</v>
      </c>
      <c r="C32" s="178" t="str">
        <f ca="1">IF(סיווג!$V32&lt;&gt;1,"",'תנאי סף'!$F32)</f>
        <v>פנינה זלמצן כ"ס</v>
      </c>
      <c r="D32" s="267">
        <f ca="1">'מספר המתחרים'!Z32</f>
        <v>0.18656716417910449</v>
      </c>
      <c r="E32" s="267">
        <f ca="1">'מספר השופטים'!Z32</f>
        <v>0.26315789473684209</v>
      </c>
      <c r="F32" s="267">
        <f ca="1">'מיקום גיאוגרפי'!Z32</f>
        <v>0</v>
      </c>
      <c r="G32" s="267">
        <f ca="1">תקציב!Z32</f>
        <v>0.51944047809078564</v>
      </c>
      <c r="H32" s="267"/>
      <c r="I32" s="267"/>
      <c r="J32" s="267"/>
      <c r="K32" s="267"/>
      <c r="L32" s="267"/>
      <c r="M32" s="268"/>
      <c r="N32" s="268"/>
      <c r="O32" s="268"/>
      <c r="P32" s="268"/>
      <c r="Q32" s="268"/>
      <c r="R32" s="268"/>
      <c r="S32" s="268"/>
      <c r="T32" s="268"/>
      <c r="U32" s="268"/>
      <c r="V32" s="268"/>
      <c r="W32" s="268"/>
      <c r="X32" s="268"/>
      <c r="Y32" s="268"/>
      <c r="Z32" s="268"/>
      <c r="AA32" s="268"/>
      <c r="AB32" s="268"/>
      <c r="AC32" s="268"/>
      <c r="AD32" s="268">
        <f t="shared" ref="AD32:AD95" ca="1" si="2">IF($C32="","",IF(AG32&lt;&gt;1,$AH$1,SUMPRODUCT($D$30:$AC$30,D32:AC32)))</f>
        <v>0.24229138425168306</v>
      </c>
      <c r="AE32" s="268">
        <f t="shared" ref="AE32:AE95" ca="1" si="3">IF($C32="","",IF(AG32&lt;&gt;1,$AH$1,IFERROR(AD32/$AD$131,0)))</f>
        <v>0.24229138425168306</v>
      </c>
      <c r="AF32" s="269">
        <f t="shared" ref="AF32:AF95" ca="1" si="4">IF($C32="","",IF(AG32&lt;&gt;1,$AH$1,AE32*$AF$30))</f>
        <v>67640.001158773855</v>
      </c>
      <c r="AG32" s="257">
        <f t="shared" ref="AG32:AG95" ca="1" si="5">IF(SUM(AH32:BG32)=COUNT(AH32:BG32),1,0)</f>
        <v>1</v>
      </c>
      <c r="AH32" s="257">
        <f t="shared" ref="AH32:AH95" ca="1" si="6">IF(D32=$AH$1,0,1)</f>
        <v>1</v>
      </c>
      <c r="AI32" s="257">
        <f t="shared" ref="AI32:AI95" ca="1" si="7">IF(E32=$AH$1,0,1)</f>
        <v>1</v>
      </c>
      <c r="AJ32" s="257">
        <f t="shared" ref="AJ32:AJ95" ca="1" si="8">IF(F32=$AH$1,0,1)</f>
        <v>1</v>
      </c>
      <c r="AK32" s="257">
        <f t="shared" ref="AK32:AK95" ca="1" si="9">IF(G32=$AH$1,0,1)</f>
        <v>1</v>
      </c>
      <c r="AL32" s="257">
        <f t="shared" ref="AL32:AL95" si="10">IF(H32=$AH$1,0,1)</f>
        <v>1</v>
      </c>
      <c r="AM32" s="257">
        <f t="shared" ref="AM32:AM95" si="11">IF(I32=$AH$1,0,1)</f>
        <v>1</v>
      </c>
      <c r="AN32" s="257">
        <f t="shared" ref="AN32:AN95" si="12">IF(J32=$AH$1,0,1)</f>
        <v>1</v>
      </c>
      <c r="AO32" s="257">
        <f t="shared" ref="AO32:AO95" si="13">IF(K32=$AH$1,0,1)</f>
        <v>1</v>
      </c>
      <c r="AP32" s="257">
        <f t="shared" ref="AP32:AP95" si="14">IF(L32=$AH$1,0,1)</f>
        <v>1</v>
      </c>
      <c r="AQ32" s="257">
        <f t="shared" ref="AQ32:AQ95" si="15">IF(M32=$AH$1,0,1)</f>
        <v>1</v>
      </c>
      <c r="AR32" s="257">
        <f t="shared" ref="AR32:AR95" si="16">IF(N32=$AH$1,0,1)</f>
        <v>1</v>
      </c>
      <c r="AS32" s="257">
        <f t="shared" ref="AS32:AS95" si="17">IF(O32=$AH$1,0,1)</f>
        <v>1</v>
      </c>
      <c r="AT32" s="257">
        <f t="shared" ref="AT32:AT95" si="18">IF(P32=$AH$1,0,1)</f>
        <v>1</v>
      </c>
      <c r="AU32" s="257">
        <f t="shared" ref="AU32:AU95" si="19">IF(Q32=$AH$1,0,1)</f>
        <v>1</v>
      </c>
      <c r="AV32" s="257">
        <f t="shared" ref="AV32:AV95" si="20">IF(R32=$AH$1,0,1)</f>
        <v>1</v>
      </c>
      <c r="AW32" s="257">
        <f t="shared" ref="AW32:AW95" si="21">IF(S32=$AH$1,0,1)</f>
        <v>1</v>
      </c>
      <c r="AX32" s="257">
        <f t="shared" ref="AX32:AX95" si="22">IF(T32=$AH$1,0,1)</f>
        <v>1</v>
      </c>
      <c r="AY32" s="257">
        <f t="shared" ref="AY32:AY95" si="23">IF(U32=$AH$1,0,1)</f>
        <v>1</v>
      </c>
      <c r="AZ32" s="257">
        <f t="shared" ref="AZ32:AZ95" si="24">IF(V32=$AH$1,0,1)</f>
        <v>1</v>
      </c>
      <c r="BA32" s="257">
        <f t="shared" ref="BA32:BA95" si="25">IF(W32=$AH$1,0,1)</f>
        <v>1</v>
      </c>
      <c r="BB32" s="257">
        <f t="shared" ref="BB32:BB95" si="26">IF(X32=$AH$1,0,1)</f>
        <v>1</v>
      </c>
      <c r="BC32" s="257">
        <f t="shared" ref="BC32:BC95" si="27">IF(Y32=$AH$1,0,1)</f>
        <v>1</v>
      </c>
      <c r="BD32" s="257">
        <f t="shared" ref="BD32:BD95" si="28">IF(Z32=$AH$1,0,1)</f>
        <v>1</v>
      </c>
      <c r="BE32" s="257">
        <f t="shared" ref="BE32:BE95" si="29">IF(AA32=$AH$1,0,1)</f>
        <v>1</v>
      </c>
      <c r="BF32" s="257">
        <f t="shared" ref="BF32:BF95" si="30">IF(AB32=$AH$1,0,1)</f>
        <v>1</v>
      </c>
      <c r="BG32" s="257">
        <f t="shared" ref="BG32:BG95" si="31">IF(AC32=$AH$1,0,1)</f>
        <v>1</v>
      </c>
    </row>
    <row r="33" spans="1:59" ht="15.75" x14ac:dyDescent="0.25">
      <c r="A33" s="265"/>
      <c r="B33" s="266">
        <f t="shared" ca="1" si="1"/>
        <v>3</v>
      </c>
      <c r="C33" s="178" t="str">
        <f ca="1">IF(סיווג!$V33&lt;&gt;1,"",'תנאי סף'!$F33)</f>
        <v>פסנתר לתמיד אשדוד</v>
      </c>
      <c r="D33" s="267">
        <f ca="1">'מספר המתחרים'!Z33</f>
        <v>0.81343283582089554</v>
      </c>
      <c r="E33" s="267">
        <f ca="1">'מספר השופטים'!Z33</f>
        <v>0.73684210526315785</v>
      </c>
      <c r="F33" s="267">
        <f ca="1">'מיקום גיאוגרפי'!Z33</f>
        <v>1</v>
      </c>
      <c r="G33" s="267">
        <f ca="1">תקציב!Z33</f>
        <v>0.48055952190921436</v>
      </c>
      <c r="H33" s="267"/>
      <c r="I33" s="267"/>
      <c r="J33" s="267"/>
      <c r="K33" s="267"/>
      <c r="L33" s="267"/>
      <c r="M33" s="268"/>
      <c r="N33" s="268"/>
      <c r="O33" s="268"/>
      <c r="P33" s="268"/>
      <c r="Q33" s="268"/>
      <c r="R33" s="268"/>
      <c r="S33" s="268"/>
      <c r="T33" s="268"/>
      <c r="U33" s="268"/>
      <c r="V33" s="268"/>
      <c r="W33" s="268"/>
      <c r="X33" s="268"/>
      <c r="Y33" s="268"/>
      <c r="Z33" s="268"/>
      <c r="AA33" s="268"/>
      <c r="AB33" s="268"/>
      <c r="AC33" s="268"/>
      <c r="AD33" s="268">
        <f t="shared" ca="1" si="2"/>
        <v>0.75770861574831694</v>
      </c>
      <c r="AE33" s="268">
        <f t="shared" ca="1" si="3"/>
        <v>0.75770861574831694</v>
      </c>
      <c r="AF33" s="269">
        <f t="shared" ca="1" si="4"/>
        <v>211527.99884122613</v>
      </c>
      <c r="AG33" s="257">
        <f t="shared" ca="1" si="5"/>
        <v>1</v>
      </c>
      <c r="AH33" s="257">
        <f t="shared" ca="1" si="6"/>
        <v>1</v>
      </c>
      <c r="AI33" s="257">
        <f t="shared" ca="1" si="7"/>
        <v>1</v>
      </c>
      <c r="AJ33" s="257">
        <f t="shared" ca="1" si="8"/>
        <v>1</v>
      </c>
      <c r="AK33" s="257">
        <f t="shared" ca="1" si="9"/>
        <v>1</v>
      </c>
      <c r="AL33" s="257">
        <f t="shared" si="10"/>
        <v>1</v>
      </c>
      <c r="AM33" s="257">
        <f t="shared" si="11"/>
        <v>1</v>
      </c>
      <c r="AN33" s="257">
        <f t="shared" si="12"/>
        <v>1</v>
      </c>
      <c r="AO33" s="257">
        <f t="shared" si="13"/>
        <v>1</v>
      </c>
      <c r="AP33" s="257">
        <f t="shared" si="14"/>
        <v>1</v>
      </c>
      <c r="AQ33" s="257">
        <f t="shared" si="15"/>
        <v>1</v>
      </c>
      <c r="AR33" s="257">
        <f t="shared" si="16"/>
        <v>1</v>
      </c>
      <c r="AS33" s="257">
        <f t="shared" si="17"/>
        <v>1</v>
      </c>
      <c r="AT33" s="257">
        <f t="shared" si="18"/>
        <v>1</v>
      </c>
      <c r="AU33" s="257">
        <f t="shared" si="19"/>
        <v>1</v>
      </c>
      <c r="AV33" s="257">
        <f t="shared" si="20"/>
        <v>1</v>
      </c>
      <c r="AW33" s="257">
        <f t="shared" si="21"/>
        <v>1</v>
      </c>
      <c r="AX33" s="257">
        <f t="shared" si="22"/>
        <v>1</v>
      </c>
      <c r="AY33" s="257">
        <f t="shared" si="23"/>
        <v>1</v>
      </c>
      <c r="AZ33" s="257">
        <f t="shared" si="24"/>
        <v>1</v>
      </c>
      <c r="BA33" s="257">
        <f t="shared" si="25"/>
        <v>1</v>
      </c>
      <c r="BB33" s="257">
        <f t="shared" si="26"/>
        <v>1</v>
      </c>
      <c r="BC33" s="257">
        <f t="shared" si="27"/>
        <v>1</v>
      </c>
      <c r="BD33" s="257">
        <f t="shared" si="28"/>
        <v>1</v>
      </c>
      <c r="BE33" s="257">
        <f t="shared" si="29"/>
        <v>1</v>
      </c>
      <c r="BF33" s="257">
        <f t="shared" si="30"/>
        <v>1</v>
      </c>
      <c r="BG33" s="257">
        <f t="shared" si="31"/>
        <v>1</v>
      </c>
    </row>
    <row r="34" spans="1:59" ht="15.75" x14ac:dyDescent="0.25">
      <c r="A34" s="265"/>
      <c r="B34" s="266" t="str">
        <f t="shared" ca="1" si="1"/>
        <v/>
      </c>
      <c r="C34" s="178" t="str">
        <f ca="1">IF(סיווג!$V34&lt;&gt;1,"",'תנאי סף'!$F34)</f>
        <v/>
      </c>
      <c r="D34" s="267" t="str">
        <f ca="1">'מספר המתחרים'!Z34</f>
        <v/>
      </c>
      <c r="E34" s="267" t="str">
        <f ca="1">'מספר השופטים'!Z34</f>
        <v/>
      </c>
      <c r="F34" s="267" t="str">
        <f ca="1">'מיקום גיאוגרפי'!Z34</f>
        <v/>
      </c>
      <c r="G34" s="267" t="str">
        <f ca="1">תקציב!Z34</f>
        <v/>
      </c>
      <c r="H34" s="267"/>
      <c r="I34" s="267"/>
      <c r="J34" s="267"/>
      <c r="K34" s="267"/>
      <c r="L34" s="267"/>
      <c r="M34" s="268"/>
      <c r="N34" s="268"/>
      <c r="O34" s="268"/>
      <c r="P34" s="268"/>
      <c r="Q34" s="268"/>
      <c r="R34" s="268"/>
      <c r="S34" s="268"/>
      <c r="T34" s="268"/>
      <c r="U34" s="268"/>
      <c r="V34" s="268"/>
      <c r="W34" s="268"/>
      <c r="X34" s="268"/>
      <c r="Y34" s="268"/>
      <c r="Z34" s="268"/>
      <c r="AA34" s="268"/>
      <c r="AB34" s="268"/>
      <c r="AC34" s="268"/>
      <c r="AD34" s="268" t="str">
        <f t="shared" ca="1" si="2"/>
        <v/>
      </c>
      <c r="AE34" s="268" t="str">
        <f t="shared" ca="1" si="3"/>
        <v/>
      </c>
      <c r="AF34" s="269" t="str">
        <f t="shared" ca="1" si="4"/>
        <v/>
      </c>
      <c r="AG34" s="257">
        <f t="shared" ca="1" si="5"/>
        <v>1</v>
      </c>
      <c r="AH34" s="257">
        <f t="shared" ca="1" si="6"/>
        <v>1</v>
      </c>
      <c r="AI34" s="257">
        <f t="shared" ca="1" si="7"/>
        <v>1</v>
      </c>
      <c r="AJ34" s="257">
        <f t="shared" ca="1" si="8"/>
        <v>1</v>
      </c>
      <c r="AK34" s="257">
        <f t="shared" ca="1" si="9"/>
        <v>1</v>
      </c>
      <c r="AL34" s="257">
        <f t="shared" si="10"/>
        <v>1</v>
      </c>
      <c r="AM34" s="257">
        <f t="shared" si="11"/>
        <v>1</v>
      </c>
      <c r="AN34" s="257">
        <f t="shared" si="12"/>
        <v>1</v>
      </c>
      <c r="AO34" s="257">
        <f t="shared" si="13"/>
        <v>1</v>
      </c>
      <c r="AP34" s="257">
        <f t="shared" si="14"/>
        <v>1</v>
      </c>
      <c r="AQ34" s="257">
        <f t="shared" si="15"/>
        <v>1</v>
      </c>
      <c r="AR34" s="257">
        <f t="shared" si="16"/>
        <v>1</v>
      </c>
      <c r="AS34" s="257">
        <f t="shared" si="17"/>
        <v>1</v>
      </c>
      <c r="AT34" s="257">
        <f t="shared" si="18"/>
        <v>1</v>
      </c>
      <c r="AU34" s="257">
        <f t="shared" si="19"/>
        <v>1</v>
      </c>
      <c r="AV34" s="257">
        <f t="shared" si="20"/>
        <v>1</v>
      </c>
      <c r="AW34" s="257">
        <f t="shared" si="21"/>
        <v>1</v>
      </c>
      <c r="AX34" s="257">
        <f t="shared" si="22"/>
        <v>1</v>
      </c>
      <c r="AY34" s="257">
        <f t="shared" si="23"/>
        <v>1</v>
      </c>
      <c r="AZ34" s="257">
        <f t="shared" si="24"/>
        <v>1</v>
      </c>
      <c r="BA34" s="257">
        <f t="shared" si="25"/>
        <v>1</v>
      </c>
      <c r="BB34" s="257">
        <f t="shared" si="26"/>
        <v>1</v>
      </c>
      <c r="BC34" s="257">
        <f t="shared" si="27"/>
        <v>1</v>
      </c>
      <c r="BD34" s="257">
        <f t="shared" si="28"/>
        <v>1</v>
      </c>
      <c r="BE34" s="257">
        <f t="shared" si="29"/>
        <v>1</v>
      </c>
      <c r="BF34" s="257">
        <f t="shared" si="30"/>
        <v>1</v>
      </c>
      <c r="BG34" s="257">
        <f t="shared" si="31"/>
        <v>1</v>
      </c>
    </row>
    <row r="35" spans="1:59" ht="15.75" x14ac:dyDescent="0.25">
      <c r="A35" s="265"/>
      <c r="B35" s="266" t="str">
        <f t="shared" ca="1" si="1"/>
        <v/>
      </c>
      <c r="C35" s="178" t="str">
        <f ca="1">IF(סיווג!$V35&lt;&gt;1,"",'תנאי סף'!$F35)</f>
        <v/>
      </c>
      <c r="D35" s="267" t="str">
        <f ca="1">'מספר המתחרים'!Z35</f>
        <v/>
      </c>
      <c r="E35" s="267" t="str">
        <f ca="1">'מספר השופטים'!Z35</f>
        <v/>
      </c>
      <c r="F35" s="267" t="str">
        <f ca="1">'מיקום גיאוגרפי'!Z35</f>
        <v/>
      </c>
      <c r="G35" s="267" t="str">
        <f ca="1">תקציב!Z35</f>
        <v/>
      </c>
      <c r="H35" s="267"/>
      <c r="I35" s="267"/>
      <c r="J35" s="267"/>
      <c r="K35" s="267"/>
      <c r="L35" s="267"/>
      <c r="M35" s="268"/>
      <c r="N35" s="268"/>
      <c r="O35" s="268"/>
      <c r="P35" s="268"/>
      <c r="Q35" s="268"/>
      <c r="R35" s="268"/>
      <c r="S35" s="268"/>
      <c r="T35" s="268"/>
      <c r="U35" s="268"/>
      <c r="V35" s="268"/>
      <c r="W35" s="268"/>
      <c r="X35" s="268"/>
      <c r="Y35" s="268"/>
      <c r="Z35" s="268"/>
      <c r="AA35" s="268"/>
      <c r="AB35" s="268"/>
      <c r="AC35" s="268"/>
      <c r="AD35" s="268" t="str">
        <f t="shared" ca="1" si="2"/>
        <v/>
      </c>
      <c r="AE35" s="268" t="str">
        <f t="shared" ca="1" si="3"/>
        <v/>
      </c>
      <c r="AF35" s="269" t="str">
        <f t="shared" ca="1" si="4"/>
        <v/>
      </c>
      <c r="AG35" s="257">
        <f t="shared" ca="1" si="5"/>
        <v>1</v>
      </c>
      <c r="AH35" s="257">
        <f t="shared" ca="1" si="6"/>
        <v>1</v>
      </c>
      <c r="AI35" s="257">
        <f t="shared" ca="1" si="7"/>
        <v>1</v>
      </c>
      <c r="AJ35" s="257">
        <f t="shared" ca="1" si="8"/>
        <v>1</v>
      </c>
      <c r="AK35" s="257">
        <f t="shared" ca="1" si="9"/>
        <v>1</v>
      </c>
      <c r="AL35" s="257">
        <f t="shared" si="10"/>
        <v>1</v>
      </c>
      <c r="AM35" s="257">
        <f t="shared" si="11"/>
        <v>1</v>
      </c>
      <c r="AN35" s="257">
        <f t="shared" si="12"/>
        <v>1</v>
      </c>
      <c r="AO35" s="257">
        <f t="shared" si="13"/>
        <v>1</v>
      </c>
      <c r="AP35" s="257">
        <f t="shared" si="14"/>
        <v>1</v>
      </c>
      <c r="AQ35" s="257">
        <f t="shared" si="15"/>
        <v>1</v>
      </c>
      <c r="AR35" s="257">
        <f t="shared" si="16"/>
        <v>1</v>
      </c>
      <c r="AS35" s="257">
        <f t="shared" si="17"/>
        <v>1</v>
      </c>
      <c r="AT35" s="257">
        <f t="shared" si="18"/>
        <v>1</v>
      </c>
      <c r="AU35" s="257">
        <f t="shared" si="19"/>
        <v>1</v>
      </c>
      <c r="AV35" s="257">
        <f t="shared" si="20"/>
        <v>1</v>
      </c>
      <c r="AW35" s="257">
        <f t="shared" si="21"/>
        <v>1</v>
      </c>
      <c r="AX35" s="257">
        <f t="shared" si="22"/>
        <v>1</v>
      </c>
      <c r="AY35" s="257">
        <f t="shared" si="23"/>
        <v>1</v>
      </c>
      <c r="AZ35" s="257">
        <f t="shared" si="24"/>
        <v>1</v>
      </c>
      <c r="BA35" s="257">
        <f t="shared" si="25"/>
        <v>1</v>
      </c>
      <c r="BB35" s="257">
        <f t="shared" si="26"/>
        <v>1</v>
      </c>
      <c r="BC35" s="257">
        <f t="shared" si="27"/>
        <v>1</v>
      </c>
      <c r="BD35" s="257">
        <f t="shared" si="28"/>
        <v>1</v>
      </c>
      <c r="BE35" s="257">
        <f t="shared" si="29"/>
        <v>1</v>
      </c>
      <c r="BF35" s="257">
        <f t="shared" si="30"/>
        <v>1</v>
      </c>
      <c r="BG35" s="257">
        <f t="shared" si="31"/>
        <v>1</v>
      </c>
    </row>
    <row r="36" spans="1:59" ht="15.75" x14ac:dyDescent="0.25">
      <c r="A36" s="265"/>
      <c r="B36" s="266" t="str">
        <f t="shared" ca="1" si="1"/>
        <v/>
      </c>
      <c r="C36" s="178" t="str">
        <f ca="1">IF(סיווג!$V36&lt;&gt;1,"",'תנאי סף'!$F36)</f>
        <v/>
      </c>
      <c r="D36" s="267" t="str">
        <f ca="1">'מספר המתחרים'!Z36</f>
        <v/>
      </c>
      <c r="E36" s="267" t="str">
        <f ca="1">'מספר השופטים'!Z36</f>
        <v/>
      </c>
      <c r="F36" s="267" t="str">
        <f ca="1">'מיקום גיאוגרפי'!Z36</f>
        <v/>
      </c>
      <c r="G36" s="267" t="str">
        <f ca="1">תקציב!Z36</f>
        <v/>
      </c>
      <c r="H36" s="267"/>
      <c r="I36" s="267"/>
      <c r="J36" s="267"/>
      <c r="K36" s="267"/>
      <c r="L36" s="267"/>
      <c r="M36" s="268"/>
      <c r="N36" s="268"/>
      <c r="O36" s="268"/>
      <c r="P36" s="268"/>
      <c r="Q36" s="268"/>
      <c r="R36" s="268"/>
      <c r="S36" s="268"/>
      <c r="T36" s="268"/>
      <c r="U36" s="268"/>
      <c r="V36" s="268"/>
      <c r="W36" s="268"/>
      <c r="X36" s="268"/>
      <c r="Y36" s="268"/>
      <c r="Z36" s="268"/>
      <c r="AA36" s="268"/>
      <c r="AB36" s="268"/>
      <c r="AC36" s="268"/>
      <c r="AD36" s="268" t="str">
        <f t="shared" ca="1" si="2"/>
        <v/>
      </c>
      <c r="AE36" s="268" t="str">
        <f t="shared" ca="1" si="3"/>
        <v/>
      </c>
      <c r="AF36" s="269" t="str">
        <f t="shared" ca="1" si="4"/>
        <v/>
      </c>
      <c r="AG36" s="257">
        <f t="shared" ca="1" si="5"/>
        <v>1</v>
      </c>
      <c r="AH36" s="257">
        <f t="shared" ca="1" si="6"/>
        <v>1</v>
      </c>
      <c r="AI36" s="257">
        <f t="shared" ca="1" si="7"/>
        <v>1</v>
      </c>
      <c r="AJ36" s="257">
        <f t="shared" ca="1" si="8"/>
        <v>1</v>
      </c>
      <c r="AK36" s="257">
        <f t="shared" ca="1" si="9"/>
        <v>1</v>
      </c>
      <c r="AL36" s="257">
        <f t="shared" si="10"/>
        <v>1</v>
      </c>
      <c r="AM36" s="257">
        <f t="shared" si="11"/>
        <v>1</v>
      </c>
      <c r="AN36" s="257">
        <f t="shared" si="12"/>
        <v>1</v>
      </c>
      <c r="AO36" s="257">
        <f t="shared" si="13"/>
        <v>1</v>
      </c>
      <c r="AP36" s="257">
        <f t="shared" si="14"/>
        <v>1</v>
      </c>
      <c r="AQ36" s="257">
        <f t="shared" si="15"/>
        <v>1</v>
      </c>
      <c r="AR36" s="257">
        <f t="shared" si="16"/>
        <v>1</v>
      </c>
      <c r="AS36" s="257">
        <f t="shared" si="17"/>
        <v>1</v>
      </c>
      <c r="AT36" s="257">
        <f t="shared" si="18"/>
        <v>1</v>
      </c>
      <c r="AU36" s="257">
        <f t="shared" si="19"/>
        <v>1</v>
      </c>
      <c r="AV36" s="257">
        <f t="shared" si="20"/>
        <v>1</v>
      </c>
      <c r="AW36" s="257">
        <f t="shared" si="21"/>
        <v>1</v>
      </c>
      <c r="AX36" s="257">
        <f t="shared" si="22"/>
        <v>1</v>
      </c>
      <c r="AY36" s="257">
        <f t="shared" si="23"/>
        <v>1</v>
      </c>
      <c r="AZ36" s="257">
        <f t="shared" si="24"/>
        <v>1</v>
      </c>
      <c r="BA36" s="257">
        <f t="shared" si="25"/>
        <v>1</v>
      </c>
      <c r="BB36" s="257">
        <f t="shared" si="26"/>
        <v>1</v>
      </c>
      <c r="BC36" s="257">
        <f t="shared" si="27"/>
        <v>1</v>
      </c>
      <c r="BD36" s="257">
        <f t="shared" si="28"/>
        <v>1</v>
      </c>
      <c r="BE36" s="257">
        <f t="shared" si="29"/>
        <v>1</v>
      </c>
      <c r="BF36" s="257">
        <f t="shared" si="30"/>
        <v>1</v>
      </c>
      <c r="BG36" s="257">
        <f t="shared" si="31"/>
        <v>1</v>
      </c>
    </row>
    <row r="37" spans="1:59" ht="15.75" x14ac:dyDescent="0.25">
      <c r="A37" s="265"/>
      <c r="B37" s="266" t="str">
        <f t="shared" ca="1" si="1"/>
        <v/>
      </c>
      <c r="C37" s="178" t="str">
        <f ca="1">IF(סיווג!$V37&lt;&gt;1,"",'תנאי סף'!$F37)</f>
        <v/>
      </c>
      <c r="D37" s="267" t="str">
        <f ca="1">'מספר המתחרים'!Z37</f>
        <v/>
      </c>
      <c r="E37" s="267" t="str">
        <f ca="1">'מספר השופטים'!Z37</f>
        <v/>
      </c>
      <c r="F37" s="267" t="str">
        <f ca="1">'מיקום גיאוגרפי'!Z37</f>
        <v/>
      </c>
      <c r="G37" s="267" t="str">
        <f ca="1">תקציב!Z37</f>
        <v/>
      </c>
      <c r="H37" s="267"/>
      <c r="I37" s="267"/>
      <c r="J37" s="267"/>
      <c r="K37" s="267"/>
      <c r="L37" s="267"/>
      <c r="M37" s="268"/>
      <c r="N37" s="268"/>
      <c r="O37" s="268"/>
      <c r="P37" s="268"/>
      <c r="Q37" s="268"/>
      <c r="R37" s="268"/>
      <c r="S37" s="268"/>
      <c r="T37" s="268"/>
      <c r="U37" s="268"/>
      <c r="V37" s="268"/>
      <c r="W37" s="268"/>
      <c r="X37" s="268"/>
      <c r="Y37" s="268"/>
      <c r="Z37" s="268"/>
      <c r="AA37" s="268"/>
      <c r="AB37" s="268"/>
      <c r="AC37" s="268"/>
      <c r="AD37" s="268" t="str">
        <f t="shared" ca="1" si="2"/>
        <v/>
      </c>
      <c r="AE37" s="268" t="str">
        <f t="shared" ca="1" si="3"/>
        <v/>
      </c>
      <c r="AF37" s="269" t="str">
        <f t="shared" ca="1" si="4"/>
        <v/>
      </c>
      <c r="AG37" s="257">
        <f t="shared" ca="1" si="5"/>
        <v>1</v>
      </c>
      <c r="AH37" s="257">
        <f t="shared" ca="1" si="6"/>
        <v>1</v>
      </c>
      <c r="AI37" s="257">
        <f t="shared" ca="1" si="7"/>
        <v>1</v>
      </c>
      <c r="AJ37" s="257">
        <f t="shared" ca="1" si="8"/>
        <v>1</v>
      </c>
      <c r="AK37" s="257">
        <f t="shared" ca="1" si="9"/>
        <v>1</v>
      </c>
      <c r="AL37" s="257">
        <f t="shared" si="10"/>
        <v>1</v>
      </c>
      <c r="AM37" s="257">
        <f t="shared" si="11"/>
        <v>1</v>
      </c>
      <c r="AN37" s="257">
        <f t="shared" si="12"/>
        <v>1</v>
      </c>
      <c r="AO37" s="257">
        <f t="shared" si="13"/>
        <v>1</v>
      </c>
      <c r="AP37" s="257">
        <f t="shared" si="14"/>
        <v>1</v>
      </c>
      <c r="AQ37" s="257">
        <f t="shared" si="15"/>
        <v>1</v>
      </c>
      <c r="AR37" s="257">
        <f t="shared" si="16"/>
        <v>1</v>
      </c>
      <c r="AS37" s="257">
        <f t="shared" si="17"/>
        <v>1</v>
      </c>
      <c r="AT37" s="257">
        <f t="shared" si="18"/>
        <v>1</v>
      </c>
      <c r="AU37" s="257">
        <f t="shared" si="19"/>
        <v>1</v>
      </c>
      <c r="AV37" s="257">
        <f t="shared" si="20"/>
        <v>1</v>
      </c>
      <c r="AW37" s="257">
        <f t="shared" si="21"/>
        <v>1</v>
      </c>
      <c r="AX37" s="257">
        <f t="shared" si="22"/>
        <v>1</v>
      </c>
      <c r="AY37" s="257">
        <f t="shared" si="23"/>
        <v>1</v>
      </c>
      <c r="AZ37" s="257">
        <f t="shared" si="24"/>
        <v>1</v>
      </c>
      <c r="BA37" s="257">
        <f t="shared" si="25"/>
        <v>1</v>
      </c>
      <c r="BB37" s="257">
        <f t="shared" si="26"/>
        <v>1</v>
      </c>
      <c r="BC37" s="257">
        <f t="shared" si="27"/>
        <v>1</v>
      </c>
      <c r="BD37" s="257">
        <f t="shared" si="28"/>
        <v>1</v>
      </c>
      <c r="BE37" s="257">
        <f t="shared" si="29"/>
        <v>1</v>
      </c>
      <c r="BF37" s="257">
        <f t="shared" si="30"/>
        <v>1</v>
      </c>
      <c r="BG37" s="257">
        <f t="shared" si="31"/>
        <v>1</v>
      </c>
    </row>
    <row r="38" spans="1:59" ht="15.75" x14ac:dyDescent="0.25">
      <c r="A38" s="265"/>
      <c r="B38" s="266" t="str">
        <f t="shared" ca="1" si="1"/>
        <v/>
      </c>
      <c r="C38" s="178" t="str">
        <f ca="1">IF(סיווג!$V38&lt;&gt;1,"",'תנאי סף'!$F38)</f>
        <v/>
      </c>
      <c r="D38" s="267" t="str">
        <f ca="1">'מספר המתחרים'!Z38</f>
        <v/>
      </c>
      <c r="E38" s="267" t="str">
        <f ca="1">'מספר השופטים'!Z38</f>
        <v/>
      </c>
      <c r="F38" s="267" t="str">
        <f ca="1">'מיקום גיאוגרפי'!Z38</f>
        <v/>
      </c>
      <c r="G38" s="267" t="str">
        <f ca="1">תקציב!Z38</f>
        <v/>
      </c>
      <c r="H38" s="267"/>
      <c r="I38" s="267"/>
      <c r="J38" s="267"/>
      <c r="K38" s="267"/>
      <c r="L38" s="267"/>
      <c r="M38" s="268"/>
      <c r="N38" s="268"/>
      <c r="O38" s="268"/>
      <c r="P38" s="268"/>
      <c r="Q38" s="268"/>
      <c r="R38" s="268"/>
      <c r="S38" s="268"/>
      <c r="T38" s="268"/>
      <c r="U38" s="268"/>
      <c r="V38" s="268"/>
      <c r="W38" s="268"/>
      <c r="X38" s="268"/>
      <c r="Y38" s="268"/>
      <c r="Z38" s="268"/>
      <c r="AA38" s="268"/>
      <c r="AB38" s="268"/>
      <c r="AC38" s="268"/>
      <c r="AD38" s="268" t="str">
        <f t="shared" ca="1" si="2"/>
        <v/>
      </c>
      <c r="AE38" s="268" t="str">
        <f t="shared" ca="1" si="3"/>
        <v/>
      </c>
      <c r="AF38" s="269" t="str">
        <f t="shared" ca="1" si="4"/>
        <v/>
      </c>
      <c r="AG38" s="257">
        <f t="shared" ca="1" si="5"/>
        <v>1</v>
      </c>
      <c r="AH38" s="257">
        <f t="shared" ca="1" si="6"/>
        <v>1</v>
      </c>
      <c r="AI38" s="257">
        <f t="shared" ca="1" si="7"/>
        <v>1</v>
      </c>
      <c r="AJ38" s="257">
        <f t="shared" ca="1" si="8"/>
        <v>1</v>
      </c>
      <c r="AK38" s="257">
        <f t="shared" ca="1" si="9"/>
        <v>1</v>
      </c>
      <c r="AL38" s="257">
        <f t="shared" si="10"/>
        <v>1</v>
      </c>
      <c r="AM38" s="257">
        <f t="shared" si="11"/>
        <v>1</v>
      </c>
      <c r="AN38" s="257">
        <f t="shared" si="12"/>
        <v>1</v>
      </c>
      <c r="AO38" s="257">
        <f t="shared" si="13"/>
        <v>1</v>
      </c>
      <c r="AP38" s="257">
        <f t="shared" si="14"/>
        <v>1</v>
      </c>
      <c r="AQ38" s="257">
        <f t="shared" si="15"/>
        <v>1</v>
      </c>
      <c r="AR38" s="257">
        <f t="shared" si="16"/>
        <v>1</v>
      </c>
      <c r="AS38" s="257">
        <f t="shared" si="17"/>
        <v>1</v>
      </c>
      <c r="AT38" s="257">
        <f t="shared" si="18"/>
        <v>1</v>
      </c>
      <c r="AU38" s="257">
        <f t="shared" si="19"/>
        <v>1</v>
      </c>
      <c r="AV38" s="257">
        <f t="shared" si="20"/>
        <v>1</v>
      </c>
      <c r="AW38" s="257">
        <f t="shared" si="21"/>
        <v>1</v>
      </c>
      <c r="AX38" s="257">
        <f t="shared" si="22"/>
        <v>1</v>
      </c>
      <c r="AY38" s="257">
        <f t="shared" si="23"/>
        <v>1</v>
      </c>
      <c r="AZ38" s="257">
        <f t="shared" si="24"/>
        <v>1</v>
      </c>
      <c r="BA38" s="257">
        <f t="shared" si="25"/>
        <v>1</v>
      </c>
      <c r="BB38" s="257">
        <f t="shared" si="26"/>
        <v>1</v>
      </c>
      <c r="BC38" s="257">
        <f t="shared" si="27"/>
        <v>1</v>
      </c>
      <c r="BD38" s="257">
        <f t="shared" si="28"/>
        <v>1</v>
      </c>
      <c r="BE38" s="257">
        <f t="shared" si="29"/>
        <v>1</v>
      </c>
      <c r="BF38" s="257">
        <f t="shared" si="30"/>
        <v>1</v>
      </c>
      <c r="BG38" s="257">
        <f t="shared" si="31"/>
        <v>1</v>
      </c>
    </row>
    <row r="39" spans="1:59" ht="15.75" x14ac:dyDescent="0.25">
      <c r="A39" s="265"/>
      <c r="B39" s="266" t="str">
        <f t="shared" ca="1" si="1"/>
        <v/>
      </c>
      <c r="C39" s="178" t="str">
        <f ca="1">IF(סיווג!$V39&lt;&gt;1,"",'תנאי סף'!$F39)</f>
        <v/>
      </c>
      <c r="D39" s="267" t="str">
        <f ca="1">'מספר המתחרים'!Z39</f>
        <v/>
      </c>
      <c r="E39" s="267" t="str">
        <f ca="1">'מספר השופטים'!Z39</f>
        <v/>
      </c>
      <c r="F39" s="267" t="str">
        <f ca="1">'מיקום גיאוגרפי'!Z39</f>
        <v/>
      </c>
      <c r="G39" s="267" t="str">
        <f ca="1">תקציב!Z39</f>
        <v/>
      </c>
      <c r="H39" s="267"/>
      <c r="I39" s="267"/>
      <c r="J39" s="267"/>
      <c r="K39" s="267"/>
      <c r="L39" s="267"/>
      <c r="M39" s="268"/>
      <c r="N39" s="268"/>
      <c r="O39" s="268"/>
      <c r="P39" s="268"/>
      <c r="Q39" s="268"/>
      <c r="R39" s="268"/>
      <c r="S39" s="268"/>
      <c r="T39" s="268"/>
      <c r="U39" s="268"/>
      <c r="V39" s="268"/>
      <c r="W39" s="268"/>
      <c r="X39" s="268"/>
      <c r="Y39" s="268"/>
      <c r="Z39" s="268"/>
      <c r="AA39" s="268"/>
      <c r="AB39" s="268"/>
      <c r="AC39" s="268"/>
      <c r="AD39" s="268" t="str">
        <f t="shared" ca="1" si="2"/>
        <v/>
      </c>
      <c r="AE39" s="268" t="str">
        <f t="shared" ca="1" si="3"/>
        <v/>
      </c>
      <c r="AF39" s="269" t="str">
        <f t="shared" ca="1" si="4"/>
        <v/>
      </c>
      <c r="AG39" s="257">
        <f t="shared" ca="1" si="5"/>
        <v>1</v>
      </c>
      <c r="AH39" s="257">
        <f t="shared" ca="1" si="6"/>
        <v>1</v>
      </c>
      <c r="AI39" s="257">
        <f t="shared" ca="1" si="7"/>
        <v>1</v>
      </c>
      <c r="AJ39" s="257">
        <f t="shared" ca="1" si="8"/>
        <v>1</v>
      </c>
      <c r="AK39" s="257">
        <f t="shared" ca="1" si="9"/>
        <v>1</v>
      </c>
      <c r="AL39" s="257">
        <f t="shared" si="10"/>
        <v>1</v>
      </c>
      <c r="AM39" s="257">
        <f t="shared" si="11"/>
        <v>1</v>
      </c>
      <c r="AN39" s="257">
        <f t="shared" si="12"/>
        <v>1</v>
      </c>
      <c r="AO39" s="257">
        <f t="shared" si="13"/>
        <v>1</v>
      </c>
      <c r="AP39" s="257">
        <f t="shared" si="14"/>
        <v>1</v>
      </c>
      <c r="AQ39" s="257">
        <f t="shared" si="15"/>
        <v>1</v>
      </c>
      <c r="AR39" s="257">
        <f t="shared" si="16"/>
        <v>1</v>
      </c>
      <c r="AS39" s="257">
        <f t="shared" si="17"/>
        <v>1</v>
      </c>
      <c r="AT39" s="257">
        <f t="shared" si="18"/>
        <v>1</v>
      </c>
      <c r="AU39" s="257">
        <f t="shared" si="19"/>
        <v>1</v>
      </c>
      <c r="AV39" s="257">
        <f t="shared" si="20"/>
        <v>1</v>
      </c>
      <c r="AW39" s="257">
        <f t="shared" si="21"/>
        <v>1</v>
      </c>
      <c r="AX39" s="257">
        <f t="shared" si="22"/>
        <v>1</v>
      </c>
      <c r="AY39" s="257">
        <f t="shared" si="23"/>
        <v>1</v>
      </c>
      <c r="AZ39" s="257">
        <f t="shared" si="24"/>
        <v>1</v>
      </c>
      <c r="BA39" s="257">
        <f t="shared" si="25"/>
        <v>1</v>
      </c>
      <c r="BB39" s="257">
        <f t="shared" si="26"/>
        <v>1</v>
      </c>
      <c r="BC39" s="257">
        <f t="shared" si="27"/>
        <v>1</v>
      </c>
      <c r="BD39" s="257">
        <f t="shared" si="28"/>
        <v>1</v>
      </c>
      <c r="BE39" s="257">
        <f t="shared" si="29"/>
        <v>1</v>
      </c>
      <c r="BF39" s="257">
        <f t="shared" si="30"/>
        <v>1</v>
      </c>
      <c r="BG39" s="257">
        <f t="shared" si="31"/>
        <v>1</v>
      </c>
    </row>
    <row r="40" spans="1:59" ht="15.75" x14ac:dyDescent="0.25">
      <c r="A40" s="265"/>
      <c r="B40" s="266" t="str">
        <f t="shared" ca="1" si="1"/>
        <v/>
      </c>
      <c r="C40" s="178" t="str">
        <f ca="1">IF(סיווג!$V40&lt;&gt;1,"",'תנאי סף'!$F40)</f>
        <v/>
      </c>
      <c r="D40" s="267" t="str">
        <f ca="1">'מספר המתחרים'!Z40</f>
        <v/>
      </c>
      <c r="E40" s="267" t="str">
        <f ca="1">'מספר השופטים'!Z40</f>
        <v/>
      </c>
      <c r="F40" s="267" t="str">
        <f ca="1">'מיקום גיאוגרפי'!Z40</f>
        <v/>
      </c>
      <c r="G40" s="267" t="str">
        <f ca="1">תקציב!Z40</f>
        <v/>
      </c>
      <c r="H40" s="267"/>
      <c r="I40" s="267"/>
      <c r="J40" s="267"/>
      <c r="K40" s="267"/>
      <c r="L40" s="267"/>
      <c r="M40" s="268"/>
      <c r="N40" s="268"/>
      <c r="O40" s="268"/>
      <c r="P40" s="268"/>
      <c r="Q40" s="268"/>
      <c r="R40" s="268"/>
      <c r="S40" s="268"/>
      <c r="T40" s="268"/>
      <c r="U40" s="268"/>
      <c r="V40" s="268"/>
      <c r="W40" s="268"/>
      <c r="X40" s="268"/>
      <c r="Y40" s="268"/>
      <c r="Z40" s="268"/>
      <c r="AA40" s="268"/>
      <c r="AB40" s="268"/>
      <c r="AC40" s="268"/>
      <c r="AD40" s="268" t="str">
        <f t="shared" ca="1" si="2"/>
        <v/>
      </c>
      <c r="AE40" s="268" t="str">
        <f t="shared" ca="1" si="3"/>
        <v/>
      </c>
      <c r="AF40" s="269" t="str">
        <f t="shared" ca="1" si="4"/>
        <v/>
      </c>
      <c r="AG40" s="257">
        <f t="shared" ca="1" si="5"/>
        <v>1</v>
      </c>
      <c r="AH40" s="257">
        <f t="shared" ca="1" si="6"/>
        <v>1</v>
      </c>
      <c r="AI40" s="257">
        <f t="shared" ca="1" si="7"/>
        <v>1</v>
      </c>
      <c r="AJ40" s="257">
        <f t="shared" ca="1" si="8"/>
        <v>1</v>
      </c>
      <c r="AK40" s="257">
        <f t="shared" ca="1" si="9"/>
        <v>1</v>
      </c>
      <c r="AL40" s="257">
        <f t="shared" si="10"/>
        <v>1</v>
      </c>
      <c r="AM40" s="257">
        <f t="shared" si="11"/>
        <v>1</v>
      </c>
      <c r="AN40" s="257">
        <f t="shared" si="12"/>
        <v>1</v>
      </c>
      <c r="AO40" s="257">
        <f t="shared" si="13"/>
        <v>1</v>
      </c>
      <c r="AP40" s="257">
        <f t="shared" si="14"/>
        <v>1</v>
      </c>
      <c r="AQ40" s="257">
        <f t="shared" si="15"/>
        <v>1</v>
      </c>
      <c r="AR40" s="257">
        <f t="shared" si="16"/>
        <v>1</v>
      </c>
      <c r="AS40" s="257">
        <f t="shared" si="17"/>
        <v>1</v>
      </c>
      <c r="AT40" s="257">
        <f t="shared" si="18"/>
        <v>1</v>
      </c>
      <c r="AU40" s="257">
        <f t="shared" si="19"/>
        <v>1</v>
      </c>
      <c r="AV40" s="257">
        <f t="shared" si="20"/>
        <v>1</v>
      </c>
      <c r="AW40" s="257">
        <f t="shared" si="21"/>
        <v>1</v>
      </c>
      <c r="AX40" s="257">
        <f t="shared" si="22"/>
        <v>1</v>
      </c>
      <c r="AY40" s="257">
        <f t="shared" si="23"/>
        <v>1</v>
      </c>
      <c r="AZ40" s="257">
        <f t="shared" si="24"/>
        <v>1</v>
      </c>
      <c r="BA40" s="257">
        <f t="shared" si="25"/>
        <v>1</v>
      </c>
      <c r="BB40" s="257">
        <f t="shared" si="26"/>
        <v>1</v>
      </c>
      <c r="BC40" s="257">
        <f t="shared" si="27"/>
        <v>1</v>
      </c>
      <c r="BD40" s="257">
        <f t="shared" si="28"/>
        <v>1</v>
      </c>
      <c r="BE40" s="257">
        <f t="shared" si="29"/>
        <v>1</v>
      </c>
      <c r="BF40" s="257">
        <f t="shared" si="30"/>
        <v>1</v>
      </c>
      <c r="BG40" s="257">
        <f t="shared" si="31"/>
        <v>1</v>
      </c>
    </row>
    <row r="41" spans="1:59" ht="15.75" hidden="1" x14ac:dyDescent="0.25">
      <c r="A41" s="265"/>
      <c r="B41" s="266" t="str">
        <f t="shared" si="1"/>
        <v/>
      </c>
      <c r="C41" s="178" t="str">
        <f>IF(סיווג!$V41&lt;&gt;1,"",'תנאי סף'!$F41)</f>
        <v/>
      </c>
      <c r="D41" s="267" t="str">
        <f>'מספר המתחרים'!Z41</f>
        <v/>
      </c>
      <c r="E41" s="267" t="str">
        <f>'מספר השופטים'!Z41</f>
        <v/>
      </c>
      <c r="F41" s="267" t="str">
        <f>'מיקום גיאוגרפי'!Z41</f>
        <v/>
      </c>
      <c r="G41" s="267" t="str">
        <f>תקציב!Z41</f>
        <v/>
      </c>
      <c r="H41" s="267"/>
      <c r="I41" s="267"/>
      <c r="J41" s="267"/>
      <c r="K41" s="267"/>
      <c r="L41" s="267"/>
      <c r="M41" s="268"/>
      <c r="N41" s="268"/>
      <c r="O41" s="268"/>
      <c r="P41" s="268"/>
      <c r="Q41" s="268"/>
      <c r="R41" s="268"/>
      <c r="S41" s="268"/>
      <c r="T41" s="268"/>
      <c r="U41" s="268"/>
      <c r="V41" s="268"/>
      <c r="W41" s="268"/>
      <c r="X41" s="268"/>
      <c r="Y41" s="268"/>
      <c r="Z41" s="268"/>
      <c r="AA41" s="268"/>
      <c r="AB41" s="268"/>
      <c r="AC41" s="268"/>
      <c r="AD41" s="268" t="str">
        <f t="shared" si="2"/>
        <v/>
      </c>
      <c r="AE41" s="268" t="str">
        <f t="shared" si="3"/>
        <v/>
      </c>
      <c r="AF41" s="269" t="str">
        <f t="shared" si="4"/>
        <v/>
      </c>
      <c r="AG41" s="257">
        <f t="shared" si="5"/>
        <v>1</v>
      </c>
      <c r="AH41" s="257">
        <f t="shared" si="6"/>
        <v>1</v>
      </c>
      <c r="AI41" s="257">
        <f t="shared" si="7"/>
        <v>1</v>
      </c>
      <c r="AJ41" s="257">
        <f t="shared" si="8"/>
        <v>1</v>
      </c>
      <c r="AK41" s="257">
        <f t="shared" si="9"/>
        <v>1</v>
      </c>
      <c r="AL41" s="257">
        <f t="shared" si="10"/>
        <v>1</v>
      </c>
      <c r="AM41" s="257">
        <f t="shared" si="11"/>
        <v>1</v>
      </c>
      <c r="AN41" s="257">
        <f t="shared" si="12"/>
        <v>1</v>
      </c>
      <c r="AO41" s="257">
        <f t="shared" si="13"/>
        <v>1</v>
      </c>
      <c r="AP41" s="257">
        <f t="shared" si="14"/>
        <v>1</v>
      </c>
      <c r="AQ41" s="257">
        <f t="shared" si="15"/>
        <v>1</v>
      </c>
      <c r="AR41" s="257">
        <f t="shared" si="16"/>
        <v>1</v>
      </c>
      <c r="AS41" s="257">
        <f t="shared" si="17"/>
        <v>1</v>
      </c>
      <c r="AT41" s="257">
        <f t="shared" si="18"/>
        <v>1</v>
      </c>
      <c r="AU41" s="257">
        <f t="shared" si="19"/>
        <v>1</v>
      </c>
      <c r="AV41" s="257">
        <f t="shared" si="20"/>
        <v>1</v>
      </c>
      <c r="AW41" s="257">
        <f t="shared" si="21"/>
        <v>1</v>
      </c>
      <c r="AX41" s="257">
        <f t="shared" si="22"/>
        <v>1</v>
      </c>
      <c r="AY41" s="257">
        <f t="shared" si="23"/>
        <v>1</v>
      </c>
      <c r="AZ41" s="257">
        <f t="shared" si="24"/>
        <v>1</v>
      </c>
      <c r="BA41" s="257">
        <f t="shared" si="25"/>
        <v>1</v>
      </c>
      <c r="BB41" s="257">
        <f t="shared" si="26"/>
        <v>1</v>
      </c>
      <c r="BC41" s="257">
        <f t="shared" si="27"/>
        <v>1</v>
      </c>
      <c r="BD41" s="257">
        <f t="shared" si="28"/>
        <v>1</v>
      </c>
      <c r="BE41" s="257">
        <f t="shared" si="29"/>
        <v>1</v>
      </c>
      <c r="BF41" s="257">
        <f t="shared" si="30"/>
        <v>1</v>
      </c>
      <c r="BG41" s="257">
        <f t="shared" si="31"/>
        <v>1</v>
      </c>
    </row>
    <row r="42" spans="1:59" ht="15.75" hidden="1" x14ac:dyDescent="0.25">
      <c r="A42" s="265"/>
      <c r="B42" s="266" t="str">
        <f t="shared" si="1"/>
        <v/>
      </c>
      <c r="C42" s="178" t="str">
        <f>IF(סיווג!$V42&lt;&gt;1,"",'תנאי סף'!$F42)</f>
        <v/>
      </c>
      <c r="D42" s="267" t="str">
        <f>'מספר המתחרים'!Z42</f>
        <v/>
      </c>
      <c r="E42" s="267" t="str">
        <f>'מספר השופטים'!Z42</f>
        <v/>
      </c>
      <c r="F42" s="267" t="str">
        <f>'מיקום גיאוגרפי'!Z42</f>
        <v/>
      </c>
      <c r="G42" s="267" t="str">
        <f>תקציב!Z42</f>
        <v/>
      </c>
      <c r="H42" s="267"/>
      <c r="I42" s="267"/>
      <c r="J42" s="267"/>
      <c r="K42" s="267"/>
      <c r="L42" s="267"/>
      <c r="M42" s="268"/>
      <c r="N42" s="268"/>
      <c r="O42" s="268"/>
      <c r="P42" s="268"/>
      <c r="Q42" s="268"/>
      <c r="R42" s="268"/>
      <c r="S42" s="268"/>
      <c r="T42" s="268"/>
      <c r="U42" s="268"/>
      <c r="V42" s="268"/>
      <c r="W42" s="268"/>
      <c r="X42" s="268"/>
      <c r="Y42" s="268"/>
      <c r="Z42" s="268"/>
      <c r="AA42" s="268"/>
      <c r="AB42" s="268"/>
      <c r="AC42" s="268"/>
      <c r="AD42" s="268" t="str">
        <f t="shared" si="2"/>
        <v/>
      </c>
      <c r="AE42" s="268" t="str">
        <f t="shared" si="3"/>
        <v/>
      </c>
      <c r="AF42" s="269" t="str">
        <f t="shared" si="4"/>
        <v/>
      </c>
      <c r="AG42" s="257">
        <f t="shared" si="5"/>
        <v>1</v>
      </c>
      <c r="AH42" s="257">
        <f t="shared" si="6"/>
        <v>1</v>
      </c>
      <c r="AI42" s="257">
        <f t="shared" si="7"/>
        <v>1</v>
      </c>
      <c r="AJ42" s="257">
        <f t="shared" si="8"/>
        <v>1</v>
      </c>
      <c r="AK42" s="257">
        <f t="shared" si="9"/>
        <v>1</v>
      </c>
      <c r="AL42" s="257">
        <f t="shared" si="10"/>
        <v>1</v>
      </c>
      <c r="AM42" s="257">
        <f t="shared" si="11"/>
        <v>1</v>
      </c>
      <c r="AN42" s="257">
        <f t="shared" si="12"/>
        <v>1</v>
      </c>
      <c r="AO42" s="257">
        <f t="shared" si="13"/>
        <v>1</v>
      </c>
      <c r="AP42" s="257">
        <f t="shared" si="14"/>
        <v>1</v>
      </c>
      <c r="AQ42" s="257">
        <f t="shared" si="15"/>
        <v>1</v>
      </c>
      <c r="AR42" s="257">
        <f t="shared" si="16"/>
        <v>1</v>
      </c>
      <c r="AS42" s="257">
        <f t="shared" si="17"/>
        <v>1</v>
      </c>
      <c r="AT42" s="257">
        <f t="shared" si="18"/>
        <v>1</v>
      </c>
      <c r="AU42" s="257">
        <f t="shared" si="19"/>
        <v>1</v>
      </c>
      <c r="AV42" s="257">
        <f t="shared" si="20"/>
        <v>1</v>
      </c>
      <c r="AW42" s="257">
        <f t="shared" si="21"/>
        <v>1</v>
      </c>
      <c r="AX42" s="257">
        <f t="shared" si="22"/>
        <v>1</v>
      </c>
      <c r="AY42" s="257">
        <f t="shared" si="23"/>
        <v>1</v>
      </c>
      <c r="AZ42" s="257">
        <f t="shared" si="24"/>
        <v>1</v>
      </c>
      <c r="BA42" s="257">
        <f t="shared" si="25"/>
        <v>1</v>
      </c>
      <c r="BB42" s="257">
        <f t="shared" si="26"/>
        <v>1</v>
      </c>
      <c r="BC42" s="257">
        <f t="shared" si="27"/>
        <v>1</v>
      </c>
      <c r="BD42" s="257">
        <f t="shared" si="28"/>
        <v>1</v>
      </c>
      <c r="BE42" s="257">
        <f t="shared" si="29"/>
        <v>1</v>
      </c>
      <c r="BF42" s="257">
        <f t="shared" si="30"/>
        <v>1</v>
      </c>
      <c r="BG42" s="257">
        <f t="shared" si="31"/>
        <v>1</v>
      </c>
    </row>
    <row r="43" spans="1:59" ht="15.75" hidden="1" x14ac:dyDescent="0.25">
      <c r="A43" s="265"/>
      <c r="B43" s="266" t="str">
        <f t="shared" si="1"/>
        <v/>
      </c>
      <c r="C43" s="178" t="str">
        <f>IF(סיווג!$V43&lt;&gt;1,"",'תנאי סף'!$F43)</f>
        <v/>
      </c>
      <c r="D43" s="267" t="str">
        <f>'מספר המתחרים'!Z43</f>
        <v/>
      </c>
      <c r="E43" s="267" t="str">
        <f>'מספר השופטים'!Z43</f>
        <v/>
      </c>
      <c r="F43" s="267" t="str">
        <f>'מיקום גיאוגרפי'!Z43</f>
        <v/>
      </c>
      <c r="G43" s="267" t="str">
        <f>תקציב!Z43</f>
        <v/>
      </c>
      <c r="H43" s="267"/>
      <c r="I43" s="267"/>
      <c r="J43" s="267"/>
      <c r="K43" s="267"/>
      <c r="L43" s="267"/>
      <c r="M43" s="268"/>
      <c r="N43" s="268"/>
      <c r="O43" s="268"/>
      <c r="P43" s="268"/>
      <c r="Q43" s="268"/>
      <c r="R43" s="268"/>
      <c r="S43" s="268"/>
      <c r="T43" s="268"/>
      <c r="U43" s="268"/>
      <c r="V43" s="268"/>
      <c r="W43" s="268"/>
      <c r="X43" s="268"/>
      <c r="Y43" s="268"/>
      <c r="Z43" s="268"/>
      <c r="AA43" s="268"/>
      <c r="AB43" s="268"/>
      <c r="AC43" s="268"/>
      <c r="AD43" s="268" t="str">
        <f t="shared" si="2"/>
        <v/>
      </c>
      <c r="AE43" s="268" t="str">
        <f t="shared" si="3"/>
        <v/>
      </c>
      <c r="AF43" s="269" t="str">
        <f t="shared" si="4"/>
        <v/>
      </c>
      <c r="AG43" s="257">
        <f t="shared" si="5"/>
        <v>1</v>
      </c>
      <c r="AH43" s="257">
        <f t="shared" si="6"/>
        <v>1</v>
      </c>
      <c r="AI43" s="257">
        <f t="shared" si="7"/>
        <v>1</v>
      </c>
      <c r="AJ43" s="257">
        <f t="shared" si="8"/>
        <v>1</v>
      </c>
      <c r="AK43" s="257">
        <f t="shared" si="9"/>
        <v>1</v>
      </c>
      <c r="AL43" s="257">
        <f t="shared" si="10"/>
        <v>1</v>
      </c>
      <c r="AM43" s="257">
        <f t="shared" si="11"/>
        <v>1</v>
      </c>
      <c r="AN43" s="257">
        <f t="shared" si="12"/>
        <v>1</v>
      </c>
      <c r="AO43" s="257">
        <f t="shared" si="13"/>
        <v>1</v>
      </c>
      <c r="AP43" s="257">
        <f t="shared" si="14"/>
        <v>1</v>
      </c>
      <c r="AQ43" s="257">
        <f t="shared" si="15"/>
        <v>1</v>
      </c>
      <c r="AR43" s="257">
        <f t="shared" si="16"/>
        <v>1</v>
      </c>
      <c r="AS43" s="257">
        <f t="shared" si="17"/>
        <v>1</v>
      </c>
      <c r="AT43" s="257">
        <f t="shared" si="18"/>
        <v>1</v>
      </c>
      <c r="AU43" s="257">
        <f t="shared" si="19"/>
        <v>1</v>
      </c>
      <c r="AV43" s="257">
        <f t="shared" si="20"/>
        <v>1</v>
      </c>
      <c r="AW43" s="257">
        <f t="shared" si="21"/>
        <v>1</v>
      </c>
      <c r="AX43" s="257">
        <f t="shared" si="22"/>
        <v>1</v>
      </c>
      <c r="AY43" s="257">
        <f t="shared" si="23"/>
        <v>1</v>
      </c>
      <c r="AZ43" s="257">
        <f t="shared" si="24"/>
        <v>1</v>
      </c>
      <c r="BA43" s="257">
        <f t="shared" si="25"/>
        <v>1</v>
      </c>
      <c r="BB43" s="257">
        <f t="shared" si="26"/>
        <v>1</v>
      </c>
      <c r="BC43" s="257">
        <f t="shared" si="27"/>
        <v>1</v>
      </c>
      <c r="BD43" s="257">
        <f t="shared" si="28"/>
        <v>1</v>
      </c>
      <c r="BE43" s="257">
        <f t="shared" si="29"/>
        <v>1</v>
      </c>
      <c r="BF43" s="257">
        <f t="shared" si="30"/>
        <v>1</v>
      </c>
      <c r="BG43" s="257">
        <f t="shared" si="31"/>
        <v>1</v>
      </c>
    </row>
    <row r="44" spans="1:59" ht="15.75" hidden="1" x14ac:dyDescent="0.25">
      <c r="A44" s="265"/>
      <c r="B44" s="266" t="str">
        <f t="shared" si="1"/>
        <v/>
      </c>
      <c r="C44" s="178" t="str">
        <f>IF(סיווג!$V44&lt;&gt;1,"",'תנאי סף'!$F44)</f>
        <v/>
      </c>
      <c r="D44" s="267" t="str">
        <f>'מספר המתחרים'!Z44</f>
        <v/>
      </c>
      <c r="E44" s="267" t="str">
        <f>'מספר השופטים'!Z44</f>
        <v/>
      </c>
      <c r="F44" s="267" t="str">
        <f>'מיקום גיאוגרפי'!Z44</f>
        <v/>
      </c>
      <c r="G44" s="267" t="str">
        <f>תקציב!Z44</f>
        <v/>
      </c>
      <c r="H44" s="267"/>
      <c r="I44" s="267"/>
      <c r="J44" s="267"/>
      <c r="K44" s="267"/>
      <c r="L44" s="267"/>
      <c r="M44" s="268"/>
      <c r="N44" s="268"/>
      <c r="O44" s="268"/>
      <c r="P44" s="268"/>
      <c r="Q44" s="268"/>
      <c r="R44" s="268"/>
      <c r="S44" s="268"/>
      <c r="T44" s="268"/>
      <c r="U44" s="268"/>
      <c r="V44" s="268"/>
      <c r="W44" s="268"/>
      <c r="X44" s="268"/>
      <c r="Y44" s="268"/>
      <c r="Z44" s="268"/>
      <c r="AA44" s="268"/>
      <c r="AB44" s="268"/>
      <c r="AC44" s="268"/>
      <c r="AD44" s="268" t="str">
        <f t="shared" si="2"/>
        <v/>
      </c>
      <c r="AE44" s="268" t="str">
        <f t="shared" si="3"/>
        <v/>
      </c>
      <c r="AF44" s="269" t="str">
        <f t="shared" si="4"/>
        <v/>
      </c>
      <c r="AG44" s="257">
        <f t="shared" si="5"/>
        <v>1</v>
      </c>
      <c r="AH44" s="257">
        <f t="shared" si="6"/>
        <v>1</v>
      </c>
      <c r="AI44" s="257">
        <f t="shared" si="7"/>
        <v>1</v>
      </c>
      <c r="AJ44" s="257">
        <f t="shared" si="8"/>
        <v>1</v>
      </c>
      <c r="AK44" s="257">
        <f t="shared" si="9"/>
        <v>1</v>
      </c>
      <c r="AL44" s="257">
        <f t="shared" si="10"/>
        <v>1</v>
      </c>
      <c r="AM44" s="257">
        <f t="shared" si="11"/>
        <v>1</v>
      </c>
      <c r="AN44" s="257">
        <f t="shared" si="12"/>
        <v>1</v>
      </c>
      <c r="AO44" s="257">
        <f t="shared" si="13"/>
        <v>1</v>
      </c>
      <c r="AP44" s="257">
        <f t="shared" si="14"/>
        <v>1</v>
      </c>
      <c r="AQ44" s="257">
        <f t="shared" si="15"/>
        <v>1</v>
      </c>
      <c r="AR44" s="257">
        <f t="shared" si="16"/>
        <v>1</v>
      </c>
      <c r="AS44" s="257">
        <f t="shared" si="17"/>
        <v>1</v>
      </c>
      <c r="AT44" s="257">
        <f t="shared" si="18"/>
        <v>1</v>
      </c>
      <c r="AU44" s="257">
        <f t="shared" si="19"/>
        <v>1</v>
      </c>
      <c r="AV44" s="257">
        <f t="shared" si="20"/>
        <v>1</v>
      </c>
      <c r="AW44" s="257">
        <f t="shared" si="21"/>
        <v>1</v>
      </c>
      <c r="AX44" s="257">
        <f t="shared" si="22"/>
        <v>1</v>
      </c>
      <c r="AY44" s="257">
        <f t="shared" si="23"/>
        <v>1</v>
      </c>
      <c r="AZ44" s="257">
        <f t="shared" si="24"/>
        <v>1</v>
      </c>
      <c r="BA44" s="257">
        <f t="shared" si="25"/>
        <v>1</v>
      </c>
      <c r="BB44" s="257">
        <f t="shared" si="26"/>
        <v>1</v>
      </c>
      <c r="BC44" s="257">
        <f t="shared" si="27"/>
        <v>1</v>
      </c>
      <c r="BD44" s="257">
        <f t="shared" si="28"/>
        <v>1</v>
      </c>
      <c r="BE44" s="257">
        <f t="shared" si="29"/>
        <v>1</v>
      </c>
      <c r="BF44" s="257">
        <f t="shared" si="30"/>
        <v>1</v>
      </c>
      <c r="BG44" s="257">
        <f t="shared" si="31"/>
        <v>1</v>
      </c>
    </row>
    <row r="45" spans="1:59" ht="15.75" hidden="1" x14ac:dyDescent="0.25">
      <c r="A45" s="265"/>
      <c r="B45" s="266" t="str">
        <f t="shared" si="1"/>
        <v/>
      </c>
      <c r="C45" s="178" t="str">
        <f>IF(סיווג!$V45&lt;&gt;1,"",'תנאי סף'!$F45)</f>
        <v/>
      </c>
      <c r="D45" s="267" t="str">
        <f>'מספר המתחרים'!Z45</f>
        <v/>
      </c>
      <c r="E45" s="267" t="str">
        <f>'מספר השופטים'!Z45</f>
        <v/>
      </c>
      <c r="F45" s="267" t="str">
        <f>'מיקום גיאוגרפי'!Z45</f>
        <v/>
      </c>
      <c r="G45" s="267" t="str">
        <f>תקציב!Z45</f>
        <v/>
      </c>
      <c r="H45" s="267"/>
      <c r="I45" s="267"/>
      <c r="J45" s="267"/>
      <c r="K45" s="267"/>
      <c r="L45" s="267"/>
      <c r="M45" s="268"/>
      <c r="N45" s="268"/>
      <c r="O45" s="268"/>
      <c r="P45" s="268"/>
      <c r="Q45" s="268"/>
      <c r="R45" s="268"/>
      <c r="S45" s="268"/>
      <c r="T45" s="268"/>
      <c r="U45" s="268"/>
      <c r="V45" s="268"/>
      <c r="W45" s="268"/>
      <c r="X45" s="268"/>
      <c r="Y45" s="268"/>
      <c r="Z45" s="268"/>
      <c r="AA45" s="268"/>
      <c r="AB45" s="268"/>
      <c r="AC45" s="268"/>
      <c r="AD45" s="268" t="str">
        <f t="shared" si="2"/>
        <v/>
      </c>
      <c r="AE45" s="268" t="str">
        <f t="shared" si="3"/>
        <v/>
      </c>
      <c r="AF45" s="269" t="str">
        <f t="shared" si="4"/>
        <v/>
      </c>
      <c r="AG45" s="257">
        <f t="shared" si="5"/>
        <v>1</v>
      </c>
      <c r="AH45" s="257">
        <f t="shared" si="6"/>
        <v>1</v>
      </c>
      <c r="AI45" s="257">
        <f t="shared" si="7"/>
        <v>1</v>
      </c>
      <c r="AJ45" s="257">
        <f t="shared" si="8"/>
        <v>1</v>
      </c>
      <c r="AK45" s="257">
        <f t="shared" si="9"/>
        <v>1</v>
      </c>
      <c r="AL45" s="257">
        <f t="shared" si="10"/>
        <v>1</v>
      </c>
      <c r="AM45" s="257">
        <f t="shared" si="11"/>
        <v>1</v>
      </c>
      <c r="AN45" s="257">
        <f t="shared" si="12"/>
        <v>1</v>
      </c>
      <c r="AO45" s="257">
        <f t="shared" si="13"/>
        <v>1</v>
      </c>
      <c r="AP45" s="257">
        <f t="shared" si="14"/>
        <v>1</v>
      </c>
      <c r="AQ45" s="257">
        <f t="shared" si="15"/>
        <v>1</v>
      </c>
      <c r="AR45" s="257">
        <f t="shared" si="16"/>
        <v>1</v>
      </c>
      <c r="AS45" s="257">
        <f t="shared" si="17"/>
        <v>1</v>
      </c>
      <c r="AT45" s="257">
        <f t="shared" si="18"/>
        <v>1</v>
      </c>
      <c r="AU45" s="257">
        <f t="shared" si="19"/>
        <v>1</v>
      </c>
      <c r="AV45" s="257">
        <f t="shared" si="20"/>
        <v>1</v>
      </c>
      <c r="AW45" s="257">
        <f t="shared" si="21"/>
        <v>1</v>
      </c>
      <c r="AX45" s="257">
        <f t="shared" si="22"/>
        <v>1</v>
      </c>
      <c r="AY45" s="257">
        <f t="shared" si="23"/>
        <v>1</v>
      </c>
      <c r="AZ45" s="257">
        <f t="shared" si="24"/>
        <v>1</v>
      </c>
      <c r="BA45" s="257">
        <f t="shared" si="25"/>
        <v>1</v>
      </c>
      <c r="BB45" s="257">
        <f t="shared" si="26"/>
        <v>1</v>
      </c>
      <c r="BC45" s="257">
        <f t="shared" si="27"/>
        <v>1</v>
      </c>
      <c r="BD45" s="257">
        <f t="shared" si="28"/>
        <v>1</v>
      </c>
      <c r="BE45" s="257">
        <f t="shared" si="29"/>
        <v>1</v>
      </c>
      <c r="BF45" s="257">
        <f t="shared" si="30"/>
        <v>1</v>
      </c>
      <c r="BG45" s="257">
        <f t="shared" si="31"/>
        <v>1</v>
      </c>
    </row>
    <row r="46" spans="1:59" ht="15.75" hidden="1" x14ac:dyDescent="0.25">
      <c r="A46" s="265"/>
      <c r="B46" s="266" t="str">
        <f t="shared" si="1"/>
        <v/>
      </c>
      <c r="C46" s="178" t="str">
        <f>IF(סיווג!$V46&lt;&gt;1,"",'תנאי סף'!$F46)</f>
        <v/>
      </c>
      <c r="D46" s="267" t="str">
        <f>'מספר המתחרים'!Z46</f>
        <v/>
      </c>
      <c r="E46" s="267" t="str">
        <f>'מספר השופטים'!Z46</f>
        <v/>
      </c>
      <c r="F46" s="267" t="str">
        <f>'מיקום גיאוגרפי'!Z46</f>
        <v/>
      </c>
      <c r="G46" s="267" t="str">
        <f>תקציב!Z46</f>
        <v/>
      </c>
      <c r="H46" s="267"/>
      <c r="I46" s="267"/>
      <c r="J46" s="267"/>
      <c r="K46" s="267"/>
      <c r="L46" s="267"/>
      <c r="M46" s="268"/>
      <c r="N46" s="268"/>
      <c r="O46" s="268"/>
      <c r="P46" s="268"/>
      <c r="Q46" s="268"/>
      <c r="R46" s="268"/>
      <c r="S46" s="268"/>
      <c r="T46" s="268"/>
      <c r="U46" s="268"/>
      <c r="V46" s="268"/>
      <c r="W46" s="268"/>
      <c r="X46" s="268"/>
      <c r="Y46" s="268"/>
      <c r="Z46" s="268"/>
      <c r="AA46" s="268"/>
      <c r="AB46" s="268"/>
      <c r="AC46" s="268"/>
      <c r="AD46" s="268" t="str">
        <f t="shared" si="2"/>
        <v/>
      </c>
      <c r="AE46" s="268" t="str">
        <f t="shared" si="3"/>
        <v/>
      </c>
      <c r="AF46" s="269" t="str">
        <f t="shared" si="4"/>
        <v/>
      </c>
      <c r="AG46" s="257">
        <f t="shared" si="5"/>
        <v>1</v>
      </c>
      <c r="AH46" s="257">
        <f t="shared" si="6"/>
        <v>1</v>
      </c>
      <c r="AI46" s="257">
        <f t="shared" si="7"/>
        <v>1</v>
      </c>
      <c r="AJ46" s="257">
        <f t="shared" si="8"/>
        <v>1</v>
      </c>
      <c r="AK46" s="257">
        <f t="shared" si="9"/>
        <v>1</v>
      </c>
      <c r="AL46" s="257">
        <f t="shared" si="10"/>
        <v>1</v>
      </c>
      <c r="AM46" s="257">
        <f t="shared" si="11"/>
        <v>1</v>
      </c>
      <c r="AN46" s="257">
        <f t="shared" si="12"/>
        <v>1</v>
      </c>
      <c r="AO46" s="257">
        <f t="shared" si="13"/>
        <v>1</v>
      </c>
      <c r="AP46" s="257">
        <f t="shared" si="14"/>
        <v>1</v>
      </c>
      <c r="AQ46" s="257">
        <f t="shared" si="15"/>
        <v>1</v>
      </c>
      <c r="AR46" s="257">
        <f t="shared" si="16"/>
        <v>1</v>
      </c>
      <c r="AS46" s="257">
        <f t="shared" si="17"/>
        <v>1</v>
      </c>
      <c r="AT46" s="257">
        <f t="shared" si="18"/>
        <v>1</v>
      </c>
      <c r="AU46" s="257">
        <f t="shared" si="19"/>
        <v>1</v>
      </c>
      <c r="AV46" s="257">
        <f t="shared" si="20"/>
        <v>1</v>
      </c>
      <c r="AW46" s="257">
        <f t="shared" si="21"/>
        <v>1</v>
      </c>
      <c r="AX46" s="257">
        <f t="shared" si="22"/>
        <v>1</v>
      </c>
      <c r="AY46" s="257">
        <f t="shared" si="23"/>
        <v>1</v>
      </c>
      <c r="AZ46" s="257">
        <f t="shared" si="24"/>
        <v>1</v>
      </c>
      <c r="BA46" s="257">
        <f t="shared" si="25"/>
        <v>1</v>
      </c>
      <c r="BB46" s="257">
        <f t="shared" si="26"/>
        <v>1</v>
      </c>
      <c r="BC46" s="257">
        <f t="shared" si="27"/>
        <v>1</v>
      </c>
      <c r="BD46" s="257">
        <f t="shared" si="28"/>
        <v>1</v>
      </c>
      <c r="BE46" s="257">
        <f t="shared" si="29"/>
        <v>1</v>
      </c>
      <c r="BF46" s="257">
        <f t="shared" si="30"/>
        <v>1</v>
      </c>
      <c r="BG46" s="257">
        <f t="shared" si="31"/>
        <v>1</v>
      </c>
    </row>
    <row r="47" spans="1:59" ht="15.75" hidden="1" x14ac:dyDescent="0.25">
      <c r="A47" s="265"/>
      <c r="B47" s="266" t="str">
        <f t="shared" si="1"/>
        <v/>
      </c>
      <c r="C47" s="178" t="str">
        <f>IF(סיווג!$V47&lt;&gt;1,"",'תנאי סף'!$F47)</f>
        <v/>
      </c>
      <c r="D47" s="267" t="str">
        <f>'מספר המתחרים'!Z47</f>
        <v/>
      </c>
      <c r="E47" s="267" t="str">
        <f>'מספר השופטים'!Z47</f>
        <v/>
      </c>
      <c r="F47" s="267" t="str">
        <f>'מיקום גיאוגרפי'!Z47</f>
        <v/>
      </c>
      <c r="G47" s="267" t="str">
        <f>תקציב!Z47</f>
        <v/>
      </c>
      <c r="H47" s="267"/>
      <c r="I47" s="267"/>
      <c r="J47" s="267"/>
      <c r="K47" s="267"/>
      <c r="L47" s="267"/>
      <c r="M47" s="268"/>
      <c r="N47" s="268"/>
      <c r="O47" s="268"/>
      <c r="P47" s="268"/>
      <c r="Q47" s="268"/>
      <c r="R47" s="268"/>
      <c r="S47" s="268"/>
      <c r="T47" s="268"/>
      <c r="U47" s="268"/>
      <c r="V47" s="268"/>
      <c r="W47" s="268"/>
      <c r="X47" s="268"/>
      <c r="Y47" s="268"/>
      <c r="Z47" s="268"/>
      <c r="AA47" s="268"/>
      <c r="AB47" s="268"/>
      <c r="AC47" s="268"/>
      <c r="AD47" s="268" t="str">
        <f t="shared" si="2"/>
        <v/>
      </c>
      <c r="AE47" s="268" t="str">
        <f t="shared" si="3"/>
        <v/>
      </c>
      <c r="AF47" s="269" t="str">
        <f t="shared" si="4"/>
        <v/>
      </c>
      <c r="AG47" s="257">
        <f t="shared" si="5"/>
        <v>1</v>
      </c>
      <c r="AH47" s="257">
        <f t="shared" si="6"/>
        <v>1</v>
      </c>
      <c r="AI47" s="257">
        <f t="shared" si="7"/>
        <v>1</v>
      </c>
      <c r="AJ47" s="257">
        <f t="shared" si="8"/>
        <v>1</v>
      </c>
      <c r="AK47" s="257">
        <f t="shared" si="9"/>
        <v>1</v>
      </c>
      <c r="AL47" s="257">
        <f t="shared" si="10"/>
        <v>1</v>
      </c>
      <c r="AM47" s="257">
        <f t="shared" si="11"/>
        <v>1</v>
      </c>
      <c r="AN47" s="257">
        <f t="shared" si="12"/>
        <v>1</v>
      </c>
      <c r="AO47" s="257">
        <f t="shared" si="13"/>
        <v>1</v>
      </c>
      <c r="AP47" s="257">
        <f t="shared" si="14"/>
        <v>1</v>
      </c>
      <c r="AQ47" s="257">
        <f t="shared" si="15"/>
        <v>1</v>
      </c>
      <c r="AR47" s="257">
        <f t="shared" si="16"/>
        <v>1</v>
      </c>
      <c r="AS47" s="257">
        <f t="shared" si="17"/>
        <v>1</v>
      </c>
      <c r="AT47" s="257">
        <f t="shared" si="18"/>
        <v>1</v>
      </c>
      <c r="AU47" s="257">
        <f t="shared" si="19"/>
        <v>1</v>
      </c>
      <c r="AV47" s="257">
        <f t="shared" si="20"/>
        <v>1</v>
      </c>
      <c r="AW47" s="257">
        <f t="shared" si="21"/>
        <v>1</v>
      </c>
      <c r="AX47" s="257">
        <f t="shared" si="22"/>
        <v>1</v>
      </c>
      <c r="AY47" s="257">
        <f t="shared" si="23"/>
        <v>1</v>
      </c>
      <c r="AZ47" s="257">
        <f t="shared" si="24"/>
        <v>1</v>
      </c>
      <c r="BA47" s="257">
        <f t="shared" si="25"/>
        <v>1</v>
      </c>
      <c r="BB47" s="257">
        <f t="shared" si="26"/>
        <v>1</v>
      </c>
      <c r="BC47" s="257">
        <f t="shared" si="27"/>
        <v>1</v>
      </c>
      <c r="BD47" s="257">
        <f t="shared" si="28"/>
        <v>1</v>
      </c>
      <c r="BE47" s="257">
        <f t="shared" si="29"/>
        <v>1</v>
      </c>
      <c r="BF47" s="257">
        <f t="shared" si="30"/>
        <v>1</v>
      </c>
      <c r="BG47" s="257">
        <f t="shared" si="31"/>
        <v>1</v>
      </c>
    </row>
    <row r="48" spans="1:59" ht="15.75" hidden="1" x14ac:dyDescent="0.25">
      <c r="A48" s="265"/>
      <c r="B48" s="266" t="str">
        <f t="shared" si="1"/>
        <v/>
      </c>
      <c r="C48" s="178" t="str">
        <f>IF(סיווג!$V48&lt;&gt;1,"",'תנאי סף'!$F48)</f>
        <v/>
      </c>
      <c r="D48" s="267" t="str">
        <f>'מספר המתחרים'!Z48</f>
        <v/>
      </c>
      <c r="E48" s="267" t="str">
        <f>'מספר השופטים'!Z48</f>
        <v/>
      </c>
      <c r="F48" s="267" t="str">
        <f>'מיקום גיאוגרפי'!Z48</f>
        <v/>
      </c>
      <c r="G48" s="267" t="str">
        <f>תקציב!Z48</f>
        <v/>
      </c>
      <c r="H48" s="267"/>
      <c r="I48" s="267"/>
      <c r="J48" s="267"/>
      <c r="K48" s="267"/>
      <c r="L48" s="267"/>
      <c r="M48" s="268"/>
      <c r="N48" s="268"/>
      <c r="O48" s="268"/>
      <c r="P48" s="268"/>
      <c r="Q48" s="268"/>
      <c r="R48" s="268"/>
      <c r="S48" s="268"/>
      <c r="T48" s="268"/>
      <c r="U48" s="268"/>
      <c r="V48" s="268"/>
      <c r="W48" s="268"/>
      <c r="X48" s="268"/>
      <c r="Y48" s="268"/>
      <c r="Z48" s="268"/>
      <c r="AA48" s="268"/>
      <c r="AB48" s="268"/>
      <c r="AC48" s="268"/>
      <c r="AD48" s="268" t="str">
        <f t="shared" si="2"/>
        <v/>
      </c>
      <c r="AE48" s="268" t="str">
        <f t="shared" si="3"/>
        <v/>
      </c>
      <c r="AF48" s="269" t="str">
        <f t="shared" si="4"/>
        <v/>
      </c>
      <c r="AG48" s="257">
        <f t="shared" si="5"/>
        <v>1</v>
      </c>
      <c r="AH48" s="257">
        <f t="shared" si="6"/>
        <v>1</v>
      </c>
      <c r="AI48" s="257">
        <f t="shared" si="7"/>
        <v>1</v>
      </c>
      <c r="AJ48" s="257">
        <f t="shared" si="8"/>
        <v>1</v>
      </c>
      <c r="AK48" s="257">
        <f t="shared" si="9"/>
        <v>1</v>
      </c>
      <c r="AL48" s="257">
        <f t="shared" si="10"/>
        <v>1</v>
      </c>
      <c r="AM48" s="257">
        <f t="shared" si="11"/>
        <v>1</v>
      </c>
      <c r="AN48" s="257">
        <f t="shared" si="12"/>
        <v>1</v>
      </c>
      <c r="AO48" s="257">
        <f t="shared" si="13"/>
        <v>1</v>
      </c>
      <c r="AP48" s="257">
        <f t="shared" si="14"/>
        <v>1</v>
      </c>
      <c r="AQ48" s="257">
        <f t="shared" si="15"/>
        <v>1</v>
      </c>
      <c r="AR48" s="257">
        <f t="shared" si="16"/>
        <v>1</v>
      </c>
      <c r="AS48" s="257">
        <f t="shared" si="17"/>
        <v>1</v>
      </c>
      <c r="AT48" s="257">
        <f t="shared" si="18"/>
        <v>1</v>
      </c>
      <c r="AU48" s="257">
        <f t="shared" si="19"/>
        <v>1</v>
      </c>
      <c r="AV48" s="257">
        <f t="shared" si="20"/>
        <v>1</v>
      </c>
      <c r="AW48" s="257">
        <f t="shared" si="21"/>
        <v>1</v>
      </c>
      <c r="AX48" s="257">
        <f t="shared" si="22"/>
        <v>1</v>
      </c>
      <c r="AY48" s="257">
        <f t="shared" si="23"/>
        <v>1</v>
      </c>
      <c r="AZ48" s="257">
        <f t="shared" si="24"/>
        <v>1</v>
      </c>
      <c r="BA48" s="257">
        <f t="shared" si="25"/>
        <v>1</v>
      </c>
      <c r="BB48" s="257">
        <f t="shared" si="26"/>
        <v>1</v>
      </c>
      <c r="BC48" s="257">
        <f t="shared" si="27"/>
        <v>1</v>
      </c>
      <c r="BD48" s="257">
        <f t="shared" si="28"/>
        <v>1</v>
      </c>
      <c r="BE48" s="257">
        <f t="shared" si="29"/>
        <v>1</v>
      </c>
      <c r="BF48" s="257">
        <f t="shared" si="30"/>
        <v>1</v>
      </c>
      <c r="BG48" s="257">
        <f t="shared" si="31"/>
        <v>1</v>
      </c>
    </row>
    <row r="49" spans="1:59" ht="15.75" hidden="1" x14ac:dyDescent="0.25">
      <c r="A49" s="265"/>
      <c r="B49" s="266" t="str">
        <f t="shared" si="1"/>
        <v/>
      </c>
      <c r="C49" s="178" t="str">
        <f>IF(סיווג!$V49&lt;&gt;1,"",'תנאי סף'!$F49)</f>
        <v/>
      </c>
      <c r="D49" s="267" t="str">
        <f>'מספר המתחרים'!Z49</f>
        <v/>
      </c>
      <c r="E49" s="267" t="str">
        <f>'מספר השופטים'!Z49</f>
        <v/>
      </c>
      <c r="F49" s="267" t="str">
        <f>'מיקום גיאוגרפי'!Z49</f>
        <v/>
      </c>
      <c r="G49" s="267" t="str">
        <f>תקציב!Z49</f>
        <v/>
      </c>
      <c r="H49" s="267"/>
      <c r="I49" s="267"/>
      <c r="J49" s="267"/>
      <c r="K49" s="267"/>
      <c r="L49" s="267"/>
      <c r="M49" s="268"/>
      <c r="N49" s="268"/>
      <c r="O49" s="268"/>
      <c r="P49" s="268"/>
      <c r="Q49" s="268"/>
      <c r="R49" s="268"/>
      <c r="S49" s="268"/>
      <c r="T49" s="268"/>
      <c r="U49" s="268"/>
      <c r="V49" s="268"/>
      <c r="W49" s="268"/>
      <c r="X49" s="268"/>
      <c r="Y49" s="268"/>
      <c r="Z49" s="268"/>
      <c r="AA49" s="268"/>
      <c r="AB49" s="268"/>
      <c r="AC49" s="268"/>
      <c r="AD49" s="268" t="str">
        <f t="shared" si="2"/>
        <v/>
      </c>
      <c r="AE49" s="268" t="str">
        <f t="shared" si="3"/>
        <v/>
      </c>
      <c r="AF49" s="269" t="str">
        <f t="shared" si="4"/>
        <v/>
      </c>
      <c r="AG49" s="257">
        <f t="shared" si="5"/>
        <v>1</v>
      </c>
      <c r="AH49" s="257">
        <f t="shared" si="6"/>
        <v>1</v>
      </c>
      <c r="AI49" s="257">
        <f t="shared" si="7"/>
        <v>1</v>
      </c>
      <c r="AJ49" s="257">
        <f t="shared" si="8"/>
        <v>1</v>
      </c>
      <c r="AK49" s="257">
        <f t="shared" si="9"/>
        <v>1</v>
      </c>
      <c r="AL49" s="257">
        <f t="shared" si="10"/>
        <v>1</v>
      </c>
      <c r="AM49" s="257">
        <f t="shared" si="11"/>
        <v>1</v>
      </c>
      <c r="AN49" s="257">
        <f t="shared" si="12"/>
        <v>1</v>
      </c>
      <c r="AO49" s="257">
        <f t="shared" si="13"/>
        <v>1</v>
      </c>
      <c r="AP49" s="257">
        <f t="shared" si="14"/>
        <v>1</v>
      </c>
      <c r="AQ49" s="257">
        <f t="shared" si="15"/>
        <v>1</v>
      </c>
      <c r="AR49" s="257">
        <f t="shared" si="16"/>
        <v>1</v>
      </c>
      <c r="AS49" s="257">
        <f t="shared" si="17"/>
        <v>1</v>
      </c>
      <c r="AT49" s="257">
        <f t="shared" si="18"/>
        <v>1</v>
      </c>
      <c r="AU49" s="257">
        <f t="shared" si="19"/>
        <v>1</v>
      </c>
      <c r="AV49" s="257">
        <f t="shared" si="20"/>
        <v>1</v>
      </c>
      <c r="AW49" s="257">
        <f t="shared" si="21"/>
        <v>1</v>
      </c>
      <c r="AX49" s="257">
        <f t="shared" si="22"/>
        <v>1</v>
      </c>
      <c r="AY49" s="257">
        <f t="shared" si="23"/>
        <v>1</v>
      </c>
      <c r="AZ49" s="257">
        <f t="shared" si="24"/>
        <v>1</v>
      </c>
      <c r="BA49" s="257">
        <f t="shared" si="25"/>
        <v>1</v>
      </c>
      <c r="BB49" s="257">
        <f t="shared" si="26"/>
        <v>1</v>
      </c>
      <c r="BC49" s="257">
        <f t="shared" si="27"/>
        <v>1</v>
      </c>
      <c r="BD49" s="257">
        <f t="shared" si="28"/>
        <v>1</v>
      </c>
      <c r="BE49" s="257">
        <f t="shared" si="29"/>
        <v>1</v>
      </c>
      <c r="BF49" s="257">
        <f t="shared" si="30"/>
        <v>1</v>
      </c>
      <c r="BG49" s="257">
        <f t="shared" si="31"/>
        <v>1</v>
      </c>
    </row>
    <row r="50" spans="1:59" ht="15.75" hidden="1" x14ac:dyDescent="0.25">
      <c r="A50" s="265"/>
      <c r="B50" s="266" t="str">
        <f t="shared" si="1"/>
        <v/>
      </c>
      <c r="C50" s="178" t="str">
        <f>IF(סיווג!$V50&lt;&gt;1,"",'תנאי סף'!$F50)</f>
        <v/>
      </c>
      <c r="D50" s="267" t="str">
        <f>'מספר המתחרים'!Z50</f>
        <v/>
      </c>
      <c r="E50" s="267" t="str">
        <f>'מספר השופטים'!Z50</f>
        <v/>
      </c>
      <c r="F50" s="267" t="str">
        <f>'מיקום גיאוגרפי'!Z50</f>
        <v/>
      </c>
      <c r="G50" s="267" t="str">
        <f>תקציב!Z50</f>
        <v/>
      </c>
      <c r="H50" s="267"/>
      <c r="I50" s="267"/>
      <c r="J50" s="267"/>
      <c r="K50" s="267"/>
      <c r="L50" s="267"/>
      <c r="M50" s="268"/>
      <c r="N50" s="268"/>
      <c r="O50" s="268"/>
      <c r="P50" s="268"/>
      <c r="Q50" s="268"/>
      <c r="R50" s="268"/>
      <c r="S50" s="268"/>
      <c r="T50" s="268"/>
      <c r="U50" s="268"/>
      <c r="V50" s="268"/>
      <c r="W50" s="268"/>
      <c r="X50" s="268"/>
      <c r="Y50" s="268"/>
      <c r="Z50" s="268"/>
      <c r="AA50" s="268"/>
      <c r="AB50" s="268"/>
      <c r="AC50" s="268"/>
      <c r="AD50" s="268" t="str">
        <f t="shared" si="2"/>
        <v/>
      </c>
      <c r="AE50" s="268" t="str">
        <f t="shared" si="3"/>
        <v/>
      </c>
      <c r="AF50" s="269" t="str">
        <f t="shared" si="4"/>
        <v/>
      </c>
      <c r="AG50" s="257">
        <f t="shared" si="5"/>
        <v>1</v>
      </c>
      <c r="AH50" s="257">
        <f t="shared" si="6"/>
        <v>1</v>
      </c>
      <c r="AI50" s="257">
        <f t="shared" si="7"/>
        <v>1</v>
      </c>
      <c r="AJ50" s="257">
        <f t="shared" si="8"/>
        <v>1</v>
      </c>
      <c r="AK50" s="257">
        <f t="shared" si="9"/>
        <v>1</v>
      </c>
      <c r="AL50" s="257">
        <f t="shared" si="10"/>
        <v>1</v>
      </c>
      <c r="AM50" s="257">
        <f t="shared" si="11"/>
        <v>1</v>
      </c>
      <c r="AN50" s="257">
        <f t="shared" si="12"/>
        <v>1</v>
      </c>
      <c r="AO50" s="257">
        <f t="shared" si="13"/>
        <v>1</v>
      </c>
      <c r="AP50" s="257">
        <f t="shared" si="14"/>
        <v>1</v>
      </c>
      <c r="AQ50" s="257">
        <f t="shared" si="15"/>
        <v>1</v>
      </c>
      <c r="AR50" s="257">
        <f t="shared" si="16"/>
        <v>1</v>
      </c>
      <c r="AS50" s="257">
        <f t="shared" si="17"/>
        <v>1</v>
      </c>
      <c r="AT50" s="257">
        <f t="shared" si="18"/>
        <v>1</v>
      </c>
      <c r="AU50" s="257">
        <f t="shared" si="19"/>
        <v>1</v>
      </c>
      <c r="AV50" s="257">
        <f t="shared" si="20"/>
        <v>1</v>
      </c>
      <c r="AW50" s="257">
        <f t="shared" si="21"/>
        <v>1</v>
      </c>
      <c r="AX50" s="257">
        <f t="shared" si="22"/>
        <v>1</v>
      </c>
      <c r="AY50" s="257">
        <f t="shared" si="23"/>
        <v>1</v>
      </c>
      <c r="AZ50" s="257">
        <f t="shared" si="24"/>
        <v>1</v>
      </c>
      <c r="BA50" s="257">
        <f t="shared" si="25"/>
        <v>1</v>
      </c>
      <c r="BB50" s="257">
        <f t="shared" si="26"/>
        <v>1</v>
      </c>
      <c r="BC50" s="257">
        <f t="shared" si="27"/>
        <v>1</v>
      </c>
      <c r="BD50" s="257">
        <f t="shared" si="28"/>
        <v>1</v>
      </c>
      <c r="BE50" s="257">
        <f t="shared" si="29"/>
        <v>1</v>
      </c>
      <c r="BF50" s="257">
        <f t="shared" si="30"/>
        <v>1</v>
      </c>
      <c r="BG50" s="257">
        <f t="shared" si="31"/>
        <v>1</v>
      </c>
    </row>
    <row r="51" spans="1:59" ht="15.75" hidden="1" x14ac:dyDescent="0.25">
      <c r="A51" s="265"/>
      <c r="B51" s="266" t="str">
        <f t="shared" si="1"/>
        <v/>
      </c>
      <c r="C51" s="178" t="str">
        <f>IF(סיווג!$V51&lt;&gt;1,"",'תנאי סף'!$F51)</f>
        <v/>
      </c>
      <c r="D51" s="267" t="str">
        <f>'מספר המתחרים'!Z51</f>
        <v/>
      </c>
      <c r="E51" s="267" t="str">
        <f>'מספר השופטים'!Z51</f>
        <v/>
      </c>
      <c r="F51" s="267" t="str">
        <f>'מיקום גיאוגרפי'!Z51</f>
        <v/>
      </c>
      <c r="G51" s="267" t="str">
        <f>תקציב!Z51</f>
        <v/>
      </c>
      <c r="H51" s="267"/>
      <c r="I51" s="267"/>
      <c r="J51" s="267"/>
      <c r="K51" s="267"/>
      <c r="L51" s="267"/>
      <c r="M51" s="268"/>
      <c r="N51" s="268"/>
      <c r="O51" s="268"/>
      <c r="P51" s="268"/>
      <c r="Q51" s="268"/>
      <c r="R51" s="268"/>
      <c r="S51" s="268"/>
      <c r="T51" s="268"/>
      <c r="U51" s="268"/>
      <c r="V51" s="268"/>
      <c r="W51" s="268"/>
      <c r="X51" s="268"/>
      <c r="Y51" s="268"/>
      <c r="Z51" s="268"/>
      <c r="AA51" s="268"/>
      <c r="AB51" s="268"/>
      <c r="AC51" s="268"/>
      <c r="AD51" s="268" t="str">
        <f t="shared" si="2"/>
        <v/>
      </c>
      <c r="AE51" s="268" t="str">
        <f t="shared" si="3"/>
        <v/>
      </c>
      <c r="AF51" s="269" t="str">
        <f t="shared" si="4"/>
        <v/>
      </c>
      <c r="AG51" s="257">
        <f t="shared" si="5"/>
        <v>1</v>
      </c>
      <c r="AH51" s="257">
        <f t="shared" si="6"/>
        <v>1</v>
      </c>
      <c r="AI51" s="257">
        <f t="shared" si="7"/>
        <v>1</v>
      </c>
      <c r="AJ51" s="257">
        <f t="shared" si="8"/>
        <v>1</v>
      </c>
      <c r="AK51" s="257">
        <f t="shared" si="9"/>
        <v>1</v>
      </c>
      <c r="AL51" s="257">
        <f t="shared" si="10"/>
        <v>1</v>
      </c>
      <c r="AM51" s="257">
        <f t="shared" si="11"/>
        <v>1</v>
      </c>
      <c r="AN51" s="257">
        <f t="shared" si="12"/>
        <v>1</v>
      </c>
      <c r="AO51" s="257">
        <f t="shared" si="13"/>
        <v>1</v>
      </c>
      <c r="AP51" s="257">
        <f t="shared" si="14"/>
        <v>1</v>
      </c>
      <c r="AQ51" s="257">
        <f t="shared" si="15"/>
        <v>1</v>
      </c>
      <c r="AR51" s="257">
        <f t="shared" si="16"/>
        <v>1</v>
      </c>
      <c r="AS51" s="257">
        <f t="shared" si="17"/>
        <v>1</v>
      </c>
      <c r="AT51" s="257">
        <f t="shared" si="18"/>
        <v>1</v>
      </c>
      <c r="AU51" s="257">
        <f t="shared" si="19"/>
        <v>1</v>
      </c>
      <c r="AV51" s="257">
        <f t="shared" si="20"/>
        <v>1</v>
      </c>
      <c r="AW51" s="257">
        <f t="shared" si="21"/>
        <v>1</v>
      </c>
      <c r="AX51" s="257">
        <f t="shared" si="22"/>
        <v>1</v>
      </c>
      <c r="AY51" s="257">
        <f t="shared" si="23"/>
        <v>1</v>
      </c>
      <c r="AZ51" s="257">
        <f t="shared" si="24"/>
        <v>1</v>
      </c>
      <c r="BA51" s="257">
        <f t="shared" si="25"/>
        <v>1</v>
      </c>
      <c r="BB51" s="257">
        <f t="shared" si="26"/>
        <v>1</v>
      </c>
      <c r="BC51" s="257">
        <f t="shared" si="27"/>
        <v>1</v>
      </c>
      <c r="BD51" s="257">
        <f t="shared" si="28"/>
        <v>1</v>
      </c>
      <c r="BE51" s="257">
        <f t="shared" si="29"/>
        <v>1</v>
      </c>
      <c r="BF51" s="257">
        <f t="shared" si="30"/>
        <v>1</v>
      </c>
      <c r="BG51" s="257">
        <f t="shared" si="31"/>
        <v>1</v>
      </c>
    </row>
    <row r="52" spans="1:59" ht="15.75" hidden="1" x14ac:dyDescent="0.25">
      <c r="A52" s="265"/>
      <c r="B52" s="266" t="str">
        <f t="shared" si="1"/>
        <v/>
      </c>
      <c r="C52" s="178" t="str">
        <f>IF(סיווג!$V52&lt;&gt;1,"",'תנאי סף'!$F52)</f>
        <v/>
      </c>
      <c r="D52" s="267" t="str">
        <f>'מספר המתחרים'!Z52</f>
        <v/>
      </c>
      <c r="E52" s="267" t="str">
        <f>'מספר השופטים'!Z52</f>
        <v/>
      </c>
      <c r="F52" s="267" t="str">
        <f>'מיקום גיאוגרפי'!Z52</f>
        <v/>
      </c>
      <c r="G52" s="267" t="str">
        <f>תקציב!Z52</f>
        <v/>
      </c>
      <c r="H52" s="267"/>
      <c r="I52" s="267"/>
      <c r="J52" s="267"/>
      <c r="K52" s="267"/>
      <c r="L52" s="267"/>
      <c r="M52" s="268"/>
      <c r="N52" s="268"/>
      <c r="O52" s="268"/>
      <c r="P52" s="268"/>
      <c r="Q52" s="268"/>
      <c r="R52" s="268"/>
      <c r="S52" s="268"/>
      <c r="T52" s="268"/>
      <c r="U52" s="268"/>
      <c r="V52" s="268"/>
      <c r="W52" s="268"/>
      <c r="X52" s="268"/>
      <c r="Y52" s="268"/>
      <c r="Z52" s="268"/>
      <c r="AA52" s="268"/>
      <c r="AB52" s="268"/>
      <c r="AC52" s="268"/>
      <c r="AD52" s="268" t="str">
        <f t="shared" si="2"/>
        <v/>
      </c>
      <c r="AE52" s="268" t="str">
        <f t="shared" si="3"/>
        <v/>
      </c>
      <c r="AF52" s="269" t="str">
        <f t="shared" si="4"/>
        <v/>
      </c>
      <c r="AG52" s="257">
        <f t="shared" si="5"/>
        <v>1</v>
      </c>
      <c r="AH52" s="257">
        <f t="shared" si="6"/>
        <v>1</v>
      </c>
      <c r="AI52" s="257">
        <f t="shared" si="7"/>
        <v>1</v>
      </c>
      <c r="AJ52" s="257">
        <f t="shared" si="8"/>
        <v>1</v>
      </c>
      <c r="AK52" s="257">
        <f t="shared" si="9"/>
        <v>1</v>
      </c>
      <c r="AL52" s="257">
        <f t="shared" si="10"/>
        <v>1</v>
      </c>
      <c r="AM52" s="257">
        <f t="shared" si="11"/>
        <v>1</v>
      </c>
      <c r="AN52" s="257">
        <f t="shared" si="12"/>
        <v>1</v>
      </c>
      <c r="AO52" s="257">
        <f t="shared" si="13"/>
        <v>1</v>
      </c>
      <c r="AP52" s="257">
        <f t="shared" si="14"/>
        <v>1</v>
      </c>
      <c r="AQ52" s="257">
        <f t="shared" si="15"/>
        <v>1</v>
      </c>
      <c r="AR52" s="257">
        <f t="shared" si="16"/>
        <v>1</v>
      </c>
      <c r="AS52" s="257">
        <f t="shared" si="17"/>
        <v>1</v>
      </c>
      <c r="AT52" s="257">
        <f t="shared" si="18"/>
        <v>1</v>
      </c>
      <c r="AU52" s="257">
        <f t="shared" si="19"/>
        <v>1</v>
      </c>
      <c r="AV52" s="257">
        <f t="shared" si="20"/>
        <v>1</v>
      </c>
      <c r="AW52" s="257">
        <f t="shared" si="21"/>
        <v>1</v>
      </c>
      <c r="AX52" s="257">
        <f t="shared" si="22"/>
        <v>1</v>
      </c>
      <c r="AY52" s="257">
        <f t="shared" si="23"/>
        <v>1</v>
      </c>
      <c r="AZ52" s="257">
        <f t="shared" si="24"/>
        <v>1</v>
      </c>
      <c r="BA52" s="257">
        <f t="shared" si="25"/>
        <v>1</v>
      </c>
      <c r="BB52" s="257">
        <f t="shared" si="26"/>
        <v>1</v>
      </c>
      <c r="BC52" s="257">
        <f t="shared" si="27"/>
        <v>1</v>
      </c>
      <c r="BD52" s="257">
        <f t="shared" si="28"/>
        <v>1</v>
      </c>
      <c r="BE52" s="257">
        <f t="shared" si="29"/>
        <v>1</v>
      </c>
      <c r="BF52" s="257">
        <f t="shared" si="30"/>
        <v>1</v>
      </c>
      <c r="BG52" s="257">
        <f t="shared" si="31"/>
        <v>1</v>
      </c>
    </row>
    <row r="53" spans="1:59" ht="15.75" hidden="1" x14ac:dyDescent="0.25">
      <c r="A53" s="265"/>
      <c r="B53" s="266" t="str">
        <f t="shared" si="1"/>
        <v/>
      </c>
      <c r="C53" s="178" t="str">
        <f>IF(סיווג!$V53&lt;&gt;1,"",'תנאי סף'!$F53)</f>
        <v/>
      </c>
      <c r="D53" s="267" t="str">
        <f>'מספר המתחרים'!Z53</f>
        <v/>
      </c>
      <c r="E53" s="267" t="str">
        <f>'מספר השופטים'!Z53</f>
        <v/>
      </c>
      <c r="F53" s="267" t="str">
        <f>'מיקום גיאוגרפי'!Z53</f>
        <v/>
      </c>
      <c r="G53" s="267" t="str">
        <f>תקציב!Z53</f>
        <v/>
      </c>
      <c r="H53" s="267"/>
      <c r="I53" s="267"/>
      <c r="J53" s="267"/>
      <c r="K53" s="267"/>
      <c r="L53" s="267"/>
      <c r="M53" s="268"/>
      <c r="N53" s="268"/>
      <c r="O53" s="268"/>
      <c r="P53" s="268"/>
      <c r="Q53" s="268"/>
      <c r="R53" s="268"/>
      <c r="S53" s="268"/>
      <c r="T53" s="268"/>
      <c r="U53" s="268"/>
      <c r="V53" s="268"/>
      <c r="W53" s="268"/>
      <c r="X53" s="268"/>
      <c r="Y53" s="268"/>
      <c r="Z53" s="268"/>
      <c r="AA53" s="268"/>
      <c r="AB53" s="268"/>
      <c r="AC53" s="268"/>
      <c r="AD53" s="268" t="str">
        <f t="shared" si="2"/>
        <v/>
      </c>
      <c r="AE53" s="268" t="str">
        <f t="shared" si="3"/>
        <v/>
      </c>
      <c r="AF53" s="269" t="str">
        <f t="shared" si="4"/>
        <v/>
      </c>
      <c r="AG53" s="257">
        <f t="shared" si="5"/>
        <v>1</v>
      </c>
      <c r="AH53" s="257">
        <f t="shared" si="6"/>
        <v>1</v>
      </c>
      <c r="AI53" s="257">
        <f t="shared" si="7"/>
        <v>1</v>
      </c>
      <c r="AJ53" s="257">
        <f t="shared" si="8"/>
        <v>1</v>
      </c>
      <c r="AK53" s="257">
        <f t="shared" si="9"/>
        <v>1</v>
      </c>
      <c r="AL53" s="257">
        <f t="shared" si="10"/>
        <v>1</v>
      </c>
      <c r="AM53" s="257">
        <f t="shared" si="11"/>
        <v>1</v>
      </c>
      <c r="AN53" s="257">
        <f t="shared" si="12"/>
        <v>1</v>
      </c>
      <c r="AO53" s="257">
        <f t="shared" si="13"/>
        <v>1</v>
      </c>
      <c r="AP53" s="257">
        <f t="shared" si="14"/>
        <v>1</v>
      </c>
      <c r="AQ53" s="257">
        <f t="shared" si="15"/>
        <v>1</v>
      </c>
      <c r="AR53" s="257">
        <f t="shared" si="16"/>
        <v>1</v>
      </c>
      <c r="AS53" s="257">
        <f t="shared" si="17"/>
        <v>1</v>
      </c>
      <c r="AT53" s="257">
        <f t="shared" si="18"/>
        <v>1</v>
      </c>
      <c r="AU53" s="257">
        <f t="shared" si="19"/>
        <v>1</v>
      </c>
      <c r="AV53" s="257">
        <f t="shared" si="20"/>
        <v>1</v>
      </c>
      <c r="AW53" s="257">
        <f t="shared" si="21"/>
        <v>1</v>
      </c>
      <c r="AX53" s="257">
        <f t="shared" si="22"/>
        <v>1</v>
      </c>
      <c r="AY53" s="257">
        <f t="shared" si="23"/>
        <v>1</v>
      </c>
      <c r="AZ53" s="257">
        <f t="shared" si="24"/>
        <v>1</v>
      </c>
      <c r="BA53" s="257">
        <f t="shared" si="25"/>
        <v>1</v>
      </c>
      <c r="BB53" s="257">
        <f t="shared" si="26"/>
        <v>1</v>
      </c>
      <c r="BC53" s="257">
        <f t="shared" si="27"/>
        <v>1</v>
      </c>
      <c r="BD53" s="257">
        <f t="shared" si="28"/>
        <v>1</v>
      </c>
      <c r="BE53" s="257">
        <f t="shared" si="29"/>
        <v>1</v>
      </c>
      <c r="BF53" s="257">
        <f t="shared" si="30"/>
        <v>1</v>
      </c>
      <c r="BG53" s="257">
        <f t="shared" si="31"/>
        <v>1</v>
      </c>
    </row>
    <row r="54" spans="1:59" ht="15.75" hidden="1" x14ac:dyDescent="0.25">
      <c r="A54" s="265"/>
      <c r="B54" s="266" t="str">
        <f t="shared" si="1"/>
        <v/>
      </c>
      <c r="C54" s="178" t="str">
        <f>IF(סיווג!$V54&lt;&gt;1,"",'תנאי סף'!$F54)</f>
        <v/>
      </c>
      <c r="D54" s="267" t="str">
        <f>'מספר המתחרים'!Z54</f>
        <v/>
      </c>
      <c r="E54" s="267" t="str">
        <f>'מספר השופטים'!Z54</f>
        <v/>
      </c>
      <c r="F54" s="267" t="str">
        <f>'מיקום גיאוגרפי'!Z54</f>
        <v/>
      </c>
      <c r="G54" s="267" t="str">
        <f>תקציב!Z54</f>
        <v/>
      </c>
      <c r="H54" s="267"/>
      <c r="I54" s="267"/>
      <c r="J54" s="267"/>
      <c r="K54" s="267"/>
      <c r="L54" s="267"/>
      <c r="M54" s="268"/>
      <c r="N54" s="268"/>
      <c r="O54" s="268"/>
      <c r="P54" s="268"/>
      <c r="Q54" s="268"/>
      <c r="R54" s="268"/>
      <c r="S54" s="268"/>
      <c r="T54" s="268"/>
      <c r="U54" s="268"/>
      <c r="V54" s="268"/>
      <c r="W54" s="268"/>
      <c r="X54" s="268"/>
      <c r="Y54" s="268"/>
      <c r="Z54" s="268"/>
      <c r="AA54" s="268"/>
      <c r="AB54" s="268"/>
      <c r="AC54" s="268"/>
      <c r="AD54" s="268" t="str">
        <f t="shared" si="2"/>
        <v/>
      </c>
      <c r="AE54" s="268" t="str">
        <f t="shared" si="3"/>
        <v/>
      </c>
      <c r="AF54" s="269" t="str">
        <f t="shared" si="4"/>
        <v/>
      </c>
      <c r="AG54" s="257">
        <f t="shared" si="5"/>
        <v>1</v>
      </c>
      <c r="AH54" s="257">
        <f t="shared" si="6"/>
        <v>1</v>
      </c>
      <c r="AI54" s="257">
        <f t="shared" si="7"/>
        <v>1</v>
      </c>
      <c r="AJ54" s="257">
        <f t="shared" si="8"/>
        <v>1</v>
      </c>
      <c r="AK54" s="257">
        <f t="shared" si="9"/>
        <v>1</v>
      </c>
      <c r="AL54" s="257">
        <f t="shared" si="10"/>
        <v>1</v>
      </c>
      <c r="AM54" s="257">
        <f t="shared" si="11"/>
        <v>1</v>
      </c>
      <c r="AN54" s="257">
        <f t="shared" si="12"/>
        <v>1</v>
      </c>
      <c r="AO54" s="257">
        <f t="shared" si="13"/>
        <v>1</v>
      </c>
      <c r="AP54" s="257">
        <f t="shared" si="14"/>
        <v>1</v>
      </c>
      <c r="AQ54" s="257">
        <f t="shared" si="15"/>
        <v>1</v>
      </c>
      <c r="AR54" s="257">
        <f t="shared" si="16"/>
        <v>1</v>
      </c>
      <c r="AS54" s="257">
        <f t="shared" si="17"/>
        <v>1</v>
      </c>
      <c r="AT54" s="257">
        <f t="shared" si="18"/>
        <v>1</v>
      </c>
      <c r="AU54" s="257">
        <f t="shared" si="19"/>
        <v>1</v>
      </c>
      <c r="AV54" s="257">
        <f t="shared" si="20"/>
        <v>1</v>
      </c>
      <c r="AW54" s="257">
        <f t="shared" si="21"/>
        <v>1</v>
      </c>
      <c r="AX54" s="257">
        <f t="shared" si="22"/>
        <v>1</v>
      </c>
      <c r="AY54" s="257">
        <f t="shared" si="23"/>
        <v>1</v>
      </c>
      <c r="AZ54" s="257">
        <f t="shared" si="24"/>
        <v>1</v>
      </c>
      <c r="BA54" s="257">
        <f t="shared" si="25"/>
        <v>1</v>
      </c>
      <c r="BB54" s="257">
        <f t="shared" si="26"/>
        <v>1</v>
      </c>
      <c r="BC54" s="257">
        <f t="shared" si="27"/>
        <v>1</v>
      </c>
      <c r="BD54" s="257">
        <f t="shared" si="28"/>
        <v>1</v>
      </c>
      <c r="BE54" s="257">
        <f t="shared" si="29"/>
        <v>1</v>
      </c>
      <c r="BF54" s="257">
        <f t="shared" si="30"/>
        <v>1</v>
      </c>
      <c r="BG54" s="257">
        <f t="shared" si="31"/>
        <v>1</v>
      </c>
    </row>
    <row r="55" spans="1:59" ht="15.75" hidden="1" x14ac:dyDescent="0.25">
      <c r="A55" s="265"/>
      <c r="B55" s="266" t="str">
        <f t="shared" si="1"/>
        <v/>
      </c>
      <c r="C55" s="178" t="str">
        <f>IF(סיווג!$V55&lt;&gt;1,"",'תנאי סף'!$F55)</f>
        <v/>
      </c>
      <c r="D55" s="267" t="str">
        <f>'מספר המתחרים'!Z55</f>
        <v/>
      </c>
      <c r="E55" s="267" t="str">
        <f>'מספר השופטים'!Z55</f>
        <v/>
      </c>
      <c r="F55" s="267" t="str">
        <f>'מיקום גיאוגרפי'!Z55</f>
        <v/>
      </c>
      <c r="G55" s="267" t="str">
        <f>תקציב!Z55</f>
        <v/>
      </c>
      <c r="H55" s="267"/>
      <c r="I55" s="267"/>
      <c r="J55" s="267"/>
      <c r="K55" s="267"/>
      <c r="L55" s="267"/>
      <c r="M55" s="268"/>
      <c r="N55" s="268"/>
      <c r="O55" s="268"/>
      <c r="P55" s="268"/>
      <c r="Q55" s="268"/>
      <c r="R55" s="268"/>
      <c r="S55" s="268"/>
      <c r="T55" s="268"/>
      <c r="U55" s="268"/>
      <c r="V55" s="268"/>
      <c r="W55" s="268"/>
      <c r="X55" s="268"/>
      <c r="Y55" s="268"/>
      <c r="Z55" s="268"/>
      <c r="AA55" s="268"/>
      <c r="AB55" s="268"/>
      <c r="AC55" s="268"/>
      <c r="AD55" s="268" t="str">
        <f t="shared" si="2"/>
        <v/>
      </c>
      <c r="AE55" s="268" t="str">
        <f t="shared" si="3"/>
        <v/>
      </c>
      <c r="AF55" s="269" t="str">
        <f t="shared" si="4"/>
        <v/>
      </c>
      <c r="AG55" s="257">
        <f t="shared" si="5"/>
        <v>1</v>
      </c>
      <c r="AH55" s="257">
        <f t="shared" si="6"/>
        <v>1</v>
      </c>
      <c r="AI55" s="257">
        <f t="shared" si="7"/>
        <v>1</v>
      </c>
      <c r="AJ55" s="257">
        <f t="shared" si="8"/>
        <v>1</v>
      </c>
      <c r="AK55" s="257">
        <f t="shared" si="9"/>
        <v>1</v>
      </c>
      <c r="AL55" s="257">
        <f t="shared" si="10"/>
        <v>1</v>
      </c>
      <c r="AM55" s="257">
        <f t="shared" si="11"/>
        <v>1</v>
      </c>
      <c r="AN55" s="257">
        <f t="shared" si="12"/>
        <v>1</v>
      </c>
      <c r="AO55" s="257">
        <f t="shared" si="13"/>
        <v>1</v>
      </c>
      <c r="AP55" s="257">
        <f t="shared" si="14"/>
        <v>1</v>
      </c>
      <c r="AQ55" s="257">
        <f t="shared" si="15"/>
        <v>1</v>
      </c>
      <c r="AR55" s="257">
        <f t="shared" si="16"/>
        <v>1</v>
      </c>
      <c r="AS55" s="257">
        <f t="shared" si="17"/>
        <v>1</v>
      </c>
      <c r="AT55" s="257">
        <f t="shared" si="18"/>
        <v>1</v>
      </c>
      <c r="AU55" s="257">
        <f t="shared" si="19"/>
        <v>1</v>
      </c>
      <c r="AV55" s="257">
        <f t="shared" si="20"/>
        <v>1</v>
      </c>
      <c r="AW55" s="257">
        <f t="shared" si="21"/>
        <v>1</v>
      </c>
      <c r="AX55" s="257">
        <f t="shared" si="22"/>
        <v>1</v>
      </c>
      <c r="AY55" s="257">
        <f t="shared" si="23"/>
        <v>1</v>
      </c>
      <c r="AZ55" s="257">
        <f t="shared" si="24"/>
        <v>1</v>
      </c>
      <c r="BA55" s="257">
        <f t="shared" si="25"/>
        <v>1</v>
      </c>
      <c r="BB55" s="257">
        <f t="shared" si="26"/>
        <v>1</v>
      </c>
      <c r="BC55" s="257">
        <f t="shared" si="27"/>
        <v>1</v>
      </c>
      <c r="BD55" s="257">
        <f t="shared" si="28"/>
        <v>1</v>
      </c>
      <c r="BE55" s="257">
        <f t="shared" si="29"/>
        <v>1</v>
      </c>
      <c r="BF55" s="257">
        <f t="shared" si="30"/>
        <v>1</v>
      </c>
      <c r="BG55" s="257">
        <f t="shared" si="31"/>
        <v>1</v>
      </c>
    </row>
    <row r="56" spans="1:59" ht="15.75" hidden="1" x14ac:dyDescent="0.25">
      <c r="A56" s="265"/>
      <c r="B56" s="266" t="str">
        <f t="shared" si="1"/>
        <v/>
      </c>
      <c r="C56" s="178" t="str">
        <f>IF(סיווג!$V56&lt;&gt;1,"",'תנאי סף'!$F56)</f>
        <v/>
      </c>
      <c r="D56" s="267" t="str">
        <f>'מספר המתחרים'!Z56</f>
        <v/>
      </c>
      <c r="E56" s="267" t="str">
        <f>'מספר השופטים'!Z56</f>
        <v/>
      </c>
      <c r="F56" s="267" t="str">
        <f>'מיקום גיאוגרפי'!Z56</f>
        <v/>
      </c>
      <c r="G56" s="267" t="str">
        <f>תקציב!Z56</f>
        <v/>
      </c>
      <c r="H56" s="267"/>
      <c r="I56" s="267"/>
      <c r="J56" s="267"/>
      <c r="K56" s="267"/>
      <c r="L56" s="267"/>
      <c r="M56" s="268"/>
      <c r="N56" s="268"/>
      <c r="O56" s="268"/>
      <c r="P56" s="268"/>
      <c r="Q56" s="268"/>
      <c r="R56" s="268"/>
      <c r="S56" s="268"/>
      <c r="T56" s="268"/>
      <c r="U56" s="268"/>
      <c r="V56" s="268"/>
      <c r="W56" s="268"/>
      <c r="X56" s="268"/>
      <c r="Y56" s="268"/>
      <c r="Z56" s="268"/>
      <c r="AA56" s="268"/>
      <c r="AB56" s="268"/>
      <c r="AC56" s="268"/>
      <c r="AD56" s="268" t="str">
        <f t="shared" si="2"/>
        <v/>
      </c>
      <c r="AE56" s="268" t="str">
        <f t="shared" si="3"/>
        <v/>
      </c>
      <c r="AF56" s="269" t="str">
        <f t="shared" si="4"/>
        <v/>
      </c>
      <c r="AG56" s="257">
        <f t="shared" si="5"/>
        <v>1</v>
      </c>
      <c r="AH56" s="257">
        <f t="shared" si="6"/>
        <v>1</v>
      </c>
      <c r="AI56" s="257">
        <f t="shared" si="7"/>
        <v>1</v>
      </c>
      <c r="AJ56" s="257">
        <f t="shared" si="8"/>
        <v>1</v>
      </c>
      <c r="AK56" s="257">
        <f t="shared" si="9"/>
        <v>1</v>
      </c>
      <c r="AL56" s="257">
        <f t="shared" si="10"/>
        <v>1</v>
      </c>
      <c r="AM56" s="257">
        <f t="shared" si="11"/>
        <v>1</v>
      </c>
      <c r="AN56" s="257">
        <f t="shared" si="12"/>
        <v>1</v>
      </c>
      <c r="AO56" s="257">
        <f t="shared" si="13"/>
        <v>1</v>
      </c>
      <c r="AP56" s="257">
        <f t="shared" si="14"/>
        <v>1</v>
      </c>
      <c r="AQ56" s="257">
        <f t="shared" si="15"/>
        <v>1</v>
      </c>
      <c r="AR56" s="257">
        <f t="shared" si="16"/>
        <v>1</v>
      </c>
      <c r="AS56" s="257">
        <f t="shared" si="17"/>
        <v>1</v>
      </c>
      <c r="AT56" s="257">
        <f t="shared" si="18"/>
        <v>1</v>
      </c>
      <c r="AU56" s="257">
        <f t="shared" si="19"/>
        <v>1</v>
      </c>
      <c r="AV56" s="257">
        <f t="shared" si="20"/>
        <v>1</v>
      </c>
      <c r="AW56" s="257">
        <f t="shared" si="21"/>
        <v>1</v>
      </c>
      <c r="AX56" s="257">
        <f t="shared" si="22"/>
        <v>1</v>
      </c>
      <c r="AY56" s="257">
        <f t="shared" si="23"/>
        <v>1</v>
      </c>
      <c r="AZ56" s="257">
        <f t="shared" si="24"/>
        <v>1</v>
      </c>
      <c r="BA56" s="257">
        <f t="shared" si="25"/>
        <v>1</v>
      </c>
      <c r="BB56" s="257">
        <f t="shared" si="26"/>
        <v>1</v>
      </c>
      <c r="BC56" s="257">
        <f t="shared" si="27"/>
        <v>1</v>
      </c>
      <c r="BD56" s="257">
        <f t="shared" si="28"/>
        <v>1</v>
      </c>
      <c r="BE56" s="257">
        <f t="shared" si="29"/>
        <v>1</v>
      </c>
      <c r="BF56" s="257">
        <f t="shared" si="30"/>
        <v>1</v>
      </c>
      <c r="BG56" s="257">
        <f t="shared" si="31"/>
        <v>1</v>
      </c>
    </row>
    <row r="57" spans="1:59" ht="15.75" hidden="1" x14ac:dyDescent="0.25">
      <c r="A57" s="265"/>
      <c r="B57" s="266" t="str">
        <f t="shared" si="1"/>
        <v/>
      </c>
      <c r="C57" s="178" t="str">
        <f>IF(סיווג!$V57&lt;&gt;1,"",'תנאי סף'!$F57)</f>
        <v/>
      </c>
      <c r="D57" s="267" t="str">
        <f>'מספר המתחרים'!Z57</f>
        <v/>
      </c>
      <c r="E57" s="267" t="str">
        <f>'מספר השופטים'!Z57</f>
        <v/>
      </c>
      <c r="F57" s="267" t="str">
        <f>'מיקום גיאוגרפי'!Z57</f>
        <v/>
      </c>
      <c r="G57" s="267" t="str">
        <f>תקציב!Z57</f>
        <v/>
      </c>
      <c r="H57" s="267"/>
      <c r="I57" s="267"/>
      <c r="J57" s="267"/>
      <c r="K57" s="267"/>
      <c r="L57" s="267"/>
      <c r="M57" s="268"/>
      <c r="N57" s="268"/>
      <c r="O57" s="268"/>
      <c r="P57" s="268"/>
      <c r="Q57" s="268"/>
      <c r="R57" s="268"/>
      <c r="S57" s="268"/>
      <c r="T57" s="268"/>
      <c r="U57" s="268"/>
      <c r="V57" s="268"/>
      <c r="W57" s="268"/>
      <c r="X57" s="268"/>
      <c r="Y57" s="268"/>
      <c r="Z57" s="268"/>
      <c r="AA57" s="268"/>
      <c r="AB57" s="268"/>
      <c r="AC57" s="268"/>
      <c r="AD57" s="268" t="str">
        <f t="shared" si="2"/>
        <v/>
      </c>
      <c r="AE57" s="268" t="str">
        <f t="shared" si="3"/>
        <v/>
      </c>
      <c r="AF57" s="269" t="str">
        <f t="shared" si="4"/>
        <v/>
      </c>
      <c r="AG57" s="257">
        <f t="shared" si="5"/>
        <v>1</v>
      </c>
      <c r="AH57" s="257">
        <f t="shared" si="6"/>
        <v>1</v>
      </c>
      <c r="AI57" s="257">
        <f t="shared" si="7"/>
        <v>1</v>
      </c>
      <c r="AJ57" s="257">
        <f t="shared" si="8"/>
        <v>1</v>
      </c>
      <c r="AK57" s="257">
        <f t="shared" si="9"/>
        <v>1</v>
      </c>
      <c r="AL57" s="257">
        <f t="shared" si="10"/>
        <v>1</v>
      </c>
      <c r="AM57" s="257">
        <f t="shared" si="11"/>
        <v>1</v>
      </c>
      <c r="AN57" s="257">
        <f t="shared" si="12"/>
        <v>1</v>
      </c>
      <c r="AO57" s="257">
        <f t="shared" si="13"/>
        <v>1</v>
      </c>
      <c r="AP57" s="257">
        <f t="shared" si="14"/>
        <v>1</v>
      </c>
      <c r="AQ57" s="257">
        <f t="shared" si="15"/>
        <v>1</v>
      </c>
      <c r="AR57" s="257">
        <f t="shared" si="16"/>
        <v>1</v>
      </c>
      <c r="AS57" s="257">
        <f t="shared" si="17"/>
        <v>1</v>
      </c>
      <c r="AT57" s="257">
        <f t="shared" si="18"/>
        <v>1</v>
      </c>
      <c r="AU57" s="257">
        <f t="shared" si="19"/>
        <v>1</v>
      </c>
      <c r="AV57" s="257">
        <f t="shared" si="20"/>
        <v>1</v>
      </c>
      <c r="AW57" s="257">
        <f t="shared" si="21"/>
        <v>1</v>
      </c>
      <c r="AX57" s="257">
        <f t="shared" si="22"/>
        <v>1</v>
      </c>
      <c r="AY57" s="257">
        <f t="shared" si="23"/>
        <v>1</v>
      </c>
      <c r="AZ57" s="257">
        <f t="shared" si="24"/>
        <v>1</v>
      </c>
      <c r="BA57" s="257">
        <f t="shared" si="25"/>
        <v>1</v>
      </c>
      <c r="BB57" s="257">
        <f t="shared" si="26"/>
        <v>1</v>
      </c>
      <c r="BC57" s="257">
        <f t="shared" si="27"/>
        <v>1</v>
      </c>
      <c r="BD57" s="257">
        <f t="shared" si="28"/>
        <v>1</v>
      </c>
      <c r="BE57" s="257">
        <f t="shared" si="29"/>
        <v>1</v>
      </c>
      <c r="BF57" s="257">
        <f t="shared" si="30"/>
        <v>1</v>
      </c>
      <c r="BG57" s="257">
        <f t="shared" si="31"/>
        <v>1</v>
      </c>
    </row>
    <row r="58" spans="1:59" ht="15.75" hidden="1" x14ac:dyDescent="0.25">
      <c r="A58" s="265"/>
      <c r="B58" s="266" t="str">
        <f t="shared" si="1"/>
        <v/>
      </c>
      <c r="C58" s="178" t="str">
        <f>IF(סיווג!$V58&lt;&gt;1,"",'תנאי סף'!$F58)</f>
        <v/>
      </c>
      <c r="D58" s="267" t="str">
        <f>'מספר המתחרים'!Z58</f>
        <v/>
      </c>
      <c r="E58" s="267" t="str">
        <f>'מספר השופטים'!Z58</f>
        <v/>
      </c>
      <c r="F58" s="267" t="str">
        <f>'מיקום גיאוגרפי'!Z58</f>
        <v/>
      </c>
      <c r="G58" s="267" t="str">
        <f>תקציב!Z58</f>
        <v/>
      </c>
      <c r="H58" s="267"/>
      <c r="I58" s="267"/>
      <c r="J58" s="267"/>
      <c r="K58" s="267"/>
      <c r="L58" s="267"/>
      <c r="M58" s="268"/>
      <c r="N58" s="268"/>
      <c r="O58" s="268"/>
      <c r="P58" s="268"/>
      <c r="Q58" s="268"/>
      <c r="R58" s="268"/>
      <c r="S58" s="268"/>
      <c r="T58" s="268"/>
      <c r="U58" s="268"/>
      <c r="V58" s="268"/>
      <c r="W58" s="268"/>
      <c r="X58" s="268"/>
      <c r="Y58" s="268"/>
      <c r="Z58" s="268"/>
      <c r="AA58" s="268"/>
      <c r="AB58" s="268"/>
      <c r="AC58" s="268"/>
      <c r="AD58" s="268" t="str">
        <f t="shared" si="2"/>
        <v/>
      </c>
      <c r="AE58" s="268" t="str">
        <f t="shared" si="3"/>
        <v/>
      </c>
      <c r="AF58" s="269" t="str">
        <f t="shared" si="4"/>
        <v/>
      </c>
      <c r="AG58" s="257">
        <f t="shared" si="5"/>
        <v>1</v>
      </c>
      <c r="AH58" s="257">
        <f t="shared" si="6"/>
        <v>1</v>
      </c>
      <c r="AI58" s="257">
        <f t="shared" si="7"/>
        <v>1</v>
      </c>
      <c r="AJ58" s="257">
        <f t="shared" si="8"/>
        <v>1</v>
      </c>
      <c r="AK58" s="257">
        <f t="shared" si="9"/>
        <v>1</v>
      </c>
      <c r="AL58" s="257">
        <f t="shared" si="10"/>
        <v>1</v>
      </c>
      <c r="AM58" s="257">
        <f t="shared" si="11"/>
        <v>1</v>
      </c>
      <c r="AN58" s="257">
        <f t="shared" si="12"/>
        <v>1</v>
      </c>
      <c r="AO58" s="257">
        <f t="shared" si="13"/>
        <v>1</v>
      </c>
      <c r="AP58" s="257">
        <f t="shared" si="14"/>
        <v>1</v>
      </c>
      <c r="AQ58" s="257">
        <f t="shared" si="15"/>
        <v>1</v>
      </c>
      <c r="AR58" s="257">
        <f t="shared" si="16"/>
        <v>1</v>
      </c>
      <c r="AS58" s="257">
        <f t="shared" si="17"/>
        <v>1</v>
      </c>
      <c r="AT58" s="257">
        <f t="shared" si="18"/>
        <v>1</v>
      </c>
      <c r="AU58" s="257">
        <f t="shared" si="19"/>
        <v>1</v>
      </c>
      <c r="AV58" s="257">
        <f t="shared" si="20"/>
        <v>1</v>
      </c>
      <c r="AW58" s="257">
        <f t="shared" si="21"/>
        <v>1</v>
      </c>
      <c r="AX58" s="257">
        <f t="shared" si="22"/>
        <v>1</v>
      </c>
      <c r="AY58" s="257">
        <f t="shared" si="23"/>
        <v>1</v>
      </c>
      <c r="AZ58" s="257">
        <f t="shared" si="24"/>
        <v>1</v>
      </c>
      <c r="BA58" s="257">
        <f t="shared" si="25"/>
        <v>1</v>
      </c>
      <c r="BB58" s="257">
        <f t="shared" si="26"/>
        <v>1</v>
      </c>
      <c r="BC58" s="257">
        <f t="shared" si="27"/>
        <v>1</v>
      </c>
      <c r="BD58" s="257">
        <f t="shared" si="28"/>
        <v>1</v>
      </c>
      <c r="BE58" s="257">
        <f t="shared" si="29"/>
        <v>1</v>
      </c>
      <c r="BF58" s="257">
        <f t="shared" si="30"/>
        <v>1</v>
      </c>
      <c r="BG58" s="257">
        <f t="shared" si="31"/>
        <v>1</v>
      </c>
    </row>
    <row r="59" spans="1:59" ht="15.75" hidden="1" x14ac:dyDescent="0.25">
      <c r="A59" s="265"/>
      <c r="B59" s="266" t="str">
        <f t="shared" si="1"/>
        <v/>
      </c>
      <c r="C59" s="178" t="str">
        <f>IF(סיווג!$V59&lt;&gt;1,"",'תנאי סף'!$F59)</f>
        <v/>
      </c>
      <c r="D59" s="267" t="str">
        <f>'מספר המתחרים'!Z59</f>
        <v/>
      </c>
      <c r="E59" s="267" t="str">
        <f>'מספר השופטים'!Z59</f>
        <v/>
      </c>
      <c r="F59" s="267" t="str">
        <f>'מיקום גיאוגרפי'!Z59</f>
        <v/>
      </c>
      <c r="G59" s="267" t="str">
        <f>תקציב!Z59</f>
        <v/>
      </c>
      <c r="H59" s="267"/>
      <c r="I59" s="267"/>
      <c r="J59" s="267"/>
      <c r="K59" s="267"/>
      <c r="L59" s="267"/>
      <c r="M59" s="268"/>
      <c r="N59" s="268"/>
      <c r="O59" s="268"/>
      <c r="P59" s="268"/>
      <c r="Q59" s="268"/>
      <c r="R59" s="268"/>
      <c r="S59" s="268"/>
      <c r="T59" s="268"/>
      <c r="U59" s="268"/>
      <c r="V59" s="268"/>
      <c r="W59" s="268"/>
      <c r="X59" s="268"/>
      <c r="Y59" s="268"/>
      <c r="Z59" s="268"/>
      <c r="AA59" s="268"/>
      <c r="AB59" s="268"/>
      <c r="AC59" s="268"/>
      <c r="AD59" s="268" t="str">
        <f t="shared" si="2"/>
        <v/>
      </c>
      <c r="AE59" s="268" t="str">
        <f t="shared" si="3"/>
        <v/>
      </c>
      <c r="AF59" s="269" t="str">
        <f t="shared" si="4"/>
        <v/>
      </c>
      <c r="AG59" s="257">
        <f t="shared" si="5"/>
        <v>1</v>
      </c>
      <c r="AH59" s="257">
        <f t="shared" si="6"/>
        <v>1</v>
      </c>
      <c r="AI59" s="257">
        <f t="shared" si="7"/>
        <v>1</v>
      </c>
      <c r="AJ59" s="257">
        <f t="shared" si="8"/>
        <v>1</v>
      </c>
      <c r="AK59" s="257">
        <f t="shared" si="9"/>
        <v>1</v>
      </c>
      <c r="AL59" s="257">
        <f t="shared" si="10"/>
        <v>1</v>
      </c>
      <c r="AM59" s="257">
        <f t="shared" si="11"/>
        <v>1</v>
      </c>
      <c r="AN59" s="257">
        <f t="shared" si="12"/>
        <v>1</v>
      </c>
      <c r="AO59" s="257">
        <f t="shared" si="13"/>
        <v>1</v>
      </c>
      <c r="AP59" s="257">
        <f t="shared" si="14"/>
        <v>1</v>
      </c>
      <c r="AQ59" s="257">
        <f t="shared" si="15"/>
        <v>1</v>
      </c>
      <c r="AR59" s="257">
        <f t="shared" si="16"/>
        <v>1</v>
      </c>
      <c r="AS59" s="257">
        <f t="shared" si="17"/>
        <v>1</v>
      </c>
      <c r="AT59" s="257">
        <f t="shared" si="18"/>
        <v>1</v>
      </c>
      <c r="AU59" s="257">
        <f t="shared" si="19"/>
        <v>1</v>
      </c>
      <c r="AV59" s="257">
        <f t="shared" si="20"/>
        <v>1</v>
      </c>
      <c r="AW59" s="257">
        <f t="shared" si="21"/>
        <v>1</v>
      </c>
      <c r="AX59" s="257">
        <f t="shared" si="22"/>
        <v>1</v>
      </c>
      <c r="AY59" s="257">
        <f t="shared" si="23"/>
        <v>1</v>
      </c>
      <c r="AZ59" s="257">
        <f t="shared" si="24"/>
        <v>1</v>
      </c>
      <c r="BA59" s="257">
        <f t="shared" si="25"/>
        <v>1</v>
      </c>
      <c r="BB59" s="257">
        <f t="shared" si="26"/>
        <v>1</v>
      </c>
      <c r="BC59" s="257">
        <f t="shared" si="27"/>
        <v>1</v>
      </c>
      <c r="BD59" s="257">
        <f t="shared" si="28"/>
        <v>1</v>
      </c>
      <c r="BE59" s="257">
        <f t="shared" si="29"/>
        <v>1</v>
      </c>
      <c r="BF59" s="257">
        <f t="shared" si="30"/>
        <v>1</v>
      </c>
      <c r="BG59" s="257">
        <f t="shared" si="31"/>
        <v>1</v>
      </c>
    </row>
    <row r="60" spans="1:59" ht="15.75" hidden="1" x14ac:dyDescent="0.25">
      <c r="A60" s="265"/>
      <c r="B60" s="266" t="str">
        <f t="shared" si="1"/>
        <v/>
      </c>
      <c r="C60" s="178" t="str">
        <f>IF(סיווג!$V60&lt;&gt;1,"",'תנאי סף'!$F60)</f>
        <v/>
      </c>
      <c r="D60" s="267" t="str">
        <f>'מספר המתחרים'!Z60</f>
        <v/>
      </c>
      <c r="E60" s="267" t="str">
        <f>'מספר השופטים'!Z60</f>
        <v/>
      </c>
      <c r="F60" s="267" t="str">
        <f>'מיקום גיאוגרפי'!Z60</f>
        <v/>
      </c>
      <c r="G60" s="267" t="str">
        <f>תקציב!Z60</f>
        <v/>
      </c>
      <c r="H60" s="267"/>
      <c r="I60" s="267"/>
      <c r="J60" s="267"/>
      <c r="K60" s="267"/>
      <c r="L60" s="267"/>
      <c r="M60" s="268"/>
      <c r="N60" s="268"/>
      <c r="O60" s="268"/>
      <c r="P60" s="268"/>
      <c r="Q60" s="268"/>
      <c r="R60" s="268"/>
      <c r="S60" s="268"/>
      <c r="T60" s="268"/>
      <c r="U60" s="268"/>
      <c r="V60" s="268"/>
      <c r="W60" s="268"/>
      <c r="X60" s="268"/>
      <c r="Y60" s="268"/>
      <c r="Z60" s="268"/>
      <c r="AA60" s="268"/>
      <c r="AB60" s="268"/>
      <c r="AC60" s="268"/>
      <c r="AD60" s="268" t="str">
        <f t="shared" si="2"/>
        <v/>
      </c>
      <c r="AE60" s="268" t="str">
        <f t="shared" si="3"/>
        <v/>
      </c>
      <c r="AF60" s="269" t="str">
        <f t="shared" si="4"/>
        <v/>
      </c>
      <c r="AG60" s="257">
        <f t="shared" si="5"/>
        <v>1</v>
      </c>
      <c r="AH60" s="257">
        <f t="shared" si="6"/>
        <v>1</v>
      </c>
      <c r="AI60" s="257">
        <f t="shared" si="7"/>
        <v>1</v>
      </c>
      <c r="AJ60" s="257">
        <f t="shared" si="8"/>
        <v>1</v>
      </c>
      <c r="AK60" s="257">
        <f t="shared" si="9"/>
        <v>1</v>
      </c>
      <c r="AL60" s="257">
        <f t="shared" si="10"/>
        <v>1</v>
      </c>
      <c r="AM60" s="257">
        <f t="shared" si="11"/>
        <v>1</v>
      </c>
      <c r="AN60" s="257">
        <f t="shared" si="12"/>
        <v>1</v>
      </c>
      <c r="AO60" s="257">
        <f t="shared" si="13"/>
        <v>1</v>
      </c>
      <c r="AP60" s="257">
        <f t="shared" si="14"/>
        <v>1</v>
      </c>
      <c r="AQ60" s="257">
        <f t="shared" si="15"/>
        <v>1</v>
      </c>
      <c r="AR60" s="257">
        <f t="shared" si="16"/>
        <v>1</v>
      </c>
      <c r="AS60" s="257">
        <f t="shared" si="17"/>
        <v>1</v>
      </c>
      <c r="AT60" s="257">
        <f t="shared" si="18"/>
        <v>1</v>
      </c>
      <c r="AU60" s="257">
        <f t="shared" si="19"/>
        <v>1</v>
      </c>
      <c r="AV60" s="257">
        <f t="shared" si="20"/>
        <v>1</v>
      </c>
      <c r="AW60" s="257">
        <f t="shared" si="21"/>
        <v>1</v>
      </c>
      <c r="AX60" s="257">
        <f t="shared" si="22"/>
        <v>1</v>
      </c>
      <c r="AY60" s="257">
        <f t="shared" si="23"/>
        <v>1</v>
      </c>
      <c r="AZ60" s="257">
        <f t="shared" si="24"/>
        <v>1</v>
      </c>
      <c r="BA60" s="257">
        <f t="shared" si="25"/>
        <v>1</v>
      </c>
      <c r="BB60" s="257">
        <f t="shared" si="26"/>
        <v>1</v>
      </c>
      <c r="BC60" s="257">
        <f t="shared" si="27"/>
        <v>1</v>
      </c>
      <c r="BD60" s="257">
        <f t="shared" si="28"/>
        <v>1</v>
      </c>
      <c r="BE60" s="257">
        <f t="shared" si="29"/>
        <v>1</v>
      </c>
      <c r="BF60" s="257">
        <f t="shared" si="30"/>
        <v>1</v>
      </c>
      <c r="BG60" s="257">
        <f t="shared" si="31"/>
        <v>1</v>
      </c>
    </row>
    <row r="61" spans="1:59" ht="15.75" hidden="1" x14ac:dyDescent="0.25">
      <c r="A61" s="265"/>
      <c r="B61" s="266" t="str">
        <f t="shared" si="1"/>
        <v/>
      </c>
      <c r="C61" s="178" t="str">
        <f>IF(סיווג!$V61&lt;&gt;1,"",'תנאי סף'!$F61)</f>
        <v/>
      </c>
      <c r="D61" s="267" t="str">
        <f>'מספר המתחרים'!Z61</f>
        <v/>
      </c>
      <c r="E61" s="267" t="str">
        <f>'מספר השופטים'!Z61</f>
        <v/>
      </c>
      <c r="F61" s="267" t="str">
        <f>'מיקום גיאוגרפי'!Z61</f>
        <v/>
      </c>
      <c r="G61" s="267" t="str">
        <f>תקציב!Z61</f>
        <v/>
      </c>
      <c r="H61" s="267"/>
      <c r="I61" s="267"/>
      <c r="J61" s="267"/>
      <c r="K61" s="267"/>
      <c r="L61" s="267"/>
      <c r="M61" s="268"/>
      <c r="N61" s="268"/>
      <c r="O61" s="268"/>
      <c r="P61" s="268"/>
      <c r="Q61" s="268"/>
      <c r="R61" s="268"/>
      <c r="S61" s="268"/>
      <c r="T61" s="268"/>
      <c r="U61" s="268"/>
      <c r="V61" s="268"/>
      <c r="W61" s="268"/>
      <c r="X61" s="268"/>
      <c r="Y61" s="268"/>
      <c r="Z61" s="268"/>
      <c r="AA61" s="268"/>
      <c r="AB61" s="268"/>
      <c r="AC61" s="268"/>
      <c r="AD61" s="268" t="str">
        <f t="shared" si="2"/>
        <v/>
      </c>
      <c r="AE61" s="268" t="str">
        <f t="shared" si="3"/>
        <v/>
      </c>
      <c r="AF61" s="269" t="str">
        <f t="shared" si="4"/>
        <v/>
      </c>
      <c r="AG61" s="257">
        <f t="shared" si="5"/>
        <v>1</v>
      </c>
      <c r="AH61" s="257">
        <f t="shared" si="6"/>
        <v>1</v>
      </c>
      <c r="AI61" s="257">
        <f t="shared" si="7"/>
        <v>1</v>
      </c>
      <c r="AJ61" s="257">
        <f t="shared" si="8"/>
        <v>1</v>
      </c>
      <c r="AK61" s="257">
        <f t="shared" si="9"/>
        <v>1</v>
      </c>
      <c r="AL61" s="257">
        <f t="shared" si="10"/>
        <v>1</v>
      </c>
      <c r="AM61" s="257">
        <f t="shared" si="11"/>
        <v>1</v>
      </c>
      <c r="AN61" s="257">
        <f t="shared" si="12"/>
        <v>1</v>
      </c>
      <c r="AO61" s="257">
        <f t="shared" si="13"/>
        <v>1</v>
      </c>
      <c r="AP61" s="257">
        <f t="shared" si="14"/>
        <v>1</v>
      </c>
      <c r="AQ61" s="257">
        <f t="shared" si="15"/>
        <v>1</v>
      </c>
      <c r="AR61" s="257">
        <f t="shared" si="16"/>
        <v>1</v>
      </c>
      <c r="AS61" s="257">
        <f t="shared" si="17"/>
        <v>1</v>
      </c>
      <c r="AT61" s="257">
        <f t="shared" si="18"/>
        <v>1</v>
      </c>
      <c r="AU61" s="257">
        <f t="shared" si="19"/>
        <v>1</v>
      </c>
      <c r="AV61" s="257">
        <f t="shared" si="20"/>
        <v>1</v>
      </c>
      <c r="AW61" s="257">
        <f t="shared" si="21"/>
        <v>1</v>
      </c>
      <c r="AX61" s="257">
        <f t="shared" si="22"/>
        <v>1</v>
      </c>
      <c r="AY61" s="257">
        <f t="shared" si="23"/>
        <v>1</v>
      </c>
      <c r="AZ61" s="257">
        <f t="shared" si="24"/>
        <v>1</v>
      </c>
      <c r="BA61" s="257">
        <f t="shared" si="25"/>
        <v>1</v>
      </c>
      <c r="BB61" s="257">
        <f t="shared" si="26"/>
        <v>1</v>
      </c>
      <c r="BC61" s="257">
        <f t="shared" si="27"/>
        <v>1</v>
      </c>
      <c r="BD61" s="257">
        <f t="shared" si="28"/>
        <v>1</v>
      </c>
      <c r="BE61" s="257">
        <f t="shared" si="29"/>
        <v>1</v>
      </c>
      <c r="BF61" s="257">
        <f t="shared" si="30"/>
        <v>1</v>
      </c>
      <c r="BG61" s="257">
        <f t="shared" si="31"/>
        <v>1</v>
      </c>
    </row>
    <row r="62" spans="1:59" ht="15.75" hidden="1" x14ac:dyDescent="0.25">
      <c r="A62" s="265"/>
      <c r="B62" s="266" t="str">
        <f t="shared" si="1"/>
        <v/>
      </c>
      <c r="C62" s="178" t="str">
        <f>IF(סיווג!$V62&lt;&gt;1,"",'תנאי סף'!$F62)</f>
        <v/>
      </c>
      <c r="D62" s="267" t="str">
        <f>'מספר המתחרים'!Z62</f>
        <v/>
      </c>
      <c r="E62" s="267" t="str">
        <f>'מספר השופטים'!Z62</f>
        <v/>
      </c>
      <c r="F62" s="267" t="str">
        <f>'מיקום גיאוגרפי'!Z62</f>
        <v/>
      </c>
      <c r="G62" s="267" t="str">
        <f>תקציב!Z62</f>
        <v/>
      </c>
      <c r="H62" s="267"/>
      <c r="I62" s="267"/>
      <c r="J62" s="267"/>
      <c r="K62" s="267"/>
      <c r="L62" s="267"/>
      <c r="M62" s="268"/>
      <c r="N62" s="268"/>
      <c r="O62" s="268"/>
      <c r="P62" s="268"/>
      <c r="Q62" s="268"/>
      <c r="R62" s="268"/>
      <c r="S62" s="268"/>
      <c r="T62" s="268"/>
      <c r="U62" s="268"/>
      <c r="V62" s="268"/>
      <c r="W62" s="268"/>
      <c r="X62" s="268"/>
      <c r="Y62" s="268"/>
      <c r="Z62" s="268"/>
      <c r="AA62" s="268"/>
      <c r="AB62" s="268"/>
      <c r="AC62" s="268"/>
      <c r="AD62" s="268" t="str">
        <f t="shared" si="2"/>
        <v/>
      </c>
      <c r="AE62" s="268" t="str">
        <f t="shared" si="3"/>
        <v/>
      </c>
      <c r="AF62" s="269" t="str">
        <f t="shared" si="4"/>
        <v/>
      </c>
      <c r="AG62" s="257">
        <f t="shared" si="5"/>
        <v>1</v>
      </c>
      <c r="AH62" s="257">
        <f t="shared" si="6"/>
        <v>1</v>
      </c>
      <c r="AI62" s="257">
        <f t="shared" si="7"/>
        <v>1</v>
      </c>
      <c r="AJ62" s="257">
        <f t="shared" si="8"/>
        <v>1</v>
      </c>
      <c r="AK62" s="257">
        <f t="shared" si="9"/>
        <v>1</v>
      </c>
      <c r="AL62" s="257">
        <f t="shared" si="10"/>
        <v>1</v>
      </c>
      <c r="AM62" s="257">
        <f t="shared" si="11"/>
        <v>1</v>
      </c>
      <c r="AN62" s="257">
        <f t="shared" si="12"/>
        <v>1</v>
      </c>
      <c r="AO62" s="257">
        <f t="shared" si="13"/>
        <v>1</v>
      </c>
      <c r="AP62" s="257">
        <f t="shared" si="14"/>
        <v>1</v>
      </c>
      <c r="AQ62" s="257">
        <f t="shared" si="15"/>
        <v>1</v>
      </c>
      <c r="AR62" s="257">
        <f t="shared" si="16"/>
        <v>1</v>
      </c>
      <c r="AS62" s="257">
        <f t="shared" si="17"/>
        <v>1</v>
      </c>
      <c r="AT62" s="257">
        <f t="shared" si="18"/>
        <v>1</v>
      </c>
      <c r="AU62" s="257">
        <f t="shared" si="19"/>
        <v>1</v>
      </c>
      <c r="AV62" s="257">
        <f t="shared" si="20"/>
        <v>1</v>
      </c>
      <c r="AW62" s="257">
        <f t="shared" si="21"/>
        <v>1</v>
      </c>
      <c r="AX62" s="257">
        <f t="shared" si="22"/>
        <v>1</v>
      </c>
      <c r="AY62" s="257">
        <f t="shared" si="23"/>
        <v>1</v>
      </c>
      <c r="AZ62" s="257">
        <f t="shared" si="24"/>
        <v>1</v>
      </c>
      <c r="BA62" s="257">
        <f t="shared" si="25"/>
        <v>1</v>
      </c>
      <c r="BB62" s="257">
        <f t="shared" si="26"/>
        <v>1</v>
      </c>
      <c r="BC62" s="257">
        <f t="shared" si="27"/>
        <v>1</v>
      </c>
      <c r="BD62" s="257">
        <f t="shared" si="28"/>
        <v>1</v>
      </c>
      <c r="BE62" s="257">
        <f t="shared" si="29"/>
        <v>1</v>
      </c>
      <c r="BF62" s="257">
        <f t="shared" si="30"/>
        <v>1</v>
      </c>
      <c r="BG62" s="257">
        <f t="shared" si="31"/>
        <v>1</v>
      </c>
    </row>
    <row r="63" spans="1:59" ht="15.75" hidden="1" x14ac:dyDescent="0.25">
      <c r="A63" s="265"/>
      <c r="B63" s="266" t="str">
        <f t="shared" si="1"/>
        <v/>
      </c>
      <c r="C63" s="178" t="str">
        <f>IF(סיווג!$V63&lt;&gt;1,"",'תנאי סף'!$F63)</f>
        <v/>
      </c>
      <c r="D63" s="267" t="str">
        <f>'מספר המתחרים'!Z63</f>
        <v/>
      </c>
      <c r="E63" s="267" t="str">
        <f>'מספר השופטים'!Z63</f>
        <v/>
      </c>
      <c r="F63" s="267" t="str">
        <f>'מיקום גיאוגרפי'!Z63</f>
        <v/>
      </c>
      <c r="G63" s="267" t="str">
        <f>תקציב!Z63</f>
        <v/>
      </c>
      <c r="H63" s="267"/>
      <c r="I63" s="267"/>
      <c r="J63" s="267"/>
      <c r="K63" s="267"/>
      <c r="L63" s="267"/>
      <c r="M63" s="268"/>
      <c r="N63" s="268"/>
      <c r="O63" s="268"/>
      <c r="P63" s="268"/>
      <c r="Q63" s="268"/>
      <c r="R63" s="268"/>
      <c r="S63" s="268"/>
      <c r="T63" s="268"/>
      <c r="U63" s="268"/>
      <c r="V63" s="268"/>
      <c r="W63" s="268"/>
      <c r="X63" s="268"/>
      <c r="Y63" s="268"/>
      <c r="Z63" s="268"/>
      <c r="AA63" s="268"/>
      <c r="AB63" s="268"/>
      <c r="AC63" s="268"/>
      <c r="AD63" s="268" t="str">
        <f t="shared" si="2"/>
        <v/>
      </c>
      <c r="AE63" s="268" t="str">
        <f t="shared" si="3"/>
        <v/>
      </c>
      <c r="AF63" s="269" t="str">
        <f t="shared" si="4"/>
        <v/>
      </c>
      <c r="AG63" s="257">
        <f t="shared" si="5"/>
        <v>1</v>
      </c>
      <c r="AH63" s="257">
        <f t="shared" si="6"/>
        <v>1</v>
      </c>
      <c r="AI63" s="257">
        <f t="shared" si="7"/>
        <v>1</v>
      </c>
      <c r="AJ63" s="257">
        <f t="shared" si="8"/>
        <v>1</v>
      </c>
      <c r="AK63" s="257">
        <f t="shared" si="9"/>
        <v>1</v>
      </c>
      <c r="AL63" s="257">
        <f t="shared" si="10"/>
        <v>1</v>
      </c>
      <c r="AM63" s="257">
        <f t="shared" si="11"/>
        <v>1</v>
      </c>
      <c r="AN63" s="257">
        <f t="shared" si="12"/>
        <v>1</v>
      </c>
      <c r="AO63" s="257">
        <f t="shared" si="13"/>
        <v>1</v>
      </c>
      <c r="AP63" s="257">
        <f t="shared" si="14"/>
        <v>1</v>
      </c>
      <c r="AQ63" s="257">
        <f t="shared" si="15"/>
        <v>1</v>
      </c>
      <c r="AR63" s="257">
        <f t="shared" si="16"/>
        <v>1</v>
      </c>
      <c r="AS63" s="257">
        <f t="shared" si="17"/>
        <v>1</v>
      </c>
      <c r="AT63" s="257">
        <f t="shared" si="18"/>
        <v>1</v>
      </c>
      <c r="AU63" s="257">
        <f t="shared" si="19"/>
        <v>1</v>
      </c>
      <c r="AV63" s="257">
        <f t="shared" si="20"/>
        <v>1</v>
      </c>
      <c r="AW63" s="257">
        <f t="shared" si="21"/>
        <v>1</v>
      </c>
      <c r="AX63" s="257">
        <f t="shared" si="22"/>
        <v>1</v>
      </c>
      <c r="AY63" s="257">
        <f t="shared" si="23"/>
        <v>1</v>
      </c>
      <c r="AZ63" s="257">
        <f t="shared" si="24"/>
        <v>1</v>
      </c>
      <c r="BA63" s="257">
        <f t="shared" si="25"/>
        <v>1</v>
      </c>
      <c r="BB63" s="257">
        <f t="shared" si="26"/>
        <v>1</v>
      </c>
      <c r="BC63" s="257">
        <f t="shared" si="27"/>
        <v>1</v>
      </c>
      <c r="BD63" s="257">
        <f t="shared" si="28"/>
        <v>1</v>
      </c>
      <c r="BE63" s="257">
        <f t="shared" si="29"/>
        <v>1</v>
      </c>
      <c r="BF63" s="257">
        <f t="shared" si="30"/>
        <v>1</v>
      </c>
      <c r="BG63" s="257">
        <f t="shared" si="31"/>
        <v>1</v>
      </c>
    </row>
    <row r="64" spans="1:59" ht="15.75" hidden="1" x14ac:dyDescent="0.25">
      <c r="A64" s="265"/>
      <c r="B64" s="266" t="str">
        <f t="shared" si="1"/>
        <v/>
      </c>
      <c r="C64" s="178" t="str">
        <f>IF(סיווג!$V64&lt;&gt;1,"",'תנאי סף'!$F64)</f>
        <v/>
      </c>
      <c r="D64" s="267" t="str">
        <f>'מספר המתחרים'!Z64</f>
        <v/>
      </c>
      <c r="E64" s="267" t="str">
        <f>'מספר השופטים'!Z64</f>
        <v/>
      </c>
      <c r="F64" s="267" t="str">
        <f>'מיקום גיאוגרפי'!Z64</f>
        <v/>
      </c>
      <c r="G64" s="267" t="str">
        <f>תקציב!Z64</f>
        <v/>
      </c>
      <c r="H64" s="267"/>
      <c r="I64" s="267"/>
      <c r="J64" s="267"/>
      <c r="K64" s="267"/>
      <c r="L64" s="267"/>
      <c r="M64" s="268"/>
      <c r="N64" s="268"/>
      <c r="O64" s="268"/>
      <c r="P64" s="268"/>
      <c r="Q64" s="268"/>
      <c r="R64" s="268"/>
      <c r="S64" s="268"/>
      <c r="T64" s="268"/>
      <c r="U64" s="268"/>
      <c r="V64" s="268"/>
      <c r="W64" s="268"/>
      <c r="X64" s="268"/>
      <c r="Y64" s="268"/>
      <c r="Z64" s="268"/>
      <c r="AA64" s="268"/>
      <c r="AB64" s="268"/>
      <c r="AC64" s="268"/>
      <c r="AD64" s="268" t="str">
        <f t="shared" si="2"/>
        <v/>
      </c>
      <c r="AE64" s="268" t="str">
        <f t="shared" si="3"/>
        <v/>
      </c>
      <c r="AF64" s="269" t="str">
        <f t="shared" si="4"/>
        <v/>
      </c>
      <c r="AG64" s="257">
        <f t="shared" si="5"/>
        <v>1</v>
      </c>
      <c r="AH64" s="257">
        <f t="shared" si="6"/>
        <v>1</v>
      </c>
      <c r="AI64" s="257">
        <f t="shared" si="7"/>
        <v>1</v>
      </c>
      <c r="AJ64" s="257">
        <f t="shared" si="8"/>
        <v>1</v>
      </c>
      <c r="AK64" s="257">
        <f t="shared" si="9"/>
        <v>1</v>
      </c>
      <c r="AL64" s="257">
        <f t="shared" si="10"/>
        <v>1</v>
      </c>
      <c r="AM64" s="257">
        <f t="shared" si="11"/>
        <v>1</v>
      </c>
      <c r="AN64" s="257">
        <f t="shared" si="12"/>
        <v>1</v>
      </c>
      <c r="AO64" s="257">
        <f t="shared" si="13"/>
        <v>1</v>
      </c>
      <c r="AP64" s="257">
        <f t="shared" si="14"/>
        <v>1</v>
      </c>
      <c r="AQ64" s="257">
        <f t="shared" si="15"/>
        <v>1</v>
      </c>
      <c r="AR64" s="257">
        <f t="shared" si="16"/>
        <v>1</v>
      </c>
      <c r="AS64" s="257">
        <f t="shared" si="17"/>
        <v>1</v>
      </c>
      <c r="AT64" s="257">
        <f t="shared" si="18"/>
        <v>1</v>
      </c>
      <c r="AU64" s="257">
        <f t="shared" si="19"/>
        <v>1</v>
      </c>
      <c r="AV64" s="257">
        <f t="shared" si="20"/>
        <v>1</v>
      </c>
      <c r="AW64" s="257">
        <f t="shared" si="21"/>
        <v>1</v>
      </c>
      <c r="AX64" s="257">
        <f t="shared" si="22"/>
        <v>1</v>
      </c>
      <c r="AY64" s="257">
        <f t="shared" si="23"/>
        <v>1</v>
      </c>
      <c r="AZ64" s="257">
        <f t="shared" si="24"/>
        <v>1</v>
      </c>
      <c r="BA64" s="257">
        <f t="shared" si="25"/>
        <v>1</v>
      </c>
      <c r="BB64" s="257">
        <f t="shared" si="26"/>
        <v>1</v>
      </c>
      <c r="BC64" s="257">
        <f t="shared" si="27"/>
        <v>1</v>
      </c>
      <c r="BD64" s="257">
        <f t="shared" si="28"/>
        <v>1</v>
      </c>
      <c r="BE64" s="257">
        <f t="shared" si="29"/>
        <v>1</v>
      </c>
      <c r="BF64" s="257">
        <f t="shared" si="30"/>
        <v>1</v>
      </c>
      <c r="BG64" s="257">
        <f t="shared" si="31"/>
        <v>1</v>
      </c>
    </row>
    <row r="65" spans="1:59" ht="15.75" hidden="1" x14ac:dyDescent="0.25">
      <c r="A65" s="265"/>
      <c r="B65" s="266" t="str">
        <f t="shared" si="1"/>
        <v/>
      </c>
      <c r="C65" s="178" t="str">
        <f>IF(סיווג!$V65&lt;&gt;1,"",'תנאי סף'!$F65)</f>
        <v/>
      </c>
      <c r="D65" s="267" t="str">
        <f>'מספר המתחרים'!Z65</f>
        <v/>
      </c>
      <c r="E65" s="267" t="str">
        <f>'מספר השופטים'!Z65</f>
        <v/>
      </c>
      <c r="F65" s="267" t="str">
        <f>'מיקום גיאוגרפי'!Z65</f>
        <v/>
      </c>
      <c r="G65" s="267" t="str">
        <f>תקציב!Z65</f>
        <v/>
      </c>
      <c r="H65" s="267"/>
      <c r="I65" s="267"/>
      <c r="J65" s="267"/>
      <c r="K65" s="267"/>
      <c r="L65" s="267"/>
      <c r="M65" s="268"/>
      <c r="N65" s="268"/>
      <c r="O65" s="268"/>
      <c r="P65" s="268"/>
      <c r="Q65" s="268"/>
      <c r="R65" s="268"/>
      <c r="S65" s="268"/>
      <c r="T65" s="268"/>
      <c r="U65" s="268"/>
      <c r="V65" s="268"/>
      <c r="W65" s="268"/>
      <c r="X65" s="268"/>
      <c r="Y65" s="268"/>
      <c r="Z65" s="268"/>
      <c r="AA65" s="268"/>
      <c r="AB65" s="268"/>
      <c r="AC65" s="268"/>
      <c r="AD65" s="268" t="str">
        <f t="shared" si="2"/>
        <v/>
      </c>
      <c r="AE65" s="268" t="str">
        <f t="shared" si="3"/>
        <v/>
      </c>
      <c r="AF65" s="269" t="str">
        <f t="shared" si="4"/>
        <v/>
      </c>
      <c r="AG65" s="257">
        <f t="shared" si="5"/>
        <v>1</v>
      </c>
      <c r="AH65" s="257">
        <f t="shared" si="6"/>
        <v>1</v>
      </c>
      <c r="AI65" s="257">
        <f t="shared" si="7"/>
        <v>1</v>
      </c>
      <c r="AJ65" s="257">
        <f t="shared" si="8"/>
        <v>1</v>
      </c>
      <c r="AK65" s="257">
        <f t="shared" si="9"/>
        <v>1</v>
      </c>
      <c r="AL65" s="257">
        <f t="shared" si="10"/>
        <v>1</v>
      </c>
      <c r="AM65" s="257">
        <f t="shared" si="11"/>
        <v>1</v>
      </c>
      <c r="AN65" s="257">
        <f t="shared" si="12"/>
        <v>1</v>
      </c>
      <c r="AO65" s="257">
        <f t="shared" si="13"/>
        <v>1</v>
      </c>
      <c r="AP65" s="257">
        <f t="shared" si="14"/>
        <v>1</v>
      </c>
      <c r="AQ65" s="257">
        <f t="shared" si="15"/>
        <v>1</v>
      </c>
      <c r="AR65" s="257">
        <f t="shared" si="16"/>
        <v>1</v>
      </c>
      <c r="AS65" s="257">
        <f t="shared" si="17"/>
        <v>1</v>
      </c>
      <c r="AT65" s="257">
        <f t="shared" si="18"/>
        <v>1</v>
      </c>
      <c r="AU65" s="257">
        <f t="shared" si="19"/>
        <v>1</v>
      </c>
      <c r="AV65" s="257">
        <f t="shared" si="20"/>
        <v>1</v>
      </c>
      <c r="AW65" s="257">
        <f t="shared" si="21"/>
        <v>1</v>
      </c>
      <c r="AX65" s="257">
        <f t="shared" si="22"/>
        <v>1</v>
      </c>
      <c r="AY65" s="257">
        <f t="shared" si="23"/>
        <v>1</v>
      </c>
      <c r="AZ65" s="257">
        <f t="shared" si="24"/>
        <v>1</v>
      </c>
      <c r="BA65" s="257">
        <f t="shared" si="25"/>
        <v>1</v>
      </c>
      <c r="BB65" s="257">
        <f t="shared" si="26"/>
        <v>1</v>
      </c>
      <c r="BC65" s="257">
        <f t="shared" si="27"/>
        <v>1</v>
      </c>
      <c r="BD65" s="257">
        <f t="shared" si="28"/>
        <v>1</v>
      </c>
      <c r="BE65" s="257">
        <f t="shared" si="29"/>
        <v>1</v>
      </c>
      <c r="BF65" s="257">
        <f t="shared" si="30"/>
        <v>1</v>
      </c>
      <c r="BG65" s="257">
        <f t="shared" si="31"/>
        <v>1</v>
      </c>
    </row>
    <row r="66" spans="1:59" ht="15.75" hidden="1" x14ac:dyDescent="0.25">
      <c r="A66" s="265"/>
      <c r="B66" s="266" t="str">
        <f t="shared" si="1"/>
        <v/>
      </c>
      <c r="C66" s="178" t="str">
        <f>IF(סיווג!$V66&lt;&gt;1,"",'תנאי סף'!$F66)</f>
        <v/>
      </c>
      <c r="D66" s="267" t="str">
        <f>'מספר המתחרים'!Z66</f>
        <v/>
      </c>
      <c r="E66" s="267" t="str">
        <f>'מספר השופטים'!Z66</f>
        <v/>
      </c>
      <c r="F66" s="267" t="str">
        <f>'מיקום גיאוגרפי'!Z66</f>
        <v/>
      </c>
      <c r="G66" s="267" t="str">
        <f>תקציב!Z66</f>
        <v/>
      </c>
      <c r="H66" s="267"/>
      <c r="I66" s="267"/>
      <c r="J66" s="267"/>
      <c r="K66" s="267"/>
      <c r="L66" s="267"/>
      <c r="M66" s="268"/>
      <c r="N66" s="268"/>
      <c r="O66" s="268"/>
      <c r="P66" s="268"/>
      <c r="Q66" s="268"/>
      <c r="R66" s="268"/>
      <c r="S66" s="268"/>
      <c r="T66" s="268"/>
      <c r="U66" s="268"/>
      <c r="V66" s="268"/>
      <c r="W66" s="268"/>
      <c r="X66" s="268"/>
      <c r="Y66" s="268"/>
      <c r="Z66" s="268"/>
      <c r="AA66" s="268"/>
      <c r="AB66" s="268"/>
      <c r="AC66" s="268"/>
      <c r="AD66" s="268" t="str">
        <f t="shared" si="2"/>
        <v/>
      </c>
      <c r="AE66" s="268" t="str">
        <f t="shared" si="3"/>
        <v/>
      </c>
      <c r="AF66" s="269" t="str">
        <f t="shared" si="4"/>
        <v/>
      </c>
      <c r="AG66" s="257">
        <f t="shared" si="5"/>
        <v>1</v>
      </c>
      <c r="AH66" s="257">
        <f t="shared" si="6"/>
        <v>1</v>
      </c>
      <c r="AI66" s="257">
        <f t="shared" si="7"/>
        <v>1</v>
      </c>
      <c r="AJ66" s="257">
        <f t="shared" si="8"/>
        <v>1</v>
      </c>
      <c r="AK66" s="257">
        <f t="shared" si="9"/>
        <v>1</v>
      </c>
      <c r="AL66" s="257">
        <f t="shared" si="10"/>
        <v>1</v>
      </c>
      <c r="AM66" s="257">
        <f t="shared" si="11"/>
        <v>1</v>
      </c>
      <c r="AN66" s="257">
        <f t="shared" si="12"/>
        <v>1</v>
      </c>
      <c r="AO66" s="257">
        <f t="shared" si="13"/>
        <v>1</v>
      </c>
      <c r="AP66" s="257">
        <f t="shared" si="14"/>
        <v>1</v>
      </c>
      <c r="AQ66" s="257">
        <f t="shared" si="15"/>
        <v>1</v>
      </c>
      <c r="AR66" s="257">
        <f t="shared" si="16"/>
        <v>1</v>
      </c>
      <c r="AS66" s="257">
        <f t="shared" si="17"/>
        <v>1</v>
      </c>
      <c r="AT66" s="257">
        <f t="shared" si="18"/>
        <v>1</v>
      </c>
      <c r="AU66" s="257">
        <f t="shared" si="19"/>
        <v>1</v>
      </c>
      <c r="AV66" s="257">
        <f t="shared" si="20"/>
        <v>1</v>
      </c>
      <c r="AW66" s="257">
        <f t="shared" si="21"/>
        <v>1</v>
      </c>
      <c r="AX66" s="257">
        <f t="shared" si="22"/>
        <v>1</v>
      </c>
      <c r="AY66" s="257">
        <f t="shared" si="23"/>
        <v>1</v>
      </c>
      <c r="AZ66" s="257">
        <f t="shared" si="24"/>
        <v>1</v>
      </c>
      <c r="BA66" s="257">
        <f t="shared" si="25"/>
        <v>1</v>
      </c>
      <c r="BB66" s="257">
        <f t="shared" si="26"/>
        <v>1</v>
      </c>
      <c r="BC66" s="257">
        <f t="shared" si="27"/>
        <v>1</v>
      </c>
      <c r="BD66" s="257">
        <f t="shared" si="28"/>
        <v>1</v>
      </c>
      <c r="BE66" s="257">
        <f t="shared" si="29"/>
        <v>1</v>
      </c>
      <c r="BF66" s="257">
        <f t="shared" si="30"/>
        <v>1</v>
      </c>
      <c r="BG66" s="257">
        <f t="shared" si="31"/>
        <v>1</v>
      </c>
    </row>
    <row r="67" spans="1:59" ht="15.75" hidden="1" x14ac:dyDescent="0.25">
      <c r="A67" s="265"/>
      <c r="B67" s="266" t="str">
        <f t="shared" si="1"/>
        <v/>
      </c>
      <c r="C67" s="178" t="str">
        <f>IF(סיווג!$V67&lt;&gt;1,"",'תנאי סף'!$F67)</f>
        <v/>
      </c>
      <c r="D67" s="267" t="str">
        <f>'מספר המתחרים'!Z67</f>
        <v/>
      </c>
      <c r="E67" s="267" t="str">
        <f>'מספר השופטים'!Z67</f>
        <v/>
      </c>
      <c r="F67" s="267" t="str">
        <f>'מיקום גיאוגרפי'!Z67</f>
        <v/>
      </c>
      <c r="G67" s="267" t="str">
        <f>תקציב!Z67</f>
        <v/>
      </c>
      <c r="H67" s="267"/>
      <c r="I67" s="267"/>
      <c r="J67" s="267"/>
      <c r="K67" s="267"/>
      <c r="L67" s="267"/>
      <c r="M67" s="268"/>
      <c r="N67" s="268"/>
      <c r="O67" s="268"/>
      <c r="P67" s="268"/>
      <c r="Q67" s="268"/>
      <c r="R67" s="268"/>
      <c r="S67" s="268"/>
      <c r="T67" s="268"/>
      <c r="U67" s="268"/>
      <c r="V67" s="268"/>
      <c r="W67" s="268"/>
      <c r="X67" s="268"/>
      <c r="Y67" s="268"/>
      <c r="Z67" s="268"/>
      <c r="AA67" s="268"/>
      <c r="AB67" s="268"/>
      <c r="AC67" s="268"/>
      <c r="AD67" s="268" t="str">
        <f t="shared" si="2"/>
        <v/>
      </c>
      <c r="AE67" s="268" t="str">
        <f t="shared" si="3"/>
        <v/>
      </c>
      <c r="AF67" s="269" t="str">
        <f t="shared" si="4"/>
        <v/>
      </c>
      <c r="AG67" s="257">
        <f t="shared" si="5"/>
        <v>1</v>
      </c>
      <c r="AH67" s="257">
        <f t="shared" si="6"/>
        <v>1</v>
      </c>
      <c r="AI67" s="257">
        <f t="shared" si="7"/>
        <v>1</v>
      </c>
      <c r="AJ67" s="257">
        <f t="shared" si="8"/>
        <v>1</v>
      </c>
      <c r="AK67" s="257">
        <f t="shared" si="9"/>
        <v>1</v>
      </c>
      <c r="AL67" s="257">
        <f t="shared" si="10"/>
        <v>1</v>
      </c>
      <c r="AM67" s="257">
        <f t="shared" si="11"/>
        <v>1</v>
      </c>
      <c r="AN67" s="257">
        <f t="shared" si="12"/>
        <v>1</v>
      </c>
      <c r="AO67" s="257">
        <f t="shared" si="13"/>
        <v>1</v>
      </c>
      <c r="AP67" s="257">
        <f t="shared" si="14"/>
        <v>1</v>
      </c>
      <c r="AQ67" s="257">
        <f t="shared" si="15"/>
        <v>1</v>
      </c>
      <c r="AR67" s="257">
        <f t="shared" si="16"/>
        <v>1</v>
      </c>
      <c r="AS67" s="257">
        <f t="shared" si="17"/>
        <v>1</v>
      </c>
      <c r="AT67" s="257">
        <f t="shared" si="18"/>
        <v>1</v>
      </c>
      <c r="AU67" s="257">
        <f t="shared" si="19"/>
        <v>1</v>
      </c>
      <c r="AV67" s="257">
        <f t="shared" si="20"/>
        <v>1</v>
      </c>
      <c r="AW67" s="257">
        <f t="shared" si="21"/>
        <v>1</v>
      </c>
      <c r="AX67" s="257">
        <f t="shared" si="22"/>
        <v>1</v>
      </c>
      <c r="AY67" s="257">
        <f t="shared" si="23"/>
        <v>1</v>
      </c>
      <c r="AZ67" s="257">
        <f t="shared" si="24"/>
        <v>1</v>
      </c>
      <c r="BA67" s="257">
        <f t="shared" si="25"/>
        <v>1</v>
      </c>
      <c r="BB67" s="257">
        <f t="shared" si="26"/>
        <v>1</v>
      </c>
      <c r="BC67" s="257">
        <f t="shared" si="27"/>
        <v>1</v>
      </c>
      <c r="BD67" s="257">
        <f t="shared" si="28"/>
        <v>1</v>
      </c>
      <c r="BE67" s="257">
        <f t="shared" si="29"/>
        <v>1</v>
      </c>
      <c r="BF67" s="257">
        <f t="shared" si="30"/>
        <v>1</v>
      </c>
      <c r="BG67" s="257">
        <f t="shared" si="31"/>
        <v>1</v>
      </c>
    </row>
    <row r="68" spans="1:59" ht="15.75" hidden="1" x14ac:dyDescent="0.25">
      <c r="A68" s="265"/>
      <c r="B68" s="266" t="str">
        <f t="shared" si="1"/>
        <v/>
      </c>
      <c r="C68" s="178" t="str">
        <f>IF(סיווג!$V68&lt;&gt;1,"",'תנאי סף'!$F68)</f>
        <v/>
      </c>
      <c r="D68" s="267" t="str">
        <f>'מספר המתחרים'!Z68</f>
        <v/>
      </c>
      <c r="E68" s="267" t="str">
        <f>'מספר השופטים'!Z68</f>
        <v/>
      </c>
      <c r="F68" s="267" t="str">
        <f>'מיקום גיאוגרפי'!Z68</f>
        <v/>
      </c>
      <c r="G68" s="267" t="str">
        <f>תקציב!Z68</f>
        <v/>
      </c>
      <c r="H68" s="267"/>
      <c r="I68" s="267"/>
      <c r="J68" s="267"/>
      <c r="K68" s="267"/>
      <c r="L68" s="267"/>
      <c r="M68" s="268"/>
      <c r="N68" s="268"/>
      <c r="O68" s="268"/>
      <c r="P68" s="268"/>
      <c r="Q68" s="268"/>
      <c r="R68" s="268"/>
      <c r="S68" s="268"/>
      <c r="T68" s="268"/>
      <c r="U68" s="268"/>
      <c r="V68" s="268"/>
      <c r="W68" s="268"/>
      <c r="X68" s="268"/>
      <c r="Y68" s="268"/>
      <c r="Z68" s="268"/>
      <c r="AA68" s="268"/>
      <c r="AB68" s="268"/>
      <c r="AC68" s="268"/>
      <c r="AD68" s="268" t="str">
        <f t="shared" si="2"/>
        <v/>
      </c>
      <c r="AE68" s="268" t="str">
        <f t="shared" si="3"/>
        <v/>
      </c>
      <c r="AF68" s="269" t="str">
        <f t="shared" si="4"/>
        <v/>
      </c>
      <c r="AG68" s="257">
        <f t="shared" si="5"/>
        <v>1</v>
      </c>
      <c r="AH68" s="257">
        <f t="shared" si="6"/>
        <v>1</v>
      </c>
      <c r="AI68" s="257">
        <f t="shared" si="7"/>
        <v>1</v>
      </c>
      <c r="AJ68" s="257">
        <f t="shared" si="8"/>
        <v>1</v>
      </c>
      <c r="AK68" s="257">
        <f t="shared" si="9"/>
        <v>1</v>
      </c>
      <c r="AL68" s="257">
        <f t="shared" si="10"/>
        <v>1</v>
      </c>
      <c r="AM68" s="257">
        <f t="shared" si="11"/>
        <v>1</v>
      </c>
      <c r="AN68" s="257">
        <f t="shared" si="12"/>
        <v>1</v>
      </c>
      <c r="AO68" s="257">
        <f t="shared" si="13"/>
        <v>1</v>
      </c>
      <c r="AP68" s="257">
        <f t="shared" si="14"/>
        <v>1</v>
      </c>
      <c r="AQ68" s="257">
        <f t="shared" si="15"/>
        <v>1</v>
      </c>
      <c r="AR68" s="257">
        <f t="shared" si="16"/>
        <v>1</v>
      </c>
      <c r="AS68" s="257">
        <f t="shared" si="17"/>
        <v>1</v>
      </c>
      <c r="AT68" s="257">
        <f t="shared" si="18"/>
        <v>1</v>
      </c>
      <c r="AU68" s="257">
        <f t="shared" si="19"/>
        <v>1</v>
      </c>
      <c r="AV68" s="257">
        <f t="shared" si="20"/>
        <v>1</v>
      </c>
      <c r="AW68" s="257">
        <f t="shared" si="21"/>
        <v>1</v>
      </c>
      <c r="AX68" s="257">
        <f t="shared" si="22"/>
        <v>1</v>
      </c>
      <c r="AY68" s="257">
        <f t="shared" si="23"/>
        <v>1</v>
      </c>
      <c r="AZ68" s="257">
        <f t="shared" si="24"/>
        <v>1</v>
      </c>
      <c r="BA68" s="257">
        <f t="shared" si="25"/>
        <v>1</v>
      </c>
      <c r="BB68" s="257">
        <f t="shared" si="26"/>
        <v>1</v>
      </c>
      <c r="BC68" s="257">
        <f t="shared" si="27"/>
        <v>1</v>
      </c>
      <c r="BD68" s="257">
        <f t="shared" si="28"/>
        <v>1</v>
      </c>
      <c r="BE68" s="257">
        <f t="shared" si="29"/>
        <v>1</v>
      </c>
      <c r="BF68" s="257">
        <f t="shared" si="30"/>
        <v>1</v>
      </c>
      <c r="BG68" s="257">
        <f t="shared" si="31"/>
        <v>1</v>
      </c>
    </row>
    <row r="69" spans="1:59" ht="15.75" hidden="1" x14ac:dyDescent="0.25">
      <c r="A69" s="265"/>
      <c r="B69" s="266" t="str">
        <f t="shared" si="1"/>
        <v/>
      </c>
      <c r="C69" s="178" t="str">
        <f>IF(סיווג!$V69&lt;&gt;1,"",'תנאי סף'!$F69)</f>
        <v/>
      </c>
      <c r="D69" s="267" t="str">
        <f>'מספר המתחרים'!Z69</f>
        <v/>
      </c>
      <c r="E69" s="267" t="str">
        <f>'מספר השופטים'!Z69</f>
        <v/>
      </c>
      <c r="F69" s="267" t="str">
        <f>'מיקום גיאוגרפי'!Z69</f>
        <v/>
      </c>
      <c r="G69" s="267" t="str">
        <f>תקציב!Z69</f>
        <v/>
      </c>
      <c r="H69" s="267"/>
      <c r="I69" s="267"/>
      <c r="J69" s="267"/>
      <c r="K69" s="267"/>
      <c r="L69" s="267"/>
      <c r="M69" s="268"/>
      <c r="N69" s="268"/>
      <c r="O69" s="268"/>
      <c r="P69" s="268"/>
      <c r="Q69" s="268"/>
      <c r="R69" s="268"/>
      <c r="S69" s="268"/>
      <c r="T69" s="268"/>
      <c r="U69" s="268"/>
      <c r="V69" s="268"/>
      <c r="W69" s="268"/>
      <c r="X69" s="268"/>
      <c r="Y69" s="268"/>
      <c r="Z69" s="268"/>
      <c r="AA69" s="268"/>
      <c r="AB69" s="268"/>
      <c r="AC69" s="268"/>
      <c r="AD69" s="268" t="str">
        <f t="shared" si="2"/>
        <v/>
      </c>
      <c r="AE69" s="268" t="str">
        <f t="shared" si="3"/>
        <v/>
      </c>
      <c r="AF69" s="269" t="str">
        <f t="shared" si="4"/>
        <v/>
      </c>
      <c r="AG69" s="257">
        <f t="shared" si="5"/>
        <v>1</v>
      </c>
      <c r="AH69" s="257">
        <f t="shared" si="6"/>
        <v>1</v>
      </c>
      <c r="AI69" s="257">
        <f t="shared" si="7"/>
        <v>1</v>
      </c>
      <c r="AJ69" s="257">
        <f t="shared" si="8"/>
        <v>1</v>
      </c>
      <c r="AK69" s="257">
        <f t="shared" si="9"/>
        <v>1</v>
      </c>
      <c r="AL69" s="257">
        <f t="shared" si="10"/>
        <v>1</v>
      </c>
      <c r="AM69" s="257">
        <f t="shared" si="11"/>
        <v>1</v>
      </c>
      <c r="AN69" s="257">
        <f t="shared" si="12"/>
        <v>1</v>
      </c>
      <c r="AO69" s="257">
        <f t="shared" si="13"/>
        <v>1</v>
      </c>
      <c r="AP69" s="257">
        <f t="shared" si="14"/>
        <v>1</v>
      </c>
      <c r="AQ69" s="257">
        <f t="shared" si="15"/>
        <v>1</v>
      </c>
      <c r="AR69" s="257">
        <f t="shared" si="16"/>
        <v>1</v>
      </c>
      <c r="AS69" s="257">
        <f t="shared" si="17"/>
        <v>1</v>
      </c>
      <c r="AT69" s="257">
        <f t="shared" si="18"/>
        <v>1</v>
      </c>
      <c r="AU69" s="257">
        <f t="shared" si="19"/>
        <v>1</v>
      </c>
      <c r="AV69" s="257">
        <f t="shared" si="20"/>
        <v>1</v>
      </c>
      <c r="AW69" s="257">
        <f t="shared" si="21"/>
        <v>1</v>
      </c>
      <c r="AX69" s="257">
        <f t="shared" si="22"/>
        <v>1</v>
      </c>
      <c r="AY69" s="257">
        <f t="shared" si="23"/>
        <v>1</v>
      </c>
      <c r="AZ69" s="257">
        <f t="shared" si="24"/>
        <v>1</v>
      </c>
      <c r="BA69" s="257">
        <f t="shared" si="25"/>
        <v>1</v>
      </c>
      <c r="BB69" s="257">
        <f t="shared" si="26"/>
        <v>1</v>
      </c>
      <c r="BC69" s="257">
        <f t="shared" si="27"/>
        <v>1</v>
      </c>
      <c r="BD69" s="257">
        <f t="shared" si="28"/>
        <v>1</v>
      </c>
      <c r="BE69" s="257">
        <f t="shared" si="29"/>
        <v>1</v>
      </c>
      <c r="BF69" s="257">
        <f t="shared" si="30"/>
        <v>1</v>
      </c>
      <c r="BG69" s="257">
        <f t="shared" si="31"/>
        <v>1</v>
      </c>
    </row>
    <row r="70" spans="1:59" ht="15.75" hidden="1" x14ac:dyDescent="0.25">
      <c r="A70" s="265"/>
      <c r="B70" s="266" t="str">
        <f t="shared" si="1"/>
        <v/>
      </c>
      <c r="C70" s="178" t="str">
        <f>IF(סיווג!$V70&lt;&gt;1,"",'תנאי סף'!$F70)</f>
        <v/>
      </c>
      <c r="D70" s="267" t="str">
        <f>'מספר המתחרים'!Z70</f>
        <v/>
      </c>
      <c r="E70" s="267" t="str">
        <f>'מספר השופטים'!Z70</f>
        <v/>
      </c>
      <c r="F70" s="267" t="str">
        <f>'מיקום גיאוגרפי'!Z70</f>
        <v/>
      </c>
      <c r="G70" s="267" t="str">
        <f>תקציב!Z70</f>
        <v/>
      </c>
      <c r="H70" s="267"/>
      <c r="I70" s="267"/>
      <c r="J70" s="267"/>
      <c r="K70" s="267"/>
      <c r="L70" s="267"/>
      <c r="M70" s="268"/>
      <c r="N70" s="268"/>
      <c r="O70" s="268"/>
      <c r="P70" s="268"/>
      <c r="Q70" s="268"/>
      <c r="R70" s="268"/>
      <c r="S70" s="268"/>
      <c r="T70" s="268"/>
      <c r="U70" s="268"/>
      <c r="V70" s="268"/>
      <c r="W70" s="268"/>
      <c r="X70" s="268"/>
      <c r="Y70" s="268"/>
      <c r="Z70" s="268"/>
      <c r="AA70" s="268"/>
      <c r="AB70" s="268"/>
      <c r="AC70" s="268"/>
      <c r="AD70" s="268" t="str">
        <f t="shared" si="2"/>
        <v/>
      </c>
      <c r="AE70" s="268" t="str">
        <f t="shared" si="3"/>
        <v/>
      </c>
      <c r="AF70" s="269" t="str">
        <f t="shared" si="4"/>
        <v/>
      </c>
      <c r="AG70" s="257">
        <f t="shared" si="5"/>
        <v>1</v>
      </c>
      <c r="AH70" s="257">
        <f t="shared" si="6"/>
        <v>1</v>
      </c>
      <c r="AI70" s="257">
        <f t="shared" si="7"/>
        <v>1</v>
      </c>
      <c r="AJ70" s="257">
        <f t="shared" si="8"/>
        <v>1</v>
      </c>
      <c r="AK70" s="257">
        <f t="shared" si="9"/>
        <v>1</v>
      </c>
      <c r="AL70" s="257">
        <f t="shared" si="10"/>
        <v>1</v>
      </c>
      <c r="AM70" s="257">
        <f t="shared" si="11"/>
        <v>1</v>
      </c>
      <c r="AN70" s="257">
        <f t="shared" si="12"/>
        <v>1</v>
      </c>
      <c r="AO70" s="257">
        <f t="shared" si="13"/>
        <v>1</v>
      </c>
      <c r="AP70" s="257">
        <f t="shared" si="14"/>
        <v>1</v>
      </c>
      <c r="AQ70" s="257">
        <f t="shared" si="15"/>
        <v>1</v>
      </c>
      <c r="AR70" s="257">
        <f t="shared" si="16"/>
        <v>1</v>
      </c>
      <c r="AS70" s="257">
        <f t="shared" si="17"/>
        <v>1</v>
      </c>
      <c r="AT70" s="257">
        <f t="shared" si="18"/>
        <v>1</v>
      </c>
      <c r="AU70" s="257">
        <f t="shared" si="19"/>
        <v>1</v>
      </c>
      <c r="AV70" s="257">
        <f t="shared" si="20"/>
        <v>1</v>
      </c>
      <c r="AW70" s="257">
        <f t="shared" si="21"/>
        <v>1</v>
      </c>
      <c r="AX70" s="257">
        <f t="shared" si="22"/>
        <v>1</v>
      </c>
      <c r="AY70" s="257">
        <f t="shared" si="23"/>
        <v>1</v>
      </c>
      <c r="AZ70" s="257">
        <f t="shared" si="24"/>
        <v>1</v>
      </c>
      <c r="BA70" s="257">
        <f t="shared" si="25"/>
        <v>1</v>
      </c>
      <c r="BB70" s="257">
        <f t="shared" si="26"/>
        <v>1</v>
      </c>
      <c r="BC70" s="257">
        <f t="shared" si="27"/>
        <v>1</v>
      </c>
      <c r="BD70" s="257">
        <f t="shared" si="28"/>
        <v>1</v>
      </c>
      <c r="BE70" s="257">
        <f t="shared" si="29"/>
        <v>1</v>
      </c>
      <c r="BF70" s="257">
        <f t="shared" si="30"/>
        <v>1</v>
      </c>
      <c r="BG70" s="257">
        <f t="shared" si="31"/>
        <v>1</v>
      </c>
    </row>
    <row r="71" spans="1:59" ht="15.75" hidden="1" x14ac:dyDescent="0.25">
      <c r="A71" s="265"/>
      <c r="B71" s="266" t="str">
        <f t="shared" si="1"/>
        <v/>
      </c>
      <c r="C71" s="178" t="str">
        <f>IF(סיווג!$V71&lt;&gt;1,"",'תנאי סף'!$F71)</f>
        <v/>
      </c>
      <c r="D71" s="267" t="str">
        <f>'מספר המתחרים'!Z71</f>
        <v/>
      </c>
      <c r="E71" s="267" t="str">
        <f>'מספר השופטים'!Z71</f>
        <v/>
      </c>
      <c r="F71" s="267" t="str">
        <f>'מיקום גיאוגרפי'!Z71</f>
        <v/>
      </c>
      <c r="G71" s="267" t="str">
        <f>תקציב!Z71</f>
        <v/>
      </c>
      <c r="H71" s="267"/>
      <c r="I71" s="267"/>
      <c r="J71" s="267"/>
      <c r="K71" s="267"/>
      <c r="L71" s="267"/>
      <c r="M71" s="268"/>
      <c r="N71" s="268"/>
      <c r="O71" s="268"/>
      <c r="P71" s="268"/>
      <c r="Q71" s="268"/>
      <c r="R71" s="268"/>
      <c r="S71" s="268"/>
      <c r="T71" s="268"/>
      <c r="U71" s="268"/>
      <c r="V71" s="268"/>
      <c r="W71" s="268"/>
      <c r="X71" s="268"/>
      <c r="Y71" s="268"/>
      <c r="Z71" s="268"/>
      <c r="AA71" s="268"/>
      <c r="AB71" s="268"/>
      <c r="AC71" s="268"/>
      <c r="AD71" s="268" t="str">
        <f t="shared" si="2"/>
        <v/>
      </c>
      <c r="AE71" s="268" t="str">
        <f t="shared" si="3"/>
        <v/>
      </c>
      <c r="AF71" s="269" t="str">
        <f t="shared" si="4"/>
        <v/>
      </c>
      <c r="AG71" s="257">
        <f t="shared" si="5"/>
        <v>1</v>
      </c>
      <c r="AH71" s="257">
        <f t="shared" si="6"/>
        <v>1</v>
      </c>
      <c r="AI71" s="257">
        <f t="shared" si="7"/>
        <v>1</v>
      </c>
      <c r="AJ71" s="257">
        <f t="shared" si="8"/>
        <v>1</v>
      </c>
      <c r="AK71" s="257">
        <f t="shared" si="9"/>
        <v>1</v>
      </c>
      <c r="AL71" s="257">
        <f t="shared" si="10"/>
        <v>1</v>
      </c>
      <c r="AM71" s="257">
        <f t="shared" si="11"/>
        <v>1</v>
      </c>
      <c r="AN71" s="257">
        <f t="shared" si="12"/>
        <v>1</v>
      </c>
      <c r="AO71" s="257">
        <f t="shared" si="13"/>
        <v>1</v>
      </c>
      <c r="AP71" s="257">
        <f t="shared" si="14"/>
        <v>1</v>
      </c>
      <c r="AQ71" s="257">
        <f t="shared" si="15"/>
        <v>1</v>
      </c>
      <c r="AR71" s="257">
        <f t="shared" si="16"/>
        <v>1</v>
      </c>
      <c r="AS71" s="257">
        <f t="shared" si="17"/>
        <v>1</v>
      </c>
      <c r="AT71" s="257">
        <f t="shared" si="18"/>
        <v>1</v>
      </c>
      <c r="AU71" s="257">
        <f t="shared" si="19"/>
        <v>1</v>
      </c>
      <c r="AV71" s="257">
        <f t="shared" si="20"/>
        <v>1</v>
      </c>
      <c r="AW71" s="257">
        <f t="shared" si="21"/>
        <v>1</v>
      </c>
      <c r="AX71" s="257">
        <f t="shared" si="22"/>
        <v>1</v>
      </c>
      <c r="AY71" s="257">
        <f t="shared" si="23"/>
        <v>1</v>
      </c>
      <c r="AZ71" s="257">
        <f t="shared" si="24"/>
        <v>1</v>
      </c>
      <c r="BA71" s="257">
        <f t="shared" si="25"/>
        <v>1</v>
      </c>
      <c r="BB71" s="257">
        <f t="shared" si="26"/>
        <v>1</v>
      </c>
      <c r="BC71" s="257">
        <f t="shared" si="27"/>
        <v>1</v>
      </c>
      <c r="BD71" s="257">
        <f t="shared" si="28"/>
        <v>1</v>
      </c>
      <c r="BE71" s="257">
        <f t="shared" si="29"/>
        <v>1</v>
      </c>
      <c r="BF71" s="257">
        <f t="shared" si="30"/>
        <v>1</v>
      </c>
      <c r="BG71" s="257">
        <f t="shared" si="31"/>
        <v>1</v>
      </c>
    </row>
    <row r="72" spans="1:59" ht="15.75" hidden="1" x14ac:dyDescent="0.25">
      <c r="A72" s="265"/>
      <c r="B72" s="266" t="str">
        <f t="shared" si="1"/>
        <v/>
      </c>
      <c r="C72" s="178" t="str">
        <f>IF(סיווג!$V72&lt;&gt;1,"",'תנאי סף'!$F72)</f>
        <v/>
      </c>
      <c r="D72" s="267" t="str">
        <f>'מספר המתחרים'!Z72</f>
        <v/>
      </c>
      <c r="E72" s="267" t="str">
        <f>'מספר השופטים'!Z72</f>
        <v/>
      </c>
      <c r="F72" s="267" t="str">
        <f>'מיקום גיאוגרפי'!Z72</f>
        <v/>
      </c>
      <c r="G72" s="267" t="str">
        <f>תקציב!Z72</f>
        <v/>
      </c>
      <c r="H72" s="267"/>
      <c r="I72" s="267"/>
      <c r="J72" s="267"/>
      <c r="K72" s="267"/>
      <c r="L72" s="267"/>
      <c r="M72" s="268"/>
      <c r="N72" s="268"/>
      <c r="O72" s="268"/>
      <c r="P72" s="268"/>
      <c r="Q72" s="268"/>
      <c r="R72" s="268"/>
      <c r="S72" s="268"/>
      <c r="T72" s="268"/>
      <c r="U72" s="268"/>
      <c r="V72" s="268"/>
      <c r="W72" s="268"/>
      <c r="X72" s="268"/>
      <c r="Y72" s="268"/>
      <c r="Z72" s="268"/>
      <c r="AA72" s="268"/>
      <c r="AB72" s="268"/>
      <c r="AC72" s="268"/>
      <c r="AD72" s="268" t="str">
        <f t="shared" si="2"/>
        <v/>
      </c>
      <c r="AE72" s="268" t="str">
        <f t="shared" si="3"/>
        <v/>
      </c>
      <c r="AF72" s="269" t="str">
        <f t="shared" si="4"/>
        <v/>
      </c>
      <c r="AG72" s="257">
        <f t="shared" si="5"/>
        <v>1</v>
      </c>
      <c r="AH72" s="257">
        <f t="shared" si="6"/>
        <v>1</v>
      </c>
      <c r="AI72" s="257">
        <f t="shared" si="7"/>
        <v>1</v>
      </c>
      <c r="AJ72" s="257">
        <f t="shared" si="8"/>
        <v>1</v>
      </c>
      <c r="AK72" s="257">
        <f t="shared" si="9"/>
        <v>1</v>
      </c>
      <c r="AL72" s="257">
        <f t="shared" si="10"/>
        <v>1</v>
      </c>
      <c r="AM72" s="257">
        <f t="shared" si="11"/>
        <v>1</v>
      </c>
      <c r="AN72" s="257">
        <f t="shared" si="12"/>
        <v>1</v>
      </c>
      <c r="AO72" s="257">
        <f t="shared" si="13"/>
        <v>1</v>
      </c>
      <c r="AP72" s="257">
        <f t="shared" si="14"/>
        <v>1</v>
      </c>
      <c r="AQ72" s="257">
        <f t="shared" si="15"/>
        <v>1</v>
      </c>
      <c r="AR72" s="257">
        <f t="shared" si="16"/>
        <v>1</v>
      </c>
      <c r="AS72" s="257">
        <f t="shared" si="17"/>
        <v>1</v>
      </c>
      <c r="AT72" s="257">
        <f t="shared" si="18"/>
        <v>1</v>
      </c>
      <c r="AU72" s="257">
        <f t="shared" si="19"/>
        <v>1</v>
      </c>
      <c r="AV72" s="257">
        <f t="shared" si="20"/>
        <v>1</v>
      </c>
      <c r="AW72" s="257">
        <f t="shared" si="21"/>
        <v>1</v>
      </c>
      <c r="AX72" s="257">
        <f t="shared" si="22"/>
        <v>1</v>
      </c>
      <c r="AY72" s="257">
        <f t="shared" si="23"/>
        <v>1</v>
      </c>
      <c r="AZ72" s="257">
        <f t="shared" si="24"/>
        <v>1</v>
      </c>
      <c r="BA72" s="257">
        <f t="shared" si="25"/>
        <v>1</v>
      </c>
      <c r="BB72" s="257">
        <f t="shared" si="26"/>
        <v>1</v>
      </c>
      <c r="BC72" s="257">
        <f t="shared" si="27"/>
        <v>1</v>
      </c>
      <c r="BD72" s="257">
        <f t="shared" si="28"/>
        <v>1</v>
      </c>
      <c r="BE72" s="257">
        <f t="shared" si="29"/>
        <v>1</v>
      </c>
      <c r="BF72" s="257">
        <f t="shared" si="30"/>
        <v>1</v>
      </c>
      <c r="BG72" s="257">
        <f t="shared" si="31"/>
        <v>1</v>
      </c>
    </row>
    <row r="73" spans="1:59" ht="15.75" hidden="1" x14ac:dyDescent="0.25">
      <c r="A73" s="265"/>
      <c r="B73" s="266" t="str">
        <f t="shared" si="1"/>
        <v/>
      </c>
      <c r="C73" s="178" t="str">
        <f>IF(סיווג!$V73&lt;&gt;1,"",'תנאי סף'!$F73)</f>
        <v/>
      </c>
      <c r="D73" s="267" t="str">
        <f>'מספר המתחרים'!Z73</f>
        <v/>
      </c>
      <c r="E73" s="267" t="str">
        <f>'מספר השופטים'!Z73</f>
        <v/>
      </c>
      <c r="F73" s="267" t="str">
        <f>'מיקום גיאוגרפי'!Z73</f>
        <v/>
      </c>
      <c r="G73" s="267" t="str">
        <f>תקציב!Z73</f>
        <v/>
      </c>
      <c r="H73" s="267"/>
      <c r="I73" s="267"/>
      <c r="J73" s="267"/>
      <c r="K73" s="267"/>
      <c r="L73" s="267"/>
      <c r="M73" s="268"/>
      <c r="N73" s="268"/>
      <c r="O73" s="268"/>
      <c r="P73" s="268"/>
      <c r="Q73" s="268"/>
      <c r="R73" s="268"/>
      <c r="S73" s="268"/>
      <c r="T73" s="268"/>
      <c r="U73" s="268"/>
      <c r="V73" s="268"/>
      <c r="W73" s="268"/>
      <c r="X73" s="268"/>
      <c r="Y73" s="268"/>
      <c r="Z73" s="268"/>
      <c r="AA73" s="268"/>
      <c r="AB73" s="268"/>
      <c r="AC73" s="268"/>
      <c r="AD73" s="268" t="str">
        <f t="shared" si="2"/>
        <v/>
      </c>
      <c r="AE73" s="268" t="str">
        <f t="shared" si="3"/>
        <v/>
      </c>
      <c r="AF73" s="269" t="str">
        <f t="shared" si="4"/>
        <v/>
      </c>
      <c r="AG73" s="257">
        <f t="shared" si="5"/>
        <v>1</v>
      </c>
      <c r="AH73" s="257">
        <f t="shared" si="6"/>
        <v>1</v>
      </c>
      <c r="AI73" s="257">
        <f t="shared" si="7"/>
        <v>1</v>
      </c>
      <c r="AJ73" s="257">
        <f t="shared" si="8"/>
        <v>1</v>
      </c>
      <c r="AK73" s="257">
        <f t="shared" si="9"/>
        <v>1</v>
      </c>
      <c r="AL73" s="257">
        <f t="shared" si="10"/>
        <v>1</v>
      </c>
      <c r="AM73" s="257">
        <f t="shared" si="11"/>
        <v>1</v>
      </c>
      <c r="AN73" s="257">
        <f t="shared" si="12"/>
        <v>1</v>
      </c>
      <c r="AO73" s="257">
        <f t="shared" si="13"/>
        <v>1</v>
      </c>
      <c r="AP73" s="257">
        <f t="shared" si="14"/>
        <v>1</v>
      </c>
      <c r="AQ73" s="257">
        <f t="shared" si="15"/>
        <v>1</v>
      </c>
      <c r="AR73" s="257">
        <f t="shared" si="16"/>
        <v>1</v>
      </c>
      <c r="AS73" s="257">
        <f t="shared" si="17"/>
        <v>1</v>
      </c>
      <c r="AT73" s="257">
        <f t="shared" si="18"/>
        <v>1</v>
      </c>
      <c r="AU73" s="257">
        <f t="shared" si="19"/>
        <v>1</v>
      </c>
      <c r="AV73" s="257">
        <f t="shared" si="20"/>
        <v>1</v>
      </c>
      <c r="AW73" s="257">
        <f t="shared" si="21"/>
        <v>1</v>
      </c>
      <c r="AX73" s="257">
        <f t="shared" si="22"/>
        <v>1</v>
      </c>
      <c r="AY73" s="257">
        <f t="shared" si="23"/>
        <v>1</v>
      </c>
      <c r="AZ73" s="257">
        <f t="shared" si="24"/>
        <v>1</v>
      </c>
      <c r="BA73" s="257">
        <f t="shared" si="25"/>
        <v>1</v>
      </c>
      <c r="BB73" s="257">
        <f t="shared" si="26"/>
        <v>1</v>
      </c>
      <c r="BC73" s="257">
        <f t="shared" si="27"/>
        <v>1</v>
      </c>
      <c r="BD73" s="257">
        <f t="shared" si="28"/>
        <v>1</v>
      </c>
      <c r="BE73" s="257">
        <f t="shared" si="29"/>
        <v>1</v>
      </c>
      <c r="BF73" s="257">
        <f t="shared" si="30"/>
        <v>1</v>
      </c>
      <c r="BG73" s="257">
        <f t="shared" si="31"/>
        <v>1</v>
      </c>
    </row>
    <row r="74" spans="1:59" ht="15.75" hidden="1" x14ac:dyDescent="0.25">
      <c r="A74" s="265"/>
      <c r="B74" s="266" t="str">
        <f t="shared" si="1"/>
        <v/>
      </c>
      <c r="C74" s="178" t="str">
        <f>IF(סיווג!$V74&lt;&gt;1,"",'תנאי סף'!$F74)</f>
        <v/>
      </c>
      <c r="D74" s="267" t="str">
        <f>'מספר המתחרים'!Z74</f>
        <v/>
      </c>
      <c r="E74" s="267" t="str">
        <f>'מספר השופטים'!Z74</f>
        <v/>
      </c>
      <c r="F74" s="267" t="str">
        <f>'מיקום גיאוגרפי'!Z74</f>
        <v/>
      </c>
      <c r="G74" s="267" t="str">
        <f>תקציב!Z74</f>
        <v/>
      </c>
      <c r="H74" s="267"/>
      <c r="I74" s="267"/>
      <c r="J74" s="267"/>
      <c r="K74" s="267"/>
      <c r="L74" s="267"/>
      <c r="M74" s="268"/>
      <c r="N74" s="268"/>
      <c r="O74" s="268"/>
      <c r="P74" s="268"/>
      <c r="Q74" s="268"/>
      <c r="R74" s="268"/>
      <c r="S74" s="268"/>
      <c r="T74" s="268"/>
      <c r="U74" s="268"/>
      <c r="V74" s="268"/>
      <c r="W74" s="268"/>
      <c r="X74" s="268"/>
      <c r="Y74" s="268"/>
      <c r="Z74" s="268"/>
      <c r="AA74" s="268"/>
      <c r="AB74" s="268"/>
      <c r="AC74" s="268"/>
      <c r="AD74" s="268" t="str">
        <f t="shared" si="2"/>
        <v/>
      </c>
      <c r="AE74" s="268" t="str">
        <f t="shared" si="3"/>
        <v/>
      </c>
      <c r="AF74" s="269" t="str">
        <f t="shared" si="4"/>
        <v/>
      </c>
      <c r="AG74" s="257">
        <f t="shared" si="5"/>
        <v>1</v>
      </c>
      <c r="AH74" s="257">
        <f t="shared" si="6"/>
        <v>1</v>
      </c>
      <c r="AI74" s="257">
        <f t="shared" si="7"/>
        <v>1</v>
      </c>
      <c r="AJ74" s="257">
        <f t="shared" si="8"/>
        <v>1</v>
      </c>
      <c r="AK74" s="257">
        <f t="shared" si="9"/>
        <v>1</v>
      </c>
      <c r="AL74" s="257">
        <f t="shared" si="10"/>
        <v>1</v>
      </c>
      <c r="AM74" s="257">
        <f t="shared" si="11"/>
        <v>1</v>
      </c>
      <c r="AN74" s="257">
        <f t="shared" si="12"/>
        <v>1</v>
      </c>
      <c r="AO74" s="257">
        <f t="shared" si="13"/>
        <v>1</v>
      </c>
      <c r="AP74" s="257">
        <f t="shared" si="14"/>
        <v>1</v>
      </c>
      <c r="AQ74" s="257">
        <f t="shared" si="15"/>
        <v>1</v>
      </c>
      <c r="AR74" s="257">
        <f t="shared" si="16"/>
        <v>1</v>
      </c>
      <c r="AS74" s="257">
        <f t="shared" si="17"/>
        <v>1</v>
      </c>
      <c r="AT74" s="257">
        <f t="shared" si="18"/>
        <v>1</v>
      </c>
      <c r="AU74" s="257">
        <f t="shared" si="19"/>
        <v>1</v>
      </c>
      <c r="AV74" s="257">
        <f t="shared" si="20"/>
        <v>1</v>
      </c>
      <c r="AW74" s="257">
        <f t="shared" si="21"/>
        <v>1</v>
      </c>
      <c r="AX74" s="257">
        <f t="shared" si="22"/>
        <v>1</v>
      </c>
      <c r="AY74" s="257">
        <f t="shared" si="23"/>
        <v>1</v>
      </c>
      <c r="AZ74" s="257">
        <f t="shared" si="24"/>
        <v>1</v>
      </c>
      <c r="BA74" s="257">
        <f t="shared" si="25"/>
        <v>1</v>
      </c>
      <c r="BB74" s="257">
        <f t="shared" si="26"/>
        <v>1</v>
      </c>
      <c r="BC74" s="257">
        <f t="shared" si="27"/>
        <v>1</v>
      </c>
      <c r="BD74" s="257">
        <f t="shared" si="28"/>
        <v>1</v>
      </c>
      <c r="BE74" s="257">
        <f t="shared" si="29"/>
        <v>1</v>
      </c>
      <c r="BF74" s="257">
        <f t="shared" si="30"/>
        <v>1</v>
      </c>
      <c r="BG74" s="257">
        <f t="shared" si="31"/>
        <v>1</v>
      </c>
    </row>
    <row r="75" spans="1:59" ht="15.75" hidden="1" x14ac:dyDescent="0.25">
      <c r="A75" s="265"/>
      <c r="B75" s="266" t="str">
        <f t="shared" si="1"/>
        <v/>
      </c>
      <c r="C75" s="178" t="str">
        <f>IF(סיווג!$V75&lt;&gt;1,"",'תנאי סף'!$F75)</f>
        <v/>
      </c>
      <c r="D75" s="267" t="str">
        <f>'מספר המתחרים'!Z75</f>
        <v/>
      </c>
      <c r="E75" s="267" t="str">
        <f>'מספר השופטים'!Z75</f>
        <v/>
      </c>
      <c r="F75" s="267" t="str">
        <f>'מיקום גיאוגרפי'!Z75</f>
        <v/>
      </c>
      <c r="G75" s="267" t="str">
        <f>תקציב!Z75</f>
        <v/>
      </c>
      <c r="H75" s="267"/>
      <c r="I75" s="267"/>
      <c r="J75" s="267"/>
      <c r="K75" s="267"/>
      <c r="L75" s="267"/>
      <c r="M75" s="268"/>
      <c r="N75" s="268"/>
      <c r="O75" s="268"/>
      <c r="P75" s="268"/>
      <c r="Q75" s="268"/>
      <c r="R75" s="268"/>
      <c r="S75" s="268"/>
      <c r="T75" s="268"/>
      <c r="U75" s="268"/>
      <c r="V75" s="268"/>
      <c r="W75" s="268"/>
      <c r="X75" s="268"/>
      <c r="Y75" s="268"/>
      <c r="Z75" s="268"/>
      <c r="AA75" s="268"/>
      <c r="AB75" s="268"/>
      <c r="AC75" s="268"/>
      <c r="AD75" s="268" t="str">
        <f t="shared" si="2"/>
        <v/>
      </c>
      <c r="AE75" s="268" t="str">
        <f t="shared" si="3"/>
        <v/>
      </c>
      <c r="AF75" s="269" t="str">
        <f t="shared" si="4"/>
        <v/>
      </c>
      <c r="AG75" s="257">
        <f t="shared" si="5"/>
        <v>1</v>
      </c>
      <c r="AH75" s="257">
        <f t="shared" si="6"/>
        <v>1</v>
      </c>
      <c r="AI75" s="257">
        <f t="shared" si="7"/>
        <v>1</v>
      </c>
      <c r="AJ75" s="257">
        <f t="shared" si="8"/>
        <v>1</v>
      </c>
      <c r="AK75" s="257">
        <f t="shared" si="9"/>
        <v>1</v>
      </c>
      <c r="AL75" s="257">
        <f t="shared" si="10"/>
        <v>1</v>
      </c>
      <c r="AM75" s="257">
        <f t="shared" si="11"/>
        <v>1</v>
      </c>
      <c r="AN75" s="257">
        <f t="shared" si="12"/>
        <v>1</v>
      </c>
      <c r="AO75" s="257">
        <f t="shared" si="13"/>
        <v>1</v>
      </c>
      <c r="AP75" s="257">
        <f t="shared" si="14"/>
        <v>1</v>
      </c>
      <c r="AQ75" s="257">
        <f t="shared" si="15"/>
        <v>1</v>
      </c>
      <c r="AR75" s="257">
        <f t="shared" si="16"/>
        <v>1</v>
      </c>
      <c r="AS75" s="257">
        <f t="shared" si="17"/>
        <v>1</v>
      </c>
      <c r="AT75" s="257">
        <f t="shared" si="18"/>
        <v>1</v>
      </c>
      <c r="AU75" s="257">
        <f t="shared" si="19"/>
        <v>1</v>
      </c>
      <c r="AV75" s="257">
        <f t="shared" si="20"/>
        <v>1</v>
      </c>
      <c r="AW75" s="257">
        <f t="shared" si="21"/>
        <v>1</v>
      </c>
      <c r="AX75" s="257">
        <f t="shared" si="22"/>
        <v>1</v>
      </c>
      <c r="AY75" s="257">
        <f t="shared" si="23"/>
        <v>1</v>
      </c>
      <c r="AZ75" s="257">
        <f t="shared" si="24"/>
        <v>1</v>
      </c>
      <c r="BA75" s="257">
        <f t="shared" si="25"/>
        <v>1</v>
      </c>
      <c r="BB75" s="257">
        <f t="shared" si="26"/>
        <v>1</v>
      </c>
      <c r="BC75" s="257">
        <f t="shared" si="27"/>
        <v>1</v>
      </c>
      <c r="BD75" s="257">
        <f t="shared" si="28"/>
        <v>1</v>
      </c>
      <c r="BE75" s="257">
        <f t="shared" si="29"/>
        <v>1</v>
      </c>
      <c r="BF75" s="257">
        <f t="shared" si="30"/>
        <v>1</v>
      </c>
      <c r="BG75" s="257">
        <f t="shared" si="31"/>
        <v>1</v>
      </c>
    </row>
    <row r="76" spans="1:59" ht="15.75" hidden="1" x14ac:dyDescent="0.25">
      <c r="A76" s="265"/>
      <c r="B76" s="266" t="str">
        <f t="shared" si="1"/>
        <v/>
      </c>
      <c r="C76" s="178" t="str">
        <f>IF(סיווג!$V76&lt;&gt;1,"",'תנאי סף'!$F76)</f>
        <v/>
      </c>
      <c r="D76" s="267" t="str">
        <f>'מספר המתחרים'!Z76</f>
        <v/>
      </c>
      <c r="E76" s="267" t="str">
        <f>'מספר השופטים'!Z76</f>
        <v/>
      </c>
      <c r="F76" s="267" t="str">
        <f>'מיקום גיאוגרפי'!Z76</f>
        <v/>
      </c>
      <c r="G76" s="267" t="str">
        <f>תקציב!Z76</f>
        <v/>
      </c>
      <c r="H76" s="267"/>
      <c r="I76" s="267"/>
      <c r="J76" s="267"/>
      <c r="K76" s="267"/>
      <c r="L76" s="267"/>
      <c r="M76" s="268"/>
      <c r="N76" s="268"/>
      <c r="O76" s="268"/>
      <c r="P76" s="268"/>
      <c r="Q76" s="268"/>
      <c r="R76" s="268"/>
      <c r="S76" s="268"/>
      <c r="T76" s="268"/>
      <c r="U76" s="268"/>
      <c r="V76" s="268"/>
      <c r="W76" s="268"/>
      <c r="X76" s="268"/>
      <c r="Y76" s="268"/>
      <c r="Z76" s="268"/>
      <c r="AA76" s="268"/>
      <c r="AB76" s="268"/>
      <c r="AC76" s="268"/>
      <c r="AD76" s="268" t="str">
        <f t="shared" si="2"/>
        <v/>
      </c>
      <c r="AE76" s="268" t="str">
        <f t="shared" si="3"/>
        <v/>
      </c>
      <c r="AF76" s="269" t="str">
        <f t="shared" si="4"/>
        <v/>
      </c>
      <c r="AG76" s="257">
        <f t="shared" si="5"/>
        <v>1</v>
      </c>
      <c r="AH76" s="257">
        <f t="shared" si="6"/>
        <v>1</v>
      </c>
      <c r="AI76" s="257">
        <f t="shared" si="7"/>
        <v>1</v>
      </c>
      <c r="AJ76" s="257">
        <f t="shared" si="8"/>
        <v>1</v>
      </c>
      <c r="AK76" s="257">
        <f t="shared" si="9"/>
        <v>1</v>
      </c>
      <c r="AL76" s="257">
        <f t="shared" si="10"/>
        <v>1</v>
      </c>
      <c r="AM76" s="257">
        <f t="shared" si="11"/>
        <v>1</v>
      </c>
      <c r="AN76" s="257">
        <f t="shared" si="12"/>
        <v>1</v>
      </c>
      <c r="AO76" s="257">
        <f t="shared" si="13"/>
        <v>1</v>
      </c>
      <c r="AP76" s="257">
        <f t="shared" si="14"/>
        <v>1</v>
      </c>
      <c r="AQ76" s="257">
        <f t="shared" si="15"/>
        <v>1</v>
      </c>
      <c r="AR76" s="257">
        <f t="shared" si="16"/>
        <v>1</v>
      </c>
      <c r="AS76" s="257">
        <f t="shared" si="17"/>
        <v>1</v>
      </c>
      <c r="AT76" s="257">
        <f t="shared" si="18"/>
        <v>1</v>
      </c>
      <c r="AU76" s="257">
        <f t="shared" si="19"/>
        <v>1</v>
      </c>
      <c r="AV76" s="257">
        <f t="shared" si="20"/>
        <v>1</v>
      </c>
      <c r="AW76" s="257">
        <f t="shared" si="21"/>
        <v>1</v>
      </c>
      <c r="AX76" s="257">
        <f t="shared" si="22"/>
        <v>1</v>
      </c>
      <c r="AY76" s="257">
        <f t="shared" si="23"/>
        <v>1</v>
      </c>
      <c r="AZ76" s="257">
        <f t="shared" si="24"/>
        <v>1</v>
      </c>
      <c r="BA76" s="257">
        <f t="shared" si="25"/>
        <v>1</v>
      </c>
      <c r="BB76" s="257">
        <f t="shared" si="26"/>
        <v>1</v>
      </c>
      <c r="BC76" s="257">
        <f t="shared" si="27"/>
        <v>1</v>
      </c>
      <c r="BD76" s="257">
        <f t="shared" si="28"/>
        <v>1</v>
      </c>
      <c r="BE76" s="257">
        <f t="shared" si="29"/>
        <v>1</v>
      </c>
      <c r="BF76" s="257">
        <f t="shared" si="30"/>
        <v>1</v>
      </c>
      <c r="BG76" s="257">
        <f t="shared" si="31"/>
        <v>1</v>
      </c>
    </row>
    <row r="77" spans="1:59" ht="15.75" hidden="1" x14ac:dyDescent="0.25">
      <c r="A77" s="265"/>
      <c r="B77" s="266" t="str">
        <f t="shared" si="1"/>
        <v/>
      </c>
      <c r="C77" s="178" t="str">
        <f>IF(סיווג!$V77&lt;&gt;1,"",'תנאי סף'!$F77)</f>
        <v/>
      </c>
      <c r="D77" s="267" t="str">
        <f>'מספר המתחרים'!Z77</f>
        <v/>
      </c>
      <c r="E77" s="267" t="str">
        <f>'מספר השופטים'!Z77</f>
        <v/>
      </c>
      <c r="F77" s="267" t="str">
        <f>'מיקום גיאוגרפי'!Z77</f>
        <v/>
      </c>
      <c r="G77" s="267" t="str">
        <f>תקציב!Z77</f>
        <v/>
      </c>
      <c r="H77" s="267"/>
      <c r="I77" s="267"/>
      <c r="J77" s="267"/>
      <c r="K77" s="267"/>
      <c r="L77" s="267"/>
      <c r="M77" s="268"/>
      <c r="N77" s="268"/>
      <c r="O77" s="268"/>
      <c r="P77" s="268"/>
      <c r="Q77" s="268"/>
      <c r="R77" s="268"/>
      <c r="S77" s="268"/>
      <c r="T77" s="268"/>
      <c r="U77" s="268"/>
      <c r="V77" s="268"/>
      <c r="W77" s="268"/>
      <c r="X77" s="268"/>
      <c r="Y77" s="268"/>
      <c r="Z77" s="268"/>
      <c r="AA77" s="268"/>
      <c r="AB77" s="268"/>
      <c r="AC77" s="268"/>
      <c r="AD77" s="268" t="str">
        <f t="shared" si="2"/>
        <v/>
      </c>
      <c r="AE77" s="268" t="str">
        <f t="shared" si="3"/>
        <v/>
      </c>
      <c r="AF77" s="269" t="str">
        <f t="shared" si="4"/>
        <v/>
      </c>
      <c r="AG77" s="257">
        <f t="shared" si="5"/>
        <v>1</v>
      </c>
      <c r="AH77" s="257">
        <f t="shared" si="6"/>
        <v>1</v>
      </c>
      <c r="AI77" s="257">
        <f t="shared" si="7"/>
        <v>1</v>
      </c>
      <c r="AJ77" s="257">
        <f t="shared" si="8"/>
        <v>1</v>
      </c>
      <c r="AK77" s="257">
        <f t="shared" si="9"/>
        <v>1</v>
      </c>
      <c r="AL77" s="257">
        <f t="shared" si="10"/>
        <v>1</v>
      </c>
      <c r="AM77" s="257">
        <f t="shared" si="11"/>
        <v>1</v>
      </c>
      <c r="AN77" s="257">
        <f t="shared" si="12"/>
        <v>1</v>
      </c>
      <c r="AO77" s="257">
        <f t="shared" si="13"/>
        <v>1</v>
      </c>
      <c r="AP77" s="257">
        <f t="shared" si="14"/>
        <v>1</v>
      </c>
      <c r="AQ77" s="257">
        <f t="shared" si="15"/>
        <v>1</v>
      </c>
      <c r="AR77" s="257">
        <f t="shared" si="16"/>
        <v>1</v>
      </c>
      <c r="AS77" s="257">
        <f t="shared" si="17"/>
        <v>1</v>
      </c>
      <c r="AT77" s="257">
        <f t="shared" si="18"/>
        <v>1</v>
      </c>
      <c r="AU77" s="257">
        <f t="shared" si="19"/>
        <v>1</v>
      </c>
      <c r="AV77" s="257">
        <f t="shared" si="20"/>
        <v>1</v>
      </c>
      <c r="AW77" s="257">
        <f t="shared" si="21"/>
        <v>1</v>
      </c>
      <c r="AX77" s="257">
        <f t="shared" si="22"/>
        <v>1</v>
      </c>
      <c r="AY77" s="257">
        <f t="shared" si="23"/>
        <v>1</v>
      </c>
      <c r="AZ77" s="257">
        <f t="shared" si="24"/>
        <v>1</v>
      </c>
      <c r="BA77" s="257">
        <f t="shared" si="25"/>
        <v>1</v>
      </c>
      <c r="BB77" s="257">
        <f t="shared" si="26"/>
        <v>1</v>
      </c>
      <c r="BC77" s="257">
        <f t="shared" si="27"/>
        <v>1</v>
      </c>
      <c r="BD77" s="257">
        <f t="shared" si="28"/>
        <v>1</v>
      </c>
      <c r="BE77" s="257">
        <f t="shared" si="29"/>
        <v>1</v>
      </c>
      <c r="BF77" s="257">
        <f t="shared" si="30"/>
        <v>1</v>
      </c>
      <c r="BG77" s="257">
        <f t="shared" si="31"/>
        <v>1</v>
      </c>
    </row>
    <row r="78" spans="1:59" ht="15.75" hidden="1" x14ac:dyDescent="0.25">
      <c r="A78" s="265"/>
      <c r="B78" s="266" t="str">
        <f t="shared" si="1"/>
        <v/>
      </c>
      <c r="C78" s="178" t="str">
        <f>IF(סיווג!$V78&lt;&gt;1,"",'תנאי סף'!$F78)</f>
        <v/>
      </c>
      <c r="D78" s="267" t="str">
        <f>'מספר המתחרים'!Z78</f>
        <v/>
      </c>
      <c r="E78" s="267" t="str">
        <f>'מספר השופטים'!Z78</f>
        <v/>
      </c>
      <c r="F78" s="267" t="str">
        <f>'מיקום גיאוגרפי'!Z78</f>
        <v/>
      </c>
      <c r="G78" s="267" t="str">
        <f>תקציב!Z78</f>
        <v/>
      </c>
      <c r="H78" s="267"/>
      <c r="I78" s="267"/>
      <c r="J78" s="267"/>
      <c r="K78" s="267"/>
      <c r="L78" s="267"/>
      <c r="M78" s="268"/>
      <c r="N78" s="268"/>
      <c r="O78" s="268"/>
      <c r="P78" s="268"/>
      <c r="Q78" s="268"/>
      <c r="R78" s="268"/>
      <c r="S78" s="268"/>
      <c r="T78" s="268"/>
      <c r="U78" s="268"/>
      <c r="V78" s="268"/>
      <c r="W78" s="268"/>
      <c r="X78" s="268"/>
      <c r="Y78" s="268"/>
      <c r="Z78" s="268"/>
      <c r="AA78" s="268"/>
      <c r="AB78" s="268"/>
      <c r="AC78" s="268"/>
      <c r="AD78" s="268" t="str">
        <f t="shared" si="2"/>
        <v/>
      </c>
      <c r="AE78" s="268" t="str">
        <f t="shared" si="3"/>
        <v/>
      </c>
      <c r="AF78" s="269" t="str">
        <f t="shared" si="4"/>
        <v/>
      </c>
      <c r="AG78" s="257">
        <f t="shared" si="5"/>
        <v>1</v>
      </c>
      <c r="AH78" s="257">
        <f t="shared" si="6"/>
        <v>1</v>
      </c>
      <c r="AI78" s="257">
        <f t="shared" si="7"/>
        <v>1</v>
      </c>
      <c r="AJ78" s="257">
        <f t="shared" si="8"/>
        <v>1</v>
      </c>
      <c r="AK78" s="257">
        <f t="shared" si="9"/>
        <v>1</v>
      </c>
      <c r="AL78" s="257">
        <f t="shared" si="10"/>
        <v>1</v>
      </c>
      <c r="AM78" s="257">
        <f t="shared" si="11"/>
        <v>1</v>
      </c>
      <c r="AN78" s="257">
        <f t="shared" si="12"/>
        <v>1</v>
      </c>
      <c r="AO78" s="257">
        <f t="shared" si="13"/>
        <v>1</v>
      </c>
      <c r="AP78" s="257">
        <f t="shared" si="14"/>
        <v>1</v>
      </c>
      <c r="AQ78" s="257">
        <f t="shared" si="15"/>
        <v>1</v>
      </c>
      <c r="AR78" s="257">
        <f t="shared" si="16"/>
        <v>1</v>
      </c>
      <c r="AS78" s="257">
        <f t="shared" si="17"/>
        <v>1</v>
      </c>
      <c r="AT78" s="257">
        <f t="shared" si="18"/>
        <v>1</v>
      </c>
      <c r="AU78" s="257">
        <f t="shared" si="19"/>
        <v>1</v>
      </c>
      <c r="AV78" s="257">
        <f t="shared" si="20"/>
        <v>1</v>
      </c>
      <c r="AW78" s="257">
        <f t="shared" si="21"/>
        <v>1</v>
      </c>
      <c r="AX78" s="257">
        <f t="shared" si="22"/>
        <v>1</v>
      </c>
      <c r="AY78" s="257">
        <f t="shared" si="23"/>
        <v>1</v>
      </c>
      <c r="AZ78" s="257">
        <f t="shared" si="24"/>
        <v>1</v>
      </c>
      <c r="BA78" s="257">
        <f t="shared" si="25"/>
        <v>1</v>
      </c>
      <c r="BB78" s="257">
        <f t="shared" si="26"/>
        <v>1</v>
      </c>
      <c r="BC78" s="257">
        <f t="shared" si="27"/>
        <v>1</v>
      </c>
      <c r="BD78" s="257">
        <f t="shared" si="28"/>
        <v>1</v>
      </c>
      <c r="BE78" s="257">
        <f t="shared" si="29"/>
        <v>1</v>
      </c>
      <c r="BF78" s="257">
        <f t="shared" si="30"/>
        <v>1</v>
      </c>
      <c r="BG78" s="257">
        <f t="shared" si="31"/>
        <v>1</v>
      </c>
    </row>
    <row r="79" spans="1:59" ht="15.75" hidden="1" x14ac:dyDescent="0.25">
      <c r="A79" s="265"/>
      <c r="B79" s="266" t="str">
        <f t="shared" si="1"/>
        <v/>
      </c>
      <c r="C79" s="178" t="str">
        <f>IF(סיווג!$V79&lt;&gt;1,"",'תנאי סף'!$F79)</f>
        <v/>
      </c>
      <c r="D79" s="267" t="str">
        <f>'מספר המתחרים'!Z79</f>
        <v/>
      </c>
      <c r="E79" s="267" t="str">
        <f>'מספר השופטים'!Z79</f>
        <v/>
      </c>
      <c r="F79" s="267" t="str">
        <f>'מיקום גיאוגרפי'!Z79</f>
        <v/>
      </c>
      <c r="G79" s="267" t="str">
        <f>תקציב!Z79</f>
        <v/>
      </c>
      <c r="H79" s="267"/>
      <c r="I79" s="267"/>
      <c r="J79" s="267"/>
      <c r="K79" s="267"/>
      <c r="L79" s="267"/>
      <c r="M79" s="268"/>
      <c r="N79" s="268"/>
      <c r="O79" s="268"/>
      <c r="P79" s="268"/>
      <c r="Q79" s="268"/>
      <c r="R79" s="268"/>
      <c r="S79" s="268"/>
      <c r="T79" s="268"/>
      <c r="U79" s="268"/>
      <c r="V79" s="268"/>
      <c r="W79" s="268"/>
      <c r="X79" s="268"/>
      <c r="Y79" s="268"/>
      <c r="Z79" s="268"/>
      <c r="AA79" s="268"/>
      <c r="AB79" s="268"/>
      <c r="AC79" s="268"/>
      <c r="AD79" s="268" t="str">
        <f t="shared" si="2"/>
        <v/>
      </c>
      <c r="AE79" s="268" t="str">
        <f t="shared" si="3"/>
        <v/>
      </c>
      <c r="AF79" s="269" t="str">
        <f t="shared" si="4"/>
        <v/>
      </c>
      <c r="AG79" s="257">
        <f t="shared" si="5"/>
        <v>1</v>
      </c>
      <c r="AH79" s="257">
        <f t="shared" si="6"/>
        <v>1</v>
      </c>
      <c r="AI79" s="257">
        <f t="shared" si="7"/>
        <v>1</v>
      </c>
      <c r="AJ79" s="257">
        <f t="shared" si="8"/>
        <v>1</v>
      </c>
      <c r="AK79" s="257">
        <f t="shared" si="9"/>
        <v>1</v>
      </c>
      <c r="AL79" s="257">
        <f t="shared" si="10"/>
        <v>1</v>
      </c>
      <c r="AM79" s="257">
        <f t="shared" si="11"/>
        <v>1</v>
      </c>
      <c r="AN79" s="257">
        <f t="shared" si="12"/>
        <v>1</v>
      </c>
      <c r="AO79" s="257">
        <f t="shared" si="13"/>
        <v>1</v>
      </c>
      <c r="AP79" s="257">
        <f t="shared" si="14"/>
        <v>1</v>
      </c>
      <c r="AQ79" s="257">
        <f t="shared" si="15"/>
        <v>1</v>
      </c>
      <c r="AR79" s="257">
        <f t="shared" si="16"/>
        <v>1</v>
      </c>
      <c r="AS79" s="257">
        <f t="shared" si="17"/>
        <v>1</v>
      </c>
      <c r="AT79" s="257">
        <f t="shared" si="18"/>
        <v>1</v>
      </c>
      <c r="AU79" s="257">
        <f t="shared" si="19"/>
        <v>1</v>
      </c>
      <c r="AV79" s="257">
        <f t="shared" si="20"/>
        <v>1</v>
      </c>
      <c r="AW79" s="257">
        <f t="shared" si="21"/>
        <v>1</v>
      </c>
      <c r="AX79" s="257">
        <f t="shared" si="22"/>
        <v>1</v>
      </c>
      <c r="AY79" s="257">
        <f t="shared" si="23"/>
        <v>1</v>
      </c>
      <c r="AZ79" s="257">
        <f t="shared" si="24"/>
        <v>1</v>
      </c>
      <c r="BA79" s="257">
        <f t="shared" si="25"/>
        <v>1</v>
      </c>
      <c r="BB79" s="257">
        <f t="shared" si="26"/>
        <v>1</v>
      </c>
      <c r="BC79" s="257">
        <f t="shared" si="27"/>
        <v>1</v>
      </c>
      <c r="BD79" s="257">
        <f t="shared" si="28"/>
        <v>1</v>
      </c>
      <c r="BE79" s="257">
        <f t="shared" si="29"/>
        <v>1</v>
      </c>
      <c r="BF79" s="257">
        <f t="shared" si="30"/>
        <v>1</v>
      </c>
      <c r="BG79" s="257">
        <f t="shared" si="31"/>
        <v>1</v>
      </c>
    </row>
    <row r="80" spans="1:59" ht="15.75" hidden="1" x14ac:dyDescent="0.25">
      <c r="A80" s="265"/>
      <c r="B80" s="266" t="str">
        <f t="shared" si="1"/>
        <v/>
      </c>
      <c r="C80" s="178" t="str">
        <f>IF(סיווג!$V80&lt;&gt;1,"",'תנאי סף'!$F80)</f>
        <v/>
      </c>
      <c r="D80" s="267" t="str">
        <f>'מספר המתחרים'!Z80</f>
        <v/>
      </c>
      <c r="E80" s="267" t="str">
        <f>'מספר השופטים'!Z80</f>
        <v/>
      </c>
      <c r="F80" s="267" t="str">
        <f>'מיקום גיאוגרפי'!Z80</f>
        <v/>
      </c>
      <c r="G80" s="267" t="str">
        <f>תקציב!Z80</f>
        <v/>
      </c>
      <c r="H80" s="267"/>
      <c r="I80" s="267"/>
      <c r="J80" s="267"/>
      <c r="K80" s="267"/>
      <c r="L80" s="267"/>
      <c r="M80" s="268"/>
      <c r="N80" s="268"/>
      <c r="O80" s="268"/>
      <c r="P80" s="268"/>
      <c r="Q80" s="268"/>
      <c r="R80" s="268"/>
      <c r="S80" s="268"/>
      <c r="T80" s="268"/>
      <c r="U80" s="268"/>
      <c r="V80" s="268"/>
      <c r="W80" s="268"/>
      <c r="X80" s="268"/>
      <c r="Y80" s="268"/>
      <c r="Z80" s="268"/>
      <c r="AA80" s="268"/>
      <c r="AB80" s="268"/>
      <c r="AC80" s="268"/>
      <c r="AD80" s="268" t="str">
        <f t="shared" si="2"/>
        <v/>
      </c>
      <c r="AE80" s="268" t="str">
        <f t="shared" si="3"/>
        <v/>
      </c>
      <c r="AF80" s="269" t="str">
        <f t="shared" si="4"/>
        <v/>
      </c>
      <c r="AG80" s="257">
        <f t="shared" si="5"/>
        <v>1</v>
      </c>
      <c r="AH80" s="257">
        <f t="shared" si="6"/>
        <v>1</v>
      </c>
      <c r="AI80" s="257">
        <f t="shared" si="7"/>
        <v>1</v>
      </c>
      <c r="AJ80" s="257">
        <f t="shared" si="8"/>
        <v>1</v>
      </c>
      <c r="AK80" s="257">
        <f t="shared" si="9"/>
        <v>1</v>
      </c>
      <c r="AL80" s="257">
        <f t="shared" si="10"/>
        <v>1</v>
      </c>
      <c r="AM80" s="257">
        <f t="shared" si="11"/>
        <v>1</v>
      </c>
      <c r="AN80" s="257">
        <f t="shared" si="12"/>
        <v>1</v>
      </c>
      <c r="AO80" s="257">
        <f t="shared" si="13"/>
        <v>1</v>
      </c>
      <c r="AP80" s="257">
        <f t="shared" si="14"/>
        <v>1</v>
      </c>
      <c r="AQ80" s="257">
        <f t="shared" si="15"/>
        <v>1</v>
      </c>
      <c r="AR80" s="257">
        <f t="shared" si="16"/>
        <v>1</v>
      </c>
      <c r="AS80" s="257">
        <f t="shared" si="17"/>
        <v>1</v>
      </c>
      <c r="AT80" s="257">
        <f t="shared" si="18"/>
        <v>1</v>
      </c>
      <c r="AU80" s="257">
        <f t="shared" si="19"/>
        <v>1</v>
      </c>
      <c r="AV80" s="257">
        <f t="shared" si="20"/>
        <v>1</v>
      </c>
      <c r="AW80" s="257">
        <f t="shared" si="21"/>
        <v>1</v>
      </c>
      <c r="AX80" s="257">
        <f t="shared" si="22"/>
        <v>1</v>
      </c>
      <c r="AY80" s="257">
        <f t="shared" si="23"/>
        <v>1</v>
      </c>
      <c r="AZ80" s="257">
        <f t="shared" si="24"/>
        <v>1</v>
      </c>
      <c r="BA80" s="257">
        <f t="shared" si="25"/>
        <v>1</v>
      </c>
      <c r="BB80" s="257">
        <f t="shared" si="26"/>
        <v>1</v>
      </c>
      <c r="BC80" s="257">
        <f t="shared" si="27"/>
        <v>1</v>
      </c>
      <c r="BD80" s="257">
        <f t="shared" si="28"/>
        <v>1</v>
      </c>
      <c r="BE80" s="257">
        <f t="shared" si="29"/>
        <v>1</v>
      </c>
      <c r="BF80" s="257">
        <f t="shared" si="30"/>
        <v>1</v>
      </c>
      <c r="BG80" s="257">
        <f t="shared" si="31"/>
        <v>1</v>
      </c>
    </row>
    <row r="81" spans="1:59" ht="15.75" hidden="1" x14ac:dyDescent="0.25">
      <c r="A81" s="265"/>
      <c r="B81" s="266" t="str">
        <f t="shared" si="1"/>
        <v/>
      </c>
      <c r="C81" s="178" t="str">
        <f>IF(סיווג!$V81&lt;&gt;1,"",'תנאי סף'!$F81)</f>
        <v/>
      </c>
      <c r="D81" s="267" t="str">
        <f>'מספר המתחרים'!Z81</f>
        <v/>
      </c>
      <c r="E81" s="267" t="str">
        <f>'מספר השופטים'!Z81</f>
        <v/>
      </c>
      <c r="F81" s="267" t="str">
        <f>'מיקום גיאוגרפי'!Z81</f>
        <v/>
      </c>
      <c r="G81" s="267" t="str">
        <f>תקציב!Z81</f>
        <v/>
      </c>
      <c r="H81" s="267"/>
      <c r="I81" s="267"/>
      <c r="J81" s="267"/>
      <c r="K81" s="267"/>
      <c r="L81" s="267"/>
      <c r="M81" s="268"/>
      <c r="N81" s="268"/>
      <c r="O81" s="268"/>
      <c r="P81" s="268"/>
      <c r="Q81" s="268"/>
      <c r="R81" s="268"/>
      <c r="S81" s="268"/>
      <c r="T81" s="268"/>
      <c r="U81" s="268"/>
      <c r="V81" s="268"/>
      <c r="W81" s="268"/>
      <c r="X81" s="268"/>
      <c r="Y81" s="268"/>
      <c r="Z81" s="268"/>
      <c r="AA81" s="268"/>
      <c r="AB81" s="268"/>
      <c r="AC81" s="268"/>
      <c r="AD81" s="268" t="str">
        <f t="shared" si="2"/>
        <v/>
      </c>
      <c r="AE81" s="268" t="str">
        <f t="shared" si="3"/>
        <v/>
      </c>
      <c r="AF81" s="269" t="str">
        <f t="shared" si="4"/>
        <v/>
      </c>
      <c r="AG81" s="257">
        <f t="shared" si="5"/>
        <v>1</v>
      </c>
      <c r="AH81" s="257">
        <f t="shared" si="6"/>
        <v>1</v>
      </c>
      <c r="AI81" s="257">
        <f t="shared" si="7"/>
        <v>1</v>
      </c>
      <c r="AJ81" s="257">
        <f t="shared" si="8"/>
        <v>1</v>
      </c>
      <c r="AK81" s="257">
        <f t="shared" si="9"/>
        <v>1</v>
      </c>
      <c r="AL81" s="257">
        <f t="shared" si="10"/>
        <v>1</v>
      </c>
      <c r="AM81" s="257">
        <f t="shared" si="11"/>
        <v>1</v>
      </c>
      <c r="AN81" s="257">
        <f t="shared" si="12"/>
        <v>1</v>
      </c>
      <c r="AO81" s="257">
        <f t="shared" si="13"/>
        <v>1</v>
      </c>
      <c r="AP81" s="257">
        <f t="shared" si="14"/>
        <v>1</v>
      </c>
      <c r="AQ81" s="257">
        <f t="shared" si="15"/>
        <v>1</v>
      </c>
      <c r="AR81" s="257">
        <f t="shared" si="16"/>
        <v>1</v>
      </c>
      <c r="AS81" s="257">
        <f t="shared" si="17"/>
        <v>1</v>
      </c>
      <c r="AT81" s="257">
        <f t="shared" si="18"/>
        <v>1</v>
      </c>
      <c r="AU81" s="257">
        <f t="shared" si="19"/>
        <v>1</v>
      </c>
      <c r="AV81" s="257">
        <f t="shared" si="20"/>
        <v>1</v>
      </c>
      <c r="AW81" s="257">
        <f t="shared" si="21"/>
        <v>1</v>
      </c>
      <c r="AX81" s="257">
        <f t="shared" si="22"/>
        <v>1</v>
      </c>
      <c r="AY81" s="257">
        <f t="shared" si="23"/>
        <v>1</v>
      </c>
      <c r="AZ81" s="257">
        <f t="shared" si="24"/>
        <v>1</v>
      </c>
      <c r="BA81" s="257">
        <f t="shared" si="25"/>
        <v>1</v>
      </c>
      <c r="BB81" s="257">
        <f t="shared" si="26"/>
        <v>1</v>
      </c>
      <c r="BC81" s="257">
        <f t="shared" si="27"/>
        <v>1</v>
      </c>
      <c r="BD81" s="257">
        <f t="shared" si="28"/>
        <v>1</v>
      </c>
      <c r="BE81" s="257">
        <f t="shared" si="29"/>
        <v>1</v>
      </c>
      <c r="BF81" s="257">
        <f t="shared" si="30"/>
        <v>1</v>
      </c>
      <c r="BG81" s="257">
        <f t="shared" si="31"/>
        <v>1</v>
      </c>
    </row>
    <row r="82" spans="1:59" ht="15.75" hidden="1" x14ac:dyDescent="0.25">
      <c r="A82" s="265"/>
      <c r="B82" s="266" t="str">
        <f t="shared" si="1"/>
        <v/>
      </c>
      <c r="C82" s="178" t="str">
        <f>IF(סיווג!$V82&lt;&gt;1,"",'תנאי סף'!$F82)</f>
        <v/>
      </c>
      <c r="D82" s="267" t="str">
        <f>'מספר המתחרים'!Z82</f>
        <v/>
      </c>
      <c r="E82" s="267" t="str">
        <f>'מספר השופטים'!Z82</f>
        <v/>
      </c>
      <c r="F82" s="267" t="str">
        <f>'מיקום גיאוגרפי'!Z82</f>
        <v/>
      </c>
      <c r="G82" s="267" t="str">
        <f>תקציב!Z82</f>
        <v/>
      </c>
      <c r="H82" s="267"/>
      <c r="I82" s="267"/>
      <c r="J82" s="267"/>
      <c r="K82" s="267"/>
      <c r="L82" s="267"/>
      <c r="M82" s="268"/>
      <c r="N82" s="268"/>
      <c r="O82" s="268"/>
      <c r="P82" s="268"/>
      <c r="Q82" s="268"/>
      <c r="R82" s="268"/>
      <c r="S82" s="268"/>
      <c r="T82" s="268"/>
      <c r="U82" s="268"/>
      <c r="V82" s="268"/>
      <c r="W82" s="268"/>
      <c r="X82" s="268"/>
      <c r="Y82" s="268"/>
      <c r="Z82" s="268"/>
      <c r="AA82" s="268"/>
      <c r="AB82" s="268"/>
      <c r="AC82" s="268"/>
      <c r="AD82" s="268" t="str">
        <f t="shared" si="2"/>
        <v/>
      </c>
      <c r="AE82" s="268" t="str">
        <f t="shared" si="3"/>
        <v/>
      </c>
      <c r="AF82" s="269" t="str">
        <f t="shared" si="4"/>
        <v/>
      </c>
      <c r="AG82" s="257">
        <f t="shared" si="5"/>
        <v>1</v>
      </c>
      <c r="AH82" s="257">
        <f t="shared" si="6"/>
        <v>1</v>
      </c>
      <c r="AI82" s="257">
        <f t="shared" si="7"/>
        <v>1</v>
      </c>
      <c r="AJ82" s="257">
        <f t="shared" si="8"/>
        <v>1</v>
      </c>
      <c r="AK82" s="257">
        <f t="shared" si="9"/>
        <v>1</v>
      </c>
      <c r="AL82" s="257">
        <f t="shared" si="10"/>
        <v>1</v>
      </c>
      <c r="AM82" s="257">
        <f t="shared" si="11"/>
        <v>1</v>
      </c>
      <c r="AN82" s="257">
        <f t="shared" si="12"/>
        <v>1</v>
      </c>
      <c r="AO82" s="257">
        <f t="shared" si="13"/>
        <v>1</v>
      </c>
      <c r="AP82" s="257">
        <f t="shared" si="14"/>
        <v>1</v>
      </c>
      <c r="AQ82" s="257">
        <f t="shared" si="15"/>
        <v>1</v>
      </c>
      <c r="AR82" s="257">
        <f t="shared" si="16"/>
        <v>1</v>
      </c>
      <c r="AS82" s="257">
        <f t="shared" si="17"/>
        <v>1</v>
      </c>
      <c r="AT82" s="257">
        <f t="shared" si="18"/>
        <v>1</v>
      </c>
      <c r="AU82" s="257">
        <f t="shared" si="19"/>
        <v>1</v>
      </c>
      <c r="AV82" s="257">
        <f t="shared" si="20"/>
        <v>1</v>
      </c>
      <c r="AW82" s="257">
        <f t="shared" si="21"/>
        <v>1</v>
      </c>
      <c r="AX82" s="257">
        <f t="shared" si="22"/>
        <v>1</v>
      </c>
      <c r="AY82" s="257">
        <f t="shared" si="23"/>
        <v>1</v>
      </c>
      <c r="AZ82" s="257">
        <f t="shared" si="24"/>
        <v>1</v>
      </c>
      <c r="BA82" s="257">
        <f t="shared" si="25"/>
        <v>1</v>
      </c>
      <c r="BB82" s="257">
        <f t="shared" si="26"/>
        <v>1</v>
      </c>
      <c r="BC82" s="257">
        <f t="shared" si="27"/>
        <v>1</v>
      </c>
      <c r="BD82" s="257">
        <f t="shared" si="28"/>
        <v>1</v>
      </c>
      <c r="BE82" s="257">
        <f t="shared" si="29"/>
        <v>1</v>
      </c>
      <c r="BF82" s="257">
        <f t="shared" si="30"/>
        <v>1</v>
      </c>
      <c r="BG82" s="257">
        <f t="shared" si="31"/>
        <v>1</v>
      </c>
    </row>
    <row r="83" spans="1:59" ht="15.75" hidden="1" x14ac:dyDescent="0.25">
      <c r="A83" s="265"/>
      <c r="B83" s="266" t="str">
        <f t="shared" si="1"/>
        <v/>
      </c>
      <c r="C83" s="178" t="str">
        <f>IF(סיווג!$V83&lt;&gt;1,"",'תנאי סף'!$F83)</f>
        <v/>
      </c>
      <c r="D83" s="267" t="str">
        <f>'מספר המתחרים'!Z83</f>
        <v/>
      </c>
      <c r="E83" s="267" t="str">
        <f>'מספר השופטים'!Z83</f>
        <v/>
      </c>
      <c r="F83" s="267" t="str">
        <f>'מיקום גיאוגרפי'!Z83</f>
        <v/>
      </c>
      <c r="G83" s="267" t="str">
        <f>תקציב!Z83</f>
        <v/>
      </c>
      <c r="H83" s="267"/>
      <c r="I83" s="267"/>
      <c r="J83" s="267"/>
      <c r="K83" s="267"/>
      <c r="L83" s="267"/>
      <c r="M83" s="268"/>
      <c r="N83" s="268"/>
      <c r="O83" s="268"/>
      <c r="P83" s="268"/>
      <c r="Q83" s="268"/>
      <c r="R83" s="268"/>
      <c r="S83" s="268"/>
      <c r="T83" s="268"/>
      <c r="U83" s="268"/>
      <c r="V83" s="268"/>
      <c r="W83" s="268"/>
      <c r="X83" s="268"/>
      <c r="Y83" s="268"/>
      <c r="Z83" s="268"/>
      <c r="AA83" s="268"/>
      <c r="AB83" s="268"/>
      <c r="AC83" s="268"/>
      <c r="AD83" s="268" t="str">
        <f t="shared" si="2"/>
        <v/>
      </c>
      <c r="AE83" s="268" t="str">
        <f t="shared" si="3"/>
        <v/>
      </c>
      <c r="AF83" s="269" t="str">
        <f t="shared" si="4"/>
        <v/>
      </c>
      <c r="AG83" s="257">
        <f t="shared" si="5"/>
        <v>1</v>
      </c>
      <c r="AH83" s="257">
        <f t="shared" si="6"/>
        <v>1</v>
      </c>
      <c r="AI83" s="257">
        <f t="shared" si="7"/>
        <v>1</v>
      </c>
      <c r="AJ83" s="257">
        <f t="shared" si="8"/>
        <v>1</v>
      </c>
      <c r="AK83" s="257">
        <f t="shared" si="9"/>
        <v>1</v>
      </c>
      <c r="AL83" s="257">
        <f t="shared" si="10"/>
        <v>1</v>
      </c>
      <c r="AM83" s="257">
        <f t="shared" si="11"/>
        <v>1</v>
      </c>
      <c r="AN83" s="257">
        <f t="shared" si="12"/>
        <v>1</v>
      </c>
      <c r="AO83" s="257">
        <f t="shared" si="13"/>
        <v>1</v>
      </c>
      <c r="AP83" s="257">
        <f t="shared" si="14"/>
        <v>1</v>
      </c>
      <c r="AQ83" s="257">
        <f t="shared" si="15"/>
        <v>1</v>
      </c>
      <c r="AR83" s="257">
        <f t="shared" si="16"/>
        <v>1</v>
      </c>
      <c r="AS83" s="257">
        <f t="shared" si="17"/>
        <v>1</v>
      </c>
      <c r="AT83" s="257">
        <f t="shared" si="18"/>
        <v>1</v>
      </c>
      <c r="AU83" s="257">
        <f t="shared" si="19"/>
        <v>1</v>
      </c>
      <c r="AV83" s="257">
        <f t="shared" si="20"/>
        <v>1</v>
      </c>
      <c r="AW83" s="257">
        <f t="shared" si="21"/>
        <v>1</v>
      </c>
      <c r="AX83" s="257">
        <f t="shared" si="22"/>
        <v>1</v>
      </c>
      <c r="AY83" s="257">
        <f t="shared" si="23"/>
        <v>1</v>
      </c>
      <c r="AZ83" s="257">
        <f t="shared" si="24"/>
        <v>1</v>
      </c>
      <c r="BA83" s="257">
        <f t="shared" si="25"/>
        <v>1</v>
      </c>
      <c r="BB83" s="257">
        <f t="shared" si="26"/>
        <v>1</v>
      </c>
      <c r="BC83" s="257">
        <f t="shared" si="27"/>
        <v>1</v>
      </c>
      <c r="BD83" s="257">
        <f t="shared" si="28"/>
        <v>1</v>
      </c>
      <c r="BE83" s="257">
        <f t="shared" si="29"/>
        <v>1</v>
      </c>
      <c r="BF83" s="257">
        <f t="shared" si="30"/>
        <v>1</v>
      </c>
      <c r="BG83" s="257">
        <f t="shared" si="31"/>
        <v>1</v>
      </c>
    </row>
    <row r="84" spans="1:59" ht="15.75" hidden="1" x14ac:dyDescent="0.25">
      <c r="A84" s="265"/>
      <c r="B84" s="266" t="str">
        <f t="shared" si="1"/>
        <v/>
      </c>
      <c r="C84" s="178" t="str">
        <f>IF(סיווג!$V84&lt;&gt;1,"",'תנאי סף'!$F84)</f>
        <v/>
      </c>
      <c r="D84" s="267" t="str">
        <f>'מספר המתחרים'!Z84</f>
        <v/>
      </c>
      <c r="E84" s="267" t="str">
        <f>'מספר השופטים'!Z84</f>
        <v/>
      </c>
      <c r="F84" s="267" t="str">
        <f>'מיקום גיאוגרפי'!Z84</f>
        <v/>
      </c>
      <c r="G84" s="267" t="str">
        <f>תקציב!Z84</f>
        <v/>
      </c>
      <c r="H84" s="267"/>
      <c r="I84" s="267"/>
      <c r="J84" s="267"/>
      <c r="K84" s="267"/>
      <c r="L84" s="267"/>
      <c r="M84" s="268"/>
      <c r="N84" s="268"/>
      <c r="O84" s="268"/>
      <c r="P84" s="268"/>
      <c r="Q84" s="268"/>
      <c r="R84" s="268"/>
      <c r="S84" s="268"/>
      <c r="T84" s="268"/>
      <c r="U84" s="268"/>
      <c r="V84" s="268"/>
      <c r="W84" s="268"/>
      <c r="X84" s="268"/>
      <c r="Y84" s="268"/>
      <c r="Z84" s="268"/>
      <c r="AA84" s="268"/>
      <c r="AB84" s="268"/>
      <c r="AC84" s="268"/>
      <c r="AD84" s="268" t="str">
        <f t="shared" si="2"/>
        <v/>
      </c>
      <c r="AE84" s="268" t="str">
        <f t="shared" si="3"/>
        <v/>
      </c>
      <c r="AF84" s="269" t="str">
        <f t="shared" si="4"/>
        <v/>
      </c>
      <c r="AG84" s="257">
        <f t="shared" si="5"/>
        <v>1</v>
      </c>
      <c r="AH84" s="257">
        <f t="shared" si="6"/>
        <v>1</v>
      </c>
      <c r="AI84" s="257">
        <f t="shared" si="7"/>
        <v>1</v>
      </c>
      <c r="AJ84" s="257">
        <f t="shared" si="8"/>
        <v>1</v>
      </c>
      <c r="AK84" s="257">
        <f t="shared" si="9"/>
        <v>1</v>
      </c>
      <c r="AL84" s="257">
        <f t="shared" si="10"/>
        <v>1</v>
      </c>
      <c r="AM84" s="257">
        <f t="shared" si="11"/>
        <v>1</v>
      </c>
      <c r="AN84" s="257">
        <f t="shared" si="12"/>
        <v>1</v>
      </c>
      <c r="AO84" s="257">
        <f t="shared" si="13"/>
        <v>1</v>
      </c>
      <c r="AP84" s="257">
        <f t="shared" si="14"/>
        <v>1</v>
      </c>
      <c r="AQ84" s="257">
        <f t="shared" si="15"/>
        <v>1</v>
      </c>
      <c r="AR84" s="257">
        <f t="shared" si="16"/>
        <v>1</v>
      </c>
      <c r="AS84" s="257">
        <f t="shared" si="17"/>
        <v>1</v>
      </c>
      <c r="AT84" s="257">
        <f t="shared" si="18"/>
        <v>1</v>
      </c>
      <c r="AU84" s="257">
        <f t="shared" si="19"/>
        <v>1</v>
      </c>
      <c r="AV84" s="257">
        <f t="shared" si="20"/>
        <v>1</v>
      </c>
      <c r="AW84" s="257">
        <f t="shared" si="21"/>
        <v>1</v>
      </c>
      <c r="AX84" s="257">
        <f t="shared" si="22"/>
        <v>1</v>
      </c>
      <c r="AY84" s="257">
        <f t="shared" si="23"/>
        <v>1</v>
      </c>
      <c r="AZ84" s="257">
        <f t="shared" si="24"/>
        <v>1</v>
      </c>
      <c r="BA84" s="257">
        <f t="shared" si="25"/>
        <v>1</v>
      </c>
      <c r="BB84" s="257">
        <f t="shared" si="26"/>
        <v>1</v>
      </c>
      <c r="BC84" s="257">
        <f t="shared" si="27"/>
        <v>1</v>
      </c>
      <c r="BD84" s="257">
        <f t="shared" si="28"/>
        <v>1</v>
      </c>
      <c r="BE84" s="257">
        <f t="shared" si="29"/>
        <v>1</v>
      </c>
      <c r="BF84" s="257">
        <f t="shared" si="30"/>
        <v>1</v>
      </c>
      <c r="BG84" s="257">
        <f t="shared" si="31"/>
        <v>1</v>
      </c>
    </row>
    <row r="85" spans="1:59" ht="15.75" hidden="1" x14ac:dyDescent="0.25">
      <c r="A85" s="265"/>
      <c r="B85" s="266" t="str">
        <f t="shared" si="1"/>
        <v/>
      </c>
      <c r="C85" s="178" t="str">
        <f>IF(סיווג!$V85&lt;&gt;1,"",'תנאי סף'!$F85)</f>
        <v/>
      </c>
      <c r="D85" s="267" t="str">
        <f>'מספר המתחרים'!Z85</f>
        <v/>
      </c>
      <c r="E85" s="267" t="str">
        <f>'מספר השופטים'!Z85</f>
        <v/>
      </c>
      <c r="F85" s="267" t="str">
        <f>'מיקום גיאוגרפי'!Z85</f>
        <v/>
      </c>
      <c r="G85" s="267" t="str">
        <f>תקציב!Z85</f>
        <v/>
      </c>
      <c r="H85" s="267"/>
      <c r="I85" s="267"/>
      <c r="J85" s="267"/>
      <c r="K85" s="267"/>
      <c r="L85" s="267"/>
      <c r="M85" s="268"/>
      <c r="N85" s="268"/>
      <c r="O85" s="268"/>
      <c r="P85" s="268"/>
      <c r="Q85" s="268"/>
      <c r="R85" s="268"/>
      <c r="S85" s="268"/>
      <c r="T85" s="268"/>
      <c r="U85" s="268"/>
      <c r="V85" s="268"/>
      <c r="W85" s="268"/>
      <c r="X85" s="268"/>
      <c r="Y85" s="268"/>
      <c r="Z85" s="268"/>
      <c r="AA85" s="268"/>
      <c r="AB85" s="268"/>
      <c r="AC85" s="268"/>
      <c r="AD85" s="268" t="str">
        <f t="shared" si="2"/>
        <v/>
      </c>
      <c r="AE85" s="268" t="str">
        <f t="shared" si="3"/>
        <v/>
      </c>
      <c r="AF85" s="269" t="str">
        <f t="shared" si="4"/>
        <v/>
      </c>
      <c r="AG85" s="257">
        <f t="shared" si="5"/>
        <v>1</v>
      </c>
      <c r="AH85" s="257">
        <f t="shared" si="6"/>
        <v>1</v>
      </c>
      <c r="AI85" s="257">
        <f t="shared" si="7"/>
        <v>1</v>
      </c>
      <c r="AJ85" s="257">
        <f t="shared" si="8"/>
        <v>1</v>
      </c>
      <c r="AK85" s="257">
        <f t="shared" si="9"/>
        <v>1</v>
      </c>
      <c r="AL85" s="257">
        <f t="shared" si="10"/>
        <v>1</v>
      </c>
      <c r="AM85" s="257">
        <f t="shared" si="11"/>
        <v>1</v>
      </c>
      <c r="AN85" s="257">
        <f t="shared" si="12"/>
        <v>1</v>
      </c>
      <c r="AO85" s="257">
        <f t="shared" si="13"/>
        <v>1</v>
      </c>
      <c r="AP85" s="257">
        <f t="shared" si="14"/>
        <v>1</v>
      </c>
      <c r="AQ85" s="257">
        <f t="shared" si="15"/>
        <v>1</v>
      </c>
      <c r="AR85" s="257">
        <f t="shared" si="16"/>
        <v>1</v>
      </c>
      <c r="AS85" s="257">
        <f t="shared" si="17"/>
        <v>1</v>
      </c>
      <c r="AT85" s="257">
        <f t="shared" si="18"/>
        <v>1</v>
      </c>
      <c r="AU85" s="257">
        <f t="shared" si="19"/>
        <v>1</v>
      </c>
      <c r="AV85" s="257">
        <f t="shared" si="20"/>
        <v>1</v>
      </c>
      <c r="AW85" s="257">
        <f t="shared" si="21"/>
        <v>1</v>
      </c>
      <c r="AX85" s="257">
        <f t="shared" si="22"/>
        <v>1</v>
      </c>
      <c r="AY85" s="257">
        <f t="shared" si="23"/>
        <v>1</v>
      </c>
      <c r="AZ85" s="257">
        <f t="shared" si="24"/>
        <v>1</v>
      </c>
      <c r="BA85" s="257">
        <f t="shared" si="25"/>
        <v>1</v>
      </c>
      <c r="BB85" s="257">
        <f t="shared" si="26"/>
        <v>1</v>
      </c>
      <c r="BC85" s="257">
        <f t="shared" si="27"/>
        <v>1</v>
      </c>
      <c r="BD85" s="257">
        <f t="shared" si="28"/>
        <v>1</v>
      </c>
      <c r="BE85" s="257">
        <f t="shared" si="29"/>
        <v>1</v>
      </c>
      <c r="BF85" s="257">
        <f t="shared" si="30"/>
        <v>1</v>
      </c>
      <c r="BG85" s="257">
        <f t="shared" si="31"/>
        <v>1</v>
      </c>
    </row>
    <row r="86" spans="1:59" ht="15.75" hidden="1" x14ac:dyDescent="0.25">
      <c r="A86" s="265"/>
      <c r="B86" s="266" t="str">
        <f t="shared" si="1"/>
        <v/>
      </c>
      <c r="C86" s="178" t="str">
        <f>IF(סיווג!$V86&lt;&gt;1,"",'תנאי סף'!$F86)</f>
        <v/>
      </c>
      <c r="D86" s="267" t="str">
        <f>'מספר המתחרים'!Z86</f>
        <v/>
      </c>
      <c r="E86" s="267" t="str">
        <f>'מספר השופטים'!Z86</f>
        <v/>
      </c>
      <c r="F86" s="267" t="str">
        <f>'מיקום גיאוגרפי'!Z86</f>
        <v/>
      </c>
      <c r="G86" s="267" t="str">
        <f>תקציב!Z86</f>
        <v/>
      </c>
      <c r="H86" s="267"/>
      <c r="I86" s="267"/>
      <c r="J86" s="267"/>
      <c r="K86" s="267"/>
      <c r="L86" s="267"/>
      <c r="M86" s="268"/>
      <c r="N86" s="268"/>
      <c r="O86" s="268"/>
      <c r="P86" s="268"/>
      <c r="Q86" s="268"/>
      <c r="R86" s="268"/>
      <c r="S86" s="268"/>
      <c r="T86" s="268"/>
      <c r="U86" s="268"/>
      <c r="V86" s="268"/>
      <c r="W86" s="268"/>
      <c r="X86" s="268"/>
      <c r="Y86" s="268"/>
      <c r="Z86" s="268"/>
      <c r="AA86" s="268"/>
      <c r="AB86" s="268"/>
      <c r="AC86" s="268"/>
      <c r="AD86" s="268" t="str">
        <f t="shared" si="2"/>
        <v/>
      </c>
      <c r="AE86" s="268" t="str">
        <f t="shared" si="3"/>
        <v/>
      </c>
      <c r="AF86" s="269" t="str">
        <f t="shared" si="4"/>
        <v/>
      </c>
      <c r="AG86" s="257">
        <f t="shared" si="5"/>
        <v>1</v>
      </c>
      <c r="AH86" s="257">
        <f t="shared" si="6"/>
        <v>1</v>
      </c>
      <c r="AI86" s="257">
        <f t="shared" si="7"/>
        <v>1</v>
      </c>
      <c r="AJ86" s="257">
        <f t="shared" si="8"/>
        <v>1</v>
      </c>
      <c r="AK86" s="257">
        <f t="shared" si="9"/>
        <v>1</v>
      </c>
      <c r="AL86" s="257">
        <f t="shared" si="10"/>
        <v>1</v>
      </c>
      <c r="AM86" s="257">
        <f t="shared" si="11"/>
        <v>1</v>
      </c>
      <c r="AN86" s="257">
        <f t="shared" si="12"/>
        <v>1</v>
      </c>
      <c r="AO86" s="257">
        <f t="shared" si="13"/>
        <v>1</v>
      </c>
      <c r="AP86" s="257">
        <f t="shared" si="14"/>
        <v>1</v>
      </c>
      <c r="AQ86" s="257">
        <f t="shared" si="15"/>
        <v>1</v>
      </c>
      <c r="AR86" s="257">
        <f t="shared" si="16"/>
        <v>1</v>
      </c>
      <c r="AS86" s="257">
        <f t="shared" si="17"/>
        <v>1</v>
      </c>
      <c r="AT86" s="257">
        <f t="shared" si="18"/>
        <v>1</v>
      </c>
      <c r="AU86" s="257">
        <f t="shared" si="19"/>
        <v>1</v>
      </c>
      <c r="AV86" s="257">
        <f t="shared" si="20"/>
        <v>1</v>
      </c>
      <c r="AW86" s="257">
        <f t="shared" si="21"/>
        <v>1</v>
      </c>
      <c r="AX86" s="257">
        <f t="shared" si="22"/>
        <v>1</v>
      </c>
      <c r="AY86" s="257">
        <f t="shared" si="23"/>
        <v>1</v>
      </c>
      <c r="AZ86" s="257">
        <f t="shared" si="24"/>
        <v>1</v>
      </c>
      <c r="BA86" s="257">
        <f t="shared" si="25"/>
        <v>1</v>
      </c>
      <c r="BB86" s="257">
        <f t="shared" si="26"/>
        <v>1</v>
      </c>
      <c r="BC86" s="257">
        <f t="shared" si="27"/>
        <v>1</v>
      </c>
      <c r="BD86" s="257">
        <f t="shared" si="28"/>
        <v>1</v>
      </c>
      <c r="BE86" s="257">
        <f t="shared" si="29"/>
        <v>1</v>
      </c>
      <c r="BF86" s="257">
        <f t="shared" si="30"/>
        <v>1</v>
      </c>
      <c r="BG86" s="257">
        <f t="shared" si="31"/>
        <v>1</v>
      </c>
    </row>
    <row r="87" spans="1:59" ht="15.75" hidden="1" x14ac:dyDescent="0.25">
      <c r="A87" s="265"/>
      <c r="B87" s="266" t="str">
        <f t="shared" si="1"/>
        <v/>
      </c>
      <c r="C87" s="178" t="str">
        <f>IF(סיווג!$V87&lt;&gt;1,"",'תנאי סף'!$F87)</f>
        <v/>
      </c>
      <c r="D87" s="267" t="str">
        <f>'מספר המתחרים'!Z87</f>
        <v/>
      </c>
      <c r="E87" s="267" t="str">
        <f>'מספר השופטים'!Z87</f>
        <v/>
      </c>
      <c r="F87" s="267" t="str">
        <f>'מיקום גיאוגרפי'!Z87</f>
        <v/>
      </c>
      <c r="G87" s="267" t="str">
        <f>תקציב!Z87</f>
        <v/>
      </c>
      <c r="H87" s="267"/>
      <c r="I87" s="267"/>
      <c r="J87" s="267"/>
      <c r="K87" s="267"/>
      <c r="L87" s="267"/>
      <c r="M87" s="268"/>
      <c r="N87" s="268"/>
      <c r="O87" s="268"/>
      <c r="P87" s="268"/>
      <c r="Q87" s="268"/>
      <c r="R87" s="268"/>
      <c r="S87" s="268"/>
      <c r="T87" s="268"/>
      <c r="U87" s="268"/>
      <c r="V87" s="268"/>
      <c r="W87" s="268"/>
      <c r="X87" s="268"/>
      <c r="Y87" s="268"/>
      <c r="Z87" s="268"/>
      <c r="AA87" s="268"/>
      <c r="AB87" s="268"/>
      <c r="AC87" s="268"/>
      <c r="AD87" s="268" t="str">
        <f t="shared" si="2"/>
        <v/>
      </c>
      <c r="AE87" s="268" t="str">
        <f t="shared" si="3"/>
        <v/>
      </c>
      <c r="AF87" s="269" t="str">
        <f t="shared" si="4"/>
        <v/>
      </c>
      <c r="AG87" s="257">
        <f t="shared" si="5"/>
        <v>1</v>
      </c>
      <c r="AH87" s="257">
        <f t="shared" si="6"/>
        <v>1</v>
      </c>
      <c r="AI87" s="257">
        <f t="shared" si="7"/>
        <v>1</v>
      </c>
      <c r="AJ87" s="257">
        <f t="shared" si="8"/>
        <v>1</v>
      </c>
      <c r="AK87" s="257">
        <f t="shared" si="9"/>
        <v>1</v>
      </c>
      <c r="AL87" s="257">
        <f t="shared" si="10"/>
        <v>1</v>
      </c>
      <c r="AM87" s="257">
        <f t="shared" si="11"/>
        <v>1</v>
      </c>
      <c r="AN87" s="257">
        <f t="shared" si="12"/>
        <v>1</v>
      </c>
      <c r="AO87" s="257">
        <f t="shared" si="13"/>
        <v>1</v>
      </c>
      <c r="AP87" s="257">
        <f t="shared" si="14"/>
        <v>1</v>
      </c>
      <c r="AQ87" s="257">
        <f t="shared" si="15"/>
        <v>1</v>
      </c>
      <c r="AR87" s="257">
        <f t="shared" si="16"/>
        <v>1</v>
      </c>
      <c r="AS87" s="257">
        <f t="shared" si="17"/>
        <v>1</v>
      </c>
      <c r="AT87" s="257">
        <f t="shared" si="18"/>
        <v>1</v>
      </c>
      <c r="AU87" s="257">
        <f t="shared" si="19"/>
        <v>1</v>
      </c>
      <c r="AV87" s="257">
        <f t="shared" si="20"/>
        <v>1</v>
      </c>
      <c r="AW87" s="257">
        <f t="shared" si="21"/>
        <v>1</v>
      </c>
      <c r="AX87" s="257">
        <f t="shared" si="22"/>
        <v>1</v>
      </c>
      <c r="AY87" s="257">
        <f t="shared" si="23"/>
        <v>1</v>
      </c>
      <c r="AZ87" s="257">
        <f t="shared" si="24"/>
        <v>1</v>
      </c>
      <c r="BA87" s="257">
        <f t="shared" si="25"/>
        <v>1</v>
      </c>
      <c r="BB87" s="257">
        <f t="shared" si="26"/>
        <v>1</v>
      </c>
      <c r="BC87" s="257">
        <f t="shared" si="27"/>
        <v>1</v>
      </c>
      <c r="BD87" s="257">
        <f t="shared" si="28"/>
        <v>1</v>
      </c>
      <c r="BE87" s="257">
        <f t="shared" si="29"/>
        <v>1</v>
      </c>
      <c r="BF87" s="257">
        <f t="shared" si="30"/>
        <v>1</v>
      </c>
      <c r="BG87" s="257">
        <f t="shared" si="31"/>
        <v>1</v>
      </c>
    </row>
    <row r="88" spans="1:59" ht="15.75" hidden="1" x14ac:dyDescent="0.25">
      <c r="A88" s="265"/>
      <c r="B88" s="266" t="str">
        <f t="shared" si="1"/>
        <v/>
      </c>
      <c r="C88" s="178" t="str">
        <f>IF(סיווג!$V88&lt;&gt;1,"",'תנאי סף'!$F88)</f>
        <v/>
      </c>
      <c r="D88" s="267" t="str">
        <f>'מספר המתחרים'!Z88</f>
        <v/>
      </c>
      <c r="E88" s="267" t="str">
        <f>'מספר השופטים'!Z88</f>
        <v/>
      </c>
      <c r="F88" s="267" t="str">
        <f>'מיקום גיאוגרפי'!Z88</f>
        <v/>
      </c>
      <c r="G88" s="267" t="str">
        <f>תקציב!Z88</f>
        <v/>
      </c>
      <c r="H88" s="267"/>
      <c r="I88" s="267"/>
      <c r="J88" s="267"/>
      <c r="K88" s="267"/>
      <c r="L88" s="267"/>
      <c r="M88" s="268"/>
      <c r="N88" s="268"/>
      <c r="O88" s="268"/>
      <c r="P88" s="268"/>
      <c r="Q88" s="268"/>
      <c r="R88" s="268"/>
      <c r="S88" s="268"/>
      <c r="T88" s="268"/>
      <c r="U88" s="268"/>
      <c r="V88" s="268"/>
      <c r="W88" s="268"/>
      <c r="X88" s="268"/>
      <c r="Y88" s="268"/>
      <c r="Z88" s="268"/>
      <c r="AA88" s="268"/>
      <c r="AB88" s="268"/>
      <c r="AC88" s="268"/>
      <c r="AD88" s="268" t="str">
        <f t="shared" si="2"/>
        <v/>
      </c>
      <c r="AE88" s="268" t="str">
        <f t="shared" si="3"/>
        <v/>
      </c>
      <c r="AF88" s="269" t="str">
        <f t="shared" si="4"/>
        <v/>
      </c>
      <c r="AG88" s="257">
        <f t="shared" si="5"/>
        <v>1</v>
      </c>
      <c r="AH88" s="257">
        <f t="shared" si="6"/>
        <v>1</v>
      </c>
      <c r="AI88" s="257">
        <f t="shared" si="7"/>
        <v>1</v>
      </c>
      <c r="AJ88" s="257">
        <f t="shared" si="8"/>
        <v>1</v>
      </c>
      <c r="AK88" s="257">
        <f t="shared" si="9"/>
        <v>1</v>
      </c>
      <c r="AL88" s="257">
        <f t="shared" si="10"/>
        <v>1</v>
      </c>
      <c r="AM88" s="257">
        <f t="shared" si="11"/>
        <v>1</v>
      </c>
      <c r="AN88" s="257">
        <f t="shared" si="12"/>
        <v>1</v>
      </c>
      <c r="AO88" s="257">
        <f t="shared" si="13"/>
        <v>1</v>
      </c>
      <c r="AP88" s="257">
        <f t="shared" si="14"/>
        <v>1</v>
      </c>
      <c r="AQ88" s="257">
        <f t="shared" si="15"/>
        <v>1</v>
      </c>
      <c r="AR88" s="257">
        <f t="shared" si="16"/>
        <v>1</v>
      </c>
      <c r="AS88" s="257">
        <f t="shared" si="17"/>
        <v>1</v>
      </c>
      <c r="AT88" s="257">
        <f t="shared" si="18"/>
        <v>1</v>
      </c>
      <c r="AU88" s="257">
        <f t="shared" si="19"/>
        <v>1</v>
      </c>
      <c r="AV88" s="257">
        <f t="shared" si="20"/>
        <v>1</v>
      </c>
      <c r="AW88" s="257">
        <f t="shared" si="21"/>
        <v>1</v>
      </c>
      <c r="AX88" s="257">
        <f t="shared" si="22"/>
        <v>1</v>
      </c>
      <c r="AY88" s="257">
        <f t="shared" si="23"/>
        <v>1</v>
      </c>
      <c r="AZ88" s="257">
        <f t="shared" si="24"/>
        <v>1</v>
      </c>
      <c r="BA88" s="257">
        <f t="shared" si="25"/>
        <v>1</v>
      </c>
      <c r="BB88" s="257">
        <f t="shared" si="26"/>
        <v>1</v>
      </c>
      <c r="BC88" s="257">
        <f t="shared" si="27"/>
        <v>1</v>
      </c>
      <c r="BD88" s="257">
        <f t="shared" si="28"/>
        <v>1</v>
      </c>
      <c r="BE88" s="257">
        <f t="shared" si="29"/>
        <v>1</v>
      </c>
      <c r="BF88" s="257">
        <f t="shared" si="30"/>
        <v>1</v>
      </c>
      <c r="BG88" s="257">
        <f t="shared" si="31"/>
        <v>1</v>
      </c>
    </row>
    <row r="89" spans="1:59" ht="15.75" hidden="1" x14ac:dyDescent="0.25">
      <c r="A89" s="265"/>
      <c r="B89" s="266" t="str">
        <f t="shared" si="1"/>
        <v/>
      </c>
      <c r="C89" s="178" t="str">
        <f>IF(סיווג!$V89&lt;&gt;1,"",'תנאי סף'!$F89)</f>
        <v/>
      </c>
      <c r="D89" s="267" t="str">
        <f>'מספר המתחרים'!Z89</f>
        <v/>
      </c>
      <c r="E89" s="267" t="str">
        <f>'מספר השופטים'!Z89</f>
        <v/>
      </c>
      <c r="F89" s="267" t="str">
        <f>'מיקום גיאוגרפי'!Z89</f>
        <v/>
      </c>
      <c r="G89" s="267" t="str">
        <f>תקציב!Z89</f>
        <v/>
      </c>
      <c r="H89" s="267"/>
      <c r="I89" s="267"/>
      <c r="J89" s="267"/>
      <c r="K89" s="267"/>
      <c r="L89" s="267"/>
      <c r="M89" s="268"/>
      <c r="N89" s="268"/>
      <c r="O89" s="268"/>
      <c r="P89" s="268"/>
      <c r="Q89" s="268"/>
      <c r="R89" s="268"/>
      <c r="S89" s="268"/>
      <c r="T89" s="268"/>
      <c r="U89" s="268"/>
      <c r="V89" s="268"/>
      <c r="W89" s="268"/>
      <c r="X89" s="268"/>
      <c r="Y89" s="268"/>
      <c r="Z89" s="268"/>
      <c r="AA89" s="268"/>
      <c r="AB89" s="268"/>
      <c r="AC89" s="268"/>
      <c r="AD89" s="268" t="str">
        <f t="shared" si="2"/>
        <v/>
      </c>
      <c r="AE89" s="268" t="str">
        <f t="shared" si="3"/>
        <v/>
      </c>
      <c r="AF89" s="269" t="str">
        <f t="shared" si="4"/>
        <v/>
      </c>
      <c r="AG89" s="257">
        <f t="shared" si="5"/>
        <v>1</v>
      </c>
      <c r="AH89" s="257">
        <f t="shared" si="6"/>
        <v>1</v>
      </c>
      <c r="AI89" s="257">
        <f t="shared" si="7"/>
        <v>1</v>
      </c>
      <c r="AJ89" s="257">
        <f t="shared" si="8"/>
        <v>1</v>
      </c>
      <c r="AK89" s="257">
        <f t="shared" si="9"/>
        <v>1</v>
      </c>
      <c r="AL89" s="257">
        <f t="shared" si="10"/>
        <v>1</v>
      </c>
      <c r="AM89" s="257">
        <f t="shared" si="11"/>
        <v>1</v>
      </c>
      <c r="AN89" s="257">
        <f t="shared" si="12"/>
        <v>1</v>
      </c>
      <c r="AO89" s="257">
        <f t="shared" si="13"/>
        <v>1</v>
      </c>
      <c r="AP89" s="257">
        <f t="shared" si="14"/>
        <v>1</v>
      </c>
      <c r="AQ89" s="257">
        <f t="shared" si="15"/>
        <v>1</v>
      </c>
      <c r="AR89" s="257">
        <f t="shared" si="16"/>
        <v>1</v>
      </c>
      <c r="AS89" s="257">
        <f t="shared" si="17"/>
        <v>1</v>
      </c>
      <c r="AT89" s="257">
        <f t="shared" si="18"/>
        <v>1</v>
      </c>
      <c r="AU89" s="257">
        <f t="shared" si="19"/>
        <v>1</v>
      </c>
      <c r="AV89" s="257">
        <f t="shared" si="20"/>
        <v>1</v>
      </c>
      <c r="AW89" s="257">
        <f t="shared" si="21"/>
        <v>1</v>
      </c>
      <c r="AX89" s="257">
        <f t="shared" si="22"/>
        <v>1</v>
      </c>
      <c r="AY89" s="257">
        <f t="shared" si="23"/>
        <v>1</v>
      </c>
      <c r="AZ89" s="257">
        <f t="shared" si="24"/>
        <v>1</v>
      </c>
      <c r="BA89" s="257">
        <f t="shared" si="25"/>
        <v>1</v>
      </c>
      <c r="BB89" s="257">
        <f t="shared" si="26"/>
        <v>1</v>
      </c>
      <c r="BC89" s="257">
        <f t="shared" si="27"/>
        <v>1</v>
      </c>
      <c r="BD89" s="257">
        <f t="shared" si="28"/>
        <v>1</v>
      </c>
      <c r="BE89" s="257">
        <f t="shared" si="29"/>
        <v>1</v>
      </c>
      <c r="BF89" s="257">
        <f t="shared" si="30"/>
        <v>1</v>
      </c>
      <c r="BG89" s="257">
        <f t="shared" si="31"/>
        <v>1</v>
      </c>
    </row>
    <row r="90" spans="1:59" ht="15.75" hidden="1" x14ac:dyDescent="0.25">
      <c r="A90" s="265"/>
      <c r="B90" s="266" t="str">
        <f t="shared" si="1"/>
        <v/>
      </c>
      <c r="C90" s="178" t="str">
        <f>IF(סיווג!$V90&lt;&gt;1,"",'תנאי סף'!$F90)</f>
        <v/>
      </c>
      <c r="D90" s="267" t="str">
        <f>'מספר המתחרים'!Z90</f>
        <v/>
      </c>
      <c r="E90" s="267" t="str">
        <f>'מספר השופטים'!Z90</f>
        <v/>
      </c>
      <c r="F90" s="267" t="str">
        <f>'מיקום גיאוגרפי'!Z90</f>
        <v/>
      </c>
      <c r="G90" s="267" t="str">
        <f>תקציב!Z90</f>
        <v/>
      </c>
      <c r="H90" s="267"/>
      <c r="I90" s="267"/>
      <c r="J90" s="267"/>
      <c r="K90" s="267"/>
      <c r="L90" s="267"/>
      <c r="M90" s="268"/>
      <c r="N90" s="268"/>
      <c r="O90" s="268"/>
      <c r="P90" s="268"/>
      <c r="Q90" s="268"/>
      <c r="R90" s="268"/>
      <c r="S90" s="268"/>
      <c r="T90" s="268"/>
      <c r="U90" s="268"/>
      <c r="V90" s="268"/>
      <c r="W90" s="268"/>
      <c r="X90" s="268"/>
      <c r="Y90" s="268"/>
      <c r="Z90" s="268"/>
      <c r="AA90" s="268"/>
      <c r="AB90" s="268"/>
      <c r="AC90" s="268"/>
      <c r="AD90" s="268" t="str">
        <f t="shared" si="2"/>
        <v/>
      </c>
      <c r="AE90" s="268" t="str">
        <f t="shared" si="3"/>
        <v/>
      </c>
      <c r="AF90" s="269" t="str">
        <f t="shared" si="4"/>
        <v/>
      </c>
      <c r="AG90" s="257">
        <f t="shared" si="5"/>
        <v>1</v>
      </c>
      <c r="AH90" s="257">
        <f t="shared" si="6"/>
        <v>1</v>
      </c>
      <c r="AI90" s="257">
        <f t="shared" si="7"/>
        <v>1</v>
      </c>
      <c r="AJ90" s="257">
        <f t="shared" si="8"/>
        <v>1</v>
      </c>
      <c r="AK90" s="257">
        <f t="shared" si="9"/>
        <v>1</v>
      </c>
      <c r="AL90" s="257">
        <f t="shared" si="10"/>
        <v>1</v>
      </c>
      <c r="AM90" s="257">
        <f t="shared" si="11"/>
        <v>1</v>
      </c>
      <c r="AN90" s="257">
        <f t="shared" si="12"/>
        <v>1</v>
      </c>
      <c r="AO90" s="257">
        <f t="shared" si="13"/>
        <v>1</v>
      </c>
      <c r="AP90" s="257">
        <f t="shared" si="14"/>
        <v>1</v>
      </c>
      <c r="AQ90" s="257">
        <f t="shared" si="15"/>
        <v>1</v>
      </c>
      <c r="AR90" s="257">
        <f t="shared" si="16"/>
        <v>1</v>
      </c>
      <c r="AS90" s="257">
        <f t="shared" si="17"/>
        <v>1</v>
      </c>
      <c r="AT90" s="257">
        <f t="shared" si="18"/>
        <v>1</v>
      </c>
      <c r="AU90" s="257">
        <f t="shared" si="19"/>
        <v>1</v>
      </c>
      <c r="AV90" s="257">
        <f t="shared" si="20"/>
        <v>1</v>
      </c>
      <c r="AW90" s="257">
        <f t="shared" si="21"/>
        <v>1</v>
      </c>
      <c r="AX90" s="257">
        <f t="shared" si="22"/>
        <v>1</v>
      </c>
      <c r="AY90" s="257">
        <f t="shared" si="23"/>
        <v>1</v>
      </c>
      <c r="AZ90" s="257">
        <f t="shared" si="24"/>
        <v>1</v>
      </c>
      <c r="BA90" s="257">
        <f t="shared" si="25"/>
        <v>1</v>
      </c>
      <c r="BB90" s="257">
        <f t="shared" si="26"/>
        <v>1</v>
      </c>
      <c r="BC90" s="257">
        <f t="shared" si="27"/>
        <v>1</v>
      </c>
      <c r="BD90" s="257">
        <f t="shared" si="28"/>
        <v>1</v>
      </c>
      <c r="BE90" s="257">
        <f t="shared" si="29"/>
        <v>1</v>
      </c>
      <c r="BF90" s="257">
        <f t="shared" si="30"/>
        <v>1</v>
      </c>
      <c r="BG90" s="257">
        <f t="shared" si="31"/>
        <v>1</v>
      </c>
    </row>
    <row r="91" spans="1:59" ht="15.75" hidden="1" x14ac:dyDescent="0.25">
      <c r="A91" s="265"/>
      <c r="B91" s="266" t="str">
        <f t="shared" si="1"/>
        <v/>
      </c>
      <c r="C91" s="178" t="str">
        <f>IF(סיווג!$V91&lt;&gt;1,"",'תנאי סף'!$F91)</f>
        <v/>
      </c>
      <c r="D91" s="267" t="str">
        <f>'מספר המתחרים'!Z91</f>
        <v/>
      </c>
      <c r="E91" s="267" t="str">
        <f>'מספר השופטים'!Z91</f>
        <v/>
      </c>
      <c r="F91" s="267" t="str">
        <f>'מיקום גיאוגרפי'!Z91</f>
        <v/>
      </c>
      <c r="G91" s="267" t="str">
        <f>תקציב!Z91</f>
        <v/>
      </c>
      <c r="H91" s="267"/>
      <c r="I91" s="267"/>
      <c r="J91" s="267"/>
      <c r="K91" s="267"/>
      <c r="L91" s="267"/>
      <c r="M91" s="268"/>
      <c r="N91" s="268"/>
      <c r="O91" s="268"/>
      <c r="P91" s="268"/>
      <c r="Q91" s="268"/>
      <c r="R91" s="268"/>
      <c r="S91" s="268"/>
      <c r="T91" s="268"/>
      <c r="U91" s="268"/>
      <c r="V91" s="268"/>
      <c r="W91" s="268"/>
      <c r="X91" s="268"/>
      <c r="Y91" s="268"/>
      <c r="Z91" s="268"/>
      <c r="AA91" s="268"/>
      <c r="AB91" s="268"/>
      <c r="AC91" s="268"/>
      <c r="AD91" s="268" t="str">
        <f t="shared" si="2"/>
        <v/>
      </c>
      <c r="AE91" s="268" t="str">
        <f t="shared" si="3"/>
        <v/>
      </c>
      <c r="AF91" s="269" t="str">
        <f t="shared" si="4"/>
        <v/>
      </c>
      <c r="AG91" s="257">
        <f t="shared" si="5"/>
        <v>1</v>
      </c>
      <c r="AH91" s="257">
        <f t="shared" si="6"/>
        <v>1</v>
      </c>
      <c r="AI91" s="257">
        <f t="shared" si="7"/>
        <v>1</v>
      </c>
      <c r="AJ91" s="257">
        <f t="shared" si="8"/>
        <v>1</v>
      </c>
      <c r="AK91" s="257">
        <f t="shared" si="9"/>
        <v>1</v>
      </c>
      <c r="AL91" s="257">
        <f t="shared" si="10"/>
        <v>1</v>
      </c>
      <c r="AM91" s="257">
        <f t="shared" si="11"/>
        <v>1</v>
      </c>
      <c r="AN91" s="257">
        <f t="shared" si="12"/>
        <v>1</v>
      </c>
      <c r="AO91" s="257">
        <f t="shared" si="13"/>
        <v>1</v>
      </c>
      <c r="AP91" s="257">
        <f t="shared" si="14"/>
        <v>1</v>
      </c>
      <c r="AQ91" s="257">
        <f t="shared" si="15"/>
        <v>1</v>
      </c>
      <c r="AR91" s="257">
        <f t="shared" si="16"/>
        <v>1</v>
      </c>
      <c r="AS91" s="257">
        <f t="shared" si="17"/>
        <v>1</v>
      </c>
      <c r="AT91" s="257">
        <f t="shared" si="18"/>
        <v>1</v>
      </c>
      <c r="AU91" s="257">
        <f t="shared" si="19"/>
        <v>1</v>
      </c>
      <c r="AV91" s="257">
        <f t="shared" si="20"/>
        <v>1</v>
      </c>
      <c r="AW91" s="257">
        <f t="shared" si="21"/>
        <v>1</v>
      </c>
      <c r="AX91" s="257">
        <f t="shared" si="22"/>
        <v>1</v>
      </c>
      <c r="AY91" s="257">
        <f t="shared" si="23"/>
        <v>1</v>
      </c>
      <c r="AZ91" s="257">
        <f t="shared" si="24"/>
        <v>1</v>
      </c>
      <c r="BA91" s="257">
        <f t="shared" si="25"/>
        <v>1</v>
      </c>
      <c r="BB91" s="257">
        <f t="shared" si="26"/>
        <v>1</v>
      </c>
      <c r="BC91" s="257">
        <f t="shared" si="27"/>
        <v>1</v>
      </c>
      <c r="BD91" s="257">
        <f t="shared" si="28"/>
        <v>1</v>
      </c>
      <c r="BE91" s="257">
        <f t="shared" si="29"/>
        <v>1</v>
      </c>
      <c r="BF91" s="257">
        <f t="shared" si="30"/>
        <v>1</v>
      </c>
      <c r="BG91" s="257">
        <f t="shared" si="31"/>
        <v>1</v>
      </c>
    </row>
    <row r="92" spans="1:59" ht="15.75" hidden="1" x14ac:dyDescent="0.25">
      <c r="A92" s="265"/>
      <c r="B92" s="266" t="str">
        <f t="shared" si="1"/>
        <v/>
      </c>
      <c r="C92" s="178" t="str">
        <f>IF(סיווג!$V92&lt;&gt;1,"",'תנאי סף'!$F92)</f>
        <v/>
      </c>
      <c r="D92" s="267" t="str">
        <f>'מספר המתחרים'!Z92</f>
        <v/>
      </c>
      <c r="E92" s="267" t="str">
        <f>'מספר השופטים'!Z92</f>
        <v/>
      </c>
      <c r="F92" s="267" t="str">
        <f>'מיקום גיאוגרפי'!Z92</f>
        <v/>
      </c>
      <c r="G92" s="267" t="str">
        <f>תקציב!Z92</f>
        <v/>
      </c>
      <c r="H92" s="267"/>
      <c r="I92" s="267"/>
      <c r="J92" s="267"/>
      <c r="K92" s="267"/>
      <c r="L92" s="267"/>
      <c r="M92" s="268"/>
      <c r="N92" s="268"/>
      <c r="O92" s="268"/>
      <c r="P92" s="268"/>
      <c r="Q92" s="268"/>
      <c r="R92" s="268"/>
      <c r="S92" s="268"/>
      <c r="T92" s="268"/>
      <c r="U92" s="268"/>
      <c r="V92" s="268"/>
      <c r="W92" s="268"/>
      <c r="X92" s="268"/>
      <c r="Y92" s="268"/>
      <c r="Z92" s="268"/>
      <c r="AA92" s="268"/>
      <c r="AB92" s="268"/>
      <c r="AC92" s="268"/>
      <c r="AD92" s="268" t="str">
        <f t="shared" si="2"/>
        <v/>
      </c>
      <c r="AE92" s="268" t="str">
        <f t="shared" si="3"/>
        <v/>
      </c>
      <c r="AF92" s="269" t="str">
        <f t="shared" si="4"/>
        <v/>
      </c>
      <c r="AG92" s="257">
        <f t="shared" si="5"/>
        <v>1</v>
      </c>
      <c r="AH92" s="257">
        <f t="shared" si="6"/>
        <v>1</v>
      </c>
      <c r="AI92" s="257">
        <f t="shared" si="7"/>
        <v>1</v>
      </c>
      <c r="AJ92" s="257">
        <f t="shared" si="8"/>
        <v>1</v>
      </c>
      <c r="AK92" s="257">
        <f t="shared" si="9"/>
        <v>1</v>
      </c>
      <c r="AL92" s="257">
        <f t="shared" si="10"/>
        <v>1</v>
      </c>
      <c r="AM92" s="257">
        <f t="shared" si="11"/>
        <v>1</v>
      </c>
      <c r="AN92" s="257">
        <f t="shared" si="12"/>
        <v>1</v>
      </c>
      <c r="AO92" s="257">
        <f t="shared" si="13"/>
        <v>1</v>
      </c>
      <c r="AP92" s="257">
        <f t="shared" si="14"/>
        <v>1</v>
      </c>
      <c r="AQ92" s="257">
        <f t="shared" si="15"/>
        <v>1</v>
      </c>
      <c r="AR92" s="257">
        <f t="shared" si="16"/>
        <v>1</v>
      </c>
      <c r="AS92" s="257">
        <f t="shared" si="17"/>
        <v>1</v>
      </c>
      <c r="AT92" s="257">
        <f t="shared" si="18"/>
        <v>1</v>
      </c>
      <c r="AU92" s="257">
        <f t="shared" si="19"/>
        <v>1</v>
      </c>
      <c r="AV92" s="257">
        <f t="shared" si="20"/>
        <v>1</v>
      </c>
      <c r="AW92" s="257">
        <f t="shared" si="21"/>
        <v>1</v>
      </c>
      <c r="AX92" s="257">
        <f t="shared" si="22"/>
        <v>1</v>
      </c>
      <c r="AY92" s="257">
        <f t="shared" si="23"/>
        <v>1</v>
      </c>
      <c r="AZ92" s="257">
        <f t="shared" si="24"/>
        <v>1</v>
      </c>
      <c r="BA92" s="257">
        <f t="shared" si="25"/>
        <v>1</v>
      </c>
      <c r="BB92" s="257">
        <f t="shared" si="26"/>
        <v>1</v>
      </c>
      <c r="BC92" s="257">
        <f t="shared" si="27"/>
        <v>1</v>
      </c>
      <c r="BD92" s="257">
        <f t="shared" si="28"/>
        <v>1</v>
      </c>
      <c r="BE92" s="257">
        <f t="shared" si="29"/>
        <v>1</v>
      </c>
      <c r="BF92" s="257">
        <f t="shared" si="30"/>
        <v>1</v>
      </c>
      <c r="BG92" s="257">
        <f t="shared" si="31"/>
        <v>1</v>
      </c>
    </row>
    <row r="93" spans="1:59" ht="15.75" hidden="1" x14ac:dyDescent="0.25">
      <c r="A93" s="265"/>
      <c r="B93" s="266" t="str">
        <f t="shared" si="1"/>
        <v/>
      </c>
      <c r="C93" s="178" t="str">
        <f>IF(סיווג!$V93&lt;&gt;1,"",'תנאי סף'!$F93)</f>
        <v/>
      </c>
      <c r="D93" s="267" t="str">
        <f>'מספר המתחרים'!Z93</f>
        <v/>
      </c>
      <c r="E93" s="267" t="str">
        <f>'מספר השופטים'!Z93</f>
        <v/>
      </c>
      <c r="F93" s="267" t="str">
        <f>'מיקום גיאוגרפי'!Z93</f>
        <v/>
      </c>
      <c r="G93" s="267" t="str">
        <f>תקציב!Z93</f>
        <v/>
      </c>
      <c r="H93" s="267"/>
      <c r="I93" s="267"/>
      <c r="J93" s="267"/>
      <c r="K93" s="267"/>
      <c r="L93" s="267"/>
      <c r="M93" s="268"/>
      <c r="N93" s="268"/>
      <c r="O93" s="268"/>
      <c r="P93" s="268"/>
      <c r="Q93" s="268"/>
      <c r="R93" s="268"/>
      <c r="S93" s="268"/>
      <c r="T93" s="268"/>
      <c r="U93" s="268"/>
      <c r="V93" s="268"/>
      <c r="W93" s="268"/>
      <c r="X93" s="268"/>
      <c r="Y93" s="268"/>
      <c r="Z93" s="268"/>
      <c r="AA93" s="268"/>
      <c r="AB93" s="268"/>
      <c r="AC93" s="268"/>
      <c r="AD93" s="268" t="str">
        <f t="shared" si="2"/>
        <v/>
      </c>
      <c r="AE93" s="268" t="str">
        <f t="shared" si="3"/>
        <v/>
      </c>
      <c r="AF93" s="269" t="str">
        <f t="shared" si="4"/>
        <v/>
      </c>
      <c r="AG93" s="257">
        <f t="shared" si="5"/>
        <v>1</v>
      </c>
      <c r="AH93" s="257">
        <f t="shared" si="6"/>
        <v>1</v>
      </c>
      <c r="AI93" s="257">
        <f t="shared" si="7"/>
        <v>1</v>
      </c>
      <c r="AJ93" s="257">
        <f t="shared" si="8"/>
        <v>1</v>
      </c>
      <c r="AK93" s="257">
        <f t="shared" si="9"/>
        <v>1</v>
      </c>
      <c r="AL93" s="257">
        <f t="shared" si="10"/>
        <v>1</v>
      </c>
      <c r="AM93" s="257">
        <f t="shared" si="11"/>
        <v>1</v>
      </c>
      <c r="AN93" s="257">
        <f t="shared" si="12"/>
        <v>1</v>
      </c>
      <c r="AO93" s="257">
        <f t="shared" si="13"/>
        <v>1</v>
      </c>
      <c r="AP93" s="257">
        <f t="shared" si="14"/>
        <v>1</v>
      </c>
      <c r="AQ93" s="257">
        <f t="shared" si="15"/>
        <v>1</v>
      </c>
      <c r="AR93" s="257">
        <f t="shared" si="16"/>
        <v>1</v>
      </c>
      <c r="AS93" s="257">
        <f t="shared" si="17"/>
        <v>1</v>
      </c>
      <c r="AT93" s="257">
        <f t="shared" si="18"/>
        <v>1</v>
      </c>
      <c r="AU93" s="257">
        <f t="shared" si="19"/>
        <v>1</v>
      </c>
      <c r="AV93" s="257">
        <f t="shared" si="20"/>
        <v>1</v>
      </c>
      <c r="AW93" s="257">
        <f t="shared" si="21"/>
        <v>1</v>
      </c>
      <c r="AX93" s="257">
        <f t="shared" si="22"/>
        <v>1</v>
      </c>
      <c r="AY93" s="257">
        <f t="shared" si="23"/>
        <v>1</v>
      </c>
      <c r="AZ93" s="257">
        <f t="shared" si="24"/>
        <v>1</v>
      </c>
      <c r="BA93" s="257">
        <f t="shared" si="25"/>
        <v>1</v>
      </c>
      <c r="BB93" s="257">
        <f t="shared" si="26"/>
        <v>1</v>
      </c>
      <c r="BC93" s="257">
        <f t="shared" si="27"/>
        <v>1</v>
      </c>
      <c r="BD93" s="257">
        <f t="shared" si="28"/>
        <v>1</v>
      </c>
      <c r="BE93" s="257">
        <f t="shared" si="29"/>
        <v>1</v>
      </c>
      <c r="BF93" s="257">
        <f t="shared" si="30"/>
        <v>1</v>
      </c>
      <c r="BG93" s="257">
        <f t="shared" si="31"/>
        <v>1</v>
      </c>
    </row>
    <row r="94" spans="1:59" ht="15.75" hidden="1" x14ac:dyDescent="0.25">
      <c r="A94" s="265"/>
      <c r="B94" s="266" t="str">
        <f t="shared" si="1"/>
        <v/>
      </c>
      <c r="C94" s="178" t="str">
        <f>IF(סיווג!$V94&lt;&gt;1,"",'תנאי סף'!$F94)</f>
        <v/>
      </c>
      <c r="D94" s="267" t="str">
        <f>'מספר המתחרים'!Z94</f>
        <v/>
      </c>
      <c r="E94" s="267" t="str">
        <f>'מספר השופטים'!Z94</f>
        <v/>
      </c>
      <c r="F94" s="267" t="str">
        <f>'מיקום גיאוגרפי'!Z94</f>
        <v/>
      </c>
      <c r="G94" s="267" t="str">
        <f>תקציב!Z94</f>
        <v/>
      </c>
      <c r="H94" s="267"/>
      <c r="I94" s="267"/>
      <c r="J94" s="267"/>
      <c r="K94" s="267"/>
      <c r="L94" s="267"/>
      <c r="M94" s="268"/>
      <c r="N94" s="268"/>
      <c r="O94" s="268"/>
      <c r="P94" s="268"/>
      <c r="Q94" s="268"/>
      <c r="R94" s="268"/>
      <c r="S94" s="268"/>
      <c r="T94" s="268"/>
      <c r="U94" s="268"/>
      <c r="V94" s="268"/>
      <c r="W94" s="268"/>
      <c r="X94" s="268"/>
      <c r="Y94" s="268"/>
      <c r="Z94" s="268"/>
      <c r="AA94" s="268"/>
      <c r="AB94" s="268"/>
      <c r="AC94" s="268"/>
      <c r="AD94" s="268" t="str">
        <f t="shared" si="2"/>
        <v/>
      </c>
      <c r="AE94" s="268" t="str">
        <f t="shared" si="3"/>
        <v/>
      </c>
      <c r="AF94" s="269" t="str">
        <f t="shared" si="4"/>
        <v/>
      </c>
      <c r="AG94" s="257">
        <f t="shared" si="5"/>
        <v>1</v>
      </c>
      <c r="AH94" s="257">
        <f t="shared" si="6"/>
        <v>1</v>
      </c>
      <c r="AI94" s="257">
        <f t="shared" si="7"/>
        <v>1</v>
      </c>
      <c r="AJ94" s="257">
        <f t="shared" si="8"/>
        <v>1</v>
      </c>
      <c r="AK94" s="257">
        <f t="shared" si="9"/>
        <v>1</v>
      </c>
      <c r="AL94" s="257">
        <f t="shared" si="10"/>
        <v>1</v>
      </c>
      <c r="AM94" s="257">
        <f t="shared" si="11"/>
        <v>1</v>
      </c>
      <c r="AN94" s="257">
        <f t="shared" si="12"/>
        <v>1</v>
      </c>
      <c r="AO94" s="257">
        <f t="shared" si="13"/>
        <v>1</v>
      </c>
      <c r="AP94" s="257">
        <f t="shared" si="14"/>
        <v>1</v>
      </c>
      <c r="AQ94" s="257">
        <f t="shared" si="15"/>
        <v>1</v>
      </c>
      <c r="AR94" s="257">
        <f t="shared" si="16"/>
        <v>1</v>
      </c>
      <c r="AS94" s="257">
        <f t="shared" si="17"/>
        <v>1</v>
      </c>
      <c r="AT94" s="257">
        <f t="shared" si="18"/>
        <v>1</v>
      </c>
      <c r="AU94" s="257">
        <f t="shared" si="19"/>
        <v>1</v>
      </c>
      <c r="AV94" s="257">
        <f t="shared" si="20"/>
        <v>1</v>
      </c>
      <c r="AW94" s="257">
        <f t="shared" si="21"/>
        <v>1</v>
      </c>
      <c r="AX94" s="257">
        <f t="shared" si="22"/>
        <v>1</v>
      </c>
      <c r="AY94" s="257">
        <f t="shared" si="23"/>
        <v>1</v>
      </c>
      <c r="AZ94" s="257">
        <f t="shared" si="24"/>
        <v>1</v>
      </c>
      <c r="BA94" s="257">
        <f t="shared" si="25"/>
        <v>1</v>
      </c>
      <c r="BB94" s="257">
        <f t="shared" si="26"/>
        <v>1</v>
      </c>
      <c r="BC94" s="257">
        <f t="shared" si="27"/>
        <v>1</v>
      </c>
      <c r="BD94" s="257">
        <f t="shared" si="28"/>
        <v>1</v>
      </c>
      <c r="BE94" s="257">
        <f t="shared" si="29"/>
        <v>1</v>
      </c>
      <c r="BF94" s="257">
        <f t="shared" si="30"/>
        <v>1</v>
      </c>
      <c r="BG94" s="257">
        <f t="shared" si="31"/>
        <v>1</v>
      </c>
    </row>
    <row r="95" spans="1:59" ht="15.75" hidden="1" x14ac:dyDescent="0.25">
      <c r="A95" s="265"/>
      <c r="B95" s="266" t="str">
        <f t="shared" si="1"/>
        <v/>
      </c>
      <c r="C95" s="178" t="str">
        <f>IF(סיווג!$V95&lt;&gt;1,"",'תנאי סף'!$F95)</f>
        <v/>
      </c>
      <c r="D95" s="267" t="str">
        <f>'מספר המתחרים'!Z95</f>
        <v/>
      </c>
      <c r="E95" s="267" t="str">
        <f>'מספר השופטים'!Z95</f>
        <v/>
      </c>
      <c r="F95" s="267" t="str">
        <f>'מיקום גיאוגרפי'!Z95</f>
        <v/>
      </c>
      <c r="G95" s="267" t="str">
        <f>תקציב!Z95</f>
        <v/>
      </c>
      <c r="H95" s="267"/>
      <c r="I95" s="267"/>
      <c r="J95" s="267"/>
      <c r="K95" s="267"/>
      <c r="L95" s="267"/>
      <c r="M95" s="268"/>
      <c r="N95" s="268"/>
      <c r="O95" s="268"/>
      <c r="P95" s="268"/>
      <c r="Q95" s="268"/>
      <c r="R95" s="268"/>
      <c r="S95" s="268"/>
      <c r="T95" s="268"/>
      <c r="U95" s="268"/>
      <c r="V95" s="268"/>
      <c r="W95" s="268"/>
      <c r="X95" s="268"/>
      <c r="Y95" s="268"/>
      <c r="Z95" s="268"/>
      <c r="AA95" s="268"/>
      <c r="AB95" s="268"/>
      <c r="AC95" s="268"/>
      <c r="AD95" s="268" t="str">
        <f t="shared" si="2"/>
        <v/>
      </c>
      <c r="AE95" s="268" t="str">
        <f t="shared" si="3"/>
        <v/>
      </c>
      <c r="AF95" s="269" t="str">
        <f t="shared" si="4"/>
        <v/>
      </c>
      <c r="AG95" s="257">
        <f t="shared" si="5"/>
        <v>1</v>
      </c>
      <c r="AH95" s="257">
        <f t="shared" si="6"/>
        <v>1</v>
      </c>
      <c r="AI95" s="257">
        <f t="shared" si="7"/>
        <v>1</v>
      </c>
      <c r="AJ95" s="257">
        <f t="shared" si="8"/>
        <v>1</v>
      </c>
      <c r="AK95" s="257">
        <f t="shared" si="9"/>
        <v>1</v>
      </c>
      <c r="AL95" s="257">
        <f t="shared" si="10"/>
        <v>1</v>
      </c>
      <c r="AM95" s="257">
        <f t="shared" si="11"/>
        <v>1</v>
      </c>
      <c r="AN95" s="257">
        <f t="shared" si="12"/>
        <v>1</v>
      </c>
      <c r="AO95" s="257">
        <f t="shared" si="13"/>
        <v>1</v>
      </c>
      <c r="AP95" s="257">
        <f t="shared" si="14"/>
        <v>1</v>
      </c>
      <c r="AQ95" s="257">
        <f t="shared" si="15"/>
        <v>1</v>
      </c>
      <c r="AR95" s="257">
        <f t="shared" si="16"/>
        <v>1</v>
      </c>
      <c r="AS95" s="257">
        <f t="shared" si="17"/>
        <v>1</v>
      </c>
      <c r="AT95" s="257">
        <f t="shared" si="18"/>
        <v>1</v>
      </c>
      <c r="AU95" s="257">
        <f t="shared" si="19"/>
        <v>1</v>
      </c>
      <c r="AV95" s="257">
        <f t="shared" si="20"/>
        <v>1</v>
      </c>
      <c r="AW95" s="257">
        <f t="shared" si="21"/>
        <v>1</v>
      </c>
      <c r="AX95" s="257">
        <f t="shared" si="22"/>
        <v>1</v>
      </c>
      <c r="AY95" s="257">
        <f t="shared" si="23"/>
        <v>1</v>
      </c>
      <c r="AZ95" s="257">
        <f t="shared" si="24"/>
        <v>1</v>
      </c>
      <c r="BA95" s="257">
        <f t="shared" si="25"/>
        <v>1</v>
      </c>
      <c r="BB95" s="257">
        <f t="shared" si="26"/>
        <v>1</v>
      </c>
      <c r="BC95" s="257">
        <f t="shared" si="27"/>
        <v>1</v>
      </c>
      <c r="BD95" s="257">
        <f t="shared" si="28"/>
        <v>1</v>
      </c>
      <c r="BE95" s="257">
        <f t="shared" si="29"/>
        <v>1</v>
      </c>
      <c r="BF95" s="257">
        <f t="shared" si="30"/>
        <v>1</v>
      </c>
      <c r="BG95" s="257">
        <f t="shared" si="31"/>
        <v>1</v>
      </c>
    </row>
    <row r="96" spans="1:59" ht="15.75" hidden="1" x14ac:dyDescent="0.25">
      <c r="A96" s="265"/>
      <c r="B96" s="266" t="str">
        <f t="shared" ref="B96:B130" si="32">IF(F96="","",ROW()-30)</f>
        <v/>
      </c>
      <c r="C96" s="178" t="str">
        <f>IF(סיווג!$V96&lt;&gt;1,"",'תנאי סף'!$F96)</f>
        <v/>
      </c>
      <c r="D96" s="267" t="str">
        <f>'מספר המתחרים'!Z96</f>
        <v/>
      </c>
      <c r="E96" s="267" t="str">
        <f>'מספר השופטים'!Z96</f>
        <v/>
      </c>
      <c r="F96" s="267" t="str">
        <f>'מיקום גיאוגרפי'!Z96</f>
        <v/>
      </c>
      <c r="G96" s="267" t="str">
        <f>תקציב!Z96</f>
        <v/>
      </c>
      <c r="H96" s="267"/>
      <c r="I96" s="267"/>
      <c r="J96" s="267"/>
      <c r="K96" s="267"/>
      <c r="L96" s="267"/>
      <c r="M96" s="268"/>
      <c r="N96" s="268"/>
      <c r="O96" s="268"/>
      <c r="P96" s="268"/>
      <c r="Q96" s="268"/>
      <c r="R96" s="268"/>
      <c r="S96" s="268"/>
      <c r="T96" s="268"/>
      <c r="U96" s="268"/>
      <c r="V96" s="268"/>
      <c r="W96" s="268"/>
      <c r="X96" s="268"/>
      <c r="Y96" s="268"/>
      <c r="Z96" s="268"/>
      <c r="AA96" s="268"/>
      <c r="AB96" s="268"/>
      <c r="AC96" s="268"/>
      <c r="AD96" s="268" t="str">
        <f t="shared" ref="AD96:AD130" si="33">IF($C96="","",IF(AG96&lt;&gt;1,$AH$1,SUMPRODUCT($D$30:$AC$30,D96:AC96)))</f>
        <v/>
      </c>
      <c r="AE96" s="268" t="str">
        <f t="shared" ref="AE96:AE130" si="34">IF($C96="","",IF(AG96&lt;&gt;1,$AH$1,IFERROR(AD96/$AD$131,0)))</f>
        <v/>
      </c>
      <c r="AF96" s="269" t="str">
        <f t="shared" ref="AF96:AF130" si="35">IF($C96="","",IF(AG96&lt;&gt;1,$AH$1,AE96*$AF$30))</f>
        <v/>
      </c>
      <c r="AG96" s="257">
        <f t="shared" ref="AG96:AG130" si="36">IF(SUM(AH96:BG96)=COUNT(AH96:BG96),1,0)</f>
        <v>1</v>
      </c>
      <c r="AH96" s="257">
        <f t="shared" ref="AH96:AH130" si="37">IF(D96=$AH$1,0,1)</f>
        <v>1</v>
      </c>
      <c r="AI96" s="257">
        <f t="shared" ref="AI96:AI130" si="38">IF(E96=$AH$1,0,1)</f>
        <v>1</v>
      </c>
      <c r="AJ96" s="257">
        <f t="shared" ref="AJ96:AJ130" si="39">IF(F96=$AH$1,0,1)</f>
        <v>1</v>
      </c>
      <c r="AK96" s="257">
        <f t="shared" ref="AK96:AK130" si="40">IF(G96=$AH$1,0,1)</f>
        <v>1</v>
      </c>
      <c r="AL96" s="257">
        <f t="shared" ref="AL96:AL130" si="41">IF(H96=$AH$1,0,1)</f>
        <v>1</v>
      </c>
      <c r="AM96" s="257">
        <f t="shared" ref="AM96:AM130" si="42">IF(I96=$AH$1,0,1)</f>
        <v>1</v>
      </c>
      <c r="AN96" s="257">
        <f t="shared" ref="AN96:AN130" si="43">IF(J96=$AH$1,0,1)</f>
        <v>1</v>
      </c>
      <c r="AO96" s="257">
        <f t="shared" ref="AO96:AO130" si="44">IF(K96=$AH$1,0,1)</f>
        <v>1</v>
      </c>
      <c r="AP96" s="257">
        <f t="shared" ref="AP96:AP130" si="45">IF(L96=$AH$1,0,1)</f>
        <v>1</v>
      </c>
      <c r="AQ96" s="257">
        <f t="shared" ref="AQ96:AQ130" si="46">IF(M96=$AH$1,0,1)</f>
        <v>1</v>
      </c>
      <c r="AR96" s="257">
        <f t="shared" ref="AR96:AR130" si="47">IF(N96=$AH$1,0,1)</f>
        <v>1</v>
      </c>
      <c r="AS96" s="257">
        <f t="shared" ref="AS96:AS130" si="48">IF(O96=$AH$1,0,1)</f>
        <v>1</v>
      </c>
      <c r="AT96" s="257">
        <f t="shared" ref="AT96:AT130" si="49">IF(P96=$AH$1,0,1)</f>
        <v>1</v>
      </c>
      <c r="AU96" s="257">
        <f t="shared" ref="AU96:AU130" si="50">IF(Q96=$AH$1,0,1)</f>
        <v>1</v>
      </c>
      <c r="AV96" s="257">
        <f t="shared" ref="AV96:AV130" si="51">IF(R96=$AH$1,0,1)</f>
        <v>1</v>
      </c>
      <c r="AW96" s="257">
        <f t="shared" ref="AW96:AW130" si="52">IF(S96=$AH$1,0,1)</f>
        <v>1</v>
      </c>
      <c r="AX96" s="257">
        <f t="shared" ref="AX96:AX130" si="53">IF(T96=$AH$1,0,1)</f>
        <v>1</v>
      </c>
      <c r="AY96" s="257">
        <f t="shared" ref="AY96:AY130" si="54">IF(U96=$AH$1,0,1)</f>
        <v>1</v>
      </c>
      <c r="AZ96" s="257">
        <f t="shared" ref="AZ96:AZ130" si="55">IF(V96=$AH$1,0,1)</f>
        <v>1</v>
      </c>
      <c r="BA96" s="257">
        <f t="shared" ref="BA96:BA130" si="56">IF(W96=$AH$1,0,1)</f>
        <v>1</v>
      </c>
      <c r="BB96" s="257">
        <f t="shared" ref="BB96:BB130" si="57">IF(X96=$AH$1,0,1)</f>
        <v>1</v>
      </c>
      <c r="BC96" s="257">
        <f t="shared" ref="BC96:BC130" si="58">IF(Y96=$AH$1,0,1)</f>
        <v>1</v>
      </c>
      <c r="BD96" s="257">
        <f t="shared" ref="BD96:BD130" si="59">IF(Z96=$AH$1,0,1)</f>
        <v>1</v>
      </c>
      <c r="BE96" s="257">
        <f t="shared" ref="BE96:BE130" si="60">IF(AA96=$AH$1,0,1)</f>
        <v>1</v>
      </c>
      <c r="BF96" s="257">
        <f t="shared" ref="BF96:BF130" si="61">IF(AB96=$AH$1,0,1)</f>
        <v>1</v>
      </c>
      <c r="BG96" s="257">
        <f t="shared" ref="BG96:BG130" si="62">IF(AC96=$AH$1,0,1)</f>
        <v>1</v>
      </c>
    </row>
    <row r="97" spans="1:59" ht="15.75" hidden="1" x14ac:dyDescent="0.25">
      <c r="A97" s="265"/>
      <c r="B97" s="266" t="str">
        <f t="shared" si="32"/>
        <v/>
      </c>
      <c r="C97" s="178" t="str">
        <f>IF(סיווג!$V97&lt;&gt;1,"",'תנאי סף'!$F97)</f>
        <v/>
      </c>
      <c r="D97" s="267" t="str">
        <f>'מספר המתחרים'!Z97</f>
        <v/>
      </c>
      <c r="E97" s="267" t="str">
        <f>'מספר השופטים'!Z97</f>
        <v/>
      </c>
      <c r="F97" s="267" t="str">
        <f>'מיקום גיאוגרפי'!Z97</f>
        <v/>
      </c>
      <c r="G97" s="267" t="str">
        <f>תקציב!Z97</f>
        <v/>
      </c>
      <c r="H97" s="267"/>
      <c r="I97" s="267"/>
      <c r="J97" s="267"/>
      <c r="K97" s="267"/>
      <c r="L97" s="267"/>
      <c r="M97" s="268"/>
      <c r="N97" s="268"/>
      <c r="O97" s="268"/>
      <c r="P97" s="268"/>
      <c r="Q97" s="268"/>
      <c r="R97" s="268"/>
      <c r="S97" s="268"/>
      <c r="T97" s="268"/>
      <c r="U97" s="268"/>
      <c r="V97" s="268"/>
      <c r="W97" s="268"/>
      <c r="X97" s="268"/>
      <c r="Y97" s="268"/>
      <c r="Z97" s="268"/>
      <c r="AA97" s="268"/>
      <c r="AB97" s="268"/>
      <c r="AC97" s="268"/>
      <c r="AD97" s="268" t="str">
        <f t="shared" si="33"/>
        <v/>
      </c>
      <c r="AE97" s="268" t="str">
        <f t="shared" si="34"/>
        <v/>
      </c>
      <c r="AF97" s="269" t="str">
        <f t="shared" si="35"/>
        <v/>
      </c>
      <c r="AG97" s="257">
        <f t="shared" si="36"/>
        <v>1</v>
      </c>
      <c r="AH97" s="257">
        <f t="shared" si="37"/>
        <v>1</v>
      </c>
      <c r="AI97" s="257">
        <f t="shared" si="38"/>
        <v>1</v>
      </c>
      <c r="AJ97" s="257">
        <f t="shared" si="39"/>
        <v>1</v>
      </c>
      <c r="AK97" s="257">
        <f t="shared" si="40"/>
        <v>1</v>
      </c>
      <c r="AL97" s="257">
        <f t="shared" si="41"/>
        <v>1</v>
      </c>
      <c r="AM97" s="257">
        <f t="shared" si="42"/>
        <v>1</v>
      </c>
      <c r="AN97" s="257">
        <f t="shared" si="43"/>
        <v>1</v>
      </c>
      <c r="AO97" s="257">
        <f t="shared" si="44"/>
        <v>1</v>
      </c>
      <c r="AP97" s="257">
        <f t="shared" si="45"/>
        <v>1</v>
      </c>
      <c r="AQ97" s="257">
        <f t="shared" si="46"/>
        <v>1</v>
      </c>
      <c r="AR97" s="257">
        <f t="shared" si="47"/>
        <v>1</v>
      </c>
      <c r="AS97" s="257">
        <f t="shared" si="48"/>
        <v>1</v>
      </c>
      <c r="AT97" s="257">
        <f t="shared" si="49"/>
        <v>1</v>
      </c>
      <c r="AU97" s="257">
        <f t="shared" si="50"/>
        <v>1</v>
      </c>
      <c r="AV97" s="257">
        <f t="shared" si="51"/>
        <v>1</v>
      </c>
      <c r="AW97" s="257">
        <f t="shared" si="52"/>
        <v>1</v>
      </c>
      <c r="AX97" s="257">
        <f t="shared" si="53"/>
        <v>1</v>
      </c>
      <c r="AY97" s="257">
        <f t="shared" si="54"/>
        <v>1</v>
      </c>
      <c r="AZ97" s="257">
        <f t="shared" si="55"/>
        <v>1</v>
      </c>
      <c r="BA97" s="257">
        <f t="shared" si="56"/>
        <v>1</v>
      </c>
      <c r="BB97" s="257">
        <f t="shared" si="57"/>
        <v>1</v>
      </c>
      <c r="BC97" s="257">
        <f t="shared" si="58"/>
        <v>1</v>
      </c>
      <c r="BD97" s="257">
        <f t="shared" si="59"/>
        <v>1</v>
      </c>
      <c r="BE97" s="257">
        <f t="shared" si="60"/>
        <v>1</v>
      </c>
      <c r="BF97" s="257">
        <f t="shared" si="61"/>
        <v>1</v>
      </c>
      <c r="BG97" s="257">
        <f t="shared" si="62"/>
        <v>1</v>
      </c>
    </row>
    <row r="98" spans="1:59" ht="15.75" hidden="1" x14ac:dyDescent="0.25">
      <c r="A98" s="265"/>
      <c r="B98" s="266" t="str">
        <f t="shared" si="32"/>
        <v/>
      </c>
      <c r="C98" s="178" t="str">
        <f>IF(סיווג!$V98&lt;&gt;1,"",'תנאי סף'!$F98)</f>
        <v/>
      </c>
      <c r="D98" s="267" t="str">
        <f>'מספר המתחרים'!Z98</f>
        <v/>
      </c>
      <c r="E98" s="267" t="str">
        <f>'מספר השופטים'!Z98</f>
        <v/>
      </c>
      <c r="F98" s="267" t="str">
        <f>'מיקום גיאוגרפי'!Z98</f>
        <v/>
      </c>
      <c r="G98" s="267" t="str">
        <f>תקציב!Z98</f>
        <v/>
      </c>
      <c r="H98" s="267"/>
      <c r="I98" s="267"/>
      <c r="J98" s="267"/>
      <c r="K98" s="267"/>
      <c r="L98" s="267"/>
      <c r="M98" s="268"/>
      <c r="N98" s="268"/>
      <c r="O98" s="268"/>
      <c r="P98" s="268"/>
      <c r="Q98" s="268"/>
      <c r="R98" s="268"/>
      <c r="S98" s="268"/>
      <c r="T98" s="268"/>
      <c r="U98" s="268"/>
      <c r="V98" s="268"/>
      <c r="W98" s="268"/>
      <c r="X98" s="268"/>
      <c r="Y98" s="268"/>
      <c r="Z98" s="268"/>
      <c r="AA98" s="268"/>
      <c r="AB98" s="268"/>
      <c r="AC98" s="268"/>
      <c r="AD98" s="268" t="str">
        <f t="shared" si="33"/>
        <v/>
      </c>
      <c r="AE98" s="268" t="str">
        <f t="shared" si="34"/>
        <v/>
      </c>
      <c r="AF98" s="269" t="str">
        <f t="shared" si="35"/>
        <v/>
      </c>
      <c r="AG98" s="257">
        <f t="shared" si="36"/>
        <v>1</v>
      </c>
      <c r="AH98" s="257">
        <f t="shared" si="37"/>
        <v>1</v>
      </c>
      <c r="AI98" s="257">
        <f t="shared" si="38"/>
        <v>1</v>
      </c>
      <c r="AJ98" s="257">
        <f t="shared" si="39"/>
        <v>1</v>
      </c>
      <c r="AK98" s="257">
        <f t="shared" si="40"/>
        <v>1</v>
      </c>
      <c r="AL98" s="257">
        <f t="shared" si="41"/>
        <v>1</v>
      </c>
      <c r="AM98" s="257">
        <f t="shared" si="42"/>
        <v>1</v>
      </c>
      <c r="AN98" s="257">
        <f t="shared" si="43"/>
        <v>1</v>
      </c>
      <c r="AO98" s="257">
        <f t="shared" si="44"/>
        <v>1</v>
      </c>
      <c r="AP98" s="257">
        <f t="shared" si="45"/>
        <v>1</v>
      </c>
      <c r="AQ98" s="257">
        <f t="shared" si="46"/>
        <v>1</v>
      </c>
      <c r="AR98" s="257">
        <f t="shared" si="47"/>
        <v>1</v>
      </c>
      <c r="AS98" s="257">
        <f t="shared" si="48"/>
        <v>1</v>
      </c>
      <c r="AT98" s="257">
        <f t="shared" si="49"/>
        <v>1</v>
      </c>
      <c r="AU98" s="257">
        <f t="shared" si="50"/>
        <v>1</v>
      </c>
      <c r="AV98" s="257">
        <f t="shared" si="51"/>
        <v>1</v>
      </c>
      <c r="AW98" s="257">
        <f t="shared" si="52"/>
        <v>1</v>
      </c>
      <c r="AX98" s="257">
        <f t="shared" si="53"/>
        <v>1</v>
      </c>
      <c r="AY98" s="257">
        <f t="shared" si="54"/>
        <v>1</v>
      </c>
      <c r="AZ98" s="257">
        <f t="shared" si="55"/>
        <v>1</v>
      </c>
      <c r="BA98" s="257">
        <f t="shared" si="56"/>
        <v>1</v>
      </c>
      <c r="BB98" s="257">
        <f t="shared" si="57"/>
        <v>1</v>
      </c>
      <c r="BC98" s="257">
        <f t="shared" si="58"/>
        <v>1</v>
      </c>
      <c r="BD98" s="257">
        <f t="shared" si="59"/>
        <v>1</v>
      </c>
      <c r="BE98" s="257">
        <f t="shared" si="60"/>
        <v>1</v>
      </c>
      <c r="BF98" s="257">
        <f t="shared" si="61"/>
        <v>1</v>
      </c>
      <c r="BG98" s="257">
        <f t="shared" si="62"/>
        <v>1</v>
      </c>
    </row>
    <row r="99" spans="1:59" ht="15.75" hidden="1" x14ac:dyDescent="0.25">
      <c r="A99" s="265"/>
      <c r="B99" s="266" t="str">
        <f t="shared" si="32"/>
        <v/>
      </c>
      <c r="C99" s="178" t="str">
        <f>IF(סיווג!$V99&lt;&gt;1,"",'תנאי סף'!$F99)</f>
        <v/>
      </c>
      <c r="D99" s="267" t="str">
        <f>'מספר המתחרים'!Z99</f>
        <v/>
      </c>
      <c r="E99" s="267" t="str">
        <f>'מספר השופטים'!Z99</f>
        <v/>
      </c>
      <c r="F99" s="267" t="str">
        <f>'מיקום גיאוגרפי'!Z99</f>
        <v/>
      </c>
      <c r="G99" s="267" t="str">
        <f>תקציב!Z99</f>
        <v/>
      </c>
      <c r="H99" s="267"/>
      <c r="I99" s="267"/>
      <c r="J99" s="267"/>
      <c r="K99" s="267"/>
      <c r="L99" s="267"/>
      <c r="M99" s="268"/>
      <c r="N99" s="268"/>
      <c r="O99" s="268"/>
      <c r="P99" s="268"/>
      <c r="Q99" s="268"/>
      <c r="R99" s="268"/>
      <c r="S99" s="268"/>
      <c r="T99" s="268"/>
      <c r="U99" s="268"/>
      <c r="V99" s="268"/>
      <c r="W99" s="268"/>
      <c r="X99" s="268"/>
      <c r="Y99" s="268"/>
      <c r="Z99" s="268"/>
      <c r="AA99" s="268"/>
      <c r="AB99" s="268"/>
      <c r="AC99" s="268"/>
      <c r="AD99" s="268" t="str">
        <f t="shared" si="33"/>
        <v/>
      </c>
      <c r="AE99" s="268" t="str">
        <f t="shared" si="34"/>
        <v/>
      </c>
      <c r="AF99" s="269" t="str">
        <f t="shared" si="35"/>
        <v/>
      </c>
      <c r="AG99" s="257">
        <f t="shared" si="36"/>
        <v>1</v>
      </c>
      <c r="AH99" s="257">
        <f t="shared" si="37"/>
        <v>1</v>
      </c>
      <c r="AI99" s="257">
        <f t="shared" si="38"/>
        <v>1</v>
      </c>
      <c r="AJ99" s="257">
        <f t="shared" si="39"/>
        <v>1</v>
      </c>
      <c r="AK99" s="257">
        <f t="shared" si="40"/>
        <v>1</v>
      </c>
      <c r="AL99" s="257">
        <f t="shared" si="41"/>
        <v>1</v>
      </c>
      <c r="AM99" s="257">
        <f t="shared" si="42"/>
        <v>1</v>
      </c>
      <c r="AN99" s="257">
        <f t="shared" si="43"/>
        <v>1</v>
      </c>
      <c r="AO99" s="257">
        <f t="shared" si="44"/>
        <v>1</v>
      </c>
      <c r="AP99" s="257">
        <f t="shared" si="45"/>
        <v>1</v>
      </c>
      <c r="AQ99" s="257">
        <f t="shared" si="46"/>
        <v>1</v>
      </c>
      <c r="AR99" s="257">
        <f t="shared" si="47"/>
        <v>1</v>
      </c>
      <c r="AS99" s="257">
        <f t="shared" si="48"/>
        <v>1</v>
      </c>
      <c r="AT99" s="257">
        <f t="shared" si="49"/>
        <v>1</v>
      </c>
      <c r="AU99" s="257">
        <f t="shared" si="50"/>
        <v>1</v>
      </c>
      <c r="AV99" s="257">
        <f t="shared" si="51"/>
        <v>1</v>
      </c>
      <c r="AW99" s="257">
        <f t="shared" si="52"/>
        <v>1</v>
      </c>
      <c r="AX99" s="257">
        <f t="shared" si="53"/>
        <v>1</v>
      </c>
      <c r="AY99" s="257">
        <f t="shared" si="54"/>
        <v>1</v>
      </c>
      <c r="AZ99" s="257">
        <f t="shared" si="55"/>
        <v>1</v>
      </c>
      <c r="BA99" s="257">
        <f t="shared" si="56"/>
        <v>1</v>
      </c>
      <c r="BB99" s="257">
        <f t="shared" si="57"/>
        <v>1</v>
      </c>
      <c r="BC99" s="257">
        <f t="shared" si="58"/>
        <v>1</v>
      </c>
      <c r="BD99" s="257">
        <f t="shared" si="59"/>
        <v>1</v>
      </c>
      <c r="BE99" s="257">
        <f t="shared" si="60"/>
        <v>1</v>
      </c>
      <c r="BF99" s="257">
        <f t="shared" si="61"/>
        <v>1</v>
      </c>
      <c r="BG99" s="257">
        <f t="shared" si="62"/>
        <v>1</v>
      </c>
    </row>
    <row r="100" spans="1:59" ht="15.75" hidden="1" x14ac:dyDescent="0.25">
      <c r="A100" s="265"/>
      <c r="B100" s="266" t="str">
        <f t="shared" si="32"/>
        <v/>
      </c>
      <c r="C100" s="178" t="str">
        <f>IF(סיווג!$V100&lt;&gt;1,"",'תנאי סף'!$F100)</f>
        <v/>
      </c>
      <c r="D100" s="267" t="str">
        <f>'מספר המתחרים'!Z100</f>
        <v/>
      </c>
      <c r="E100" s="267" t="str">
        <f>'מספר השופטים'!Z100</f>
        <v/>
      </c>
      <c r="F100" s="267" t="str">
        <f>'מיקום גיאוגרפי'!Z100</f>
        <v/>
      </c>
      <c r="G100" s="267" t="str">
        <f>תקציב!Z100</f>
        <v/>
      </c>
      <c r="H100" s="267"/>
      <c r="I100" s="267"/>
      <c r="J100" s="267"/>
      <c r="K100" s="267"/>
      <c r="L100" s="267"/>
      <c r="M100" s="268"/>
      <c r="N100" s="268"/>
      <c r="O100" s="268"/>
      <c r="P100" s="268"/>
      <c r="Q100" s="268"/>
      <c r="R100" s="268"/>
      <c r="S100" s="268"/>
      <c r="T100" s="268"/>
      <c r="U100" s="268"/>
      <c r="V100" s="268"/>
      <c r="W100" s="268"/>
      <c r="X100" s="268"/>
      <c r="Y100" s="268"/>
      <c r="Z100" s="268"/>
      <c r="AA100" s="268"/>
      <c r="AB100" s="268"/>
      <c r="AC100" s="268"/>
      <c r="AD100" s="268" t="str">
        <f t="shared" si="33"/>
        <v/>
      </c>
      <c r="AE100" s="268" t="str">
        <f t="shared" si="34"/>
        <v/>
      </c>
      <c r="AF100" s="269" t="str">
        <f t="shared" si="35"/>
        <v/>
      </c>
      <c r="AG100" s="257">
        <f t="shared" si="36"/>
        <v>1</v>
      </c>
      <c r="AH100" s="257">
        <f t="shared" si="37"/>
        <v>1</v>
      </c>
      <c r="AI100" s="257">
        <f t="shared" si="38"/>
        <v>1</v>
      </c>
      <c r="AJ100" s="257">
        <f t="shared" si="39"/>
        <v>1</v>
      </c>
      <c r="AK100" s="257">
        <f t="shared" si="40"/>
        <v>1</v>
      </c>
      <c r="AL100" s="257">
        <f t="shared" si="41"/>
        <v>1</v>
      </c>
      <c r="AM100" s="257">
        <f t="shared" si="42"/>
        <v>1</v>
      </c>
      <c r="AN100" s="257">
        <f t="shared" si="43"/>
        <v>1</v>
      </c>
      <c r="AO100" s="257">
        <f t="shared" si="44"/>
        <v>1</v>
      </c>
      <c r="AP100" s="257">
        <f t="shared" si="45"/>
        <v>1</v>
      </c>
      <c r="AQ100" s="257">
        <f t="shared" si="46"/>
        <v>1</v>
      </c>
      <c r="AR100" s="257">
        <f t="shared" si="47"/>
        <v>1</v>
      </c>
      <c r="AS100" s="257">
        <f t="shared" si="48"/>
        <v>1</v>
      </c>
      <c r="AT100" s="257">
        <f t="shared" si="49"/>
        <v>1</v>
      </c>
      <c r="AU100" s="257">
        <f t="shared" si="50"/>
        <v>1</v>
      </c>
      <c r="AV100" s="257">
        <f t="shared" si="51"/>
        <v>1</v>
      </c>
      <c r="AW100" s="257">
        <f t="shared" si="52"/>
        <v>1</v>
      </c>
      <c r="AX100" s="257">
        <f t="shared" si="53"/>
        <v>1</v>
      </c>
      <c r="AY100" s="257">
        <f t="shared" si="54"/>
        <v>1</v>
      </c>
      <c r="AZ100" s="257">
        <f t="shared" si="55"/>
        <v>1</v>
      </c>
      <c r="BA100" s="257">
        <f t="shared" si="56"/>
        <v>1</v>
      </c>
      <c r="BB100" s="257">
        <f t="shared" si="57"/>
        <v>1</v>
      </c>
      <c r="BC100" s="257">
        <f t="shared" si="58"/>
        <v>1</v>
      </c>
      <c r="BD100" s="257">
        <f t="shared" si="59"/>
        <v>1</v>
      </c>
      <c r="BE100" s="257">
        <f t="shared" si="60"/>
        <v>1</v>
      </c>
      <c r="BF100" s="257">
        <f t="shared" si="61"/>
        <v>1</v>
      </c>
      <c r="BG100" s="257">
        <f t="shared" si="62"/>
        <v>1</v>
      </c>
    </row>
    <row r="101" spans="1:59" ht="15.75" hidden="1" x14ac:dyDescent="0.25">
      <c r="A101" s="265"/>
      <c r="B101" s="266" t="str">
        <f t="shared" si="32"/>
        <v/>
      </c>
      <c r="C101" s="178" t="str">
        <f>IF(סיווג!$V101&lt;&gt;1,"",'תנאי סף'!$F101)</f>
        <v/>
      </c>
      <c r="D101" s="267" t="str">
        <f>'מספר המתחרים'!Z101</f>
        <v/>
      </c>
      <c r="E101" s="267" t="str">
        <f>'מספר השופטים'!Z101</f>
        <v/>
      </c>
      <c r="F101" s="267" t="str">
        <f>'מיקום גיאוגרפי'!Z101</f>
        <v/>
      </c>
      <c r="G101" s="267" t="str">
        <f>תקציב!Z101</f>
        <v/>
      </c>
      <c r="H101" s="267"/>
      <c r="I101" s="267"/>
      <c r="J101" s="267"/>
      <c r="K101" s="267"/>
      <c r="L101" s="267"/>
      <c r="M101" s="268"/>
      <c r="N101" s="268"/>
      <c r="O101" s="268"/>
      <c r="P101" s="268"/>
      <c r="Q101" s="268"/>
      <c r="R101" s="268"/>
      <c r="S101" s="268"/>
      <c r="T101" s="268"/>
      <c r="U101" s="268"/>
      <c r="V101" s="268"/>
      <c r="W101" s="268"/>
      <c r="X101" s="268"/>
      <c r="Y101" s="268"/>
      <c r="Z101" s="268"/>
      <c r="AA101" s="268"/>
      <c r="AB101" s="268"/>
      <c r="AC101" s="268"/>
      <c r="AD101" s="268" t="str">
        <f t="shared" si="33"/>
        <v/>
      </c>
      <c r="AE101" s="268" t="str">
        <f t="shared" si="34"/>
        <v/>
      </c>
      <c r="AF101" s="269" t="str">
        <f t="shared" si="35"/>
        <v/>
      </c>
      <c r="AG101" s="257">
        <f t="shared" si="36"/>
        <v>1</v>
      </c>
      <c r="AH101" s="257">
        <f t="shared" si="37"/>
        <v>1</v>
      </c>
      <c r="AI101" s="257">
        <f t="shared" si="38"/>
        <v>1</v>
      </c>
      <c r="AJ101" s="257">
        <f t="shared" si="39"/>
        <v>1</v>
      </c>
      <c r="AK101" s="257">
        <f t="shared" si="40"/>
        <v>1</v>
      </c>
      <c r="AL101" s="257">
        <f t="shared" si="41"/>
        <v>1</v>
      </c>
      <c r="AM101" s="257">
        <f t="shared" si="42"/>
        <v>1</v>
      </c>
      <c r="AN101" s="257">
        <f t="shared" si="43"/>
        <v>1</v>
      </c>
      <c r="AO101" s="257">
        <f t="shared" si="44"/>
        <v>1</v>
      </c>
      <c r="AP101" s="257">
        <f t="shared" si="45"/>
        <v>1</v>
      </c>
      <c r="AQ101" s="257">
        <f t="shared" si="46"/>
        <v>1</v>
      </c>
      <c r="AR101" s="257">
        <f t="shared" si="47"/>
        <v>1</v>
      </c>
      <c r="AS101" s="257">
        <f t="shared" si="48"/>
        <v>1</v>
      </c>
      <c r="AT101" s="257">
        <f t="shared" si="49"/>
        <v>1</v>
      </c>
      <c r="AU101" s="257">
        <f t="shared" si="50"/>
        <v>1</v>
      </c>
      <c r="AV101" s="257">
        <f t="shared" si="51"/>
        <v>1</v>
      </c>
      <c r="AW101" s="257">
        <f t="shared" si="52"/>
        <v>1</v>
      </c>
      <c r="AX101" s="257">
        <f t="shared" si="53"/>
        <v>1</v>
      </c>
      <c r="AY101" s="257">
        <f t="shared" si="54"/>
        <v>1</v>
      </c>
      <c r="AZ101" s="257">
        <f t="shared" si="55"/>
        <v>1</v>
      </c>
      <c r="BA101" s="257">
        <f t="shared" si="56"/>
        <v>1</v>
      </c>
      <c r="BB101" s="257">
        <f t="shared" si="57"/>
        <v>1</v>
      </c>
      <c r="BC101" s="257">
        <f t="shared" si="58"/>
        <v>1</v>
      </c>
      <c r="BD101" s="257">
        <f t="shared" si="59"/>
        <v>1</v>
      </c>
      <c r="BE101" s="257">
        <f t="shared" si="60"/>
        <v>1</v>
      </c>
      <c r="BF101" s="257">
        <f t="shared" si="61"/>
        <v>1</v>
      </c>
      <c r="BG101" s="257">
        <f t="shared" si="62"/>
        <v>1</v>
      </c>
    </row>
    <row r="102" spans="1:59" ht="15.75" hidden="1" x14ac:dyDescent="0.25">
      <c r="A102" s="265"/>
      <c r="B102" s="266" t="str">
        <f t="shared" si="32"/>
        <v/>
      </c>
      <c r="C102" s="178" t="str">
        <f>IF(סיווג!$V102&lt;&gt;1,"",'תנאי סף'!$F102)</f>
        <v/>
      </c>
      <c r="D102" s="267" t="str">
        <f>'מספר המתחרים'!Z102</f>
        <v/>
      </c>
      <c r="E102" s="267" t="str">
        <f>'מספר השופטים'!Z102</f>
        <v/>
      </c>
      <c r="F102" s="267" t="str">
        <f>'מיקום גיאוגרפי'!Z102</f>
        <v/>
      </c>
      <c r="G102" s="267" t="str">
        <f>תקציב!Z102</f>
        <v/>
      </c>
      <c r="H102" s="267"/>
      <c r="I102" s="267"/>
      <c r="J102" s="267"/>
      <c r="K102" s="267"/>
      <c r="L102" s="267"/>
      <c r="M102" s="268"/>
      <c r="N102" s="268"/>
      <c r="O102" s="268"/>
      <c r="P102" s="268"/>
      <c r="Q102" s="268"/>
      <c r="R102" s="268"/>
      <c r="S102" s="268"/>
      <c r="T102" s="268"/>
      <c r="U102" s="268"/>
      <c r="V102" s="268"/>
      <c r="W102" s="268"/>
      <c r="X102" s="268"/>
      <c r="Y102" s="268"/>
      <c r="Z102" s="268"/>
      <c r="AA102" s="268"/>
      <c r="AB102" s="268"/>
      <c r="AC102" s="268"/>
      <c r="AD102" s="268" t="str">
        <f t="shared" si="33"/>
        <v/>
      </c>
      <c r="AE102" s="268" t="str">
        <f t="shared" si="34"/>
        <v/>
      </c>
      <c r="AF102" s="269" t="str">
        <f t="shared" si="35"/>
        <v/>
      </c>
      <c r="AG102" s="257">
        <f t="shared" si="36"/>
        <v>1</v>
      </c>
      <c r="AH102" s="257">
        <f t="shared" si="37"/>
        <v>1</v>
      </c>
      <c r="AI102" s="257">
        <f t="shared" si="38"/>
        <v>1</v>
      </c>
      <c r="AJ102" s="257">
        <f t="shared" si="39"/>
        <v>1</v>
      </c>
      <c r="AK102" s="257">
        <f t="shared" si="40"/>
        <v>1</v>
      </c>
      <c r="AL102" s="257">
        <f t="shared" si="41"/>
        <v>1</v>
      </c>
      <c r="AM102" s="257">
        <f t="shared" si="42"/>
        <v>1</v>
      </c>
      <c r="AN102" s="257">
        <f t="shared" si="43"/>
        <v>1</v>
      </c>
      <c r="AO102" s="257">
        <f t="shared" si="44"/>
        <v>1</v>
      </c>
      <c r="AP102" s="257">
        <f t="shared" si="45"/>
        <v>1</v>
      </c>
      <c r="AQ102" s="257">
        <f t="shared" si="46"/>
        <v>1</v>
      </c>
      <c r="AR102" s="257">
        <f t="shared" si="47"/>
        <v>1</v>
      </c>
      <c r="AS102" s="257">
        <f t="shared" si="48"/>
        <v>1</v>
      </c>
      <c r="AT102" s="257">
        <f t="shared" si="49"/>
        <v>1</v>
      </c>
      <c r="AU102" s="257">
        <f t="shared" si="50"/>
        <v>1</v>
      </c>
      <c r="AV102" s="257">
        <f t="shared" si="51"/>
        <v>1</v>
      </c>
      <c r="AW102" s="257">
        <f t="shared" si="52"/>
        <v>1</v>
      </c>
      <c r="AX102" s="257">
        <f t="shared" si="53"/>
        <v>1</v>
      </c>
      <c r="AY102" s="257">
        <f t="shared" si="54"/>
        <v>1</v>
      </c>
      <c r="AZ102" s="257">
        <f t="shared" si="55"/>
        <v>1</v>
      </c>
      <c r="BA102" s="257">
        <f t="shared" si="56"/>
        <v>1</v>
      </c>
      <c r="BB102" s="257">
        <f t="shared" si="57"/>
        <v>1</v>
      </c>
      <c r="BC102" s="257">
        <f t="shared" si="58"/>
        <v>1</v>
      </c>
      <c r="BD102" s="257">
        <f t="shared" si="59"/>
        <v>1</v>
      </c>
      <c r="BE102" s="257">
        <f t="shared" si="60"/>
        <v>1</v>
      </c>
      <c r="BF102" s="257">
        <f t="shared" si="61"/>
        <v>1</v>
      </c>
      <c r="BG102" s="257">
        <f t="shared" si="62"/>
        <v>1</v>
      </c>
    </row>
    <row r="103" spans="1:59" ht="15.75" hidden="1" x14ac:dyDescent="0.25">
      <c r="A103" s="265"/>
      <c r="B103" s="266" t="str">
        <f t="shared" si="32"/>
        <v/>
      </c>
      <c r="C103" s="178" t="str">
        <f>IF(סיווג!$V103&lt;&gt;1,"",'תנאי סף'!$F103)</f>
        <v/>
      </c>
      <c r="D103" s="267" t="str">
        <f>'מספר המתחרים'!Z103</f>
        <v/>
      </c>
      <c r="E103" s="267" t="str">
        <f>'מספר השופטים'!Z103</f>
        <v/>
      </c>
      <c r="F103" s="267" t="str">
        <f>'מיקום גיאוגרפי'!Z103</f>
        <v/>
      </c>
      <c r="G103" s="267" t="str">
        <f>תקציב!Z103</f>
        <v/>
      </c>
      <c r="H103" s="267"/>
      <c r="I103" s="267"/>
      <c r="J103" s="267"/>
      <c r="K103" s="267"/>
      <c r="L103" s="267"/>
      <c r="M103" s="268"/>
      <c r="N103" s="268"/>
      <c r="O103" s="268"/>
      <c r="P103" s="268"/>
      <c r="Q103" s="268"/>
      <c r="R103" s="268"/>
      <c r="S103" s="268"/>
      <c r="T103" s="268"/>
      <c r="U103" s="268"/>
      <c r="V103" s="268"/>
      <c r="W103" s="268"/>
      <c r="X103" s="268"/>
      <c r="Y103" s="268"/>
      <c r="Z103" s="268"/>
      <c r="AA103" s="268"/>
      <c r="AB103" s="268"/>
      <c r="AC103" s="268"/>
      <c r="AD103" s="268" t="str">
        <f t="shared" si="33"/>
        <v/>
      </c>
      <c r="AE103" s="268" t="str">
        <f t="shared" si="34"/>
        <v/>
      </c>
      <c r="AF103" s="269" t="str">
        <f t="shared" si="35"/>
        <v/>
      </c>
      <c r="AG103" s="257">
        <f t="shared" si="36"/>
        <v>1</v>
      </c>
      <c r="AH103" s="257">
        <f t="shared" si="37"/>
        <v>1</v>
      </c>
      <c r="AI103" s="257">
        <f t="shared" si="38"/>
        <v>1</v>
      </c>
      <c r="AJ103" s="257">
        <f t="shared" si="39"/>
        <v>1</v>
      </c>
      <c r="AK103" s="257">
        <f t="shared" si="40"/>
        <v>1</v>
      </c>
      <c r="AL103" s="257">
        <f t="shared" si="41"/>
        <v>1</v>
      </c>
      <c r="AM103" s="257">
        <f t="shared" si="42"/>
        <v>1</v>
      </c>
      <c r="AN103" s="257">
        <f t="shared" si="43"/>
        <v>1</v>
      </c>
      <c r="AO103" s="257">
        <f t="shared" si="44"/>
        <v>1</v>
      </c>
      <c r="AP103" s="257">
        <f t="shared" si="45"/>
        <v>1</v>
      </c>
      <c r="AQ103" s="257">
        <f t="shared" si="46"/>
        <v>1</v>
      </c>
      <c r="AR103" s="257">
        <f t="shared" si="47"/>
        <v>1</v>
      </c>
      <c r="AS103" s="257">
        <f t="shared" si="48"/>
        <v>1</v>
      </c>
      <c r="AT103" s="257">
        <f t="shared" si="49"/>
        <v>1</v>
      </c>
      <c r="AU103" s="257">
        <f t="shared" si="50"/>
        <v>1</v>
      </c>
      <c r="AV103" s="257">
        <f t="shared" si="51"/>
        <v>1</v>
      </c>
      <c r="AW103" s="257">
        <f t="shared" si="52"/>
        <v>1</v>
      </c>
      <c r="AX103" s="257">
        <f t="shared" si="53"/>
        <v>1</v>
      </c>
      <c r="AY103" s="257">
        <f t="shared" si="54"/>
        <v>1</v>
      </c>
      <c r="AZ103" s="257">
        <f t="shared" si="55"/>
        <v>1</v>
      </c>
      <c r="BA103" s="257">
        <f t="shared" si="56"/>
        <v>1</v>
      </c>
      <c r="BB103" s="257">
        <f t="shared" si="57"/>
        <v>1</v>
      </c>
      <c r="BC103" s="257">
        <f t="shared" si="58"/>
        <v>1</v>
      </c>
      <c r="BD103" s="257">
        <f t="shared" si="59"/>
        <v>1</v>
      </c>
      <c r="BE103" s="257">
        <f t="shared" si="60"/>
        <v>1</v>
      </c>
      <c r="BF103" s="257">
        <f t="shared" si="61"/>
        <v>1</v>
      </c>
      <c r="BG103" s="257">
        <f t="shared" si="62"/>
        <v>1</v>
      </c>
    </row>
    <row r="104" spans="1:59" ht="15.75" hidden="1" x14ac:dyDescent="0.25">
      <c r="A104" s="265"/>
      <c r="B104" s="266" t="str">
        <f t="shared" si="32"/>
        <v/>
      </c>
      <c r="C104" s="178" t="str">
        <f>IF(סיווג!$V104&lt;&gt;1,"",'תנאי סף'!$F104)</f>
        <v/>
      </c>
      <c r="D104" s="267" t="str">
        <f>'מספר המתחרים'!Z104</f>
        <v/>
      </c>
      <c r="E104" s="267" t="str">
        <f>'מספר השופטים'!Z104</f>
        <v/>
      </c>
      <c r="F104" s="267" t="str">
        <f>'מיקום גיאוגרפי'!Z104</f>
        <v/>
      </c>
      <c r="G104" s="267" t="str">
        <f>תקציב!Z104</f>
        <v/>
      </c>
      <c r="H104" s="267"/>
      <c r="I104" s="267"/>
      <c r="J104" s="267"/>
      <c r="K104" s="267"/>
      <c r="L104" s="267"/>
      <c r="M104" s="268"/>
      <c r="N104" s="268"/>
      <c r="O104" s="268"/>
      <c r="P104" s="268"/>
      <c r="Q104" s="268"/>
      <c r="R104" s="268"/>
      <c r="S104" s="268"/>
      <c r="T104" s="268"/>
      <c r="U104" s="268"/>
      <c r="V104" s="268"/>
      <c r="W104" s="268"/>
      <c r="X104" s="268"/>
      <c r="Y104" s="268"/>
      <c r="Z104" s="268"/>
      <c r="AA104" s="268"/>
      <c r="AB104" s="268"/>
      <c r="AC104" s="268"/>
      <c r="AD104" s="268" t="str">
        <f t="shared" si="33"/>
        <v/>
      </c>
      <c r="AE104" s="268" t="str">
        <f t="shared" si="34"/>
        <v/>
      </c>
      <c r="AF104" s="269" t="str">
        <f t="shared" si="35"/>
        <v/>
      </c>
      <c r="AG104" s="257">
        <f t="shared" si="36"/>
        <v>1</v>
      </c>
      <c r="AH104" s="257">
        <f t="shared" si="37"/>
        <v>1</v>
      </c>
      <c r="AI104" s="257">
        <f t="shared" si="38"/>
        <v>1</v>
      </c>
      <c r="AJ104" s="257">
        <f t="shared" si="39"/>
        <v>1</v>
      </c>
      <c r="AK104" s="257">
        <f t="shared" si="40"/>
        <v>1</v>
      </c>
      <c r="AL104" s="257">
        <f t="shared" si="41"/>
        <v>1</v>
      </c>
      <c r="AM104" s="257">
        <f t="shared" si="42"/>
        <v>1</v>
      </c>
      <c r="AN104" s="257">
        <f t="shared" si="43"/>
        <v>1</v>
      </c>
      <c r="AO104" s="257">
        <f t="shared" si="44"/>
        <v>1</v>
      </c>
      <c r="AP104" s="257">
        <f t="shared" si="45"/>
        <v>1</v>
      </c>
      <c r="AQ104" s="257">
        <f t="shared" si="46"/>
        <v>1</v>
      </c>
      <c r="AR104" s="257">
        <f t="shared" si="47"/>
        <v>1</v>
      </c>
      <c r="AS104" s="257">
        <f t="shared" si="48"/>
        <v>1</v>
      </c>
      <c r="AT104" s="257">
        <f t="shared" si="49"/>
        <v>1</v>
      </c>
      <c r="AU104" s="257">
        <f t="shared" si="50"/>
        <v>1</v>
      </c>
      <c r="AV104" s="257">
        <f t="shared" si="51"/>
        <v>1</v>
      </c>
      <c r="AW104" s="257">
        <f t="shared" si="52"/>
        <v>1</v>
      </c>
      <c r="AX104" s="257">
        <f t="shared" si="53"/>
        <v>1</v>
      </c>
      <c r="AY104" s="257">
        <f t="shared" si="54"/>
        <v>1</v>
      </c>
      <c r="AZ104" s="257">
        <f t="shared" si="55"/>
        <v>1</v>
      </c>
      <c r="BA104" s="257">
        <f t="shared" si="56"/>
        <v>1</v>
      </c>
      <c r="BB104" s="257">
        <f t="shared" si="57"/>
        <v>1</v>
      </c>
      <c r="BC104" s="257">
        <f t="shared" si="58"/>
        <v>1</v>
      </c>
      <c r="BD104" s="257">
        <f t="shared" si="59"/>
        <v>1</v>
      </c>
      <c r="BE104" s="257">
        <f t="shared" si="60"/>
        <v>1</v>
      </c>
      <c r="BF104" s="257">
        <f t="shared" si="61"/>
        <v>1</v>
      </c>
      <c r="BG104" s="257">
        <f t="shared" si="62"/>
        <v>1</v>
      </c>
    </row>
    <row r="105" spans="1:59" ht="15.75" hidden="1" x14ac:dyDescent="0.25">
      <c r="A105" s="265"/>
      <c r="B105" s="266" t="str">
        <f t="shared" si="32"/>
        <v/>
      </c>
      <c r="C105" s="178" t="str">
        <f>IF(סיווג!$V105&lt;&gt;1,"",'תנאי סף'!$F105)</f>
        <v/>
      </c>
      <c r="D105" s="267" t="str">
        <f>'מספר המתחרים'!Z105</f>
        <v/>
      </c>
      <c r="E105" s="267" t="str">
        <f>'מספר השופטים'!Z105</f>
        <v/>
      </c>
      <c r="F105" s="267" t="str">
        <f>'מיקום גיאוגרפי'!Z105</f>
        <v/>
      </c>
      <c r="G105" s="267" t="str">
        <f>תקציב!Z105</f>
        <v/>
      </c>
      <c r="H105" s="267"/>
      <c r="I105" s="267"/>
      <c r="J105" s="267"/>
      <c r="K105" s="267"/>
      <c r="L105" s="267"/>
      <c r="M105" s="268"/>
      <c r="N105" s="268"/>
      <c r="O105" s="268"/>
      <c r="P105" s="268"/>
      <c r="Q105" s="268"/>
      <c r="R105" s="268"/>
      <c r="S105" s="268"/>
      <c r="T105" s="268"/>
      <c r="U105" s="268"/>
      <c r="V105" s="268"/>
      <c r="W105" s="268"/>
      <c r="X105" s="268"/>
      <c r="Y105" s="268"/>
      <c r="Z105" s="268"/>
      <c r="AA105" s="268"/>
      <c r="AB105" s="268"/>
      <c r="AC105" s="268"/>
      <c r="AD105" s="268" t="str">
        <f t="shared" si="33"/>
        <v/>
      </c>
      <c r="AE105" s="268" t="str">
        <f t="shared" si="34"/>
        <v/>
      </c>
      <c r="AF105" s="269" t="str">
        <f t="shared" si="35"/>
        <v/>
      </c>
      <c r="AG105" s="257">
        <f t="shared" si="36"/>
        <v>1</v>
      </c>
      <c r="AH105" s="257">
        <f t="shared" si="37"/>
        <v>1</v>
      </c>
      <c r="AI105" s="257">
        <f t="shared" si="38"/>
        <v>1</v>
      </c>
      <c r="AJ105" s="257">
        <f t="shared" si="39"/>
        <v>1</v>
      </c>
      <c r="AK105" s="257">
        <f t="shared" si="40"/>
        <v>1</v>
      </c>
      <c r="AL105" s="257">
        <f t="shared" si="41"/>
        <v>1</v>
      </c>
      <c r="AM105" s="257">
        <f t="shared" si="42"/>
        <v>1</v>
      </c>
      <c r="AN105" s="257">
        <f t="shared" si="43"/>
        <v>1</v>
      </c>
      <c r="AO105" s="257">
        <f t="shared" si="44"/>
        <v>1</v>
      </c>
      <c r="AP105" s="257">
        <f t="shared" si="45"/>
        <v>1</v>
      </c>
      <c r="AQ105" s="257">
        <f t="shared" si="46"/>
        <v>1</v>
      </c>
      <c r="AR105" s="257">
        <f t="shared" si="47"/>
        <v>1</v>
      </c>
      <c r="AS105" s="257">
        <f t="shared" si="48"/>
        <v>1</v>
      </c>
      <c r="AT105" s="257">
        <f t="shared" si="49"/>
        <v>1</v>
      </c>
      <c r="AU105" s="257">
        <f t="shared" si="50"/>
        <v>1</v>
      </c>
      <c r="AV105" s="257">
        <f t="shared" si="51"/>
        <v>1</v>
      </c>
      <c r="AW105" s="257">
        <f t="shared" si="52"/>
        <v>1</v>
      </c>
      <c r="AX105" s="257">
        <f t="shared" si="53"/>
        <v>1</v>
      </c>
      <c r="AY105" s="257">
        <f t="shared" si="54"/>
        <v>1</v>
      </c>
      <c r="AZ105" s="257">
        <f t="shared" si="55"/>
        <v>1</v>
      </c>
      <c r="BA105" s="257">
        <f t="shared" si="56"/>
        <v>1</v>
      </c>
      <c r="BB105" s="257">
        <f t="shared" si="57"/>
        <v>1</v>
      </c>
      <c r="BC105" s="257">
        <f t="shared" si="58"/>
        <v>1</v>
      </c>
      <c r="BD105" s="257">
        <f t="shared" si="59"/>
        <v>1</v>
      </c>
      <c r="BE105" s="257">
        <f t="shared" si="60"/>
        <v>1</v>
      </c>
      <c r="BF105" s="257">
        <f t="shared" si="61"/>
        <v>1</v>
      </c>
      <c r="BG105" s="257">
        <f t="shared" si="62"/>
        <v>1</v>
      </c>
    </row>
    <row r="106" spans="1:59" ht="15.75" hidden="1" x14ac:dyDescent="0.25">
      <c r="A106" s="265"/>
      <c r="B106" s="266" t="str">
        <f t="shared" si="32"/>
        <v/>
      </c>
      <c r="C106" s="178" t="str">
        <f>IF(סיווג!$V106&lt;&gt;1,"",'תנאי סף'!$F106)</f>
        <v/>
      </c>
      <c r="D106" s="267" t="str">
        <f>'מספר המתחרים'!Z106</f>
        <v/>
      </c>
      <c r="E106" s="267" t="str">
        <f>'מספר השופטים'!Z106</f>
        <v/>
      </c>
      <c r="F106" s="267" t="str">
        <f>'מיקום גיאוגרפי'!Z106</f>
        <v/>
      </c>
      <c r="G106" s="267" t="str">
        <f>תקציב!Z106</f>
        <v/>
      </c>
      <c r="H106" s="267"/>
      <c r="I106" s="267"/>
      <c r="J106" s="267"/>
      <c r="K106" s="267"/>
      <c r="L106" s="267"/>
      <c r="M106" s="268"/>
      <c r="N106" s="268"/>
      <c r="O106" s="268"/>
      <c r="P106" s="268"/>
      <c r="Q106" s="268"/>
      <c r="R106" s="268"/>
      <c r="S106" s="268"/>
      <c r="T106" s="268"/>
      <c r="U106" s="268"/>
      <c r="V106" s="268"/>
      <c r="W106" s="268"/>
      <c r="X106" s="268"/>
      <c r="Y106" s="268"/>
      <c r="Z106" s="268"/>
      <c r="AA106" s="268"/>
      <c r="AB106" s="268"/>
      <c r="AC106" s="268"/>
      <c r="AD106" s="268" t="str">
        <f t="shared" si="33"/>
        <v/>
      </c>
      <c r="AE106" s="268" t="str">
        <f t="shared" si="34"/>
        <v/>
      </c>
      <c r="AF106" s="269" t="str">
        <f t="shared" si="35"/>
        <v/>
      </c>
      <c r="AG106" s="257">
        <f t="shared" si="36"/>
        <v>1</v>
      </c>
      <c r="AH106" s="257">
        <f t="shared" si="37"/>
        <v>1</v>
      </c>
      <c r="AI106" s="257">
        <f t="shared" si="38"/>
        <v>1</v>
      </c>
      <c r="AJ106" s="257">
        <f t="shared" si="39"/>
        <v>1</v>
      </c>
      <c r="AK106" s="257">
        <f t="shared" si="40"/>
        <v>1</v>
      </c>
      <c r="AL106" s="257">
        <f t="shared" si="41"/>
        <v>1</v>
      </c>
      <c r="AM106" s="257">
        <f t="shared" si="42"/>
        <v>1</v>
      </c>
      <c r="AN106" s="257">
        <f t="shared" si="43"/>
        <v>1</v>
      </c>
      <c r="AO106" s="257">
        <f t="shared" si="44"/>
        <v>1</v>
      </c>
      <c r="AP106" s="257">
        <f t="shared" si="45"/>
        <v>1</v>
      </c>
      <c r="AQ106" s="257">
        <f t="shared" si="46"/>
        <v>1</v>
      </c>
      <c r="AR106" s="257">
        <f t="shared" si="47"/>
        <v>1</v>
      </c>
      <c r="AS106" s="257">
        <f t="shared" si="48"/>
        <v>1</v>
      </c>
      <c r="AT106" s="257">
        <f t="shared" si="49"/>
        <v>1</v>
      </c>
      <c r="AU106" s="257">
        <f t="shared" si="50"/>
        <v>1</v>
      </c>
      <c r="AV106" s="257">
        <f t="shared" si="51"/>
        <v>1</v>
      </c>
      <c r="AW106" s="257">
        <f t="shared" si="52"/>
        <v>1</v>
      </c>
      <c r="AX106" s="257">
        <f t="shared" si="53"/>
        <v>1</v>
      </c>
      <c r="AY106" s="257">
        <f t="shared" si="54"/>
        <v>1</v>
      </c>
      <c r="AZ106" s="257">
        <f t="shared" si="55"/>
        <v>1</v>
      </c>
      <c r="BA106" s="257">
        <f t="shared" si="56"/>
        <v>1</v>
      </c>
      <c r="BB106" s="257">
        <f t="shared" si="57"/>
        <v>1</v>
      </c>
      <c r="BC106" s="257">
        <f t="shared" si="58"/>
        <v>1</v>
      </c>
      <c r="BD106" s="257">
        <f t="shared" si="59"/>
        <v>1</v>
      </c>
      <c r="BE106" s="257">
        <f t="shared" si="60"/>
        <v>1</v>
      </c>
      <c r="BF106" s="257">
        <f t="shared" si="61"/>
        <v>1</v>
      </c>
      <c r="BG106" s="257">
        <f t="shared" si="62"/>
        <v>1</v>
      </c>
    </row>
    <row r="107" spans="1:59" ht="15.75" hidden="1" x14ac:dyDescent="0.25">
      <c r="A107" s="265"/>
      <c r="B107" s="266" t="str">
        <f t="shared" si="32"/>
        <v/>
      </c>
      <c r="C107" s="178" t="str">
        <f>IF(סיווג!$V107&lt;&gt;1,"",'תנאי סף'!$F107)</f>
        <v/>
      </c>
      <c r="D107" s="267" t="str">
        <f>'מספר המתחרים'!Z107</f>
        <v/>
      </c>
      <c r="E107" s="267" t="str">
        <f>'מספר השופטים'!Z107</f>
        <v/>
      </c>
      <c r="F107" s="267" t="str">
        <f>'מיקום גיאוגרפי'!Z107</f>
        <v/>
      </c>
      <c r="G107" s="267" t="str">
        <f>תקציב!Z107</f>
        <v/>
      </c>
      <c r="H107" s="267"/>
      <c r="I107" s="267"/>
      <c r="J107" s="267"/>
      <c r="K107" s="267"/>
      <c r="L107" s="267"/>
      <c r="M107" s="268"/>
      <c r="N107" s="268"/>
      <c r="O107" s="268"/>
      <c r="P107" s="268"/>
      <c r="Q107" s="268"/>
      <c r="R107" s="268"/>
      <c r="S107" s="268"/>
      <c r="T107" s="268"/>
      <c r="U107" s="268"/>
      <c r="V107" s="268"/>
      <c r="W107" s="268"/>
      <c r="X107" s="268"/>
      <c r="Y107" s="268"/>
      <c r="Z107" s="268"/>
      <c r="AA107" s="268"/>
      <c r="AB107" s="268"/>
      <c r="AC107" s="268"/>
      <c r="AD107" s="268" t="str">
        <f t="shared" si="33"/>
        <v/>
      </c>
      <c r="AE107" s="268" t="str">
        <f t="shared" si="34"/>
        <v/>
      </c>
      <c r="AF107" s="269" t="str">
        <f t="shared" si="35"/>
        <v/>
      </c>
      <c r="AG107" s="257">
        <f t="shared" si="36"/>
        <v>1</v>
      </c>
      <c r="AH107" s="257">
        <f t="shared" si="37"/>
        <v>1</v>
      </c>
      <c r="AI107" s="257">
        <f t="shared" si="38"/>
        <v>1</v>
      </c>
      <c r="AJ107" s="257">
        <f t="shared" si="39"/>
        <v>1</v>
      </c>
      <c r="AK107" s="257">
        <f t="shared" si="40"/>
        <v>1</v>
      </c>
      <c r="AL107" s="257">
        <f t="shared" si="41"/>
        <v>1</v>
      </c>
      <c r="AM107" s="257">
        <f t="shared" si="42"/>
        <v>1</v>
      </c>
      <c r="AN107" s="257">
        <f t="shared" si="43"/>
        <v>1</v>
      </c>
      <c r="AO107" s="257">
        <f t="shared" si="44"/>
        <v>1</v>
      </c>
      <c r="AP107" s="257">
        <f t="shared" si="45"/>
        <v>1</v>
      </c>
      <c r="AQ107" s="257">
        <f t="shared" si="46"/>
        <v>1</v>
      </c>
      <c r="AR107" s="257">
        <f t="shared" si="47"/>
        <v>1</v>
      </c>
      <c r="AS107" s="257">
        <f t="shared" si="48"/>
        <v>1</v>
      </c>
      <c r="AT107" s="257">
        <f t="shared" si="49"/>
        <v>1</v>
      </c>
      <c r="AU107" s="257">
        <f t="shared" si="50"/>
        <v>1</v>
      </c>
      <c r="AV107" s="257">
        <f t="shared" si="51"/>
        <v>1</v>
      </c>
      <c r="AW107" s="257">
        <f t="shared" si="52"/>
        <v>1</v>
      </c>
      <c r="AX107" s="257">
        <f t="shared" si="53"/>
        <v>1</v>
      </c>
      <c r="AY107" s="257">
        <f t="shared" si="54"/>
        <v>1</v>
      </c>
      <c r="AZ107" s="257">
        <f t="shared" si="55"/>
        <v>1</v>
      </c>
      <c r="BA107" s="257">
        <f t="shared" si="56"/>
        <v>1</v>
      </c>
      <c r="BB107" s="257">
        <f t="shared" si="57"/>
        <v>1</v>
      </c>
      <c r="BC107" s="257">
        <f t="shared" si="58"/>
        <v>1</v>
      </c>
      <c r="BD107" s="257">
        <f t="shared" si="59"/>
        <v>1</v>
      </c>
      <c r="BE107" s="257">
        <f t="shared" si="60"/>
        <v>1</v>
      </c>
      <c r="BF107" s="257">
        <f t="shared" si="61"/>
        <v>1</v>
      </c>
      <c r="BG107" s="257">
        <f t="shared" si="62"/>
        <v>1</v>
      </c>
    </row>
    <row r="108" spans="1:59" ht="15.75" hidden="1" x14ac:dyDescent="0.25">
      <c r="A108" s="265"/>
      <c r="B108" s="266" t="str">
        <f t="shared" si="32"/>
        <v/>
      </c>
      <c r="C108" s="178" t="str">
        <f>IF(סיווג!$V108&lt;&gt;1,"",'תנאי סף'!$F108)</f>
        <v/>
      </c>
      <c r="D108" s="267" t="str">
        <f>'מספר המתחרים'!Z108</f>
        <v/>
      </c>
      <c r="E108" s="267" t="str">
        <f>'מספר השופטים'!Z108</f>
        <v/>
      </c>
      <c r="F108" s="267" t="str">
        <f>'מיקום גיאוגרפי'!Z108</f>
        <v/>
      </c>
      <c r="G108" s="267" t="str">
        <f>תקציב!Z108</f>
        <v/>
      </c>
      <c r="H108" s="267"/>
      <c r="I108" s="267"/>
      <c r="J108" s="267"/>
      <c r="K108" s="267"/>
      <c r="L108" s="267"/>
      <c r="M108" s="268"/>
      <c r="N108" s="268"/>
      <c r="O108" s="268"/>
      <c r="P108" s="268"/>
      <c r="Q108" s="268"/>
      <c r="R108" s="268"/>
      <c r="S108" s="268"/>
      <c r="T108" s="268"/>
      <c r="U108" s="268"/>
      <c r="V108" s="268"/>
      <c r="W108" s="268"/>
      <c r="X108" s="268"/>
      <c r="Y108" s="268"/>
      <c r="Z108" s="268"/>
      <c r="AA108" s="268"/>
      <c r="AB108" s="268"/>
      <c r="AC108" s="268"/>
      <c r="AD108" s="268" t="str">
        <f t="shared" si="33"/>
        <v/>
      </c>
      <c r="AE108" s="268" t="str">
        <f t="shared" si="34"/>
        <v/>
      </c>
      <c r="AF108" s="269" t="str">
        <f t="shared" si="35"/>
        <v/>
      </c>
      <c r="AG108" s="257">
        <f t="shared" si="36"/>
        <v>1</v>
      </c>
      <c r="AH108" s="257">
        <f t="shared" si="37"/>
        <v>1</v>
      </c>
      <c r="AI108" s="257">
        <f t="shared" si="38"/>
        <v>1</v>
      </c>
      <c r="AJ108" s="257">
        <f t="shared" si="39"/>
        <v>1</v>
      </c>
      <c r="AK108" s="257">
        <f t="shared" si="40"/>
        <v>1</v>
      </c>
      <c r="AL108" s="257">
        <f t="shared" si="41"/>
        <v>1</v>
      </c>
      <c r="AM108" s="257">
        <f t="shared" si="42"/>
        <v>1</v>
      </c>
      <c r="AN108" s="257">
        <f t="shared" si="43"/>
        <v>1</v>
      </c>
      <c r="AO108" s="257">
        <f t="shared" si="44"/>
        <v>1</v>
      </c>
      <c r="AP108" s="257">
        <f t="shared" si="45"/>
        <v>1</v>
      </c>
      <c r="AQ108" s="257">
        <f t="shared" si="46"/>
        <v>1</v>
      </c>
      <c r="AR108" s="257">
        <f t="shared" si="47"/>
        <v>1</v>
      </c>
      <c r="AS108" s="257">
        <f t="shared" si="48"/>
        <v>1</v>
      </c>
      <c r="AT108" s="257">
        <f t="shared" si="49"/>
        <v>1</v>
      </c>
      <c r="AU108" s="257">
        <f t="shared" si="50"/>
        <v>1</v>
      </c>
      <c r="AV108" s="257">
        <f t="shared" si="51"/>
        <v>1</v>
      </c>
      <c r="AW108" s="257">
        <f t="shared" si="52"/>
        <v>1</v>
      </c>
      <c r="AX108" s="257">
        <f t="shared" si="53"/>
        <v>1</v>
      </c>
      <c r="AY108" s="257">
        <f t="shared" si="54"/>
        <v>1</v>
      </c>
      <c r="AZ108" s="257">
        <f t="shared" si="55"/>
        <v>1</v>
      </c>
      <c r="BA108" s="257">
        <f t="shared" si="56"/>
        <v>1</v>
      </c>
      <c r="BB108" s="257">
        <f t="shared" si="57"/>
        <v>1</v>
      </c>
      <c r="BC108" s="257">
        <f t="shared" si="58"/>
        <v>1</v>
      </c>
      <c r="BD108" s="257">
        <f t="shared" si="59"/>
        <v>1</v>
      </c>
      <c r="BE108" s="257">
        <f t="shared" si="60"/>
        <v>1</v>
      </c>
      <c r="BF108" s="257">
        <f t="shared" si="61"/>
        <v>1</v>
      </c>
      <c r="BG108" s="257">
        <f t="shared" si="62"/>
        <v>1</v>
      </c>
    </row>
    <row r="109" spans="1:59" ht="15.75" hidden="1" x14ac:dyDescent="0.25">
      <c r="A109" s="265"/>
      <c r="B109" s="266" t="str">
        <f t="shared" si="32"/>
        <v/>
      </c>
      <c r="C109" s="178" t="str">
        <f>IF(סיווג!$V109&lt;&gt;1,"",'תנאי סף'!$F109)</f>
        <v/>
      </c>
      <c r="D109" s="267" t="str">
        <f>'מספר המתחרים'!Z109</f>
        <v/>
      </c>
      <c r="E109" s="267" t="str">
        <f>'מספר השופטים'!Z109</f>
        <v/>
      </c>
      <c r="F109" s="267" t="str">
        <f>'מיקום גיאוגרפי'!Z109</f>
        <v/>
      </c>
      <c r="G109" s="267" t="str">
        <f>תקציב!Z109</f>
        <v/>
      </c>
      <c r="H109" s="267"/>
      <c r="I109" s="267"/>
      <c r="J109" s="267"/>
      <c r="K109" s="267"/>
      <c r="L109" s="267"/>
      <c r="M109" s="268"/>
      <c r="N109" s="268"/>
      <c r="O109" s="268"/>
      <c r="P109" s="268"/>
      <c r="Q109" s="268"/>
      <c r="R109" s="268"/>
      <c r="S109" s="268"/>
      <c r="T109" s="268"/>
      <c r="U109" s="268"/>
      <c r="V109" s="268"/>
      <c r="W109" s="268"/>
      <c r="X109" s="268"/>
      <c r="Y109" s="268"/>
      <c r="Z109" s="268"/>
      <c r="AA109" s="268"/>
      <c r="AB109" s="268"/>
      <c r="AC109" s="268"/>
      <c r="AD109" s="268" t="str">
        <f t="shared" si="33"/>
        <v/>
      </c>
      <c r="AE109" s="268" t="str">
        <f t="shared" si="34"/>
        <v/>
      </c>
      <c r="AF109" s="269" t="str">
        <f t="shared" si="35"/>
        <v/>
      </c>
      <c r="AG109" s="257">
        <f t="shared" si="36"/>
        <v>1</v>
      </c>
      <c r="AH109" s="257">
        <f t="shared" si="37"/>
        <v>1</v>
      </c>
      <c r="AI109" s="257">
        <f t="shared" si="38"/>
        <v>1</v>
      </c>
      <c r="AJ109" s="257">
        <f t="shared" si="39"/>
        <v>1</v>
      </c>
      <c r="AK109" s="257">
        <f t="shared" si="40"/>
        <v>1</v>
      </c>
      <c r="AL109" s="257">
        <f t="shared" si="41"/>
        <v>1</v>
      </c>
      <c r="AM109" s="257">
        <f t="shared" si="42"/>
        <v>1</v>
      </c>
      <c r="AN109" s="257">
        <f t="shared" si="43"/>
        <v>1</v>
      </c>
      <c r="AO109" s="257">
        <f t="shared" si="44"/>
        <v>1</v>
      </c>
      <c r="AP109" s="257">
        <f t="shared" si="45"/>
        <v>1</v>
      </c>
      <c r="AQ109" s="257">
        <f t="shared" si="46"/>
        <v>1</v>
      </c>
      <c r="AR109" s="257">
        <f t="shared" si="47"/>
        <v>1</v>
      </c>
      <c r="AS109" s="257">
        <f t="shared" si="48"/>
        <v>1</v>
      </c>
      <c r="AT109" s="257">
        <f t="shared" si="49"/>
        <v>1</v>
      </c>
      <c r="AU109" s="257">
        <f t="shared" si="50"/>
        <v>1</v>
      </c>
      <c r="AV109" s="257">
        <f t="shared" si="51"/>
        <v>1</v>
      </c>
      <c r="AW109" s="257">
        <f t="shared" si="52"/>
        <v>1</v>
      </c>
      <c r="AX109" s="257">
        <f t="shared" si="53"/>
        <v>1</v>
      </c>
      <c r="AY109" s="257">
        <f t="shared" si="54"/>
        <v>1</v>
      </c>
      <c r="AZ109" s="257">
        <f t="shared" si="55"/>
        <v>1</v>
      </c>
      <c r="BA109" s="257">
        <f t="shared" si="56"/>
        <v>1</v>
      </c>
      <c r="BB109" s="257">
        <f t="shared" si="57"/>
        <v>1</v>
      </c>
      <c r="BC109" s="257">
        <f t="shared" si="58"/>
        <v>1</v>
      </c>
      <c r="BD109" s="257">
        <f t="shared" si="59"/>
        <v>1</v>
      </c>
      <c r="BE109" s="257">
        <f t="shared" si="60"/>
        <v>1</v>
      </c>
      <c r="BF109" s="257">
        <f t="shared" si="61"/>
        <v>1</v>
      </c>
      <c r="BG109" s="257">
        <f t="shared" si="62"/>
        <v>1</v>
      </c>
    </row>
    <row r="110" spans="1:59" ht="15.75" hidden="1" x14ac:dyDescent="0.25">
      <c r="A110" s="265"/>
      <c r="B110" s="266" t="str">
        <f t="shared" si="32"/>
        <v/>
      </c>
      <c r="C110" s="178" t="str">
        <f>IF(סיווג!$V110&lt;&gt;1,"",'תנאי סף'!$F110)</f>
        <v/>
      </c>
      <c r="D110" s="267" t="str">
        <f>'מספר המתחרים'!Z110</f>
        <v/>
      </c>
      <c r="E110" s="267" t="str">
        <f>'מספר השופטים'!Z110</f>
        <v/>
      </c>
      <c r="F110" s="267" t="str">
        <f>'מיקום גיאוגרפי'!Z110</f>
        <v/>
      </c>
      <c r="G110" s="267" t="str">
        <f>תקציב!Z110</f>
        <v/>
      </c>
      <c r="H110" s="267"/>
      <c r="I110" s="267"/>
      <c r="J110" s="267"/>
      <c r="K110" s="267"/>
      <c r="L110" s="267"/>
      <c r="M110" s="268"/>
      <c r="N110" s="268"/>
      <c r="O110" s="268"/>
      <c r="P110" s="268"/>
      <c r="Q110" s="268"/>
      <c r="R110" s="268"/>
      <c r="S110" s="268"/>
      <c r="T110" s="268"/>
      <c r="U110" s="268"/>
      <c r="V110" s="268"/>
      <c r="W110" s="268"/>
      <c r="X110" s="268"/>
      <c r="Y110" s="268"/>
      <c r="Z110" s="268"/>
      <c r="AA110" s="268"/>
      <c r="AB110" s="268"/>
      <c r="AC110" s="268"/>
      <c r="AD110" s="268" t="str">
        <f t="shared" si="33"/>
        <v/>
      </c>
      <c r="AE110" s="268" t="str">
        <f t="shared" si="34"/>
        <v/>
      </c>
      <c r="AF110" s="269" t="str">
        <f t="shared" si="35"/>
        <v/>
      </c>
      <c r="AG110" s="257">
        <f t="shared" si="36"/>
        <v>1</v>
      </c>
      <c r="AH110" s="257">
        <f t="shared" si="37"/>
        <v>1</v>
      </c>
      <c r="AI110" s="257">
        <f t="shared" si="38"/>
        <v>1</v>
      </c>
      <c r="AJ110" s="257">
        <f t="shared" si="39"/>
        <v>1</v>
      </c>
      <c r="AK110" s="257">
        <f t="shared" si="40"/>
        <v>1</v>
      </c>
      <c r="AL110" s="257">
        <f t="shared" si="41"/>
        <v>1</v>
      </c>
      <c r="AM110" s="257">
        <f t="shared" si="42"/>
        <v>1</v>
      </c>
      <c r="AN110" s="257">
        <f t="shared" si="43"/>
        <v>1</v>
      </c>
      <c r="AO110" s="257">
        <f t="shared" si="44"/>
        <v>1</v>
      </c>
      <c r="AP110" s="257">
        <f t="shared" si="45"/>
        <v>1</v>
      </c>
      <c r="AQ110" s="257">
        <f t="shared" si="46"/>
        <v>1</v>
      </c>
      <c r="AR110" s="257">
        <f t="shared" si="47"/>
        <v>1</v>
      </c>
      <c r="AS110" s="257">
        <f t="shared" si="48"/>
        <v>1</v>
      </c>
      <c r="AT110" s="257">
        <f t="shared" si="49"/>
        <v>1</v>
      </c>
      <c r="AU110" s="257">
        <f t="shared" si="50"/>
        <v>1</v>
      </c>
      <c r="AV110" s="257">
        <f t="shared" si="51"/>
        <v>1</v>
      </c>
      <c r="AW110" s="257">
        <f t="shared" si="52"/>
        <v>1</v>
      </c>
      <c r="AX110" s="257">
        <f t="shared" si="53"/>
        <v>1</v>
      </c>
      <c r="AY110" s="257">
        <f t="shared" si="54"/>
        <v>1</v>
      </c>
      <c r="AZ110" s="257">
        <f t="shared" si="55"/>
        <v>1</v>
      </c>
      <c r="BA110" s="257">
        <f t="shared" si="56"/>
        <v>1</v>
      </c>
      <c r="BB110" s="257">
        <f t="shared" si="57"/>
        <v>1</v>
      </c>
      <c r="BC110" s="257">
        <f t="shared" si="58"/>
        <v>1</v>
      </c>
      <c r="BD110" s="257">
        <f t="shared" si="59"/>
        <v>1</v>
      </c>
      <c r="BE110" s="257">
        <f t="shared" si="60"/>
        <v>1</v>
      </c>
      <c r="BF110" s="257">
        <f t="shared" si="61"/>
        <v>1</v>
      </c>
      <c r="BG110" s="257">
        <f t="shared" si="62"/>
        <v>1</v>
      </c>
    </row>
    <row r="111" spans="1:59" ht="15.75" hidden="1" x14ac:dyDescent="0.25">
      <c r="A111" s="265"/>
      <c r="B111" s="266" t="str">
        <f t="shared" si="32"/>
        <v/>
      </c>
      <c r="C111" s="178" t="str">
        <f>IF(סיווג!$V111&lt;&gt;1,"",'תנאי סף'!$F111)</f>
        <v/>
      </c>
      <c r="D111" s="267" t="str">
        <f>'מספר המתחרים'!Z111</f>
        <v/>
      </c>
      <c r="E111" s="267" t="str">
        <f>'מספר השופטים'!Z111</f>
        <v/>
      </c>
      <c r="F111" s="267" t="str">
        <f>'מיקום גיאוגרפי'!Z111</f>
        <v/>
      </c>
      <c r="G111" s="267" t="str">
        <f>תקציב!Z111</f>
        <v/>
      </c>
      <c r="H111" s="267"/>
      <c r="I111" s="267"/>
      <c r="J111" s="267"/>
      <c r="K111" s="267"/>
      <c r="L111" s="267"/>
      <c r="M111" s="268"/>
      <c r="N111" s="268"/>
      <c r="O111" s="268"/>
      <c r="P111" s="268"/>
      <c r="Q111" s="268"/>
      <c r="R111" s="268"/>
      <c r="S111" s="268"/>
      <c r="T111" s="268"/>
      <c r="U111" s="268"/>
      <c r="V111" s="268"/>
      <c r="W111" s="268"/>
      <c r="X111" s="268"/>
      <c r="Y111" s="268"/>
      <c r="Z111" s="268"/>
      <c r="AA111" s="268"/>
      <c r="AB111" s="268"/>
      <c r="AC111" s="268"/>
      <c r="AD111" s="268" t="str">
        <f t="shared" si="33"/>
        <v/>
      </c>
      <c r="AE111" s="268" t="str">
        <f t="shared" si="34"/>
        <v/>
      </c>
      <c r="AF111" s="269" t="str">
        <f t="shared" si="35"/>
        <v/>
      </c>
      <c r="AG111" s="257">
        <f t="shared" si="36"/>
        <v>1</v>
      </c>
      <c r="AH111" s="257">
        <f t="shared" si="37"/>
        <v>1</v>
      </c>
      <c r="AI111" s="257">
        <f t="shared" si="38"/>
        <v>1</v>
      </c>
      <c r="AJ111" s="257">
        <f t="shared" si="39"/>
        <v>1</v>
      </c>
      <c r="AK111" s="257">
        <f t="shared" si="40"/>
        <v>1</v>
      </c>
      <c r="AL111" s="257">
        <f t="shared" si="41"/>
        <v>1</v>
      </c>
      <c r="AM111" s="257">
        <f t="shared" si="42"/>
        <v>1</v>
      </c>
      <c r="AN111" s="257">
        <f t="shared" si="43"/>
        <v>1</v>
      </c>
      <c r="AO111" s="257">
        <f t="shared" si="44"/>
        <v>1</v>
      </c>
      <c r="AP111" s="257">
        <f t="shared" si="45"/>
        <v>1</v>
      </c>
      <c r="AQ111" s="257">
        <f t="shared" si="46"/>
        <v>1</v>
      </c>
      <c r="AR111" s="257">
        <f t="shared" si="47"/>
        <v>1</v>
      </c>
      <c r="AS111" s="257">
        <f t="shared" si="48"/>
        <v>1</v>
      </c>
      <c r="AT111" s="257">
        <f t="shared" si="49"/>
        <v>1</v>
      </c>
      <c r="AU111" s="257">
        <f t="shared" si="50"/>
        <v>1</v>
      </c>
      <c r="AV111" s="257">
        <f t="shared" si="51"/>
        <v>1</v>
      </c>
      <c r="AW111" s="257">
        <f t="shared" si="52"/>
        <v>1</v>
      </c>
      <c r="AX111" s="257">
        <f t="shared" si="53"/>
        <v>1</v>
      </c>
      <c r="AY111" s="257">
        <f t="shared" si="54"/>
        <v>1</v>
      </c>
      <c r="AZ111" s="257">
        <f t="shared" si="55"/>
        <v>1</v>
      </c>
      <c r="BA111" s="257">
        <f t="shared" si="56"/>
        <v>1</v>
      </c>
      <c r="BB111" s="257">
        <f t="shared" si="57"/>
        <v>1</v>
      </c>
      <c r="BC111" s="257">
        <f t="shared" si="58"/>
        <v>1</v>
      </c>
      <c r="BD111" s="257">
        <f t="shared" si="59"/>
        <v>1</v>
      </c>
      <c r="BE111" s="257">
        <f t="shared" si="60"/>
        <v>1</v>
      </c>
      <c r="BF111" s="257">
        <f t="shared" si="61"/>
        <v>1</v>
      </c>
      <c r="BG111" s="257">
        <f t="shared" si="62"/>
        <v>1</v>
      </c>
    </row>
    <row r="112" spans="1:59" ht="15.75" hidden="1" x14ac:dyDescent="0.25">
      <c r="A112" s="265"/>
      <c r="B112" s="266" t="str">
        <f t="shared" si="32"/>
        <v/>
      </c>
      <c r="C112" s="178" t="str">
        <f>IF(סיווג!$V112&lt;&gt;1,"",'תנאי סף'!$F112)</f>
        <v/>
      </c>
      <c r="D112" s="267" t="str">
        <f>'מספר המתחרים'!Z112</f>
        <v/>
      </c>
      <c r="E112" s="267" t="str">
        <f>'מספר השופטים'!Z112</f>
        <v/>
      </c>
      <c r="F112" s="267" t="str">
        <f>'מיקום גיאוגרפי'!Z112</f>
        <v/>
      </c>
      <c r="G112" s="267" t="str">
        <f>תקציב!Z112</f>
        <v/>
      </c>
      <c r="H112" s="267"/>
      <c r="I112" s="267"/>
      <c r="J112" s="267"/>
      <c r="K112" s="267"/>
      <c r="L112" s="267"/>
      <c r="M112" s="268"/>
      <c r="N112" s="268"/>
      <c r="O112" s="268"/>
      <c r="P112" s="268"/>
      <c r="Q112" s="268"/>
      <c r="R112" s="268"/>
      <c r="S112" s="268"/>
      <c r="T112" s="268"/>
      <c r="U112" s="268"/>
      <c r="V112" s="268"/>
      <c r="W112" s="268"/>
      <c r="X112" s="268"/>
      <c r="Y112" s="268"/>
      <c r="Z112" s="268"/>
      <c r="AA112" s="268"/>
      <c r="AB112" s="268"/>
      <c r="AC112" s="268"/>
      <c r="AD112" s="268" t="str">
        <f t="shared" si="33"/>
        <v/>
      </c>
      <c r="AE112" s="268" t="str">
        <f t="shared" si="34"/>
        <v/>
      </c>
      <c r="AF112" s="269" t="str">
        <f t="shared" si="35"/>
        <v/>
      </c>
      <c r="AG112" s="257">
        <f t="shared" si="36"/>
        <v>1</v>
      </c>
      <c r="AH112" s="257">
        <f t="shared" si="37"/>
        <v>1</v>
      </c>
      <c r="AI112" s="257">
        <f t="shared" si="38"/>
        <v>1</v>
      </c>
      <c r="AJ112" s="257">
        <f t="shared" si="39"/>
        <v>1</v>
      </c>
      <c r="AK112" s="257">
        <f t="shared" si="40"/>
        <v>1</v>
      </c>
      <c r="AL112" s="257">
        <f t="shared" si="41"/>
        <v>1</v>
      </c>
      <c r="AM112" s="257">
        <f t="shared" si="42"/>
        <v>1</v>
      </c>
      <c r="AN112" s="257">
        <f t="shared" si="43"/>
        <v>1</v>
      </c>
      <c r="AO112" s="257">
        <f t="shared" si="44"/>
        <v>1</v>
      </c>
      <c r="AP112" s="257">
        <f t="shared" si="45"/>
        <v>1</v>
      </c>
      <c r="AQ112" s="257">
        <f t="shared" si="46"/>
        <v>1</v>
      </c>
      <c r="AR112" s="257">
        <f t="shared" si="47"/>
        <v>1</v>
      </c>
      <c r="AS112" s="257">
        <f t="shared" si="48"/>
        <v>1</v>
      </c>
      <c r="AT112" s="257">
        <f t="shared" si="49"/>
        <v>1</v>
      </c>
      <c r="AU112" s="257">
        <f t="shared" si="50"/>
        <v>1</v>
      </c>
      <c r="AV112" s="257">
        <f t="shared" si="51"/>
        <v>1</v>
      </c>
      <c r="AW112" s="257">
        <f t="shared" si="52"/>
        <v>1</v>
      </c>
      <c r="AX112" s="257">
        <f t="shared" si="53"/>
        <v>1</v>
      </c>
      <c r="AY112" s="257">
        <f t="shared" si="54"/>
        <v>1</v>
      </c>
      <c r="AZ112" s="257">
        <f t="shared" si="55"/>
        <v>1</v>
      </c>
      <c r="BA112" s="257">
        <f t="shared" si="56"/>
        <v>1</v>
      </c>
      <c r="BB112" s="257">
        <f t="shared" si="57"/>
        <v>1</v>
      </c>
      <c r="BC112" s="257">
        <f t="shared" si="58"/>
        <v>1</v>
      </c>
      <c r="BD112" s="257">
        <f t="shared" si="59"/>
        <v>1</v>
      </c>
      <c r="BE112" s="257">
        <f t="shared" si="60"/>
        <v>1</v>
      </c>
      <c r="BF112" s="257">
        <f t="shared" si="61"/>
        <v>1</v>
      </c>
      <c r="BG112" s="257">
        <f t="shared" si="62"/>
        <v>1</v>
      </c>
    </row>
    <row r="113" spans="1:59" ht="15.75" hidden="1" x14ac:dyDescent="0.25">
      <c r="A113" s="265"/>
      <c r="B113" s="266" t="str">
        <f t="shared" si="32"/>
        <v/>
      </c>
      <c r="C113" s="178" t="str">
        <f>IF(סיווג!$V113&lt;&gt;1,"",'תנאי סף'!$F113)</f>
        <v/>
      </c>
      <c r="D113" s="267" t="str">
        <f>'מספר המתחרים'!Z113</f>
        <v/>
      </c>
      <c r="E113" s="267" t="str">
        <f>'מספר השופטים'!Z113</f>
        <v/>
      </c>
      <c r="F113" s="267" t="str">
        <f>'מיקום גיאוגרפי'!Z113</f>
        <v/>
      </c>
      <c r="G113" s="267" t="str">
        <f>תקציב!Z113</f>
        <v/>
      </c>
      <c r="H113" s="267"/>
      <c r="I113" s="267"/>
      <c r="J113" s="267"/>
      <c r="K113" s="267"/>
      <c r="L113" s="267"/>
      <c r="M113" s="268"/>
      <c r="N113" s="268"/>
      <c r="O113" s="268"/>
      <c r="P113" s="268"/>
      <c r="Q113" s="268"/>
      <c r="R113" s="268"/>
      <c r="S113" s="268"/>
      <c r="T113" s="268"/>
      <c r="U113" s="268"/>
      <c r="V113" s="268"/>
      <c r="W113" s="268"/>
      <c r="X113" s="268"/>
      <c r="Y113" s="268"/>
      <c r="Z113" s="268"/>
      <c r="AA113" s="268"/>
      <c r="AB113" s="268"/>
      <c r="AC113" s="268"/>
      <c r="AD113" s="268" t="str">
        <f t="shared" si="33"/>
        <v/>
      </c>
      <c r="AE113" s="268" t="str">
        <f t="shared" si="34"/>
        <v/>
      </c>
      <c r="AF113" s="269" t="str">
        <f t="shared" si="35"/>
        <v/>
      </c>
      <c r="AG113" s="257">
        <f t="shared" si="36"/>
        <v>1</v>
      </c>
      <c r="AH113" s="257">
        <f t="shared" si="37"/>
        <v>1</v>
      </c>
      <c r="AI113" s="257">
        <f t="shared" si="38"/>
        <v>1</v>
      </c>
      <c r="AJ113" s="257">
        <f t="shared" si="39"/>
        <v>1</v>
      </c>
      <c r="AK113" s="257">
        <f t="shared" si="40"/>
        <v>1</v>
      </c>
      <c r="AL113" s="257">
        <f t="shared" si="41"/>
        <v>1</v>
      </c>
      <c r="AM113" s="257">
        <f t="shared" si="42"/>
        <v>1</v>
      </c>
      <c r="AN113" s="257">
        <f t="shared" si="43"/>
        <v>1</v>
      </c>
      <c r="AO113" s="257">
        <f t="shared" si="44"/>
        <v>1</v>
      </c>
      <c r="AP113" s="257">
        <f t="shared" si="45"/>
        <v>1</v>
      </c>
      <c r="AQ113" s="257">
        <f t="shared" si="46"/>
        <v>1</v>
      </c>
      <c r="AR113" s="257">
        <f t="shared" si="47"/>
        <v>1</v>
      </c>
      <c r="AS113" s="257">
        <f t="shared" si="48"/>
        <v>1</v>
      </c>
      <c r="AT113" s="257">
        <f t="shared" si="49"/>
        <v>1</v>
      </c>
      <c r="AU113" s="257">
        <f t="shared" si="50"/>
        <v>1</v>
      </c>
      <c r="AV113" s="257">
        <f t="shared" si="51"/>
        <v>1</v>
      </c>
      <c r="AW113" s="257">
        <f t="shared" si="52"/>
        <v>1</v>
      </c>
      <c r="AX113" s="257">
        <f t="shared" si="53"/>
        <v>1</v>
      </c>
      <c r="AY113" s="257">
        <f t="shared" si="54"/>
        <v>1</v>
      </c>
      <c r="AZ113" s="257">
        <f t="shared" si="55"/>
        <v>1</v>
      </c>
      <c r="BA113" s="257">
        <f t="shared" si="56"/>
        <v>1</v>
      </c>
      <c r="BB113" s="257">
        <f t="shared" si="57"/>
        <v>1</v>
      </c>
      <c r="BC113" s="257">
        <f t="shared" si="58"/>
        <v>1</v>
      </c>
      <c r="BD113" s="257">
        <f t="shared" si="59"/>
        <v>1</v>
      </c>
      <c r="BE113" s="257">
        <f t="shared" si="60"/>
        <v>1</v>
      </c>
      <c r="BF113" s="257">
        <f t="shared" si="61"/>
        <v>1</v>
      </c>
      <c r="BG113" s="257">
        <f t="shared" si="62"/>
        <v>1</v>
      </c>
    </row>
    <row r="114" spans="1:59" ht="15.75" hidden="1" x14ac:dyDescent="0.25">
      <c r="A114" s="265"/>
      <c r="B114" s="266" t="str">
        <f t="shared" si="32"/>
        <v/>
      </c>
      <c r="C114" s="178" t="str">
        <f>IF(סיווג!$V114&lt;&gt;1,"",'תנאי סף'!$F114)</f>
        <v/>
      </c>
      <c r="D114" s="267" t="str">
        <f>'מספר המתחרים'!Z114</f>
        <v/>
      </c>
      <c r="E114" s="267" t="str">
        <f>'מספר השופטים'!Z114</f>
        <v/>
      </c>
      <c r="F114" s="267" t="str">
        <f>'מיקום גיאוגרפי'!Z114</f>
        <v/>
      </c>
      <c r="G114" s="267" t="str">
        <f>תקציב!Z114</f>
        <v/>
      </c>
      <c r="H114" s="267"/>
      <c r="I114" s="267"/>
      <c r="J114" s="267"/>
      <c r="K114" s="267"/>
      <c r="L114" s="267"/>
      <c r="M114" s="268"/>
      <c r="N114" s="268"/>
      <c r="O114" s="268"/>
      <c r="P114" s="268"/>
      <c r="Q114" s="268"/>
      <c r="R114" s="268"/>
      <c r="S114" s="268"/>
      <c r="T114" s="268"/>
      <c r="U114" s="268"/>
      <c r="V114" s="268"/>
      <c r="W114" s="268"/>
      <c r="X114" s="268"/>
      <c r="Y114" s="268"/>
      <c r="Z114" s="268"/>
      <c r="AA114" s="268"/>
      <c r="AB114" s="268"/>
      <c r="AC114" s="268"/>
      <c r="AD114" s="268" t="str">
        <f t="shared" si="33"/>
        <v/>
      </c>
      <c r="AE114" s="268" t="str">
        <f t="shared" si="34"/>
        <v/>
      </c>
      <c r="AF114" s="269" t="str">
        <f t="shared" si="35"/>
        <v/>
      </c>
      <c r="AG114" s="257">
        <f t="shared" si="36"/>
        <v>1</v>
      </c>
      <c r="AH114" s="257">
        <f t="shared" si="37"/>
        <v>1</v>
      </c>
      <c r="AI114" s="257">
        <f t="shared" si="38"/>
        <v>1</v>
      </c>
      <c r="AJ114" s="257">
        <f t="shared" si="39"/>
        <v>1</v>
      </c>
      <c r="AK114" s="257">
        <f t="shared" si="40"/>
        <v>1</v>
      </c>
      <c r="AL114" s="257">
        <f t="shared" si="41"/>
        <v>1</v>
      </c>
      <c r="AM114" s="257">
        <f t="shared" si="42"/>
        <v>1</v>
      </c>
      <c r="AN114" s="257">
        <f t="shared" si="43"/>
        <v>1</v>
      </c>
      <c r="AO114" s="257">
        <f t="shared" si="44"/>
        <v>1</v>
      </c>
      <c r="AP114" s="257">
        <f t="shared" si="45"/>
        <v>1</v>
      </c>
      <c r="AQ114" s="257">
        <f t="shared" si="46"/>
        <v>1</v>
      </c>
      <c r="AR114" s="257">
        <f t="shared" si="47"/>
        <v>1</v>
      </c>
      <c r="AS114" s="257">
        <f t="shared" si="48"/>
        <v>1</v>
      </c>
      <c r="AT114" s="257">
        <f t="shared" si="49"/>
        <v>1</v>
      </c>
      <c r="AU114" s="257">
        <f t="shared" si="50"/>
        <v>1</v>
      </c>
      <c r="AV114" s="257">
        <f t="shared" si="51"/>
        <v>1</v>
      </c>
      <c r="AW114" s="257">
        <f t="shared" si="52"/>
        <v>1</v>
      </c>
      <c r="AX114" s="257">
        <f t="shared" si="53"/>
        <v>1</v>
      </c>
      <c r="AY114" s="257">
        <f t="shared" si="54"/>
        <v>1</v>
      </c>
      <c r="AZ114" s="257">
        <f t="shared" si="55"/>
        <v>1</v>
      </c>
      <c r="BA114" s="257">
        <f t="shared" si="56"/>
        <v>1</v>
      </c>
      <c r="BB114" s="257">
        <f t="shared" si="57"/>
        <v>1</v>
      </c>
      <c r="BC114" s="257">
        <f t="shared" si="58"/>
        <v>1</v>
      </c>
      <c r="BD114" s="257">
        <f t="shared" si="59"/>
        <v>1</v>
      </c>
      <c r="BE114" s="257">
        <f t="shared" si="60"/>
        <v>1</v>
      </c>
      <c r="BF114" s="257">
        <f t="shared" si="61"/>
        <v>1</v>
      </c>
      <c r="BG114" s="257">
        <f t="shared" si="62"/>
        <v>1</v>
      </c>
    </row>
    <row r="115" spans="1:59" ht="15.75" hidden="1" x14ac:dyDescent="0.25">
      <c r="A115" s="265"/>
      <c r="B115" s="266" t="str">
        <f t="shared" si="32"/>
        <v/>
      </c>
      <c r="C115" s="178" t="str">
        <f>IF(סיווג!$V115&lt;&gt;1,"",'תנאי סף'!$F115)</f>
        <v/>
      </c>
      <c r="D115" s="267" t="str">
        <f>'מספר המתחרים'!Z115</f>
        <v/>
      </c>
      <c r="E115" s="267" t="str">
        <f>'מספר השופטים'!Z115</f>
        <v/>
      </c>
      <c r="F115" s="267" t="str">
        <f>'מיקום גיאוגרפי'!Z115</f>
        <v/>
      </c>
      <c r="G115" s="267" t="str">
        <f>תקציב!Z115</f>
        <v/>
      </c>
      <c r="H115" s="267"/>
      <c r="I115" s="267"/>
      <c r="J115" s="267"/>
      <c r="K115" s="267"/>
      <c r="L115" s="267"/>
      <c r="M115" s="268"/>
      <c r="N115" s="268"/>
      <c r="O115" s="268"/>
      <c r="P115" s="268"/>
      <c r="Q115" s="268"/>
      <c r="R115" s="268"/>
      <c r="S115" s="268"/>
      <c r="T115" s="268"/>
      <c r="U115" s="268"/>
      <c r="V115" s="268"/>
      <c r="W115" s="268"/>
      <c r="X115" s="268"/>
      <c r="Y115" s="268"/>
      <c r="Z115" s="268"/>
      <c r="AA115" s="268"/>
      <c r="AB115" s="268"/>
      <c r="AC115" s="268"/>
      <c r="AD115" s="268" t="str">
        <f t="shared" si="33"/>
        <v/>
      </c>
      <c r="AE115" s="268" t="str">
        <f t="shared" si="34"/>
        <v/>
      </c>
      <c r="AF115" s="269" t="str">
        <f t="shared" si="35"/>
        <v/>
      </c>
      <c r="AG115" s="257">
        <f t="shared" si="36"/>
        <v>1</v>
      </c>
      <c r="AH115" s="257">
        <f t="shared" si="37"/>
        <v>1</v>
      </c>
      <c r="AI115" s="257">
        <f t="shared" si="38"/>
        <v>1</v>
      </c>
      <c r="AJ115" s="257">
        <f t="shared" si="39"/>
        <v>1</v>
      </c>
      <c r="AK115" s="257">
        <f t="shared" si="40"/>
        <v>1</v>
      </c>
      <c r="AL115" s="257">
        <f t="shared" si="41"/>
        <v>1</v>
      </c>
      <c r="AM115" s="257">
        <f t="shared" si="42"/>
        <v>1</v>
      </c>
      <c r="AN115" s="257">
        <f t="shared" si="43"/>
        <v>1</v>
      </c>
      <c r="AO115" s="257">
        <f t="shared" si="44"/>
        <v>1</v>
      </c>
      <c r="AP115" s="257">
        <f t="shared" si="45"/>
        <v>1</v>
      </c>
      <c r="AQ115" s="257">
        <f t="shared" si="46"/>
        <v>1</v>
      </c>
      <c r="AR115" s="257">
        <f t="shared" si="47"/>
        <v>1</v>
      </c>
      <c r="AS115" s="257">
        <f t="shared" si="48"/>
        <v>1</v>
      </c>
      <c r="AT115" s="257">
        <f t="shared" si="49"/>
        <v>1</v>
      </c>
      <c r="AU115" s="257">
        <f t="shared" si="50"/>
        <v>1</v>
      </c>
      <c r="AV115" s="257">
        <f t="shared" si="51"/>
        <v>1</v>
      </c>
      <c r="AW115" s="257">
        <f t="shared" si="52"/>
        <v>1</v>
      </c>
      <c r="AX115" s="257">
        <f t="shared" si="53"/>
        <v>1</v>
      </c>
      <c r="AY115" s="257">
        <f t="shared" si="54"/>
        <v>1</v>
      </c>
      <c r="AZ115" s="257">
        <f t="shared" si="55"/>
        <v>1</v>
      </c>
      <c r="BA115" s="257">
        <f t="shared" si="56"/>
        <v>1</v>
      </c>
      <c r="BB115" s="257">
        <f t="shared" si="57"/>
        <v>1</v>
      </c>
      <c r="BC115" s="257">
        <f t="shared" si="58"/>
        <v>1</v>
      </c>
      <c r="BD115" s="257">
        <f t="shared" si="59"/>
        <v>1</v>
      </c>
      <c r="BE115" s="257">
        <f t="shared" si="60"/>
        <v>1</v>
      </c>
      <c r="BF115" s="257">
        <f t="shared" si="61"/>
        <v>1</v>
      </c>
      <c r="BG115" s="257">
        <f t="shared" si="62"/>
        <v>1</v>
      </c>
    </row>
    <row r="116" spans="1:59" ht="15.75" hidden="1" x14ac:dyDescent="0.25">
      <c r="A116" s="265"/>
      <c r="B116" s="266" t="str">
        <f t="shared" si="32"/>
        <v/>
      </c>
      <c r="C116" s="178" t="str">
        <f>IF(סיווג!$V116&lt;&gt;1,"",'תנאי סף'!$F116)</f>
        <v/>
      </c>
      <c r="D116" s="267" t="str">
        <f>'מספר המתחרים'!Z116</f>
        <v/>
      </c>
      <c r="E116" s="267" t="str">
        <f>'מספר השופטים'!Z116</f>
        <v/>
      </c>
      <c r="F116" s="267" t="str">
        <f>'מיקום גיאוגרפי'!Z116</f>
        <v/>
      </c>
      <c r="G116" s="267" t="str">
        <f>תקציב!Z116</f>
        <v/>
      </c>
      <c r="H116" s="267"/>
      <c r="I116" s="267"/>
      <c r="J116" s="267"/>
      <c r="K116" s="267"/>
      <c r="L116" s="267"/>
      <c r="M116" s="268"/>
      <c r="N116" s="268"/>
      <c r="O116" s="268"/>
      <c r="P116" s="268"/>
      <c r="Q116" s="268"/>
      <c r="R116" s="268"/>
      <c r="S116" s="268"/>
      <c r="T116" s="268"/>
      <c r="U116" s="268"/>
      <c r="V116" s="268"/>
      <c r="W116" s="268"/>
      <c r="X116" s="268"/>
      <c r="Y116" s="268"/>
      <c r="Z116" s="268"/>
      <c r="AA116" s="268"/>
      <c r="AB116" s="268"/>
      <c r="AC116" s="268"/>
      <c r="AD116" s="268" t="str">
        <f t="shared" si="33"/>
        <v/>
      </c>
      <c r="AE116" s="268" t="str">
        <f t="shared" si="34"/>
        <v/>
      </c>
      <c r="AF116" s="269" t="str">
        <f t="shared" si="35"/>
        <v/>
      </c>
      <c r="AG116" s="257">
        <f t="shared" si="36"/>
        <v>1</v>
      </c>
      <c r="AH116" s="257">
        <f t="shared" si="37"/>
        <v>1</v>
      </c>
      <c r="AI116" s="257">
        <f t="shared" si="38"/>
        <v>1</v>
      </c>
      <c r="AJ116" s="257">
        <f t="shared" si="39"/>
        <v>1</v>
      </c>
      <c r="AK116" s="257">
        <f t="shared" si="40"/>
        <v>1</v>
      </c>
      <c r="AL116" s="257">
        <f t="shared" si="41"/>
        <v>1</v>
      </c>
      <c r="AM116" s="257">
        <f t="shared" si="42"/>
        <v>1</v>
      </c>
      <c r="AN116" s="257">
        <f t="shared" si="43"/>
        <v>1</v>
      </c>
      <c r="AO116" s="257">
        <f t="shared" si="44"/>
        <v>1</v>
      </c>
      <c r="AP116" s="257">
        <f t="shared" si="45"/>
        <v>1</v>
      </c>
      <c r="AQ116" s="257">
        <f t="shared" si="46"/>
        <v>1</v>
      </c>
      <c r="AR116" s="257">
        <f t="shared" si="47"/>
        <v>1</v>
      </c>
      <c r="AS116" s="257">
        <f t="shared" si="48"/>
        <v>1</v>
      </c>
      <c r="AT116" s="257">
        <f t="shared" si="49"/>
        <v>1</v>
      </c>
      <c r="AU116" s="257">
        <f t="shared" si="50"/>
        <v>1</v>
      </c>
      <c r="AV116" s="257">
        <f t="shared" si="51"/>
        <v>1</v>
      </c>
      <c r="AW116" s="257">
        <f t="shared" si="52"/>
        <v>1</v>
      </c>
      <c r="AX116" s="257">
        <f t="shared" si="53"/>
        <v>1</v>
      </c>
      <c r="AY116" s="257">
        <f t="shared" si="54"/>
        <v>1</v>
      </c>
      <c r="AZ116" s="257">
        <f t="shared" si="55"/>
        <v>1</v>
      </c>
      <c r="BA116" s="257">
        <f t="shared" si="56"/>
        <v>1</v>
      </c>
      <c r="BB116" s="257">
        <f t="shared" si="57"/>
        <v>1</v>
      </c>
      <c r="BC116" s="257">
        <f t="shared" si="58"/>
        <v>1</v>
      </c>
      <c r="BD116" s="257">
        <f t="shared" si="59"/>
        <v>1</v>
      </c>
      <c r="BE116" s="257">
        <f t="shared" si="60"/>
        <v>1</v>
      </c>
      <c r="BF116" s="257">
        <f t="shared" si="61"/>
        <v>1</v>
      </c>
      <c r="BG116" s="257">
        <f t="shared" si="62"/>
        <v>1</v>
      </c>
    </row>
    <row r="117" spans="1:59" ht="15.75" hidden="1" x14ac:dyDescent="0.25">
      <c r="A117" s="265"/>
      <c r="B117" s="266" t="str">
        <f t="shared" si="32"/>
        <v/>
      </c>
      <c r="C117" s="178" t="str">
        <f>IF(סיווג!$V117&lt;&gt;1,"",'תנאי סף'!$F117)</f>
        <v/>
      </c>
      <c r="D117" s="267" t="str">
        <f>'מספר המתחרים'!Z117</f>
        <v/>
      </c>
      <c r="E117" s="267" t="str">
        <f>'מספר השופטים'!Z117</f>
        <v/>
      </c>
      <c r="F117" s="267" t="str">
        <f>'מיקום גיאוגרפי'!Z117</f>
        <v/>
      </c>
      <c r="G117" s="267" t="str">
        <f>תקציב!Z117</f>
        <v/>
      </c>
      <c r="H117" s="267"/>
      <c r="I117" s="267"/>
      <c r="J117" s="267"/>
      <c r="K117" s="267"/>
      <c r="L117" s="267"/>
      <c r="M117" s="268"/>
      <c r="N117" s="268"/>
      <c r="O117" s="268"/>
      <c r="P117" s="268"/>
      <c r="Q117" s="268"/>
      <c r="R117" s="268"/>
      <c r="S117" s="268"/>
      <c r="T117" s="268"/>
      <c r="U117" s="268"/>
      <c r="V117" s="268"/>
      <c r="W117" s="268"/>
      <c r="X117" s="268"/>
      <c r="Y117" s="268"/>
      <c r="Z117" s="268"/>
      <c r="AA117" s="268"/>
      <c r="AB117" s="268"/>
      <c r="AC117" s="268"/>
      <c r="AD117" s="268" t="str">
        <f t="shared" si="33"/>
        <v/>
      </c>
      <c r="AE117" s="268" t="str">
        <f t="shared" si="34"/>
        <v/>
      </c>
      <c r="AF117" s="269" t="str">
        <f t="shared" si="35"/>
        <v/>
      </c>
      <c r="AG117" s="257">
        <f t="shared" si="36"/>
        <v>1</v>
      </c>
      <c r="AH117" s="257">
        <f t="shared" si="37"/>
        <v>1</v>
      </c>
      <c r="AI117" s="257">
        <f t="shared" si="38"/>
        <v>1</v>
      </c>
      <c r="AJ117" s="257">
        <f t="shared" si="39"/>
        <v>1</v>
      </c>
      <c r="AK117" s="257">
        <f t="shared" si="40"/>
        <v>1</v>
      </c>
      <c r="AL117" s="257">
        <f t="shared" si="41"/>
        <v>1</v>
      </c>
      <c r="AM117" s="257">
        <f t="shared" si="42"/>
        <v>1</v>
      </c>
      <c r="AN117" s="257">
        <f t="shared" si="43"/>
        <v>1</v>
      </c>
      <c r="AO117" s="257">
        <f t="shared" si="44"/>
        <v>1</v>
      </c>
      <c r="AP117" s="257">
        <f t="shared" si="45"/>
        <v>1</v>
      </c>
      <c r="AQ117" s="257">
        <f t="shared" si="46"/>
        <v>1</v>
      </c>
      <c r="AR117" s="257">
        <f t="shared" si="47"/>
        <v>1</v>
      </c>
      <c r="AS117" s="257">
        <f t="shared" si="48"/>
        <v>1</v>
      </c>
      <c r="AT117" s="257">
        <f t="shared" si="49"/>
        <v>1</v>
      </c>
      <c r="AU117" s="257">
        <f t="shared" si="50"/>
        <v>1</v>
      </c>
      <c r="AV117" s="257">
        <f t="shared" si="51"/>
        <v>1</v>
      </c>
      <c r="AW117" s="257">
        <f t="shared" si="52"/>
        <v>1</v>
      </c>
      <c r="AX117" s="257">
        <f t="shared" si="53"/>
        <v>1</v>
      </c>
      <c r="AY117" s="257">
        <f t="shared" si="54"/>
        <v>1</v>
      </c>
      <c r="AZ117" s="257">
        <f t="shared" si="55"/>
        <v>1</v>
      </c>
      <c r="BA117" s="257">
        <f t="shared" si="56"/>
        <v>1</v>
      </c>
      <c r="BB117" s="257">
        <f t="shared" si="57"/>
        <v>1</v>
      </c>
      <c r="BC117" s="257">
        <f t="shared" si="58"/>
        <v>1</v>
      </c>
      <c r="BD117" s="257">
        <f t="shared" si="59"/>
        <v>1</v>
      </c>
      <c r="BE117" s="257">
        <f t="shared" si="60"/>
        <v>1</v>
      </c>
      <c r="BF117" s="257">
        <f t="shared" si="61"/>
        <v>1</v>
      </c>
      <c r="BG117" s="257">
        <f t="shared" si="62"/>
        <v>1</v>
      </c>
    </row>
    <row r="118" spans="1:59" ht="15.75" hidden="1" x14ac:dyDescent="0.25">
      <c r="A118" s="265"/>
      <c r="B118" s="266" t="str">
        <f t="shared" si="32"/>
        <v/>
      </c>
      <c r="C118" s="178" t="str">
        <f>IF(סיווג!$V118&lt;&gt;1,"",'תנאי סף'!$F118)</f>
        <v/>
      </c>
      <c r="D118" s="267" t="str">
        <f>'מספר המתחרים'!Z118</f>
        <v/>
      </c>
      <c r="E118" s="267" t="str">
        <f>'מספר השופטים'!Z118</f>
        <v/>
      </c>
      <c r="F118" s="267" t="str">
        <f>'מיקום גיאוגרפי'!Z118</f>
        <v/>
      </c>
      <c r="G118" s="267" t="str">
        <f>תקציב!Z118</f>
        <v/>
      </c>
      <c r="H118" s="267"/>
      <c r="I118" s="267"/>
      <c r="J118" s="267"/>
      <c r="K118" s="267"/>
      <c r="L118" s="267"/>
      <c r="M118" s="268"/>
      <c r="N118" s="268"/>
      <c r="O118" s="268"/>
      <c r="P118" s="268"/>
      <c r="Q118" s="268"/>
      <c r="R118" s="268"/>
      <c r="S118" s="268"/>
      <c r="T118" s="268"/>
      <c r="U118" s="268"/>
      <c r="V118" s="268"/>
      <c r="W118" s="268"/>
      <c r="X118" s="268"/>
      <c r="Y118" s="268"/>
      <c r="Z118" s="268"/>
      <c r="AA118" s="268"/>
      <c r="AB118" s="268"/>
      <c r="AC118" s="268"/>
      <c r="AD118" s="268" t="str">
        <f t="shared" si="33"/>
        <v/>
      </c>
      <c r="AE118" s="268" t="str">
        <f t="shared" si="34"/>
        <v/>
      </c>
      <c r="AF118" s="269" t="str">
        <f t="shared" si="35"/>
        <v/>
      </c>
      <c r="AG118" s="257">
        <f t="shared" si="36"/>
        <v>1</v>
      </c>
      <c r="AH118" s="257">
        <f t="shared" si="37"/>
        <v>1</v>
      </c>
      <c r="AI118" s="257">
        <f t="shared" si="38"/>
        <v>1</v>
      </c>
      <c r="AJ118" s="257">
        <f t="shared" si="39"/>
        <v>1</v>
      </c>
      <c r="AK118" s="257">
        <f t="shared" si="40"/>
        <v>1</v>
      </c>
      <c r="AL118" s="257">
        <f t="shared" si="41"/>
        <v>1</v>
      </c>
      <c r="AM118" s="257">
        <f t="shared" si="42"/>
        <v>1</v>
      </c>
      <c r="AN118" s="257">
        <f t="shared" si="43"/>
        <v>1</v>
      </c>
      <c r="AO118" s="257">
        <f t="shared" si="44"/>
        <v>1</v>
      </c>
      <c r="AP118" s="257">
        <f t="shared" si="45"/>
        <v>1</v>
      </c>
      <c r="AQ118" s="257">
        <f t="shared" si="46"/>
        <v>1</v>
      </c>
      <c r="AR118" s="257">
        <f t="shared" si="47"/>
        <v>1</v>
      </c>
      <c r="AS118" s="257">
        <f t="shared" si="48"/>
        <v>1</v>
      </c>
      <c r="AT118" s="257">
        <f t="shared" si="49"/>
        <v>1</v>
      </c>
      <c r="AU118" s="257">
        <f t="shared" si="50"/>
        <v>1</v>
      </c>
      <c r="AV118" s="257">
        <f t="shared" si="51"/>
        <v>1</v>
      </c>
      <c r="AW118" s="257">
        <f t="shared" si="52"/>
        <v>1</v>
      </c>
      <c r="AX118" s="257">
        <f t="shared" si="53"/>
        <v>1</v>
      </c>
      <c r="AY118" s="257">
        <f t="shared" si="54"/>
        <v>1</v>
      </c>
      <c r="AZ118" s="257">
        <f t="shared" si="55"/>
        <v>1</v>
      </c>
      <c r="BA118" s="257">
        <f t="shared" si="56"/>
        <v>1</v>
      </c>
      <c r="BB118" s="257">
        <f t="shared" si="57"/>
        <v>1</v>
      </c>
      <c r="BC118" s="257">
        <f t="shared" si="58"/>
        <v>1</v>
      </c>
      <c r="BD118" s="257">
        <f t="shared" si="59"/>
        <v>1</v>
      </c>
      <c r="BE118" s="257">
        <f t="shared" si="60"/>
        <v>1</v>
      </c>
      <c r="BF118" s="257">
        <f t="shared" si="61"/>
        <v>1</v>
      </c>
      <c r="BG118" s="257">
        <f t="shared" si="62"/>
        <v>1</v>
      </c>
    </row>
    <row r="119" spans="1:59" ht="15.75" hidden="1" x14ac:dyDescent="0.25">
      <c r="A119" s="265"/>
      <c r="B119" s="266" t="str">
        <f t="shared" si="32"/>
        <v/>
      </c>
      <c r="C119" s="178" t="str">
        <f>IF(סיווג!$V119&lt;&gt;1,"",'תנאי סף'!$F119)</f>
        <v/>
      </c>
      <c r="D119" s="267" t="str">
        <f>'מספר המתחרים'!Z119</f>
        <v/>
      </c>
      <c r="E119" s="267" t="str">
        <f>'מספר השופטים'!Z119</f>
        <v/>
      </c>
      <c r="F119" s="267" t="str">
        <f>'מיקום גיאוגרפי'!Z119</f>
        <v/>
      </c>
      <c r="G119" s="267" t="str">
        <f>תקציב!Z119</f>
        <v/>
      </c>
      <c r="H119" s="267"/>
      <c r="I119" s="267"/>
      <c r="J119" s="267"/>
      <c r="K119" s="267"/>
      <c r="L119" s="267"/>
      <c r="M119" s="268"/>
      <c r="N119" s="268"/>
      <c r="O119" s="268"/>
      <c r="P119" s="268"/>
      <c r="Q119" s="268"/>
      <c r="R119" s="268"/>
      <c r="S119" s="268"/>
      <c r="T119" s="268"/>
      <c r="U119" s="268"/>
      <c r="V119" s="268"/>
      <c r="W119" s="268"/>
      <c r="X119" s="268"/>
      <c r="Y119" s="268"/>
      <c r="Z119" s="268"/>
      <c r="AA119" s="268"/>
      <c r="AB119" s="268"/>
      <c r="AC119" s="268"/>
      <c r="AD119" s="268" t="str">
        <f t="shared" si="33"/>
        <v/>
      </c>
      <c r="AE119" s="268" t="str">
        <f t="shared" si="34"/>
        <v/>
      </c>
      <c r="AF119" s="269" t="str">
        <f t="shared" si="35"/>
        <v/>
      </c>
      <c r="AG119" s="257">
        <f t="shared" si="36"/>
        <v>1</v>
      </c>
      <c r="AH119" s="257">
        <f t="shared" si="37"/>
        <v>1</v>
      </c>
      <c r="AI119" s="257">
        <f t="shared" si="38"/>
        <v>1</v>
      </c>
      <c r="AJ119" s="257">
        <f t="shared" si="39"/>
        <v>1</v>
      </c>
      <c r="AK119" s="257">
        <f t="shared" si="40"/>
        <v>1</v>
      </c>
      <c r="AL119" s="257">
        <f t="shared" si="41"/>
        <v>1</v>
      </c>
      <c r="AM119" s="257">
        <f t="shared" si="42"/>
        <v>1</v>
      </c>
      <c r="AN119" s="257">
        <f t="shared" si="43"/>
        <v>1</v>
      </c>
      <c r="AO119" s="257">
        <f t="shared" si="44"/>
        <v>1</v>
      </c>
      <c r="AP119" s="257">
        <f t="shared" si="45"/>
        <v>1</v>
      </c>
      <c r="AQ119" s="257">
        <f t="shared" si="46"/>
        <v>1</v>
      </c>
      <c r="AR119" s="257">
        <f t="shared" si="47"/>
        <v>1</v>
      </c>
      <c r="AS119" s="257">
        <f t="shared" si="48"/>
        <v>1</v>
      </c>
      <c r="AT119" s="257">
        <f t="shared" si="49"/>
        <v>1</v>
      </c>
      <c r="AU119" s="257">
        <f t="shared" si="50"/>
        <v>1</v>
      </c>
      <c r="AV119" s="257">
        <f t="shared" si="51"/>
        <v>1</v>
      </c>
      <c r="AW119" s="257">
        <f t="shared" si="52"/>
        <v>1</v>
      </c>
      <c r="AX119" s="257">
        <f t="shared" si="53"/>
        <v>1</v>
      </c>
      <c r="AY119" s="257">
        <f t="shared" si="54"/>
        <v>1</v>
      </c>
      <c r="AZ119" s="257">
        <f t="shared" si="55"/>
        <v>1</v>
      </c>
      <c r="BA119" s="257">
        <f t="shared" si="56"/>
        <v>1</v>
      </c>
      <c r="BB119" s="257">
        <f t="shared" si="57"/>
        <v>1</v>
      </c>
      <c r="BC119" s="257">
        <f t="shared" si="58"/>
        <v>1</v>
      </c>
      <c r="BD119" s="257">
        <f t="shared" si="59"/>
        <v>1</v>
      </c>
      <c r="BE119" s="257">
        <f t="shared" si="60"/>
        <v>1</v>
      </c>
      <c r="BF119" s="257">
        <f t="shared" si="61"/>
        <v>1</v>
      </c>
      <c r="BG119" s="257">
        <f t="shared" si="62"/>
        <v>1</v>
      </c>
    </row>
    <row r="120" spans="1:59" ht="15.75" hidden="1" x14ac:dyDescent="0.25">
      <c r="A120" s="265"/>
      <c r="B120" s="266" t="str">
        <f t="shared" si="32"/>
        <v/>
      </c>
      <c r="C120" s="178" t="str">
        <f>IF(סיווג!$V120&lt;&gt;1,"",'תנאי סף'!$F120)</f>
        <v/>
      </c>
      <c r="D120" s="267" t="str">
        <f>'מספר המתחרים'!Z120</f>
        <v/>
      </c>
      <c r="E120" s="267" t="str">
        <f>'מספר השופטים'!Z120</f>
        <v/>
      </c>
      <c r="F120" s="267" t="str">
        <f>'מיקום גיאוגרפי'!Z120</f>
        <v/>
      </c>
      <c r="G120" s="267" t="str">
        <f>תקציב!Z120</f>
        <v/>
      </c>
      <c r="H120" s="267"/>
      <c r="I120" s="267"/>
      <c r="J120" s="267"/>
      <c r="K120" s="267"/>
      <c r="L120" s="267"/>
      <c r="M120" s="268"/>
      <c r="N120" s="268"/>
      <c r="O120" s="268"/>
      <c r="P120" s="268"/>
      <c r="Q120" s="268"/>
      <c r="R120" s="268"/>
      <c r="S120" s="268"/>
      <c r="T120" s="268"/>
      <c r="U120" s="268"/>
      <c r="V120" s="268"/>
      <c r="W120" s="268"/>
      <c r="X120" s="268"/>
      <c r="Y120" s="268"/>
      <c r="Z120" s="268"/>
      <c r="AA120" s="268"/>
      <c r="AB120" s="268"/>
      <c r="AC120" s="268"/>
      <c r="AD120" s="268" t="str">
        <f t="shared" si="33"/>
        <v/>
      </c>
      <c r="AE120" s="268" t="str">
        <f t="shared" si="34"/>
        <v/>
      </c>
      <c r="AF120" s="269" t="str">
        <f t="shared" si="35"/>
        <v/>
      </c>
      <c r="AG120" s="257">
        <f t="shared" si="36"/>
        <v>1</v>
      </c>
      <c r="AH120" s="257">
        <f t="shared" si="37"/>
        <v>1</v>
      </c>
      <c r="AI120" s="257">
        <f t="shared" si="38"/>
        <v>1</v>
      </c>
      <c r="AJ120" s="257">
        <f t="shared" si="39"/>
        <v>1</v>
      </c>
      <c r="AK120" s="257">
        <f t="shared" si="40"/>
        <v>1</v>
      </c>
      <c r="AL120" s="257">
        <f t="shared" si="41"/>
        <v>1</v>
      </c>
      <c r="AM120" s="257">
        <f t="shared" si="42"/>
        <v>1</v>
      </c>
      <c r="AN120" s="257">
        <f t="shared" si="43"/>
        <v>1</v>
      </c>
      <c r="AO120" s="257">
        <f t="shared" si="44"/>
        <v>1</v>
      </c>
      <c r="AP120" s="257">
        <f t="shared" si="45"/>
        <v>1</v>
      </c>
      <c r="AQ120" s="257">
        <f t="shared" si="46"/>
        <v>1</v>
      </c>
      <c r="AR120" s="257">
        <f t="shared" si="47"/>
        <v>1</v>
      </c>
      <c r="AS120" s="257">
        <f t="shared" si="48"/>
        <v>1</v>
      </c>
      <c r="AT120" s="257">
        <f t="shared" si="49"/>
        <v>1</v>
      </c>
      <c r="AU120" s="257">
        <f t="shared" si="50"/>
        <v>1</v>
      </c>
      <c r="AV120" s="257">
        <f t="shared" si="51"/>
        <v>1</v>
      </c>
      <c r="AW120" s="257">
        <f t="shared" si="52"/>
        <v>1</v>
      </c>
      <c r="AX120" s="257">
        <f t="shared" si="53"/>
        <v>1</v>
      </c>
      <c r="AY120" s="257">
        <f t="shared" si="54"/>
        <v>1</v>
      </c>
      <c r="AZ120" s="257">
        <f t="shared" si="55"/>
        <v>1</v>
      </c>
      <c r="BA120" s="257">
        <f t="shared" si="56"/>
        <v>1</v>
      </c>
      <c r="BB120" s="257">
        <f t="shared" si="57"/>
        <v>1</v>
      </c>
      <c r="BC120" s="257">
        <f t="shared" si="58"/>
        <v>1</v>
      </c>
      <c r="BD120" s="257">
        <f t="shared" si="59"/>
        <v>1</v>
      </c>
      <c r="BE120" s="257">
        <f t="shared" si="60"/>
        <v>1</v>
      </c>
      <c r="BF120" s="257">
        <f t="shared" si="61"/>
        <v>1</v>
      </c>
      <c r="BG120" s="257">
        <f t="shared" si="62"/>
        <v>1</v>
      </c>
    </row>
    <row r="121" spans="1:59" ht="15.75" hidden="1" x14ac:dyDescent="0.25">
      <c r="A121" s="265"/>
      <c r="B121" s="266" t="str">
        <f t="shared" si="32"/>
        <v/>
      </c>
      <c r="C121" s="178" t="str">
        <f>IF(סיווג!$V121&lt;&gt;1,"",'תנאי סף'!$F121)</f>
        <v/>
      </c>
      <c r="D121" s="267" t="str">
        <f>'מספר המתחרים'!Z121</f>
        <v/>
      </c>
      <c r="E121" s="267" t="str">
        <f>'מספר השופטים'!Z121</f>
        <v/>
      </c>
      <c r="F121" s="267" t="str">
        <f>'מיקום גיאוגרפי'!Z121</f>
        <v/>
      </c>
      <c r="G121" s="267" t="str">
        <f>תקציב!Z121</f>
        <v/>
      </c>
      <c r="H121" s="267"/>
      <c r="I121" s="267"/>
      <c r="J121" s="267"/>
      <c r="K121" s="267"/>
      <c r="L121" s="267"/>
      <c r="M121" s="268"/>
      <c r="N121" s="268"/>
      <c r="O121" s="268"/>
      <c r="P121" s="268"/>
      <c r="Q121" s="268"/>
      <c r="R121" s="268"/>
      <c r="S121" s="268"/>
      <c r="T121" s="268"/>
      <c r="U121" s="268"/>
      <c r="V121" s="268"/>
      <c r="W121" s="268"/>
      <c r="X121" s="268"/>
      <c r="Y121" s="268"/>
      <c r="Z121" s="268"/>
      <c r="AA121" s="268"/>
      <c r="AB121" s="268"/>
      <c r="AC121" s="268"/>
      <c r="AD121" s="268" t="str">
        <f t="shared" si="33"/>
        <v/>
      </c>
      <c r="AE121" s="268" t="str">
        <f t="shared" si="34"/>
        <v/>
      </c>
      <c r="AF121" s="269" t="str">
        <f t="shared" si="35"/>
        <v/>
      </c>
      <c r="AG121" s="257">
        <f t="shared" si="36"/>
        <v>1</v>
      </c>
      <c r="AH121" s="257">
        <f t="shared" si="37"/>
        <v>1</v>
      </c>
      <c r="AI121" s="257">
        <f t="shared" si="38"/>
        <v>1</v>
      </c>
      <c r="AJ121" s="257">
        <f t="shared" si="39"/>
        <v>1</v>
      </c>
      <c r="AK121" s="257">
        <f t="shared" si="40"/>
        <v>1</v>
      </c>
      <c r="AL121" s="257">
        <f t="shared" si="41"/>
        <v>1</v>
      </c>
      <c r="AM121" s="257">
        <f t="shared" si="42"/>
        <v>1</v>
      </c>
      <c r="AN121" s="257">
        <f t="shared" si="43"/>
        <v>1</v>
      </c>
      <c r="AO121" s="257">
        <f t="shared" si="44"/>
        <v>1</v>
      </c>
      <c r="AP121" s="257">
        <f t="shared" si="45"/>
        <v>1</v>
      </c>
      <c r="AQ121" s="257">
        <f t="shared" si="46"/>
        <v>1</v>
      </c>
      <c r="AR121" s="257">
        <f t="shared" si="47"/>
        <v>1</v>
      </c>
      <c r="AS121" s="257">
        <f t="shared" si="48"/>
        <v>1</v>
      </c>
      <c r="AT121" s="257">
        <f t="shared" si="49"/>
        <v>1</v>
      </c>
      <c r="AU121" s="257">
        <f t="shared" si="50"/>
        <v>1</v>
      </c>
      <c r="AV121" s="257">
        <f t="shared" si="51"/>
        <v>1</v>
      </c>
      <c r="AW121" s="257">
        <f t="shared" si="52"/>
        <v>1</v>
      </c>
      <c r="AX121" s="257">
        <f t="shared" si="53"/>
        <v>1</v>
      </c>
      <c r="AY121" s="257">
        <f t="shared" si="54"/>
        <v>1</v>
      </c>
      <c r="AZ121" s="257">
        <f t="shared" si="55"/>
        <v>1</v>
      </c>
      <c r="BA121" s="257">
        <f t="shared" si="56"/>
        <v>1</v>
      </c>
      <c r="BB121" s="257">
        <f t="shared" si="57"/>
        <v>1</v>
      </c>
      <c r="BC121" s="257">
        <f t="shared" si="58"/>
        <v>1</v>
      </c>
      <c r="BD121" s="257">
        <f t="shared" si="59"/>
        <v>1</v>
      </c>
      <c r="BE121" s="257">
        <f t="shared" si="60"/>
        <v>1</v>
      </c>
      <c r="BF121" s="257">
        <f t="shared" si="61"/>
        <v>1</v>
      </c>
      <c r="BG121" s="257">
        <f t="shared" si="62"/>
        <v>1</v>
      </c>
    </row>
    <row r="122" spans="1:59" ht="15.75" hidden="1" x14ac:dyDescent="0.25">
      <c r="A122" s="265"/>
      <c r="B122" s="266" t="str">
        <f t="shared" si="32"/>
        <v/>
      </c>
      <c r="C122" s="178" t="str">
        <f>IF(סיווג!$V122&lt;&gt;1,"",'תנאי סף'!$F122)</f>
        <v/>
      </c>
      <c r="D122" s="267" t="str">
        <f>'מספר המתחרים'!Z122</f>
        <v/>
      </c>
      <c r="E122" s="267" t="str">
        <f>'מספר השופטים'!Z122</f>
        <v/>
      </c>
      <c r="F122" s="267" t="str">
        <f>'מיקום גיאוגרפי'!Z122</f>
        <v/>
      </c>
      <c r="G122" s="267" t="str">
        <f>תקציב!Z122</f>
        <v/>
      </c>
      <c r="H122" s="267"/>
      <c r="I122" s="267"/>
      <c r="J122" s="267"/>
      <c r="K122" s="267"/>
      <c r="L122" s="267"/>
      <c r="M122" s="268"/>
      <c r="N122" s="268"/>
      <c r="O122" s="268"/>
      <c r="P122" s="268"/>
      <c r="Q122" s="268"/>
      <c r="R122" s="268"/>
      <c r="S122" s="268"/>
      <c r="T122" s="268"/>
      <c r="U122" s="268"/>
      <c r="V122" s="268"/>
      <c r="W122" s="268"/>
      <c r="X122" s="268"/>
      <c r="Y122" s="268"/>
      <c r="Z122" s="268"/>
      <c r="AA122" s="268"/>
      <c r="AB122" s="268"/>
      <c r="AC122" s="268"/>
      <c r="AD122" s="268" t="str">
        <f t="shared" si="33"/>
        <v/>
      </c>
      <c r="AE122" s="268" t="str">
        <f t="shared" si="34"/>
        <v/>
      </c>
      <c r="AF122" s="269" t="str">
        <f t="shared" si="35"/>
        <v/>
      </c>
      <c r="AG122" s="257">
        <f t="shared" si="36"/>
        <v>1</v>
      </c>
      <c r="AH122" s="257">
        <f t="shared" si="37"/>
        <v>1</v>
      </c>
      <c r="AI122" s="257">
        <f t="shared" si="38"/>
        <v>1</v>
      </c>
      <c r="AJ122" s="257">
        <f t="shared" si="39"/>
        <v>1</v>
      </c>
      <c r="AK122" s="257">
        <f t="shared" si="40"/>
        <v>1</v>
      </c>
      <c r="AL122" s="257">
        <f t="shared" si="41"/>
        <v>1</v>
      </c>
      <c r="AM122" s="257">
        <f t="shared" si="42"/>
        <v>1</v>
      </c>
      <c r="AN122" s="257">
        <f t="shared" si="43"/>
        <v>1</v>
      </c>
      <c r="AO122" s="257">
        <f t="shared" si="44"/>
        <v>1</v>
      </c>
      <c r="AP122" s="257">
        <f t="shared" si="45"/>
        <v>1</v>
      </c>
      <c r="AQ122" s="257">
        <f t="shared" si="46"/>
        <v>1</v>
      </c>
      <c r="AR122" s="257">
        <f t="shared" si="47"/>
        <v>1</v>
      </c>
      <c r="AS122" s="257">
        <f t="shared" si="48"/>
        <v>1</v>
      </c>
      <c r="AT122" s="257">
        <f t="shared" si="49"/>
        <v>1</v>
      </c>
      <c r="AU122" s="257">
        <f t="shared" si="50"/>
        <v>1</v>
      </c>
      <c r="AV122" s="257">
        <f t="shared" si="51"/>
        <v>1</v>
      </c>
      <c r="AW122" s="257">
        <f t="shared" si="52"/>
        <v>1</v>
      </c>
      <c r="AX122" s="257">
        <f t="shared" si="53"/>
        <v>1</v>
      </c>
      <c r="AY122" s="257">
        <f t="shared" si="54"/>
        <v>1</v>
      </c>
      <c r="AZ122" s="257">
        <f t="shared" si="55"/>
        <v>1</v>
      </c>
      <c r="BA122" s="257">
        <f t="shared" si="56"/>
        <v>1</v>
      </c>
      <c r="BB122" s="257">
        <f t="shared" si="57"/>
        <v>1</v>
      </c>
      <c r="BC122" s="257">
        <f t="shared" si="58"/>
        <v>1</v>
      </c>
      <c r="BD122" s="257">
        <f t="shared" si="59"/>
        <v>1</v>
      </c>
      <c r="BE122" s="257">
        <f t="shared" si="60"/>
        <v>1</v>
      </c>
      <c r="BF122" s="257">
        <f t="shared" si="61"/>
        <v>1</v>
      </c>
      <c r="BG122" s="257">
        <f t="shared" si="62"/>
        <v>1</v>
      </c>
    </row>
    <row r="123" spans="1:59" ht="15.75" hidden="1" x14ac:dyDescent="0.25">
      <c r="A123" s="265"/>
      <c r="B123" s="266" t="str">
        <f t="shared" si="32"/>
        <v/>
      </c>
      <c r="C123" s="178" t="str">
        <f>IF(סיווג!$V123&lt;&gt;1,"",'תנאי סף'!$F123)</f>
        <v/>
      </c>
      <c r="D123" s="267" t="str">
        <f>'מספר המתחרים'!Z123</f>
        <v/>
      </c>
      <c r="E123" s="267" t="str">
        <f>'מספר השופטים'!Z123</f>
        <v/>
      </c>
      <c r="F123" s="267" t="str">
        <f>'מיקום גיאוגרפי'!Z123</f>
        <v/>
      </c>
      <c r="G123" s="267" t="str">
        <f>תקציב!Z123</f>
        <v/>
      </c>
      <c r="H123" s="267"/>
      <c r="I123" s="267"/>
      <c r="J123" s="267"/>
      <c r="K123" s="267"/>
      <c r="L123" s="267"/>
      <c r="M123" s="268"/>
      <c r="N123" s="268"/>
      <c r="O123" s="268"/>
      <c r="P123" s="268"/>
      <c r="Q123" s="268"/>
      <c r="R123" s="268"/>
      <c r="S123" s="268"/>
      <c r="T123" s="268"/>
      <c r="U123" s="268"/>
      <c r="V123" s="268"/>
      <c r="W123" s="268"/>
      <c r="X123" s="268"/>
      <c r="Y123" s="268"/>
      <c r="Z123" s="268"/>
      <c r="AA123" s="268"/>
      <c r="AB123" s="268"/>
      <c r="AC123" s="268"/>
      <c r="AD123" s="268" t="str">
        <f t="shared" si="33"/>
        <v/>
      </c>
      <c r="AE123" s="268" t="str">
        <f t="shared" si="34"/>
        <v/>
      </c>
      <c r="AF123" s="269" t="str">
        <f t="shared" si="35"/>
        <v/>
      </c>
      <c r="AG123" s="257">
        <f t="shared" si="36"/>
        <v>1</v>
      </c>
      <c r="AH123" s="257">
        <f t="shared" si="37"/>
        <v>1</v>
      </c>
      <c r="AI123" s="257">
        <f t="shared" si="38"/>
        <v>1</v>
      </c>
      <c r="AJ123" s="257">
        <f t="shared" si="39"/>
        <v>1</v>
      </c>
      <c r="AK123" s="257">
        <f t="shared" si="40"/>
        <v>1</v>
      </c>
      <c r="AL123" s="257">
        <f t="shared" si="41"/>
        <v>1</v>
      </c>
      <c r="AM123" s="257">
        <f t="shared" si="42"/>
        <v>1</v>
      </c>
      <c r="AN123" s="257">
        <f t="shared" si="43"/>
        <v>1</v>
      </c>
      <c r="AO123" s="257">
        <f t="shared" si="44"/>
        <v>1</v>
      </c>
      <c r="AP123" s="257">
        <f t="shared" si="45"/>
        <v>1</v>
      </c>
      <c r="AQ123" s="257">
        <f t="shared" si="46"/>
        <v>1</v>
      </c>
      <c r="AR123" s="257">
        <f t="shared" si="47"/>
        <v>1</v>
      </c>
      <c r="AS123" s="257">
        <f t="shared" si="48"/>
        <v>1</v>
      </c>
      <c r="AT123" s="257">
        <f t="shared" si="49"/>
        <v>1</v>
      </c>
      <c r="AU123" s="257">
        <f t="shared" si="50"/>
        <v>1</v>
      </c>
      <c r="AV123" s="257">
        <f t="shared" si="51"/>
        <v>1</v>
      </c>
      <c r="AW123" s="257">
        <f t="shared" si="52"/>
        <v>1</v>
      </c>
      <c r="AX123" s="257">
        <f t="shared" si="53"/>
        <v>1</v>
      </c>
      <c r="AY123" s="257">
        <f t="shared" si="54"/>
        <v>1</v>
      </c>
      <c r="AZ123" s="257">
        <f t="shared" si="55"/>
        <v>1</v>
      </c>
      <c r="BA123" s="257">
        <f t="shared" si="56"/>
        <v>1</v>
      </c>
      <c r="BB123" s="257">
        <f t="shared" si="57"/>
        <v>1</v>
      </c>
      <c r="BC123" s="257">
        <f t="shared" si="58"/>
        <v>1</v>
      </c>
      <c r="BD123" s="257">
        <f t="shared" si="59"/>
        <v>1</v>
      </c>
      <c r="BE123" s="257">
        <f t="shared" si="60"/>
        <v>1</v>
      </c>
      <c r="BF123" s="257">
        <f t="shared" si="61"/>
        <v>1</v>
      </c>
      <c r="BG123" s="257">
        <f t="shared" si="62"/>
        <v>1</v>
      </c>
    </row>
    <row r="124" spans="1:59" ht="15.75" hidden="1" x14ac:dyDescent="0.25">
      <c r="A124" s="265"/>
      <c r="B124" s="266" t="str">
        <f t="shared" si="32"/>
        <v/>
      </c>
      <c r="C124" s="178" t="str">
        <f>IF(סיווג!$V124&lt;&gt;1,"",'תנאי סף'!$F124)</f>
        <v/>
      </c>
      <c r="D124" s="267" t="str">
        <f>'מספר המתחרים'!Z124</f>
        <v/>
      </c>
      <c r="E124" s="267" t="str">
        <f>'מספר השופטים'!Z124</f>
        <v/>
      </c>
      <c r="F124" s="267" t="str">
        <f>'מיקום גיאוגרפי'!Z124</f>
        <v/>
      </c>
      <c r="G124" s="267" t="str">
        <f>תקציב!Z124</f>
        <v/>
      </c>
      <c r="H124" s="267"/>
      <c r="I124" s="267"/>
      <c r="J124" s="267"/>
      <c r="K124" s="267"/>
      <c r="L124" s="267"/>
      <c r="M124" s="268"/>
      <c r="N124" s="268"/>
      <c r="O124" s="268"/>
      <c r="P124" s="268"/>
      <c r="Q124" s="268"/>
      <c r="R124" s="268"/>
      <c r="S124" s="268"/>
      <c r="T124" s="268"/>
      <c r="U124" s="268"/>
      <c r="V124" s="268"/>
      <c r="W124" s="268"/>
      <c r="X124" s="268"/>
      <c r="Y124" s="268"/>
      <c r="Z124" s="268"/>
      <c r="AA124" s="268"/>
      <c r="AB124" s="268"/>
      <c r="AC124" s="268"/>
      <c r="AD124" s="268" t="str">
        <f t="shared" si="33"/>
        <v/>
      </c>
      <c r="AE124" s="268" t="str">
        <f t="shared" si="34"/>
        <v/>
      </c>
      <c r="AF124" s="269" t="str">
        <f t="shared" si="35"/>
        <v/>
      </c>
      <c r="AG124" s="257">
        <f t="shared" si="36"/>
        <v>1</v>
      </c>
      <c r="AH124" s="257">
        <f t="shared" si="37"/>
        <v>1</v>
      </c>
      <c r="AI124" s="257">
        <f t="shared" si="38"/>
        <v>1</v>
      </c>
      <c r="AJ124" s="257">
        <f t="shared" si="39"/>
        <v>1</v>
      </c>
      <c r="AK124" s="257">
        <f t="shared" si="40"/>
        <v>1</v>
      </c>
      <c r="AL124" s="257">
        <f t="shared" si="41"/>
        <v>1</v>
      </c>
      <c r="AM124" s="257">
        <f t="shared" si="42"/>
        <v>1</v>
      </c>
      <c r="AN124" s="257">
        <f t="shared" si="43"/>
        <v>1</v>
      </c>
      <c r="AO124" s="257">
        <f t="shared" si="44"/>
        <v>1</v>
      </c>
      <c r="AP124" s="257">
        <f t="shared" si="45"/>
        <v>1</v>
      </c>
      <c r="AQ124" s="257">
        <f t="shared" si="46"/>
        <v>1</v>
      </c>
      <c r="AR124" s="257">
        <f t="shared" si="47"/>
        <v>1</v>
      </c>
      <c r="AS124" s="257">
        <f t="shared" si="48"/>
        <v>1</v>
      </c>
      <c r="AT124" s="257">
        <f t="shared" si="49"/>
        <v>1</v>
      </c>
      <c r="AU124" s="257">
        <f t="shared" si="50"/>
        <v>1</v>
      </c>
      <c r="AV124" s="257">
        <f t="shared" si="51"/>
        <v>1</v>
      </c>
      <c r="AW124" s="257">
        <f t="shared" si="52"/>
        <v>1</v>
      </c>
      <c r="AX124" s="257">
        <f t="shared" si="53"/>
        <v>1</v>
      </c>
      <c r="AY124" s="257">
        <f t="shared" si="54"/>
        <v>1</v>
      </c>
      <c r="AZ124" s="257">
        <f t="shared" si="55"/>
        <v>1</v>
      </c>
      <c r="BA124" s="257">
        <f t="shared" si="56"/>
        <v>1</v>
      </c>
      <c r="BB124" s="257">
        <f t="shared" si="57"/>
        <v>1</v>
      </c>
      <c r="BC124" s="257">
        <f t="shared" si="58"/>
        <v>1</v>
      </c>
      <c r="BD124" s="257">
        <f t="shared" si="59"/>
        <v>1</v>
      </c>
      <c r="BE124" s="257">
        <f t="shared" si="60"/>
        <v>1</v>
      </c>
      <c r="BF124" s="257">
        <f t="shared" si="61"/>
        <v>1</v>
      </c>
      <c r="BG124" s="257">
        <f t="shared" si="62"/>
        <v>1</v>
      </c>
    </row>
    <row r="125" spans="1:59" ht="15.75" hidden="1" x14ac:dyDescent="0.25">
      <c r="A125" s="265"/>
      <c r="B125" s="266" t="str">
        <f t="shared" si="32"/>
        <v/>
      </c>
      <c r="C125" s="178" t="str">
        <f>IF(סיווג!$V125&lt;&gt;1,"",'תנאי סף'!$F125)</f>
        <v/>
      </c>
      <c r="D125" s="267" t="str">
        <f>'מספר המתחרים'!Z125</f>
        <v/>
      </c>
      <c r="E125" s="267" t="str">
        <f>'מספר השופטים'!Z125</f>
        <v/>
      </c>
      <c r="F125" s="267" t="str">
        <f>'מיקום גיאוגרפי'!Z125</f>
        <v/>
      </c>
      <c r="G125" s="267" t="str">
        <f>תקציב!Z125</f>
        <v/>
      </c>
      <c r="H125" s="267"/>
      <c r="I125" s="267"/>
      <c r="J125" s="267"/>
      <c r="K125" s="267"/>
      <c r="L125" s="267"/>
      <c r="M125" s="268"/>
      <c r="N125" s="268"/>
      <c r="O125" s="268"/>
      <c r="P125" s="268"/>
      <c r="Q125" s="268"/>
      <c r="R125" s="268"/>
      <c r="S125" s="268"/>
      <c r="T125" s="268"/>
      <c r="U125" s="268"/>
      <c r="V125" s="268"/>
      <c r="W125" s="268"/>
      <c r="X125" s="268"/>
      <c r="Y125" s="268"/>
      <c r="Z125" s="268"/>
      <c r="AA125" s="268"/>
      <c r="AB125" s="268"/>
      <c r="AC125" s="268"/>
      <c r="AD125" s="268" t="str">
        <f t="shared" si="33"/>
        <v/>
      </c>
      <c r="AE125" s="268" t="str">
        <f t="shared" si="34"/>
        <v/>
      </c>
      <c r="AF125" s="269" t="str">
        <f t="shared" si="35"/>
        <v/>
      </c>
      <c r="AG125" s="257">
        <f t="shared" si="36"/>
        <v>1</v>
      </c>
      <c r="AH125" s="257">
        <f t="shared" si="37"/>
        <v>1</v>
      </c>
      <c r="AI125" s="257">
        <f t="shared" si="38"/>
        <v>1</v>
      </c>
      <c r="AJ125" s="257">
        <f t="shared" si="39"/>
        <v>1</v>
      </c>
      <c r="AK125" s="257">
        <f t="shared" si="40"/>
        <v>1</v>
      </c>
      <c r="AL125" s="257">
        <f t="shared" si="41"/>
        <v>1</v>
      </c>
      <c r="AM125" s="257">
        <f t="shared" si="42"/>
        <v>1</v>
      </c>
      <c r="AN125" s="257">
        <f t="shared" si="43"/>
        <v>1</v>
      </c>
      <c r="AO125" s="257">
        <f t="shared" si="44"/>
        <v>1</v>
      </c>
      <c r="AP125" s="257">
        <f t="shared" si="45"/>
        <v>1</v>
      </c>
      <c r="AQ125" s="257">
        <f t="shared" si="46"/>
        <v>1</v>
      </c>
      <c r="AR125" s="257">
        <f t="shared" si="47"/>
        <v>1</v>
      </c>
      <c r="AS125" s="257">
        <f t="shared" si="48"/>
        <v>1</v>
      </c>
      <c r="AT125" s="257">
        <f t="shared" si="49"/>
        <v>1</v>
      </c>
      <c r="AU125" s="257">
        <f t="shared" si="50"/>
        <v>1</v>
      </c>
      <c r="AV125" s="257">
        <f t="shared" si="51"/>
        <v>1</v>
      </c>
      <c r="AW125" s="257">
        <f t="shared" si="52"/>
        <v>1</v>
      </c>
      <c r="AX125" s="257">
        <f t="shared" si="53"/>
        <v>1</v>
      </c>
      <c r="AY125" s="257">
        <f t="shared" si="54"/>
        <v>1</v>
      </c>
      <c r="AZ125" s="257">
        <f t="shared" si="55"/>
        <v>1</v>
      </c>
      <c r="BA125" s="257">
        <f t="shared" si="56"/>
        <v>1</v>
      </c>
      <c r="BB125" s="257">
        <f t="shared" si="57"/>
        <v>1</v>
      </c>
      <c r="BC125" s="257">
        <f t="shared" si="58"/>
        <v>1</v>
      </c>
      <c r="BD125" s="257">
        <f t="shared" si="59"/>
        <v>1</v>
      </c>
      <c r="BE125" s="257">
        <f t="shared" si="60"/>
        <v>1</v>
      </c>
      <c r="BF125" s="257">
        <f t="shared" si="61"/>
        <v>1</v>
      </c>
      <c r="BG125" s="257">
        <f t="shared" si="62"/>
        <v>1</v>
      </c>
    </row>
    <row r="126" spans="1:59" ht="15.75" hidden="1" x14ac:dyDescent="0.25">
      <c r="A126" s="265"/>
      <c r="B126" s="266" t="str">
        <f t="shared" si="32"/>
        <v/>
      </c>
      <c r="C126" s="178" t="str">
        <f>IF(סיווג!$V126&lt;&gt;1,"",'תנאי סף'!$F126)</f>
        <v/>
      </c>
      <c r="D126" s="267" t="str">
        <f>'מספר המתחרים'!Z126</f>
        <v/>
      </c>
      <c r="E126" s="267" t="str">
        <f>'מספר השופטים'!Z126</f>
        <v/>
      </c>
      <c r="F126" s="267" t="str">
        <f>'מיקום גיאוגרפי'!Z126</f>
        <v/>
      </c>
      <c r="G126" s="267" t="str">
        <f>תקציב!Z126</f>
        <v/>
      </c>
      <c r="H126" s="267"/>
      <c r="I126" s="267"/>
      <c r="J126" s="267"/>
      <c r="K126" s="267"/>
      <c r="L126" s="267"/>
      <c r="M126" s="268"/>
      <c r="N126" s="268"/>
      <c r="O126" s="268"/>
      <c r="P126" s="268"/>
      <c r="Q126" s="268"/>
      <c r="R126" s="268"/>
      <c r="S126" s="268"/>
      <c r="T126" s="268"/>
      <c r="U126" s="268"/>
      <c r="V126" s="268"/>
      <c r="W126" s="268"/>
      <c r="X126" s="268"/>
      <c r="Y126" s="268"/>
      <c r="Z126" s="268"/>
      <c r="AA126" s="268"/>
      <c r="AB126" s="268"/>
      <c r="AC126" s="268"/>
      <c r="AD126" s="268" t="str">
        <f t="shared" si="33"/>
        <v/>
      </c>
      <c r="AE126" s="268" t="str">
        <f t="shared" si="34"/>
        <v/>
      </c>
      <c r="AF126" s="269" t="str">
        <f t="shared" si="35"/>
        <v/>
      </c>
      <c r="AG126" s="257">
        <f t="shared" si="36"/>
        <v>1</v>
      </c>
      <c r="AH126" s="257">
        <f t="shared" si="37"/>
        <v>1</v>
      </c>
      <c r="AI126" s="257">
        <f t="shared" si="38"/>
        <v>1</v>
      </c>
      <c r="AJ126" s="257">
        <f t="shared" si="39"/>
        <v>1</v>
      </c>
      <c r="AK126" s="257">
        <f t="shared" si="40"/>
        <v>1</v>
      </c>
      <c r="AL126" s="257">
        <f t="shared" si="41"/>
        <v>1</v>
      </c>
      <c r="AM126" s="257">
        <f t="shared" si="42"/>
        <v>1</v>
      </c>
      <c r="AN126" s="257">
        <f t="shared" si="43"/>
        <v>1</v>
      </c>
      <c r="AO126" s="257">
        <f t="shared" si="44"/>
        <v>1</v>
      </c>
      <c r="AP126" s="257">
        <f t="shared" si="45"/>
        <v>1</v>
      </c>
      <c r="AQ126" s="257">
        <f t="shared" si="46"/>
        <v>1</v>
      </c>
      <c r="AR126" s="257">
        <f t="shared" si="47"/>
        <v>1</v>
      </c>
      <c r="AS126" s="257">
        <f t="shared" si="48"/>
        <v>1</v>
      </c>
      <c r="AT126" s="257">
        <f t="shared" si="49"/>
        <v>1</v>
      </c>
      <c r="AU126" s="257">
        <f t="shared" si="50"/>
        <v>1</v>
      </c>
      <c r="AV126" s="257">
        <f t="shared" si="51"/>
        <v>1</v>
      </c>
      <c r="AW126" s="257">
        <f t="shared" si="52"/>
        <v>1</v>
      </c>
      <c r="AX126" s="257">
        <f t="shared" si="53"/>
        <v>1</v>
      </c>
      <c r="AY126" s="257">
        <f t="shared" si="54"/>
        <v>1</v>
      </c>
      <c r="AZ126" s="257">
        <f t="shared" si="55"/>
        <v>1</v>
      </c>
      <c r="BA126" s="257">
        <f t="shared" si="56"/>
        <v>1</v>
      </c>
      <c r="BB126" s="257">
        <f t="shared" si="57"/>
        <v>1</v>
      </c>
      <c r="BC126" s="257">
        <f t="shared" si="58"/>
        <v>1</v>
      </c>
      <c r="BD126" s="257">
        <f t="shared" si="59"/>
        <v>1</v>
      </c>
      <c r="BE126" s="257">
        <f t="shared" si="60"/>
        <v>1</v>
      </c>
      <c r="BF126" s="257">
        <f t="shared" si="61"/>
        <v>1</v>
      </c>
      <c r="BG126" s="257">
        <f t="shared" si="62"/>
        <v>1</v>
      </c>
    </row>
    <row r="127" spans="1:59" ht="15.75" hidden="1" x14ac:dyDescent="0.25">
      <c r="A127" s="265"/>
      <c r="B127" s="266" t="str">
        <f t="shared" si="32"/>
        <v/>
      </c>
      <c r="C127" s="178" t="str">
        <f>IF(סיווג!$V127&lt;&gt;1,"",'תנאי סף'!$F127)</f>
        <v/>
      </c>
      <c r="D127" s="267" t="str">
        <f>'מספר המתחרים'!Z127</f>
        <v/>
      </c>
      <c r="E127" s="267" t="str">
        <f>'מספר השופטים'!Z127</f>
        <v/>
      </c>
      <c r="F127" s="267" t="str">
        <f>'מיקום גיאוגרפי'!Z127</f>
        <v/>
      </c>
      <c r="G127" s="267" t="str">
        <f>תקציב!Z127</f>
        <v/>
      </c>
      <c r="H127" s="267"/>
      <c r="I127" s="267"/>
      <c r="J127" s="267"/>
      <c r="K127" s="267"/>
      <c r="L127" s="267"/>
      <c r="M127" s="268"/>
      <c r="N127" s="268"/>
      <c r="O127" s="268"/>
      <c r="P127" s="268"/>
      <c r="Q127" s="268"/>
      <c r="R127" s="268"/>
      <c r="S127" s="268"/>
      <c r="T127" s="268"/>
      <c r="U127" s="268"/>
      <c r="V127" s="268"/>
      <c r="W127" s="268"/>
      <c r="X127" s="268"/>
      <c r="Y127" s="268"/>
      <c r="Z127" s="268"/>
      <c r="AA127" s="268"/>
      <c r="AB127" s="268"/>
      <c r="AC127" s="268"/>
      <c r="AD127" s="268" t="str">
        <f t="shared" si="33"/>
        <v/>
      </c>
      <c r="AE127" s="268" t="str">
        <f t="shared" si="34"/>
        <v/>
      </c>
      <c r="AF127" s="269" t="str">
        <f t="shared" si="35"/>
        <v/>
      </c>
      <c r="AG127" s="257">
        <f t="shared" si="36"/>
        <v>1</v>
      </c>
      <c r="AH127" s="257">
        <f t="shared" si="37"/>
        <v>1</v>
      </c>
      <c r="AI127" s="257">
        <f t="shared" si="38"/>
        <v>1</v>
      </c>
      <c r="AJ127" s="257">
        <f t="shared" si="39"/>
        <v>1</v>
      </c>
      <c r="AK127" s="257">
        <f t="shared" si="40"/>
        <v>1</v>
      </c>
      <c r="AL127" s="257">
        <f t="shared" si="41"/>
        <v>1</v>
      </c>
      <c r="AM127" s="257">
        <f t="shared" si="42"/>
        <v>1</v>
      </c>
      <c r="AN127" s="257">
        <f t="shared" si="43"/>
        <v>1</v>
      </c>
      <c r="AO127" s="257">
        <f t="shared" si="44"/>
        <v>1</v>
      </c>
      <c r="AP127" s="257">
        <f t="shared" si="45"/>
        <v>1</v>
      </c>
      <c r="AQ127" s="257">
        <f t="shared" si="46"/>
        <v>1</v>
      </c>
      <c r="AR127" s="257">
        <f t="shared" si="47"/>
        <v>1</v>
      </c>
      <c r="AS127" s="257">
        <f t="shared" si="48"/>
        <v>1</v>
      </c>
      <c r="AT127" s="257">
        <f t="shared" si="49"/>
        <v>1</v>
      </c>
      <c r="AU127" s="257">
        <f t="shared" si="50"/>
        <v>1</v>
      </c>
      <c r="AV127" s="257">
        <f t="shared" si="51"/>
        <v>1</v>
      </c>
      <c r="AW127" s="257">
        <f t="shared" si="52"/>
        <v>1</v>
      </c>
      <c r="AX127" s="257">
        <f t="shared" si="53"/>
        <v>1</v>
      </c>
      <c r="AY127" s="257">
        <f t="shared" si="54"/>
        <v>1</v>
      </c>
      <c r="AZ127" s="257">
        <f t="shared" si="55"/>
        <v>1</v>
      </c>
      <c r="BA127" s="257">
        <f t="shared" si="56"/>
        <v>1</v>
      </c>
      <c r="BB127" s="257">
        <f t="shared" si="57"/>
        <v>1</v>
      </c>
      <c r="BC127" s="257">
        <f t="shared" si="58"/>
        <v>1</v>
      </c>
      <c r="BD127" s="257">
        <f t="shared" si="59"/>
        <v>1</v>
      </c>
      <c r="BE127" s="257">
        <f t="shared" si="60"/>
        <v>1</v>
      </c>
      <c r="BF127" s="257">
        <f t="shared" si="61"/>
        <v>1</v>
      </c>
      <c r="BG127" s="257">
        <f t="shared" si="62"/>
        <v>1</v>
      </c>
    </row>
    <row r="128" spans="1:59" ht="15.75" hidden="1" x14ac:dyDescent="0.25">
      <c r="A128" s="265"/>
      <c r="B128" s="266" t="str">
        <f t="shared" si="32"/>
        <v/>
      </c>
      <c r="C128" s="178" t="str">
        <f>IF(סיווג!$V128&lt;&gt;1,"",'תנאי סף'!$F128)</f>
        <v/>
      </c>
      <c r="D128" s="267" t="str">
        <f>'מספר המתחרים'!Z128</f>
        <v/>
      </c>
      <c r="E128" s="267" t="str">
        <f>'מספר השופטים'!Z128</f>
        <v/>
      </c>
      <c r="F128" s="267" t="str">
        <f>'מיקום גיאוגרפי'!Z128</f>
        <v/>
      </c>
      <c r="G128" s="267" t="str">
        <f>תקציב!Z128</f>
        <v/>
      </c>
      <c r="H128" s="267"/>
      <c r="I128" s="267"/>
      <c r="J128" s="267"/>
      <c r="K128" s="267"/>
      <c r="L128" s="267"/>
      <c r="M128" s="268"/>
      <c r="N128" s="268"/>
      <c r="O128" s="268"/>
      <c r="P128" s="268"/>
      <c r="Q128" s="268"/>
      <c r="R128" s="268"/>
      <c r="S128" s="268"/>
      <c r="T128" s="268"/>
      <c r="U128" s="268"/>
      <c r="V128" s="268"/>
      <c r="W128" s="268"/>
      <c r="X128" s="268"/>
      <c r="Y128" s="268"/>
      <c r="Z128" s="268"/>
      <c r="AA128" s="268"/>
      <c r="AB128" s="268"/>
      <c r="AC128" s="268"/>
      <c r="AD128" s="268" t="str">
        <f t="shared" si="33"/>
        <v/>
      </c>
      <c r="AE128" s="268" t="str">
        <f t="shared" si="34"/>
        <v/>
      </c>
      <c r="AF128" s="269" t="str">
        <f t="shared" si="35"/>
        <v/>
      </c>
      <c r="AG128" s="257">
        <f t="shared" si="36"/>
        <v>1</v>
      </c>
      <c r="AH128" s="257">
        <f t="shared" si="37"/>
        <v>1</v>
      </c>
      <c r="AI128" s="257">
        <f t="shared" si="38"/>
        <v>1</v>
      </c>
      <c r="AJ128" s="257">
        <f t="shared" si="39"/>
        <v>1</v>
      </c>
      <c r="AK128" s="257">
        <f t="shared" si="40"/>
        <v>1</v>
      </c>
      <c r="AL128" s="257">
        <f t="shared" si="41"/>
        <v>1</v>
      </c>
      <c r="AM128" s="257">
        <f t="shared" si="42"/>
        <v>1</v>
      </c>
      <c r="AN128" s="257">
        <f t="shared" si="43"/>
        <v>1</v>
      </c>
      <c r="AO128" s="257">
        <f t="shared" si="44"/>
        <v>1</v>
      </c>
      <c r="AP128" s="257">
        <f t="shared" si="45"/>
        <v>1</v>
      </c>
      <c r="AQ128" s="257">
        <f t="shared" si="46"/>
        <v>1</v>
      </c>
      <c r="AR128" s="257">
        <f t="shared" si="47"/>
        <v>1</v>
      </c>
      <c r="AS128" s="257">
        <f t="shared" si="48"/>
        <v>1</v>
      </c>
      <c r="AT128" s="257">
        <f t="shared" si="49"/>
        <v>1</v>
      </c>
      <c r="AU128" s="257">
        <f t="shared" si="50"/>
        <v>1</v>
      </c>
      <c r="AV128" s="257">
        <f t="shared" si="51"/>
        <v>1</v>
      </c>
      <c r="AW128" s="257">
        <f t="shared" si="52"/>
        <v>1</v>
      </c>
      <c r="AX128" s="257">
        <f t="shared" si="53"/>
        <v>1</v>
      </c>
      <c r="AY128" s="257">
        <f t="shared" si="54"/>
        <v>1</v>
      </c>
      <c r="AZ128" s="257">
        <f t="shared" si="55"/>
        <v>1</v>
      </c>
      <c r="BA128" s="257">
        <f t="shared" si="56"/>
        <v>1</v>
      </c>
      <c r="BB128" s="257">
        <f t="shared" si="57"/>
        <v>1</v>
      </c>
      <c r="BC128" s="257">
        <f t="shared" si="58"/>
        <v>1</v>
      </c>
      <c r="BD128" s="257">
        <f t="shared" si="59"/>
        <v>1</v>
      </c>
      <c r="BE128" s="257">
        <f t="shared" si="60"/>
        <v>1</v>
      </c>
      <c r="BF128" s="257">
        <f t="shared" si="61"/>
        <v>1</v>
      </c>
      <c r="BG128" s="257">
        <f t="shared" si="62"/>
        <v>1</v>
      </c>
    </row>
    <row r="129" spans="1:59" ht="15.75" hidden="1" x14ac:dyDescent="0.25">
      <c r="A129" s="265"/>
      <c r="B129" s="266" t="str">
        <f t="shared" si="32"/>
        <v/>
      </c>
      <c r="C129" s="178" t="str">
        <f>IF(סיווג!$V129&lt;&gt;1,"",'תנאי סף'!$F129)</f>
        <v/>
      </c>
      <c r="D129" s="267" t="str">
        <f>'מספר המתחרים'!Z129</f>
        <v/>
      </c>
      <c r="E129" s="267" t="str">
        <f>'מספר השופטים'!Z129</f>
        <v/>
      </c>
      <c r="F129" s="267" t="str">
        <f>'מיקום גיאוגרפי'!Z129</f>
        <v/>
      </c>
      <c r="G129" s="267" t="str">
        <f>תקציב!Z129</f>
        <v/>
      </c>
      <c r="H129" s="267"/>
      <c r="I129" s="267"/>
      <c r="J129" s="267"/>
      <c r="K129" s="267"/>
      <c r="L129" s="267"/>
      <c r="M129" s="268"/>
      <c r="N129" s="268"/>
      <c r="O129" s="268"/>
      <c r="P129" s="268"/>
      <c r="Q129" s="268"/>
      <c r="R129" s="268"/>
      <c r="S129" s="268"/>
      <c r="T129" s="268"/>
      <c r="U129" s="268"/>
      <c r="V129" s="268"/>
      <c r="W129" s="268"/>
      <c r="X129" s="268"/>
      <c r="Y129" s="268"/>
      <c r="Z129" s="268"/>
      <c r="AA129" s="268"/>
      <c r="AB129" s="268"/>
      <c r="AC129" s="268"/>
      <c r="AD129" s="268" t="str">
        <f t="shared" si="33"/>
        <v/>
      </c>
      <c r="AE129" s="268" t="str">
        <f t="shared" si="34"/>
        <v/>
      </c>
      <c r="AF129" s="269" t="str">
        <f t="shared" si="35"/>
        <v/>
      </c>
      <c r="AG129" s="257">
        <f t="shared" si="36"/>
        <v>1</v>
      </c>
      <c r="AH129" s="257">
        <f t="shared" si="37"/>
        <v>1</v>
      </c>
      <c r="AI129" s="257">
        <f t="shared" si="38"/>
        <v>1</v>
      </c>
      <c r="AJ129" s="257">
        <f t="shared" si="39"/>
        <v>1</v>
      </c>
      <c r="AK129" s="257">
        <f t="shared" si="40"/>
        <v>1</v>
      </c>
      <c r="AL129" s="257">
        <f t="shared" si="41"/>
        <v>1</v>
      </c>
      <c r="AM129" s="257">
        <f t="shared" si="42"/>
        <v>1</v>
      </c>
      <c r="AN129" s="257">
        <f t="shared" si="43"/>
        <v>1</v>
      </c>
      <c r="AO129" s="257">
        <f t="shared" si="44"/>
        <v>1</v>
      </c>
      <c r="AP129" s="257">
        <f t="shared" si="45"/>
        <v>1</v>
      </c>
      <c r="AQ129" s="257">
        <f t="shared" si="46"/>
        <v>1</v>
      </c>
      <c r="AR129" s="257">
        <f t="shared" si="47"/>
        <v>1</v>
      </c>
      <c r="AS129" s="257">
        <f t="shared" si="48"/>
        <v>1</v>
      </c>
      <c r="AT129" s="257">
        <f t="shared" si="49"/>
        <v>1</v>
      </c>
      <c r="AU129" s="257">
        <f t="shared" si="50"/>
        <v>1</v>
      </c>
      <c r="AV129" s="257">
        <f t="shared" si="51"/>
        <v>1</v>
      </c>
      <c r="AW129" s="257">
        <f t="shared" si="52"/>
        <v>1</v>
      </c>
      <c r="AX129" s="257">
        <f t="shared" si="53"/>
        <v>1</v>
      </c>
      <c r="AY129" s="257">
        <f t="shared" si="54"/>
        <v>1</v>
      </c>
      <c r="AZ129" s="257">
        <f t="shared" si="55"/>
        <v>1</v>
      </c>
      <c r="BA129" s="257">
        <f t="shared" si="56"/>
        <v>1</v>
      </c>
      <c r="BB129" s="257">
        <f t="shared" si="57"/>
        <v>1</v>
      </c>
      <c r="BC129" s="257">
        <f t="shared" si="58"/>
        <v>1</v>
      </c>
      <c r="BD129" s="257">
        <f t="shared" si="59"/>
        <v>1</v>
      </c>
      <c r="BE129" s="257">
        <f t="shared" si="60"/>
        <v>1</v>
      </c>
      <c r="BF129" s="257">
        <f t="shared" si="61"/>
        <v>1</v>
      </c>
      <c r="BG129" s="257">
        <f t="shared" si="62"/>
        <v>1</v>
      </c>
    </row>
    <row r="130" spans="1:59" ht="15.75" hidden="1" x14ac:dyDescent="0.25">
      <c r="A130" s="265"/>
      <c r="B130" s="266" t="str">
        <f t="shared" si="32"/>
        <v/>
      </c>
      <c r="C130" s="178" t="str">
        <f>IF(סיווג!$V130&lt;&gt;1,"",'תנאי סף'!$F130)</f>
        <v/>
      </c>
      <c r="D130" s="267" t="str">
        <f>'מספר המתחרים'!Z130</f>
        <v/>
      </c>
      <c r="E130" s="267" t="str">
        <f>'מספר השופטים'!Z130</f>
        <v/>
      </c>
      <c r="F130" s="267" t="str">
        <f>'מיקום גיאוגרפי'!Z130</f>
        <v/>
      </c>
      <c r="G130" s="267" t="str">
        <f>תקציב!Z130</f>
        <v/>
      </c>
      <c r="H130" s="267"/>
      <c r="I130" s="267"/>
      <c r="J130" s="267"/>
      <c r="K130" s="267"/>
      <c r="L130" s="267"/>
      <c r="M130" s="268"/>
      <c r="N130" s="268"/>
      <c r="O130" s="268"/>
      <c r="P130" s="268"/>
      <c r="Q130" s="268"/>
      <c r="R130" s="268"/>
      <c r="S130" s="268"/>
      <c r="T130" s="268"/>
      <c r="U130" s="268"/>
      <c r="V130" s="268"/>
      <c r="W130" s="268"/>
      <c r="X130" s="268"/>
      <c r="Y130" s="268"/>
      <c r="Z130" s="268"/>
      <c r="AA130" s="268"/>
      <c r="AB130" s="268"/>
      <c r="AC130" s="268"/>
      <c r="AD130" s="268" t="str">
        <f t="shared" si="33"/>
        <v/>
      </c>
      <c r="AE130" s="268" t="str">
        <f t="shared" si="34"/>
        <v/>
      </c>
      <c r="AF130" s="269" t="str">
        <f t="shared" si="35"/>
        <v/>
      </c>
      <c r="AG130" s="257">
        <f t="shared" si="36"/>
        <v>1</v>
      </c>
      <c r="AH130" s="257">
        <f t="shared" si="37"/>
        <v>1</v>
      </c>
      <c r="AI130" s="257">
        <f t="shared" si="38"/>
        <v>1</v>
      </c>
      <c r="AJ130" s="257">
        <f t="shared" si="39"/>
        <v>1</v>
      </c>
      <c r="AK130" s="257">
        <f t="shared" si="40"/>
        <v>1</v>
      </c>
      <c r="AL130" s="257">
        <f t="shared" si="41"/>
        <v>1</v>
      </c>
      <c r="AM130" s="257">
        <f t="shared" si="42"/>
        <v>1</v>
      </c>
      <c r="AN130" s="257">
        <f t="shared" si="43"/>
        <v>1</v>
      </c>
      <c r="AO130" s="257">
        <f t="shared" si="44"/>
        <v>1</v>
      </c>
      <c r="AP130" s="257">
        <f t="shared" si="45"/>
        <v>1</v>
      </c>
      <c r="AQ130" s="257">
        <f t="shared" si="46"/>
        <v>1</v>
      </c>
      <c r="AR130" s="257">
        <f t="shared" si="47"/>
        <v>1</v>
      </c>
      <c r="AS130" s="257">
        <f t="shared" si="48"/>
        <v>1</v>
      </c>
      <c r="AT130" s="257">
        <f t="shared" si="49"/>
        <v>1</v>
      </c>
      <c r="AU130" s="257">
        <f t="shared" si="50"/>
        <v>1</v>
      </c>
      <c r="AV130" s="257">
        <f t="shared" si="51"/>
        <v>1</v>
      </c>
      <c r="AW130" s="257">
        <f t="shared" si="52"/>
        <v>1</v>
      </c>
      <c r="AX130" s="257">
        <f t="shared" si="53"/>
        <v>1</v>
      </c>
      <c r="AY130" s="257">
        <f t="shared" si="54"/>
        <v>1</v>
      </c>
      <c r="AZ130" s="257">
        <f t="shared" si="55"/>
        <v>1</v>
      </c>
      <c r="BA130" s="257">
        <f t="shared" si="56"/>
        <v>1</v>
      </c>
      <c r="BB130" s="257">
        <f t="shared" si="57"/>
        <v>1</v>
      </c>
      <c r="BC130" s="257">
        <f t="shared" si="58"/>
        <v>1</v>
      </c>
      <c r="BD130" s="257">
        <f t="shared" si="59"/>
        <v>1</v>
      </c>
      <c r="BE130" s="257">
        <f t="shared" si="60"/>
        <v>1</v>
      </c>
      <c r="BF130" s="257">
        <f t="shared" si="61"/>
        <v>1</v>
      </c>
      <c r="BG130" s="257">
        <f t="shared" si="62"/>
        <v>1</v>
      </c>
    </row>
    <row r="131" spans="1:59" ht="16.5" thickBot="1" x14ac:dyDescent="0.3">
      <c r="A131" s="270"/>
      <c r="B131" s="491" t="s">
        <v>8</v>
      </c>
      <c r="C131" s="492"/>
      <c r="D131" s="216">
        <f t="shared" ref="D131:AD131" ca="1" si="63">SUM(D31:D130)</f>
        <v>1</v>
      </c>
      <c r="E131" s="216">
        <f t="shared" ca="1" si="63"/>
        <v>1</v>
      </c>
      <c r="F131" s="216">
        <f t="shared" ca="1" si="63"/>
        <v>1</v>
      </c>
      <c r="G131" s="216">
        <f t="shared" ca="1" si="63"/>
        <v>1</v>
      </c>
      <c r="H131" s="216">
        <f t="shared" si="63"/>
        <v>0</v>
      </c>
      <c r="I131" s="216">
        <f t="shared" si="63"/>
        <v>0</v>
      </c>
      <c r="J131" s="216">
        <f t="shared" si="63"/>
        <v>0</v>
      </c>
      <c r="K131" s="216">
        <f t="shared" si="63"/>
        <v>0</v>
      </c>
      <c r="L131" s="216">
        <f t="shared" si="63"/>
        <v>0</v>
      </c>
      <c r="M131" s="216">
        <f t="shared" si="63"/>
        <v>0</v>
      </c>
      <c r="N131" s="216">
        <f t="shared" si="63"/>
        <v>0</v>
      </c>
      <c r="O131" s="216">
        <f t="shared" si="63"/>
        <v>0</v>
      </c>
      <c r="P131" s="216">
        <f t="shared" si="63"/>
        <v>0</v>
      </c>
      <c r="Q131" s="216">
        <f t="shared" si="63"/>
        <v>0</v>
      </c>
      <c r="R131" s="216">
        <f t="shared" si="63"/>
        <v>0</v>
      </c>
      <c r="S131" s="216">
        <f t="shared" si="63"/>
        <v>0</v>
      </c>
      <c r="T131" s="216">
        <f t="shared" si="63"/>
        <v>0</v>
      </c>
      <c r="U131" s="216">
        <f t="shared" si="63"/>
        <v>0</v>
      </c>
      <c r="V131" s="216">
        <f t="shared" si="63"/>
        <v>0</v>
      </c>
      <c r="W131" s="216">
        <f t="shared" si="63"/>
        <v>0</v>
      </c>
      <c r="X131" s="216">
        <f t="shared" si="63"/>
        <v>0</v>
      </c>
      <c r="Y131" s="216">
        <f t="shared" si="63"/>
        <v>0</v>
      </c>
      <c r="Z131" s="216">
        <f t="shared" si="63"/>
        <v>0</v>
      </c>
      <c r="AA131" s="216">
        <f t="shared" si="63"/>
        <v>0</v>
      </c>
      <c r="AB131" s="216">
        <f t="shared" si="63"/>
        <v>0</v>
      </c>
      <c r="AC131" s="216">
        <f t="shared" si="63"/>
        <v>0</v>
      </c>
      <c r="AD131" s="216">
        <f t="shared" ca="1" si="63"/>
        <v>1</v>
      </c>
      <c r="AE131" s="216">
        <f ca="1">SUM(AE31:AE130)</f>
        <v>1</v>
      </c>
      <c r="AF131" s="271">
        <f ca="1">SUM(AF31:AF130)</f>
        <v>279168</v>
      </c>
    </row>
  </sheetData>
  <sheetProtection password="CC01" sheet="1" objects="1" scenarios="1" formatColumns="0" formatRows="0"/>
  <mergeCells count="4">
    <mergeCell ref="B28:AF28"/>
    <mergeCell ref="B29:B30"/>
    <mergeCell ref="C29:C30"/>
    <mergeCell ref="B131:C131"/>
  </mergeCells>
  <conditionalFormatting sqref="B31:AD31 D131:AF131 AF31:AF131 B32:C130 D32:AD131">
    <cfRule type="containsBlanks" dxfId="397" priority="6">
      <formula>LEN(TRIM(B31))=0</formula>
    </cfRule>
  </conditionalFormatting>
  <conditionalFormatting sqref="AE31:AE130">
    <cfRule type="containsBlanks" dxfId="396" priority="4">
      <formula>LEN(TRIM(AE31))=0</formula>
    </cfRule>
  </conditionalFormatting>
  <conditionalFormatting sqref="D31:AF131">
    <cfRule type="cellIs" dxfId="395" priority="2" operator="equal">
      <formula>$AH$1</formula>
    </cfRule>
  </conditionalFormatting>
  <conditionalFormatting sqref="AF1:AF2">
    <cfRule type="containsBlanks" dxfId="394" priority="1">
      <formula>LEN(TRIM(AF1))=0</formula>
    </cfRule>
  </conditionalFormatting>
  <printOptions horizontalCentered="1"/>
  <pageMargins left="0.28000000000000003" right="0.35" top="0.74803149606299213" bottom="0.74803149606299213" header="0.31496062992125984" footer="0.31496062992125984"/>
  <pageSetup paperSize="9" orientation="landscape" r:id="rId1"/>
  <headerFooter>
    <oddHeader>&amp;C&amp;Uמבחנים לתמיכה של משרד התרבות והספורט</oddHeader>
    <oddFooter>&amp;Lא. חפץ ושות'
יעוץ כלכלי&amp;C&amp;P</oddFooter>
  </headerFooter>
  <colBreaks count="1" manualBreakCount="1">
    <brk id="32" max="3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2" tint="-0.499984740745262"/>
  </sheetPr>
  <dimension ref="A1:C49"/>
  <sheetViews>
    <sheetView rightToLeft="1" view="pageBreakPreview" topLeftCell="B1" zoomScale="90" zoomScaleNormal="70" zoomScaleSheetLayoutView="90" workbookViewId="0">
      <selection activeCell="C51" sqref="C51"/>
    </sheetView>
  </sheetViews>
  <sheetFormatPr defaultColWidth="9" defaultRowHeight="12.75" x14ac:dyDescent="0.2"/>
  <cols>
    <col min="1" max="1" width="2.5703125" style="249" hidden="1" customWidth="1"/>
    <col min="2" max="2" width="25.28515625" style="249" bestFit="1" customWidth="1"/>
    <col min="3" max="3" width="30" style="249" bestFit="1" customWidth="1"/>
    <col min="4" max="4" width="9.140625" style="249" customWidth="1"/>
    <col min="5" max="6" width="18.140625" style="249" customWidth="1"/>
    <col min="7" max="7" width="5.28515625" style="249" customWidth="1"/>
    <col min="8" max="8" width="11.140625" style="249" customWidth="1"/>
    <col min="9" max="9" width="11.42578125" style="249" customWidth="1"/>
    <col min="10" max="10" width="13.7109375" style="249" customWidth="1"/>
    <col min="11" max="11" width="13.28515625" style="249" customWidth="1"/>
    <col min="12" max="16384" width="9" style="249"/>
  </cols>
  <sheetData>
    <row r="1" spans="1:3" s="247" customFormat="1" ht="18" x14ac:dyDescent="0.2">
      <c r="B1" s="70" t="s">
        <v>30</v>
      </c>
      <c r="C1" s="23">
        <f>'פרמטרים לקריטריונים'!C4</f>
        <v>2018</v>
      </c>
    </row>
    <row r="2" spans="1:3" s="247" customFormat="1" ht="18.75" thickBot="1" x14ac:dyDescent="0.25">
      <c r="B2" s="248" t="s">
        <v>197</v>
      </c>
      <c r="C2" s="32">
        <f>'פרמטרים לקריטריונים'!C5</f>
        <v>279168</v>
      </c>
    </row>
    <row r="3" spans="1:3" s="247" customFormat="1" ht="37.5" hidden="1" customHeight="1" x14ac:dyDescent="0.2"/>
    <row r="4" spans="1:3" ht="16.5" thickBot="1" x14ac:dyDescent="0.25">
      <c r="A4" s="247"/>
      <c r="B4" s="246"/>
      <c r="C4" s="246"/>
    </row>
    <row r="5" spans="1:3" ht="18.75" hidden="1" customHeight="1" x14ac:dyDescent="0.2">
      <c r="A5" s="247"/>
      <c r="B5" s="246"/>
      <c r="C5" s="246"/>
    </row>
    <row r="6" spans="1:3" ht="16.5" hidden="1" customHeight="1" x14ac:dyDescent="0.2">
      <c r="A6" s="247"/>
      <c r="B6" s="246"/>
      <c r="C6" s="246"/>
    </row>
    <row r="7" spans="1:3" ht="16.5" hidden="1" customHeight="1" thickBot="1" x14ac:dyDescent="0.25">
      <c r="A7" s="247"/>
      <c r="B7" s="246"/>
      <c r="C7" s="246"/>
    </row>
    <row r="8" spans="1:3" ht="18.75" hidden="1" customHeight="1" x14ac:dyDescent="0.2">
      <c r="A8" s="247"/>
      <c r="B8" s="247"/>
      <c r="C8" s="247"/>
    </row>
    <row r="9" spans="1:3" ht="16.5" hidden="1" customHeight="1" x14ac:dyDescent="0.2">
      <c r="A9" s="247"/>
      <c r="B9" s="247"/>
      <c r="C9" s="247"/>
    </row>
    <row r="10" spans="1:3" ht="13.5" hidden="1" thickBot="1" x14ac:dyDescent="0.25">
      <c r="A10" s="247"/>
      <c r="B10" s="247"/>
      <c r="C10" s="247"/>
    </row>
    <row r="11" spans="1:3" ht="13.5" hidden="1" thickBot="1" x14ac:dyDescent="0.25">
      <c r="A11" s="247"/>
      <c r="B11" s="247"/>
      <c r="C11" s="247"/>
    </row>
    <row r="12" spans="1:3" ht="13.5" hidden="1" thickBot="1" x14ac:dyDescent="0.25">
      <c r="A12" s="247"/>
      <c r="B12" s="247"/>
      <c r="C12" s="247"/>
    </row>
    <row r="13" spans="1:3" ht="13.5" hidden="1" thickBot="1" x14ac:dyDescent="0.25">
      <c r="A13" s="247"/>
      <c r="B13" s="247"/>
      <c r="C13" s="247"/>
    </row>
    <row r="14" spans="1:3" ht="16.5" hidden="1" thickBot="1" x14ac:dyDescent="0.25">
      <c r="A14" s="247"/>
      <c r="B14" s="246"/>
      <c r="C14" s="246"/>
    </row>
    <row r="15" spans="1:3" ht="16.5" hidden="1" thickBot="1" x14ac:dyDescent="0.25">
      <c r="A15" s="247"/>
      <c r="B15" s="246"/>
      <c r="C15" s="246"/>
    </row>
    <row r="16" spans="1:3" ht="16.5" hidden="1" thickBot="1" x14ac:dyDescent="0.25">
      <c r="A16" s="247"/>
      <c r="B16" s="246"/>
      <c r="C16" s="246"/>
    </row>
    <row r="17" spans="1:3" ht="13.5" hidden="1" thickBot="1" x14ac:dyDescent="0.25">
      <c r="A17" s="247"/>
      <c r="B17" s="247"/>
      <c r="C17" s="247"/>
    </row>
    <row r="18" spans="1:3" ht="18.75" thickBot="1" x14ac:dyDescent="0.25">
      <c r="A18" s="247"/>
      <c r="B18" s="493" t="s">
        <v>15</v>
      </c>
      <c r="C18" s="494"/>
    </row>
    <row r="19" spans="1:3" ht="19.5" customHeight="1" thickBot="1" x14ac:dyDescent="0.25">
      <c r="A19" s="247"/>
      <c r="B19" s="497" t="s">
        <v>16</v>
      </c>
      <c r="C19" s="498"/>
    </row>
    <row r="20" spans="1:3" ht="16.5" thickBot="1" x14ac:dyDescent="0.25">
      <c r="A20" s="247"/>
      <c r="B20" s="251" t="s">
        <v>17</v>
      </c>
      <c r="C20" s="252" t="s">
        <v>18</v>
      </c>
    </row>
    <row r="21" spans="1:3" ht="31.5" x14ac:dyDescent="0.2">
      <c r="A21" s="247"/>
      <c r="B21" s="253" t="s">
        <v>19</v>
      </c>
      <c r="C21" s="254">
        <f>1-C22</f>
        <v>9.9999999999999978E-2</v>
      </c>
    </row>
    <row r="22" spans="1:3" ht="39" customHeight="1" thickBot="1" x14ac:dyDescent="0.25">
      <c r="A22" s="247"/>
      <c r="B22" s="250" t="s">
        <v>20</v>
      </c>
      <c r="C22" s="229">
        <f>INDEX('הוראת שעה'!C8:C20,MATCH(C1,'הוראת שעה'!$A$8:$A$20,1))</f>
        <v>0.9</v>
      </c>
    </row>
    <row r="23" spans="1:3" ht="13.5" thickBot="1" x14ac:dyDescent="0.25">
      <c r="A23" s="247"/>
      <c r="B23" s="247"/>
      <c r="C23" s="247"/>
    </row>
    <row r="24" spans="1:3" ht="13.5" hidden="1" thickBot="1" x14ac:dyDescent="0.25">
      <c r="A24" s="247"/>
      <c r="B24" s="247"/>
      <c r="C24" s="247"/>
    </row>
    <row r="25" spans="1:3" ht="13.5" hidden="1" thickBot="1" x14ac:dyDescent="0.25">
      <c r="A25" s="247"/>
      <c r="B25" s="247"/>
      <c r="C25" s="247"/>
    </row>
    <row r="26" spans="1:3" ht="18.75" hidden="1" customHeight="1" x14ac:dyDescent="0.2">
      <c r="A26" s="247"/>
      <c r="B26" s="247"/>
      <c r="C26" s="247"/>
    </row>
    <row r="27" spans="1:3" ht="13.5" hidden="1" thickBot="1" x14ac:dyDescent="0.25">
      <c r="A27" s="247"/>
      <c r="B27" s="247"/>
      <c r="C27" s="247"/>
    </row>
    <row r="28" spans="1:3" ht="13.5" hidden="1" thickBot="1" x14ac:dyDescent="0.25">
      <c r="A28" s="247"/>
      <c r="B28" s="247"/>
      <c r="C28" s="247"/>
    </row>
    <row r="29" spans="1:3" ht="13.5" hidden="1" thickBot="1" x14ac:dyDescent="0.25">
      <c r="A29" s="247"/>
      <c r="B29" s="247"/>
      <c r="C29" s="247"/>
    </row>
    <row r="30" spans="1:3" ht="13.5" hidden="1" thickBot="1" x14ac:dyDescent="0.25">
      <c r="A30" s="247"/>
      <c r="B30" s="247"/>
      <c r="C30" s="247"/>
    </row>
    <row r="31" spans="1:3" ht="16.5" hidden="1" customHeight="1" x14ac:dyDescent="0.2">
      <c r="A31" s="247"/>
      <c r="B31" s="247"/>
      <c r="C31" s="247"/>
    </row>
    <row r="32" spans="1:3" ht="13.5" hidden="1" thickBot="1" x14ac:dyDescent="0.25">
      <c r="A32" s="247"/>
      <c r="B32" s="247"/>
      <c r="C32" s="247"/>
    </row>
    <row r="33" spans="1:3" ht="22.5" hidden="1" customHeight="1" x14ac:dyDescent="0.2">
      <c r="A33" s="247"/>
      <c r="B33" s="247"/>
      <c r="C33" s="247"/>
    </row>
    <row r="34" spans="1:3" ht="16.5" hidden="1" customHeight="1" x14ac:dyDescent="0.2">
      <c r="A34" s="247"/>
      <c r="B34" s="247"/>
      <c r="C34" s="247"/>
    </row>
    <row r="35" spans="1:3" ht="16.5" hidden="1" customHeight="1" x14ac:dyDescent="0.2">
      <c r="A35" s="247"/>
      <c r="B35" s="247"/>
      <c r="C35" s="247"/>
    </row>
    <row r="36" spans="1:3" ht="30.75" hidden="1" customHeight="1" x14ac:dyDescent="0.2">
      <c r="A36" s="247"/>
      <c r="B36" s="247"/>
      <c r="C36" s="247"/>
    </row>
    <row r="37" spans="1:3" ht="13.5" hidden="1" thickBot="1" x14ac:dyDescent="0.25">
      <c r="A37" s="247"/>
      <c r="B37" s="247"/>
      <c r="C37" s="247"/>
    </row>
    <row r="38" spans="1:3" ht="13.5" hidden="1" thickBot="1" x14ac:dyDescent="0.25">
      <c r="A38" s="247"/>
      <c r="B38" s="247"/>
      <c r="C38" s="247"/>
    </row>
    <row r="39" spans="1:3" ht="13.5" hidden="1" thickBot="1" x14ac:dyDescent="0.25"/>
    <row r="40" spans="1:3" ht="16.5" hidden="1" customHeight="1" thickBot="1" x14ac:dyDescent="0.25"/>
    <row r="41" spans="1:3" ht="19.5" customHeight="1" thickBot="1" x14ac:dyDescent="0.25">
      <c r="B41" s="493" t="s">
        <v>21</v>
      </c>
      <c r="C41" s="494"/>
    </row>
    <row r="42" spans="1:3" ht="16.5" thickBot="1" x14ac:dyDescent="0.25">
      <c r="B42" s="495" t="s">
        <v>22</v>
      </c>
      <c r="C42" s="496"/>
    </row>
    <row r="43" spans="1:3" ht="63" x14ac:dyDescent="0.2">
      <c r="B43" s="255" t="s">
        <v>23</v>
      </c>
      <c r="C43" s="228">
        <v>0.3</v>
      </c>
    </row>
    <row r="44" spans="1:3" ht="16.5" thickBot="1" x14ac:dyDescent="0.25">
      <c r="B44" s="256" t="s">
        <v>24</v>
      </c>
      <c r="C44" s="229">
        <v>0.02</v>
      </c>
    </row>
    <row r="45" spans="1:3" ht="15.75" thickBot="1" x14ac:dyDescent="0.25">
      <c r="A45" s="55"/>
      <c r="B45" s="55"/>
      <c r="C45" s="55"/>
    </row>
    <row r="46" spans="1:3" ht="13.5" hidden="1" thickBot="1" x14ac:dyDescent="0.25"/>
    <row r="47" spans="1:3" ht="13.5" hidden="1" thickBot="1" x14ac:dyDescent="0.25"/>
    <row r="48" spans="1:3" ht="18.75" thickBot="1" x14ac:dyDescent="0.25">
      <c r="B48" s="493" t="s">
        <v>322</v>
      </c>
      <c r="C48" s="494"/>
    </row>
    <row r="49" spans="2:3" ht="48" thickBot="1" x14ac:dyDescent="0.25">
      <c r="B49" s="256" t="s">
        <v>323</v>
      </c>
      <c r="C49" s="410">
        <v>2</v>
      </c>
    </row>
  </sheetData>
  <sheetProtection password="CC01" sheet="1" objects="1" scenarios="1" formatColumns="0" formatRows="0"/>
  <mergeCells count="5">
    <mergeCell ref="B48:C48"/>
    <mergeCell ref="B41:C41"/>
    <mergeCell ref="B42:C42"/>
    <mergeCell ref="B18:C18"/>
    <mergeCell ref="B19:C19"/>
  </mergeCells>
  <conditionalFormatting sqref="B4:C7 B14:C16">
    <cfRule type="containsBlanks" dxfId="393" priority="21">
      <formula>LEN(TRIM(B4))=0</formula>
    </cfRule>
  </conditionalFormatting>
  <conditionalFormatting sqref="B21:B22">
    <cfRule type="containsBlanks" dxfId="392" priority="20">
      <formula>LEN(TRIM(B21))=0</formula>
    </cfRule>
  </conditionalFormatting>
  <conditionalFormatting sqref="C21:C22">
    <cfRule type="containsBlanks" dxfId="391" priority="10">
      <formula>LEN(TRIM(C21))=0</formula>
    </cfRule>
  </conditionalFormatting>
  <conditionalFormatting sqref="C43:C44">
    <cfRule type="containsBlanks" dxfId="390" priority="7">
      <formula>LEN(TRIM(C43))=0</formula>
    </cfRule>
  </conditionalFormatting>
  <conditionalFormatting sqref="C1:C2">
    <cfRule type="containsBlanks" dxfId="389" priority="5">
      <formula>LEN(TRIM(C1))=0</formula>
    </cfRule>
  </conditionalFormatting>
  <conditionalFormatting sqref="C49">
    <cfRule type="containsBlanks" dxfId="388" priority="1">
      <formula>LEN(TRIM(C49))=0</formula>
    </cfRule>
  </conditionalFormatting>
  <printOptions horizontalCentered="1"/>
  <pageMargins left="0.51181102362204722" right="0.51181102362204722" top="0.74803149606299213" bottom="0.74803149606299213" header="0.31496062992125984" footer="0.31496062992125984"/>
  <pageSetup paperSize="9" scale="69" orientation="portrait"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249977111117893"/>
    <pageSetUpPr fitToPage="1"/>
  </sheetPr>
  <dimension ref="A1:AJ131"/>
  <sheetViews>
    <sheetView rightToLeft="1" view="pageBreakPreview" topLeftCell="B1" zoomScale="90" zoomScaleNormal="100" zoomScaleSheetLayoutView="90" workbookViewId="0">
      <pane ySplit="30" topLeftCell="A31" activePane="bottomLeft" state="frozen"/>
      <selection activeCell="E35" sqref="E35"/>
      <selection pane="bottomLeft" activeCell="E34" sqref="E34"/>
    </sheetView>
  </sheetViews>
  <sheetFormatPr defaultColWidth="9" defaultRowHeight="15.75" x14ac:dyDescent="0.25"/>
  <cols>
    <col min="1" max="1" width="3.42578125" style="206" hidden="1" customWidth="1"/>
    <col min="2" max="2" width="8.28515625" style="206" customWidth="1"/>
    <col min="3" max="3" width="25.7109375" style="206" customWidth="1"/>
    <col min="4" max="4" width="14.7109375" style="206" customWidth="1"/>
    <col min="5" max="5" width="12.5703125" style="206" customWidth="1"/>
    <col min="6" max="6" width="13.140625" style="206" customWidth="1"/>
    <col min="7" max="8" width="13" style="206" customWidth="1"/>
    <col min="9" max="9" width="14" style="206" customWidth="1"/>
    <col min="10" max="10" width="12.5703125" style="206" customWidth="1"/>
    <col min="11" max="25" width="12.5703125" style="206" hidden="1" customWidth="1"/>
    <col min="26" max="26" width="15.7109375" style="206" bestFit="1" customWidth="1"/>
    <col min="27" max="31" width="9" style="206" hidden="1" customWidth="1"/>
    <col min="32" max="34" width="8" style="206" hidden="1" customWidth="1"/>
    <col min="35" max="36" width="9" style="206" hidden="1" customWidth="1"/>
    <col min="37" max="200" width="0" style="206" hidden="1" customWidth="1"/>
    <col min="201" max="16384" width="9" style="206"/>
  </cols>
  <sheetData>
    <row r="1" spans="2:34" ht="15.75" customHeight="1" x14ac:dyDescent="0.25">
      <c r="B1" s="70" t="str">
        <f>'פרמטרים לעקרונות חישוב התמיכה'!$B$1</f>
        <v>שנה</v>
      </c>
      <c r="C1" s="23">
        <f>'פרמטרים לעקרונות חישוב התמיכה'!$C$1</f>
        <v>2018</v>
      </c>
      <c r="D1" s="120"/>
      <c r="E1" s="120"/>
      <c r="F1" s="120"/>
      <c r="G1" s="120"/>
      <c r="AH1" s="206" t="s">
        <v>27</v>
      </c>
    </row>
    <row r="2" spans="2:34" ht="35.25" customHeight="1" thickBot="1" x14ac:dyDescent="0.3">
      <c r="B2" s="72" t="str">
        <f>'פרמטרים לעקרונות חישוב התמיכה'!$B$2</f>
        <v>תקציב</v>
      </c>
      <c r="C2" s="32">
        <f>'פרמטרים לעקרונות חישוב התמיכה'!$C$2</f>
        <v>279168</v>
      </c>
      <c r="D2" s="73"/>
      <c r="E2" s="73"/>
      <c r="F2" s="73"/>
      <c r="G2" s="73"/>
    </row>
    <row r="3" spans="2:34" x14ac:dyDescent="0.25">
      <c r="E3" s="73"/>
      <c r="F3" s="73"/>
    </row>
    <row r="4" spans="2:34" x14ac:dyDescent="0.25">
      <c r="C4" s="502" t="str">
        <f>'פרמטרים לעקרונות חישוב התמיכה'!B42</f>
        <v>מנגנון התוספת בגין הרכב חברי הועדה</v>
      </c>
      <c r="D4" s="502"/>
      <c r="E4" s="73"/>
      <c r="F4" s="73"/>
    </row>
    <row r="5" spans="2:34" ht="68.25" customHeight="1" x14ac:dyDescent="0.25">
      <c r="C5" s="207" t="str">
        <f>'פרמטרים לעקרונות חישוב התמיכה'!B43</f>
        <v>מוסד אשר מספר הנשים החברות בוועד המנהל שלו לעומת כלל חברי הוועד המנהל גדול מ:</v>
      </c>
      <c r="D5" s="207">
        <f>'פרמטרים לעקרונות חישוב התמיכה'!C43</f>
        <v>0.3</v>
      </c>
      <c r="E5" s="73"/>
      <c r="F5" s="73"/>
    </row>
    <row r="6" spans="2:34" x14ac:dyDescent="0.25">
      <c r="C6" s="207" t="str">
        <f>'פרמטרים לעקרונות חישוב התמיכה'!B44</f>
        <v>תגדל התמיכה בו ב:</v>
      </c>
      <c r="D6" s="207">
        <f>'פרמטרים לעקרונות חישוב התמיכה'!C44</f>
        <v>0.02</v>
      </c>
      <c r="E6" s="73"/>
      <c r="F6" s="73"/>
      <c r="AH6" s="206" t="s">
        <v>128</v>
      </c>
    </row>
    <row r="7" spans="2:34" ht="16.5" thickBot="1" x14ac:dyDescent="0.3"/>
    <row r="8" spans="2:34" ht="16.5" hidden="1" thickBot="1" x14ac:dyDescent="0.3"/>
    <row r="9" spans="2:34" ht="16.5" hidden="1" thickBot="1" x14ac:dyDescent="0.3"/>
    <row r="10" spans="2:34" ht="16.5" hidden="1" thickBot="1" x14ac:dyDescent="0.3"/>
    <row r="11" spans="2:34" ht="16.5" hidden="1" thickBot="1" x14ac:dyDescent="0.3"/>
    <row r="12" spans="2:34" ht="16.5" hidden="1" thickBot="1" x14ac:dyDescent="0.3"/>
    <row r="13" spans="2:34" ht="16.5" hidden="1" thickBot="1" x14ac:dyDescent="0.3"/>
    <row r="14" spans="2:34" ht="16.5" hidden="1" thickBot="1" x14ac:dyDescent="0.3"/>
    <row r="15" spans="2:34" ht="16.5" hidden="1" thickBot="1" x14ac:dyDescent="0.3"/>
    <row r="16" spans="2:34" ht="16.5" hidden="1" thickBot="1" x14ac:dyDescent="0.3"/>
    <row r="17" spans="2:34" ht="16.5" hidden="1" thickBot="1" x14ac:dyDescent="0.3"/>
    <row r="18" spans="2:34" ht="16.5" hidden="1" thickBot="1" x14ac:dyDescent="0.3"/>
    <row r="19" spans="2:34" ht="16.5" hidden="1" thickBot="1" x14ac:dyDescent="0.3"/>
    <row r="20" spans="2:34" ht="16.5" hidden="1" thickBot="1" x14ac:dyDescent="0.3"/>
    <row r="21" spans="2:34" ht="16.5" hidden="1" thickBot="1" x14ac:dyDescent="0.3"/>
    <row r="22" spans="2:34" ht="16.5" hidden="1" thickBot="1" x14ac:dyDescent="0.3"/>
    <row r="23" spans="2:34" ht="16.5" hidden="1" thickBot="1" x14ac:dyDescent="0.3"/>
    <row r="24" spans="2:34" ht="16.5" hidden="1" thickBot="1" x14ac:dyDescent="0.3"/>
    <row r="25" spans="2:34" ht="16.5" hidden="1" thickBot="1" x14ac:dyDescent="0.3"/>
    <row r="26" spans="2:34" ht="16.5" hidden="1" thickBot="1" x14ac:dyDescent="0.3"/>
    <row r="27" spans="2:34" ht="16.5" hidden="1" thickBot="1" x14ac:dyDescent="0.3">
      <c r="AH27" s="206">
        <f ca="1">IF(SUM(AH31:AH130)=COUNT(AH31:AH130),1,0)</f>
        <v>1</v>
      </c>
    </row>
    <row r="28" spans="2:34" ht="18.75" thickBot="1" x14ac:dyDescent="0.3">
      <c r="B28" s="503" t="str">
        <f ca="1">MID(CELL("filename",C1),FIND("]",CELL("filename",D1),1)+1,99)</f>
        <v>הרכב חברי הוועדה</v>
      </c>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5"/>
    </row>
    <row r="29" spans="2:34" ht="85.5" customHeight="1" x14ac:dyDescent="0.25">
      <c r="B29" s="506" t="s">
        <v>0</v>
      </c>
      <c r="C29" s="508" t="s">
        <v>1</v>
      </c>
      <c r="D29" s="510" t="s">
        <v>35</v>
      </c>
      <c r="E29" s="208" t="s">
        <v>36</v>
      </c>
      <c r="F29" s="224" t="s">
        <v>37</v>
      </c>
      <c r="G29" s="510" t="s">
        <v>38</v>
      </c>
      <c r="H29" s="510" t="s">
        <v>39</v>
      </c>
      <c r="I29" s="510" t="s">
        <v>198</v>
      </c>
      <c r="J29" s="510" t="s">
        <v>199</v>
      </c>
      <c r="K29" s="210"/>
      <c r="L29" s="210"/>
      <c r="M29" s="210"/>
      <c r="N29" s="210"/>
      <c r="O29" s="210"/>
      <c r="P29" s="210"/>
      <c r="Q29" s="210"/>
      <c r="R29" s="210"/>
      <c r="S29" s="210"/>
      <c r="T29" s="210"/>
      <c r="U29" s="210"/>
      <c r="V29" s="210"/>
      <c r="W29" s="210"/>
      <c r="X29" s="210"/>
      <c r="Y29" s="210"/>
      <c r="Z29" s="512" t="s">
        <v>200</v>
      </c>
      <c r="AF29" s="499" t="s">
        <v>40</v>
      </c>
      <c r="AG29" s="211"/>
      <c r="AH29" s="171"/>
    </row>
    <row r="30" spans="2:34" ht="32.25" customHeight="1" thickBot="1" x14ac:dyDescent="0.3">
      <c r="B30" s="507"/>
      <c r="C30" s="509"/>
      <c r="D30" s="511"/>
      <c r="E30" s="212" t="s">
        <v>41</v>
      </c>
      <c r="F30" s="212" t="s">
        <v>41</v>
      </c>
      <c r="G30" s="511"/>
      <c r="H30" s="511"/>
      <c r="I30" s="511"/>
      <c r="J30" s="511"/>
      <c r="K30" s="214"/>
      <c r="L30" s="214"/>
      <c r="M30" s="214"/>
      <c r="N30" s="214"/>
      <c r="O30" s="214"/>
      <c r="P30" s="214"/>
      <c r="Q30" s="214"/>
      <c r="R30" s="214"/>
      <c r="S30" s="214"/>
      <c r="T30" s="214"/>
      <c r="U30" s="214"/>
      <c r="V30" s="214"/>
      <c r="W30" s="214"/>
      <c r="X30" s="214"/>
      <c r="Y30" s="214"/>
      <c r="Z30" s="513"/>
      <c r="AE30" s="206" t="s">
        <v>201</v>
      </c>
      <c r="AF30" s="499"/>
      <c r="AG30" s="211" t="s">
        <v>42</v>
      </c>
      <c r="AH30" s="105" t="s">
        <v>33</v>
      </c>
    </row>
    <row r="31" spans="2:34" x14ac:dyDescent="0.25">
      <c r="B31" s="215" t="str">
        <f ca="1">IF(C31="","",ROW()-30)</f>
        <v/>
      </c>
      <c r="C31" s="178" t="str">
        <f ca="1">'התחשיב הבסיסי'!C31</f>
        <v/>
      </c>
      <c r="D31" s="218" t="str">
        <f ca="1">'התחשיב הבסיסי'!AE31</f>
        <v/>
      </c>
      <c r="E31" s="217"/>
      <c r="F31" s="217"/>
      <c r="G31" s="218" t="str">
        <f ca="1">IF($C31="","",IFERROR(E31/F31,0))</f>
        <v/>
      </c>
      <c r="H31" s="219" t="str">
        <f ca="1">IF($C31="","",IFERROR(IF(G31&gt;=$D$5,1,0),$AH$1))</f>
        <v/>
      </c>
      <c r="I31" s="170" t="str">
        <f t="shared" ref="I31:I95" ca="1" si="0">IF(C31="","",IF(AH31&lt;&gt;1,$AH$1,IFERROR(IF(H31=1,D31*(1+$D$6),D31),"")))</f>
        <v/>
      </c>
      <c r="J31" s="170" t="str">
        <f ca="1">IF(C31="","",IF($AH$27&lt;&gt;1,$AH$1,IFERROR(I31/SUMIF($I$31:$I$130,"&lt;&gt;#DIV/0!"),$AH$1)))</f>
        <v/>
      </c>
      <c r="K31" s="220"/>
      <c r="L31" s="220"/>
      <c r="M31" s="220"/>
      <c r="N31" s="220"/>
      <c r="O31" s="220"/>
      <c r="P31" s="220"/>
      <c r="Q31" s="220"/>
      <c r="R31" s="220"/>
      <c r="S31" s="220"/>
      <c r="T31" s="220"/>
      <c r="U31" s="220"/>
      <c r="V31" s="220"/>
      <c r="W31" s="220"/>
      <c r="X31" s="220"/>
      <c r="Y31" s="220"/>
      <c r="Z31" s="221" t="str">
        <f ca="1">IF(C31="","",IF($AH$27&lt;&gt;1,$AH$1,IFERROR(J31*$C$2,$AH$1)))</f>
        <v/>
      </c>
      <c r="AE31" s="206">
        <f ca="1">IF(D31=$AH$1,0,1)</f>
        <v>1</v>
      </c>
      <c r="AF31" s="171">
        <f>IF(E31="",0,IFERROR(IF(E31*1&gt;=0,1,0),0))</f>
        <v>0</v>
      </c>
      <c r="AG31" s="171">
        <f>IF(F31="",0,IFERROR(IF(OR(F31*1&lt;0,F31*1&lt;E31),0,1),0))</f>
        <v>0</v>
      </c>
      <c r="AH31" s="171">
        <f ca="1">IF($C31="",1,IFERROR(IF(SUM(AE31:AG31)=COUNT(AE31:AG31),1,0),0))</f>
        <v>1</v>
      </c>
    </row>
    <row r="32" spans="2:34" x14ac:dyDescent="0.25">
      <c r="B32" s="215">
        <f t="shared" ref="B32:B95" ca="1" si="1">IF(C32="","",ROW()-30)</f>
        <v>2</v>
      </c>
      <c r="C32" s="178" t="str">
        <f ca="1">'התחשיב הבסיסי'!C32</f>
        <v>פנינה זלמצן כ"ס</v>
      </c>
      <c r="D32" s="218">
        <f ca="1">'התחשיב הבסיסי'!AE32</f>
        <v>0.24229138425168306</v>
      </c>
      <c r="E32" s="217">
        <v>1</v>
      </c>
      <c r="F32" s="217">
        <v>5</v>
      </c>
      <c r="G32" s="218">
        <f t="shared" ref="G32:G95" ca="1" si="2">IF($C32="","",IFERROR(E32/F32,0))</f>
        <v>0.2</v>
      </c>
      <c r="H32" s="219">
        <f t="shared" ref="H32:H95" ca="1" si="3">IF($C32="","",IFERROR(IF(G32&gt;=$D$5,1,0),$AH$1))</f>
        <v>0</v>
      </c>
      <c r="I32" s="170">
        <f t="shared" ca="1" si="0"/>
        <v>0.24229138425168306</v>
      </c>
      <c r="J32" s="170">
        <f ca="1">IF(C32="","",IF($AH$27&lt;&gt;1,$AH$1,IFERROR(I32/SUMIF($I$31:$I$130,"&lt;&gt;#DIV/0!"),$AH$1)))</f>
        <v>0.23867447020304283</v>
      </c>
      <c r="K32" s="220"/>
      <c r="L32" s="220"/>
      <c r="M32" s="220"/>
      <c r="N32" s="220"/>
      <c r="O32" s="220"/>
      <c r="P32" s="220"/>
      <c r="Q32" s="220"/>
      <c r="R32" s="220"/>
      <c r="S32" s="220"/>
      <c r="T32" s="220"/>
      <c r="U32" s="220"/>
      <c r="V32" s="220"/>
      <c r="W32" s="220"/>
      <c r="X32" s="220"/>
      <c r="Y32" s="220"/>
      <c r="Z32" s="221">
        <f t="shared" ref="Z32:Z95" ca="1" si="4">IF(C32="","",IF($AH$27&lt;&gt;1,$AH$1,IFERROR(J32*$C$2,$AH$1)))</f>
        <v>66630.274497643055</v>
      </c>
      <c r="AE32" s="206">
        <f t="shared" ref="AE32:AE95" ca="1" si="5">IF(D32=$AH$1,0,1)</f>
        <v>1</v>
      </c>
      <c r="AF32" s="171">
        <f t="shared" ref="AF32:AF95" si="6">IF(E32="",0,IFERROR(IF(E32*1&gt;=0,1,0),0))</f>
        <v>1</v>
      </c>
      <c r="AG32" s="171">
        <f t="shared" ref="AG32:AG95" si="7">IF(F32="",0,IFERROR(IF(OR(F32*1&lt;0,F32*1&lt;E32),0,1),0))</f>
        <v>1</v>
      </c>
      <c r="AH32" s="171">
        <f t="shared" ref="AH32:AH95" ca="1" si="8">IF($C32="",1,IFERROR(IF(SUM(AE32:AG32)=COUNT(AE32:AG32),1,0),0))</f>
        <v>1</v>
      </c>
    </row>
    <row r="33" spans="2:34" x14ac:dyDescent="0.25">
      <c r="B33" s="215">
        <f t="shared" ca="1" si="1"/>
        <v>3</v>
      </c>
      <c r="C33" s="178" t="str">
        <f ca="1">'התחשיב הבסיסי'!C33</f>
        <v>פסנתר לתמיד אשדוד</v>
      </c>
      <c r="D33" s="218">
        <f ca="1">'התחשיב הבסיסי'!AE33</f>
        <v>0.75770861574831694</v>
      </c>
      <c r="E33" s="217">
        <v>11</v>
      </c>
      <c r="F33" s="217">
        <v>23</v>
      </c>
      <c r="G33" s="218">
        <f t="shared" ca="1" si="2"/>
        <v>0.47826086956521741</v>
      </c>
      <c r="H33" s="219">
        <f t="shared" ca="1" si="3"/>
        <v>1</v>
      </c>
      <c r="I33" s="170">
        <f t="shared" ca="1" si="0"/>
        <v>0.77286278806328335</v>
      </c>
      <c r="J33" s="170">
        <f t="shared" ref="J33:J95" ca="1" si="9">IF(C33="","",IF($AH$27&lt;&gt;1,$AH$1,IFERROR(I33/SUMIF($I$31:$I$130,"&lt;&gt;#DIV/0!"),$AH$1)))</f>
        <v>0.76132552979695711</v>
      </c>
      <c r="K33" s="220"/>
      <c r="L33" s="220"/>
      <c r="M33" s="220"/>
      <c r="N33" s="220"/>
      <c r="O33" s="220"/>
      <c r="P33" s="220"/>
      <c r="Q33" s="220"/>
      <c r="R33" s="220"/>
      <c r="S33" s="220"/>
      <c r="T33" s="220"/>
      <c r="U33" s="220"/>
      <c r="V33" s="220"/>
      <c r="W33" s="220"/>
      <c r="X33" s="220"/>
      <c r="Y33" s="220"/>
      <c r="Z33" s="221">
        <f t="shared" ca="1" si="4"/>
        <v>212537.72550235692</v>
      </c>
      <c r="AE33" s="206">
        <f t="shared" ca="1" si="5"/>
        <v>1</v>
      </c>
      <c r="AF33" s="171">
        <f t="shared" si="6"/>
        <v>1</v>
      </c>
      <c r="AG33" s="171">
        <f t="shared" si="7"/>
        <v>1</v>
      </c>
      <c r="AH33" s="171">
        <f t="shared" ca="1" si="8"/>
        <v>1</v>
      </c>
    </row>
    <row r="34" spans="2:34" x14ac:dyDescent="0.25">
      <c r="B34" s="215" t="str">
        <f t="shared" ca="1" si="1"/>
        <v/>
      </c>
      <c r="C34" s="178" t="str">
        <f ca="1">'התחשיב הבסיסי'!C34</f>
        <v/>
      </c>
      <c r="D34" s="218" t="str">
        <f ca="1">'התחשיב הבסיסי'!AE34</f>
        <v/>
      </c>
      <c r="E34" s="217"/>
      <c r="F34" s="217"/>
      <c r="G34" s="218" t="str">
        <f t="shared" ca="1" si="2"/>
        <v/>
      </c>
      <c r="H34" s="219" t="str">
        <f t="shared" ca="1" si="3"/>
        <v/>
      </c>
      <c r="I34" s="170" t="str">
        <f t="shared" ca="1" si="0"/>
        <v/>
      </c>
      <c r="J34" s="170" t="str">
        <f t="shared" ca="1" si="9"/>
        <v/>
      </c>
      <c r="K34" s="220"/>
      <c r="L34" s="220"/>
      <c r="M34" s="220"/>
      <c r="N34" s="220"/>
      <c r="O34" s="220"/>
      <c r="P34" s="220"/>
      <c r="Q34" s="220"/>
      <c r="R34" s="220"/>
      <c r="S34" s="220"/>
      <c r="T34" s="220"/>
      <c r="U34" s="220"/>
      <c r="V34" s="220"/>
      <c r="W34" s="220"/>
      <c r="X34" s="220"/>
      <c r="Y34" s="220"/>
      <c r="Z34" s="221" t="str">
        <f t="shared" ca="1" si="4"/>
        <v/>
      </c>
      <c r="AE34" s="206">
        <f t="shared" ca="1" si="5"/>
        <v>1</v>
      </c>
      <c r="AF34" s="171">
        <f t="shared" si="6"/>
        <v>0</v>
      </c>
      <c r="AG34" s="171">
        <f t="shared" si="7"/>
        <v>0</v>
      </c>
      <c r="AH34" s="171">
        <f t="shared" ca="1" si="8"/>
        <v>1</v>
      </c>
    </row>
    <row r="35" spans="2:34" x14ac:dyDescent="0.25">
      <c r="B35" s="215" t="str">
        <f t="shared" ca="1" si="1"/>
        <v/>
      </c>
      <c r="C35" s="178" t="str">
        <f ca="1">'התחשיב הבסיסי'!C35</f>
        <v/>
      </c>
      <c r="D35" s="218" t="str">
        <f ca="1">'התחשיב הבסיסי'!AE35</f>
        <v/>
      </c>
      <c r="E35" s="217"/>
      <c r="F35" s="217"/>
      <c r="G35" s="218" t="str">
        <f t="shared" ca="1" si="2"/>
        <v/>
      </c>
      <c r="H35" s="219" t="str">
        <f t="shared" ca="1" si="3"/>
        <v/>
      </c>
      <c r="I35" s="170" t="str">
        <f t="shared" ca="1" si="0"/>
        <v/>
      </c>
      <c r="J35" s="170" t="str">
        <f t="shared" ca="1" si="9"/>
        <v/>
      </c>
      <c r="K35" s="220"/>
      <c r="L35" s="220"/>
      <c r="M35" s="220"/>
      <c r="N35" s="220"/>
      <c r="O35" s="220"/>
      <c r="P35" s="220"/>
      <c r="Q35" s="220"/>
      <c r="R35" s="220"/>
      <c r="S35" s="220"/>
      <c r="T35" s="220"/>
      <c r="U35" s="220"/>
      <c r="V35" s="220"/>
      <c r="W35" s="220"/>
      <c r="X35" s="220"/>
      <c r="Y35" s="220"/>
      <c r="Z35" s="221" t="str">
        <f t="shared" ca="1" si="4"/>
        <v/>
      </c>
      <c r="AE35" s="206">
        <f t="shared" ca="1" si="5"/>
        <v>1</v>
      </c>
      <c r="AF35" s="171">
        <f t="shared" si="6"/>
        <v>0</v>
      </c>
      <c r="AG35" s="171">
        <f t="shared" si="7"/>
        <v>0</v>
      </c>
      <c r="AH35" s="171">
        <f t="shared" ca="1" si="8"/>
        <v>1</v>
      </c>
    </row>
    <row r="36" spans="2:34" x14ac:dyDescent="0.25">
      <c r="B36" s="215" t="str">
        <f t="shared" ca="1" si="1"/>
        <v/>
      </c>
      <c r="C36" s="178" t="str">
        <f ca="1">'התחשיב הבסיסי'!C36</f>
        <v/>
      </c>
      <c r="D36" s="218" t="str">
        <f ca="1">'התחשיב הבסיסי'!AE36</f>
        <v/>
      </c>
      <c r="E36" s="217"/>
      <c r="F36" s="217"/>
      <c r="G36" s="218" t="str">
        <f t="shared" ca="1" si="2"/>
        <v/>
      </c>
      <c r="H36" s="219" t="str">
        <f t="shared" ca="1" si="3"/>
        <v/>
      </c>
      <c r="I36" s="170" t="str">
        <f t="shared" ca="1" si="0"/>
        <v/>
      </c>
      <c r="J36" s="170" t="str">
        <f t="shared" ca="1" si="9"/>
        <v/>
      </c>
      <c r="K36" s="220"/>
      <c r="L36" s="220"/>
      <c r="M36" s="220"/>
      <c r="N36" s="220"/>
      <c r="O36" s="220"/>
      <c r="P36" s="220"/>
      <c r="Q36" s="220"/>
      <c r="R36" s="220"/>
      <c r="S36" s="220"/>
      <c r="T36" s="220"/>
      <c r="U36" s="220"/>
      <c r="V36" s="220"/>
      <c r="W36" s="220"/>
      <c r="X36" s="220"/>
      <c r="Y36" s="220"/>
      <c r="Z36" s="221" t="str">
        <f t="shared" ca="1" si="4"/>
        <v/>
      </c>
      <c r="AE36" s="206">
        <f t="shared" ca="1" si="5"/>
        <v>1</v>
      </c>
      <c r="AF36" s="171">
        <f t="shared" si="6"/>
        <v>0</v>
      </c>
      <c r="AG36" s="171">
        <f t="shared" si="7"/>
        <v>0</v>
      </c>
      <c r="AH36" s="171">
        <f t="shared" ca="1" si="8"/>
        <v>1</v>
      </c>
    </row>
    <row r="37" spans="2:34" x14ac:dyDescent="0.25">
      <c r="B37" s="215" t="str">
        <f t="shared" ca="1" si="1"/>
        <v/>
      </c>
      <c r="C37" s="178" t="str">
        <f ca="1">'התחשיב הבסיסי'!C37</f>
        <v/>
      </c>
      <c r="D37" s="218" t="str">
        <f ca="1">'התחשיב הבסיסי'!AE37</f>
        <v/>
      </c>
      <c r="E37" s="217"/>
      <c r="F37" s="217"/>
      <c r="G37" s="218" t="str">
        <f t="shared" ca="1" si="2"/>
        <v/>
      </c>
      <c r="H37" s="219" t="str">
        <f t="shared" ca="1" si="3"/>
        <v/>
      </c>
      <c r="I37" s="170" t="str">
        <f t="shared" ca="1" si="0"/>
        <v/>
      </c>
      <c r="J37" s="170" t="str">
        <f t="shared" ca="1" si="9"/>
        <v/>
      </c>
      <c r="K37" s="220"/>
      <c r="L37" s="220"/>
      <c r="M37" s="220"/>
      <c r="N37" s="220"/>
      <c r="O37" s="220"/>
      <c r="P37" s="220"/>
      <c r="Q37" s="220"/>
      <c r="R37" s="220"/>
      <c r="S37" s="220"/>
      <c r="T37" s="220"/>
      <c r="U37" s="220"/>
      <c r="V37" s="220"/>
      <c r="W37" s="220"/>
      <c r="X37" s="220"/>
      <c r="Y37" s="220"/>
      <c r="Z37" s="221" t="str">
        <f t="shared" ca="1" si="4"/>
        <v/>
      </c>
      <c r="AE37" s="206">
        <f t="shared" ca="1" si="5"/>
        <v>1</v>
      </c>
      <c r="AF37" s="171">
        <f t="shared" si="6"/>
        <v>0</v>
      </c>
      <c r="AG37" s="171">
        <f t="shared" si="7"/>
        <v>0</v>
      </c>
      <c r="AH37" s="171">
        <f t="shared" ca="1" si="8"/>
        <v>1</v>
      </c>
    </row>
    <row r="38" spans="2:34" x14ac:dyDescent="0.25">
      <c r="B38" s="215" t="str">
        <f t="shared" ca="1" si="1"/>
        <v/>
      </c>
      <c r="C38" s="178" t="str">
        <f ca="1">'התחשיב הבסיסי'!C38</f>
        <v/>
      </c>
      <c r="D38" s="218" t="str">
        <f ca="1">'התחשיב הבסיסי'!AE38</f>
        <v/>
      </c>
      <c r="E38" s="217"/>
      <c r="F38" s="217"/>
      <c r="G38" s="218" t="str">
        <f t="shared" ca="1" si="2"/>
        <v/>
      </c>
      <c r="H38" s="219" t="str">
        <f t="shared" ca="1" si="3"/>
        <v/>
      </c>
      <c r="I38" s="170" t="str">
        <f t="shared" ca="1" si="0"/>
        <v/>
      </c>
      <c r="J38" s="170" t="str">
        <f t="shared" ca="1" si="9"/>
        <v/>
      </c>
      <c r="K38" s="220"/>
      <c r="L38" s="220"/>
      <c r="M38" s="220"/>
      <c r="N38" s="220"/>
      <c r="O38" s="220"/>
      <c r="P38" s="220"/>
      <c r="Q38" s="220"/>
      <c r="R38" s="220"/>
      <c r="S38" s="220"/>
      <c r="T38" s="220"/>
      <c r="U38" s="220"/>
      <c r="V38" s="220"/>
      <c r="W38" s="220"/>
      <c r="X38" s="220"/>
      <c r="Y38" s="220"/>
      <c r="Z38" s="221" t="str">
        <f t="shared" ca="1" si="4"/>
        <v/>
      </c>
      <c r="AE38" s="206">
        <f t="shared" ca="1" si="5"/>
        <v>1</v>
      </c>
      <c r="AF38" s="171">
        <f t="shared" si="6"/>
        <v>0</v>
      </c>
      <c r="AG38" s="171">
        <f t="shared" si="7"/>
        <v>0</v>
      </c>
      <c r="AH38" s="171">
        <f t="shared" ca="1" si="8"/>
        <v>1</v>
      </c>
    </row>
    <row r="39" spans="2:34" x14ac:dyDescent="0.25">
      <c r="B39" s="215" t="str">
        <f t="shared" ca="1" si="1"/>
        <v/>
      </c>
      <c r="C39" s="178" t="str">
        <f ca="1">'התחשיב הבסיסי'!C39</f>
        <v/>
      </c>
      <c r="D39" s="218" t="str">
        <f ca="1">'התחשיב הבסיסי'!AE39</f>
        <v/>
      </c>
      <c r="E39" s="217"/>
      <c r="F39" s="217"/>
      <c r="G39" s="218" t="str">
        <f t="shared" ca="1" si="2"/>
        <v/>
      </c>
      <c r="H39" s="219" t="str">
        <f t="shared" ca="1" si="3"/>
        <v/>
      </c>
      <c r="I39" s="170" t="str">
        <f t="shared" ca="1" si="0"/>
        <v/>
      </c>
      <c r="J39" s="170" t="str">
        <f t="shared" ca="1" si="9"/>
        <v/>
      </c>
      <c r="K39" s="220"/>
      <c r="L39" s="220"/>
      <c r="M39" s="220"/>
      <c r="N39" s="220"/>
      <c r="O39" s="220"/>
      <c r="P39" s="220"/>
      <c r="Q39" s="220"/>
      <c r="R39" s="220"/>
      <c r="S39" s="220"/>
      <c r="T39" s="220"/>
      <c r="U39" s="220"/>
      <c r="V39" s="220"/>
      <c r="W39" s="220"/>
      <c r="X39" s="220"/>
      <c r="Y39" s="220"/>
      <c r="Z39" s="221" t="str">
        <f t="shared" ca="1" si="4"/>
        <v/>
      </c>
      <c r="AE39" s="206">
        <f t="shared" ca="1" si="5"/>
        <v>1</v>
      </c>
      <c r="AF39" s="171">
        <f t="shared" si="6"/>
        <v>0</v>
      </c>
      <c r="AG39" s="171">
        <f t="shared" si="7"/>
        <v>0</v>
      </c>
      <c r="AH39" s="171">
        <f t="shared" ca="1" si="8"/>
        <v>1</v>
      </c>
    </row>
    <row r="40" spans="2:34" ht="16.5" thickBot="1" x14ac:dyDescent="0.3">
      <c r="B40" s="215" t="str">
        <f t="shared" ca="1" si="1"/>
        <v/>
      </c>
      <c r="C40" s="178" t="str">
        <f ca="1">'התחשיב הבסיסי'!C40</f>
        <v/>
      </c>
      <c r="D40" s="218" t="str">
        <f ca="1">'התחשיב הבסיסי'!AE40</f>
        <v/>
      </c>
      <c r="E40" s="217"/>
      <c r="F40" s="217"/>
      <c r="G40" s="218" t="str">
        <f t="shared" ca="1" si="2"/>
        <v/>
      </c>
      <c r="H40" s="219" t="str">
        <f t="shared" ca="1" si="3"/>
        <v/>
      </c>
      <c r="I40" s="170" t="str">
        <f t="shared" ca="1" si="0"/>
        <v/>
      </c>
      <c r="J40" s="170" t="str">
        <f t="shared" ca="1" si="9"/>
        <v/>
      </c>
      <c r="K40" s="220"/>
      <c r="L40" s="220"/>
      <c r="M40" s="220"/>
      <c r="N40" s="220"/>
      <c r="O40" s="220"/>
      <c r="P40" s="220"/>
      <c r="Q40" s="220"/>
      <c r="R40" s="220"/>
      <c r="S40" s="220"/>
      <c r="T40" s="220"/>
      <c r="U40" s="220"/>
      <c r="V40" s="220"/>
      <c r="W40" s="220"/>
      <c r="X40" s="220"/>
      <c r="Y40" s="220"/>
      <c r="Z40" s="221" t="str">
        <f t="shared" ca="1" si="4"/>
        <v/>
      </c>
      <c r="AE40" s="206">
        <f t="shared" ca="1" si="5"/>
        <v>1</v>
      </c>
      <c r="AF40" s="171">
        <f t="shared" si="6"/>
        <v>0</v>
      </c>
      <c r="AG40" s="171">
        <f t="shared" si="7"/>
        <v>0</v>
      </c>
      <c r="AH40" s="171">
        <f t="shared" ca="1" si="8"/>
        <v>1</v>
      </c>
    </row>
    <row r="41" spans="2:34" ht="16.5" hidden="1" thickBot="1" x14ac:dyDescent="0.3">
      <c r="B41" s="215" t="str">
        <f t="shared" si="1"/>
        <v/>
      </c>
      <c r="C41" s="178" t="str">
        <f>'התחשיב הבסיסי'!C41</f>
        <v/>
      </c>
      <c r="D41" s="218" t="str">
        <f>'התחשיב הבסיסי'!AE41</f>
        <v/>
      </c>
      <c r="E41" s="217"/>
      <c r="F41" s="217"/>
      <c r="G41" s="218" t="str">
        <f t="shared" si="2"/>
        <v/>
      </c>
      <c r="H41" s="219" t="str">
        <f t="shared" si="3"/>
        <v/>
      </c>
      <c r="I41" s="170" t="str">
        <f t="shared" si="0"/>
        <v/>
      </c>
      <c r="J41" s="170" t="str">
        <f t="shared" si="9"/>
        <v/>
      </c>
      <c r="K41" s="220"/>
      <c r="L41" s="220"/>
      <c r="M41" s="220"/>
      <c r="N41" s="220"/>
      <c r="O41" s="220"/>
      <c r="P41" s="220"/>
      <c r="Q41" s="220"/>
      <c r="R41" s="220"/>
      <c r="S41" s="220"/>
      <c r="T41" s="220"/>
      <c r="U41" s="220"/>
      <c r="V41" s="220"/>
      <c r="W41" s="220"/>
      <c r="X41" s="220"/>
      <c r="Y41" s="220"/>
      <c r="Z41" s="221" t="str">
        <f t="shared" si="4"/>
        <v/>
      </c>
      <c r="AE41" s="206">
        <f t="shared" si="5"/>
        <v>1</v>
      </c>
      <c r="AF41" s="171">
        <f t="shared" si="6"/>
        <v>0</v>
      </c>
      <c r="AG41" s="171">
        <f t="shared" si="7"/>
        <v>0</v>
      </c>
      <c r="AH41" s="171">
        <f t="shared" si="8"/>
        <v>1</v>
      </c>
    </row>
    <row r="42" spans="2:34" ht="16.5" hidden="1" thickBot="1" x14ac:dyDescent="0.3">
      <c r="B42" s="215" t="str">
        <f t="shared" si="1"/>
        <v/>
      </c>
      <c r="C42" s="178" t="str">
        <f>'התחשיב הבסיסי'!C42</f>
        <v/>
      </c>
      <c r="D42" s="218" t="str">
        <f>'התחשיב הבסיסי'!AE42</f>
        <v/>
      </c>
      <c r="E42" s="217"/>
      <c r="F42" s="217"/>
      <c r="G42" s="218" t="str">
        <f t="shared" si="2"/>
        <v/>
      </c>
      <c r="H42" s="219" t="str">
        <f t="shared" si="3"/>
        <v/>
      </c>
      <c r="I42" s="170" t="str">
        <f t="shared" si="0"/>
        <v/>
      </c>
      <c r="J42" s="170" t="str">
        <f t="shared" si="9"/>
        <v/>
      </c>
      <c r="K42" s="220"/>
      <c r="L42" s="220"/>
      <c r="M42" s="220"/>
      <c r="N42" s="220"/>
      <c r="O42" s="220"/>
      <c r="P42" s="220"/>
      <c r="Q42" s="220"/>
      <c r="R42" s="220"/>
      <c r="S42" s="220"/>
      <c r="T42" s="220"/>
      <c r="U42" s="220"/>
      <c r="V42" s="220"/>
      <c r="W42" s="220"/>
      <c r="X42" s="220"/>
      <c r="Y42" s="220"/>
      <c r="Z42" s="221" t="str">
        <f t="shared" si="4"/>
        <v/>
      </c>
      <c r="AE42" s="206">
        <f t="shared" si="5"/>
        <v>1</v>
      </c>
      <c r="AF42" s="171">
        <f t="shared" si="6"/>
        <v>0</v>
      </c>
      <c r="AG42" s="171">
        <f t="shared" si="7"/>
        <v>0</v>
      </c>
      <c r="AH42" s="171">
        <f t="shared" si="8"/>
        <v>1</v>
      </c>
    </row>
    <row r="43" spans="2:34" ht="16.5" hidden="1" thickBot="1" x14ac:dyDescent="0.3">
      <c r="B43" s="215" t="str">
        <f t="shared" si="1"/>
        <v/>
      </c>
      <c r="C43" s="178" t="str">
        <f>'התחשיב הבסיסי'!C43</f>
        <v/>
      </c>
      <c r="D43" s="218" t="str">
        <f>'התחשיב הבסיסי'!AE43</f>
        <v/>
      </c>
      <c r="E43" s="217"/>
      <c r="F43" s="217"/>
      <c r="G43" s="218" t="str">
        <f t="shared" si="2"/>
        <v/>
      </c>
      <c r="H43" s="219" t="str">
        <f t="shared" si="3"/>
        <v/>
      </c>
      <c r="I43" s="170" t="str">
        <f t="shared" si="0"/>
        <v/>
      </c>
      <c r="J43" s="170" t="str">
        <f t="shared" si="9"/>
        <v/>
      </c>
      <c r="K43" s="220"/>
      <c r="L43" s="220"/>
      <c r="M43" s="220"/>
      <c r="N43" s="220"/>
      <c r="O43" s="220"/>
      <c r="P43" s="220"/>
      <c r="Q43" s="220"/>
      <c r="R43" s="220"/>
      <c r="S43" s="220"/>
      <c r="T43" s="220"/>
      <c r="U43" s="220"/>
      <c r="V43" s="220"/>
      <c r="W43" s="220"/>
      <c r="X43" s="220"/>
      <c r="Y43" s="220"/>
      <c r="Z43" s="221" t="str">
        <f t="shared" si="4"/>
        <v/>
      </c>
      <c r="AE43" s="206">
        <f t="shared" si="5"/>
        <v>1</v>
      </c>
      <c r="AF43" s="171">
        <f t="shared" si="6"/>
        <v>0</v>
      </c>
      <c r="AG43" s="171">
        <f t="shared" si="7"/>
        <v>0</v>
      </c>
      <c r="AH43" s="171">
        <f t="shared" si="8"/>
        <v>1</v>
      </c>
    </row>
    <row r="44" spans="2:34" ht="16.5" hidden="1" thickBot="1" x14ac:dyDescent="0.3">
      <c r="B44" s="215" t="str">
        <f t="shared" si="1"/>
        <v/>
      </c>
      <c r="C44" s="178" t="str">
        <f>'התחשיב הבסיסי'!C44</f>
        <v/>
      </c>
      <c r="D44" s="218" t="str">
        <f>'התחשיב הבסיסי'!AE44</f>
        <v/>
      </c>
      <c r="E44" s="217"/>
      <c r="F44" s="217"/>
      <c r="G44" s="218" t="str">
        <f t="shared" si="2"/>
        <v/>
      </c>
      <c r="H44" s="219" t="str">
        <f t="shared" si="3"/>
        <v/>
      </c>
      <c r="I44" s="170" t="str">
        <f t="shared" si="0"/>
        <v/>
      </c>
      <c r="J44" s="170" t="str">
        <f t="shared" si="9"/>
        <v/>
      </c>
      <c r="K44" s="220"/>
      <c r="L44" s="220"/>
      <c r="M44" s="220"/>
      <c r="N44" s="220"/>
      <c r="O44" s="220"/>
      <c r="P44" s="220"/>
      <c r="Q44" s="220"/>
      <c r="R44" s="220"/>
      <c r="S44" s="220"/>
      <c r="T44" s="220"/>
      <c r="U44" s="220"/>
      <c r="V44" s="220"/>
      <c r="W44" s="220"/>
      <c r="X44" s="220"/>
      <c r="Y44" s="220"/>
      <c r="Z44" s="221" t="str">
        <f t="shared" si="4"/>
        <v/>
      </c>
      <c r="AE44" s="206">
        <f t="shared" si="5"/>
        <v>1</v>
      </c>
      <c r="AF44" s="171">
        <f t="shared" si="6"/>
        <v>0</v>
      </c>
      <c r="AG44" s="171">
        <f t="shared" si="7"/>
        <v>0</v>
      </c>
      <c r="AH44" s="171">
        <f t="shared" si="8"/>
        <v>1</v>
      </c>
    </row>
    <row r="45" spans="2:34" ht="16.5" hidden="1" thickBot="1" x14ac:dyDescent="0.3">
      <c r="B45" s="215" t="str">
        <f t="shared" si="1"/>
        <v/>
      </c>
      <c r="C45" s="178" t="str">
        <f>'התחשיב הבסיסי'!C45</f>
        <v/>
      </c>
      <c r="D45" s="218" t="str">
        <f>'התחשיב הבסיסי'!AE45</f>
        <v/>
      </c>
      <c r="E45" s="217"/>
      <c r="F45" s="217"/>
      <c r="G45" s="218" t="str">
        <f t="shared" si="2"/>
        <v/>
      </c>
      <c r="H45" s="219" t="str">
        <f t="shared" si="3"/>
        <v/>
      </c>
      <c r="I45" s="170" t="str">
        <f t="shared" si="0"/>
        <v/>
      </c>
      <c r="J45" s="170" t="str">
        <f t="shared" si="9"/>
        <v/>
      </c>
      <c r="K45" s="220"/>
      <c r="L45" s="220"/>
      <c r="M45" s="220"/>
      <c r="N45" s="220"/>
      <c r="O45" s="220"/>
      <c r="P45" s="220"/>
      <c r="Q45" s="220"/>
      <c r="R45" s="220"/>
      <c r="S45" s="220"/>
      <c r="T45" s="220"/>
      <c r="U45" s="220"/>
      <c r="V45" s="220"/>
      <c r="W45" s="220"/>
      <c r="X45" s="220"/>
      <c r="Y45" s="220"/>
      <c r="Z45" s="221" t="str">
        <f t="shared" si="4"/>
        <v/>
      </c>
      <c r="AE45" s="206">
        <f t="shared" si="5"/>
        <v>1</v>
      </c>
      <c r="AF45" s="171">
        <f t="shared" si="6"/>
        <v>0</v>
      </c>
      <c r="AG45" s="171">
        <f t="shared" si="7"/>
        <v>0</v>
      </c>
      <c r="AH45" s="171">
        <f t="shared" si="8"/>
        <v>1</v>
      </c>
    </row>
    <row r="46" spans="2:34" ht="16.5" hidden="1" thickBot="1" x14ac:dyDescent="0.3">
      <c r="B46" s="215" t="str">
        <f t="shared" si="1"/>
        <v/>
      </c>
      <c r="C46" s="178" t="str">
        <f>'התחשיב הבסיסי'!C46</f>
        <v/>
      </c>
      <c r="D46" s="218" t="str">
        <f>'התחשיב הבסיסי'!AE46</f>
        <v/>
      </c>
      <c r="E46" s="217"/>
      <c r="F46" s="217"/>
      <c r="G46" s="218" t="str">
        <f t="shared" si="2"/>
        <v/>
      </c>
      <c r="H46" s="219" t="str">
        <f t="shared" si="3"/>
        <v/>
      </c>
      <c r="I46" s="170" t="str">
        <f t="shared" si="0"/>
        <v/>
      </c>
      <c r="J46" s="170" t="str">
        <f t="shared" si="9"/>
        <v/>
      </c>
      <c r="K46" s="220"/>
      <c r="L46" s="220"/>
      <c r="M46" s="220"/>
      <c r="N46" s="220"/>
      <c r="O46" s="220"/>
      <c r="P46" s="220"/>
      <c r="Q46" s="220"/>
      <c r="R46" s="220"/>
      <c r="S46" s="220"/>
      <c r="T46" s="220"/>
      <c r="U46" s="220"/>
      <c r="V46" s="220"/>
      <c r="W46" s="220"/>
      <c r="X46" s="220"/>
      <c r="Y46" s="220"/>
      <c r="Z46" s="221" t="str">
        <f t="shared" si="4"/>
        <v/>
      </c>
      <c r="AE46" s="206">
        <f t="shared" si="5"/>
        <v>1</v>
      </c>
      <c r="AF46" s="171">
        <f t="shared" si="6"/>
        <v>0</v>
      </c>
      <c r="AG46" s="171">
        <f t="shared" si="7"/>
        <v>0</v>
      </c>
      <c r="AH46" s="171">
        <f t="shared" si="8"/>
        <v>1</v>
      </c>
    </row>
    <row r="47" spans="2:34" ht="16.5" hidden="1" thickBot="1" x14ac:dyDescent="0.3">
      <c r="B47" s="215" t="str">
        <f t="shared" si="1"/>
        <v/>
      </c>
      <c r="C47" s="178" t="str">
        <f>'התחשיב הבסיסי'!C47</f>
        <v/>
      </c>
      <c r="D47" s="218" t="str">
        <f>'התחשיב הבסיסי'!AE47</f>
        <v/>
      </c>
      <c r="E47" s="217"/>
      <c r="F47" s="217"/>
      <c r="G47" s="218" t="str">
        <f t="shared" si="2"/>
        <v/>
      </c>
      <c r="H47" s="219" t="str">
        <f t="shared" si="3"/>
        <v/>
      </c>
      <c r="I47" s="170" t="str">
        <f t="shared" si="0"/>
        <v/>
      </c>
      <c r="J47" s="170" t="str">
        <f t="shared" si="9"/>
        <v/>
      </c>
      <c r="K47" s="220"/>
      <c r="L47" s="220"/>
      <c r="M47" s="220"/>
      <c r="N47" s="220"/>
      <c r="O47" s="220"/>
      <c r="P47" s="220"/>
      <c r="Q47" s="220"/>
      <c r="R47" s="220"/>
      <c r="S47" s="220"/>
      <c r="T47" s="220"/>
      <c r="U47" s="220"/>
      <c r="V47" s="220"/>
      <c r="W47" s="220"/>
      <c r="X47" s="220"/>
      <c r="Y47" s="220"/>
      <c r="Z47" s="221" t="str">
        <f t="shared" si="4"/>
        <v/>
      </c>
      <c r="AE47" s="206">
        <f t="shared" si="5"/>
        <v>1</v>
      </c>
      <c r="AF47" s="171">
        <f t="shared" si="6"/>
        <v>0</v>
      </c>
      <c r="AG47" s="171">
        <f t="shared" si="7"/>
        <v>0</v>
      </c>
      <c r="AH47" s="171">
        <f t="shared" si="8"/>
        <v>1</v>
      </c>
    </row>
    <row r="48" spans="2:34" ht="16.5" hidden="1" thickBot="1" x14ac:dyDescent="0.3">
      <c r="B48" s="215" t="str">
        <f t="shared" si="1"/>
        <v/>
      </c>
      <c r="C48" s="178" t="str">
        <f>'התחשיב הבסיסי'!C48</f>
        <v/>
      </c>
      <c r="D48" s="218" t="str">
        <f>'התחשיב הבסיסי'!AE48</f>
        <v/>
      </c>
      <c r="E48" s="217"/>
      <c r="F48" s="217"/>
      <c r="G48" s="218" t="str">
        <f t="shared" si="2"/>
        <v/>
      </c>
      <c r="H48" s="219" t="str">
        <f t="shared" si="3"/>
        <v/>
      </c>
      <c r="I48" s="170" t="str">
        <f t="shared" si="0"/>
        <v/>
      </c>
      <c r="J48" s="170" t="str">
        <f t="shared" si="9"/>
        <v/>
      </c>
      <c r="K48" s="220"/>
      <c r="L48" s="220"/>
      <c r="M48" s="220"/>
      <c r="N48" s="220"/>
      <c r="O48" s="220"/>
      <c r="P48" s="220"/>
      <c r="Q48" s="220"/>
      <c r="R48" s="220"/>
      <c r="S48" s="220"/>
      <c r="T48" s="220"/>
      <c r="U48" s="220"/>
      <c r="V48" s="220"/>
      <c r="W48" s="220"/>
      <c r="X48" s="220"/>
      <c r="Y48" s="220"/>
      <c r="Z48" s="221" t="str">
        <f t="shared" si="4"/>
        <v/>
      </c>
      <c r="AE48" s="206">
        <f t="shared" si="5"/>
        <v>1</v>
      </c>
      <c r="AF48" s="171">
        <f t="shared" si="6"/>
        <v>0</v>
      </c>
      <c r="AG48" s="171">
        <f t="shared" si="7"/>
        <v>0</v>
      </c>
      <c r="AH48" s="171">
        <f t="shared" si="8"/>
        <v>1</v>
      </c>
    </row>
    <row r="49" spans="2:34" ht="16.5" hidden="1" thickBot="1" x14ac:dyDescent="0.3">
      <c r="B49" s="215" t="str">
        <f t="shared" si="1"/>
        <v/>
      </c>
      <c r="C49" s="178" t="str">
        <f>'התחשיב הבסיסי'!C49</f>
        <v/>
      </c>
      <c r="D49" s="218" t="str">
        <f>'התחשיב הבסיסי'!AE49</f>
        <v/>
      </c>
      <c r="E49" s="217"/>
      <c r="F49" s="217"/>
      <c r="G49" s="218" t="str">
        <f t="shared" si="2"/>
        <v/>
      </c>
      <c r="H49" s="219" t="str">
        <f t="shared" si="3"/>
        <v/>
      </c>
      <c r="I49" s="170" t="str">
        <f t="shared" si="0"/>
        <v/>
      </c>
      <c r="J49" s="170" t="str">
        <f t="shared" si="9"/>
        <v/>
      </c>
      <c r="K49" s="220"/>
      <c r="L49" s="220"/>
      <c r="M49" s="220"/>
      <c r="N49" s="220"/>
      <c r="O49" s="220"/>
      <c r="P49" s="220"/>
      <c r="Q49" s="220"/>
      <c r="R49" s="220"/>
      <c r="S49" s="220"/>
      <c r="T49" s="220"/>
      <c r="U49" s="220"/>
      <c r="V49" s="220"/>
      <c r="W49" s="220"/>
      <c r="X49" s="220"/>
      <c r="Y49" s="220"/>
      <c r="Z49" s="221" t="str">
        <f t="shared" si="4"/>
        <v/>
      </c>
      <c r="AE49" s="206">
        <f t="shared" si="5"/>
        <v>1</v>
      </c>
      <c r="AF49" s="171">
        <f t="shared" si="6"/>
        <v>0</v>
      </c>
      <c r="AG49" s="171">
        <f t="shared" si="7"/>
        <v>0</v>
      </c>
      <c r="AH49" s="171">
        <f t="shared" si="8"/>
        <v>1</v>
      </c>
    </row>
    <row r="50" spans="2:34" ht="16.5" hidden="1" thickBot="1" x14ac:dyDescent="0.3">
      <c r="B50" s="215" t="str">
        <f t="shared" si="1"/>
        <v/>
      </c>
      <c r="C50" s="178" t="str">
        <f>'התחשיב הבסיסי'!C50</f>
        <v/>
      </c>
      <c r="D50" s="218" t="str">
        <f>'התחשיב הבסיסי'!AE50</f>
        <v/>
      </c>
      <c r="E50" s="217"/>
      <c r="F50" s="217"/>
      <c r="G50" s="218" t="str">
        <f t="shared" si="2"/>
        <v/>
      </c>
      <c r="H50" s="219" t="str">
        <f t="shared" si="3"/>
        <v/>
      </c>
      <c r="I50" s="170" t="str">
        <f t="shared" si="0"/>
        <v/>
      </c>
      <c r="J50" s="170" t="str">
        <f t="shared" si="9"/>
        <v/>
      </c>
      <c r="K50" s="220"/>
      <c r="L50" s="220"/>
      <c r="M50" s="220"/>
      <c r="N50" s="220"/>
      <c r="O50" s="220"/>
      <c r="P50" s="220"/>
      <c r="Q50" s="220"/>
      <c r="R50" s="220"/>
      <c r="S50" s="220"/>
      <c r="T50" s="220"/>
      <c r="U50" s="220"/>
      <c r="V50" s="220"/>
      <c r="W50" s="220"/>
      <c r="X50" s="220"/>
      <c r="Y50" s="220"/>
      <c r="Z50" s="221" t="str">
        <f t="shared" si="4"/>
        <v/>
      </c>
      <c r="AE50" s="206">
        <f t="shared" si="5"/>
        <v>1</v>
      </c>
      <c r="AF50" s="171">
        <f t="shared" si="6"/>
        <v>0</v>
      </c>
      <c r="AG50" s="171">
        <f t="shared" si="7"/>
        <v>0</v>
      </c>
      <c r="AH50" s="171">
        <f t="shared" si="8"/>
        <v>1</v>
      </c>
    </row>
    <row r="51" spans="2:34" ht="16.5" hidden="1" thickBot="1" x14ac:dyDescent="0.3">
      <c r="B51" s="215" t="str">
        <f t="shared" si="1"/>
        <v/>
      </c>
      <c r="C51" s="178" t="str">
        <f>'התחשיב הבסיסי'!C51</f>
        <v/>
      </c>
      <c r="D51" s="218" t="str">
        <f>'התחשיב הבסיסי'!AE51</f>
        <v/>
      </c>
      <c r="E51" s="217"/>
      <c r="F51" s="217"/>
      <c r="G51" s="218" t="str">
        <f t="shared" si="2"/>
        <v/>
      </c>
      <c r="H51" s="219" t="str">
        <f t="shared" si="3"/>
        <v/>
      </c>
      <c r="I51" s="170" t="str">
        <f t="shared" si="0"/>
        <v/>
      </c>
      <c r="J51" s="170" t="str">
        <f t="shared" si="9"/>
        <v/>
      </c>
      <c r="K51" s="220"/>
      <c r="L51" s="220"/>
      <c r="M51" s="220"/>
      <c r="N51" s="220"/>
      <c r="O51" s="220"/>
      <c r="P51" s="220"/>
      <c r="Q51" s="220"/>
      <c r="R51" s="220"/>
      <c r="S51" s="220"/>
      <c r="T51" s="220"/>
      <c r="U51" s="220"/>
      <c r="V51" s="220"/>
      <c r="W51" s="220"/>
      <c r="X51" s="220"/>
      <c r="Y51" s="220"/>
      <c r="Z51" s="221" t="str">
        <f t="shared" si="4"/>
        <v/>
      </c>
      <c r="AE51" s="206">
        <f t="shared" si="5"/>
        <v>1</v>
      </c>
      <c r="AF51" s="171">
        <f t="shared" si="6"/>
        <v>0</v>
      </c>
      <c r="AG51" s="171">
        <f t="shared" si="7"/>
        <v>0</v>
      </c>
      <c r="AH51" s="171">
        <f t="shared" si="8"/>
        <v>1</v>
      </c>
    </row>
    <row r="52" spans="2:34" ht="16.5" hidden="1" thickBot="1" x14ac:dyDescent="0.3">
      <c r="B52" s="215" t="str">
        <f t="shared" si="1"/>
        <v/>
      </c>
      <c r="C52" s="178" t="str">
        <f>'התחשיב הבסיסי'!C52</f>
        <v/>
      </c>
      <c r="D52" s="218" t="str">
        <f>'התחשיב הבסיסי'!AE52</f>
        <v/>
      </c>
      <c r="E52" s="217"/>
      <c r="F52" s="217"/>
      <c r="G52" s="218" t="str">
        <f t="shared" si="2"/>
        <v/>
      </c>
      <c r="H52" s="219" t="str">
        <f t="shared" si="3"/>
        <v/>
      </c>
      <c r="I52" s="170" t="str">
        <f t="shared" si="0"/>
        <v/>
      </c>
      <c r="J52" s="170" t="str">
        <f t="shared" si="9"/>
        <v/>
      </c>
      <c r="K52" s="220"/>
      <c r="L52" s="220"/>
      <c r="M52" s="220"/>
      <c r="N52" s="220"/>
      <c r="O52" s="220"/>
      <c r="P52" s="220"/>
      <c r="Q52" s="220"/>
      <c r="R52" s="220"/>
      <c r="S52" s="220"/>
      <c r="T52" s="220"/>
      <c r="U52" s="220"/>
      <c r="V52" s="220"/>
      <c r="W52" s="220"/>
      <c r="X52" s="220"/>
      <c r="Y52" s="220"/>
      <c r="Z52" s="221" t="str">
        <f t="shared" si="4"/>
        <v/>
      </c>
      <c r="AE52" s="206">
        <f t="shared" si="5"/>
        <v>1</v>
      </c>
      <c r="AF52" s="171">
        <f t="shared" si="6"/>
        <v>0</v>
      </c>
      <c r="AG52" s="171">
        <f t="shared" si="7"/>
        <v>0</v>
      </c>
      <c r="AH52" s="171">
        <f t="shared" si="8"/>
        <v>1</v>
      </c>
    </row>
    <row r="53" spans="2:34" ht="16.5" hidden="1" thickBot="1" x14ac:dyDescent="0.3">
      <c r="B53" s="215" t="str">
        <f t="shared" si="1"/>
        <v/>
      </c>
      <c r="C53" s="178" t="str">
        <f>'התחשיב הבסיסי'!C53</f>
        <v/>
      </c>
      <c r="D53" s="218" t="str">
        <f>'התחשיב הבסיסי'!AE53</f>
        <v/>
      </c>
      <c r="E53" s="217"/>
      <c r="F53" s="217"/>
      <c r="G53" s="218" t="str">
        <f t="shared" si="2"/>
        <v/>
      </c>
      <c r="H53" s="219" t="str">
        <f t="shared" si="3"/>
        <v/>
      </c>
      <c r="I53" s="170" t="str">
        <f t="shared" si="0"/>
        <v/>
      </c>
      <c r="J53" s="170" t="str">
        <f t="shared" si="9"/>
        <v/>
      </c>
      <c r="K53" s="220"/>
      <c r="L53" s="220"/>
      <c r="M53" s="220"/>
      <c r="N53" s="220"/>
      <c r="O53" s="220"/>
      <c r="P53" s="220"/>
      <c r="Q53" s="220"/>
      <c r="R53" s="220"/>
      <c r="S53" s="220"/>
      <c r="T53" s="220"/>
      <c r="U53" s="220"/>
      <c r="V53" s="220"/>
      <c r="W53" s="220"/>
      <c r="X53" s="220"/>
      <c r="Y53" s="220"/>
      <c r="Z53" s="221" t="str">
        <f t="shared" si="4"/>
        <v/>
      </c>
      <c r="AE53" s="206">
        <f t="shared" si="5"/>
        <v>1</v>
      </c>
      <c r="AF53" s="171">
        <f t="shared" si="6"/>
        <v>0</v>
      </c>
      <c r="AG53" s="171">
        <f t="shared" si="7"/>
        <v>0</v>
      </c>
      <c r="AH53" s="171">
        <f t="shared" si="8"/>
        <v>1</v>
      </c>
    </row>
    <row r="54" spans="2:34" ht="16.5" hidden="1" thickBot="1" x14ac:dyDescent="0.3">
      <c r="B54" s="215" t="str">
        <f t="shared" si="1"/>
        <v/>
      </c>
      <c r="C54" s="178" t="str">
        <f>'התחשיב הבסיסי'!C54</f>
        <v/>
      </c>
      <c r="D54" s="218" t="str">
        <f>'התחשיב הבסיסי'!AE54</f>
        <v/>
      </c>
      <c r="E54" s="217"/>
      <c r="F54" s="217"/>
      <c r="G54" s="218" t="str">
        <f t="shared" si="2"/>
        <v/>
      </c>
      <c r="H54" s="219" t="str">
        <f t="shared" si="3"/>
        <v/>
      </c>
      <c r="I54" s="170" t="str">
        <f t="shared" si="0"/>
        <v/>
      </c>
      <c r="J54" s="170" t="str">
        <f t="shared" si="9"/>
        <v/>
      </c>
      <c r="K54" s="220"/>
      <c r="L54" s="220"/>
      <c r="M54" s="220"/>
      <c r="N54" s="220"/>
      <c r="O54" s="220"/>
      <c r="P54" s="220"/>
      <c r="Q54" s="220"/>
      <c r="R54" s="220"/>
      <c r="S54" s="220"/>
      <c r="T54" s="220"/>
      <c r="U54" s="220"/>
      <c r="V54" s="220"/>
      <c r="W54" s="220"/>
      <c r="X54" s="220"/>
      <c r="Y54" s="220"/>
      <c r="Z54" s="221" t="str">
        <f t="shared" si="4"/>
        <v/>
      </c>
      <c r="AE54" s="206">
        <f t="shared" si="5"/>
        <v>1</v>
      </c>
      <c r="AF54" s="171">
        <f t="shared" si="6"/>
        <v>0</v>
      </c>
      <c r="AG54" s="171">
        <f t="shared" si="7"/>
        <v>0</v>
      </c>
      <c r="AH54" s="171">
        <f t="shared" si="8"/>
        <v>1</v>
      </c>
    </row>
    <row r="55" spans="2:34" ht="16.5" hidden="1" thickBot="1" x14ac:dyDescent="0.3">
      <c r="B55" s="215" t="str">
        <f t="shared" si="1"/>
        <v/>
      </c>
      <c r="C55" s="178" t="str">
        <f>'התחשיב הבסיסי'!C55</f>
        <v/>
      </c>
      <c r="D55" s="218" t="str">
        <f>'התחשיב הבסיסי'!AE55</f>
        <v/>
      </c>
      <c r="E55" s="217"/>
      <c r="F55" s="217"/>
      <c r="G55" s="218" t="str">
        <f t="shared" si="2"/>
        <v/>
      </c>
      <c r="H55" s="219" t="str">
        <f t="shared" si="3"/>
        <v/>
      </c>
      <c r="I55" s="170" t="str">
        <f t="shared" si="0"/>
        <v/>
      </c>
      <c r="J55" s="170" t="str">
        <f t="shared" si="9"/>
        <v/>
      </c>
      <c r="K55" s="220"/>
      <c r="L55" s="220"/>
      <c r="M55" s="220"/>
      <c r="N55" s="220"/>
      <c r="O55" s="220"/>
      <c r="P55" s="220"/>
      <c r="Q55" s="220"/>
      <c r="R55" s="220"/>
      <c r="S55" s="220"/>
      <c r="T55" s="220"/>
      <c r="U55" s="220"/>
      <c r="V55" s="220"/>
      <c r="W55" s="220"/>
      <c r="X55" s="220"/>
      <c r="Y55" s="220"/>
      <c r="Z55" s="221" t="str">
        <f t="shared" si="4"/>
        <v/>
      </c>
      <c r="AE55" s="206">
        <f t="shared" si="5"/>
        <v>1</v>
      </c>
      <c r="AF55" s="171">
        <f t="shared" si="6"/>
        <v>0</v>
      </c>
      <c r="AG55" s="171">
        <f t="shared" si="7"/>
        <v>0</v>
      </c>
      <c r="AH55" s="171">
        <f t="shared" si="8"/>
        <v>1</v>
      </c>
    </row>
    <row r="56" spans="2:34" ht="16.5" hidden="1" thickBot="1" x14ac:dyDescent="0.3">
      <c r="B56" s="215" t="str">
        <f t="shared" si="1"/>
        <v/>
      </c>
      <c r="C56" s="178" t="str">
        <f>'התחשיב הבסיסי'!C56</f>
        <v/>
      </c>
      <c r="D56" s="218" t="str">
        <f>'התחשיב הבסיסי'!AE56</f>
        <v/>
      </c>
      <c r="E56" s="217"/>
      <c r="F56" s="217"/>
      <c r="G56" s="218" t="str">
        <f t="shared" si="2"/>
        <v/>
      </c>
      <c r="H56" s="219" t="str">
        <f t="shared" si="3"/>
        <v/>
      </c>
      <c r="I56" s="170" t="str">
        <f t="shared" si="0"/>
        <v/>
      </c>
      <c r="J56" s="170" t="str">
        <f t="shared" si="9"/>
        <v/>
      </c>
      <c r="K56" s="220"/>
      <c r="L56" s="220"/>
      <c r="M56" s="220"/>
      <c r="N56" s="220"/>
      <c r="O56" s="220"/>
      <c r="P56" s="220"/>
      <c r="Q56" s="220"/>
      <c r="R56" s="220"/>
      <c r="S56" s="220"/>
      <c r="T56" s="220"/>
      <c r="U56" s="220"/>
      <c r="V56" s="220"/>
      <c r="W56" s="220"/>
      <c r="X56" s="220"/>
      <c r="Y56" s="220"/>
      <c r="Z56" s="221" t="str">
        <f t="shared" si="4"/>
        <v/>
      </c>
      <c r="AE56" s="206">
        <f t="shared" si="5"/>
        <v>1</v>
      </c>
      <c r="AF56" s="171">
        <f t="shared" si="6"/>
        <v>0</v>
      </c>
      <c r="AG56" s="171">
        <f t="shared" si="7"/>
        <v>0</v>
      </c>
      <c r="AH56" s="171">
        <f t="shared" si="8"/>
        <v>1</v>
      </c>
    </row>
    <row r="57" spans="2:34" ht="16.5" hidden="1" thickBot="1" x14ac:dyDescent="0.3">
      <c r="B57" s="215" t="str">
        <f t="shared" si="1"/>
        <v/>
      </c>
      <c r="C57" s="178" t="str">
        <f>'התחשיב הבסיסי'!C57</f>
        <v/>
      </c>
      <c r="D57" s="218" t="str">
        <f>'התחשיב הבסיסי'!AE57</f>
        <v/>
      </c>
      <c r="E57" s="217"/>
      <c r="F57" s="217"/>
      <c r="G57" s="218" t="str">
        <f t="shared" si="2"/>
        <v/>
      </c>
      <c r="H57" s="219" t="str">
        <f t="shared" si="3"/>
        <v/>
      </c>
      <c r="I57" s="170" t="str">
        <f t="shared" si="0"/>
        <v/>
      </c>
      <c r="J57" s="170" t="str">
        <f t="shared" si="9"/>
        <v/>
      </c>
      <c r="K57" s="220"/>
      <c r="L57" s="220"/>
      <c r="M57" s="220"/>
      <c r="N57" s="220"/>
      <c r="O57" s="220"/>
      <c r="P57" s="220"/>
      <c r="Q57" s="220"/>
      <c r="R57" s="220"/>
      <c r="S57" s="220"/>
      <c r="T57" s="220"/>
      <c r="U57" s="220"/>
      <c r="V57" s="220"/>
      <c r="W57" s="220"/>
      <c r="X57" s="220"/>
      <c r="Y57" s="220"/>
      <c r="Z57" s="221" t="str">
        <f t="shared" si="4"/>
        <v/>
      </c>
      <c r="AE57" s="206">
        <f t="shared" si="5"/>
        <v>1</v>
      </c>
      <c r="AF57" s="171">
        <f t="shared" si="6"/>
        <v>0</v>
      </c>
      <c r="AG57" s="171">
        <f t="shared" si="7"/>
        <v>0</v>
      </c>
      <c r="AH57" s="171">
        <f t="shared" si="8"/>
        <v>1</v>
      </c>
    </row>
    <row r="58" spans="2:34" ht="16.5" hidden="1" thickBot="1" x14ac:dyDescent="0.3">
      <c r="B58" s="215" t="str">
        <f t="shared" si="1"/>
        <v/>
      </c>
      <c r="C58" s="178" t="str">
        <f>'התחשיב הבסיסי'!C58</f>
        <v/>
      </c>
      <c r="D58" s="218" t="str">
        <f>'התחשיב הבסיסי'!AE58</f>
        <v/>
      </c>
      <c r="E58" s="217"/>
      <c r="F58" s="217"/>
      <c r="G58" s="218" t="str">
        <f t="shared" si="2"/>
        <v/>
      </c>
      <c r="H58" s="219" t="str">
        <f t="shared" si="3"/>
        <v/>
      </c>
      <c r="I58" s="170" t="str">
        <f t="shared" si="0"/>
        <v/>
      </c>
      <c r="J58" s="170" t="str">
        <f t="shared" si="9"/>
        <v/>
      </c>
      <c r="K58" s="220"/>
      <c r="L58" s="220"/>
      <c r="M58" s="220"/>
      <c r="N58" s="220"/>
      <c r="O58" s="220"/>
      <c r="P58" s="220"/>
      <c r="Q58" s="220"/>
      <c r="R58" s="220"/>
      <c r="S58" s="220"/>
      <c r="T58" s="220"/>
      <c r="U58" s="220"/>
      <c r="V58" s="220"/>
      <c r="W58" s="220"/>
      <c r="X58" s="220"/>
      <c r="Y58" s="220"/>
      <c r="Z58" s="221" t="str">
        <f t="shared" si="4"/>
        <v/>
      </c>
      <c r="AE58" s="206">
        <f t="shared" si="5"/>
        <v>1</v>
      </c>
      <c r="AF58" s="171">
        <f t="shared" si="6"/>
        <v>0</v>
      </c>
      <c r="AG58" s="171">
        <f t="shared" si="7"/>
        <v>0</v>
      </c>
      <c r="AH58" s="171">
        <f t="shared" si="8"/>
        <v>1</v>
      </c>
    </row>
    <row r="59" spans="2:34" ht="16.5" hidden="1" thickBot="1" x14ac:dyDescent="0.3">
      <c r="B59" s="215" t="str">
        <f t="shared" si="1"/>
        <v/>
      </c>
      <c r="C59" s="178" t="str">
        <f>'התחשיב הבסיסי'!C59</f>
        <v/>
      </c>
      <c r="D59" s="218" t="str">
        <f>'התחשיב הבסיסי'!AE59</f>
        <v/>
      </c>
      <c r="E59" s="217"/>
      <c r="F59" s="217"/>
      <c r="G59" s="218" t="str">
        <f t="shared" si="2"/>
        <v/>
      </c>
      <c r="H59" s="219" t="str">
        <f t="shared" si="3"/>
        <v/>
      </c>
      <c r="I59" s="170" t="str">
        <f t="shared" si="0"/>
        <v/>
      </c>
      <c r="J59" s="170" t="str">
        <f t="shared" si="9"/>
        <v/>
      </c>
      <c r="K59" s="220"/>
      <c r="L59" s="220"/>
      <c r="M59" s="220"/>
      <c r="N59" s="220"/>
      <c r="O59" s="220"/>
      <c r="P59" s="220"/>
      <c r="Q59" s="220"/>
      <c r="R59" s="220"/>
      <c r="S59" s="220"/>
      <c r="T59" s="220"/>
      <c r="U59" s="220"/>
      <c r="V59" s="220"/>
      <c r="W59" s="220"/>
      <c r="X59" s="220"/>
      <c r="Y59" s="220"/>
      <c r="Z59" s="221" t="str">
        <f t="shared" si="4"/>
        <v/>
      </c>
      <c r="AE59" s="206">
        <f t="shared" si="5"/>
        <v>1</v>
      </c>
      <c r="AF59" s="171">
        <f t="shared" si="6"/>
        <v>0</v>
      </c>
      <c r="AG59" s="171">
        <f t="shared" si="7"/>
        <v>0</v>
      </c>
      <c r="AH59" s="171">
        <f t="shared" si="8"/>
        <v>1</v>
      </c>
    </row>
    <row r="60" spans="2:34" ht="16.5" hidden="1" thickBot="1" x14ac:dyDescent="0.3">
      <c r="B60" s="215" t="str">
        <f t="shared" si="1"/>
        <v/>
      </c>
      <c r="C60" s="178" t="str">
        <f>'התחשיב הבסיסי'!C60</f>
        <v/>
      </c>
      <c r="D60" s="218" t="str">
        <f>'התחשיב הבסיסי'!AE60</f>
        <v/>
      </c>
      <c r="E60" s="217"/>
      <c r="F60" s="217"/>
      <c r="G60" s="218" t="str">
        <f t="shared" si="2"/>
        <v/>
      </c>
      <c r="H60" s="219" t="str">
        <f t="shared" si="3"/>
        <v/>
      </c>
      <c r="I60" s="170" t="str">
        <f t="shared" si="0"/>
        <v/>
      </c>
      <c r="J60" s="170" t="str">
        <f t="shared" si="9"/>
        <v/>
      </c>
      <c r="K60" s="220"/>
      <c r="L60" s="220"/>
      <c r="M60" s="220"/>
      <c r="N60" s="220"/>
      <c r="O60" s="220"/>
      <c r="P60" s="220"/>
      <c r="Q60" s="220"/>
      <c r="R60" s="220"/>
      <c r="S60" s="220"/>
      <c r="T60" s="220"/>
      <c r="U60" s="220"/>
      <c r="V60" s="220"/>
      <c r="W60" s="220"/>
      <c r="X60" s="220"/>
      <c r="Y60" s="220"/>
      <c r="Z60" s="221" t="str">
        <f t="shared" si="4"/>
        <v/>
      </c>
      <c r="AE60" s="206">
        <f t="shared" si="5"/>
        <v>1</v>
      </c>
      <c r="AF60" s="171">
        <f t="shared" si="6"/>
        <v>0</v>
      </c>
      <c r="AG60" s="171">
        <f t="shared" si="7"/>
        <v>0</v>
      </c>
      <c r="AH60" s="171">
        <f t="shared" si="8"/>
        <v>1</v>
      </c>
    </row>
    <row r="61" spans="2:34" ht="16.5" hidden="1" thickBot="1" x14ac:dyDescent="0.3">
      <c r="B61" s="215" t="str">
        <f t="shared" si="1"/>
        <v/>
      </c>
      <c r="C61" s="178" t="str">
        <f>'התחשיב הבסיסי'!C61</f>
        <v/>
      </c>
      <c r="D61" s="218" t="str">
        <f>'התחשיב הבסיסי'!AE61</f>
        <v/>
      </c>
      <c r="E61" s="217"/>
      <c r="F61" s="217"/>
      <c r="G61" s="218" t="str">
        <f t="shared" si="2"/>
        <v/>
      </c>
      <c r="H61" s="219" t="str">
        <f t="shared" si="3"/>
        <v/>
      </c>
      <c r="I61" s="170" t="str">
        <f t="shared" si="0"/>
        <v/>
      </c>
      <c r="J61" s="170" t="str">
        <f t="shared" si="9"/>
        <v/>
      </c>
      <c r="K61" s="220"/>
      <c r="L61" s="220"/>
      <c r="M61" s="220"/>
      <c r="N61" s="220"/>
      <c r="O61" s="220"/>
      <c r="P61" s="220"/>
      <c r="Q61" s="220"/>
      <c r="R61" s="220"/>
      <c r="S61" s="220"/>
      <c r="T61" s="220"/>
      <c r="U61" s="220"/>
      <c r="V61" s="220"/>
      <c r="W61" s="220"/>
      <c r="X61" s="220"/>
      <c r="Y61" s="220"/>
      <c r="Z61" s="221" t="str">
        <f t="shared" si="4"/>
        <v/>
      </c>
      <c r="AE61" s="206">
        <f t="shared" si="5"/>
        <v>1</v>
      </c>
      <c r="AF61" s="171">
        <f t="shared" si="6"/>
        <v>0</v>
      </c>
      <c r="AG61" s="171">
        <f t="shared" si="7"/>
        <v>0</v>
      </c>
      <c r="AH61" s="171">
        <f t="shared" si="8"/>
        <v>1</v>
      </c>
    </row>
    <row r="62" spans="2:34" ht="16.5" hidden="1" thickBot="1" x14ac:dyDescent="0.3">
      <c r="B62" s="215" t="str">
        <f t="shared" si="1"/>
        <v/>
      </c>
      <c r="C62" s="178" t="str">
        <f>'התחשיב הבסיסי'!C62</f>
        <v/>
      </c>
      <c r="D62" s="218" t="str">
        <f>'התחשיב הבסיסי'!AE62</f>
        <v/>
      </c>
      <c r="E62" s="217"/>
      <c r="F62" s="217"/>
      <c r="G62" s="218" t="str">
        <f t="shared" si="2"/>
        <v/>
      </c>
      <c r="H62" s="219" t="str">
        <f t="shared" si="3"/>
        <v/>
      </c>
      <c r="I62" s="170" t="str">
        <f t="shared" si="0"/>
        <v/>
      </c>
      <c r="J62" s="170" t="str">
        <f t="shared" si="9"/>
        <v/>
      </c>
      <c r="K62" s="220"/>
      <c r="L62" s="220"/>
      <c r="M62" s="220"/>
      <c r="N62" s="220"/>
      <c r="O62" s="220"/>
      <c r="P62" s="220"/>
      <c r="Q62" s="220"/>
      <c r="R62" s="220"/>
      <c r="S62" s="220"/>
      <c r="T62" s="220"/>
      <c r="U62" s="220"/>
      <c r="V62" s="220"/>
      <c r="W62" s="220"/>
      <c r="X62" s="220"/>
      <c r="Y62" s="220"/>
      <c r="Z62" s="221" t="str">
        <f t="shared" si="4"/>
        <v/>
      </c>
      <c r="AE62" s="206">
        <f t="shared" si="5"/>
        <v>1</v>
      </c>
      <c r="AF62" s="171">
        <f t="shared" si="6"/>
        <v>0</v>
      </c>
      <c r="AG62" s="171">
        <f t="shared" si="7"/>
        <v>0</v>
      </c>
      <c r="AH62" s="171">
        <f t="shared" si="8"/>
        <v>1</v>
      </c>
    </row>
    <row r="63" spans="2:34" ht="16.5" hidden="1" thickBot="1" x14ac:dyDescent="0.3">
      <c r="B63" s="215" t="str">
        <f t="shared" si="1"/>
        <v/>
      </c>
      <c r="C63" s="178" t="str">
        <f>'התחשיב הבסיסי'!C63</f>
        <v/>
      </c>
      <c r="D63" s="218" t="str">
        <f>'התחשיב הבסיסי'!AE63</f>
        <v/>
      </c>
      <c r="E63" s="217"/>
      <c r="F63" s="217"/>
      <c r="G63" s="218" t="str">
        <f t="shared" si="2"/>
        <v/>
      </c>
      <c r="H63" s="219" t="str">
        <f t="shared" si="3"/>
        <v/>
      </c>
      <c r="I63" s="170" t="str">
        <f t="shared" si="0"/>
        <v/>
      </c>
      <c r="J63" s="170" t="str">
        <f t="shared" si="9"/>
        <v/>
      </c>
      <c r="K63" s="220"/>
      <c r="L63" s="220"/>
      <c r="M63" s="220"/>
      <c r="N63" s="220"/>
      <c r="O63" s="220"/>
      <c r="P63" s="220"/>
      <c r="Q63" s="220"/>
      <c r="R63" s="220"/>
      <c r="S63" s="220"/>
      <c r="T63" s="220"/>
      <c r="U63" s="220"/>
      <c r="V63" s="220"/>
      <c r="W63" s="220"/>
      <c r="X63" s="220"/>
      <c r="Y63" s="220"/>
      <c r="Z63" s="221" t="str">
        <f t="shared" si="4"/>
        <v/>
      </c>
      <c r="AE63" s="206">
        <f t="shared" si="5"/>
        <v>1</v>
      </c>
      <c r="AF63" s="171">
        <f t="shared" si="6"/>
        <v>0</v>
      </c>
      <c r="AG63" s="171">
        <f t="shared" si="7"/>
        <v>0</v>
      </c>
      <c r="AH63" s="171">
        <f t="shared" si="8"/>
        <v>1</v>
      </c>
    </row>
    <row r="64" spans="2:34" ht="16.5" hidden="1" thickBot="1" x14ac:dyDescent="0.3">
      <c r="B64" s="215" t="str">
        <f t="shared" si="1"/>
        <v/>
      </c>
      <c r="C64" s="178" t="str">
        <f>'התחשיב הבסיסי'!C64</f>
        <v/>
      </c>
      <c r="D64" s="218" t="str">
        <f>'התחשיב הבסיסי'!AE64</f>
        <v/>
      </c>
      <c r="E64" s="217"/>
      <c r="F64" s="217"/>
      <c r="G64" s="218" t="str">
        <f t="shared" si="2"/>
        <v/>
      </c>
      <c r="H64" s="219" t="str">
        <f t="shared" si="3"/>
        <v/>
      </c>
      <c r="I64" s="170" t="str">
        <f t="shared" si="0"/>
        <v/>
      </c>
      <c r="J64" s="170" t="str">
        <f t="shared" si="9"/>
        <v/>
      </c>
      <c r="K64" s="220"/>
      <c r="L64" s="220"/>
      <c r="M64" s="220"/>
      <c r="N64" s="220"/>
      <c r="O64" s="220"/>
      <c r="P64" s="220"/>
      <c r="Q64" s="220"/>
      <c r="R64" s="220"/>
      <c r="S64" s="220"/>
      <c r="T64" s="220"/>
      <c r="U64" s="220"/>
      <c r="V64" s="220"/>
      <c r="W64" s="220"/>
      <c r="X64" s="220"/>
      <c r="Y64" s="220"/>
      <c r="Z64" s="221" t="str">
        <f t="shared" si="4"/>
        <v/>
      </c>
      <c r="AE64" s="206">
        <f t="shared" si="5"/>
        <v>1</v>
      </c>
      <c r="AF64" s="171">
        <f t="shared" si="6"/>
        <v>0</v>
      </c>
      <c r="AG64" s="171">
        <f t="shared" si="7"/>
        <v>0</v>
      </c>
      <c r="AH64" s="171">
        <f t="shared" si="8"/>
        <v>1</v>
      </c>
    </row>
    <row r="65" spans="2:34" ht="16.5" hidden="1" thickBot="1" x14ac:dyDescent="0.3">
      <c r="B65" s="215" t="str">
        <f t="shared" si="1"/>
        <v/>
      </c>
      <c r="C65" s="178" t="str">
        <f>'התחשיב הבסיסי'!C65</f>
        <v/>
      </c>
      <c r="D65" s="218" t="str">
        <f>'התחשיב הבסיסי'!AE65</f>
        <v/>
      </c>
      <c r="E65" s="217"/>
      <c r="F65" s="217"/>
      <c r="G65" s="218" t="str">
        <f t="shared" si="2"/>
        <v/>
      </c>
      <c r="H65" s="219" t="str">
        <f t="shared" si="3"/>
        <v/>
      </c>
      <c r="I65" s="170" t="str">
        <f t="shared" si="0"/>
        <v/>
      </c>
      <c r="J65" s="170" t="str">
        <f t="shared" si="9"/>
        <v/>
      </c>
      <c r="K65" s="220"/>
      <c r="L65" s="220"/>
      <c r="M65" s="220"/>
      <c r="N65" s="220"/>
      <c r="O65" s="220"/>
      <c r="P65" s="220"/>
      <c r="Q65" s="220"/>
      <c r="R65" s="220"/>
      <c r="S65" s="220"/>
      <c r="T65" s="220"/>
      <c r="U65" s="220"/>
      <c r="V65" s="220"/>
      <c r="W65" s="220"/>
      <c r="X65" s="220"/>
      <c r="Y65" s="220"/>
      <c r="Z65" s="221" t="str">
        <f t="shared" si="4"/>
        <v/>
      </c>
      <c r="AE65" s="206">
        <f t="shared" si="5"/>
        <v>1</v>
      </c>
      <c r="AF65" s="171">
        <f t="shared" si="6"/>
        <v>0</v>
      </c>
      <c r="AG65" s="171">
        <f t="shared" si="7"/>
        <v>0</v>
      </c>
      <c r="AH65" s="171">
        <f t="shared" si="8"/>
        <v>1</v>
      </c>
    </row>
    <row r="66" spans="2:34" ht="16.5" hidden="1" thickBot="1" x14ac:dyDescent="0.3">
      <c r="B66" s="215" t="str">
        <f t="shared" si="1"/>
        <v/>
      </c>
      <c r="C66" s="178" t="str">
        <f>'התחשיב הבסיסי'!C66</f>
        <v/>
      </c>
      <c r="D66" s="218" t="str">
        <f>'התחשיב הבסיסי'!AE66</f>
        <v/>
      </c>
      <c r="E66" s="217"/>
      <c r="F66" s="217"/>
      <c r="G66" s="218" t="str">
        <f t="shared" si="2"/>
        <v/>
      </c>
      <c r="H66" s="219" t="str">
        <f t="shared" si="3"/>
        <v/>
      </c>
      <c r="I66" s="170" t="str">
        <f t="shared" si="0"/>
        <v/>
      </c>
      <c r="J66" s="170" t="str">
        <f t="shared" si="9"/>
        <v/>
      </c>
      <c r="K66" s="220"/>
      <c r="L66" s="220"/>
      <c r="M66" s="220"/>
      <c r="N66" s="220"/>
      <c r="O66" s="220"/>
      <c r="P66" s="220"/>
      <c r="Q66" s="220"/>
      <c r="R66" s="220"/>
      <c r="S66" s="220"/>
      <c r="T66" s="220"/>
      <c r="U66" s="220"/>
      <c r="V66" s="220"/>
      <c r="W66" s="220"/>
      <c r="X66" s="220"/>
      <c r="Y66" s="220"/>
      <c r="Z66" s="221" t="str">
        <f t="shared" si="4"/>
        <v/>
      </c>
      <c r="AE66" s="206">
        <f t="shared" si="5"/>
        <v>1</v>
      </c>
      <c r="AF66" s="171">
        <f t="shared" si="6"/>
        <v>0</v>
      </c>
      <c r="AG66" s="171">
        <f t="shared" si="7"/>
        <v>0</v>
      </c>
      <c r="AH66" s="171">
        <f t="shared" si="8"/>
        <v>1</v>
      </c>
    </row>
    <row r="67" spans="2:34" ht="16.5" hidden="1" thickBot="1" x14ac:dyDescent="0.3">
      <c r="B67" s="215" t="str">
        <f t="shared" si="1"/>
        <v/>
      </c>
      <c r="C67" s="178" t="str">
        <f>'התחשיב הבסיסי'!C67</f>
        <v/>
      </c>
      <c r="D67" s="218" t="str">
        <f>'התחשיב הבסיסי'!AE67</f>
        <v/>
      </c>
      <c r="E67" s="217"/>
      <c r="F67" s="217"/>
      <c r="G67" s="218" t="str">
        <f t="shared" si="2"/>
        <v/>
      </c>
      <c r="H67" s="219" t="str">
        <f t="shared" si="3"/>
        <v/>
      </c>
      <c r="I67" s="170" t="str">
        <f t="shared" si="0"/>
        <v/>
      </c>
      <c r="J67" s="170" t="str">
        <f t="shared" si="9"/>
        <v/>
      </c>
      <c r="K67" s="220"/>
      <c r="L67" s="220"/>
      <c r="M67" s="220"/>
      <c r="N67" s="220"/>
      <c r="O67" s="220"/>
      <c r="P67" s="220"/>
      <c r="Q67" s="220"/>
      <c r="R67" s="220"/>
      <c r="S67" s="220"/>
      <c r="T67" s="220"/>
      <c r="U67" s="220"/>
      <c r="V67" s="220"/>
      <c r="W67" s="220"/>
      <c r="X67" s="220"/>
      <c r="Y67" s="220"/>
      <c r="Z67" s="221" t="str">
        <f t="shared" si="4"/>
        <v/>
      </c>
      <c r="AE67" s="206">
        <f t="shared" si="5"/>
        <v>1</v>
      </c>
      <c r="AF67" s="171">
        <f t="shared" si="6"/>
        <v>0</v>
      </c>
      <c r="AG67" s="171">
        <f t="shared" si="7"/>
        <v>0</v>
      </c>
      <c r="AH67" s="171">
        <f t="shared" si="8"/>
        <v>1</v>
      </c>
    </row>
    <row r="68" spans="2:34" ht="16.5" hidden="1" thickBot="1" x14ac:dyDescent="0.3">
      <c r="B68" s="215" t="str">
        <f t="shared" si="1"/>
        <v/>
      </c>
      <c r="C68" s="178" t="str">
        <f>'התחשיב הבסיסי'!C68</f>
        <v/>
      </c>
      <c r="D68" s="218" t="str">
        <f>'התחשיב הבסיסי'!AE68</f>
        <v/>
      </c>
      <c r="E68" s="217"/>
      <c r="F68" s="217"/>
      <c r="G68" s="218" t="str">
        <f t="shared" si="2"/>
        <v/>
      </c>
      <c r="H68" s="219" t="str">
        <f t="shared" si="3"/>
        <v/>
      </c>
      <c r="I68" s="170" t="str">
        <f t="shared" si="0"/>
        <v/>
      </c>
      <c r="J68" s="170" t="str">
        <f t="shared" si="9"/>
        <v/>
      </c>
      <c r="K68" s="220"/>
      <c r="L68" s="220"/>
      <c r="M68" s="220"/>
      <c r="N68" s="220"/>
      <c r="O68" s="220"/>
      <c r="P68" s="220"/>
      <c r="Q68" s="220"/>
      <c r="R68" s="220"/>
      <c r="S68" s="220"/>
      <c r="T68" s="220"/>
      <c r="U68" s="220"/>
      <c r="V68" s="220"/>
      <c r="W68" s="220"/>
      <c r="X68" s="220"/>
      <c r="Y68" s="220"/>
      <c r="Z68" s="221" t="str">
        <f t="shared" si="4"/>
        <v/>
      </c>
      <c r="AE68" s="206">
        <f t="shared" si="5"/>
        <v>1</v>
      </c>
      <c r="AF68" s="171">
        <f t="shared" si="6"/>
        <v>0</v>
      </c>
      <c r="AG68" s="171">
        <f t="shared" si="7"/>
        <v>0</v>
      </c>
      <c r="AH68" s="171">
        <f t="shared" si="8"/>
        <v>1</v>
      </c>
    </row>
    <row r="69" spans="2:34" ht="16.5" hidden="1" thickBot="1" x14ac:dyDescent="0.3">
      <c r="B69" s="215" t="str">
        <f t="shared" si="1"/>
        <v/>
      </c>
      <c r="C69" s="178" t="str">
        <f>'התחשיב הבסיסי'!C69</f>
        <v/>
      </c>
      <c r="D69" s="218" t="str">
        <f>'התחשיב הבסיסי'!AE69</f>
        <v/>
      </c>
      <c r="E69" s="217"/>
      <c r="F69" s="217"/>
      <c r="G69" s="218" t="str">
        <f t="shared" si="2"/>
        <v/>
      </c>
      <c r="H69" s="219" t="str">
        <f t="shared" si="3"/>
        <v/>
      </c>
      <c r="I69" s="170" t="str">
        <f t="shared" si="0"/>
        <v/>
      </c>
      <c r="J69" s="170" t="str">
        <f t="shared" si="9"/>
        <v/>
      </c>
      <c r="K69" s="220"/>
      <c r="L69" s="220"/>
      <c r="M69" s="220"/>
      <c r="N69" s="220"/>
      <c r="O69" s="220"/>
      <c r="P69" s="220"/>
      <c r="Q69" s="220"/>
      <c r="R69" s="220"/>
      <c r="S69" s="220"/>
      <c r="T69" s="220"/>
      <c r="U69" s="220"/>
      <c r="V69" s="220"/>
      <c r="W69" s="220"/>
      <c r="X69" s="220"/>
      <c r="Y69" s="220"/>
      <c r="Z69" s="221" t="str">
        <f t="shared" si="4"/>
        <v/>
      </c>
      <c r="AE69" s="206">
        <f t="shared" si="5"/>
        <v>1</v>
      </c>
      <c r="AF69" s="171">
        <f t="shared" si="6"/>
        <v>0</v>
      </c>
      <c r="AG69" s="171">
        <f t="shared" si="7"/>
        <v>0</v>
      </c>
      <c r="AH69" s="171">
        <f t="shared" si="8"/>
        <v>1</v>
      </c>
    </row>
    <row r="70" spans="2:34" ht="16.5" hidden="1" thickBot="1" x14ac:dyDescent="0.3">
      <c r="B70" s="215" t="str">
        <f t="shared" si="1"/>
        <v/>
      </c>
      <c r="C70" s="178" t="str">
        <f>'התחשיב הבסיסי'!C70</f>
        <v/>
      </c>
      <c r="D70" s="218" t="str">
        <f>'התחשיב הבסיסי'!AE70</f>
        <v/>
      </c>
      <c r="E70" s="217"/>
      <c r="F70" s="217"/>
      <c r="G70" s="218" t="str">
        <f t="shared" si="2"/>
        <v/>
      </c>
      <c r="H70" s="219" t="str">
        <f t="shared" si="3"/>
        <v/>
      </c>
      <c r="I70" s="170" t="str">
        <f t="shared" si="0"/>
        <v/>
      </c>
      <c r="J70" s="170" t="str">
        <f t="shared" si="9"/>
        <v/>
      </c>
      <c r="K70" s="220"/>
      <c r="L70" s="220"/>
      <c r="M70" s="220"/>
      <c r="N70" s="220"/>
      <c r="O70" s="220"/>
      <c r="P70" s="220"/>
      <c r="Q70" s="220"/>
      <c r="R70" s="220"/>
      <c r="S70" s="220"/>
      <c r="T70" s="220"/>
      <c r="U70" s="220"/>
      <c r="V70" s="220"/>
      <c r="W70" s="220"/>
      <c r="X70" s="220"/>
      <c r="Y70" s="220"/>
      <c r="Z70" s="221" t="str">
        <f t="shared" si="4"/>
        <v/>
      </c>
      <c r="AE70" s="206">
        <f t="shared" si="5"/>
        <v>1</v>
      </c>
      <c r="AF70" s="171">
        <f t="shared" si="6"/>
        <v>0</v>
      </c>
      <c r="AG70" s="171">
        <f t="shared" si="7"/>
        <v>0</v>
      </c>
      <c r="AH70" s="171">
        <f t="shared" si="8"/>
        <v>1</v>
      </c>
    </row>
    <row r="71" spans="2:34" ht="16.5" hidden="1" thickBot="1" x14ac:dyDescent="0.3">
      <c r="B71" s="215" t="str">
        <f t="shared" si="1"/>
        <v/>
      </c>
      <c r="C71" s="178" t="str">
        <f>'התחשיב הבסיסי'!C71</f>
        <v/>
      </c>
      <c r="D71" s="218" t="str">
        <f>'התחשיב הבסיסי'!AE71</f>
        <v/>
      </c>
      <c r="E71" s="217"/>
      <c r="F71" s="217"/>
      <c r="G71" s="218" t="str">
        <f t="shared" si="2"/>
        <v/>
      </c>
      <c r="H71" s="219" t="str">
        <f t="shared" si="3"/>
        <v/>
      </c>
      <c r="I71" s="170" t="str">
        <f t="shared" si="0"/>
        <v/>
      </c>
      <c r="J71" s="170" t="str">
        <f t="shared" si="9"/>
        <v/>
      </c>
      <c r="K71" s="220"/>
      <c r="L71" s="220"/>
      <c r="M71" s="220"/>
      <c r="N71" s="220"/>
      <c r="O71" s="220"/>
      <c r="P71" s="220"/>
      <c r="Q71" s="220"/>
      <c r="R71" s="220"/>
      <c r="S71" s="220"/>
      <c r="T71" s="220"/>
      <c r="U71" s="220"/>
      <c r="V71" s="220"/>
      <c r="W71" s="220"/>
      <c r="X71" s="220"/>
      <c r="Y71" s="220"/>
      <c r="Z71" s="221" t="str">
        <f t="shared" si="4"/>
        <v/>
      </c>
      <c r="AE71" s="206">
        <f t="shared" si="5"/>
        <v>1</v>
      </c>
      <c r="AF71" s="171">
        <f t="shared" si="6"/>
        <v>0</v>
      </c>
      <c r="AG71" s="171">
        <f t="shared" si="7"/>
        <v>0</v>
      </c>
      <c r="AH71" s="171">
        <f t="shared" si="8"/>
        <v>1</v>
      </c>
    </row>
    <row r="72" spans="2:34" ht="16.5" hidden="1" thickBot="1" x14ac:dyDescent="0.3">
      <c r="B72" s="215" t="str">
        <f t="shared" si="1"/>
        <v/>
      </c>
      <c r="C72" s="178" t="str">
        <f>'התחשיב הבסיסי'!C72</f>
        <v/>
      </c>
      <c r="D72" s="218" t="str">
        <f>'התחשיב הבסיסי'!AE72</f>
        <v/>
      </c>
      <c r="E72" s="217"/>
      <c r="F72" s="217"/>
      <c r="G72" s="218" t="str">
        <f t="shared" si="2"/>
        <v/>
      </c>
      <c r="H72" s="219" t="str">
        <f t="shared" si="3"/>
        <v/>
      </c>
      <c r="I72" s="170" t="str">
        <f t="shared" si="0"/>
        <v/>
      </c>
      <c r="J72" s="170" t="str">
        <f t="shared" si="9"/>
        <v/>
      </c>
      <c r="K72" s="220"/>
      <c r="L72" s="220"/>
      <c r="M72" s="220"/>
      <c r="N72" s="220"/>
      <c r="O72" s="220"/>
      <c r="P72" s="220"/>
      <c r="Q72" s="220"/>
      <c r="R72" s="220"/>
      <c r="S72" s="220"/>
      <c r="T72" s="220"/>
      <c r="U72" s="220"/>
      <c r="V72" s="220"/>
      <c r="W72" s="220"/>
      <c r="X72" s="220"/>
      <c r="Y72" s="220"/>
      <c r="Z72" s="221" t="str">
        <f t="shared" si="4"/>
        <v/>
      </c>
      <c r="AE72" s="206">
        <f t="shared" si="5"/>
        <v>1</v>
      </c>
      <c r="AF72" s="171">
        <f t="shared" si="6"/>
        <v>0</v>
      </c>
      <c r="AG72" s="171">
        <f t="shared" si="7"/>
        <v>0</v>
      </c>
      <c r="AH72" s="171">
        <f t="shared" si="8"/>
        <v>1</v>
      </c>
    </row>
    <row r="73" spans="2:34" ht="16.5" hidden="1" thickBot="1" x14ac:dyDescent="0.3">
      <c r="B73" s="215" t="str">
        <f t="shared" si="1"/>
        <v/>
      </c>
      <c r="C73" s="178" t="str">
        <f>'התחשיב הבסיסי'!C73</f>
        <v/>
      </c>
      <c r="D73" s="218" t="str">
        <f>'התחשיב הבסיסי'!AE73</f>
        <v/>
      </c>
      <c r="E73" s="217"/>
      <c r="F73" s="217"/>
      <c r="G73" s="218" t="str">
        <f t="shared" si="2"/>
        <v/>
      </c>
      <c r="H73" s="219" t="str">
        <f t="shared" si="3"/>
        <v/>
      </c>
      <c r="I73" s="170" t="str">
        <f t="shared" si="0"/>
        <v/>
      </c>
      <c r="J73" s="170" t="str">
        <f t="shared" si="9"/>
        <v/>
      </c>
      <c r="K73" s="220"/>
      <c r="L73" s="220"/>
      <c r="M73" s="220"/>
      <c r="N73" s="220"/>
      <c r="O73" s="220"/>
      <c r="P73" s="220"/>
      <c r="Q73" s="220"/>
      <c r="R73" s="220"/>
      <c r="S73" s="220"/>
      <c r="T73" s="220"/>
      <c r="U73" s="220"/>
      <c r="V73" s="220"/>
      <c r="W73" s="220"/>
      <c r="X73" s="220"/>
      <c r="Y73" s="220"/>
      <c r="Z73" s="221" t="str">
        <f t="shared" si="4"/>
        <v/>
      </c>
      <c r="AE73" s="206">
        <f t="shared" si="5"/>
        <v>1</v>
      </c>
      <c r="AF73" s="171">
        <f t="shared" si="6"/>
        <v>0</v>
      </c>
      <c r="AG73" s="171">
        <f t="shared" si="7"/>
        <v>0</v>
      </c>
      <c r="AH73" s="171">
        <f t="shared" si="8"/>
        <v>1</v>
      </c>
    </row>
    <row r="74" spans="2:34" ht="16.5" hidden="1" thickBot="1" x14ac:dyDescent="0.3">
      <c r="B74" s="215" t="str">
        <f t="shared" si="1"/>
        <v/>
      </c>
      <c r="C74" s="178" t="str">
        <f>'התחשיב הבסיסי'!C74</f>
        <v/>
      </c>
      <c r="D74" s="218" t="str">
        <f>'התחשיב הבסיסי'!AE74</f>
        <v/>
      </c>
      <c r="E74" s="217"/>
      <c r="F74" s="217"/>
      <c r="G74" s="218" t="str">
        <f t="shared" si="2"/>
        <v/>
      </c>
      <c r="H74" s="219" t="str">
        <f t="shared" si="3"/>
        <v/>
      </c>
      <c r="I74" s="170" t="str">
        <f t="shared" si="0"/>
        <v/>
      </c>
      <c r="J74" s="170" t="str">
        <f t="shared" si="9"/>
        <v/>
      </c>
      <c r="K74" s="220"/>
      <c r="L74" s="220"/>
      <c r="M74" s="220"/>
      <c r="N74" s="220"/>
      <c r="O74" s="220"/>
      <c r="P74" s="220"/>
      <c r="Q74" s="220"/>
      <c r="R74" s="220"/>
      <c r="S74" s="220"/>
      <c r="T74" s="220"/>
      <c r="U74" s="220"/>
      <c r="V74" s="220"/>
      <c r="W74" s="220"/>
      <c r="X74" s="220"/>
      <c r="Y74" s="220"/>
      <c r="Z74" s="221" t="str">
        <f t="shared" si="4"/>
        <v/>
      </c>
      <c r="AE74" s="206">
        <f t="shared" si="5"/>
        <v>1</v>
      </c>
      <c r="AF74" s="171">
        <f t="shared" si="6"/>
        <v>0</v>
      </c>
      <c r="AG74" s="171">
        <f t="shared" si="7"/>
        <v>0</v>
      </c>
      <c r="AH74" s="171">
        <f t="shared" si="8"/>
        <v>1</v>
      </c>
    </row>
    <row r="75" spans="2:34" ht="16.5" hidden="1" thickBot="1" x14ac:dyDescent="0.3">
      <c r="B75" s="215" t="str">
        <f t="shared" si="1"/>
        <v/>
      </c>
      <c r="C75" s="178" t="str">
        <f>'התחשיב הבסיסי'!C75</f>
        <v/>
      </c>
      <c r="D75" s="218" t="str">
        <f>'התחשיב הבסיסי'!AE75</f>
        <v/>
      </c>
      <c r="E75" s="217"/>
      <c r="F75" s="217"/>
      <c r="G75" s="218" t="str">
        <f t="shared" si="2"/>
        <v/>
      </c>
      <c r="H75" s="219" t="str">
        <f t="shared" si="3"/>
        <v/>
      </c>
      <c r="I75" s="170" t="str">
        <f t="shared" si="0"/>
        <v/>
      </c>
      <c r="J75" s="170" t="str">
        <f t="shared" si="9"/>
        <v/>
      </c>
      <c r="K75" s="220"/>
      <c r="L75" s="220"/>
      <c r="M75" s="220"/>
      <c r="N75" s="220"/>
      <c r="O75" s="220"/>
      <c r="P75" s="220"/>
      <c r="Q75" s="220"/>
      <c r="R75" s="220"/>
      <c r="S75" s="220"/>
      <c r="T75" s="220"/>
      <c r="U75" s="220"/>
      <c r="V75" s="220"/>
      <c r="W75" s="220"/>
      <c r="X75" s="220"/>
      <c r="Y75" s="220"/>
      <c r="Z75" s="221" t="str">
        <f t="shared" si="4"/>
        <v/>
      </c>
      <c r="AE75" s="206">
        <f t="shared" si="5"/>
        <v>1</v>
      </c>
      <c r="AF75" s="171">
        <f t="shared" si="6"/>
        <v>0</v>
      </c>
      <c r="AG75" s="171">
        <f t="shared" si="7"/>
        <v>0</v>
      </c>
      <c r="AH75" s="171">
        <f t="shared" si="8"/>
        <v>1</v>
      </c>
    </row>
    <row r="76" spans="2:34" ht="16.5" hidden="1" thickBot="1" x14ac:dyDescent="0.3">
      <c r="B76" s="215" t="str">
        <f t="shared" si="1"/>
        <v/>
      </c>
      <c r="C76" s="178" t="str">
        <f>'התחשיב הבסיסי'!C76</f>
        <v/>
      </c>
      <c r="D76" s="218" t="str">
        <f>'התחשיב הבסיסי'!AE76</f>
        <v/>
      </c>
      <c r="E76" s="217"/>
      <c r="F76" s="217"/>
      <c r="G76" s="218" t="str">
        <f t="shared" si="2"/>
        <v/>
      </c>
      <c r="H76" s="219" t="str">
        <f t="shared" si="3"/>
        <v/>
      </c>
      <c r="I76" s="170" t="str">
        <f t="shared" si="0"/>
        <v/>
      </c>
      <c r="J76" s="170" t="str">
        <f t="shared" si="9"/>
        <v/>
      </c>
      <c r="K76" s="220"/>
      <c r="L76" s="220"/>
      <c r="M76" s="220"/>
      <c r="N76" s="220"/>
      <c r="O76" s="220"/>
      <c r="P76" s="220"/>
      <c r="Q76" s="220"/>
      <c r="R76" s="220"/>
      <c r="S76" s="220"/>
      <c r="T76" s="220"/>
      <c r="U76" s="220"/>
      <c r="V76" s="220"/>
      <c r="W76" s="220"/>
      <c r="X76" s="220"/>
      <c r="Y76" s="220"/>
      <c r="Z76" s="221" t="str">
        <f t="shared" si="4"/>
        <v/>
      </c>
      <c r="AE76" s="206">
        <f t="shared" si="5"/>
        <v>1</v>
      </c>
      <c r="AF76" s="171">
        <f t="shared" si="6"/>
        <v>0</v>
      </c>
      <c r="AG76" s="171">
        <f t="shared" si="7"/>
        <v>0</v>
      </c>
      <c r="AH76" s="171">
        <f t="shared" si="8"/>
        <v>1</v>
      </c>
    </row>
    <row r="77" spans="2:34" ht="16.5" hidden="1" thickBot="1" x14ac:dyDescent="0.3">
      <c r="B77" s="215" t="str">
        <f t="shared" si="1"/>
        <v/>
      </c>
      <c r="C77" s="178" t="str">
        <f>'התחשיב הבסיסי'!C77</f>
        <v/>
      </c>
      <c r="D77" s="218" t="str">
        <f>'התחשיב הבסיסי'!AE77</f>
        <v/>
      </c>
      <c r="E77" s="217"/>
      <c r="F77" s="217"/>
      <c r="G77" s="218" t="str">
        <f t="shared" si="2"/>
        <v/>
      </c>
      <c r="H77" s="219" t="str">
        <f t="shared" si="3"/>
        <v/>
      </c>
      <c r="I77" s="170" t="str">
        <f t="shared" si="0"/>
        <v/>
      </c>
      <c r="J77" s="170" t="str">
        <f t="shared" si="9"/>
        <v/>
      </c>
      <c r="K77" s="220"/>
      <c r="L77" s="220"/>
      <c r="M77" s="220"/>
      <c r="N77" s="220"/>
      <c r="O77" s="220"/>
      <c r="P77" s="220"/>
      <c r="Q77" s="220"/>
      <c r="R77" s="220"/>
      <c r="S77" s="220"/>
      <c r="T77" s="220"/>
      <c r="U77" s="220"/>
      <c r="V77" s="220"/>
      <c r="W77" s="220"/>
      <c r="X77" s="220"/>
      <c r="Y77" s="220"/>
      <c r="Z77" s="221" t="str">
        <f t="shared" si="4"/>
        <v/>
      </c>
      <c r="AE77" s="206">
        <f t="shared" si="5"/>
        <v>1</v>
      </c>
      <c r="AF77" s="171">
        <f t="shared" si="6"/>
        <v>0</v>
      </c>
      <c r="AG77" s="171">
        <f t="shared" si="7"/>
        <v>0</v>
      </c>
      <c r="AH77" s="171">
        <f t="shared" si="8"/>
        <v>1</v>
      </c>
    </row>
    <row r="78" spans="2:34" ht="16.5" hidden="1" thickBot="1" x14ac:dyDescent="0.3">
      <c r="B78" s="215" t="str">
        <f t="shared" si="1"/>
        <v/>
      </c>
      <c r="C78" s="178" t="str">
        <f>'התחשיב הבסיסי'!C78</f>
        <v/>
      </c>
      <c r="D78" s="218" t="str">
        <f>'התחשיב הבסיסי'!AE78</f>
        <v/>
      </c>
      <c r="E78" s="217"/>
      <c r="F78" s="217"/>
      <c r="G78" s="218" t="str">
        <f t="shared" si="2"/>
        <v/>
      </c>
      <c r="H78" s="219" t="str">
        <f t="shared" si="3"/>
        <v/>
      </c>
      <c r="I78" s="170" t="str">
        <f t="shared" si="0"/>
        <v/>
      </c>
      <c r="J78" s="170" t="str">
        <f t="shared" si="9"/>
        <v/>
      </c>
      <c r="K78" s="220"/>
      <c r="L78" s="220"/>
      <c r="M78" s="220"/>
      <c r="N78" s="220"/>
      <c r="O78" s="220"/>
      <c r="P78" s="220"/>
      <c r="Q78" s="220"/>
      <c r="R78" s="220"/>
      <c r="S78" s="220"/>
      <c r="T78" s="220"/>
      <c r="U78" s="220"/>
      <c r="V78" s="220"/>
      <c r="W78" s="220"/>
      <c r="X78" s="220"/>
      <c r="Y78" s="220"/>
      <c r="Z78" s="221" t="str">
        <f t="shared" si="4"/>
        <v/>
      </c>
      <c r="AE78" s="206">
        <f t="shared" si="5"/>
        <v>1</v>
      </c>
      <c r="AF78" s="171">
        <f t="shared" si="6"/>
        <v>0</v>
      </c>
      <c r="AG78" s="171">
        <f t="shared" si="7"/>
        <v>0</v>
      </c>
      <c r="AH78" s="171">
        <f t="shared" si="8"/>
        <v>1</v>
      </c>
    </row>
    <row r="79" spans="2:34" ht="16.5" hidden="1" thickBot="1" x14ac:dyDescent="0.3">
      <c r="B79" s="215" t="str">
        <f t="shared" si="1"/>
        <v/>
      </c>
      <c r="C79" s="178" t="str">
        <f>'התחשיב הבסיסי'!C79</f>
        <v/>
      </c>
      <c r="D79" s="218" t="str">
        <f>'התחשיב הבסיסי'!AE79</f>
        <v/>
      </c>
      <c r="E79" s="217"/>
      <c r="F79" s="217"/>
      <c r="G79" s="218" t="str">
        <f t="shared" si="2"/>
        <v/>
      </c>
      <c r="H79" s="219" t="str">
        <f t="shared" si="3"/>
        <v/>
      </c>
      <c r="I79" s="170" t="str">
        <f t="shared" si="0"/>
        <v/>
      </c>
      <c r="J79" s="170" t="str">
        <f t="shared" si="9"/>
        <v/>
      </c>
      <c r="K79" s="220"/>
      <c r="L79" s="220"/>
      <c r="M79" s="220"/>
      <c r="N79" s="220"/>
      <c r="O79" s="220"/>
      <c r="P79" s="220"/>
      <c r="Q79" s="220"/>
      <c r="R79" s="220"/>
      <c r="S79" s="220"/>
      <c r="T79" s="220"/>
      <c r="U79" s="220"/>
      <c r="V79" s="220"/>
      <c r="W79" s="220"/>
      <c r="X79" s="220"/>
      <c r="Y79" s="220"/>
      <c r="Z79" s="221" t="str">
        <f t="shared" si="4"/>
        <v/>
      </c>
      <c r="AE79" s="206">
        <f t="shared" si="5"/>
        <v>1</v>
      </c>
      <c r="AF79" s="171">
        <f t="shared" si="6"/>
        <v>0</v>
      </c>
      <c r="AG79" s="171">
        <f t="shared" si="7"/>
        <v>0</v>
      </c>
      <c r="AH79" s="171">
        <f t="shared" si="8"/>
        <v>1</v>
      </c>
    </row>
    <row r="80" spans="2:34" ht="16.5" hidden="1" thickBot="1" x14ac:dyDescent="0.3">
      <c r="B80" s="215" t="str">
        <f t="shared" si="1"/>
        <v/>
      </c>
      <c r="C80" s="178" t="str">
        <f>'התחשיב הבסיסי'!C80</f>
        <v/>
      </c>
      <c r="D80" s="218" t="str">
        <f>'התחשיב הבסיסי'!AE80</f>
        <v/>
      </c>
      <c r="E80" s="217"/>
      <c r="F80" s="217"/>
      <c r="G80" s="218" t="str">
        <f t="shared" si="2"/>
        <v/>
      </c>
      <c r="H80" s="219" t="str">
        <f t="shared" si="3"/>
        <v/>
      </c>
      <c r="I80" s="170" t="str">
        <f t="shared" si="0"/>
        <v/>
      </c>
      <c r="J80" s="170" t="str">
        <f t="shared" si="9"/>
        <v/>
      </c>
      <c r="K80" s="220"/>
      <c r="L80" s="220"/>
      <c r="M80" s="220"/>
      <c r="N80" s="220"/>
      <c r="O80" s="220"/>
      <c r="P80" s="220"/>
      <c r="Q80" s="220"/>
      <c r="R80" s="220"/>
      <c r="S80" s="220"/>
      <c r="T80" s="220"/>
      <c r="U80" s="220"/>
      <c r="V80" s="220"/>
      <c r="W80" s="220"/>
      <c r="X80" s="220"/>
      <c r="Y80" s="220"/>
      <c r="Z80" s="221" t="str">
        <f t="shared" si="4"/>
        <v/>
      </c>
      <c r="AE80" s="206">
        <f t="shared" si="5"/>
        <v>1</v>
      </c>
      <c r="AF80" s="171">
        <f t="shared" si="6"/>
        <v>0</v>
      </c>
      <c r="AG80" s="171">
        <f t="shared" si="7"/>
        <v>0</v>
      </c>
      <c r="AH80" s="171">
        <f t="shared" si="8"/>
        <v>1</v>
      </c>
    </row>
    <row r="81" spans="2:34" ht="16.5" hidden="1" thickBot="1" x14ac:dyDescent="0.3">
      <c r="B81" s="215" t="str">
        <f t="shared" si="1"/>
        <v/>
      </c>
      <c r="C81" s="178" t="str">
        <f>'התחשיב הבסיסי'!C81</f>
        <v/>
      </c>
      <c r="D81" s="218" t="str">
        <f>'התחשיב הבסיסי'!AE81</f>
        <v/>
      </c>
      <c r="E81" s="217"/>
      <c r="F81" s="217"/>
      <c r="G81" s="218" t="str">
        <f t="shared" si="2"/>
        <v/>
      </c>
      <c r="H81" s="219" t="str">
        <f t="shared" si="3"/>
        <v/>
      </c>
      <c r="I81" s="170" t="str">
        <f t="shared" si="0"/>
        <v/>
      </c>
      <c r="J81" s="170" t="str">
        <f t="shared" si="9"/>
        <v/>
      </c>
      <c r="K81" s="220"/>
      <c r="L81" s="220"/>
      <c r="M81" s="220"/>
      <c r="N81" s="220"/>
      <c r="O81" s="220"/>
      <c r="P81" s="220"/>
      <c r="Q81" s="220"/>
      <c r="R81" s="220"/>
      <c r="S81" s="220"/>
      <c r="T81" s="220"/>
      <c r="U81" s="220"/>
      <c r="V81" s="220"/>
      <c r="W81" s="220"/>
      <c r="X81" s="220"/>
      <c r="Y81" s="220"/>
      <c r="Z81" s="221" t="str">
        <f t="shared" si="4"/>
        <v/>
      </c>
      <c r="AE81" s="206">
        <f t="shared" si="5"/>
        <v>1</v>
      </c>
      <c r="AF81" s="171">
        <f t="shared" si="6"/>
        <v>0</v>
      </c>
      <c r="AG81" s="171">
        <f t="shared" si="7"/>
        <v>0</v>
      </c>
      <c r="AH81" s="171">
        <f t="shared" si="8"/>
        <v>1</v>
      </c>
    </row>
    <row r="82" spans="2:34" ht="16.5" hidden="1" thickBot="1" x14ac:dyDescent="0.3">
      <c r="B82" s="215" t="str">
        <f t="shared" si="1"/>
        <v/>
      </c>
      <c r="C82" s="178" t="str">
        <f>'התחשיב הבסיסי'!C82</f>
        <v/>
      </c>
      <c r="D82" s="218" t="str">
        <f>'התחשיב הבסיסי'!AE82</f>
        <v/>
      </c>
      <c r="E82" s="217"/>
      <c r="F82" s="217"/>
      <c r="G82" s="218" t="str">
        <f t="shared" si="2"/>
        <v/>
      </c>
      <c r="H82" s="219" t="str">
        <f t="shared" si="3"/>
        <v/>
      </c>
      <c r="I82" s="170" t="str">
        <f t="shared" si="0"/>
        <v/>
      </c>
      <c r="J82" s="170" t="str">
        <f t="shared" si="9"/>
        <v/>
      </c>
      <c r="K82" s="220"/>
      <c r="L82" s="220"/>
      <c r="M82" s="220"/>
      <c r="N82" s="220"/>
      <c r="O82" s="220"/>
      <c r="P82" s="220"/>
      <c r="Q82" s="220"/>
      <c r="R82" s="220"/>
      <c r="S82" s="220"/>
      <c r="T82" s="220"/>
      <c r="U82" s="220"/>
      <c r="V82" s="220"/>
      <c r="W82" s="220"/>
      <c r="X82" s="220"/>
      <c r="Y82" s="220"/>
      <c r="Z82" s="221" t="str">
        <f t="shared" si="4"/>
        <v/>
      </c>
      <c r="AE82" s="206">
        <f t="shared" si="5"/>
        <v>1</v>
      </c>
      <c r="AF82" s="171">
        <f t="shared" si="6"/>
        <v>0</v>
      </c>
      <c r="AG82" s="171">
        <f t="shared" si="7"/>
        <v>0</v>
      </c>
      <c r="AH82" s="171">
        <f t="shared" si="8"/>
        <v>1</v>
      </c>
    </row>
    <row r="83" spans="2:34" ht="16.5" hidden="1" thickBot="1" x14ac:dyDescent="0.3">
      <c r="B83" s="215" t="str">
        <f t="shared" si="1"/>
        <v/>
      </c>
      <c r="C83" s="178" t="str">
        <f>'התחשיב הבסיסי'!C83</f>
        <v/>
      </c>
      <c r="D83" s="218" t="str">
        <f>'התחשיב הבסיסי'!AE83</f>
        <v/>
      </c>
      <c r="E83" s="217"/>
      <c r="F83" s="217"/>
      <c r="G83" s="218" t="str">
        <f t="shared" si="2"/>
        <v/>
      </c>
      <c r="H83" s="219" t="str">
        <f t="shared" si="3"/>
        <v/>
      </c>
      <c r="I83" s="170" t="str">
        <f t="shared" si="0"/>
        <v/>
      </c>
      <c r="J83" s="170" t="str">
        <f t="shared" si="9"/>
        <v/>
      </c>
      <c r="K83" s="220"/>
      <c r="L83" s="220"/>
      <c r="M83" s="220"/>
      <c r="N83" s="220"/>
      <c r="O83" s="220"/>
      <c r="P83" s="220"/>
      <c r="Q83" s="220"/>
      <c r="R83" s="220"/>
      <c r="S83" s="220"/>
      <c r="T83" s="220"/>
      <c r="U83" s="220"/>
      <c r="V83" s="220"/>
      <c r="W83" s="220"/>
      <c r="X83" s="220"/>
      <c r="Y83" s="220"/>
      <c r="Z83" s="221" t="str">
        <f t="shared" si="4"/>
        <v/>
      </c>
      <c r="AE83" s="206">
        <f t="shared" si="5"/>
        <v>1</v>
      </c>
      <c r="AF83" s="171">
        <f t="shared" si="6"/>
        <v>0</v>
      </c>
      <c r="AG83" s="171">
        <f t="shared" si="7"/>
        <v>0</v>
      </c>
      <c r="AH83" s="171">
        <f t="shared" si="8"/>
        <v>1</v>
      </c>
    </row>
    <row r="84" spans="2:34" ht="16.5" hidden="1" thickBot="1" x14ac:dyDescent="0.3">
      <c r="B84" s="215" t="str">
        <f t="shared" si="1"/>
        <v/>
      </c>
      <c r="C84" s="178" t="str">
        <f>'התחשיב הבסיסי'!C84</f>
        <v/>
      </c>
      <c r="D84" s="218" t="str">
        <f>'התחשיב הבסיסי'!AE84</f>
        <v/>
      </c>
      <c r="E84" s="217"/>
      <c r="F84" s="217"/>
      <c r="G84" s="218" t="str">
        <f t="shared" si="2"/>
        <v/>
      </c>
      <c r="H84" s="219" t="str">
        <f t="shared" si="3"/>
        <v/>
      </c>
      <c r="I84" s="170" t="str">
        <f t="shared" si="0"/>
        <v/>
      </c>
      <c r="J84" s="170" t="str">
        <f t="shared" si="9"/>
        <v/>
      </c>
      <c r="K84" s="220"/>
      <c r="L84" s="220"/>
      <c r="M84" s="220"/>
      <c r="N84" s="220"/>
      <c r="O84" s="220"/>
      <c r="P84" s="220"/>
      <c r="Q84" s="220"/>
      <c r="R84" s="220"/>
      <c r="S84" s="220"/>
      <c r="T84" s="220"/>
      <c r="U84" s="220"/>
      <c r="V84" s="220"/>
      <c r="W84" s="220"/>
      <c r="X84" s="220"/>
      <c r="Y84" s="220"/>
      <c r="Z84" s="221" t="str">
        <f t="shared" si="4"/>
        <v/>
      </c>
      <c r="AE84" s="206">
        <f t="shared" si="5"/>
        <v>1</v>
      </c>
      <c r="AF84" s="171">
        <f t="shared" si="6"/>
        <v>0</v>
      </c>
      <c r="AG84" s="171">
        <f t="shared" si="7"/>
        <v>0</v>
      </c>
      <c r="AH84" s="171">
        <f t="shared" si="8"/>
        <v>1</v>
      </c>
    </row>
    <row r="85" spans="2:34" ht="16.5" hidden="1" thickBot="1" x14ac:dyDescent="0.3">
      <c r="B85" s="215" t="str">
        <f t="shared" si="1"/>
        <v/>
      </c>
      <c r="C85" s="178" t="str">
        <f>'התחשיב הבסיסי'!C85</f>
        <v/>
      </c>
      <c r="D85" s="218" t="str">
        <f>'התחשיב הבסיסי'!AE85</f>
        <v/>
      </c>
      <c r="E85" s="217"/>
      <c r="F85" s="217"/>
      <c r="G85" s="218" t="str">
        <f t="shared" si="2"/>
        <v/>
      </c>
      <c r="H85" s="219" t="str">
        <f t="shared" si="3"/>
        <v/>
      </c>
      <c r="I85" s="170" t="str">
        <f t="shared" si="0"/>
        <v/>
      </c>
      <c r="J85" s="170" t="str">
        <f t="shared" si="9"/>
        <v/>
      </c>
      <c r="K85" s="220"/>
      <c r="L85" s="220"/>
      <c r="M85" s="220"/>
      <c r="N85" s="220"/>
      <c r="O85" s="220"/>
      <c r="P85" s="220"/>
      <c r="Q85" s="220"/>
      <c r="R85" s="220"/>
      <c r="S85" s="220"/>
      <c r="T85" s="220"/>
      <c r="U85" s="220"/>
      <c r="V85" s="220"/>
      <c r="W85" s="220"/>
      <c r="X85" s="220"/>
      <c r="Y85" s="220"/>
      <c r="Z85" s="221" t="str">
        <f t="shared" si="4"/>
        <v/>
      </c>
      <c r="AE85" s="206">
        <f t="shared" si="5"/>
        <v>1</v>
      </c>
      <c r="AF85" s="171">
        <f t="shared" si="6"/>
        <v>0</v>
      </c>
      <c r="AG85" s="171">
        <f t="shared" si="7"/>
        <v>0</v>
      </c>
      <c r="AH85" s="171">
        <f t="shared" si="8"/>
        <v>1</v>
      </c>
    </row>
    <row r="86" spans="2:34" ht="16.5" hidden="1" thickBot="1" x14ac:dyDescent="0.3">
      <c r="B86" s="215" t="str">
        <f t="shared" si="1"/>
        <v/>
      </c>
      <c r="C86" s="178" t="str">
        <f>'התחשיב הבסיסי'!C86</f>
        <v/>
      </c>
      <c r="D86" s="218" t="str">
        <f>'התחשיב הבסיסי'!AE86</f>
        <v/>
      </c>
      <c r="E86" s="217"/>
      <c r="F86" s="217"/>
      <c r="G86" s="218" t="str">
        <f t="shared" si="2"/>
        <v/>
      </c>
      <c r="H86" s="219" t="str">
        <f t="shared" si="3"/>
        <v/>
      </c>
      <c r="I86" s="170" t="str">
        <f t="shared" si="0"/>
        <v/>
      </c>
      <c r="J86" s="170" t="str">
        <f t="shared" si="9"/>
        <v/>
      </c>
      <c r="K86" s="220"/>
      <c r="L86" s="220"/>
      <c r="M86" s="220"/>
      <c r="N86" s="220"/>
      <c r="O86" s="220"/>
      <c r="P86" s="220"/>
      <c r="Q86" s="220"/>
      <c r="R86" s="220"/>
      <c r="S86" s="220"/>
      <c r="T86" s="220"/>
      <c r="U86" s="220"/>
      <c r="V86" s="220"/>
      <c r="W86" s="220"/>
      <c r="X86" s="220"/>
      <c r="Y86" s="220"/>
      <c r="Z86" s="221" t="str">
        <f t="shared" si="4"/>
        <v/>
      </c>
      <c r="AE86" s="206">
        <f t="shared" si="5"/>
        <v>1</v>
      </c>
      <c r="AF86" s="171">
        <f t="shared" si="6"/>
        <v>0</v>
      </c>
      <c r="AG86" s="171">
        <f t="shared" si="7"/>
        <v>0</v>
      </c>
      <c r="AH86" s="171">
        <f t="shared" si="8"/>
        <v>1</v>
      </c>
    </row>
    <row r="87" spans="2:34" ht="16.5" hidden="1" thickBot="1" x14ac:dyDescent="0.3">
      <c r="B87" s="215" t="str">
        <f t="shared" si="1"/>
        <v/>
      </c>
      <c r="C87" s="178" t="str">
        <f>'התחשיב הבסיסי'!C87</f>
        <v/>
      </c>
      <c r="D87" s="218" t="str">
        <f>'התחשיב הבסיסי'!AE87</f>
        <v/>
      </c>
      <c r="E87" s="217"/>
      <c r="F87" s="217"/>
      <c r="G87" s="218" t="str">
        <f t="shared" si="2"/>
        <v/>
      </c>
      <c r="H87" s="219" t="str">
        <f t="shared" si="3"/>
        <v/>
      </c>
      <c r="I87" s="170" t="str">
        <f t="shared" si="0"/>
        <v/>
      </c>
      <c r="J87" s="170" t="str">
        <f t="shared" si="9"/>
        <v/>
      </c>
      <c r="K87" s="220"/>
      <c r="L87" s="220"/>
      <c r="M87" s="220"/>
      <c r="N87" s="220"/>
      <c r="O87" s="220"/>
      <c r="P87" s="220"/>
      <c r="Q87" s="220"/>
      <c r="R87" s="220"/>
      <c r="S87" s="220"/>
      <c r="T87" s="220"/>
      <c r="U87" s="220"/>
      <c r="V87" s="220"/>
      <c r="W87" s="220"/>
      <c r="X87" s="220"/>
      <c r="Y87" s="220"/>
      <c r="Z87" s="221" t="str">
        <f t="shared" si="4"/>
        <v/>
      </c>
      <c r="AE87" s="206">
        <f t="shared" si="5"/>
        <v>1</v>
      </c>
      <c r="AF87" s="171">
        <f t="shared" si="6"/>
        <v>0</v>
      </c>
      <c r="AG87" s="171">
        <f t="shared" si="7"/>
        <v>0</v>
      </c>
      <c r="AH87" s="171">
        <f t="shared" si="8"/>
        <v>1</v>
      </c>
    </row>
    <row r="88" spans="2:34" ht="16.5" hidden="1" thickBot="1" x14ac:dyDescent="0.3">
      <c r="B88" s="215" t="str">
        <f t="shared" si="1"/>
        <v/>
      </c>
      <c r="C88" s="178" t="str">
        <f>'התחשיב הבסיסי'!C88</f>
        <v/>
      </c>
      <c r="D88" s="218" t="str">
        <f>'התחשיב הבסיסי'!AE88</f>
        <v/>
      </c>
      <c r="E88" s="217"/>
      <c r="F88" s="217"/>
      <c r="G88" s="218" t="str">
        <f t="shared" si="2"/>
        <v/>
      </c>
      <c r="H88" s="219" t="str">
        <f t="shared" si="3"/>
        <v/>
      </c>
      <c r="I88" s="170" t="str">
        <f t="shared" si="0"/>
        <v/>
      </c>
      <c r="J88" s="170" t="str">
        <f t="shared" si="9"/>
        <v/>
      </c>
      <c r="K88" s="220"/>
      <c r="L88" s="220"/>
      <c r="M88" s="220"/>
      <c r="N88" s="220"/>
      <c r="O88" s="220"/>
      <c r="P88" s="220"/>
      <c r="Q88" s="220"/>
      <c r="R88" s="220"/>
      <c r="S88" s="220"/>
      <c r="T88" s="220"/>
      <c r="U88" s="220"/>
      <c r="V88" s="220"/>
      <c r="W88" s="220"/>
      <c r="X88" s="220"/>
      <c r="Y88" s="220"/>
      <c r="Z88" s="221" t="str">
        <f t="shared" si="4"/>
        <v/>
      </c>
      <c r="AE88" s="206">
        <f t="shared" si="5"/>
        <v>1</v>
      </c>
      <c r="AF88" s="171">
        <f t="shared" si="6"/>
        <v>0</v>
      </c>
      <c r="AG88" s="171">
        <f t="shared" si="7"/>
        <v>0</v>
      </c>
      <c r="AH88" s="171">
        <f t="shared" si="8"/>
        <v>1</v>
      </c>
    </row>
    <row r="89" spans="2:34" ht="16.5" hidden="1" thickBot="1" x14ac:dyDescent="0.3">
      <c r="B89" s="215" t="str">
        <f t="shared" si="1"/>
        <v/>
      </c>
      <c r="C89" s="178" t="str">
        <f>'התחשיב הבסיסי'!C89</f>
        <v/>
      </c>
      <c r="D89" s="218" t="str">
        <f>'התחשיב הבסיסי'!AE89</f>
        <v/>
      </c>
      <c r="E89" s="217"/>
      <c r="F89" s="217"/>
      <c r="G89" s="218" t="str">
        <f t="shared" si="2"/>
        <v/>
      </c>
      <c r="H89" s="219" t="str">
        <f t="shared" si="3"/>
        <v/>
      </c>
      <c r="I89" s="170" t="str">
        <f t="shared" si="0"/>
        <v/>
      </c>
      <c r="J89" s="170" t="str">
        <f t="shared" si="9"/>
        <v/>
      </c>
      <c r="K89" s="220"/>
      <c r="L89" s="220"/>
      <c r="M89" s="220"/>
      <c r="N89" s="220"/>
      <c r="O89" s="220"/>
      <c r="P89" s="220"/>
      <c r="Q89" s="220"/>
      <c r="R89" s="220"/>
      <c r="S89" s="220"/>
      <c r="T89" s="220"/>
      <c r="U89" s="220"/>
      <c r="V89" s="220"/>
      <c r="W89" s="220"/>
      <c r="X89" s="220"/>
      <c r="Y89" s="220"/>
      <c r="Z89" s="221" t="str">
        <f t="shared" si="4"/>
        <v/>
      </c>
      <c r="AE89" s="206">
        <f t="shared" si="5"/>
        <v>1</v>
      </c>
      <c r="AF89" s="171">
        <f t="shared" si="6"/>
        <v>0</v>
      </c>
      <c r="AG89" s="171">
        <f t="shared" si="7"/>
        <v>0</v>
      </c>
      <c r="AH89" s="171">
        <f t="shared" si="8"/>
        <v>1</v>
      </c>
    </row>
    <row r="90" spans="2:34" ht="16.5" hidden="1" thickBot="1" x14ac:dyDescent="0.3">
      <c r="B90" s="215" t="str">
        <f t="shared" si="1"/>
        <v/>
      </c>
      <c r="C90" s="178" t="str">
        <f>'התחשיב הבסיסי'!C90</f>
        <v/>
      </c>
      <c r="D90" s="218" t="str">
        <f>'התחשיב הבסיסי'!AE90</f>
        <v/>
      </c>
      <c r="E90" s="217"/>
      <c r="F90" s="217"/>
      <c r="G90" s="218" t="str">
        <f t="shared" si="2"/>
        <v/>
      </c>
      <c r="H90" s="219" t="str">
        <f t="shared" si="3"/>
        <v/>
      </c>
      <c r="I90" s="170" t="str">
        <f t="shared" si="0"/>
        <v/>
      </c>
      <c r="J90" s="170" t="str">
        <f t="shared" si="9"/>
        <v/>
      </c>
      <c r="K90" s="220"/>
      <c r="L90" s="220"/>
      <c r="M90" s="220"/>
      <c r="N90" s="220"/>
      <c r="O90" s="220"/>
      <c r="P90" s="220"/>
      <c r="Q90" s="220"/>
      <c r="R90" s="220"/>
      <c r="S90" s="220"/>
      <c r="T90" s="220"/>
      <c r="U90" s="220"/>
      <c r="V90" s="220"/>
      <c r="W90" s="220"/>
      <c r="X90" s="220"/>
      <c r="Y90" s="220"/>
      <c r="Z90" s="221" t="str">
        <f t="shared" si="4"/>
        <v/>
      </c>
      <c r="AE90" s="206">
        <f t="shared" si="5"/>
        <v>1</v>
      </c>
      <c r="AF90" s="171">
        <f t="shared" si="6"/>
        <v>0</v>
      </c>
      <c r="AG90" s="171">
        <f t="shared" si="7"/>
        <v>0</v>
      </c>
      <c r="AH90" s="171">
        <f t="shared" si="8"/>
        <v>1</v>
      </c>
    </row>
    <row r="91" spans="2:34" ht="16.5" hidden="1" thickBot="1" x14ac:dyDescent="0.3">
      <c r="B91" s="215" t="str">
        <f t="shared" si="1"/>
        <v/>
      </c>
      <c r="C91" s="178" t="str">
        <f>'התחשיב הבסיסי'!C91</f>
        <v/>
      </c>
      <c r="D91" s="218" t="str">
        <f>'התחשיב הבסיסי'!AE91</f>
        <v/>
      </c>
      <c r="E91" s="217"/>
      <c r="F91" s="217"/>
      <c r="G91" s="218" t="str">
        <f t="shared" si="2"/>
        <v/>
      </c>
      <c r="H91" s="219" t="str">
        <f t="shared" si="3"/>
        <v/>
      </c>
      <c r="I91" s="170" t="str">
        <f t="shared" si="0"/>
        <v/>
      </c>
      <c r="J91" s="170" t="str">
        <f t="shared" si="9"/>
        <v/>
      </c>
      <c r="K91" s="220"/>
      <c r="L91" s="220"/>
      <c r="M91" s="220"/>
      <c r="N91" s="220"/>
      <c r="O91" s="220"/>
      <c r="P91" s="220"/>
      <c r="Q91" s="220"/>
      <c r="R91" s="220"/>
      <c r="S91" s="220"/>
      <c r="T91" s="220"/>
      <c r="U91" s="220"/>
      <c r="V91" s="220"/>
      <c r="W91" s="220"/>
      <c r="X91" s="220"/>
      <c r="Y91" s="220"/>
      <c r="Z91" s="221" t="str">
        <f t="shared" si="4"/>
        <v/>
      </c>
      <c r="AE91" s="206">
        <f t="shared" si="5"/>
        <v>1</v>
      </c>
      <c r="AF91" s="171">
        <f t="shared" si="6"/>
        <v>0</v>
      </c>
      <c r="AG91" s="171">
        <f t="shared" si="7"/>
        <v>0</v>
      </c>
      <c r="AH91" s="171">
        <f t="shared" si="8"/>
        <v>1</v>
      </c>
    </row>
    <row r="92" spans="2:34" ht="16.5" hidden="1" thickBot="1" x14ac:dyDescent="0.3">
      <c r="B92" s="215" t="str">
        <f t="shared" si="1"/>
        <v/>
      </c>
      <c r="C92" s="178" t="str">
        <f>'התחשיב הבסיסי'!C92</f>
        <v/>
      </c>
      <c r="D92" s="218" t="str">
        <f>'התחשיב הבסיסי'!AE92</f>
        <v/>
      </c>
      <c r="E92" s="217"/>
      <c r="F92" s="217"/>
      <c r="G92" s="218" t="str">
        <f t="shared" si="2"/>
        <v/>
      </c>
      <c r="H92" s="219" t="str">
        <f t="shared" si="3"/>
        <v/>
      </c>
      <c r="I92" s="170" t="str">
        <f t="shared" si="0"/>
        <v/>
      </c>
      <c r="J92" s="170" t="str">
        <f t="shared" si="9"/>
        <v/>
      </c>
      <c r="K92" s="220"/>
      <c r="L92" s="220"/>
      <c r="M92" s="220"/>
      <c r="N92" s="220"/>
      <c r="O92" s="220"/>
      <c r="P92" s="220"/>
      <c r="Q92" s="220"/>
      <c r="R92" s="220"/>
      <c r="S92" s="220"/>
      <c r="T92" s="220"/>
      <c r="U92" s="220"/>
      <c r="V92" s="220"/>
      <c r="W92" s="220"/>
      <c r="X92" s="220"/>
      <c r="Y92" s="220"/>
      <c r="Z92" s="221" t="str">
        <f t="shared" si="4"/>
        <v/>
      </c>
      <c r="AE92" s="206">
        <f t="shared" si="5"/>
        <v>1</v>
      </c>
      <c r="AF92" s="171">
        <f t="shared" si="6"/>
        <v>0</v>
      </c>
      <c r="AG92" s="171">
        <f t="shared" si="7"/>
        <v>0</v>
      </c>
      <c r="AH92" s="171">
        <f t="shared" si="8"/>
        <v>1</v>
      </c>
    </row>
    <row r="93" spans="2:34" ht="16.5" hidden="1" thickBot="1" x14ac:dyDescent="0.3">
      <c r="B93" s="215" t="str">
        <f t="shared" si="1"/>
        <v/>
      </c>
      <c r="C93" s="178" t="str">
        <f>'התחשיב הבסיסי'!C93</f>
        <v/>
      </c>
      <c r="D93" s="218" t="str">
        <f>'התחשיב הבסיסי'!AE93</f>
        <v/>
      </c>
      <c r="E93" s="217"/>
      <c r="F93" s="217"/>
      <c r="G93" s="218" t="str">
        <f t="shared" si="2"/>
        <v/>
      </c>
      <c r="H93" s="219" t="str">
        <f t="shared" si="3"/>
        <v/>
      </c>
      <c r="I93" s="170" t="str">
        <f t="shared" si="0"/>
        <v/>
      </c>
      <c r="J93" s="170" t="str">
        <f t="shared" si="9"/>
        <v/>
      </c>
      <c r="K93" s="220"/>
      <c r="L93" s="220"/>
      <c r="M93" s="220"/>
      <c r="N93" s="220"/>
      <c r="O93" s="220"/>
      <c r="P93" s="220"/>
      <c r="Q93" s="220"/>
      <c r="R93" s="220"/>
      <c r="S93" s="220"/>
      <c r="T93" s="220"/>
      <c r="U93" s="220"/>
      <c r="V93" s="220"/>
      <c r="W93" s="220"/>
      <c r="X93" s="220"/>
      <c r="Y93" s="220"/>
      <c r="Z93" s="221" t="str">
        <f t="shared" si="4"/>
        <v/>
      </c>
      <c r="AE93" s="206">
        <f t="shared" si="5"/>
        <v>1</v>
      </c>
      <c r="AF93" s="171">
        <f t="shared" si="6"/>
        <v>0</v>
      </c>
      <c r="AG93" s="171">
        <f t="shared" si="7"/>
        <v>0</v>
      </c>
      <c r="AH93" s="171">
        <f t="shared" si="8"/>
        <v>1</v>
      </c>
    </row>
    <row r="94" spans="2:34" ht="16.5" hidden="1" thickBot="1" x14ac:dyDescent="0.3">
      <c r="B94" s="215" t="str">
        <f t="shared" si="1"/>
        <v/>
      </c>
      <c r="C94" s="178" t="str">
        <f>'התחשיב הבסיסי'!C94</f>
        <v/>
      </c>
      <c r="D94" s="218" t="str">
        <f>'התחשיב הבסיסי'!AE94</f>
        <v/>
      </c>
      <c r="E94" s="217"/>
      <c r="F94" s="217"/>
      <c r="G94" s="218" t="str">
        <f t="shared" si="2"/>
        <v/>
      </c>
      <c r="H94" s="219" t="str">
        <f t="shared" si="3"/>
        <v/>
      </c>
      <c r="I94" s="170" t="str">
        <f t="shared" si="0"/>
        <v/>
      </c>
      <c r="J94" s="170" t="str">
        <f t="shared" si="9"/>
        <v/>
      </c>
      <c r="K94" s="220"/>
      <c r="L94" s="220"/>
      <c r="M94" s="220"/>
      <c r="N94" s="220"/>
      <c r="O94" s="220"/>
      <c r="P94" s="220"/>
      <c r="Q94" s="220"/>
      <c r="R94" s="220"/>
      <c r="S94" s="220"/>
      <c r="T94" s="220"/>
      <c r="U94" s="220"/>
      <c r="V94" s="220"/>
      <c r="W94" s="220"/>
      <c r="X94" s="220"/>
      <c r="Y94" s="220"/>
      <c r="Z94" s="221" t="str">
        <f t="shared" si="4"/>
        <v/>
      </c>
      <c r="AE94" s="206">
        <f t="shared" si="5"/>
        <v>1</v>
      </c>
      <c r="AF94" s="171">
        <f t="shared" si="6"/>
        <v>0</v>
      </c>
      <c r="AG94" s="171">
        <f t="shared" si="7"/>
        <v>0</v>
      </c>
      <c r="AH94" s="171">
        <f t="shared" si="8"/>
        <v>1</v>
      </c>
    </row>
    <row r="95" spans="2:34" ht="16.5" hidden="1" thickBot="1" x14ac:dyDescent="0.3">
      <c r="B95" s="215" t="str">
        <f t="shared" si="1"/>
        <v/>
      </c>
      <c r="C95" s="178" t="str">
        <f>'התחשיב הבסיסי'!C95</f>
        <v/>
      </c>
      <c r="D95" s="218" t="str">
        <f>'התחשיב הבסיסי'!AE95</f>
        <v/>
      </c>
      <c r="E95" s="217"/>
      <c r="F95" s="217"/>
      <c r="G95" s="218" t="str">
        <f t="shared" si="2"/>
        <v/>
      </c>
      <c r="H95" s="219" t="str">
        <f t="shared" si="3"/>
        <v/>
      </c>
      <c r="I95" s="170" t="str">
        <f t="shared" si="0"/>
        <v/>
      </c>
      <c r="J95" s="170" t="str">
        <f t="shared" si="9"/>
        <v/>
      </c>
      <c r="K95" s="220"/>
      <c r="L95" s="220"/>
      <c r="M95" s="220"/>
      <c r="N95" s="220"/>
      <c r="O95" s="220"/>
      <c r="P95" s="220"/>
      <c r="Q95" s="220"/>
      <c r="R95" s="220"/>
      <c r="S95" s="220"/>
      <c r="T95" s="220"/>
      <c r="U95" s="220"/>
      <c r="V95" s="220"/>
      <c r="W95" s="220"/>
      <c r="X95" s="220"/>
      <c r="Y95" s="220"/>
      <c r="Z95" s="221" t="str">
        <f t="shared" si="4"/>
        <v/>
      </c>
      <c r="AE95" s="206">
        <f t="shared" si="5"/>
        <v>1</v>
      </c>
      <c r="AF95" s="171">
        <f t="shared" si="6"/>
        <v>0</v>
      </c>
      <c r="AG95" s="171">
        <f t="shared" si="7"/>
        <v>0</v>
      </c>
      <c r="AH95" s="171">
        <f t="shared" si="8"/>
        <v>1</v>
      </c>
    </row>
    <row r="96" spans="2:34" ht="16.5" hidden="1" thickBot="1" x14ac:dyDescent="0.3">
      <c r="B96" s="215" t="str">
        <f t="shared" ref="B96:B130" si="10">IF(C96="","",ROW()-30)</f>
        <v/>
      </c>
      <c r="C96" s="178" t="str">
        <f>'התחשיב הבסיסי'!C96</f>
        <v/>
      </c>
      <c r="D96" s="218" t="str">
        <f>'התחשיב הבסיסי'!AE96</f>
        <v/>
      </c>
      <c r="E96" s="217"/>
      <c r="F96" s="217"/>
      <c r="G96" s="218" t="str">
        <f t="shared" ref="G96:G130" si="11">IF($C96="","",IFERROR(E96/F96,0))</f>
        <v/>
      </c>
      <c r="H96" s="219" t="str">
        <f t="shared" ref="H96:H130" si="12">IF($C96="","",IFERROR(IF(G96&gt;=$D$5,1,0),$AH$1))</f>
        <v/>
      </c>
      <c r="I96" s="170" t="str">
        <f t="shared" ref="I96:I130" si="13">IF(C96="","",IF(AH96&lt;&gt;1,$AH$1,IFERROR(IF(H96=1,D96*(1+$D$6),D96),"")))</f>
        <v/>
      </c>
      <c r="J96" s="170" t="str">
        <f t="shared" ref="J96:J130" si="14">IF(C96="","",IF($AH$27&lt;&gt;1,$AH$1,IFERROR(I96/SUMIF($I$31:$I$130,"&lt;&gt;#DIV/0!"),$AH$1)))</f>
        <v/>
      </c>
      <c r="K96" s="220"/>
      <c r="L96" s="220"/>
      <c r="M96" s="220"/>
      <c r="N96" s="220"/>
      <c r="O96" s="220"/>
      <c r="P96" s="220"/>
      <c r="Q96" s="220"/>
      <c r="R96" s="220"/>
      <c r="S96" s="220"/>
      <c r="T96" s="220"/>
      <c r="U96" s="220"/>
      <c r="V96" s="220"/>
      <c r="W96" s="220"/>
      <c r="X96" s="220"/>
      <c r="Y96" s="220"/>
      <c r="Z96" s="221" t="str">
        <f t="shared" ref="Z96:Z130" si="15">IF(C96="","",IF($AH$27&lt;&gt;1,$AH$1,IFERROR(J96*$C$2,$AH$1)))</f>
        <v/>
      </c>
      <c r="AE96" s="206">
        <f t="shared" ref="AE96:AE130" si="16">IF(D96=$AH$1,0,1)</f>
        <v>1</v>
      </c>
      <c r="AF96" s="171">
        <f t="shared" ref="AF96:AF130" si="17">IF(E96="",0,IFERROR(IF(E96*1&gt;=0,1,0),0))</f>
        <v>0</v>
      </c>
      <c r="AG96" s="171">
        <f t="shared" ref="AG96:AG130" si="18">IF(F96="",0,IFERROR(IF(OR(F96*1&lt;0,F96*1&lt;E96),0,1),0))</f>
        <v>0</v>
      </c>
      <c r="AH96" s="171">
        <f t="shared" ref="AH96:AH130" si="19">IF($C96="",1,IFERROR(IF(SUM(AE96:AG96)=COUNT(AE96:AG96),1,0),0))</f>
        <v>1</v>
      </c>
    </row>
    <row r="97" spans="2:34" ht="16.5" hidden="1" thickBot="1" x14ac:dyDescent="0.3">
      <c r="B97" s="215" t="str">
        <f t="shared" si="10"/>
        <v/>
      </c>
      <c r="C97" s="178" t="str">
        <f>'התחשיב הבסיסי'!C97</f>
        <v/>
      </c>
      <c r="D97" s="218" t="str">
        <f>'התחשיב הבסיסי'!AE97</f>
        <v/>
      </c>
      <c r="E97" s="217"/>
      <c r="F97" s="217"/>
      <c r="G97" s="218" t="str">
        <f t="shared" si="11"/>
        <v/>
      </c>
      <c r="H97" s="219" t="str">
        <f t="shared" si="12"/>
        <v/>
      </c>
      <c r="I97" s="170" t="str">
        <f t="shared" si="13"/>
        <v/>
      </c>
      <c r="J97" s="170" t="str">
        <f t="shared" si="14"/>
        <v/>
      </c>
      <c r="K97" s="220"/>
      <c r="L97" s="220"/>
      <c r="M97" s="220"/>
      <c r="N97" s="220"/>
      <c r="O97" s="220"/>
      <c r="P97" s="220"/>
      <c r="Q97" s="220"/>
      <c r="R97" s="220"/>
      <c r="S97" s="220"/>
      <c r="T97" s="220"/>
      <c r="U97" s="220"/>
      <c r="V97" s="220"/>
      <c r="W97" s="220"/>
      <c r="X97" s="220"/>
      <c r="Y97" s="220"/>
      <c r="Z97" s="221" t="str">
        <f t="shared" si="15"/>
        <v/>
      </c>
      <c r="AE97" s="206">
        <f t="shared" si="16"/>
        <v>1</v>
      </c>
      <c r="AF97" s="171">
        <f t="shared" si="17"/>
        <v>0</v>
      </c>
      <c r="AG97" s="171">
        <f t="shared" si="18"/>
        <v>0</v>
      </c>
      <c r="AH97" s="171">
        <f t="shared" si="19"/>
        <v>1</v>
      </c>
    </row>
    <row r="98" spans="2:34" ht="16.5" hidden="1" thickBot="1" x14ac:dyDescent="0.3">
      <c r="B98" s="215" t="str">
        <f t="shared" si="10"/>
        <v/>
      </c>
      <c r="C98" s="178" t="str">
        <f>'התחשיב הבסיסי'!C98</f>
        <v/>
      </c>
      <c r="D98" s="218" t="str">
        <f>'התחשיב הבסיסי'!AE98</f>
        <v/>
      </c>
      <c r="E98" s="217"/>
      <c r="F98" s="217"/>
      <c r="G98" s="218" t="str">
        <f t="shared" si="11"/>
        <v/>
      </c>
      <c r="H98" s="219" t="str">
        <f t="shared" si="12"/>
        <v/>
      </c>
      <c r="I98" s="170" t="str">
        <f t="shared" si="13"/>
        <v/>
      </c>
      <c r="J98" s="170" t="str">
        <f t="shared" si="14"/>
        <v/>
      </c>
      <c r="K98" s="220"/>
      <c r="L98" s="220"/>
      <c r="M98" s="220"/>
      <c r="N98" s="220"/>
      <c r="O98" s="220"/>
      <c r="P98" s="220"/>
      <c r="Q98" s="220"/>
      <c r="R98" s="220"/>
      <c r="S98" s="220"/>
      <c r="T98" s="220"/>
      <c r="U98" s="220"/>
      <c r="V98" s="220"/>
      <c r="W98" s="220"/>
      <c r="X98" s="220"/>
      <c r="Y98" s="220"/>
      <c r="Z98" s="221" t="str">
        <f t="shared" si="15"/>
        <v/>
      </c>
      <c r="AE98" s="206">
        <f t="shared" si="16"/>
        <v>1</v>
      </c>
      <c r="AF98" s="171">
        <f t="shared" si="17"/>
        <v>0</v>
      </c>
      <c r="AG98" s="171">
        <f t="shared" si="18"/>
        <v>0</v>
      </c>
      <c r="AH98" s="171">
        <f t="shared" si="19"/>
        <v>1</v>
      </c>
    </row>
    <row r="99" spans="2:34" ht="16.5" hidden="1" thickBot="1" x14ac:dyDescent="0.3">
      <c r="B99" s="215" t="str">
        <f t="shared" si="10"/>
        <v/>
      </c>
      <c r="C99" s="178" t="str">
        <f>'התחשיב הבסיסי'!C99</f>
        <v/>
      </c>
      <c r="D99" s="218" t="str">
        <f>'התחשיב הבסיסי'!AE99</f>
        <v/>
      </c>
      <c r="E99" s="217"/>
      <c r="F99" s="217"/>
      <c r="G99" s="218" t="str">
        <f t="shared" si="11"/>
        <v/>
      </c>
      <c r="H99" s="219" t="str">
        <f t="shared" si="12"/>
        <v/>
      </c>
      <c r="I99" s="170" t="str">
        <f t="shared" si="13"/>
        <v/>
      </c>
      <c r="J99" s="170" t="str">
        <f t="shared" si="14"/>
        <v/>
      </c>
      <c r="K99" s="220"/>
      <c r="L99" s="220"/>
      <c r="M99" s="220"/>
      <c r="N99" s="220"/>
      <c r="O99" s="220"/>
      <c r="P99" s="220"/>
      <c r="Q99" s="220"/>
      <c r="R99" s="220"/>
      <c r="S99" s="220"/>
      <c r="T99" s="220"/>
      <c r="U99" s="220"/>
      <c r="V99" s="220"/>
      <c r="W99" s="220"/>
      <c r="X99" s="220"/>
      <c r="Y99" s="220"/>
      <c r="Z99" s="221" t="str">
        <f t="shared" si="15"/>
        <v/>
      </c>
      <c r="AE99" s="206">
        <f t="shared" si="16"/>
        <v>1</v>
      </c>
      <c r="AF99" s="171">
        <f t="shared" si="17"/>
        <v>0</v>
      </c>
      <c r="AG99" s="171">
        <f t="shared" si="18"/>
        <v>0</v>
      </c>
      <c r="AH99" s="171">
        <f t="shared" si="19"/>
        <v>1</v>
      </c>
    </row>
    <row r="100" spans="2:34" ht="16.5" hidden="1" thickBot="1" x14ac:dyDescent="0.3">
      <c r="B100" s="215" t="str">
        <f t="shared" si="10"/>
        <v/>
      </c>
      <c r="C100" s="178" t="str">
        <f>'התחשיב הבסיסי'!C100</f>
        <v/>
      </c>
      <c r="D100" s="218" t="str">
        <f>'התחשיב הבסיסי'!AE100</f>
        <v/>
      </c>
      <c r="E100" s="217"/>
      <c r="F100" s="217"/>
      <c r="G100" s="218" t="str">
        <f t="shared" si="11"/>
        <v/>
      </c>
      <c r="H100" s="219" t="str">
        <f t="shared" si="12"/>
        <v/>
      </c>
      <c r="I100" s="170" t="str">
        <f t="shared" si="13"/>
        <v/>
      </c>
      <c r="J100" s="170" t="str">
        <f t="shared" si="14"/>
        <v/>
      </c>
      <c r="K100" s="220"/>
      <c r="L100" s="220"/>
      <c r="M100" s="220"/>
      <c r="N100" s="220"/>
      <c r="O100" s="220"/>
      <c r="P100" s="220"/>
      <c r="Q100" s="220"/>
      <c r="R100" s="220"/>
      <c r="S100" s="220"/>
      <c r="T100" s="220"/>
      <c r="U100" s="220"/>
      <c r="V100" s="220"/>
      <c r="W100" s="220"/>
      <c r="X100" s="220"/>
      <c r="Y100" s="220"/>
      <c r="Z100" s="221" t="str">
        <f t="shared" si="15"/>
        <v/>
      </c>
      <c r="AE100" s="206">
        <f t="shared" si="16"/>
        <v>1</v>
      </c>
      <c r="AF100" s="171">
        <f t="shared" si="17"/>
        <v>0</v>
      </c>
      <c r="AG100" s="171">
        <f t="shared" si="18"/>
        <v>0</v>
      </c>
      <c r="AH100" s="171">
        <f t="shared" si="19"/>
        <v>1</v>
      </c>
    </row>
    <row r="101" spans="2:34" ht="16.5" hidden="1" thickBot="1" x14ac:dyDescent="0.3">
      <c r="B101" s="215" t="str">
        <f t="shared" si="10"/>
        <v/>
      </c>
      <c r="C101" s="178" t="str">
        <f>'התחשיב הבסיסי'!C101</f>
        <v/>
      </c>
      <c r="D101" s="218" t="str">
        <f>'התחשיב הבסיסי'!AE101</f>
        <v/>
      </c>
      <c r="E101" s="217"/>
      <c r="F101" s="217"/>
      <c r="G101" s="218" t="str">
        <f t="shared" si="11"/>
        <v/>
      </c>
      <c r="H101" s="219" t="str">
        <f t="shared" si="12"/>
        <v/>
      </c>
      <c r="I101" s="170" t="str">
        <f t="shared" si="13"/>
        <v/>
      </c>
      <c r="J101" s="170" t="str">
        <f t="shared" si="14"/>
        <v/>
      </c>
      <c r="K101" s="220"/>
      <c r="L101" s="220"/>
      <c r="M101" s="220"/>
      <c r="N101" s="220"/>
      <c r="O101" s="220"/>
      <c r="P101" s="220"/>
      <c r="Q101" s="220"/>
      <c r="R101" s="220"/>
      <c r="S101" s="220"/>
      <c r="T101" s="220"/>
      <c r="U101" s="220"/>
      <c r="V101" s="220"/>
      <c r="W101" s="220"/>
      <c r="X101" s="220"/>
      <c r="Y101" s="220"/>
      <c r="Z101" s="221" t="str">
        <f t="shared" si="15"/>
        <v/>
      </c>
      <c r="AE101" s="206">
        <f t="shared" si="16"/>
        <v>1</v>
      </c>
      <c r="AF101" s="171">
        <f t="shared" si="17"/>
        <v>0</v>
      </c>
      <c r="AG101" s="171">
        <f t="shared" si="18"/>
        <v>0</v>
      </c>
      <c r="AH101" s="171">
        <f t="shared" si="19"/>
        <v>1</v>
      </c>
    </row>
    <row r="102" spans="2:34" ht="16.5" hidden="1" thickBot="1" x14ac:dyDescent="0.3">
      <c r="B102" s="215" t="str">
        <f t="shared" si="10"/>
        <v/>
      </c>
      <c r="C102" s="178" t="str">
        <f>'התחשיב הבסיסי'!C102</f>
        <v/>
      </c>
      <c r="D102" s="218" t="str">
        <f>'התחשיב הבסיסי'!AE102</f>
        <v/>
      </c>
      <c r="E102" s="217"/>
      <c r="F102" s="217"/>
      <c r="G102" s="218" t="str">
        <f t="shared" si="11"/>
        <v/>
      </c>
      <c r="H102" s="219" t="str">
        <f t="shared" si="12"/>
        <v/>
      </c>
      <c r="I102" s="170" t="str">
        <f t="shared" si="13"/>
        <v/>
      </c>
      <c r="J102" s="170" t="str">
        <f t="shared" si="14"/>
        <v/>
      </c>
      <c r="K102" s="220"/>
      <c r="L102" s="220"/>
      <c r="M102" s="220"/>
      <c r="N102" s="220"/>
      <c r="O102" s="220"/>
      <c r="P102" s="220"/>
      <c r="Q102" s="220"/>
      <c r="R102" s="220"/>
      <c r="S102" s="220"/>
      <c r="T102" s="220"/>
      <c r="U102" s="220"/>
      <c r="V102" s="220"/>
      <c r="W102" s="220"/>
      <c r="X102" s="220"/>
      <c r="Y102" s="220"/>
      <c r="Z102" s="221" t="str">
        <f t="shared" si="15"/>
        <v/>
      </c>
      <c r="AE102" s="206">
        <f t="shared" si="16"/>
        <v>1</v>
      </c>
      <c r="AF102" s="171">
        <f t="shared" si="17"/>
        <v>0</v>
      </c>
      <c r="AG102" s="171">
        <f t="shared" si="18"/>
        <v>0</v>
      </c>
      <c r="AH102" s="171">
        <f t="shared" si="19"/>
        <v>1</v>
      </c>
    </row>
    <row r="103" spans="2:34" ht="16.5" hidden="1" thickBot="1" x14ac:dyDescent="0.3">
      <c r="B103" s="215" t="str">
        <f t="shared" si="10"/>
        <v/>
      </c>
      <c r="C103" s="178" t="str">
        <f>'התחשיב הבסיסי'!C103</f>
        <v/>
      </c>
      <c r="D103" s="218" t="str">
        <f>'התחשיב הבסיסי'!AE103</f>
        <v/>
      </c>
      <c r="E103" s="217"/>
      <c r="F103" s="217"/>
      <c r="G103" s="218" t="str">
        <f t="shared" si="11"/>
        <v/>
      </c>
      <c r="H103" s="219" t="str">
        <f t="shared" si="12"/>
        <v/>
      </c>
      <c r="I103" s="170" t="str">
        <f t="shared" si="13"/>
        <v/>
      </c>
      <c r="J103" s="170" t="str">
        <f t="shared" si="14"/>
        <v/>
      </c>
      <c r="K103" s="220"/>
      <c r="L103" s="220"/>
      <c r="M103" s="220"/>
      <c r="N103" s="220"/>
      <c r="O103" s="220"/>
      <c r="P103" s="220"/>
      <c r="Q103" s="220"/>
      <c r="R103" s="220"/>
      <c r="S103" s="220"/>
      <c r="T103" s="220"/>
      <c r="U103" s="220"/>
      <c r="V103" s="220"/>
      <c r="W103" s="220"/>
      <c r="X103" s="220"/>
      <c r="Y103" s="220"/>
      <c r="Z103" s="221" t="str">
        <f t="shared" si="15"/>
        <v/>
      </c>
      <c r="AE103" s="206">
        <f t="shared" si="16"/>
        <v>1</v>
      </c>
      <c r="AF103" s="171">
        <f t="shared" si="17"/>
        <v>0</v>
      </c>
      <c r="AG103" s="171">
        <f t="shared" si="18"/>
        <v>0</v>
      </c>
      <c r="AH103" s="171">
        <f t="shared" si="19"/>
        <v>1</v>
      </c>
    </row>
    <row r="104" spans="2:34" ht="16.5" hidden="1" thickBot="1" x14ac:dyDescent="0.3">
      <c r="B104" s="215" t="str">
        <f t="shared" si="10"/>
        <v/>
      </c>
      <c r="C104" s="178" t="str">
        <f>'התחשיב הבסיסי'!C104</f>
        <v/>
      </c>
      <c r="D104" s="218" t="str">
        <f>'התחשיב הבסיסי'!AE104</f>
        <v/>
      </c>
      <c r="E104" s="217"/>
      <c r="F104" s="217"/>
      <c r="G104" s="218" t="str">
        <f t="shared" si="11"/>
        <v/>
      </c>
      <c r="H104" s="219" t="str">
        <f t="shared" si="12"/>
        <v/>
      </c>
      <c r="I104" s="170" t="str">
        <f t="shared" si="13"/>
        <v/>
      </c>
      <c r="J104" s="170" t="str">
        <f t="shared" si="14"/>
        <v/>
      </c>
      <c r="K104" s="220"/>
      <c r="L104" s="220"/>
      <c r="M104" s="220"/>
      <c r="N104" s="220"/>
      <c r="O104" s="220"/>
      <c r="P104" s="220"/>
      <c r="Q104" s="220"/>
      <c r="R104" s="220"/>
      <c r="S104" s="220"/>
      <c r="T104" s="220"/>
      <c r="U104" s="220"/>
      <c r="V104" s="220"/>
      <c r="W104" s="220"/>
      <c r="X104" s="220"/>
      <c r="Y104" s="220"/>
      <c r="Z104" s="221" t="str">
        <f t="shared" si="15"/>
        <v/>
      </c>
      <c r="AE104" s="206">
        <f t="shared" si="16"/>
        <v>1</v>
      </c>
      <c r="AF104" s="171">
        <f t="shared" si="17"/>
        <v>0</v>
      </c>
      <c r="AG104" s="171">
        <f t="shared" si="18"/>
        <v>0</v>
      </c>
      <c r="AH104" s="171">
        <f t="shared" si="19"/>
        <v>1</v>
      </c>
    </row>
    <row r="105" spans="2:34" ht="16.5" hidden="1" thickBot="1" x14ac:dyDescent="0.3">
      <c r="B105" s="215" t="str">
        <f t="shared" si="10"/>
        <v/>
      </c>
      <c r="C105" s="178" t="str">
        <f>'התחשיב הבסיסי'!C105</f>
        <v/>
      </c>
      <c r="D105" s="218" t="str">
        <f>'התחשיב הבסיסי'!AE105</f>
        <v/>
      </c>
      <c r="E105" s="217"/>
      <c r="F105" s="217"/>
      <c r="G105" s="218" t="str">
        <f t="shared" si="11"/>
        <v/>
      </c>
      <c r="H105" s="219" t="str">
        <f t="shared" si="12"/>
        <v/>
      </c>
      <c r="I105" s="170" t="str">
        <f t="shared" si="13"/>
        <v/>
      </c>
      <c r="J105" s="170" t="str">
        <f t="shared" si="14"/>
        <v/>
      </c>
      <c r="K105" s="220"/>
      <c r="L105" s="220"/>
      <c r="M105" s="220"/>
      <c r="N105" s="220"/>
      <c r="O105" s="220"/>
      <c r="P105" s="220"/>
      <c r="Q105" s="220"/>
      <c r="R105" s="220"/>
      <c r="S105" s="220"/>
      <c r="T105" s="220"/>
      <c r="U105" s="220"/>
      <c r="V105" s="220"/>
      <c r="W105" s="220"/>
      <c r="X105" s="220"/>
      <c r="Y105" s="220"/>
      <c r="Z105" s="221" t="str">
        <f t="shared" si="15"/>
        <v/>
      </c>
      <c r="AE105" s="206">
        <f t="shared" si="16"/>
        <v>1</v>
      </c>
      <c r="AF105" s="171">
        <f t="shared" si="17"/>
        <v>0</v>
      </c>
      <c r="AG105" s="171">
        <f t="shared" si="18"/>
        <v>0</v>
      </c>
      <c r="AH105" s="171">
        <f t="shared" si="19"/>
        <v>1</v>
      </c>
    </row>
    <row r="106" spans="2:34" ht="16.5" hidden="1" thickBot="1" x14ac:dyDescent="0.3">
      <c r="B106" s="215" t="str">
        <f t="shared" si="10"/>
        <v/>
      </c>
      <c r="C106" s="178" t="str">
        <f>'התחשיב הבסיסי'!C106</f>
        <v/>
      </c>
      <c r="D106" s="218" t="str">
        <f>'התחשיב הבסיסי'!AE106</f>
        <v/>
      </c>
      <c r="E106" s="217"/>
      <c r="F106" s="217"/>
      <c r="G106" s="218" t="str">
        <f t="shared" si="11"/>
        <v/>
      </c>
      <c r="H106" s="219" t="str">
        <f t="shared" si="12"/>
        <v/>
      </c>
      <c r="I106" s="170" t="str">
        <f t="shared" si="13"/>
        <v/>
      </c>
      <c r="J106" s="170" t="str">
        <f t="shared" si="14"/>
        <v/>
      </c>
      <c r="K106" s="220"/>
      <c r="L106" s="220"/>
      <c r="M106" s="220"/>
      <c r="N106" s="220"/>
      <c r="O106" s="220"/>
      <c r="P106" s="220"/>
      <c r="Q106" s="220"/>
      <c r="R106" s="220"/>
      <c r="S106" s="220"/>
      <c r="T106" s="220"/>
      <c r="U106" s="220"/>
      <c r="V106" s="220"/>
      <c r="W106" s="220"/>
      <c r="X106" s="220"/>
      <c r="Y106" s="220"/>
      <c r="Z106" s="221" t="str">
        <f t="shared" si="15"/>
        <v/>
      </c>
      <c r="AE106" s="206">
        <f t="shared" si="16"/>
        <v>1</v>
      </c>
      <c r="AF106" s="171">
        <f t="shared" si="17"/>
        <v>0</v>
      </c>
      <c r="AG106" s="171">
        <f t="shared" si="18"/>
        <v>0</v>
      </c>
      <c r="AH106" s="171">
        <f t="shared" si="19"/>
        <v>1</v>
      </c>
    </row>
    <row r="107" spans="2:34" ht="16.5" hidden="1" thickBot="1" x14ac:dyDescent="0.3">
      <c r="B107" s="215" t="str">
        <f t="shared" si="10"/>
        <v/>
      </c>
      <c r="C107" s="178" t="str">
        <f>'התחשיב הבסיסי'!C107</f>
        <v/>
      </c>
      <c r="D107" s="218" t="str">
        <f>'התחשיב הבסיסי'!AE107</f>
        <v/>
      </c>
      <c r="E107" s="217"/>
      <c r="F107" s="217"/>
      <c r="G107" s="218" t="str">
        <f t="shared" si="11"/>
        <v/>
      </c>
      <c r="H107" s="219" t="str">
        <f t="shared" si="12"/>
        <v/>
      </c>
      <c r="I107" s="170" t="str">
        <f t="shared" si="13"/>
        <v/>
      </c>
      <c r="J107" s="170" t="str">
        <f t="shared" si="14"/>
        <v/>
      </c>
      <c r="K107" s="220"/>
      <c r="L107" s="220"/>
      <c r="M107" s="220"/>
      <c r="N107" s="220"/>
      <c r="O107" s="220"/>
      <c r="P107" s="220"/>
      <c r="Q107" s="220"/>
      <c r="R107" s="220"/>
      <c r="S107" s="220"/>
      <c r="T107" s="220"/>
      <c r="U107" s="220"/>
      <c r="V107" s="220"/>
      <c r="W107" s="220"/>
      <c r="X107" s="220"/>
      <c r="Y107" s="220"/>
      <c r="Z107" s="221" t="str">
        <f t="shared" si="15"/>
        <v/>
      </c>
      <c r="AE107" s="206">
        <f t="shared" si="16"/>
        <v>1</v>
      </c>
      <c r="AF107" s="171">
        <f t="shared" si="17"/>
        <v>0</v>
      </c>
      <c r="AG107" s="171">
        <f t="shared" si="18"/>
        <v>0</v>
      </c>
      <c r="AH107" s="171">
        <f t="shared" si="19"/>
        <v>1</v>
      </c>
    </row>
    <row r="108" spans="2:34" ht="16.5" hidden="1" thickBot="1" x14ac:dyDescent="0.3">
      <c r="B108" s="215" t="str">
        <f t="shared" si="10"/>
        <v/>
      </c>
      <c r="C108" s="178" t="str">
        <f>'התחשיב הבסיסי'!C108</f>
        <v/>
      </c>
      <c r="D108" s="218" t="str">
        <f>'התחשיב הבסיסי'!AE108</f>
        <v/>
      </c>
      <c r="E108" s="217"/>
      <c r="F108" s="217"/>
      <c r="G108" s="218" t="str">
        <f t="shared" si="11"/>
        <v/>
      </c>
      <c r="H108" s="219" t="str">
        <f t="shared" si="12"/>
        <v/>
      </c>
      <c r="I108" s="170" t="str">
        <f t="shared" si="13"/>
        <v/>
      </c>
      <c r="J108" s="170" t="str">
        <f t="shared" si="14"/>
        <v/>
      </c>
      <c r="K108" s="220"/>
      <c r="L108" s="220"/>
      <c r="M108" s="220"/>
      <c r="N108" s="220"/>
      <c r="O108" s="220"/>
      <c r="P108" s="220"/>
      <c r="Q108" s="220"/>
      <c r="R108" s="220"/>
      <c r="S108" s="220"/>
      <c r="T108" s="220"/>
      <c r="U108" s="220"/>
      <c r="V108" s="220"/>
      <c r="W108" s="220"/>
      <c r="X108" s="220"/>
      <c r="Y108" s="220"/>
      <c r="Z108" s="221" t="str">
        <f t="shared" si="15"/>
        <v/>
      </c>
      <c r="AE108" s="206">
        <f t="shared" si="16"/>
        <v>1</v>
      </c>
      <c r="AF108" s="171">
        <f t="shared" si="17"/>
        <v>0</v>
      </c>
      <c r="AG108" s="171">
        <f t="shared" si="18"/>
        <v>0</v>
      </c>
      <c r="AH108" s="171">
        <f t="shared" si="19"/>
        <v>1</v>
      </c>
    </row>
    <row r="109" spans="2:34" ht="16.5" hidden="1" thickBot="1" x14ac:dyDescent="0.3">
      <c r="B109" s="215" t="str">
        <f t="shared" si="10"/>
        <v/>
      </c>
      <c r="C109" s="178" t="str">
        <f>'התחשיב הבסיסי'!C109</f>
        <v/>
      </c>
      <c r="D109" s="218" t="str">
        <f>'התחשיב הבסיסי'!AE109</f>
        <v/>
      </c>
      <c r="E109" s="217"/>
      <c r="F109" s="217"/>
      <c r="G109" s="218" t="str">
        <f t="shared" si="11"/>
        <v/>
      </c>
      <c r="H109" s="219" t="str">
        <f t="shared" si="12"/>
        <v/>
      </c>
      <c r="I109" s="170" t="str">
        <f t="shared" si="13"/>
        <v/>
      </c>
      <c r="J109" s="170" t="str">
        <f t="shared" si="14"/>
        <v/>
      </c>
      <c r="K109" s="220"/>
      <c r="L109" s="220"/>
      <c r="M109" s="220"/>
      <c r="N109" s="220"/>
      <c r="O109" s="220"/>
      <c r="P109" s="220"/>
      <c r="Q109" s="220"/>
      <c r="R109" s="220"/>
      <c r="S109" s="220"/>
      <c r="T109" s="220"/>
      <c r="U109" s="220"/>
      <c r="V109" s="220"/>
      <c r="W109" s="220"/>
      <c r="X109" s="220"/>
      <c r="Y109" s="220"/>
      <c r="Z109" s="221" t="str">
        <f t="shared" si="15"/>
        <v/>
      </c>
      <c r="AE109" s="206">
        <f t="shared" si="16"/>
        <v>1</v>
      </c>
      <c r="AF109" s="171">
        <f t="shared" si="17"/>
        <v>0</v>
      </c>
      <c r="AG109" s="171">
        <f t="shared" si="18"/>
        <v>0</v>
      </c>
      <c r="AH109" s="171">
        <f t="shared" si="19"/>
        <v>1</v>
      </c>
    </row>
    <row r="110" spans="2:34" ht="16.5" hidden="1" thickBot="1" x14ac:dyDescent="0.3">
      <c r="B110" s="215" t="str">
        <f t="shared" si="10"/>
        <v/>
      </c>
      <c r="C110" s="178" t="str">
        <f>'התחשיב הבסיסי'!C110</f>
        <v/>
      </c>
      <c r="D110" s="218" t="str">
        <f>'התחשיב הבסיסי'!AE110</f>
        <v/>
      </c>
      <c r="E110" s="217"/>
      <c r="F110" s="217"/>
      <c r="G110" s="218" t="str">
        <f t="shared" si="11"/>
        <v/>
      </c>
      <c r="H110" s="219" t="str">
        <f t="shared" si="12"/>
        <v/>
      </c>
      <c r="I110" s="170" t="str">
        <f t="shared" si="13"/>
        <v/>
      </c>
      <c r="J110" s="170" t="str">
        <f t="shared" si="14"/>
        <v/>
      </c>
      <c r="K110" s="220"/>
      <c r="L110" s="220"/>
      <c r="M110" s="220"/>
      <c r="N110" s="220"/>
      <c r="O110" s="220"/>
      <c r="P110" s="220"/>
      <c r="Q110" s="220"/>
      <c r="R110" s="220"/>
      <c r="S110" s="220"/>
      <c r="T110" s="220"/>
      <c r="U110" s="220"/>
      <c r="V110" s="220"/>
      <c r="W110" s="220"/>
      <c r="X110" s="220"/>
      <c r="Y110" s="220"/>
      <c r="Z110" s="221" t="str">
        <f t="shared" si="15"/>
        <v/>
      </c>
      <c r="AE110" s="206">
        <f t="shared" si="16"/>
        <v>1</v>
      </c>
      <c r="AF110" s="171">
        <f t="shared" si="17"/>
        <v>0</v>
      </c>
      <c r="AG110" s="171">
        <f t="shared" si="18"/>
        <v>0</v>
      </c>
      <c r="AH110" s="171">
        <f t="shared" si="19"/>
        <v>1</v>
      </c>
    </row>
    <row r="111" spans="2:34" ht="16.5" hidden="1" thickBot="1" x14ac:dyDescent="0.3">
      <c r="B111" s="215" t="str">
        <f t="shared" si="10"/>
        <v/>
      </c>
      <c r="C111" s="178" t="str">
        <f>'התחשיב הבסיסי'!C111</f>
        <v/>
      </c>
      <c r="D111" s="218" t="str">
        <f>'התחשיב הבסיסי'!AE111</f>
        <v/>
      </c>
      <c r="E111" s="217"/>
      <c r="F111" s="217"/>
      <c r="G111" s="218" t="str">
        <f t="shared" si="11"/>
        <v/>
      </c>
      <c r="H111" s="219" t="str">
        <f t="shared" si="12"/>
        <v/>
      </c>
      <c r="I111" s="170" t="str">
        <f t="shared" si="13"/>
        <v/>
      </c>
      <c r="J111" s="170" t="str">
        <f t="shared" si="14"/>
        <v/>
      </c>
      <c r="K111" s="220"/>
      <c r="L111" s="220"/>
      <c r="M111" s="220"/>
      <c r="N111" s="220"/>
      <c r="O111" s="220"/>
      <c r="P111" s="220"/>
      <c r="Q111" s="220"/>
      <c r="R111" s="220"/>
      <c r="S111" s="220"/>
      <c r="T111" s="220"/>
      <c r="U111" s="220"/>
      <c r="V111" s="220"/>
      <c r="W111" s="220"/>
      <c r="X111" s="220"/>
      <c r="Y111" s="220"/>
      <c r="Z111" s="221" t="str">
        <f t="shared" si="15"/>
        <v/>
      </c>
      <c r="AE111" s="206">
        <f t="shared" si="16"/>
        <v>1</v>
      </c>
      <c r="AF111" s="171">
        <f t="shared" si="17"/>
        <v>0</v>
      </c>
      <c r="AG111" s="171">
        <f t="shared" si="18"/>
        <v>0</v>
      </c>
      <c r="AH111" s="171">
        <f t="shared" si="19"/>
        <v>1</v>
      </c>
    </row>
    <row r="112" spans="2:34" ht="16.5" hidden="1" thickBot="1" x14ac:dyDescent="0.3">
      <c r="B112" s="215" t="str">
        <f t="shared" si="10"/>
        <v/>
      </c>
      <c r="C112" s="178" t="str">
        <f>'התחשיב הבסיסי'!C112</f>
        <v/>
      </c>
      <c r="D112" s="218" t="str">
        <f>'התחשיב הבסיסי'!AE112</f>
        <v/>
      </c>
      <c r="E112" s="217"/>
      <c r="F112" s="217"/>
      <c r="G112" s="218" t="str">
        <f t="shared" si="11"/>
        <v/>
      </c>
      <c r="H112" s="219" t="str">
        <f t="shared" si="12"/>
        <v/>
      </c>
      <c r="I112" s="170" t="str">
        <f t="shared" si="13"/>
        <v/>
      </c>
      <c r="J112" s="170" t="str">
        <f t="shared" si="14"/>
        <v/>
      </c>
      <c r="K112" s="220"/>
      <c r="L112" s="220"/>
      <c r="M112" s="220"/>
      <c r="N112" s="220"/>
      <c r="O112" s="220"/>
      <c r="P112" s="220"/>
      <c r="Q112" s="220"/>
      <c r="R112" s="220"/>
      <c r="S112" s="220"/>
      <c r="T112" s="220"/>
      <c r="U112" s="220"/>
      <c r="V112" s="220"/>
      <c r="W112" s="220"/>
      <c r="X112" s="220"/>
      <c r="Y112" s="220"/>
      <c r="Z112" s="221" t="str">
        <f t="shared" si="15"/>
        <v/>
      </c>
      <c r="AE112" s="206">
        <f t="shared" si="16"/>
        <v>1</v>
      </c>
      <c r="AF112" s="171">
        <f t="shared" si="17"/>
        <v>0</v>
      </c>
      <c r="AG112" s="171">
        <f t="shared" si="18"/>
        <v>0</v>
      </c>
      <c r="AH112" s="171">
        <f t="shared" si="19"/>
        <v>1</v>
      </c>
    </row>
    <row r="113" spans="2:34" ht="16.5" hidden="1" thickBot="1" x14ac:dyDescent="0.3">
      <c r="B113" s="215" t="str">
        <f t="shared" si="10"/>
        <v/>
      </c>
      <c r="C113" s="178" t="str">
        <f>'התחשיב הבסיסי'!C113</f>
        <v/>
      </c>
      <c r="D113" s="218" t="str">
        <f>'התחשיב הבסיסי'!AE113</f>
        <v/>
      </c>
      <c r="E113" s="217"/>
      <c r="F113" s="217"/>
      <c r="G113" s="218" t="str">
        <f t="shared" si="11"/>
        <v/>
      </c>
      <c r="H113" s="219" t="str">
        <f t="shared" si="12"/>
        <v/>
      </c>
      <c r="I113" s="170" t="str">
        <f t="shared" si="13"/>
        <v/>
      </c>
      <c r="J113" s="170" t="str">
        <f t="shared" si="14"/>
        <v/>
      </c>
      <c r="K113" s="220"/>
      <c r="L113" s="220"/>
      <c r="M113" s="220"/>
      <c r="N113" s="220"/>
      <c r="O113" s="220"/>
      <c r="P113" s="220"/>
      <c r="Q113" s="220"/>
      <c r="R113" s="220"/>
      <c r="S113" s="220"/>
      <c r="T113" s="220"/>
      <c r="U113" s="220"/>
      <c r="V113" s="220"/>
      <c r="W113" s="220"/>
      <c r="X113" s="220"/>
      <c r="Y113" s="220"/>
      <c r="Z113" s="221" t="str">
        <f t="shared" si="15"/>
        <v/>
      </c>
      <c r="AE113" s="206">
        <f t="shared" si="16"/>
        <v>1</v>
      </c>
      <c r="AF113" s="171">
        <f t="shared" si="17"/>
        <v>0</v>
      </c>
      <c r="AG113" s="171">
        <f t="shared" si="18"/>
        <v>0</v>
      </c>
      <c r="AH113" s="171">
        <f t="shared" si="19"/>
        <v>1</v>
      </c>
    </row>
    <row r="114" spans="2:34" ht="16.5" hidden="1" thickBot="1" x14ac:dyDescent="0.3">
      <c r="B114" s="215" t="str">
        <f t="shared" si="10"/>
        <v/>
      </c>
      <c r="C114" s="178" t="str">
        <f>'התחשיב הבסיסי'!C114</f>
        <v/>
      </c>
      <c r="D114" s="218" t="str">
        <f>'התחשיב הבסיסי'!AE114</f>
        <v/>
      </c>
      <c r="E114" s="217"/>
      <c r="F114" s="217"/>
      <c r="G114" s="218" t="str">
        <f t="shared" si="11"/>
        <v/>
      </c>
      <c r="H114" s="219" t="str">
        <f t="shared" si="12"/>
        <v/>
      </c>
      <c r="I114" s="170" t="str">
        <f t="shared" si="13"/>
        <v/>
      </c>
      <c r="J114" s="170" t="str">
        <f t="shared" si="14"/>
        <v/>
      </c>
      <c r="K114" s="220"/>
      <c r="L114" s="220"/>
      <c r="M114" s="220"/>
      <c r="N114" s="220"/>
      <c r="O114" s="220"/>
      <c r="P114" s="220"/>
      <c r="Q114" s="220"/>
      <c r="R114" s="220"/>
      <c r="S114" s="220"/>
      <c r="T114" s="220"/>
      <c r="U114" s="220"/>
      <c r="V114" s="220"/>
      <c r="W114" s="220"/>
      <c r="X114" s="220"/>
      <c r="Y114" s="220"/>
      <c r="Z114" s="221" t="str">
        <f t="shared" si="15"/>
        <v/>
      </c>
      <c r="AE114" s="206">
        <f t="shared" si="16"/>
        <v>1</v>
      </c>
      <c r="AF114" s="171">
        <f t="shared" si="17"/>
        <v>0</v>
      </c>
      <c r="AG114" s="171">
        <f t="shared" si="18"/>
        <v>0</v>
      </c>
      <c r="AH114" s="171">
        <f t="shared" si="19"/>
        <v>1</v>
      </c>
    </row>
    <row r="115" spans="2:34" ht="16.5" hidden="1" thickBot="1" x14ac:dyDescent="0.3">
      <c r="B115" s="215" t="str">
        <f t="shared" si="10"/>
        <v/>
      </c>
      <c r="C115" s="178" t="str">
        <f>'התחשיב הבסיסי'!C115</f>
        <v/>
      </c>
      <c r="D115" s="218" t="str">
        <f>'התחשיב הבסיסי'!AE115</f>
        <v/>
      </c>
      <c r="E115" s="217"/>
      <c r="F115" s="217"/>
      <c r="G115" s="218" t="str">
        <f t="shared" si="11"/>
        <v/>
      </c>
      <c r="H115" s="219" t="str">
        <f t="shared" si="12"/>
        <v/>
      </c>
      <c r="I115" s="170" t="str">
        <f t="shared" si="13"/>
        <v/>
      </c>
      <c r="J115" s="170" t="str">
        <f t="shared" si="14"/>
        <v/>
      </c>
      <c r="K115" s="220"/>
      <c r="L115" s="220"/>
      <c r="M115" s="220"/>
      <c r="N115" s="220"/>
      <c r="O115" s="220"/>
      <c r="P115" s="220"/>
      <c r="Q115" s="220"/>
      <c r="R115" s="220"/>
      <c r="S115" s="220"/>
      <c r="T115" s="220"/>
      <c r="U115" s="220"/>
      <c r="V115" s="220"/>
      <c r="W115" s="220"/>
      <c r="X115" s="220"/>
      <c r="Y115" s="220"/>
      <c r="Z115" s="221" t="str">
        <f t="shared" si="15"/>
        <v/>
      </c>
      <c r="AE115" s="206">
        <f t="shared" si="16"/>
        <v>1</v>
      </c>
      <c r="AF115" s="171">
        <f t="shared" si="17"/>
        <v>0</v>
      </c>
      <c r="AG115" s="171">
        <f t="shared" si="18"/>
        <v>0</v>
      </c>
      <c r="AH115" s="171">
        <f t="shared" si="19"/>
        <v>1</v>
      </c>
    </row>
    <row r="116" spans="2:34" ht="16.5" hidden="1" thickBot="1" x14ac:dyDescent="0.3">
      <c r="B116" s="215" t="str">
        <f t="shared" si="10"/>
        <v/>
      </c>
      <c r="C116" s="178" t="str">
        <f>'התחשיב הבסיסי'!C116</f>
        <v/>
      </c>
      <c r="D116" s="218" t="str">
        <f>'התחשיב הבסיסי'!AE116</f>
        <v/>
      </c>
      <c r="E116" s="217"/>
      <c r="F116" s="217"/>
      <c r="G116" s="218" t="str">
        <f t="shared" si="11"/>
        <v/>
      </c>
      <c r="H116" s="219" t="str">
        <f t="shared" si="12"/>
        <v/>
      </c>
      <c r="I116" s="170" t="str">
        <f t="shared" si="13"/>
        <v/>
      </c>
      <c r="J116" s="170" t="str">
        <f t="shared" si="14"/>
        <v/>
      </c>
      <c r="K116" s="220"/>
      <c r="L116" s="220"/>
      <c r="M116" s="220"/>
      <c r="N116" s="220"/>
      <c r="O116" s="220"/>
      <c r="P116" s="220"/>
      <c r="Q116" s="220"/>
      <c r="R116" s="220"/>
      <c r="S116" s="220"/>
      <c r="T116" s="220"/>
      <c r="U116" s="220"/>
      <c r="V116" s="220"/>
      <c r="W116" s="220"/>
      <c r="X116" s="220"/>
      <c r="Y116" s="220"/>
      <c r="Z116" s="221" t="str">
        <f t="shared" si="15"/>
        <v/>
      </c>
      <c r="AE116" s="206">
        <f t="shared" si="16"/>
        <v>1</v>
      </c>
      <c r="AF116" s="171">
        <f t="shared" si="17"/>
        <v>0</v>
      </c>
      <c r="AG116" s="171">
        <f t="shared" si="18"/>
        <v>0</v>
      </c>
      <c r="AH116" s="171">
        <f t="shared" si="19"/>
        <v>1</v>
      </c>
    </row>
    <row r="117" spans="2:34" ht="16.5" hidden="1" thickBot="1" x14ac:dyDescent="0.3">
      <c r="B117" s="215" t="str">
        <f t="shared" si="10"/>
        <v/>
      </c>
      <c r="C117" s="178" t="str">
        <f>'התחשיב הבסיסי'!C117</f>
        <v/>
      </c>
      <c r="D117" s="218" t="str">
        <f>'התחשיב הבסיסי'!AE117</f>
        <v/>
      </c>
      <c r="E117" s="217"/>
      <c r="F117" s="217"/>
      <c r="G117" s="218" t="str">
        <f t="shared" si="11"/>
        <v/>
      </c>
      <c r="H117" s="219" t="str">
        <f t="shared" si="12"/>
        <v/>
      </c>
      <c r="I117" s="170" t="str">
        <f t="shared" si="13"/>
        <v/>
      </c>
      <c r="J117" s="170" t="str">
        <f t="shared" si="14"/>
        <v/>
      </c>
      <c r="K117" s="220"/>
      <c r="L117" s="220"/>
      <c r="M117" s="220"/>
      <c r="N117" s="220"/>
      <c r="O117" s="220"/>
      <c r="P117" s="220"/>
      <c r="Q117" s="220"/>
      <c r="R117" s="220"/>
      <c r="S117" s="220"/>
      <c r="T117" s="220"/>
      <c r="U117" s="220"/>
      <c r="V117" s="220"/>
      <c r="W117" s="220"/>
      <c r="X117" s="220"/>
      <c r="Y117" s="220"/>
      <c r="Z117" s="221" t="str">
        <f t="shared" si="15"/>
        <v/>
      </c>
      <c r="AE117" s="206">
        <f t="shared" si="16"/>
        <v>1</v>
      </c>
      <c r="AF117" s="171">
        <f t="shared" si="17"/>
        <v>0</v>
      </c>
      <c r="AG117" s="171">
        <f t="shared" si="18"/>
        <v>0</v>
      </c>
      <c r="AH117" s="171">
        <f t="shared" si="19"/>
        <v>1</v>
      </c>
    </row>
    <row r="118" spans="2:34" ht="16.5" hidden="1" thickBot="1" x14ac:dyDescent="0.3">
      <c r="B118" s="215" t="str">
        <f t="shared" si="10"/>
        <v/>
      </c>
      <c r="C118" s="178" t="str">
        <f>'התחשיב הבסיסי'!C118</f>
        <v/>
      </c>
      <c r="D118" s="218" t="str">
        <f>'התחשיב הבסיסי'!AE118</f>
        <v/>
      </c>
      <c r="E118" s="217"/>
      <c r="F118" s="217"/>
      <c r="G118" s="218" t="str">
        <f t="shared" si="11"/>
        <v/>
      </c>
      <c r="H118" s="219" t="str">
        <f t="shared" si="12"/>
        <v/>
      </c>
      <c r="I118" s="170" t="str">
        <f t="shared" si="13"/>
        <v/>
      </c>
      <c r="J118" s="170" t="str">
        <f t="shared" si="14"/>
        <v/>
      </c>
      <c r="K118" s="220"/>
      <c r="L118" s="220"/>
      <c r="M118" s="220"/>
      <c r="N118" s="220"/>
      <c r="O118" s="220"/>
      <c r="P118" s="220"/>
      <c r="Q118" s="220"/>
      <c r="R118" s="220"/>
      <c r="S118" s="220"/>
      <c r="T118" s="220"/>
      <c r="U118" s="220"/>
      <c r="V118" s="220"/>
      <c r="W118" s="220"/>
      <c r="X118" s="220"/>
      <c r="Y118" s="220"/>
      <c r="Z118" s="221" t="str">
        <f t="shared" si="15"/>
        <v/>
      </c>
      <c r="AE118" s="206">
        <f t="shared" si="16"/>
        <v>1</v>
      </c>
      <c r="AF118" s="171">
        <f t="shared" si="17"/>
        <v>0</v>
      </c>
      <c r="AG118" s="171">
        <f t="shared" si="18"/>
        <v>0</v>
      </c>
      <c r="AH118" s="171">
        <f t="shared" si="19"/>
        <v>1</v>
      </c>
    </row>
    <row r="119" spans="2:34" ht="16.5" hidden="1" thickBot="1" x14ac:dyDescent="0.3">
      <c r="B119" s="215" t="str">
        <f t="shared" si="10"/>
        <v/>
      </c>
      <c r="C119" s="178" t="str">
        <f>'התחשיב הבסיסי'!C119</f>
        <v/>
      </c>
      <c r="D119" s="218" t="str">
        <f>'התחשיב הבסיסי'!AE119</f>
        <v/>
      </c>
      <c r="E119" s="217"/>
      <c r="F119" s="217"/>
      <c r="G119" s="218" t="str">
        <f t="shared" si="11"/>
        <v/>
      </c>
      <c r="H119" s="219" t="str">
        <f t="shared" si="12"/>
        <v/>
      </c>
      <c r="I119" s="170" t="str">
        <f t="shared" si="13"/>
        <v/>
      </c>
      <c r="J119" s="170" t="str">
        <f t="shared" si="14"/>
        <v/>
      </c>
      <c r="K119" s="220"/>
      <c r="L119" s="220"/>
      <c r="M119" s="220"/>
      <c r="N119" s="220"/>
      <c r="O119" s="220"/>
      <c r="P119" s="220"/>
      <c r="Q119" s="220"/>
      <c r="R119" s="220"/>
      <c r="S119" s="220"/>
      <c r="T119" s="220"/>
      <c r="U119" s="220"/>
      <c r="V119" s="220"/>
      <c r="W119" s="220"/>
      <c r="X119" s="220"/>
      <c r="Y119" s="220"/>
      <c r="Z119" s="221" t="str">
        <f>IF(C119="","",IF($AH$27&lt;&gt;1,$AH$1,IFERROR(J119*$C$2,$AH$1)))</f>
        <v/>
      </c>
      <c r="AE119" s="206">
        <f t="shared" si="16"/>
        <v>1</v>
      </c>
      <c r="AF119" s="171">
        <f t="shared" si="17"/>
        <v>0</v>
      </c>
      <c r="AG119" s="171">
        <f t="shared" si="18"/>
        <v>0</v>
      </c>
      <c r="AH119" s="171">
        <f t="shared" si="19"/>
        <v>1</v>
      </c>
    </row>
    <row r="120" spans="2:34" ht="16.5" hidden="1" thickBot="1" x14ac:dyDescent="0.3">
      <c r="B120" s="215" t="str">
        <f t="shared" si="10"/>
        <v/>
      </c>
      <c r="C120" s="178" t="str">
        <f>'התחשיב הבסיסי'!C120</f>
        <v/>
      </c>
      <c r="D120" s="218" t="str">
        <f>'התחשיב הבסיסי'!AE120</f>
        <v/>
      </c>
      <c r="E120" s="217"/>
      <c r="F120" s="217"/>
      <c r="G120" s="218" t="str">
        <f t="shared" si="11"/>
        <v/>
      </c>
      <c r="H120" s="219" t="str">
        <f t="shared" si="12"/>
        <v/>
      </c>
      <c r="I120" s="170" t="str">
        <f t="shared" si="13"/>
        <v/>
      </c>
      <c r="J120" s="170" t="str">
        <f t="shared" si="14"/>
        <v/>
      </c>
      <c r="K120" s="220"/>
      <c r="L120" s="220"/>
      <c r="M120" s="220"/>
      <c r="N120" s="220"/>
      <c r="O120" s="220"/>
      <c r="P120" s="220"/>
      <c r="Q120" s="220"/>
      <c r="R120" s="220"/>
      <c r="S120" s="220"/>
      <c r="T120" s="220"/>
      <c r="U120" s="220"/>
      <c r="V120" s="220"/>
      <c r="W120" s="220"/>
      <c r="X120" s="220"/>
      <c r="Y120" s="220"/>
      <c r="Z120" s="221" t="str">
        <f t="shared" si="15"/>
        <v/>
      </c>
      <c r="AE120" s="206">
        <f t="shared" si="16"/>
        <v>1</v>
      </c>
      <c r="AF120" s="171">
        <f t="shared" si="17"/>
        <v>0</v>
      </c>
      <c r="AG120" s="171">
        <f t="shared" si="18"/>
        <v>0</v>
      </c>
      <c r="AH120" s="171">
        <f t="shared" si="19"/>
        <v>1</v>
      </c>
    </row>
    <row r="121" spans="2:34" ht="16.5" hidden="1" thickBot="1" x14ac:dyDescent="0.3">
      <c r="B121" s="215" t="str">
        <f t="shared" si="10"/>
        <v/>
      </c>
      <c r="C121" s="178" t="str">
        <f>'התחשיב הבסיסי'!C121</f>
        <v/>
      </c>
      <c r="D121" s="218" t="str">
        <f>'התחשיב הבסיסי'!AE121</f>
        <v/>
      </c>
      <c r="E121" s="217"/>
      <c r="F121" s="217"/>
      <c r="G121" s="218" t="str">
        <f t="shared" si="11"/>
        <v/>
      </c>
      <c r="H121" s="219" t="str">
        <f t="shared" si="12"/>
        <v/>
      </c>
      <c r="I121" s="170" t="str">
        <f t="shared" si="13"/>
        <v/>
      </c>
      <c r="J121" s="170" t="str">
        <f t="shared" si="14"/>
        <v/>
      </c>
      <c r="K121" s="220"/>
      <c r="L121" s="220"/>
      <c r="M121" s="220"/>
      <c r="N121" s="220"/>
      <c r="O121" s="220"/>
      <c r="P121" s="220"/>
      <c r="Q121" s="220"/>
      <c r="R121" s="220"/>
      <c r="S121" s="220"/>
      <c r="T121" s="220"/>
      <c r="U121" s="220"/>
      <c r="V121" s="220"/>
      <c r="W121" s="220"/>
      <c r="X121" s="220"/>
      <c r="Y121" s="220"/>
      <c r="Z121" s="221" t="str">
        <f t="shared" si="15"/>
        <v/>
      </c>
      <c r="AE121" s="206">
        <f t="shared" si="16"/>
        <v>1</v>
      </c>
      <c r="AF121" s="171">
        <f t="shared" si="17"/>
        <v>0</v>
      </c>
      <c r="AG121" s="171">
        <f t="shared" si="18"/>
        <v>0</v>
      </c>
      <c r="AH121" s="171">
        <f t="shared" si="19"/>
        <v>1</v>
      </c>
    </row>
    <row r="122" spans="2:34" ht="16.5" hidden="1" thickBot="1" x14ac:dyDescent="0.3">
      <c r="B122" s="215" t="str">
        <f t="shared" si="10"/>
        <v/>
      </c>
      <c r="C122" s="178" t="str">
        <f>'התחשיב הבסיסי'!C122</f>
        <v/>
      </c>
      <c r="D122" s="218" t="str">
        <f>'התחשיב הבסיסי'!AE122</f>
        <v/>
      </c>
      <c r="E122" s="217"/>
      <c r="F122" s="217"/>
      <c r="G122" s="218" t="str">
        <f t="shared" si="11"/>
        <v/>
      </c>
      <c r="H122" s="219" t="str">
        <f t="shared" si="12"/>
        <v/>
      </c>
      <c r="I122" s="170" t="str">
        <f t="shared" si="13"/>
        <v/>
      </c>
      <c r="J122" s="170" t="str">
        <f t="shared" si="14"/>
        <v/>
      </c>
      <c r="K122" s="220"/>
      <c r="L122" s="220"/>
      <c r="M122" s="220"/>
      <c r="N122" s="220"/>
      <c r="O122" s="220"/>
      <c r="P122" s="220"/>
      <c r="Q122" s="220"/>
      <c r="R122" s="220"/>
      <c r="S122" s="220"/>
      <c r="T122" s="220"/>
      <c r="U122" s="220"/>
      <c r="V122" s="220"/>
      <c r="W122" s="220"/>
      <c r="X122" s="220"/>
      <c r="Y122" s="220"/>
      <c r="Z122" s="221" t="str">
        <f t="shared" si="15"/>
        <v/>
      </c>
      <c r="AE122" s="206">
        <f t="shared" si="16"/>
        <v>1</v>
      </c>
      <c r="AF122" s="171">
        <f t="shared" si="17"/>
        <v>0</v>
      </c>
      <c r="AG122" s="171">
        <f t="shared" si="18"/>
        <v>0</v>
      </c>
      <c r="AH122" s="171">
        <f t="shared" si="19"/>
        <v>1</v>
      </c>
    </row>
    <row r="123" spans="2:34" ht="16.5" hidden="1" thickBot="1" x14ac:dyDescent="0.3">
      <c r="B123" s="215" t="str">
        <f t="shared" si="10"/>
        <v/>
      </c>
      <c r="C123" s="178" t="str">
        <f>'התחשיב הבסיסי'!C123</f>
        <v/>
      </c>
      <c r="D123" s="218" t="str">
        <f>'התחשיב הבסיסי'!AE123</f>
        <v/>
      </c>
      <c r="E123" s="217"/>
      <c r="F123" s="217"/>
      <c r="G123" s="218" t="str">
        <f t="shared" si="11"/>
        <v/>
      </c>
      <c r="H123" s="219" t="str">
        <f t="shared" si="12"/>
        <v/>
      </c>
      <c r="I123" s="170" t="str">
        <f t="shared" si="13"/>
        <v/>
      </c>
      <c r="J123" s="170" t="str">
        <f t="shared" si="14"/>
        <v/>
      </c>
      <c r="K123" s="220"/>
      <c r="L123" s="220"/>
      <c r="M123" s="220"/>
      <c r="N123" s="220"/>
      <c r="O123" s="220"/>
      <c r="P123" s="220"/>
      <c r="Q123" s="220"/>
      <c r="R123" s="220"/>
      <c r="S123" s="220"/>
      <c r="T123" s="220"/>
      <c r="U123" s="220"/>
      <c r="V123" s="220"/>
      <c r="W123" s="220"/>
      <c r="X123" s="220"/>
      <c r="Y123" s="220"/>
      <c r="Z123" s="221" t="str">
        <f t="shared" si="15"/>
        <v/>
      </c>
      <c r="AE123" s="206">
        <f t="shared" si="16"/>
        <v>1</v>
      </c>
      <c r="AF123" s="171">
        <f t="shared" si="17"/>
        <v>0</v>
      </c>
      <c r="AG123" s="171">
        <f t="shared" si="18"/>
        <v>0</v>
      </c>
      <c r="AH123" s="171">
        <f t="shared" si="19"/>
        <v>1</v>
      </c>
    </row>
    <row r="124" spans="2:34" ht="16.5" hidden="1" thickBot="1" x14ac:dyDescent="0.3">
      <c r="B124" s="215" t="str">
        <f t="shared" si="10"/>
        <v/>
      </c>
      <c r="C124" s="178" t="str">
        <f>'התחשיב הבסיסי'!C124</f>
        <v/>
      </c>
      <c r="D124" s="218" t="str">
        <f>'התחשיב הבסיסי'!AE124</f>
        <v/>
      </c>
      <c r="E124" s="217"/>
      <c r="F124" s="217"/>
      <c r="G124" s="218" t="str">
        <f t="shared" si="11"/>
        <v/>
      </c>
      <c r="H124" s="219" t="str">
        <f t="shared" si="12"/>
        <v/>
      </c>
      <c r="I124" s="170" t="str">
        <f t="shared" si="13"/>
        <v/>
      </c>
      <c r="J124" s="170" t="str">
        <f t="shared" si="14"/>
        <v/>
      </c>
      <c r="K124" s="220"/>
      <c r="L124" s="220"/>
      <c r="M124" s="220"/>
      <c r="N124" s="220"/>
      <c r="O124" s="220"/>
      <c r="P124" s="220"/>
      <c r="Q124" s="220"/>
      <c r="R124" s="220"/>
      <c r="S124" s="220"/>
      <c r="T124" s="220"/>
      <c r="U124" s="220"/>
      <c r="V124" s="220"/>
      <c r="W124" s="220"/>
      <c r="X124" s="220"/>
      <c r="Y124" s="220"/>
      <c r="Z124" s="221" t="str">
        <f t="shared" si="15"/>
        <v/>
      </c>
      <c r="AE124" s="206">
        <f t="shared" si="16"/>
        <v>1</v>
      </c>
      <c r="AF124" s="171">
        <f t="shared" si="17"/>
        <v>0</v>
      </c>
      <c r="AG124" s="171">
        <f t="shared" si="18"/>
        <v>0</v>
      </c>
      <c r="AH124" s="171">
        <f t="shared" si="19"/>
        <v>1</v>
      </c>
    </row>
    <row r="125" spans="2:34" ht="16.5" hidden="1" thickBot="1" x14ac:dyDescent="0.3">
      <c r="B125" s="215" t="str">
        <f t="shared" si="10"/>
        <v/>
      </c>
      <c r="C125" s="178" t="str">
        <f>'התחשיב הבסיסי'!C125</f>
        <v/>
      </c>
      <c r="D125" s="218" t="str">
        <f>'התחשיב הבסיסי'!AE125</f>
        <v/>
      </c>
      <c r="E125" s="217"/>
      <c r="F125" s="217"/>
      <c r="G125" s="218" t="str">
        <f t="shared" si="11"/>
        <v/>
      </c>
      <c r="H125" s="219" t="str">
        <f t="shared" si="12"/>
        <v/>
      </c>
      <c r="I125" s="170" t="str">
        <f t="shared" si="13"/>
        <v/>
      </c>
      <c r="J125" s="170" t="str">
        <f t="shared" si="14"/>
        <v/>
      </c>
      <c r="K125" s="220"/>
      <c r="L125" s="220"/>
      <c r="M125" s="220"/>
      <c r="N125" s="220"/>
      <c r="O125" s="220"/>
      <c r="P125" s="220"/>
      <c r="Q125" s="220"/>
      <c r="R125" s="220"/>
      <c r="S125" s="220"/>
      <c r="T125" s="220"/>
      <c r="U125" s="220"/>
      <c r="V125" s="220"/>
      <c r="W125" s="220"/>
      <c r="X125" s="220"/>
      <c r="Y125" s="220"/>
      <c r="Z125" s="221" t="str">
        <f t="shared" si="15"/>
        <v/>
      </c>
      <c r="AE125" s="206">
        <f t="shared" si="16"/>
        <v>1</v>
      </c>
      <c r="AF125" s="171">
        <f t="shared" si="17"/>
        <v>0</v>
      </c>
      <c r="AG125" s="171">
        <f t="shared" si="18"/>
        <v>0</v>
      </c>
      <c r="AH125" s="171">
        <f t="shared" si="19"/>
        <v>1</v>
      </c>
    </row>
    <row r="126" spans="2:34" ht="16.5" hidden="1" thickBot="1" x14ac:dyDescent="0.3">
      <c r="B126" s="215" t="str">
        <f t="shared" si="10"/>
        <v/>
      </c>
      <c r="C126" s="178" t="str">
        <f>'התחשיב הבסיסי'!C126</f>
        <v/>
      </c>
      <c r="D126" s="218" t="str">
        <f>'התחשיב הבסיסי'!AE126</f>
        <v/>
      </c>
      <c r="E126" s="217"/>
      <c r="F126" s="217"/>
      <c r="G126" s="218" t="str">
        <f t="shared" si="11"/>
        <v/>
      </c>
      <c r="H126" s="219" t="str">
        <f t="shared" si="12"/>
        <v/>
      </c>
      <c r="I126" s="170" t="str">
        <f t="shared" si="13"/>
        <v/>
      </c>
      <c r="J126" s="170" t="str">
        <f t="shared" si="14"/>
        <v/>
      </c>
      <c r="K126" s="220"/>
      <c r="L126" s="220"/>
      <c r="M126" s="220"/>
      <c r="N126" s="220"/>
      <c r="O126" s="220"/>
      <c r="P126" s="220"/>
      <c r="Q126" s="220"/>
      <c r="R126" s="220"/>
      <c r="S126" s="220"/>
      <c r="T126" s="220"/>
      <c r="U126" s="220"/>
      <c r="V126" s="220"/>
      <c r="W126" s="220"/>
      <c r="X126" s="220"/>
      <c r="Y126" s="220"/>
      <c r="Z126" s="221" t="str">
        <f t="shared" si="15"/>
        <v/>
      </c>
      <c r="AE126" s="206">
        <f t="shared" si="16"/>
        <v>1</v>
      </c>
      <c r="AF126" s="171">
        <f t="shared" si="17"/>
        <v>0</v>
      </c>
      <c r="AG126" s="171">
        <f t="shared" si="18"/>
        <v>0</v>
      </c>
      <c r="AH126" s="171">
        <f t="shared" si="19"/>
        <v>1</v>
      </c>
    </row>
    <row r="127" spans="2:34" ht="16.5" hidden="1" thickBot="1" x14ac:dyDescent="0.3">
      <c r="B127" s="215" t="str">
        <f t="shared" si="10"/>
        <v/>
      </c>
      <c r="C127" s="178" t="str">
        <f>'התחשיב הבסיסי'!C127</f>
        <v/>
      </c>
      <c r="D127" s="218" t="str">
        <f>'התחשיב הבסיסי'!AE127</f>
        <v/>
      </c>
      <c r="E127" s="217"/>
      <c r="F127" s="217"/>
      <c r="G127" s="218" t="str">
        <f t="shared" si="11"/>
        <v/>
      </c>
      <c r="H127" s="219" t="str">
        <f t="shared" si="12"/>
        <v/>
      </c>
      <c r="I127" s="170" t="str">
        <f t="shared" si="13"/>
        <v/>
      </c>
      <c r="J127" s="170" t="str">
        <f t="shared" si="14"/>
        <v/>
      </c>
      <c r="K127" s="220"/>
      <c r="L127" s="220"/>
      <c r="M127" s="220"/>
      <c r="N127" s="220"/>
      <c r="O127" s="220"/>
      <c r="P127" s="220"/>
      <c r="Q127" s="220"/>
      <c r="R127" s="220"/>
      <c r="S127" s="220"/>
      <c r="T127" s="220"/>
      <c r="U127" s="220"/>
      <c r="V127" s="220"/>
      <c r="W127" s="220"/>
      <c r="X127" s="220"/>
      <c r="Y127" s="220"/>
      <c r="Z127" s="221" t="str">
        <f t="shared" si="15"/>
        <v/>
      </c>
      <c r="AE127" s="206">
        <f t="shared" si="16"/>
        <v>1</v>
      </c>
      <c r="AF127" s="171">
        <f t="shared" si="17"/>
        <v>0</v>
      </c>
      <c r="AG127" s="171">
        <f t="shared" si="18"/>
        <v>0</v>
      </c>
      <c r="AH127" s="171">
        <f t="shared" si="19"/>
        <v>1</v>
      </c>
    </row>
    <row r="128" spans="2:34" ht="16.5" hidden="1" thickBot="1" x14ac:dyDescent="0.3">
      <c r="B128" s="215" t="str">
        <f t="shared" si="10"/>
        <v/>
      </c>
      <c r="C128" s="178" t="str">
        <f>'התחשיב הבסיסי'!C128</f>
        <v/>
      </c>
      <c r="D128" s="218" t="str">
        <f>'התחשיב הבסיסי'!AE128</f>
        <v/>
      </c>
      <c r="E128" s="217"/>
      <c r="F128" s="217"/>
      <c r="G128" s="218" t="str">
        <f t="shared" si="11"/>
        <v/>
      </c>
      <c r="H128" s="219" t="str">
        <f t="shared" si="12"/>
        <v/>
      </c>
      <c r="I128" s="170" t="str">
        <f t="shared" si="13"/>
        <v/>
      </c>
      <c r="J128" s="170" t="str">
        <f t="shared" si="14"/>
        <v/>
      </c>
      <c r="K128" s="220"/>
      <c r="L128" s="220"/>
      <c r="M128" s="220"/>
      <c r="N128" s="220"/>
      <c r="O128" s="220"/>
      <c r="P128" s="220"/>
      <c r="Q128" s="220"/>
      <c r="R128" s="220"/>
      <c r="S128" s="220"/>
      <c r="T128" s="220"/>
      <c r="U128" s="220"/>
      <c r="V128" s="220"/>
      <c r="W128" s="220"/>
      <c r="X128" s="220"/>
      <c r="Y128" s="220"/>
      <c r="Z128" s="221" t="str">
        <f t="shared" si="15"/>
        <v/>
      </c>
      <c r="AE128" s="206">
        <f t="shared" si="16"/>
        <v>1</v>
      </c>
      <c r="AF128" s="171">
        <f t="shared" si="17"/>
        <v>0</v>
      </c>
      <c r="AG128" s="171">
        <f t="shared" si="18"/>
        <v>0</v>
      </c>
      <c r="AH128" s="171">
        <f t="shared" si="19"/>
        <v>1</v>
      </c>
    </row>
    <row r="129" spans="2:34" ht="16.5" hidden="1" thickBot="1" x14ac:dyDescent="0.3">
      <c r="B129" s="215" t="str">
        <f t="shared" si="10"/>
        <v/>
      </c>
      <c r="C129" s="178" t="str">
        <f>'התחשיב הבסיסי'!C129</f>
        <v/>
      </c>
      <c r="D129" s="218" t="str">
        <f>'התחשיב הבסיסי'!AE129</f>
        <v/>
      </c>
      <c r="E129" s="217"/>
      <c r="F129" s="217"/>
      <c r="G129" s="218" t="str">
        <f t="shared" si="11"/>
        <v/>
      </c>
      <c r="H129" s="219" t="str">
        <f t="shared" si="12"/>
        <v/>
      </c>
      <c r="I129" s="170" t="str">
        <f t="shared" si="13"/>
        <v/>
      </c>
      <c r="J129" s="170" t="str">
        <f t="shared" si="14"/>
        <v/>
      </c>
      <c r="K129" s="220"/>
      <c r="L129" s="220"/>
      <c r="M129" s="220"/>
      <c r="N129" s="220"/>
      <c r="O129" s="220"/>
      <c r="P129" s="220"/>
      <c r="Q129" s="220"/>
      <c r="R129" s="220"/>
      <c r="S129" s="220"/>
      <c r="T129" s="220"/>
      <c r="U129" s="220"/>
      <c r="V129" s="220"/>
      <c r="W129" s="220"/>
      <c r="X129" s="220"/>
      <c r="Y129" s="220"/>
      <c r="Z129" s="221" t="str">
        <f t="shared" si="15"/>
        <v/>
      </c>
      <c r="AE129" s="206">
        <f t="shared" si="16"/>
        <v>1</v>
      </c>
      <c r="AF129" s="171">
        <f t="shared" si="17"/>
        <v>0</v>
      </c>
      <c r="AG129" s="171">
        <f t="shared" si="18"/>
        <v>0</v>
      </c>
      <c r="AH129" s="171">
        <f t="shared" si="19"/>
        <v>1</v>
      </c>
    </row>
    <row r="130" spans="2:34" ht="16.5" hidden="1" thickBot="1" x14ac:dyDescent="0.3">
      <c r="B130" s="215" t="str">
        <f t="shared" si="10"/>
        <v/>
      </c>
      <c r="C130" s="178" t="str">
        <f>'התחשיב הבסיסי'!C130</f>
        <v/>
      </c>
      <c r="D130" s="218" t="str">
        <f>'התחשיב הבסיסי'!AE130</f>
        <v/>
      </c>
      <c r="E130" s="217"/>
      <c r="F130" s="217"/>
      <c r="G130" s="218" t="str">
        <f t="shared" si="11"/>
        <v/>
      </c>
      <c r="H130" s="219" t="str">
        <f t="shared" si="12"/>
        <v/>
      </c>
      <c r="I130" s="170" t="str">
        <f t="shared" si="13"/>
        <v/>
      </c>
      <c r="J130" s="170" t="str">
        <f t="shared" si="14"/>
        <v/>
      </c>
      <c r="K130" s="220"/>
      <c r="L130" s="220"/>
      <c r="M130" s="220"/>
      <c r="N130" s="220"/>
      <c r="O130" s="220"/>
      <c r="P130" s="220"/>
      <c r="Q130" s="220"/>
      <c r="R130" s="220"/>
      <c r="S130" s="220"/>
      <c r="T130" s="220"/>
      <c r="U130" s="220"/>
      <c r="V130" s="220"/>
      <c r="W130" s="220"/>
      <c r="X130" s="220"/>
      <c r="Y130" s="220"/>
      <c r="Z130" s="221" t="str">
        <f t="shared" si="15"/>
        <v/>
      </c>
      <c r="AE130" s="206">
        <f t="shared" si="16"/>
        <v>1</v>
      </c>
      <c r="AF130" s="171">
        <f t="shared" si="17"/>
        <v>0</v>
      </c>
      <c r="AG130" s="171">
        <f t="shared" si="18"/>
        <v>0</v>
      </c>
      <c r="AH130" s="171">
        <f t="shared" si="19"/>
        <v>1</v>
      </c>
    </row>
    <row r="131" spans="2:34" ht="16.5" thickBot="1" x14ac:dyDescent="0.3">
      <c r="B131" s="500" t="s">
        <v>8</v>
      </c>
      <c r="C131" s="501"/>
      <c r="D131" s="222">
        <f t="shared" ref="D131:J131" ca="1" si="20">SUM(D31:D130)</f>
        <v>1</v>
      </c>
      <c r="E131" s="52">
        <f t="shared" si="20"/>
        <v>12</v>
      </c>
      <c r="F131" s="205">
        <f t="shared" si="20"/>
        <v>28</v>
      </c>
      <c r="G131" s="223">
        <f t="shared" ca="1" si="20"/>
        <v>0.67826086956521747</v>
      </c>
      <c r="H131" s="205">
        <f t="shared" ca="1" si="20"/>
        <v>1</v>
      </c>
      <c r="I131" s="223">
        <f t="shared" ca="1" si="20"/>
        <v>1.0151541723149664</v>
      </c>
      <c r="J131" s="223">
        <f t="shared" ca="1" si="20"/>
        <v>1</v>
      </c>
      <c r="K131" s="223"/>
      <c r="L131" s="223"/>
      <c r="M131" s="223"/>
      <c r="N131" s="223"/>
      <c r="O131" s="223"/>
      <c r="P131" s="223"/>
      <c r="Q131" s="223"/>
      <c r="R131" s="223"/>
      <c r="S131" s="223"/>
      <c r="T131" s="223"/>
      <c r="U131" s="223"/>
      <c r="V131" s="223"/>
      <c r="W131" s="223"/>
      <c r="X131" s="223"/>
      <c r="Y131" s="223"/>
      <c r="Z131" s="420">
        <f t="shared" ref="Z131" ca="1" si="21">SUM(Z31:Z130)</f>
        <v>279168</v>
      </c>
    </row>
  </sheetData>
  <sheetProtection password="CC01" sheet="1" objects="1" scenarios="1" formatColumns="0" formatRows="0"/>
  <mergeCells count="12">
    <mergeCell ref="AF29:AF30"/>
    <mergeCell ref="B131:C131"/>
    <mergeCell ref="C4:D4"/>
    <mergeCell ref="B28:Z28"/>
    <mergeCell ref="B29:B30"/>
    <mergeCell ref="C29:C30"/>
    <mergeCell ref="D29:D30"/>
    <mergeCell ref="G29:G30"/>
    <mergeCell ref="H29:H30"/>
    <mergeCell ref="I29:I30"/>
    <mergeCell ref="J29:J30"/>
    <mergeCell ref="Z29:Z30"/>
  </mergeCells>
  <conditionalFormatting sqref="E3:F6 D1:G2 B31:B130">
    <cfRule type="containsBlanks" dxfId="387" priority="20">
      <formula>LEN(TRIM(B1))=0</formula>
    </cfRule>
  </conditionalFormatting>
  <conditionalFormatting sqref="D31:D130">
    <cfRule type="containsBlanks" dxfId="386" priority="11">
      <formula>LEN(TRIM(D31))=0</formula>
    </cfRule>
  </conditionalFormatting>
  <conditionalFormatting sqref="C1">
    <cfRule type="containsBlanks" dxfId="385" priority="19">
      <formula>LEN(TRIM(C1))=0</formula>
    </cfRule>
  </conditionalFormatting>
  <conditionalFormatting sqref="C2">
    <cfRule type="containsBlanks" dxfId="384" priority="18">
      <formula>LEN(TRIM(C2))=0</formula>
    </cfRule>
  </conditionalFormatting>
  <conditionalFormatting sqref="E31:E130">
    <cfRule type="expression" dxfId="383" priority="15">
      <formula>AND($C31="",E31&lt;&gt;"")</formula>
    </cfRule>
    <cfRule type="expression" dxfId="382" priority="17">
      <formula>$C31&lt;&gt;""</formula>
    </cfRule>
  </conditionalFormatting>
  <conditionalFormatting sqref="E31:E130">
    <cfRule type="expression" dxfId="381" priority="16">
      <formula>$C31=""</formula>
    </cfRule>
  </conditionalFormatting>
  <conditionalFormatting sqref="F31:F130">
    <cfRule type="expression" dxfId="380" priority="12">
      <formula>AND($C31="",F31&lt;&gt;"")</formula>
    </cfRule>
    <cfRule type="expression" dxfId="379" priority="14">
      <formula>$C31&lt;&gt;""</formula>
    </cfRule>
  </conditionalFormatting>
  <conditionalFormatting sqref="F31:F130">
    <cfRule type="expression" dxfId="378" priority="13">
      <formula>$C31=""</formula>
    </cfRule>
  </conditionalFormatting>
  <conditionalFormatting sqref="G31:G130">
    <cfRule type="containsBlanks" dxfId="377" priority="10">
      <formula>LEN(TRIM(G31))=0</formula>
    </cfRule>
  </conditionalFormatting>
  <conditionalFormatting sqref="H31:H130">
    <cfRule type="containsBlanks" dxfId="376" priority="9">
      <formula>LEN(TRIM(H31))=0</formula>
    </cfRule>
  </conditionalFormatting>
  <conditionalFormatting sqref="J31:Y130">
    <cfRule type="containsBlanks" dxfId="375" priority="8">
      <formula>LEN(TRIM(J31))=0</formula>
    </cfRule>
  </conditionalFormatting>
  <conditionalFormatting sqref="J31:Y130">
    <cfRule type="expression" dxfId="374" priority="7">
      <formula>J31=$AH$1</formula>
    </cfRule>
  </conditionalFormatting>
  <conditionalFormatting sqref="Z31:Z130">
    <cfRule type="containsBlanks" dxfId="373" priority="6">
      <formula>LEN(TRIM(Z31))=0</formula>
    </cfRule>
  </conditionalFormatting>
  <conditionalFormatting sqref="Z31:Z130">
    <cfRule type="expression" dxfId="372" priority="5">
      <formula>Z31=$AH$1</formula>
    </cfRule>
  </conditionalFormatting>
  <conditionalFormatting sqref="I31:I130">
    <cfRule type="containsBlanks" dxfId="371" priority="4">
      <formula>LEN(TRIM(I31))=0</formula>
    </cfRule>
  </conditionalFormatting>
  <conditionalFormatting sqref="I31:I130">
    <cfRule type="expression" dxfId="370" priority="3">
      <formula>I31=$AH$1</formula>
    </cfRule>
  </conditionalFormatting>
  <conditionalFormatting sqref="C31:C130">
    <cfRule type="containsBlanks" dxfId="369" priority="1">
      <formula>LEN(TRIM(C31))=0</formula>
    </cfRule>
  </conditionalFormatting>
  <dataValidations count="1">
    <dataValidation type="decimal" operator="greaterThanOrEqual" allowBlank="1" showInputMessage="1" showErrorMessage="1" errorTitle="טעות בהזנה" error="יש להזין מספר שאינו שלילי" sqref="E31:F130">
      <formula1>0</formula1>
    </dataValidation>
  </dataValidations>
  <printOptions horizontalCentered="1"/>
  <pageMargins left="0.23622047244094491" right="0.23622047244094491" top="0.74803149606299213" bottom="0.74803149606299213" header="0.31496062992125984" footer="0.31496062992125984"/>
  <pageSetup paperSize="9" scale="95" orientation="landscape" horizontalDpi="1200" verticalDpi="1200" r:id="rId1"/>
  <headerFooter>
    <oddHeader>&amp;C&amp;"-,מודגש"&amp;Uמבחנים לתמיכה של משרד התרבות והספורט</oddHeader>
    <oddFooter>&amp;Lא. חפץ ושות'
יעוץ כלכלי&amp;C&amp;P</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id="{C8B0A6C3-7288-4198-83B6-5B6B7BF8755E}">
            <xm:f>NOT(ISERROR(SEARCH($AH$1,D31)))</xm:f>
            <xm:f>$AH$1</xm:f>
            <x14:dxf>
              <fill>
                <patternFill>
                  <bgColor rgb="FFFF0000"/>
                </patternFill>
              </fill>
            </x14:dxf>
          </x14:cfRule>
          <xm:sqref>D31:D130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4" tint="-0.249977111117893"/>
  </sheetPr>
  <dimension ref="A1:AH131"/>
  <sheetViews>
    <sheetView rightToLeft="1" view="pageBreakPreview" topLeftCell="B1" zoomScale="90" zoomScaleNormal="100" zoomScaleSheetLayoutView="90" workbookViewId="0">
      <pane ySplit="30" topLeftCell="A31" activePane="bottomLeft" state="frozen"/>
      <selection activeCell="E35" sqref="E35"/>
      <selection pane="bottomLeft" activeCell="C31" sqref="C31"/>
    </sheetView>
  </sheetViews>
  <sheetFormatPr defaultColWidth="9" defaultRowHeight="15.75" x14ac:dyDescent="0.25"/>
  <cols>
    <col min="1" max="1" width="3.42578125" style="206" hidden="1" customWidth="1"/>
    <col min="2" max="2" width="8.28515625" style="206" customWidth="1"/>
    <col min="3" max="3" width="25.7109375" style="206" customWidth="1"/>
    <col min="4" max="4" width="14.7109375" style="206" customWidth="1"/>
    <col min="5" max="5" width="26.5703125" style="206" bestFit="1" customWidth="1"/>
    <col min="6" max="6" width="13.140625" style="206" hidden="1" customWidth="1"/>
    <col min="7" max="7" width="13" style="206" hidden="1" customWidth="1"/>
    <col min="8" max="8" width="13.28515625" style="206" hidden="1" customWidth="1"/>
    <col min="9" max="9" width="14" style="206" customWidth="1"/>
    <col min="10" max="10" width="17.28515625" style="206" customWidth="1"/>
    <col min="11" max="25" width="6.28515625" style="206" hidden="1" customWidth="1"/>
    <col min="26" max="26" width="15.7109375" style="206" bestFit="1" customWidth="1"/>
    <col min="27" max="31" width="9" style="206" hidden="1" customWidth="1"/>
    <col min="32" max="34" width="8" style="206" hidden="1" customWidth="1"/>
    <col min="35" max="200" width="0" style="206" hidden="1" customWidth="1"/>
    <col min="201" max="16384" width="9" style="206"/>
  </cols>
  <sheetData>
    <row r="1" spans="2:34" ht="15.75" customHeight="1" x14ac:dyDescent="0.25">
      <c r="B1" s="70" t="str">
        <f>'פרמטרים לעקרונות חישוב התמיכה'!$B$1</f>
        <v>שנה</v>
      </c>
      <c r="C1" s="23">
        <f>'פרמטרים לעקרונות חישוב התמיכה'!$C$1</f>
        <v>2018</v>
      </c>
      <c r="D1" s="120"/>
      <c r="E1" s="120"/>
      <c r="F1" s="120"/>
      <c r="G1" s="120"/>
      <c r="AH1" s="206" t="s">
        <v>27</v>
      </c>
    </row>
    <row r="2" spans="2:34" ht="35.25" customHeight="1" thickBot="1" x14ac:dyDescent="0.3">
      <c r="B2" s="72" t="str">
        <f>'פרמטרים לעקרונות חישוב התמיכה'!$B$2</f>
        <v>תקציב</v>
      </c>
      <c r="C2" s="32">
        <f>'פרמטרים לעקרונות חישוב התמיכה'!$C$2</f>
        <v>279168</v>
      </c>
      <c r="D2" s="73"/>
      <c r="E2" s="73"/>
      <c r="F2" s="73"/>
      <c r="G2" s="73"/>
    </row>
    <row r="3" spans="2:34" x14ac:dyDescent="0.25">
      <c r="E3" s="73"/>
      <c r="F3" s="73"/>
    </row>
    <row r="4" spans="2:34" x14ac:dyDescent="0.25">
      <c r="C4" s="73"/>
      <c r="D4" s="73"/>
      <c r="E4" s="73"/>
      <c r="F4" s="73"/>
    </row>
    <row r="5" spans="2:34" ht="68.25" customHeight="1" x14ac:dyDescent="0.25">
      <c r="C5" s="207" t="str">
        <f>'פרמטרים לעקרונות חישוב התמיכה'!B49</f>
        <v>תחרות המתקיימת בשנה שבעדה מוגשת התמיכה, ניקודו יוכפל ב:</v>
      </c>
      <c r="D5" s="411">
        <f>'פרמטרים לעקרונות חישוב התמיכה'!C49</f>
        <v>2</v>
      </c>
      <c r="E5" s="73"/>
      <c r="F5" s="73"/>
      <c r="I5" s="421"/>
      <c r="J5" s="421"/>
    </row>
    <row r="6" spans="2:34" x14ac:dyDescent="0.25">
      <c r="E6" s="73"/>
      <c r="F6" s="73"/>
      <c r="AH6" s="206" t="s">
        <v>128</v>
      </c>
    </row>
    <row r="7" spans="2:34" ht="16.5" thickBot="1" x14ac:dyDescent="0.3"/>
    <row r="8" spans="2:34" ht="16.5" hidden="1" thickBot="1" x14ac:dyDescent="0.3"/>
    <row r="9" spans="2:34" ht="16.5" hidden="1" thickBot="1" x14ac:dyDescent="0.3"/>
    <row r="10" spans="2:34" ht="16.5" hidden="1" thickBot="1" x14ac:dyDescent="0.3"/>
    <row r="11" spans="2:34" ht="16.5" hidden="1" thickBot="1" x14ac:dyDescent="0.3"/>
    <row r="12" spans="2:34" ht="16.5" hidden="1" thickBot="1" x14ac:dyDescent="0.3"/>
    <row r="13" spans="2:34" ht="16.5" hidden="1" thickBot="1" x14ac:dyDescent="0.3"/>
    <row r="14" spans="2:34" ht="16.5" hidden="1" thickBot="1" x14ac:dyDescent="0.3"/>
    <row r="15" spans="2:34" ht="16.5" hidden="1" thickBot="1" x14ac:dyDescent="0.3"/>
    <row r="16" spans="2:34" ht="16.5" hidden="1" thickBot="1" x14ac:dyDescent="0.3"/>
    <row r="17" spans="2:34" ht="16.5" hidden="1" thickBot="1" x14ac:dyDescent="0.3"/>
    <row r="18" spans="2:34" ht="16.5" hidden="1" thickBot="1" x14ac:dyDescent="0.3"/>
    <row r="19" spans="2:34" ht="16.5" hidden="1" thickBot="1" x14ac:dyDescent="0.3"/>
    <row r="20" spans="2:34" ht="16.5" hidden="1" thickBot="1" x14ac:dyDescent="0.3"/>
    <row r="21" spans="2:34" ht="16.5" hidden="1" thickBot="1" x14ac:dyDescent="0.3"/>
    <row r="22" spans="2:34" ht="16.5" hidden="1" thickBot="1" x14ac:dyDescent="0.3"/>
    <row r="23" spans="2:34" ht="16.5" hidden="1" thickBot="1" x14ac:dyDescent="0.3"/>
    <row r="24" spans="2:34" ht="16.5" hidden="1" thickBot="1" x14ac:dyDescent="0.3"/>
    <row r="25" spans="2:34" ht="16.5" hidden="1" thickBot="1" x14ac:dyDescent="0.3"/>
    <row r="26" spans="2:34" ht="16.5" hidden="1" thickBot="1" x14ac:dyDescent="0.3"/>
    <row r="27" spans="2:34" ht="16.5" hidden="1" thickBot="1" x14ac:dyDescent="0.3">
      <c r="AH27" s="206">
        <f ca="1">IF(SUM(AH31:AH130)=COUNT(AH31:AH130),1,0)</f>
        <v>1</v>
      </c>
    </row>
    <row r="28" spans="2:34" ht="18.75" thickBot="1" x14ac:dyDescent="0.3">
      <c r="B28" s="503" t="str">
        <f ca="1">MID(CELL("filename",C1),FIND("]",CELL("filename",D1),1)+1,99)</f>
        <v>שנת התחרות</v>
      </c>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5"/>
    </row>
    <row r="29" spans="2:34" ht="50.25" customHeight="1" x14ac:dyDescent="0.25">
      <c r="B29" s="506" t="s">
        <v>0</v>
      </c>
      <c r="C29" s="508" t="s">
        <v>1</v>
      </c>
      <c r="D29" s="510" t="s">
        <v>222</v>
      </c>
      <c r="E29" s="208" t="s">
        <v>324</v>
      </c>
      <c r="F29" s="209"/>
      <c r="G29" s="514"/>
      <c r="H29" s="514"/>
      <c r="I29" s="510" t="s">
        <v>223</v>
      </c>
      <c r="J29" s="510" t="s">
        <v>224</v>
      </c>
      <c r="K29" s="210"/>
      <c r="L29" s="210"/>
      <c r="M29" s="210"/>
      <c r="N29" s="210"/>
      <c r="O29" s="210"/>
      <c r="P29" s="210"/>
      <c r="Q29" s="210"/>
      <c r="R29" s="210"/>
      <c r="S29" s="210"/>
      <c r="T29" s="210"/>
      <c r="U29" s="210"/>
      <c r="V29" s="210"/>
      <c r="W29" s="210"/>
      <c r="X29" s="210"/>
      <c r="Y29" s="210"/>
      <c r="Z29" s="512" t="s">
        <v>225</v>
      </c>
      <c r="AF29" s="499" t="str">
        <f>E29</f>
        <v>האם התחרות בעדה מבוקשת התמיכה מקיימת בשנת התמיכה?</v>
      </c>
      <c r="AG29" s="211"/>
      <c r="AH29" s="171"/>
    </row>
    <row r="30" spans="2:34" ht="32.25" customHeight="1" thickBot="1" x14ac:dyDescent="0.3">
      <c r="B30" s="507"/>
      <c r="C30" s="509"/>
      <c r="D30" s="511"/>
      <c r="E30" s="212" t="s">
        <v>26</v>
      </c>
      <c r="F30" s="213"/>
      <c r="G30" s="515"/>
      <c r="H30" s="515"/>
      <c r="I30" s="511"/>
      <c r="J30" s="511"/>
      <c r="K30" s="214"/>
      <c r="L30" s="214"/>
      <c r="M30" s="214"/>
      <c r="N30" s="214"/>
      <c r="O30" s="214"/>
      <c r="P30" s="214"/>
      <c r="Q30" s="214"/>
      <c r="R30" s="214"/>
      <c r="S30" s="214"/>
      <c r="T30" s="214"/>
      <c r="U30" s="214"/>
      <c r="V30" s="214"/>
      <c r="W30" s="214"/>
      <c r="X30" s="214"/>
      <c r="Y30" s="214"/>
      <c r="Z30" s="513"/>
      <c r="AC30" s="206">
        <v>1</v>
      </c>
      <c r="AD30" s="206">
        <v>0</v>
      </c>
      <c r="AF30" s="499"/>
      <c r="AG30" s="211"/>
      <c r="AH30" s="105" t="s">
        <v>33</v>
      </c>
    </row>
    <row r="31" spans="2:34" x14ac:dyDescent="0.25">
      <c r="B31" s="215" t="str">
        <f ca="1">IF(C31="","",ROW()-30)</f>
        <v/>
      </c>
      <c r="C31" s="178" t="str">
        <f ca="1">'התחשיב הבסיסי'!C31</f>
        <v/>
      </c>
      <c r="D31" s="216" t="str">
        <f ca="1">'הרכב חברי הוועדה'!J31</f>
        <v/>
      </c>
      <c r="E31" s="217">
        <v>1</v>
      </c>
      <c r="F31" s="217"/>
      <c r="G31" s="218"/>
      <c r="H31" s="219"/>
      <c r="I31" s="170" t="str">
        <f ca="1">IF(C31="","",IF(AH31&lt;&gt;1,$AH$1,IFERROR(IF(E31=1,$D$5*D31,D31),$AH$1)))</f>
        <v/>
      </c>
      <c r="J31" s="170" t="str">
        <f ca="1">IF(C31="","",IF($AH$27&lt;&gt;1,$AH$1,IFERROR(I31/SUMIF($I$31:$I$130,"&lt;&gt;#DIV/0!"),$AH$1)))</f>
        <v/>
      </c>
      <c r="K31" s="220"/>
      <c r="L31" s="220"/>
      <c r="M31" s="220"/>
      <c r="N31" s="220"/>
      <c r="O31" s="220"/>
      <c r="P31" s="220"/>
      <c r="Q31" s="220"/>
      <c r="R31" s="220"/>
      <c r="S31" s="220"/>
      <c r="T31" s="220"/>
      <c r="U31" s="220"/>
      <c r="V31" s="220"/>
      <c r="W31" s="220"/>
      <c r="X31" s="220"/>
      <c r="Y31" s="220"/>
      <c r="Z31" s="221" t="str">
        <f ca="1">IF(C31="","",IF($AH$27&lt;&gt;1,$AH$1,IFERROR(J31*$C$2,$AH$1)))</f>
        <v/>
      </c>
      <c r="AF31" s="171">
        <f>IF(E31="",0,IF(ISERROR(MATCH(E31,$AC$30:$AD$30,0)),0,1))</f>
        <v>1</v>
      </c>
      <c r="AG31" s="171"/>
      <c r="AH31" s="171">
        <f ca="1">IF($C31="",1,IF(AF31=1,1,0))</f>
        <v>1</v>
      </c>
    </row>
    <row r="32" spans="2:34" x14ac:dyDescent="0.25">
      <c r="B32" s="215">
        <f t="shared" ref="B32:B95" ca="1" si="0">IF(C32="","",ROW()-30)</f>
        <v>2</v>
      </c>
      <c r="C32" s="178" t="str">
        <f ca="1">'התחשיב הבסיסי'!C32</f>
        <v>פנינה זלמצן כ"ס</v>
      </c>
      <c r="D32" s="216">
        <f ca="1">'הרכב חברי הוועדה'!J32</f>
        <v>0.23867447020304283</v>
      </c>
      <c r="E32" s="217">
        <v>0</v>
      </c>
      <c r="F32" s="217"/>
      <c r="G32" s="218"/>
      <c r="H32" s="219"/>
      <c r="I32" s="170">
        <f t="shared" ref="I32:I95" ca="1" si="1">IF(C32="","",IF(AH32&lt;&gt;1,$AH$1,IFERROR(IF(E32=1,$D$5*D32,D32),$AH$1)))</f>
        <v>0.23867447020304283</v>
      </c>
      <c r="J32" s="170">
        <f t="shared" ref="J32:J95" ca="1" si="2">IF(C32="","",IF($AH$27&lt;&gt;1,$AH$1,IFERROR(I32/SUMIF($I$31:$I$130,"&lt;&gt;#DIV/0!"),$AH$1)))</f>
        <v>0.13550843734749979</v>
      </c>
      <c r="K32" s="220"/>
      <c r="L32" s="220"/>
      <c r="M32" s="220"/>
      <c r="N32" s="220"/>
      <c r="O32" s="220"/>
      <c r="P32" s="220"/>
      <c r="Q32" s="220"/>
      <c r="R32" s="220"/>
      <c r="S32" s="220"/>
      <c r="T32" s="220"/>
      <c r="U32" s="220"/>
      <c r="V32" s="220"/>
      <c r="W32" s="220"/>
      <c r="X32" s="220"/>
      <c r="Y32" s="220"/>
      <c r="Z32" s="221">
        <f t="shared" ref="Z32:Z95" ca="1" si="3">IF(C32="","",IF($AH$27&lt;&gt;1,$AH$1,IFERROR(J32*$C$2,$AH$1)))</f>
        <v>37829.619437426823</v>
      </c>
      <c r="AF32" s="171">
        <f t="shared" ref="AF32:AF95" si="4">IF(E32="",0,IFERROR(IF(E32*1&gt;=0,1,0),0))</f>
        <v>1</v>
      </c>
      <c r="AG32" s="171"/>
      <c r="AH32" s="171">
        <f t="shared" ref="AH32:AH95" ca="1" si="5">IF($C32="",1,IFERROR(IF(SUM(AE32:AG32)=COUNT(AE32:AG32),1,0),0))</f>
        <v>1</v>
      </c>
    </row>
    <row r="33" spans="2:34" x14ac:dyDescent="0.25">
      <c r="B33" s="215">
        <f t="shared" ca="1" si="0"/>
        <v>3</v>
      </c>
      <c r="C33" s="178" t="str">
        <f ca="1">'התחשיב הבסיסי'!C33</f>
        <v>פסנתר לתמיד אשדוד</v>
      </c>
      <c r="D33" s="216">
        <f ca="1">'הרכב חברי הוועדה'!J33</f>
        <v>0.76132552979695711</v>
      </c>
      <c r="E33" s="217">
        <v>1</v>
      </c>
      <c r="F33" s="217"/>
      <c r="G33" s="218"/>
      <c r="H33" s="219"/>
      <c r="I33" s="170">
        <f t="shared" ca="1" si="1"/>
        <v>1.5226510595939142</v>
      </c>
      <c r="J33" s="170">
        <f t="shared" ca="1" si="2"/>
        <v>0.86449156265250027</v>
      </c>
      <c r="K33" s="220"/>
      <c r="L33" s="220"/>
      <c r="M33" s="220"/>
      <c r="N33" s="220"/>
      <c r="O33" s="220"/>
      <c r="P33" s="220"/>
      <c r="Q33" s="220"/>
      <c r="R33" s="220"/>
      <c r="S33" s="220"/>
      <c r="T33" s="220"/>
      <c r="U33" s="220"/>
      <c r="V33" s="220"/>
      <c r="W33" s="220"/>
      <c r="X33" s="220"/>
      <c r="Y33" s="220"/>
      <c r="Z33" s="221">
        <f t="shared" ca="1" si="3"/>
        <v>241338.38056257321</v>
      </c>
      <c r="AF33" s="171">
        <f t="shared" si="4"/>
        <v>1</v>
      </c>
      <c r="AG33" s="171"/>
      <c r="AH33" s="171">
        <f t="shared" ca="1" si="5"/>
        <v>1</v>
      </c>
    </row>
    <row r="34" spans="2:34" x14ac:dyDescent="0.25">
      <c r="B34" s="215" t="str">
        <f t="shared" ca="1" si="0"/>
        <v/>
      </c>
      <c r="C34" s="178" t="str">
        <f ca="1">'התחשיב הבסיסי'!C34</f>
        <v/>
      </c>
      <c r="D34" s="216" t="str">
        <f ca="1">'הרכב חברי הוועדה'!J34</f>
        <v/>
      </c>
      <c r="E34" s="217"/>
      <c r="F34" s="217"/>
      <c r="G34" s="218"/>
      <c r="H34" s="219"/>
      <c r="I34" s="170" t="str">
        <f t="shared" ca="1" si="1"/>
        <v/>
      </c>
      <c r="J34" s="170" t="str">
        <f t="shared" ca="1" si="2"/>
        <v/>
      </c>
      <c r="K34" s="220"/>
      <c r="L34" s="220"/>
      <c r="M34" s="220"/>
      <c r="N34" s="220"/>
      <c r="O34" s="220"/>
      <c r="P34" s="220"/>
      <c r="Q34" s="220"/>
      <c r="R34" s="220"/>
      <c r="S34" s="220"/>
      <c r="T34" s="220"/>
      <c r="U34" s="220"/>
      <c r="V34" s="220"/>
      <c r="W34" s="220"/>
      <c r="X34" s="220"/>
      <c r="Y34" s="220"/>
      <c r="Z34" s="221" t="str">
        <f t="shared" ca="1" si="3"/>
        <v/>
      </c>
      <c r="AF34" s="171">
        <f t="shared" si="4"/>
        <v>0</v>
      </c>
      <c r="AG34" s="171"/>
      <c r="AH34" s="171">
        <f t="shared" ca="1" si="5"/>
        <v>1</v>
      </c>
    </row>
    <row r="35" spans="2:34" x14ac:dyDescent="0.25">
      <c r="B35" s="215" t="str">
        <f t="shared" ca="1" si="0"/>
        <v/>
      </c>
      <c r="C35" s="178" t="str">
        <f ca="1">'התחשיב הבסיסי'!C35</f>
        <v/>
      </c>
      <c r="D35" s="216" t="str">
        <f ca="1">'הרכב חברי הוועדה'!J35</f>
        <v/>
      </c>
      <c r="E35" s="217"/>
      <c r="F35" s="217"/>
      <c r="G35" s="218"/>
      <c r="H35" s="219"/>
      <c r="I35" s="170" t="str">
        <f t="shared" ca="1" si="1"/>
        <v/>
      </c>
      <c r="J35" s="170" t="str">
        <f t="shared" ca="1" si="2"/>
        <v/>
      </c>
      <c r="K35" s="220"/>
      <c r="L35" s="220"/>
      <c r="M35" s="220"/>
      <c r="N35" s="220"/>
      <c r="O35" s="220"/>
      <c r="P35" s="220"/>
      <c r="Q35" s="220"/>
      <c r="R35" s="220"/>
      <c r="S35" s="220"/>
      <c r="T35" s="220"/>
      <c r="U35" s="220"/>
      <c r="V35" s="220"/>
      <c r="W35" s="220"/>
      <c r="X35" s="220"/>
      <c r="Y35" s="220"/>
      <c r="Z35" s="221" t="str">
        <f t="shared" ca="1" si="3"/>
        <v/>
      </c>
      <c r="AF35" s="171">
        <f t="shared" si="4"/>
        <v>0</v>
      </c>
      <c r="AG35" s="171"/>
      <c r="AH35" s="171">
        <f t="shared" ca="1" si="5"/>
        <v>1</v>
      </c>
    </row>
    <row r="36" spans="2:34" x14ac:dyDescent="0.25">
      <c r="B36" s="215" t="str">
        <f t="shared" ca="1" si="0"/>
        <v/>
      </c>
      <c r="C36" s="178" t="str">
        <f ca="1">'התחשיב הבסיסי'!C36</f>
        <v/>
      </c>
      <c r="D36" s="216" t="str">
        <f ca="1">'הרכב חברי הוועדה'!J36</f>
        <v/>
      </c>
      <c r="E36" s="217"/>
      <c r="F36" s="217"/>
      <c r="G36" s="218"/>
      <c r="H36" s="219"/>
      <c r="I36" s="170" t="str">
        <f t="shared" ca="1" si="1"/>
        <v/>
      </c>
      <c r="J36" s="170" t="str">
        <f t="shared" ca="1" si="2"/>
        <v/>
      </c>
      <c r="K36" s="220"/>
      <c r="L36" s="220"/>
      <c r="M36" s="220"/>
      <c r="N36" s="220"/>
      <c r="O36" s="220"/>
      <c r="P36" s="220"/>
      <c r="Q36" s="220"/>
      <c r="R36" s="220"/>
      <c r="S36" s="220"/>
      <c r="T36" s="220"/>
      <c r="U36" s="220"/>
      <c r="V36" s="220"/>
      <c r="W36" s="220"/>
      <c r="X36" s="220"/>
      <c r="Y36" s="220"/>
      <c r="Z36" s="221" t="str">
        <f t="shared" ca="1" si="3"/>
        <v/>
      </c>
      <c r="AF36" s="171">
        <f t="shared" si="4"/>
        <v>0</v>
      </c>
      <c r="AG36" s="171"/>
      <c r="AH36" s="171">
        <f t="shared" ca="1" si="5"/>
        <v>1</v>
      </c>
    </row>
    <row r="37" spans="2:34" x14ac:dyDescent="0.25">
      <c r="B37" s="215" t="str">
        <f t="shared" ca="1" si="0"/>
        <v/>
      </c>
      <c r="C37" s="178" t="str">
        <f ca="1">'התחשיב הבסיסי'!C37</f>
        <v/>
      </c>
      <c r="D37" s="216" t="str">
        <f ca="1">'הרכב חברי הוועדה'!J37</f>
        <v/>
      </c>
      <c r="E37" s="217"/>
      <c r="F37" s="217"/>
      <c r="G37" s="218"/>
      <c r="H37" s="219"/>
      <c r="I37" s="170" t="str">
        <f t="shared" ca="1" si="1"/>
        <v/>
      </c>
      <c r="J37" s="170" t="str">
        <f t="shared" ca="1" si="2"/>
        <v/>
      </c>
      <c r="K37" s="220"/>
      <c r="L37" s="220"/>
      <c r="M37" s="220"/>
      <c r="N37" s="220"/>
      <c r="O37" s="220"/>
      <c r="P37" s="220"/>
      <c r="Q37" s="220"/>
      <c r="R37" s="220"/>
      <c r="S37" s="220"/>
      <c r="T37" s="220"/>
      <c r="U37" s="220"/>
      <c r="V37" s="220"/>
      <c r="W37" s="220"/>
      <c r="X37" s="220"/>
      <c r="Y37" s="220"/>
      <c r="Z37" s="221" t="str">
        <f t="shared" ca="1" si="3"/>
        <v/>
      </c>
      <c r="AF37" s="171">
        <f t="shared" si="4"/>
        <v>0</v>
      </c>
      <c r="AG37" s="171"/>
      <c r="AH37" s="171">
        <f t="shared" ca="1" si="5"/>
        <v>1</v>
      </c>
    </row>
    <row r="38" spans="2:34" x14ac:dyDescent="0.25">
      <c r="B38" s="215" t="str">
        <f t="shared" ca="1" si="0"/>
        <v/>
      </c>
      <c r="C38" s="178" t="str">
        <f ca="1">'התחשיב הבסיסי'!C38</f>
        <v/>
      </c>
      <c r="D38" s="216" t="str">
        <f ca="1">'הרכב חברי הוועדה'!J38</f>
        <v/>
      </c>
      <c r="E38" s="217"/>
      <c r="F38" s="217"/>
      <c r="G38" s="218"/>
      <c r="H38" s="219"/>
      <c r="I38" s="170" t="str">
        <f t="shared" ca="1" si="1"/>
        <v/>
      </c>
      <c r="J38" s="170" t="str">
        <f t="shared" ca="1" si="2"/>
        <v/>
      </c>
      <c r="K38" s="220"/>
      <c r="L38" s="220"/>
      <c r="M38" s="220"/>
      <c r="N38" s="220"/>
      <c r="O38" s="220"/>
      <c r="P38" s="220"/>
      <c r="Q38" s="220"/>
      <c r="R38" s="220"/>
      <c r="S38" s="220"/>
      <c r="T38" s="220"/>
      <c r="U38" s="220"/>
      <c r="V38" s="220"/>
      <c r="W38" s="220"/>
      <c r="X38" s="220"/>
      <c r="Y38" s="220"/>
      <c r="Z38" s="221" t="str">
        <f t="shared" ca="1" si="3"/>
        <v/>
      </c>
      <c r="AF38" s="171">
        <f t="shared" si="4"/>
        <v>0</v>
      </c>
      <c r="AG38" s="171"/>
      <c r="AH38" s="171">
        <f t="shared" ca="1" si="5"/>
        <v>1</v>
      </c>
    </row>
    <row r="39" spans="2:34" x14ac:dyDescent="0.25">
      <c r="B39" s="215" t="str">
        <f t="shared" ca="1" si="0"/>
        <v/>
      </c>
      <c r="C39" s="178" t="str">
        <f ca="1">'התחשיב הבסיסי'!C39</f>
        <v/>
      </c>
      <c r="D39" s="216" t="str">
        <f ca="1">'הרכב חברי הוועדה'!J39</f>
        <v/>
      </c>
      <c r="E39" s="217"/>
      <c r="F39" s="217"/>
      <c r="G39" s="218"/>
      <c r="H39" s="219"/>
      <c r="I39" s="170" t="str">
        <f t="shared" ca="1" si="1"/>
        <v/>
      </c>
      <c r="J39" s="170" t="str">
        <f t="shared" ca="1" si="2"/>
        <v/>
      </c>
      <c r="K39" s="220"/>
      <c r="L39" s="220"/>
      <c r="M39" s="220"/>
      <c r="N39" s="220"/>
      <c r="O39" s="220"/>
      <c r="P39" s="220"/>
      <c r="Q39" s="220"/>
      <c r="R39" s="220"/>
      <c r="S39" s="220"/>
      <c r="T39" s="220"/>
      <c r="U39" s="220"/>
      <c r="V39" s="220"/>
      <c r="W39" s="220"/>
      <c r="X39" s="220"/>
      <c r="Y39" s="220"/>
      <c r="Z39" s="221" t="str">
        <f t="shared" ca="1" si="3"/>
        <v/>
      </c>
      <c r="AF39" s="171">
        <f t="shared" si="4"/>
        <v>0</v>
      </c>
      <c r="AG39" s="171"/>
      <c r="AH39" s="171">
        <f t="shared" ca="1" si="5"/>
        <v>1</v>
      </c>
    </row>
    <row r="40" spans="2:34" ht="16.5" thickBot="1" x14ac:dyDescent="0.3">
      <c r="B40" s="215" t="str">
        <f t="shared" ca="1" si="0"/>
        <v/>
      </c>
      <c r="C40" s="178" t="str">
        <f ca="1">'התחשיב הבסיסי'!C40</f>
        <v/>
      </c>
      <c r="D40" s="216" t="str">
        <f ca="1">'הרכב חברי הוועדה'!J40</f>
        <v/>
      </c>
      <c r="E40" s="217"/>
      <c r="F40" s="217"/>
      <c r="G40" s="218"/>
      <c r="H40" s="219"/>
      <c r="I40" s="170" t="str">
        <f t="shared" ca="1" si="1"/>
        <v/>
      </c>
      <c r="J40" s="170" t="str">
        <f t="shared" ca="1" si="2"/>
        <v/>
      </c>
      <c r="K40" s="220"/>
      <c r="L40" s="220"/>
      <c r="M40" s="220"/>
      <c r="N40" s="220"/>
      <c r="O40" s="220"/>
      <c r="P40" s="220"/>
      <c r="Q40" s="220"/>
      <c r="R40" s="220"/>
      <c r="S40" s="220"/>
      <c r="T40" s="220"/>
      <c r="U40" s="220"/>
      <c r="V40" s="220"/>
      <c r="W40" s="220"/>
      <c r="X40" s="220"/>
      <c r="Y40" s="220"/>
      <c r="Z40" s="221" t="str">
        <f t="shared" ca="1" si="3"/>
        <v/>
      </c>
      <c r="AF40" s="171">
        <f t="shared" si="4"/>
        <v>0</v>
      </c>
      <c r="AG40" s="171"/>
      <c r="AH40" s="171">
        <f t="shared" ca="1" si="5"/>
        <v>1</v>
      </c>
    </row>
    <row r="41" spans="2:34" ht="16.5" hidden="1" thickBot="1" x14ac:dyDescent="0.3">
      <c r="B41" s="215" t="str">
        <f t="shared" si="0"/>
        <v/>
      </c>
      <c r="C41" s="178" t="str">
        <f>'התחשיב הבסיסי'!C41</f>
        <v/>
      </c>
      <c r="D41" s="216" t="str">
        <f>'הרכב חברי הוועדה'!J41</f>
        <v/>
      </c>
      <c r="E41" s="217"/>
      <c r="F41" s="217"/>
      <c r="G41" s="218"/>
      <c r="H41" s="219"/>
      <c r="I41" s="170" t="str">
        <f t="shared" si="1"/>
        <v/>
      </c>
      <c r="J41" s="170" t="str">
        <f t="shared" si="2"/>
        <v/>
      </c>
      <c r="K41" s="220"/>
      <c r="L41" s="220"/>
      <c r="M41" s="220"/>
      <c r="N41" s="220"/>
      <c r="O41" s="220"/>
      <c r="P41" s="220"/>
      <c r="Q41" s="220"/>
      <c r="R41" s="220"/>
      <c r="S41" s="220"/>
      <c r="T41" s="220"/>
      <c r="U41" s="220"/>
      <c r="V41" s="220"/>
      <c r="W41" s="220"/>
      <c r="X41" s="220"/>
      <c r="Y41" s="220"/>
      <c r="Z41" s="221" t="str">
        <f t="shared" si="3"/>
        <v/>
      </c>
      <c r="AE41" s="206">
        <f t="shared" ref="AE41:AE95" si="6">IF(D41=$AH$1,0,1)</f>
        <v>1</v>
      </c>
      <c r="AF41" s="171">
        <f t="shared" si="4"/>
        <v>0</v>
      </c>
      <c r="AG41" s="171"/>
      <c r="AH41" s="171">
        <f t="shared" si="5"/>
        <v>1</v>
      </c>
    </row>
    <row r="42" spans="2:34" ht="16.5" hidden="1" thickBot="1" x14ac:dyDescent="0.3">
      <c r="B42" s="215" t="str">
        <f t="shared" si="0"/>
        <v/>
      </c>
      <c r="C42" s="178" t="str">
        <f>'התחשיב הבסיסי'!C42</f>
        <v/>
      </c>
      <c r="D42" s="216" t="str">
        <f>'הרכב חברי הוועדה'!J42</f>
        <v/>
      </c>
      <c r="E42" s="217"/>
      <c r="F42" s="217"/>
      <c r="G42" s="218"/>
      <c r="H42" s="219"/>
      <c r="I42" s="170" t="str">
        <f t="shared" si="1"/>
        <v/>
      </c>
      <c r="J42" s="170" t="str">
        <f t="shared" si="2"/>
        <v/>
      </c>
      <c r="K42" s="220"/>
      <c r="L42" s="220"/>
      <c r="M42" s="220"/>
      <c r="N42" s="220"/>
      <c r="O42" s="220"/>
      <c r="P42" s="220"/>
      <c r="Q42" s="220"/>
      <c r="R42" s="220"/>
      <c r="S42" s="220"/>
      <c r="T42" s="220"/>
      <c r="U42" s="220"/>
      <c r="V42" s="220"/>
      <c r="W42" s="220"/>
      <c r="X42" s="220"/>
      <c r="Y42" s="220"/>
      <c r="Z42" s="221" t="str">
        <f t="shared" si="3"/>
        <v/>
      </c>
      <c r="AE42" s="206">
        <f t="shared" si="6"/>
        <v>1</v>
      </c>
      <c r="AF42" s="171">
        <f t="shared" si="4"/>
        <v>0</v>
      </c>
      <c r="AG42" s="171"/>
      <c r="AH42" s="171">
        <f t="shared" si="5"/>
        <v>1</v>
      </c>
    </row>
    <row r="43" spans="2:34" ht="16.5" hidden="1" thickBot="1" x14ac:dyDescent="0.3">
      <c r="B43" s="215" t="str">
        <f t="shared" si="0"/>
        <v/>
      </c>
      <c r="C43" s="178" t="str">
        <f>'התחשיב הבסיסי'!C43</f>
        <v/>
      </c>
      <c r="D43" s="216" t="str">
        <f>'הרכב חברי הוועדה'!J43</f>
        <v/>
      </c>
      <c r="E43" s="217"/>
      <c r="F43" s="217"/>
      <c r="G43" s="218"/>
      <c r="H43" s="219"/>
      <c r="I43" s="170" t="str">
        <f t="shared" si="1"/>
        <v/>
      </c>
      <c r="J43" s="170" t="str">
        <f t="shared" si="2"/>
        <v/>
      </c>
      <c r="K43" s="220"/>
      <c r="L43" s="220"/>
      <c r="M43" s="220"/>
      <c r="N43" s="220"/>
      <c r="O43" s="220"/>
      <c r="P43" s="220"/>
      <c r="Q43" s="220"/>
      <c r="R43" s="220"/>
      <c r="S43" s="220"/>
      <c r="T43" s="220"/>
      <c r="U43" s="220"/>
      <c r="V43" s="220"/>
      <c r="W43" s="220"/>
      <c r="X43" s="220"/>
      <c r="Y43" s="220"/>
      <c r="Z43" s="221" t="str">
        <f t="shared" si="3"/>
        <v/>
      </c>
      <c r="AE43" s="206">
        <f t="shared" si="6"/>
        <v>1</v>
      </c>
      <c r="AF43" s="171">
        <f t="shared" si="4"/>
        <v>0</v>
      </c>
      <c r="AG43" s="171"/>
      <c r="AH43" s="171">
        <f t="shared" si="5"/>
        <v>1</v>
      </c>
    </row>
    <row r="44" spans="2:34" ht="16.5" hidden="1" thickBot="1" x14ac:dyDescent="0.3">
      <c r="B44" s="215" t="str">
        <f t="shared" si="0"/>
        <v/>
      </c>
      <c r="C44" s="178" t="str">
        <f>'התחשיב הבסיסי'!C44</f>
        <v/>
      </c>
      <c r="D44" s="216" t="str">
        <f>'הרכב חברי הוועדה'!J44</f>
        <v/>
      </c>
      <c r="E44" s="217"/>
      <c r="F44" s="217"/>
      <c r="G44" s="218"/>
      <c r="H44" s="219"/>
      <c r="I44" s="170" t="str">
        <f t="shared" si="1"/>
        <v/>
      </c>
      <c r="J44" s="170" t="str">
        <f t="shared" si="2"/>
        <v/>
      </c>
      <c r="K44" s="220"/>
      <c r="L44" s="220"/>
      <c r="M44" s="220"/>
      <c r="N44" s="220"/>
      <c r="O44" s="220"/>
      <c r="P44" s="220"/>
      <c r="Q44" s="220"/>
      <c r="R44" s="220"/>
      <c r="S44" s="220"/>
      <c r="T44" s="220"/>
      <c r="U44" s="220"/>
      <c r="V44" s="220"/>
      <c r="W44" s="220"/>
      <c r="X44" s="220"/>
      <c r="Y44" s="220"/>
      <c r="Z44" s="221" t="str">
        <f t="shared" si="3"/>
        <v/>
      </c>
      <c r="AE44" s="206">
        <f t="shared" si="6"/>
        <v>1</v>
      </c>
      <c r="AF44" s="171">
        <f t="shared" si="4"/>
        <v>0</v>
      </c>
      <c r="AG44" s="171"/>
      <c r="AH44" s="171">
        <f t="shared" si="5"/>
        <v>1</v>
      </c>
    </row>
    <row r="45" spans="2:34" ht="16.5" hidden="1" thickBot="1" x14ac:dyDescent="0.3">
      <c r="B45" s="215" t="str">
        <f t="shared" si="0"/>
        <v/>
      </c>
      <c r="C45" s="178" t="str">
        <f>'התחשיב הבסיסי'!C45</f>
        <v/>
      </c>
      <c r="D45" s="216" t="str">
        <f>'הרכב חברי הוועדה'!J45</f>
        <v/>
      </c>
      <c r="E45" s="217"/>
      <c r="F45" s="217"/>
      <c r="G45" s="218"/>
      <c r="H45" s="219"/>
      <c r="I45" s="170" t="str">
        <f t="shared" si="1"/>
        <v/>
      </c>
      <c r="J45" s="170" t="str">
        <f t="shared" si="2"/>
        <v/>
      </c>
      <c r="K45" s="220"/>
      <c r="L45" s="220"/>
      <c r="M45" s="220"/>
      <c r="N45" s="220"/>
      <c r="O45" s="220"/>
      <c r="P45" s="220"/>
      <c r="Q45" s="220"/>
      <c r="R45" s="220"/>
      <c r="S45" s="220"/>
      <c r="T45" s="220"/>
      <c r="U45" s="220"/>
      <c r="V45" s="220"/>
      <c r="W45" s="220"/>
      <c r="X45" s="220"/>
      <c r="Y45" s="220"/>
      <c r="Z45" s="221" t="str">
        <f t="shared" si="3"/>
        <v/>
      </c>
      <c r="AE45" s="206">
        <f t="shared" si="6"/>
        <v>1</v>
      </c>
      <c r="AF45" s="171">
        <f t="shared" si="4"/>
        <v>0</v>
      </c>
      <c r="AG45" s="171"/>
      <c r="AH45" s="171">
        <f t="shared" si="5"/>
        <v>1</v>
      </c>
    </row>
    <row r="46" spans="2:34" ht="16.5" hidden="1" thickBot="1" x14ac:dyDescent="0.3">
      <c r="B46" s="215" t="str">
        <f t="shared" si="0"/>
        <v/>
      </c>
      <c r="C46" s="178" t="str">
        <f>'התחשיב הבסיסי'!C46</f>
        <v/>
      </c>
      <c r="D46" s="216" t="str">
        <f>'הרכב חברי הוועדה'!J46</f>
        <v/>
      </c>
      <c r="E46" s="217"/>
      <c r="F46" s="217"/>
      <c r="G46" s="218"/>
      <c r="H46" s="219"/>
      <c r="I46" s="170" t="str">
        <f t="shared" si="1"/>
        <v/>
      </c>
      <c r="J46" s="170" t="str">
        <f t="shared" si="2"/>
        <v/>
      </c>
      <c r="K46" s="220"/>
      <c r="L46" s="220"/>
      <c r="M46" s="220"/>
      <c r="N46" s="220"/>
      <c r="O46" s="220"/>
      <c r="P46" s="220"/>
      <c r="Q46" s="220"/>
      <c r="R46" s="220"/>
      <c r="S46" s="220"/>
      <c r="T46" s="220"/>
      <c r="U46" s="220"/>
      <c r="V46" s="220"/>
      <c r="W46" s="220"/>
      <c r="X46" s="220"/>
      <c r="Y46" s="220"/>
      <c r="Z46" s="221" t="str">
        <f t="shared" si="3"/>
        <v/>
      </c>
      <c r="AE46" s="206">
        <f t="shared" si="6"/>
        <v>1</v>
      </c>
      <c r="AF46" s="171">
        <f t="shared" si="4"/>
        <v>0</v>
      </c>
      <c r="AG46" s="171"/>
      <c r="AH46" s="171">
        <f t="shared" si="5"/>
        <v>1</v>
      </c>
    </row>
    <row r="47" spans="2:34" ht="16.5" hidden="1" thickBot="1" x14ac:dyDescent="0.3">
      <c r="B47" s="215" t="str">
        <f t="shared" si="0"/>
        <v/>
      </c>
      <c r="C47" s="178" t="str">
        <f>'התחשיב הבסיסי'!C47</f>
        <v/>
      </c>
      <c r="D47" s="216" t="str">
        <f>'הרכב חברי הוועדה'!J47</f>
        <v/>
      </c>
      <c r="E47" s="217"/>
      <c r="F47" s="217"/>
      <c r="G47" s="218"/>
      <c r="H47" s="219"/>
      <c r="I47" s="170" t="str">
        <f t="shared" si="1"/>
        <v/>
      </c>
      <c r="J47" s="170" t="str">
        <f t="shared" si="2"/>
        <v/>
      </c>
      <c r="K47" s="220"/>
      <c r="L47" s="220"/>
      <c r="M47" s="220"/>
      <c r="N47" s="220"/>
      <c r="O47" s="220"/>
      <c r="P47" s="220"/>
      <c r="Q47" s="220"/>
      <c r="R47" s="220"/>
      <c r="S47" s="220"/>
      <c r="T47" s="220"/>
      <c r="U47" s="220"/>
      <c r="V47" s="220"/>
      <c r="W47" s="220"/>
      <c r="X47" s="220"/>
      <c r="Y47" s="220"/>
      <c r="Z47" s="221" t="str">
        <f t="shared" si="3"/>
        <v/>
      </c>
      <c r="AE47" s="206">
        <f t="shared" si="6"/>
        <v>1</v>
      </c>
      <c r="AF47" s="171">
        <f t="shared" si="4"/>
        <v>0</v>
      </c>
      <c r="AG47" s="171"/>
      <c r="AH47" s="171">
        <f t="shared" si="5"/>
        <v>1</v>
      </c>
    </row>
    <row r="48" spans="2:34" ht="16.5" hidden="1" thickBot="1" x14ac:dyDescent="0.3">
      <c r="B48" s="215" t="str">
        <f t="shared" si="0"/>
        <v/>
      </c>
      <c r="C48" s="178" t="str">
        <f>'התחשיב הבסיסי'!C48</f>
        <v/>
      </c>
      <c r="D48" s="216" t="str">
        <f>'הרכב חברי הוועדה'!J48</f>
        <v/>
      </c>
      <c r="E48" s="217"/>
      <c r="F48" s="217"/>
      <c r="G48" s="218"/>
      <c r="H48" s="219"/>
      <c r="I48" s="170" t="str">
        <f t="shared" si="1"/>
        <v/>
      </c>
      <c r="J48" s="170" t="str">
        <f t="shared" si="2"/>
        <v/>
      </c>
      <c r="K48" s="220"/>
      <c r="L48" s="220"/>
      <c r="M48" s="220"/>
      <c r="N48" s="220"/>
      <c r="O48" s="220"/>
      <c r="P48" s="220"/>
      <c r="Q48" s="220"/>
      <c r="R48" s="220"/>
      <c r="S48" s="220"/>
      <c r="T48" s="220"/>
      <c r="U48" s="220"/>
      <c r="V48" s="220"/>
      <c r="W48" s="220"/>
      <c r="X48" s="220"/>
      <c r="Y48" s="220"/>
      <c r="Z48" s="221" t="str">
        <f t="shared" si="3"/>
        <v/>
      </c>
      <c r="AE48" s="206">
        <f t="shared" si="6"/>
        <v>1</v>
      </c>
      <c r="AF48" s="171">
        <f t="shared" si="4"/>
        <v>0</v>
      </c>
      <c r="AG48" s="171"/>
      <c r="AH48" s="171">
        <f t="shared" si="5"/>
        <v>1</v>
      </c>
    </row>
    <row r="49" spans="2:34" ht="16.5" hidden="1" thickBot="1" x14ac:dyDescent="0.3">
      <c r="B49" s="215" t="str">
        <f t="shared" si="0"/>
        <v/>
      </c>
      <c r="C49" s="178" t="str">
        <f>'התחשיב הבסיסי'!C49</f>
        <v/>
      </c>
      <c r="D49" s="216" t="str">
        <f>'הרכב חברי הוועדה'!J49</f>
        <v/>
      </c>
      <c r="E49" s="217"/>
      <c r="F49" s="217"/>
      <c r="G49" s="218"/>
      <c r="H49" s="219"/>
      <c r="I49" s="170" t="str">
        <f t="shared" si="1"/>
        <v/>
      </c>
      <c r="J49" s="170" t="str">
        <f t="shared" si="2"/>
        <v/>
      </c>
      <c r="K49" s="220"/>
      <c r="L49" s="220"/>
      <c r="M49" s="220"/>
      <c r="N49" s="220"/>
      <c r="O49" s="220"/>
      <c r="P49" s="220"/>
      <c r="Q49" s="220"/>
      <c r="R49" s="220"/>
      <c r="S49" s="220"/>
      <c r="T49" s="220"/>
      <c r="U49" s="220"/>
      <c r="V49" s="220"/>
      <c r="W49" s="220"/>
      <c r="X49" s="220"/>
      <c r="Y49" s="220"/>
      <c r="Z49" s="221" t="str">
        <f t="shared" si="3"/>
        <v/>
      </c>
      <c r="AE49" s="206">
        <f t="shared" si="6"/>
        <v>1</v>
      </c>
      <c r="AF49" s="171">
        <f t="shared" si="4"/>
        <v>0</v>
      </c>
      <c r="AG49" s="171"/>
      <c r="AH49" s="171">
        <f t="shared" si="5"/>
        <v>1</v>
      </c>
    </row>
    <row r="50" spans="2:34" ht="16.5" hidden="1" thickBot="1" x14ac:dyDescent="0.3">
      <c r="B50" s="215" t="str">
        <f t="shared" si="0"/>
        <v/>
      </c>
      <c r="C50" s="178" t="str">
        <f>'התחשיב הבסיסי'!C50</f>
        <v/>
      </c>
      <c r="D50" s="216" t="str">
        <f>'הרכב חברי הוועדה'!J50</f>
        <v/>
      </c>
      <c r="E50" s="217"/>
      <c r="F50" s="217"/>
      <c r="G50" s="218"/>
      <c r="H50" s="219"/>
      <c r="I50" s="170" t="str">
        <f t="shared" si="1"/>
        <v/>
      </c>
      <c r="J50" s="170" t="str">
        <f t="shared" si="2"/>
        <v/>
      </c>
      <c r="K50" s="220"/>
      <c r="L50" s="220"/>
      <c r="M50" s="220"/>
      <c r="N50" s="220"/>
      <c r="O50" s="220"/>
      <c r="P50" s="220"/>
      <c r="Q50" s="220"/>
      <c r="R50" s="220"/>
      <c r="S50" s="220"/>
      <c r="T50" s="220"/>
      <c r="U50" s="220"/>
      <c r="V50" s="220"/>
      <c r="W50" s="220"/>
      <c r="X50" s="220"/>
      <c r="Y50" s="220"/>
      <c r="Z50" s="221" t="str">
        <f t="shared" si="3"/>
        <v/>
      </c>
      <c r="AE50" s="206">
        <f t="shared" si="6"/>
        <v>1</v>
      </c>
      <c r="AF50" s="171">
        <f t="shared" si="4"/>
        <v>0</v>
      </c>
      <c r="AG50" s="171"/>
      <c r="AH50" s="171">
        <f t="shared" si="5"/>
        <v>1</v>
      </c>
    </row>
    <row r="51" spans="2:34" ht="16.5" hidden="1" thickBot="1" x14ac:dyDescent="0.3">
      <c r="B51" s="215" t="str">
        <f t="shared" si="0"/>
        <v/>
      </c>
      <c r="C51" s="178" t="str">
        <f>'התחשיב הבסיסי'!C51</f>
        <v/>
      </c>
      <c r="D51" s="216" t="str">
        <f>'הרכב חברי הוועדה'!J51</f>
        <v/>
      </c>
      <c r="E51" s="217"/>
      <c r="F51" s="217"/>
      <c r="G51" s="218"/>
      <c r="H51" s="219"/>
      <c r="I51" s="170" t="str">
        <f t="shared" si="1"/>
        <v/>
      </c>
      <c r="J51" s="170" t="str">
        <f t="shared" si="2"/>
        <v/>
      </c>
      <c r="K51" s="220"/>
      <c r="L51" s="220"/>
      <c r="M51" s="220"/>
      <c r="N51" s="220"/>
      <c r="O51" s="220"/>
      <c r="P51" s="220"/>
      <c r="Q51" s="220"/>
      <c r="R51" s="220"/>
      <c r="S51" s="220"/>
      <c r="T51" s="220"/>
      <c r="U51" s="220"/>
      <c r="V51" s="220"/>
      <c r="W51" s="220"/>
      <c r="X51" s="220"/>
      <c r="Y51" s="220"/>
      <c r="Z51" s="221" t="str">
        <f t="shared" si="3"/>
        <v/>
      </c>
      <c r="AE51" s="206">
        <f t="shared" si="6"/>
        <v>1</v>
      </c>
      <c r="AF51" s="171">
        <f t="shared" si="4"/>
        <v>0</v>
      </c>
      <c r="AG51" s="171"/>
      <c r="AH51" s="171">
        <f t="shared" si="5"/>
        <v>1</v>
      </c>
    </row>
    <row r="52" spans="2:34" ht="16.5" hidden="1" thickBot="1" x14ac:dyDescent="0.3">
      <c r="B52" s="215" t="str">
        <f t="shared" si="0"/>
        <v/>
      </c>
      <c r="C52" s="178" t="str">
        <f>'התחשיב הבסיסי'!C52</f>
        <v/>
      </c>
      <c r="D52" s="216" t="str">
        <f>'הרכב חברי הוועדה'!J52</f>
        <v/>
      </c>
      <c r="E52" s="217"/>
      <c r="F52" s="217"/>
      <c r="G52" s="218"/>
      <c r="H52" s="219"/>
      <c r="I52" s="170" t="str">
        <f t="shared" si="1"/>
        <v/>
      </c>
      <c r="J52" s="170" t="str">
        <f t="shared" si="2"/>
        <v/>
      </c>
      <c r="K52" s="220"/>
      <c r="L52" s="220"/>
      <c r="M52" s="220"/>
      <c r="N52" s="220"/>
      <c r="O52" s="220"/>
      <c r="P52" s="220"/>
      <c r="Q52" s="220"/>
      <c r="R52" s="220"/>
      <c r="S52" s="220"/>
      <c r="T52" s="220"/>
      <c r="U52" s="220"/>
      <c r="V52" s="220"/>
      <c r="W52" s="220"/>
      <c r="X52" s="220"/>
      <c r="Y52" s="220"/>
      <c r="Z52" s="221" t="str">
        <f t="shared" si="3"/>
        <v/>
      </c>
      <c r="AE52" s="206">
        <f t="shared" si="6"/>
        <v>1</v>
      </c>
      <c r="AF52" s="171">
        <f t="shared" si="4"/>
        <v>0</v>
      </c>
      <c r="AG52" s="171"/>
      <c r="AH52" s="171">
        <f t="shared" si="5"/>
        <v>1</v>
      </c>
    </row>
    <row r="53" spans="2:34" ht="16.5" hidden="1" thickBot="1" x14ac:dyDescent="0.3">
      <c r="B53" s="215" t="str">
        <f t="shared" si="0"/>
        <v/>
      </c>
      <c r="C53" s="178" t="str">
        <f>'התחשיב הבסיסי'!C53</f>
        <v/>
      </c>
      <c r="D53" s="216" t="str">
        <f>'הרכב חברי הוועדה'!J53</f>
        <v/>
      </c>
      <c r="E53" s="217"/>
      <c r="F53" s="217"/>
      <c r="G53" s="218"/>
      <c r="H53" s="219"/>
      <c r="I53" s="170" t="str">
        <f t="shared" si="1"/>
        <v/>
      </c>
      <c r="J53" s="170" t="str">
        <f t="shared" si="2"/>
        <v/>
      </c>
      <c r="K53" s="220"/>
      <c r="L53" s="220"/>
      <c r="M53" s="220"/>
      <c r="N53" s="220"/>
      <c r="O53" s="220"/>
      <c r="P53" s="220"/>
      <c r="Q53" s="220"/>
      <c r="R53" s="220"/>
      <c r="S53" s="220"/>
      <c r="T53" s="220"/>
      <c r="U53" s="220"/>
      <c r="V53" s="220"/>
      <c r="W53" s="220"/>
      <c r="X53" s="220"/>
      <c r="Y53" s="220"/>
      <c r="Z53" s="221" t="str">
        <f t="shared" si="3"/>
        <v/>
      </c>
      <c r="AE53" s="206">
        <f t="shared" si="6"/>
        <v>1</v>
      </c>
      <c r="AF53" s="171">
        <f t="shared" si="4"/>
        <v>0</v>
      </c>
      <c r="AG53" s="171"/>
      <c r="AH53" s="171">
        <f t="shared" si="5"/>
        <v>1</v>
      </c>
    </row>
    <row r="54" spans="2:34" ht="16.5" hidden="1" thickBot="1" x14ac:dyDescent="0.3">
      <c r="B54" s="215" t="str">
        <f t="shared" si="0"/>
        <v/>
      </c>
      <c r="C54" s="178" t="str">
        <f>'התחשיב הבסיסי'!C54</f>
        <v/>
      </c>
      <c r="D54" s="216" t="str">
        <f>'הרכב חברי הוועדה'!J54</f>
        <v/>
      </c>
      <c r="E54" s="217"/>
      <c r="F54" s="217"/>
      <c r="G54" s="218"/>
      <c r="H54" s="219"/>
      <c r="I54" s="170" t="str">
        <f t="shared" si="1"/>
        <v/>
      </c>
      <c r="J54" s="170" t="str">
        <f t="shared" si="2"/>
        <v/>
      </c>
      <c r="K54" s="220"/>
      <c r="L54" s="220"/>
      <c r="M54" s="220"/>
      <c r="N54" s="220"/>
      <c r="O54" s="220"/>
      <c r="P54" s="220"/>
      <c r="Q54" s="220"/>
      <c r="R54" s="220"/>
      <c r="S54" s="220"/>
      <c r="T54" s="220"/>
      <c r="U54" s="220"/>
      <c r="V54" s="220"/>
      <c r="W54" s="220"/>
      <c r="X54" s="220"/>
      <c r="Y54" s="220"/>
      <c r="Z54" s="221" t="str">
        <f t="shared" si="3"/>
        <v/>
      </c>
      <c r="AE54" s="206">
        <f t="shared" si="6"/>
        <v>1</v>
      </c>
      <c r="AF54" s="171">
        <f t="shared" si="4"/>
        <v>0</v>
      </c>
      <c r="AG54" s="171"/>
      <c r="AH54" s="171">
        <f t="shared" si="5"/>
        <v>1</v>
      </c>
    </row>
    <row r="55" spans="2:34" ht="16.5" hidden="1" thickBot="1" x14ac:dyDescent="0.3">
      <c r="B55" s="215" t="str">
        <f t="shared" si="0"/>
        <v/>
      </c>
      <c r="C55" s="178" t="str">
        <f>'התחשיב הבסיסי'!C55</f>
        <v/>
      </c>
      <c r="D55" s="216" t="str">
        <f>'הרכב חברי הוועדה'!J55</f>
        <v/>
      </c>
      <c r="E55" s="217"/>
      <c r="F55" s="217"/>
      <c r="G55" s="218"/>
      <c r="H55" s="219"/>
      <c r="I55" s="170" t="str">
        <f t="shared" si="1"/>
        <v/>
      </c>
      <c r="J55" s="170" t="str">
        <f t="shared" si="2"/>
        <v/>
      </c>
      <c r="K55" s="220"/>
      <c r="L55" s="220"/>
      <c r="M55" s="220"/>
      <c r="N55" s="220"/>
      <c r="O55" s="220"/>
      <c r="P55" s="220"/>
      <c r="Q55" s="220"/>
      <c r="R55" s="220"/>
      <c r="S55" s="220"/>
      <c r="T55" s="220"/>
      <c r="U55" s="220"/>
      <c r="V55" s="220"/>
      <c r="W55" s="220"/>
      <c r="X55" s="220"/>
      <c r="Y55" s="220"/>
      <c r="Z55" s="221" t="str">
        <f t="shared" si="3"/>
        <v/>
      </c>
      <c r="AE55" s="206">
        <f t="shared" si="6"/>
        <v>1</v>
      </c>
      <c r="AF55" s="171">
        <f t="shared" si="4"/>
        <v>0</v>
      </c>
      <c r="AG55" s="171"/>
      <c r="AH55" s="171">
        <f t="shared" si="5"/>
        <v>1</v>
      </c>
    </row>
    <row r="56" spans="2:34" ht="16.5" hidden="1" thickBot="1" x14ac:dyDescent="0.3">
      <c r="B56" s="215" t="str">
        <f t="shared" si="0"/>
        <v/>
      </c>
      <c r="C56" s="178" t="str">
        <f>'התחשיב הבסיסי'!C56</f>
        <v/>
      </c>
      <c r="D56" s="216" t="str">
        <f>'הרכב חברי הוועדה'!J56</f>
        <v/>
      </c>
      <c r="E56" s="217"/>
      <c r="F56" s="217"/>
      <c r="G56" s="218"/>
      <c r="H56" s="219"/>
      <c r="I56" s="170" t="str">
        <f t="shared" si="1"/>
        <v/>
      </c>
      <c r="J56" s="170" t="str">
        <f t="shared" si="2"/>
        <v/>
      </c>
      <c r="K56" s="220"/>
      <c r="L56" s="220"/>
      <c r="M56" s="220"/>
      <c r="N56" s="220"/>
      <c r="O56" s="220"/>
      <c r="P56" s="220"/>
      <c r="Q56" s="220"/>
      <c r="R56" s="220"/>
      <c r="S56" s="220"/>
      <c r="T56" s="220"/>
      <c r="U56" s="220"/>
      <c r="V56" s="220"/>
      <c r="W56" s="220"/>
      <c r="X56" s="220"/>
      <c r="Y56" s="220"/>
      <c r="Z56" s="221" t="str">
        <f t="shared" si="3"/>
        <v/>
      </c>
      <c r="AE56" s="206">
        <f t="shared" si="6"/>
        <v>1</v>
      </c>
      <c r="AF56" s="171">
        <f t="shared" si="4"/>
        <v>0</v>
      </c>
      <c r="AG56" s="171"/>
      <c r="AH56" s="171">
        <f t="shared" si="5"/>
        <v>1</v>
      </c>
    </row>
    <row r="57" spans="2:34" ht="16.5" hidden="1" thickBot="1" x14ac:dyDescent="0.3">
      <c r="B57" s="215" t="str">
        <f t="shared" si="0"/>
        <v/>
      </c>
      <c r="C57" s="178" t="str">
        <f>'התחשיב הבסיסי'!C57</f>
        <v/>
      </c>
      <c r="D57" s="216" t="str">
        <f>'הרכב חברי הוועדה'!J57</f>
        <v/>
      </c>
      <c r="E57" s="217"/>
      <c r="F57" s="217"/>
      <c r="G57" s="218"/>
      <c r="H57" s="219"/>
      <c r="I57" s="170" t="str">
        <f t="shared" si="1"/>
        <v/>
      </c>
      <c r="J57" s="170" t="str">
        <f t="shared" si="2"/>
        <v/>
      </c>
      <c r="K57" s="220"/>
      <c r="L57" s="220"/>
      <c r="M57" s="220"/>
      <c r="N57" s="220"/>
      <c r="O57" s="220"/>
      <c r="P57" s="220"/>
      <c r="Q57" s="220"/>
      <c r="R57" s="220"/>
      <c r="S57" s="220"/>
      <c r="T57" s="220"/>
      <c r="U57" s="220"/>
      <c r="V57" s="220"/>
      <c r="W57" s="220"/>
      <c r="X57" s="220"/>
      <c r="Y57" s="220"/>
      <c r="Z57" s="221" t="str">
        <f t="shared" si="3"/>
        <v/>
      </c>
      <c r="AE57" s="206">
        <f t="shared" si="6"/>
        <v>1</v>
      </c>
      <c r="AF57" s="171">
        <f t="shared" si="4"/>
        <v>0</v>
      </c>
      <c r="AG57" s="171"/>
      <c r="AH57" s="171">
        <f t="shared" si="5"/>
        <v>1</v>
      </c>
    </row>
    <row r="58" spans="2:34" ht="16.5" hidden="1" thickBot="1" x14ac:dyDescent="0.3">
      <c r="B58" s="215" t="str">
        <f t="shared" si="0"/>
        <v/>
      </c>
      <c r="C58" s="178" t="str">
        <f>'התחשיב הבסיסי'!C58</f>
        <v/>
      </c>
      <c r="D58" s="216" t="str">
        <f>'הרכב חברי הוועדה'!J58</f>
        <v/>
      </c>
      <c r="E58" s="217"/>
      <c r="F58" s="217"/>
      <c r="G58" s="218"/>
      <c r="H58" s="219"/>
      <c r="I58" s="170" t="str">
        <f t="shared" si="1"/>
        <v/>
      </c>
      <c r="J58" s="170" t="str">
        <f t="shared" si="2"/>
        <v/>
      </c>
      <c r="K58" s="220"/>
      <c r="L58" s="220"/>
      <c r="M58" s="220"/>
      <c r="N58" s="220"/>
      <c r="O58" s="220"/>
      <c r="P58" s="220"/>
      <c r="Q58" s="220"/>
      <c r="R58" s="220"/>
      <c r="S58" s="220"/>
      <c r="T58" s="220"/>
      <c r="U58" s="220"/>
      <c r="V58" s="220"/>
      <c r="W58" s="220"/>
      <c r="X58" s="220"/>
      <c r="Y58" s="220"/>
      <c r="Z58" s="221" t="str">
        <f t="shared" si="3"/>
        <v/>
      </c>
      <c r="AE58" s="206">
        <f t="shared" si="6"/>
        <v>1</v>
      </c>
      <c r="AF58" s="171">
        <f t="shared" si="4"/>
        <v>0</v>
      </c>
      <c r="AG58" s="171"/>
      <c r="AH58" s="171">
        <f t="shared" si="5"/>
        <v>1</v>
      </c>
    </row>
    <row r="59" spans="2:34" ht="16.5" hidden="1" thickBot="1" x14ac:dyDescent="0.3">
      <c r="B59" s="215" t="str">
        <f t="shared" si="0"/>
        <v/>
      </c>
      <c r="C59" s="178" t="str">
        <f>'התחשיב הבסיסי'!C59</f>
        <v/>
      </c>
      <c r="D59" s="216" t="str">
        <f>'הרכב חברי הוועדה'!J59</f>
        <v/>
      </c>
      <c r="E59" s="217"/>
      <c r="F59" s="217"/>
      <c r="G59" s="218"/>
      <c r="H59" s="219"/>
      <c r="I59" s="170" t="str">
        <f t="shared" si="1"/>
        <v/>
      </c>
      <c r="J59" s="170" t="str">
        <f t="shared" si="2"/>
        <v/>
      </c>
      <c r="K59" s="220"/>
      <c r="L59" s="220"/>
      <c r="M59" s="220"/>
      <c r="N59" s="220"/>
      <c r="O59" s="220"/>
      <c r="P59" s="220"/>
      <c r="Q59" s="220"/>
      <c r="R59" s="220"/>
      <c r="S59" s="220"/>
      <c r="T59" s="220"/>
      <c r="U59" s="220"/>
      <c r="V59" s="220"/>
      <c r="W59" s="220"/>
      <c r="X59" s="220"/>
      <c r="Y59" s="220"/>
      <c r="Z59" s="221" t="str">
        <f t="shared" si="3"/>
        <v/>
      </c>
      <c r="AE59" s="206">
        <f t="shared" si="6"/>
        <v>1</v>
      </c>
      <c r="AF59" s="171">
        <f t="shared" si="4"/>
        <v>0</v>
      </c>
      <c r="AG59" s="171"/>
      <c r="AH59" s="171">
        <f t="shared" si="5"/>
        <v>1</v>
      </c>
    </row>
    <row r="60" spans="2:34" ht="16.5" hidden="1" thickBot="1" x14ac:dyDescent="0.3">
      <c r="B60" s="215" t="str">
        <f t="shared" si="0"/>
        <v/>
      </c>
      <c r="C60" s="178" t="str">
        <f>'התחשיב הבסיסי'!C60</f>
        <v/>
      </c>
      <c r="D60" s="216" t="str">
        <f>'הרכב חברי הוועדה'!J60</f>
        <v/>
      </c>
      <c r="E60" s="217"/>
      <c r="F60" s="217"/>
      <c r="G60" s="218"/>
      <c r="H60" s="219"/>
      <c r="I60" s="170" t="str">
        <f t="shared" si="1"/>
        <v/>
      </c>
      <c r="J60" s="170" t="str">
        <f t="shared" si="2"/>
        <v/>
      </c>
      <c r="K60" s="220"/>
      <c r="L60" s="220"/>
      <c r="M60" s="220"/>
      <c r="N60" s="220"/>
      <c r="O60" s="220"/>
      <c r="P60" s="220"/>
      <c r="Q60" s="220"/>
      <c r="R60" s="220"/>
      <c r="S60" s="220"/>
      <c r="T60" s="220"/>
      <c r="U60" s="220"/>
      <c r="V60" s="220"/>
      <c r="W60" s="220"/>
      <c r="X60" s="220"/>
      <c r="Y60" s="220"/>
      <c r="Z60" s="221" t="str">
        <f t="shared" si="3"/>
        <v/>
      </c>
      <c r="AE60" s="206">
        <f t="shared" si="6"/>
        <v>1</v>
      </c>
      <c r="AF60" s="171">
        <f t="shared" si="4"/>
        <v>0</v>
      </c>
      <c r="AG60" s="171"/>
      <c r="AH60" s="171">
        <f t="shared" si="5"/>
        <v>1</v>
      </c>
    </row>
    <row r="61" spans="2:34" ht="16.5" hidden="1" thickBot="1" x14ac:dyDescent="0.3">
      <c r="B61" s="215" t="str">
        <f t="shared" si="0"/>
        <v/>
      </c>
      <c r="C61" s="178" t="str">
        <f>'התחשיב הבסיסי'!C61</f>
        <v/>
      </c>
      <c r="D61" s="216" t="str">
        <f>'הרכב חברי הוועדה'!J61</f>
        <v/>
      </c>
      <c r="E61" s="217"/>
      <c r="F61" s="217"/>
      <c r="G61" s="218"/>
      <c r="H61" s="219"/>
      <c r="I61" s="170" t="str">
        <f t="shared" si="1"/>
        <v/>
      </c>
      <c r="J61" s="170" t="str">
        <f t="shared" si="2"/>
        <v/>
      </c>
      <c r="K61" s="220"/>
      <c r="L61" s="220"/>
      <c r="M61" s="220"/>
      <c r="N61" s="220"/>
      <c r="O61" s="220"/>
      <c r="P61" s="220"/>
      <c r="Q61" s="220"/>
      <c r="R61" s="220"/>
      <c r="S61" s="220"/>
      <c r="T61" s="220"/>
      <c r="U61" s="220"/>
      <c r="V61" s="220"/>
      <c r="W61" s="220"/>
      <c r="X61" s="220"/>
      <c r="Y61" s="220"/>
      <c r="Z61" s="221" t="str">
        <f t="shared" si="3"/>
        <v/>
      </c>
      <c r="AE61" s="206">
        <f t="shared" si="6"/>
        <v>1</v>
      </c>
      <c r="AF61" s="171">
        <f t="shared" si="4"/>
        <v>0</v>
      </c>
      <c r="AG61" s="171"/>
      <c r="AH61" s="171">
        <f t="shared" si="5"/>
        <v>1</v>
      </c>
    </row>
    <row r="62" spans="2:34" ht="16.5" hidden="1" thickBot="1" x14ac:dyDescent="0.3">
      <c r="B62" s="215" t="str">
        <f t="shared" si="0"/>
        <v/>
      </c>
      <c r="C62" s="178" t="str">
        <f>'התחשיב הבסיסי'!C62</f>
        <v/>
      </c>
      <c r="D62" s="216" t="str">
        <f>'הרכב חברי הוועדה'!J62</f>
        <v/>
      </c>
      <c r="E62" s="217"/>
      <c r="F62" s="217"/>
      <c r="G62" s="218"/>
      <c r="H62" s="219"/>
      <c r="I62" s="170" t="str">
        <f t="shared" si="1"/>
        <v/>
      </c>
      <c r="J62" s="170" t="str">
        <f t="shared" si="2"/>
        <v/>
      </c>
      <c r="K62" s="220"/>
      <c r="L62" s="220"/>
      <c r="M62" s="220"/>
      <c r="N62" s="220"/>
      <c r="O62" s="220"/>
      <c r="P62" s="220"/>
      <c r="Q62" s="220"/>
      <c r="R62" s="220"/>
      <c r="S62" s="220"/>
      <c r="T62" s="220"/>
      <c r="U62" s="220"/>
      <c r="V62" s="220"/>
      <c r="W62" s="220"/>
      <c r="X62" s="220"/>
      <c r="Y62" s="220"/>
      <c r="Z62" s="221" t="str">
        <f t="shared" si="3"/>
        <v/>
      </c>
      <c r="AE62" s="206">
        <f t="shared" si="6"/>
        <v>1</v>
      </c>
      <c r="AF62" s="171">
        <f t="shared" si="4"/>
        <v>0</v>
      </c>
      <c r="AG62" s="171"/>
      <c r="AH62" s="171">
        <f t="shared" si="5"/>
        <v>1</v>
      </c>
    </row>
    <row r="63" spans="2:34" ht="16.5" hidden="1" thickBot="1" x14ac:dyDescent="0.3">
      <c r="B63" s="215" t="str">
        <f t="shared" si="0"/>
        <v/>
      </c>
      <c r="C63" s="178" t="str">
        <f>'התחשיב הבסיסי'!C63</f>
        <v/>
      </c>
      <c r="D63" s="216" t="str">
        <f>'הרכב חברי הוועדה'!J63</f>
        <v/>
      </c>
      <c r="E63" s="217"/>
      <c r="F63" s="217"/>
      <c r="G63" s="218"/>
      <c r="H63" s="219"/>
      <c r="I63" s="170" t="str">
        <f t="shared" si="1"/>
        <v/>
      </c>
      <c r="J63" s="170" t="str">
        <f t="shared" si="2"/>
        <v/>
      </c>
      <c r="K63" s="220"/>
      <c r="L63" s="220"/>
      <c r="M63" s="220"/>
      <c r="N63" s="220"/>
      <c r="O63" s="220"/>
      <c r="P63" s="220"/>
      <c r="Q63" s="220"/>
      <c r="R63" s="220"/>
      <c r="S63" s="220"/>
      <c r="T63" s="220"/>
      <c r="U63" s="220"/>
      <c r="V63" s="220"/>
      <c r="W63" s="220"/>
      <c r="X63" s="220"/>
      <c r="Y63" s="220"/>
      <c r="Z63" s="221" t="str">
        <f t="shared" si="3"/>
        <v/>
      </c>
      <c r="AE63" s="206">
        <f t="shared" si="6"/>
        <v>1</v>
      </c>
      <c r="AF63" s="171">
        <f t="shared" si="4"/>
        <v>0</v>
      </c>
      <c r="AG63" s="171"/>
      <c r="AH63" s="171">
        <f t="shared" si="5"/>
        <v>1</v>
      </c>
    </row>
    <row r="64" spans="2:34" ht="16.5" hidden="1" thickBot="1" x14ac:dyDescent="0.3">
      <c r="B64" s="215" t="str">
        <f t="shared" si="0"/>
        <v/>
      </c>
      <c r="C64" s="178" t="str">
        <f>'התחשיב הבסיסי'!C64</f>
        <v/>
      </c>
      <c r="D64" s="216" t="str">
        <f>'הרכב חברי הוועדה'!J64</f>
        <v/>
      </c>
      <c r="E64" s="217"/>
      <c r="F64" s="217"/>
      <c r="G64" s="218"/>
      <c r="H64" s="219"/>
      <c r="I64" s="170" t="str">
        <f t="shared" si="1"/>
        <v/>
      </c>
      <c r="J64" s="170" t="str">
        <f t="shared" si="2"/>
        <v/>
      </c>
      <c r="K64" s="220"/>
      <c r="L64" s="220"/>
      <c r="M64" s="220"/>
      <c r="N64" s="220"/>
      <c r="O64" s="220"/>
      <c r="P64" s="220"/>
      <c r="Q64" s="220"/>
      <c r="R64" s="220"/>
      <c r="S64" s="220"/>
      <c r="T64" s="220"/>
      <c r="U64" s="220"/>
      <c r="V64" s="220"/>
      <c r="W64" s="220"/>
      <c r="X64" s="220"/>
      <c r="Y64" s="220"/>
      <c r="Z64" s="221" t="str">
        <f t="shared" si="3"/>
        <v/>
      </c>
      <c r="AE64" s="206">
        <f t="shared" si="6"/>
        <v>1</v>
      </c>
      <c r="AF64" s="171">
        <f t="shared" si="4"/>
        <v>0</v>
      </c>
      <c r="AG64" s="171"/>
      <c r="AH64" s="171">
        <f t="shared" si="5"/>
        <v>1</v>
      </c>
    </row>
    <row r="65" spans="2:34" ht="16.5" hidden="1" thickBot="1" x14ac:dyDescent="0.3">
      <c r="B65" s="215" t="str">
        <f t="shared" si="0"/>
        <v/>
      </c>
      <c r="C65" s="178" t="str">
        <f>'התחשיב הבסיסי'!C65</f>
        <v/>
      </c>
      <c r="D65" s="216" t="str">
        <f>'הרכב חברי הוועדה'!J65</f>
        <v/>
      </c>
      <c r="E65" s="217"/>
      <c r="F65" s="217"/>
      <c r="G65" s="218"/>
      <c r="H65" s="219"/>
      <c r="I65" s="170" t="str">
        <f t="shared" si="1"/>
        <v/>
      </c>
      <c r="J65" s="170" t="str">
        <f t="shared" si="2"/>
        <v/>
      </c>
      <c r="K65" s="220"/>
      <c r="L65" s="220"/>
      <c r="M65" s="220"/>
      <c r="N65" s="220"/>
      <c r="O65" s="220"/>
      <c r="P65" s="220"/>
      <c r="Q65" s="220"/>
      <c r="R65" s="220"/>
      <c r="S65" s="220"/>
      <c r="T65" s="220"/>
      <c r="U65" s="220"/>
      <c r="V65" s="220"/>
      <c r="W65" s="220"/>
      <c r="X65" s="220"/>
      <c r="Y65" s="220"/>
      <c r="Z65" s="221" t="str">
        <f t="shared" si="3"/>
        <v/>
      </c>
      <c r="AE65" s="206">
        <f t="shared" si="6"/>
        <v>1</v>
      </c>
      <c r="AF65" s="171">
        <f t="shared" si="4"/>
        <v>0</v>
      </c>
      <c r="AG65" s="171"/>
      <c r="AH65" s="171">
        <f t="shared" si="5"/>
        <v>1</v>
      </c>
    </row>
    <row r="66" spans="2:34" ht="16.5" hidden="1" thickBot="1" x14ac:dyDescent="0.3">
      <c r="B66" s="215" t="str">
        <f t="shared" si="0"/>
        <v/>
      </c>
      <c r="C66" s="178" t="str">
        <f>'התחשיב הבסיסי'!C66</f>
        <v/>
      </c>
      <c r="D66" s="216" t="str">
        <f>'הרכב חברי הוועדה'!J66</f>
        <v/>
      </c>
      <c r="E66" s="217"/>
      <c r="F66" s="217"/>
      <c r="G66" s="218"/>
      <c r="H66" s="219"/>
      <c r="I66" s="170" t="str">
        <f t="shared" si="1"/>
        <v/>
      </c>
      <c r="J66" s="170" t="str">
        <f t="shared" si="2"/>
        <v/>
      </c>
      <c r="K66" s="220"/>
      <c r="L66" s="220"/>
      <c r="M66" s="220"/>
      <c r="N66" s="220"/>
      <c r="O66" s="220"/>
      <c r="P66" s="220"/>
      <c r="Q66" s="220"/>
      <c r="R66" s="220"/>
      <c r="S66" s="220"/>
      <c r="T66" s="220"/>
      <c r="U66" s="220"/>
      <c r="V66" s="220"/>
      <c r="W66" s="220"/>
      <c r="X66" s="220"/>
      <c r="Y66" s="220"/>
      <c r="Z66" s="221" t="str">
        <f t="shared" si="3"/>
        <v/>
      </c>
      <c r="AE66" s="206">
        <f t="shared" si="6"/>
        <v>1</v>
      </c>
      <c r="AF66" s="171">
        <f t="shared" si="4"/>
        <v>0</v>
      </c>
      <c r="AG66" s="171"/>
      <c r="AH66" s="171">
        <f t="shared" si="5"/>
        <v>1</v>
      </c>
    </row>
    <row r="67" spans="2:34" ht="16.5" hidden="1" thickBot="1" x14ac:dyDescent="0.3">
      <c r="B67" s="215" t="str">
        <f t="shared" si="0"/>
        <v/>
      </c>
      <c r="C67" s="178" t="str">
        <f>'התחשיב הבסיסי'!C67</f>
        <v/>
      </c>
      <c r="D67" s="216" t="str">
        <f>'הרכב חברי הוועדה'!J67</f>
        <v/>
      </c>
      <c r="E67" s="217"/>
      <c r="F67" s="217"/>
      <c r="G67" s="218"/>
      <c r="H67" s="219"/>
      <c r="I67" s="170" t="str">
        <f t="shared" si="1"/>
        <v/>
      </c>
      <c r="J67" s="170" t="str">
        <f t="shared" si="2"/>
        <v/>
      </c>
      <c r="K67" s="220"/>
      <c r="L67" s="220"/>
      <c r="M67" s="220"/>
      <c r="N67" s="220"/>
      <c r="O67" s="220"/>
      <c r="P67" s="220"/>
      <c r="Q67" s="220"/>
      <c r="R67" s="220"/>
      <c r="S67" s="220"/>
      <c r="T67" s="220"/>
      <c r="U67" s="220"/>
      <c r="V67" s="220"/>
      <c r="W67" s="220"/>
      <c r="X67" s="220"/>
      <c r="Y67" s="220"/>
      <c r="Z67" s="221" t="str">
        <f t="shared" si="3"/>
        <v/>
      </c>
      <c r="AE67" s="206">
        <f t="shared" si="6"/>
        <v>1</v>
      </c>
      <c r="AF67" s="171">
        <f t="shared" si="4"/>
        <v>0</v>
      </c>
      <c r="AG67" s="171"/>
      <c r="AH67" s="171">
        <f t="shared" si="5"/>
        <v>1</v>
      </c>
    </row>
    <row r="68" spans="2:34" ht="16.5" hidden="1" thickBot="1" x14ac:dyDescent="0.3">
      <c r="B68" s="215" t="str">
        <f t="shared" si="0"/>
        <v/>
      </c>
      <c r="C68" s="178" t="str">
        <f>'התחשיב הבסיסי'!C68</f>
        <v/>
      </c>
      <c r="D68" s="216" t="str">
        <f>'הרכב חברי הוועדה'!J68</f>
        <v/>
      </c>
      <c r="E68" s="217"/>
      <c r="F68" s="217"/>
      <c r="G68" s="218"/>
      <c r="H68" s="219"/>
      <c r="I68" s="170" t="str">
        <f t="shared" si="1"/>
        <v/>
      </c>
      <c r="J68" s="170" t="str">
        <f t="shared" si="2"/>
        <v/>
      </c>
      <c r="K68" s="220"/>
      <c r="L68" s="220"/>
      <c r="M68" s="220"/>
      <c r="N68" s="220"/>
      <c r="O68" s="220"/>
      <c r="P68" s="220"/>
      <c r="Q68" s="220"/>
      <c r="R68" s="220"/>
      <c r="S68" s="220"/>
      <c r="T68" s="220"/>
      <c r="U68" s="220"/>
      <c r="V68" s="220"/>
      <c r="W68" s="220"/>
      <c r="X68" s="220"/>
      <c r="Y68" s="220"/>
      <c r="Z68" s="221" t="str">
        <f t="shared" si="3"/>
        <v/>
      </c>
      <c r="AE68" s="206">
        <f t="shared" si="6"/>
        <v>1</v>
      </c>
      <c r="AF68" s="171">
        <f t="shared" si="4"/>
        <v>0</v>
      </c>
      <c r="AG68" s="171"/>
      <c r="AH68" s="171">
        <f t="shared" si="5"/>
        <v>1</v>
      </c>
    </row>
    <row r="69" spans="2:34" ht="16.5" hidden="1" thickBot="1" x14ac:dyDescent="0.3">
      <c r="B69" s="215" t="str">
        <f t="shared" si="0"/>
        <v/>
      </c>
      <c r="C69" s="178" t="str">
        <f>'התחשיב הבסיסי'!C69</f>
        <v/>
      </c>
      <c r="D69" s="216" t="str">
        <f>'הרכב חברי הוועדה'!J69</f>
        <v/>
      </c>
      <c r="E69" s="217"/>
      <c r="F69" s="217"/>
      <c r="G69" s="218"/>
      <c r="H69" s="219"/>
      <c r="I69" s="170" t="str">
        <f t="shared" si="1"/>
        <v/>
      </c>
      <c r="J69" s="170" t="str">
        <f t="shared" si="2"/>
        <v/>
      </c>
      <c r="K69" s="220"/>
      <c r="L69" s="220"/>
      <c r="M69" s="220"/>
      <c r="N69" s="220"/>
      <c r="O69" s="220"/>
      <c r="P69" s="220"/>
      <c r="Q69" s="220"/>
      <c r="R69" s="220"/>
      <c r="S69" s="220"/>
      <c r="T69" s="220"/>
      <c r="U69" s="220"/>
      <c r="V69" s="220"/>
      <c r="W69" s="220"/>
      <c r="X69" s="220"/>
      <c r="Y69" s="220"/>
      <c r="Z69" s="221" t="str">
        <f t="shared" si="3"/>
        <v/>
      </c>
      <c r="AE69" s="206">
        <f t="shared" si="6"/>
        <v>1</v>
      </c>
      <c r="AF69" s="171">
        <f t="shared" si="4"/>
        <v>0</v>
      </c>
      <c r="AG69" s="171"/>
      <c r="AH69" s="171">
        <f t="shared" si="5"/>
        <v>1</v>
      </c>
    </row>
    <row r="70" spans="2:34" ht="16.5" hidden="1" thickBot="1" x14ac:dyDescent="0.3">
      <c r="B70" s="215" t="str">
        <f t="shared" si="0"/>
        <v/>
      </c>
      <c r="C70" s="178" t="str">
        <f>'התחשיב הבסיסי'!C70</f>
        <v/>
      </c>
      <c r="D70" s="216" t="str">
        <f>'הרכב חברי הוועדה'!J70</f>
        <v/>
      </c>
      <c r="E70" s="217"/>
      <c r="F70" s="217"/>
      <c r="G70" s="218"/>
      <c r="H70" s="219"/>
      <c r="I70" s="170" t="str">
        <f t="shared" si="1"/>
        <v/>
      </c>
      <c r="J70" s="170" t="str">
        <f t="shared" si="2"/>
        <v/>
      </c>
      <c r="K70" s="220"/>
      <c r="L70" s="220"/>
      <c r="M70" s="220"/>
      <c r="N70" s="220"/>
      <c r="O70" s="220"/>
      <c r="P70" s="220"/>
      <c r="Q70" s="220"/>
      <c r="R70" s="220"/>
      <c r="S70" s="220"/>
      <c r="T70" s="220"/>
      <c r="U70" s="220"/>
      <c r="V70" s="220"/>
      <c r="W70" s="220"/>
      <c r="X70" s="220"/>
      <c r="Y70" s="220"/>
      <c r="Z70" s="221" t="str">
        <f t="shared" si="3"/>
        <v/>
      </c>
      <c r="AE70" s="206">
        <f t="shared" si="6"/>
        <v>1</v>
      </c>
      <c r="AF70" s="171">
        <f t="shared" si="4"/>
        <v>0</v>
      </c>
      <c r="AG70" s="171"/>
      <c r="AH70" s="171">
        <f t="shared" si="5"/>
        <v>1</v>
      </c>
    </row>
    <row r="71" spans="2:34" ht="16.5" hidden="1" thickBot="1" x14ac:dyDescent="0.3">
      <c r="B71" s="215" t="str">
        <f t="shared" si="0"/>
        <v/>
      </c>
      <c r="C71" s="178" t="str">
        <f>'התחשיב הבסיסי'!C71</f>
        <v/>
      </c>
      <c r="D71" s="216" t="str">
        <f>'הרכב חברי הוועדה'!J71</f>
        <v/>
      </c>
      <c r="E71" s="217"/>
      <c r="F71" s="217"/>
      <c r="G71" s="218"/>
      <c r="H71" s="219"/>
      <c r="I71" s="170" t="str">
        <f t="shared" si="1"/>
        <v/>
      </c>
      <c r="J71" s="170" t="str">
        <f t="shared" si="2"/>
        <v/>
      </c>
      <c r="K71" s="220"/>
      <c r="L71" s="220"/>
      <c r="M71" s="220"/>
      <c r="N71" s="220"/>
      <c r="O71" s="220"/>
      <c r="P71" s="220"/>
      <c r="Q71" s="220"/>
      <c r="R71" s="220"/>
      <c r="S71" s="220"/>
      <c r="T71" s="220"/>
      <c r="U71" s="220"/>
      <c r="V71" s="220"/>
      <c r="W71" s="220"/>
      <c r="X71" s="220"/>
      <c r="Y71" s="220"/>
      <c r="Z71" s="221" t="str">
        <f t="shared" si="3"/>
        <v/>
      </c>
      <c r="AE71" s="206">
        <f t="shared" si="6"/>
        <v>1</v>
      </c>
      <c r="AF71" s="171">
        <f t="shared" si="4"/>
        <v>0</v>
      </c>
      <c r="AG71" s="171"/>
      <c r="AH71" s="171">
        <f t="shared" si="5"/>
        <v>1</v>
      </c>
    </row>
    <row r="72" spans="2:34" ht="16.5" hidden="1" thickBot="1" x14ac:dyDescent="0.3">
      <c r="B72" s="215" t="str">
        <f t="shared" si="0"/>
        <v/>
      </c>
      <c r="C72" s="178" t="str">
        <f>'התחשיב הבסיסי'!C72</f>
        <v/>
      </c>
      <c r="D72" s="216" t="str">
        <f>'הרכב חברי הוועדה'!J72</f>
        <v/>
      </c>
      <c r="E72" s="217"/>
      <c r="F72" s="217"/>
      <c r="G72" s="218"/>
      <c r="H72" s="219"/>
      <c r="I72" s="170" t="str">
        <f t="shared" si="1"/>
        <v/>
      </c>
      <c r="J72" s="170" t="str">
        <f t="shared" si="2"/>
        <v/>
      </c>
      <c r="K72" s="220"/>
      <c r="L72" s="220"/>
      <c r="M72" s="220"/>
      <c r="N72" s="220"/>
      <c r="O72" s="220"/>
      <c r="P72" s="220"/>
      <c r="Q72" s="220"/>
      <c r="R72" s="220"/>
      <c r="S72" s="220"/>
      <c r="T72" s="220"/>
      <c r="U72" s="220"/>
      <c r="V72" s="220"/>
      <c r="W72" s="220"/>
      <c r="X72" s="220"/>
      <c r="Y72" s="220"/>
      <c r="Z72" s="221" t="str">
        <f t="shared" si="3"/>
        <v/>
      </c>
      <c r="AE72" s="206">
        <f t="shared" si="6"/>
        <v>1</v>
      </c>
      <c r="AF72" s="171">
        <f t="shared" si="4"/>
        <v>0</v>
      </c>
      <c r="AG72" s="171"/>
      <c r="AH72" s="171">
        <f t="shared" si="5"/>
        <v>1</v>
      </c>
    </row>
    <row r="73" spans="2:34" ht="16.5" hidden="1" thickBot="1" x14ac:dyDescent="0.3">
      <c r="B73" s="215" t="str">
        <f t="shared" si="0"/>
        <v/>
      </c>
      <c r="C73" s="178" t="str">
        <f>'התחשיב הבסיסי'!C73</f>
        <v/>
      </c>
      <c r="D73" s="216" t="str">
        <f>'הרכב חברי הוועדה'!J73</f>
        <v/>
      </c>
      <c r="E73" s="217"/>
      <c r="F73" s="217"/>
      <c r="G73" s="218"/>
      <c r="H73" s="219"/>
      <c r="I73" s="170" t="str">
        <f t="shared" si="1"/>
        <v/>
      </c>
      <c r="J73" s="170" t="str">
        <f t="shared" si="2"/>
        <v/>
      </c>
      <c r="K73" s="220"/>
      <c r="L73" s="220"/>
      <c r="M73" s="220"/>
      <c r="N73" s="220"/>
      <c r="O73" s="220"/>
      <c r="P73" s="220"/>
      <c r="Q73" s="220"/>
      <c r="R73" s="220"/>
      <c r="S73" s="220"/>
      <c r="T73" s="220"/>
      <c r="U73" s="220"/>
      <c r="V73" s="220"/>
      <c r="W73" s="220"/>
      <c r="X73" s="220"/>
      <c r="Y73" s="220"/>
      <c r="Z73" s="221" t="str">
        <f t="shared" si="3"/>
        <v/>
      </c>
      <c r="AE73" s="206">
        <f t="shared" si="6"/>
        <v>1</v>
      </c>
      <c r="AF73" s="171">
        <f t="shared" si="4"/>
        <v>0</v>
      </c>
      <c r="AG73" s="171"/>
      <c r="AH73" s="171">
        <f t="shared" si="5"/>
        <v>1</v>
      </c>
    </row>
    <row r="74" spans="2:34" ht="16.5" hidden="1" thickBot="1" x14ac:dyDescent="0.3">
      <c r="B74" s="215" t="str">
        <f t="shared" si="0"/>
        <v/>
      </c>
      <c r="C74" s="178" t="str">
        <f>'התחשיב הבסיסי'!C74</f>
        <v/>
      </c>
      <c r="D74" s="216" t="str">
        <f>'הרכב חברי הוועדה'!J74</f>
        <v/>
      </c>
      <c r="E74" s="217"/>
      <c r="F74" s="217"/>
      <c r="G74" s="218"/>
      <c r="H74" s="219"/>
      <c r="I74" s="170" t="str">
        <f t="shared" si="1"/>
        <v/>
      </c>
      <c r="J74" s="170" t="str">
        <f t="shared" si="2"/>
        <v/>
      </c>
      <c r="K74" s="220"/>
      <c r="L74" s="220"/>
      <c r="M74" s="220"/>
      <c r="N74" s="220"/>
      <c r="O74" s="220"/>
      <c r="P74" s="220"/>
      <c r="Q74" s="220"/>
      <c r="R74" s="220"/>
      <c r="S74" s="220"/>
      <c r="T74" s="220"/>
      <c r="U74" s="220"/>
      <c r="V74" s="220"/>
      <c r="W74" s="220"/>
      <c r="X74" s="220"/>
      <c r="Y74" s="220"/>
      <c r="Z74" s="221" t="str">
        <f t="shared" si="3"/>
        <v/>
      </c>
      <c r="AE74" s="206">
        <f t="shared" si="6"/>
        <v>1</v>
      </c>
      <c r="AF74" s="171">
        <f t="shared" si="4"/>
        <v>0</v>
      </c>
      <c r="AG74" s="171"/>
      <c r="AH74" s="171">
        <f t="shared" si="5"/>
        <v>1</v>
      </c>
    </row>
    <row r="75" spans="2:34" ht="16.5" hidden="1" thickBot="1" x14ac:dyDescent="0.3">
      <c r="B75" s="215" t="str">
        <f t="shared" si="0"/>
        <v/>
      </c>
      <c r="C75" s="178" t="str">
        <f>'התחשיב הבסיסי'!C75</f>
        <v/>
      </c>
      <c r="D75" s="216" t="str">
        <f>'הרכב חברי הוועדה'!J75</f>
        <v/>
      </c>
      <c r="E75" s="217"/>
      <c r="F75" s="217"/>
      <c r="G75" s="218"/>
      <c r="H75" s="219"/>
      <c r="I75" s="170" t="str">
        <f t="shared" si="1"/>
        <v/>
      </c>
      <c r="J75" s="170" t="str">
        <f t="shared" si="2"/>
        <v/>
      </c>
      <c r="K75" s="220"/>
      <c r="L75" s="220"/>
      <c r="M75" s="220"/>
      <c r="N75" s="220"/>
      <c r="O75" s="220"/>
      <c r="P75" s="220"/>
      <c r="Q75" s="220"/>
      <c r="R75" s="220"/>
      <c r="S75" s="220"/>
      <c r="T75" s="220"/>
      <c r="U75" s="220"/>
      <c r="V75" s="220"/>
      <c r="W75" s="220"/>
      <c r="X75" s="220"/>
      <c r="Y75" s="220"/>
      <c r="Z75" s="221" t="str">
        <f t="shared" si="3"/>
        <v/>
      </c>
      <c r="AE75" s="206">
        <f t="shared" si="6"/>
        <v>1</v>
      </c>
      <c r="AF75" s="171">
        <f t="shared" si="4"/>
        <v>0</v>
      </c>
      <c r="AG75" s="171"/>
      <c r="AH75" s="171">
        <f t="shared" si="5"/>
        <v>1</v>
      </c>
    </row>
    <row r="76" spans="2:34" ht="16.5" hidden="1" thickBot="1" x14ac:dyDescent="0.3">
      <c r="B76" s="215" t="str">
        <f t="shared" si="0"/>
        <v/>
      </c>
      <c r="C76" s="178" t="str">
        <f>'התחשיב הבסיסי'!C76</f>
        <v/>
      </c>
      <c r="D76" s="216" t="str">
        <f>'הרכב חברי הוועדה'!J76</f>
        <v/>
      </c>
      <c r="E76" s="217"/>
      <c r="F76" s="217"/>
      <c r="G76" s="218"/>
      <c r="H76" s="219"/>
      <c r="I76" s="170" t="str">
        <f t="shared" si="1"/>
        <v/>
      </c>
      <c r="J76" s="170" t="str">
        <f t="shared" si="2"/>
        <v/>
      </c>
      <c r="K76" s="220"/>
      <c r="L76" s="220"/>
      <c r="M76" s="220"/>
      <c r="N76" s="220"/>
      <c r="O76" s="220"/>
      <c r="P76" s="220"/>
      <c r="Q76" s="220"/>
      <c r="R76" s="220"/>
      <c r="S76" s="220"/>
      <c r="T76" s="220"/>
      <c r="U76" s="220"/>
      <c r="V76" s="220"/>
      <c r="W76" s="220"/>
      <c r="X76" s="220"/>
      <c r="Y76" s="220"/>
      <c r="Z76" s="221" t="str">
        <f t="shared" si="3"/>
        <v/>
      </c>
      <c r="AE76" s="206">
        <f t="shared" si="6"/>
        <v>1</v>
      </c>
      <c r="AF76" s="171">
        <f t="shared" si="4"/>
        <v>0</v>
      </c>
      <c r="AG76" s="171"/>
      <c r="AH76" s="171">
        <f t="shared" si="5"/>
        <v>1</v>
      </c>
    </row>
    <row r="77" spans="2:34" ht="16.5" hidden="1" thickBot="1" x14ac:dyDescent="0.3">
      <c r="B77" s="215" t="str">
        <f t="shared" si="0"/>
        <v/>
      </c>
      <c r="C77" s="178" t="str">
        <f>'התחשיב הבסיסי'!C77</f>
        <v/>
      </c>
      <c r="D77" s="216" t="str">
        <f>'הרכב חברי הוועדה'!J77</f>
        <v/>
      </c>
      <c r="E77" s="217"/>
      <c r="F77" s="217"/>
      <c r="G77" s="218"/>
      <c r="H77" s="219"/>
      <c r="I77" s="170" t="str">
        <f t="shared" si="1"/>
        <v/>
      </c>
      <c r="J77" s="170" t="str">
        <f t="shared" si="2"/>
        <v/>
      </c>
      <c r="K77" s="220"/>
      <c r="L77" s="220"/>
      <c r="M77" s="220"/>
      <c r="N77" s="220"/>
      <c r="O77" s="220"/>
      <c r="P77" s="220"/>
      <c r="Q77" s="220"/>
      <c r="R77" s="220"/>
      <c r="S77" s="220"/>
      <c r="T77" s="220"/>
      <c r="U77" s="220"/>
      <c r="V77" s="220"/>
      <c r="W77" s="220"/>
      <c r="X77" s="220"/>
      <c r="Y77" s="220"/>
      <c r="Z77" s="221" t="str">
        <f t="shared" si="3"/>
        <v/>
      </c>
      <c r="AE77" s="206">
        <f t="shared" si="6"/>
        <v>1</v>
      </c>
      <c r="AF77" s="171">
        <f t="shared" si="4"/>
        <v>0</v>
      </c>
      <c r="AG77" s="171"/>
      <c r="AH77" s="171">
        <f t="shared" si="5"/>
        <v>1</v>
      </c>
    </row>
    <row r="78" spans="2:34" ht="16.5" hidden="1" thickBot="1" x14ac:dyDescent="0.3">
      <c r="B78" s="215" t="str">
        <f t="shared" si="0"/>
        <v/>
      </c>
      <c r="C78" s="178" t="str">
        <f>'התחשיב הבסיסי'!C78</f>
        <v/>
      </c>
      <c r="D78" s="216" t="str">
        <f>'הרכב חברי הוועדה'!J78</f>
        <v/>
      </c>
      <c r="E78" s="217"/>
      <c r="F78" s="217"/>
      <c r="G78" s="218"/>
      <c r="H78" s="219"/>
      <c r="I78" s="170" t="str">
        <f t="shared" si="1"/>
        <v/>
      </c>
      <c r="J78" s="170" t="str">
        <f t="shared" si="2"/>
        <v/>
      </c>
      <c r="K78" s="220"/>
      <c r="L78" s="220"/>
      <c r="M78" s="220"/>
      <c r="N78" s="220"/>
      <c r="O78" s="220"/>
      <c r="P78" s="220"/>
      <c r="Q78" s="220"/>
      <c r="R78" s="220"/>
      <c r="S78" s="220"/>
      <c r="T78" s="220"/>
      <c r="U78" s="220"/>
      <c r="V78" s="220"/>
      <c r="W78" s="220"/>
      <c r="X78" s="220"/>
      <c r="Y78" s="220"/>
      <c r="Z78" s="221" t="str">
        <f t="shared" si="3"/>
        <v/>
      </c>
      <c r="AE78" s="206">
        <f t="shared" si="6"/>
        <v>1</v>
      </c>
      <c r="AF78" s="171">
        <f t="shared" si="4"/>
        <v>0</v>
      </c>
      <c r="AG78" s="171"/>
      <c r="AH78" s="171">
        <f t="shared" si="5"/>
        <v>1</v>
      </c>
    </row>
    <row r="79" spans="2:34" ht="16.5" hidden="1" thickBot="1" x14ac:dyDescent="0.3">
      <c r="B79" s="215" t="str">
        <f t="shared" si="0"/>
        <v/>
      </c>
      <c r="C79" s="178" t="str">
        <f>'התחשיב הבסיסי'!C79</f>
        <v/>
      </c>
      <c r="D79" s="216" t="str">
        <f>'הרכב חברי הוועדה'!J79</f>
        <v/>
      </c>
      <c r="E79" s="217"/>
      <c r="F79" s="217"/>
      <c r="G79" s="218"/>
      <c r="H79" s="219"/>
      <c r="I79" s="170" t="str">
        <f t="shared" si="1"/>
        <v/>
      </c>
      <c r="J79" s="170" t="str">
        <f t="shared" si="2"/>
        <v/>
      </c>
      <c r="K79" s="220"/>
      <c r="L79" s="220"/>
      <c r="M79" s="220"/>
      <c r="N79" s="220"/>
      <c r="O79" s="220"/>
      <c r="P79" s="220"/>
      <c r="Q79" s="220"/>
      <c r="R79" s="220"/>
      <c r="S79" s="220"/>
      <c r="T79" s="220"/>
      <c r="U79" s="220"/>
      <c r="V79" s="220"/>
      <c r="W79" s="220"/>
      <c r="X79" s="220"/>
      <c r="Y79" s="220"/>
      <c r="Z79" s="221" t="str">
        <f t="shared" si="3"/>
        <v/>
      </c>
      <c r="AE79" s="206">
        <f t="shared" si="6"/>
        <v>1</v>
      </c>
      <c r="AF79" s="171">
        <f t="shared" si="4"/>
        <v>0</v>
      </c>
      <c r="AG79" s="171"/>
      <c r="AH79" s="171">
        <f t="shared" si="5"/>
        <v>1</v>
      </c>
    </row>
    <row r="80" spans="2:34" ht="16.5" hidden="1" thickBot="1" x14ac:dyDescent="0.3">
      <c r="B80" s="215" t="str">
        <f t="shared" si="0"/>
        <v/>
      </c>
      <c r="C80" s="178" t="str">
        <f>'התחשיב הבסיסי'!C80</f>
        <v/>
      </c>
      <c r="D80" s="216" t="str">
        <f>'הרכב חברי הוועדה'!J80</f>
        <v/>
      </c>
      <c r="E80" s="217"/>
      <c r="F80" s="217"/>
      <c r="G80" s="218"/>
      <c r="H80" s="219"/>
      <c r="I80" s="170" t="str">
        <f t="shared" si="1"/>
        <v/>
      </c>
      <c r="J80" s="170" t="str">
        <f t="shared" si="2"/>
        <v/>
      </c>
      <c r="K80" s="220"/>
      <c r="L80" s="220"/>
      <c r="M80" s="220"/>
      <c r="N80" s="220"/>
      <c r="O80" s="220"/>
      <c r="P80" s="220"/>
      <c r="Q80" s="220"/>
      <c r="R80" s="220"/>
      <c r="S80" s="220"/>
      <c r="T80" s="220"/>
      <c r="U80" s="220"/>
      <c r="V80" s="220"/>
      <c r="W80" s="220"/>
      <c r="X80" s="220"/>
      <c r="Y80" s="220"/>
      <c r="Z80" s="221" t="str">
        <f t="shared" si="3"/>
        <v/>
      </c>
      <c r="AE80" s="206">
        <f t="shared" si="6"/>
        <v>1</v>
      </c>
      <c r="AF80" s="171">
        <f t="shared" si="4"/>
        <v>0</v>
      </c>
      <c r="AG80" s="171"/>
      <c r="AH80" s="171">
        <f t="shared" si="5"/>
        <v>1</v>
      </c>
    </row>
    <row r="81" spans="2:34" ht="16.5" hidden="1" thickBot="1" x14ac:dyDescent="0.3">
      <c r="B81" s="215" t="str">
        <f t="shared" si="0"/>
        <v/>
      </c>
      <c r="C81" s="178" t="str">
        <f>'התחשיב הבסיסי'!C81</f>
        <v/>
      </c>
      <c r="D81" s="216" t="str">
        <f>'הרכב חברי הוועדה'!J81</f>
        <v/>
      </c>
      <c r="E81" s="217"/>
      <c r="F81" s="217"/>
      <c r="G81" s="218"/>
      <c r="H81" s="219"/>
      <c r="I81" s="170" t="str">
        <f t="shared" si="1"/>
        <v/>
      </c>
      <c r="J81" s="170" t="str">
        <f t="shared" si="2"/>
        <v/>
      </c>
      <c r="K81" s="220"/>
      <c r="L81" s="220"/>
      <c r="M81" s="220"/>
      <c r="N81" s="220"/>
      <c r="O81" s="220"/>
      <c r="P81" s="220"/>
      <c r="Q81" s="220"/>
      <c r="R81" s="220"/>
      <c r="S81" s="220"/>
      <c r="T81" s="220"/>
      <c r="U81" s="220"/>
      <c r="V81" s="220"/>
      <c r="W81" s="220"/>
      <c r="X81" s="220"/>
      <c r="Y81" s="220"/>
      <c r="Z81" s="221" t="str">
        <f t="shared" si="3"/>
        <v/>
      </c>
      <c r="AE81" s="206">
        <f t="shared" si="6"/>
        <v>1</v>
      </c>
      <c r="AF81" s="171">
        <f t="shared" si="4"/>
        <v>0</v>
      </c>
      <c r="AG81" s="171"/>
      <c r="AH81" s="171">
        <f t="shared" si="5"/>
        <v>1</v>
      </c>
    </row>
    <row r="82" spans="2:34" ht="16.5" hidden="1" thickBot="1" x14ac:dyDescent="0.3">
      <c r="B82" s="215" t="str">
        <f t="shared" si="0"/>
        <v/>
      </c>
      <c r="C82" s="178" t="str">
        <f>'התחשיב הבסיסי'!C82</f>
        <v/>
      </c>
      <c r="D82" s="216" t="str">
        <f>'הרכב חברי הוועדה'!J82</f>
        <v/>
      </c>
      <c r="E82" s="217"/>
      <c r="F82" s="217"/>
      <c r="G82" s="218"/>
      <c r="H82" s="219"/>
      <c r="I82" s="170" t="str">
        <f t="shared" si="1"/>
        <v/>
      </c>
      <c r="J82" s="170" t="str">
        <f t="shared" si="2"/>
        <v/>
      </c>
      <c r="K82" s="220"/>
      <c r="L82" s="220"/>
      <c r="M82" s="220"/>
      <c r="N82" s="220"/>
      <c r="O82" s="220"/>
      <c r="P82" s="220"/>
      <c r="Q82" s="220"/>
      <c r="R82" s="220"/>
      <c r="S82" s="220"/>
      <c r="T82" s="220"/>
      <c r="U82" s="220"/>
      <c r="V82" s="220"/>
      <c r="W82" s="220"/>
      <c r="X82" s="220"/>
      <c r="Y82" s="220"/>
      <c r="Z82" s="221" t="str">
        <f t="shared" si="3"/>
        <v/>
      </c>
      <c r="AE82" s="206">
        <f t="shared" si="6"/>
        <v>1</v>
      </c>
      <c r="AF82" s="171">
        <f t="shared" si="4"/>
        <v>0</v>
      </c>
      <c r="AG82" s="171"/>
      <c r="AH82" s="171">
        <f t="shared" si="5"/>
        <v>1</v>
      </c>
    </row>
    <row r="83" spans="2:34" ht="16.5" hidden="1" thickBot="1" x14ac:dyDescent="0.3">
      <c r="B83" s="215" t="str">
        <f t="shared" si="0"/>
        <v/>
      </c>
      <c r="C83" s="178" t="str">
        <f>'התחשיב הבסיסי'!C83</f>
        <v/>
      </c>
      <c r="D83" s="216" t="str">
        <f>'הרכב חברי הוועדה'!J83</f>
        <v/>
      </c>
      <c r="E83" s="217"/>
      <c r="F83" s="217"/>
      <c r="G83" s="218"/>
      <c r="H83" s="219"/>
      <c r="I83" s="170" t="str">
        <f t="shared" si="1"/>
        <v/>
      </c>
      <c r="J83" s="170" t="str">
        <f t="shared" si="2"/>
        <v/>
      </c>
      <c r="K83" s="220"/>
      <c r="L83" s="220"/>
      <c r="M83" s="220"/>
      <c r="N83" s="220"/>
      <c r="O83" s="220"/>
      <c r="P83" s="220"/>
      <c r="Q83" s="220"/>
      <c r="R83" s="220"/>
      <c r="S83" s="220"/>
      <c r="T83" s="220"/>
      <c r="U83" s="220"/>
      <c r="V83" s="220"/>
      <c r="W83" s="220"/>
      <c r="X83" s="220"/>
      <c r="Y83" s="220"/>
      <c r="Z83" s="221" t="str">
        <f t="shared" si="3"/>
        <v/>
      </c>
      <c r="AE83" s="206">
        <f t="shared" si="6"/>
        <v>1</v>
      </c>
      <c r="AF83" s="171">
        <f t="shared" si="4"/>
        <v>0</v>
      </c>
      <c r="AG83" s="171"/>
      <c r="AH83" s="171">
        <f t="shared" si="5"/>
        <v>1</v>
      </c>
    </row>
    <row r="84" spans="2:34" ht="16.5" hidden="1" thickBot="1" x14ac:dyDescent="0.3">
      <c r="B84" s="215" t="str">
        <f t="shared" si="0"/>
        <v/>
      </c>
      <c r="C84" s="178" t="str">
        <f>'התחשיב הבסיסי'!C84</f>
        <v/>
      </c>
      <c r="D84" s="216" t="str">
        <f>'הרכב חברי הוועדה'!J84</f>
        <v/>
      </c>
      <c r="E84" s="217"/>
      <c r="F84" s="217"/>
      <c r="G84" s="218"/>
      <c r="H84" s="219"/>
      <c r="I84" s="170" t="str">
        <f t="shared" si="1"/>
        <v/>
      </c>
      <c r="J84" s="170" t="str">
        <f t="shared" si="2"/>
        <v/>
      </c>
      <c r="K84" s="220"/>
      <c r="L84" s="220"/>
      <c r="M84" s="220"/>
      <c r="N84" s="220"/>
      <c r="O84" s="220"/>
      <c r="P84" s="220"/>
      <c r="Q84" s="220"/>
      <c r="R84" s="220"/>
      <c r="S84" s="220"/>
      <c r="T84" s="220"/>
      <c r="U84" s="220"/>
      <c r="V84" s="220"/>
      <c r="W84" s="220"/>
      <c r="X84" s="220"/>
      <c r="Y84" s="220"/>
      <c r="Z84" s="221" t="str">
        <f t="shared" si="3"/>
        <v/>
      </c>
      <c r="AE84" s="206">
        <f t="shared" si="6"/>
        <v>1</v>
      </c>
      <c r="AF84" s="171">
        <f t="shared" si="4"/>
        <v>0</v>
      </c>
      <c r="AG84" s="171"/>
      <c r="AH84" s="171">
        <f t="shared" si="5"/>
        <v>1</v>
      </c>
    </row>
    <row r="85" spans="2:34" ht="16.5" hidden="1" thickBot="1" x14ac:dyDescent="0.3">
      <c r="B85" s="215" t="str">
        <f t="shared" si="0"/>
        <v/>
      </c>
      <c r="C85" s="178" t="str">
        <f>'התחשיב הבסיסי'!C85</f>
        <v/>
      </c>
      <c r="D85" s="216" t="str">
        <f>'הרכב חברי הוועדה'!J85</f>
        <v/>
      </c>
      <c r="E85" s="217"/>
      <c r="F85" s="217"/>
      <c r="G85" s="218"/>
      <c r="H85" s="219"/>
      <c r="I85" s="170" t="str">
        <f t="shared" si="1"/>
        <v/>
      </c>
      <c r="J85" s="170" t="str">
        <f t="shared" si="2"/>
        <v/>
      </c>
      <c r="K85" s="220"/>
      <c r="L85" s="220"/>
      <c r="M85" s="220"/>
      <c r="N85" s="220"/>
      <c r="O85" s="220"/>
      <c r="P85" s="220"/>
      <c r="Q85" s="220"/>
      <c r="R85" s="220"/>
      <c r="S85" s="220"/>
      <c r="T85" s="220"/>
      <c r="U85" s="220"/>
      <c r="V85" s="220"/>
      <c r="W85" s="220"/>
      <c r="X85" s="220"/>
      <c r="Y85" s="220"/>
      <c r="Z85" s="221" t="str">
        <f t="shared" si="3"/>
        <v/>
      </c>
      <c r="AE85" s="206">
        <f t="shared" si="6"/>
        <v>1</v>
      </c>
      <c r="AF85" s="171">
        <f t="shared" si="4"/>
        <v>0</v>
      </c>
      <c r="AG85" s="171"/>
      <c r="AH85" s="171">
        <f t="shared" si="5"/>
        <v>1</v>
      </c>
    </row>
    <row r="86" spans="2:34" ht="16.5" hidden="1" thickBot="1" x14ac:dyDescent="0.3">
      <c r="B86" s="215" t="str">
        <f t="shared" si="0"/>
        <v/>
      </c>
      <c r="C86" s="178" t="str">
        <f>'התחשיב הבסיסי'!C86</f>
        <v/>
      </c>
      <c r="D86" s="216" t="str">
        <f>'הרכב חברי הוועדה'!J86</f>
        <v/>
      </c>
      <c r="E86" s="217"/>
      <c r="F86" s="217"/>
      <c r="G86" s="218"/>
      <c r="H86" s="219"/>
      <c r="I86" s="170" t="str">
        <f t="shared" si="1"/>
        <v/>
      </c>
      <c r="J86" s="170" t="str">
        <f t="shared" si="2"/>
        <v/>
      </c>
      <c r="K86" s="220"/>
      <c r="L86" s="220"/>
      <c r="M86" s="220"/>
      <c r="N86" s="220"/>
      <c r="O86" s="220"/>
      <c r="P86" s="220"/>
      <c r="Q86" s="220"/>
      <c r="R86" s="220"/>
      <c r="S86" s="220"/>
      <c r="T86" s="220"/>
      <c r="U86" s="220"/>
      <c r="V86" s="220"/>
      <c r="W86" s="220"/>
      <c r="X86" s="220"/>
      <c r="Y86" s="220"/>
      <c r="Z86" s="221" t="str">
        <f t="shared" si="3"/>
        <v/>
      </c>
      <c r="AE86" s="206">
        <f t="shared" si="6"/>
        <v>1</v>
      </c>
      <c r="AF86" s="171">
        <f t="shared" si="4"/>
        <v>0</v>
      </c>
      <c r="AG86" s="171"/>
      <c r="AH86" s="171">
        <f t="shared" si="5"/>
        <v>1</v>
      </c>
    </row>
    <row r="87" spans="2:34" ht="16.5" hidden="1" thickBot="1" x14ac:dyDescent="0.3">
      <c r="B87" s="215" t="str">
        <f t="shared" si="0"/>
        <v/>
      </c>
      <c r="C87" s="178" t="str">
        <f>'התחשיב הבסיסי'!C87</f>
        <v/>
      </c>
      <c r="D87" s="216" t="str">
        <f>'הרכב חברי הוועדה'!J87</f>
        <v/>
      </c>
      <c r="E87" s="217"/>
      <c r="F87" s="217"/>
      <c r="G87" s="218"/>
      <c r="H87" s="219"/>
      <c r="I87" s="170" t="str">
        <f t="shared" si="1"/>
        <v/>
      </c>
      <c r="J87" s="170" t="str">
        <f t="shared" si="2"/>
        <v/>
      </c>
      <c r="K87" s="220"/>
      <c r="L87" s="220"/>
      <c r="M87" s="220"/>
      <c r="N87" s="220"/>
      <c r="O87" s="220"/>
      <c r="P87" s="220"/>
      <c r="Q87" s="220"/>
      <c r="R87" s="220"/>
      <c r="S87" s="220"/>
      <c r="T87" s="220"/>
      <c r="U87" s="220"/>
      <c r="V87" s="220"/>
      <c r="W87" s="220"/>
      <c r="X87" s="220"/>
      <c r="Y87" s="220"/>
      <c r="Z87" s="221" t="str">
        <f t="shared" si="3"/>
        <v/>
      </c>
      <c r="AE87" s="206">
        <f t="shared" si="6"/>
        <v>1</v>
      </c>
      <c r="AF87" s="171">
        <f t="shared" si="4"/>
        <v>0</v>
      </c>
      <c r="AG87" s="171"/>
      <c r="AH87" s="171">
        <f t="shared" si="5"/>
        <v>1</v>
      </c>
    </row>
    <row r="88" spans="2:34" ht="16.5" hidden="1" thickBot="1" x14ac:dyDescent="0.3">
      <c r="B88" s="215" t="str">
        <f t="shared" si="0"/>
        <v/>
      </c>
      <c r="C88" s="178" t="str">
        <f>'התחשיב הבסיסי'!C88</f>
        <v/>
      </c>
      <c r="D88" s="216" t="str">
        <f>'הרכב חברי הוועדה'!J88</f>
        <v/>
      </c>
      <c r="E88" s="217"/>
      <c r="F88" s="217"/>
      <c r="G88" s="218"/>
      <c r="H88" s="219"/>
      <c r="I88" s="170" t="str">
        <f t="shared" si="1"/>
        <v/>
      </c>
      <c r="J88" s="170" t="str">
        <f t="shared" si="2"/>
        <v/>
      </c>
      <c r="K88" s="220"/>
      <c r="L88" s="220"/>
      <c r="M88" s="220"/>
      <c r="N88" s="220"/>
      <c r="O88" s="220"/>
      <c r="P88" s="220"/>
      <c r="Q88" s="220"/>
      <c r="R88" s="220"/>
      <c r="S88" s="220"/>
      <c r="T88" s="220"/>
      <c r="U88" s="220"/>
      <c r="V88" s="220"/>
      <c r="W88" s="220"/>
      <c r="X88" s="220"/>
      <c r="Y88" s="220"/>
      <c r="Z88" s="221" t="str">
        <f t="shared" si="3"/>
        <v/>
      </c>
      <c r="AE88" s="206">
        <f t="shared" si="6"/>
        <v>1</v>
      </c>
      <c r="AF88" s="171">
        <f t="shared" si="4"/>
        <v>0</v>
      </c>
      <c r="AG88" s="171"/>
      <c r="AH88" s="171">
        <f t="shared" si="5"/>
        <v>1</v>
      </c>
    </row>
    <row r="89" spans="2:34" ht="16.5" hidden="1" thickBot="1" x14ac:dyDescent="0.3">
      <c r="B89" s="215" t="str">
        <f t="shared" si="0"/>
        <v/>
      </c>
      <c r="C89" s="178" t="str">
        <f>'התחשיב הבסיסי'!C89</f>
        <v/>
      </c>
      <c r="D89" s="216" t="str">
        <f>'הרכב חברי הוועדה'!J89</f>
        <v/>
      </c>
      <c r="E89" s="217"/>
      <c r="F89" s="217"/>
      <c r="G89" s="218"/>
      <c r="H89" s="219"/>
      <c r="I89" s="170" t="str">
        <f t="shared" si="1"/>
        <v/>
      </c>
      <c r="J89" s="170" t="str">
        <f t="shared" si="2"/>
        <v/>
      </c>
      <c r="K89" s="220"/>
      <c r="L89" s="220"/>
      <c r="M89" s="220"/>
      <c r="N89" s="220"/>
      <c r="O89" s="220"/>
      <c r="P89" s="220"/>
      <c r="Q89" s="220"/>
      <c r="R89" s="220"/>
      <c r="S89" s="220"/>
      <c r="T89" s="220"/>
      <c r="U89" s="220"/>
      <c r="V89" s="220"/>
      <c r="W89" s="220"/>
      <c r="X89" s="220"/>
      <c r="Y89" s="220"/>
      <c r="Z89" s="221" t="str">
        <f t="shared" si="3"/>
        <v/>
      </c>
      <c r="AE89" s="206">
        <f t="shared" si="6"/>
        <v>1</v>
      </c>
      <c r="AF89" s="171">
        <f t="shared" si="4"/>
        <v>0</v>
      </c>
      <c r="AG89" s="171"/>
      <c r="AH89" s="171">
        <f t="shared" si="5"/>
        <v>1</v>
      </c>
    </row>
    <row r="90" spans="2:34" ht="16.5" hidden="1" thickBot="1" x14ac:dyDescent="0.3">
      <c r="B90" s="215" t="str">
        <f t="shared" si="0"/>
        <v/>
      </c>
      <c r="C90" s="178" t="str">
        <f>'התחשיב הבסיסי'!C90</f>
        <v/>
      </c>
      <c r="D90" s="216" t="str">
        <f>'הרכב חברי הוועדה'!J90</f>
        <v/>
      </c>
      <c r="E90" s="217"/>
      <c r="F90" s="217"/>
      <c r="G90" s="218"/>
      <c r="H90" s="219"/>
      <c r="I90" s="170" t="str">
        <f t="shared" si="1"/>
        <v/>
      </c>
      <c r="J90" s="170" t="str">
        <f t="shared" si="2"/>
        <v/>
      </c>
      <c r="K90" s="220"/>
      <c r="L90" s="220"/>
      <c r="M90" s="220"/>
      <c r="N90" s="220"/>
      <c r="O90" s="220"/>
      <c r="P90" s="220"/>
      <c r="Q90" s="220"/>
      <c r="R90" s="220"/>
      <c r="S90" s="220"/>
      <c r="T90" s="220"/>
      <c r="U90" s="220"/>
      <c r="V90" s="220"/>
      <c r="W90" s="220"/>
      <c r="X90" s="220"/>
      <c r="Y90" s="220"/>
      <c r="Z90" s="221" t="str">
        <f t="shared" si="3"/>
        <v/>
      </c>
      <c r="AE90" s="206">
        <f t="shared" si="6"/>
        <v>1</v>
      </c>
      <c r="AF90" s="171">
        <f t="shared" si="4"/>
        <v>0</v>
      </c>
      <c r="AG90" s="171"/>
      <c r="AH90" s="171">
        <f t="shared" si="5"/>
        <v>1</v>
      </c>
    </row>
    <row r="91" spans="2:34" ht="16.5" hidden="1" thickBot="1" x14ac:dyDescent="0.3">
      <c r="B91" s="215" t="str">
        <f t="shared" si="0"/>
        <v/>
      </c>
      <c r="C91" s="178" t="str">
        <f>'התחשיב הבסיסי'!C91</f>
        <v/>
      </c>
      <c r="D91" s="216" t="str">
        <f>'הרכב חברי הוועדה'!J91</f>
        <v/>
      </c>
      <c r="E91" s="217"/>
      <c r="F91" s="217"/>
      <c r="G91" s="218"/>
      <c r="H91" s="219"/>
      <c r="I91" s="170" t="str">
        <f t="shared" si="1"/>
        <v/>
      </c>
      <c r="J91" s="170" t="str">
        <f t="shared" si="2"/>
        <v/>
      </c>
      <c r="K91" s="220"/>
      <c r="L91" s="220"/>
      <c r="M91" s="220"/>
      <c r="N91" s="220"/>
      <c r="O91" s="220"/>
      <c r="P91" s="220"/>
      <c r="Q91" s="220"/>
      <c r="R91" s="220"/>
      <c r="S91" s="220"/>
      <c r="T91" s="220"/>
      <c r="U91" s="220"/>
      <c r="V91" s="220"/>
      <c r="W91" s="220"/>
      <c r="X91" s="220"/>
      <c r="Y91" s="220"/>
      <c r="Z91" s="221" t="str">
        <f t="shared" si="3"/>
        <v/>
      </c>
      <c r="AE91" s="206">
        <f t="shared" si="6"/>
        <v>1</v>
      </c>
      <c r="AF91" s="171">
        <f t="shared" si="4"/>
        <v>0</v>
      </c>
      <c r="AG91" s="171"/>
      <c r="AH91" s="171">
        <f t="shared" si="5"/>
        <v>1</v>
      </c>
    </row>
    <row r="92" spans="2:34" ht="16.5" hidden="1" thickBot="1" x14ac:dyDescent="0.3">
      <c r="B92" s="215" t="str">
        <f t="shared" si="0"/>
        <v/>
      </c>
      <c r="C92" s="178" t="str">
        <f>'התחשיב הבסיסי'!C92</f>
        <v/>
      </c>
      <c r="D92" s="216" t="str">
        <f>'הרכב חברי הוועדה'!J92</f>
        <v/>
      </c>
      <c r="E92" s="217"/>
      <c r="F92" s="217"/>
      <c r="G92" s="218"/>
      <c r="H92" s="219"/>
      <c r="I92" s="170" t="str">
        <f t="shared" si="1"/>
        <v/>
      </c>
      <c r="J92" s="170" t="str">
        <f t="shared" si="2"/>
        <v/>
      </c>
      <c r="K92" s="220"/>
      <c r="L92" s="220"/>
      <c r="M92" s="220"/>
      <c r="N92" s="220"/>
      <c r="O92" s="220"/>
      <c r="P92" s="220"/>
      <c r="Q92" s="220"/>
      <c r="R92" s="220"/>
      <c r="S92" s="220"/>
      <c r="T92" s="220"/>
      <c r="U92" s="220"/>
      <c r="V92" s="220"/>
      <c r="W92" s="220"/>
      <c r="X92" s="220"/>
      <c r="Y92" s="220"/>
      <c r="Z92" s="221" t="str">
        <f t="shared" si="3"/>
        <v/>
      </c>
      <c r="AE92" s="206">
        <f t="shared" si="6"/>
        <v>1</v>
      </c>
      <c r="AF92" s="171">
        <f t="shared" si="4"/>
        <v>0</v>
      </c>
      <c r="AG92" s="171"/>
      <c r="AH92" s="171">
        <f t="shared" si="5"/>
        <v>1</v>
      </c>
    </row>
    <row r="93" spans="2:34" ht="16.5" hidden="1" thickBot="1" x14ac:dyDescent="0.3">
      <c r="B93" s="215" t="str">
        <f t="shared" si="0"/>
        <v/>
      </c>
      <c r="C93" s="178" t="str">
        <f>'התחשיב הבסיסי'!C93</f>
        <v/>
      </c>
      <c r="D93" s="216" t="str">
        <f>'הרכב חברי הוועדה'!J93</f>
        <v/>
      </c>
      <c r="E93" s="217"/>
      <c r="F93" s="217"/>
      <c r="G93" s="218"/>
      <c r="H93" s="219"/>
      <c r="I93" s="170" t="str">
        <f t="shared" si="1"/>
        <v/>
      </c>
      <c r="J93" s="170" t="str">
        <f t="shared" si="2"/>
        <v/>
      </c>
      <c r="K93" s="220"/>
      <c r="L93" s="220"/>
      <c r="M93" s="220"/>
      <c r="N93" s="220"/>
      <c r="O93" s="220"/>
      <c r="P93" s="220"/>
      <c r="Q93" s="220"/>
      <c r="R93" s="220"/>
      <c r="S93" s="220"/>
      <c r="T93" s="220"/>
      <c r="U93" s="220"/>
      <c r="V93" s="220"/>
      <c r="W93" s="220"/>
      <c r="X93" s="220"/>
      <c r="Y93" s="220"/>
      <c r="Z93" s="221" t="str">
        <f t="shared" si="3"/>
        <v/>
      </c>
      <c r="AE93" s="206">
        <f t="shared" si="6"/>
        <v>1</v>
      </c>
      <c r="AF93" s="171">
        <f t="shared" si="4"/>
        <v>0</v>
      </c>
      <c r="AG93" s="171"/>
      <c r="AH93" s="171">
        <f t="shared" si="5"/>
        <v>1</v>
      </c>
    </row>
    <row r="94" spans="2:34" ht="16.5" hidden="1" thickBot="1" x14ac:dyDescent="0.3">
      <c r="B94" s="215" t="str">
        <f t="shared" si="0"/>
        <v/>
      </c>
      <c r="C94" s="178" t="str">
        <f>'התחשיב הבסיסי'!C94</f>
        <v/>
      </c>
      <c r="D94" s="216" t="str">
        <f>'הרכב חברי הוועדה'!J94</f>
        <v/>
      </c>
      <c r="E94" s="217"/>
      <c r="F94" s="217"/>
      <c r="G94" s="218"/>
      <c r="H94" s="219"/>
      <c r="I94" s="170" t="str">
        <f t="shared" si="1"/>
        <v/>
      </c>
      <c r="J94" s="170" t="str">
        <f t="shared" si="2"/>
        <v/>
      </c>
      <c r="K94" s="220"/>
      <c r="L94" s="220"/>
      <c r="M94" s="220"/>
      <c r="N94" s="220"/>
      <c r="O94" s="220"/>
      <c r="P94" s="220"/>
      <c r="Q94" s="220"/>
      <c r="R94" s="220"/>
      <c r="S94" s="220"/>
      <c r="T94" s="220"/>
      <c r="U94" s="220"/>
      <c r="V94" s="220"/>
      <c r="W94" s="220"/>
      <c r="X94" s="220"/>
      <c r="Y94" s="220"/>
      <c r="Z94" s="221" t="str">
        <f t="shared" si="3"/>
        <v/>
      </c>
      <c r="AE94" s="206">
        <f t="shared" si="6"/>
        <v>1</v>
      </c>
      <c r="AF94" s="171">
        <f t="shared" si="4"/>
        <v>0</v>
      </c>
      <c r="AG94" s="171"/>
      <c r="AH94" s="171">
        <f t="shared" si="5"/>
        <v>1</v>
      </c>
    </row>
    <row r="95" spans="2:34" ht="16.5" hidden="1" thickBot="1" x14ac:dyDescent="0.3">
      <c r="B95" s="215" t="str">
        <f t="shared" si="0"/>
        <v/>
      </c>
      <c r="C95" s="178" t="str">
        <f>'התחשיב הבסיסי'!C95</f>
        <v/>
      </c>
      <c r="D95" s="216" t="str">
        <f>'הרכב חברי הוועדה'!J95</f>
        <v/>
      </c>
      <c r="E95" s="217"/>
      <c r="F95" s="217"/>
      <c r="G95" s="218"/>
      <c r="H95" s="219"/>
      <c r="I95" s="170" t="str">
        <f t="shared" si="1"/>
        <v/>
      </c>
      <c r="J95" s="170" t="str">
        <f t="shared" si="2"/>
        <v/>
      </c>
      <c r="K95" s="220"/>
      <c r="L95" s="220"/>
      <c r="M95" s="220"/>
      <c r="N95" s="220"/>
      <c r="O95" s="220"/>
      <c r="P95" s="220"/>
      <c r="Q95" s="220"/>
      <c r="R95" s="220"/>
      <c r="S95" s="220"/>
      <c r="T95" s="220"/>
      <c r="U95" s="220"/>
      <c r="V95" s="220"/>
      <c r="W95" s="220"/>
      <c r="X95" s="220"/>
      <c r="Y95" s="220"/>
      <c r="Z95" s="221" t="str">
        <f t="shared" si="3"/>
        <v/>
      </c>
      <c r="AE95" s="206">
        <f t="shared" si="6"/>
        <v>1</v>
      </c>
      <c r="AF95" s="171">
        <f t="shared" si="4"/>
        <v>0</v>
      </c>
      <c r="AG95" s="171"/>
      <c r="AH95" s="171">
        <f t="shared" si="5"/>
        <v>1</v>
      </c>
    </row>
    <row r="96" spans="2:34" ht="16.5" hidden="1" thickBot="1" x14ac:dyDescent="0.3">
      <c r="B96" s="215" t="str">
        <f t="shared" ref="B96:B130" si="7">IF(C96="","",ROW()-30)</f>
        <v/>
      </c>
      <c r="C96" s="178" t="str">
        <f>'התחשיב הבסיסי'!C96</f>
        <v/>
      </c>
      <c r="D96" s="216" t="str">
        <f>'הרכב חברי הוועדה'!J96</f>
        <v/>
      </c>
      <c r="E96" s="217"/>
      <c r="F96" s="217"/>
      <c r="G96" s="218"/>
      <c r="H96" s="219"/>
      <c r="I96" s="170" t="str">
        <f t="shared" ref="I96:I130" si="8">IF(C96="","",IF(AH96&lt;&gt;1,$AH$1,IFERROR(IF(E96=1,$D$5*D96,D96),$AH$1)))</f>
        <v/>
      </c>
      <c r="J96" s="170" t="str">
        <f t="shared" ref="J96:J130" si="9">IF(C96="","",IF($AH$27&lt;&gt;1,$AH$1,IFERROR(I96/SUMIF($I$31:$I$130,"&lt;&gt;#DIV/0!"),$AH$1)))</f>
        <v/>
      </c>
      <c r="K96" s="220"/>
      <c r="L96" s="220"/>
      <c r="M96" s="220"/>
      <c r="N96" s="220"/>
      <c r="O96" s="220"/>
      <c r="P96" s="220"/>
      <c r="Q96" s="220"/>
      <c r="R96" s="220"/>
      <c r="S96" s="220"/>
      <c r="T96" s="220"/>
      <c r="U96" s="220"/>
      <c r="V96" s="220"/>
      <c r="W96" s="220"/>
      <c r="X96" s="220"/>
      <c r="Y96" s="220"/>
      <c r="Z96" s="221" t="str">
        <f t="shared" ref="Z96:Z130" si="10">IF(C96="","",IF($AH$27&lt;&gt;1,$AH$1,IFERROR(J96*$C$2,$AH$1)))</f>
        <v/>
      </c>
      <c r="AE96" s="206">
        <f t="shared" ref="AE96:AE130" si="11">IF(D96=$AH$1,0,1)</f>
        <v>1</v>
      </c>
      <c r="AF96" s="171">
        <f t="shared" ref="AF96:AF130" si="12">IF(E96="",0,IFERROR(IF(E96*1&gt;=0,1,0),0))</f>
        <v>0</v>
      </c>
      <c r="AG96" s="171"/>
      <c r="AH96" s="171">
        <f t="shared" ref="AH96:AH130" si="13">IF($C96="",1,IFERROR(IF(SUM(AE96:AG96)=COUNT(AE96:AG96),1,0),0))</f>
        <v>1</v>
      </c>
    </row>
    <row r="97" spans="2:34" ht="16.5" hidden="1" thickBot="1" x14ac:dyDescent="0.3">
      <c r="B97" s="215" t="str">
        <f t="shared" si="7"/>
        <v/>
      </c>
      <c r="C97" s="178" t="str">
        <f>'התחשיב הבסיסי'!C97</f>
        <v/>
      </c>
      <c r="D97" s="216" t="str">
        <f>'הרכב חברי הוועדה'!J97</f>
        <v/>
      </c>
      <c r="E97" s="217"/>
      <c r="F97" s="217"/>
      <c r="G97" s="218"/>
      <c r="H97" s="219"/>
      <c r="I97" s="170" t="str">
        <f t="shared" si="8"/>
        <v/>
      </c>
      <c r="J97" s="170" t="str">
        <f t="shared" si="9"/>
        <v/>
      </c>
      <c r="K97" s="220"/>
      <c r="L97" s="220"/>
      <c r="M97" s="220"/>
      <c r="N97" s="220"/>
      <c r="O97" s="220"/>
      <c r="P97" s="220"/>
      <c r="Q97" s="220"/>
      <c r="R97" s="220"/>
      <c r="S97" s="220"/>
      <c r="T97" s="220"/>
      <c r="U97" s="220"/>
      <c r="V97" s="220"/>
      <c r="W97" s="220"/>
      <c r="X97" s="220"/>
      <c r="Y97" s="220"/>
      <c r="Z97" s="221" t="str">
        <f t="shared" si="10"/>
        <v/>
      </c>
      <c r="AE97" s="206">
        <f t="shared" si="11"/>
        <v>1</v>
      </c>
      <c r="AF97" s="171">
        <f t="shared" si="12"/>
        <v>0</v>
      </c>
      <c r="AG97" s="171"/>
      <c r="AH97" s="171">
        <f t="shared" si="13"/>
        <v>1</v>
      </c>
    </row>
    <row r="98" spans="2:34" ht="16.5" hidden="1" thickBot="1" x14ac:dyDescent="0.3">
      <c r="B98" s="215" t="str">
        <f t="shared" si="7"/>
        <v/>
      </c>
      <c r="C98" s="178" t="str">
        <f>'התחשיב הבסיסי'!C98</f>
        <v/>
      </c>
      <c r="D98" s="216" t="str">
        <f>'הרכב חברי הוועדה'!J98</f>
        <v/>
      </c>
      <c r="E98" s="217"/>
      <c r="F98" s="217"/>
      <c r="G98" s="218"/>
      <c r="H98" s="219"/>
      <c r="I98" s="170" t="str">
        <f t="shared" si="8"/>
        <v/>
      </c>
      <c r="J98" s="170" t="str">
        <f t="shared" si="9"/>
        <v/>
      </c>
      <c r="K98" s="220"/>
      <c r="L98" s="220"/>
      <c r="M98" s="220"/>
      <c r="N98" s="220"/>
      <c r="O98" s="220"/>
      <c r="P98" s="220"/>
      <c r="Q98" s="220"/>
      <c r="R98" s="220"/>
      <c r="S98" s="220"/>
      <c r="T98" s="220"/>
      <c r="U98" s="220"/>
      <c r="V98" s="220"/>
      <c r="W98" s="220"/>
      <c r="X98" s="220"/>
      <c r="Y98" s="220"/>
      <c r="Z98" s="221" t="str">
        <f t="shared" si="10"/>
        <v/>
      </c>
      <c r="AE98" s="206">
        <f t="shared" si="11"/>
        <v>1</v>
      </c>
      <c r="AF98" s="171">
        <f t="shared" si="12"/>
        <v>0</v>
      </c>
      <c r="AG98" s="171"/>
      <c r="AH98" s="171">
        <f t="shared" si="13"/>
        <v>1</v>
      </c>
    </row>
    <row r="99" spans="2:34" ht="16.5" hidden="1" thickBot="1" x14ac:dyDescent="0.3">
      <c r="B99" s="215" t="str">
        <f t="shared" si="7"/>
        <v/>
      </c>
      <c r="C99" s="178" t="str">
        <f>'התחשיב הבסיסי'!C99</f>
        <v/>
      </c>
      <c r="D99" s="216" t="str">
        <f>'הרכב חברי הוועדה'!J99</f>
        <v/>
      </c>
      <c r="E99" s="217"/>
      <c r="F99" s="217"/>
      <c r="G99" s="218"/>
      <c r="H99" s="219"/>
      <c r="I99" s="170" t="str">
        <f t="shared" si="8"/>
        <v/>
      </c>
      <c r="J99" s="170" t="str">
        <f t="shared" si="9"/>
        <v/>
      </c>
      <c r="K99" s="220"/>
      <c r="L99" s="220"/>
      <c r="M99" s="220"/>
      <c r="N99" s="220"/>
      <c r="O99" s="220"/>
      <c r="P99" s="220"/>
      <c r="Q99" s="220"/>
      <c r="R99" s="220"/>
      <c r="S99" s="220"/>
      <c r="T99" s="220"/>
      <c r="U99" s="220"/>
      <c r="V99" s="220"/>
      <c r="W99" s="220"/>
      <c r="X99" s="220"/>
      <c r="Y99" s="220"/>
      <c r="Z99" s="221" t="str">
        <f t="shared" si="10"/>
        <v/>
      </c>
      <c r="AE99" s="206">
        <f t="shared" si="11"/>
        <v>1</v>
      </c>
      <c r="AF99" s="171">
        <f t="shared" si="12"/>
        <v>0</v>
      </c>
      <c r="AG99" s="171"/>
      <c r="AH99" s="171">
        <f t="shared" si="13"/>
        <v>1</v>
      </c>
    </row>
    <row r="100" spans="2:34" ht="16.5" hidden="1" thickBot="1" x14ac:dyDescent="0.3">
      <c r="B100" s="215" t="str">
        <f t="shared" si="7"/>
        <v/>
      </c>
      <c r="C100" s="178" t="str">
        <f>'התחשיב הבסיסי'!C100</f>
        <v/>
      </c>
      <c r="D100" s="216" t="str">
        <f>'הרכב חברי הוועדה'!J100</f>
        <v/>
      </c>
      <c r="E100" s="217"/>
      <c r="F100" s="217"/>
      <c r="G100" s="218"/>
      <c r="H100" s="219"/>
      <c r="I100" s="170" t="str">
        <f t="shared" si="8"/>
        <v/>
      </c>
      <c r="J100" s="170" t="str">
        <f t="shared" si="9"/>
        <v/>
      </c>
      <c r="K100" s="220"/>
      <c r="L100" s="220"/>
      <c r="M100" s="220"/>
      <c r="N100" s="220"/>
      <c r="O100" s="220"/>
      <c r="P100" s="220"/>
      <c r="Q100" s="220"/>
      <c r="R100" s="220"/>
      <c r="S100" s="220"/>
      <c r="T100" s="220"/>
      <c r="U100" s="220"/>
      <c r="V100" s="220"/>
      <c r="W100" s="220"/>
      <c r="X100" s="220"/>
      <c r="Y100" s="220"/>
      <c r="Z100" s="221" t="str">
        <f t="shared" si="10"/>
        <v/>
      </c>
      <c r="AE100" s="206">
        <f t="shared" si="11"/>
        <v>1</v>
      </c>
      <c r="AF100" s="171">
        <f t="shared" si="12"/>
        <v>0</v>
      </c>
      <c r="AG100" s="171"/>
      <c r="AH100" s="171">
        <f t="shared" si="13"/>
        <v>1</v>
      </c>
    </row>
    <row r="101" spans="2:34" ht="16.5" hidden="1" thickBot="1" x14ac:dyDescent="0.3">
      <c r="B101" s="215" t="str">
        <f t="shared" si="7"/>
        <v/>
      </c>
      <c r="C101" s="178" t="str">
        <f>'התחשיב הבסיסי'!C101</f>
        <v/>
      </c>
      <c r="D101" s="216" t="str">
        <f>'הרכב חברי הוועדה'!J101</f>
        <v/>
      </c>
      <c r="E101" s="217"/>
      <c r="F101" s="217"/>
      <c r="G101" s="218"/>
      <c r="H101" s="219"/>
      <c r="I101" s="170" t="str">
        <f t="shared" si="8"/>
        <v/>
      </c>
      <c r="J101" s="170" t="str">
        <f t="shared" si="9"/>
        <v/>
      </c>
      <c r="K101" s="220"/>
      <c r="L101" s="220"/>
      <c r="M101" s="220"/>
      <c r="N101" s="220"/>
      <c r="O101" s="220"/>
      <c r="P101" s="220"/>
      <c r="Q101" s="220"/>
      <c r="R101" s="220"/>
      <c r="S101" s="220"/>
      <c r="T101" s="220"/>
      <c r="U101" s="220"/>
      <c r="V101" s="220"/>
      <c r="W101" s="220"/>
      <c r="X101" s="220"/>
      <c r="Y101" s="220"/>
      <c r="Z101" s="221" t="str">
        <f t="shared" si="10"/>
        <v/>
      </c>
      <c r="AE101" s="206">
        <f t="shared" si="11"/>
        <v>1</v>
      </c>
      <c r="AF101" s="171">
        <f t="shared" si="12"/>
        <v>0</v>
      </c>
      <c r="AG101" s="171"/>
      <c r="AH101" s="171">
        <f t="shared" si="13"/>
        <v>1</v>
      </c>
    </row>
    <row r="102" spans="2:34" ht="16.5" hidden="1" thickBot="1" x14ac:dyDescent="0.3">
      <c r="B102" s="215" t="str">
        <f t="shared" si="7"/>
        <v/>
      </c>
      <c r="C102" s="178" t="str">
        <f>'התחשיב הבסיסי'!C102</f>
        <v/>
      </c>
      <c r="D102" s="216" t="str">
        <f>'הרכב חברי הוועדה'!J102</f>
        <v/>
      </c>
      <c r="E102" s="217"/>
      <c r="F102" s="217"/>
      <c r="G102" s="218"/>
      <c r="H102" s="219"/>
      <c r="I102" s="170" t="str">
        <f t="shared" si="8"/>
        <v/>
      </c>
      <c r="J102" s="170" t="str">
        <f t="shared" si="9"/>
        <v/>
      </c>
      <c r="K102" s="220"/>
      <c r="L102" s="220"/>
      <c r="M102" s="220"/>
      <c r="N102" s="220"/>
      <c r="O102" s="220"/>
      <c r="P102" s="220"/>
      <c r="Q102" s="220"/>
      <c r="R102" s="220"/>
      <c r="S102" s="220"/>
      <c r="T102" s="220"/>
      <c r="U102" s="220"/>
      <c r="V102" s="220"/>
      <c r="W102" s="220"/>
      <c r="X102" s="220"/>
      <c r="Y102" s="220"/>
      <c r="Z102" s="221" t="str">
        <f t="shared" si="10"/>
        <v/>
      </c>
      <c r="AE102" s="206">
        <f t="shared" si="11"/>
        <v>1</v>
      </c>
      <c r="AF102" s="171">
        <f t="shared" si="12"/>
        <v>0</v>
      </c>
      <c r="AG102" s="171"/>
      <c r="AH102" s="171">
        <f t="shared" si="13"/>
        <v>1</v>
      </c>
    </row>
    <row r="103" spans="2:34" ht="16.5" hidden="1" thickBot="1" x14ac:dyDescent="0.3">
      <c r="B103" s="215" t="str">
        <f t="shared" si="7"/>
        <v/>
      </c>
      <c r="C103" s="178" t="str">
        <f>'התחשיב הבסיסי'!C103</f>
        <v/>
      </c>
      <c r="D103" s="216" t="str">
        <f>'הרכב חברי הוועדה'!J103</f>
        <v/>
      </c>
      <c r="E103" s="217"/>
      <c r="F103" s="217"/>
      <c r="G103" s="218"/>
      <c r="H103" s="219"/>
      <c r="I103" s="170" t="str">
        <f t="shared" si="8"/>
        <v/>
      </c>
      <c r="J103" s="170" t="str">
        <f t="shared" si="9"/>
        <v/>
      </c>
      <c r="K103" s="220"/>
      <c r="L103" s="220"/>
      <c r="M103" s="220"/>
      <c r="N103" s="220"/>
      <c r="O103" s="220"/>
      <c r="P103" s="220"/>
      <c r="Q103" s="220"/>
      <c r="R103" s="220"/>
      <c r="S103" s="220"/>
      <c r="T103" s="220"/>
      <c r="U103" s="220"/>
      <c r="V103" s="220"/>
      <c r="W103" s="220"/>
      <c r="X103" s="220"/>
      <c r="Y103" s="220"/>
      <c r="Z103" s="221" t="str">
        <f t="shared" si="10"/>
        <v/>
      </c>
      <c r="AE103" s="206">
        <f t="shared" si="11"/>
        <v>1</v>
      </c>
      <c r="AF103" s="171">
        <f t="shared" si="12"/>
        <v>0</v>
      </c>
      <c r="AG103" s="171"/>
      <c r="AH103" s="171">
        <f t="shared" si="13"/>
        <v>1</v>
      </c>
    </row>
    <row r="104" spans="2:34" ht="16.5" hidden="1" thickBot="1" x14ac:dyDescent="0.3">
      <c r="B104" s="215" t="str">
        <f t="shared" si="7"/>
        <v/>
      </c>
      <c r="C104" s="178" t="str">
        <f>'התחשיב הבסיסי'!C104</f>
        <v/>
      </c>
      <c r="D104" s="216" t="str">
        <f>'הרכב חברי הוועדה'!J104</f>
        <v/>
      </c>
      <c r="E104" s="217"/>
      <c r="F104" s="217"/>
      <c r="G104" s="218"/>
      <c r="H104" s="219"/>
      <c r="I104" s="170" t="str">
        <f t="shared" si="8"/>
        <v/>
      </c>
      <c r="J104" s="170" t="str">
        <f t="shared" si="9"/>
        <v/>
      </c>
      <c r="K104" s="220"/>
      <c r="L104" s="220"/>
      <c r="M104" s="220"/>
      <c r="N104" s="220"/>
      <c r="O104" s="220"/>
      <c r="P104" s="220"/>
      <c r="Q104" s="220"/>
      <c r="R104" s="220"/>
      <c r="S104" s="220"/>
      <c r="T104" s="220"/>
      <c r="U104" s="220"/>
      <c r="V104" s="220"/>
      <c r="W104" s="220"/>
      <c r="X104" s="220"/>
      <c r="Y104" s="220"/>
      <c r="Z104" s="221" t="str">
        <f t="shared" si="10"/>
        <v/>
      </c>
      <c r="AE104" s="206">
        <f t="shared" si="11"/>
        <v>1</v>
      </c>
      <c r="AF104" s="171">
        <f t="shared" si="12"/>
        <v>0</v>
      </c>
      <c r="AG104" s="171"/>
      <c r="AH104" s="171">
        <f t="shared" si="13"/>
        <v>1</v>
      </c>
    </row>
    <row r="105" spans="2:34" ht="16.5" hidden="1" thickBot="1" x14ac:dyDescent="0.3">
      <c r="B105" s="215" t="str">
        <f t="shared" si="7"/>
        <v/>
      </c>
      <c r="C105" s="178" t="str">
        <f>'התחשיב הבסיסי'!C105</f>
        <v/>
      </c>
      <c r="D105" s="216" t="str">
        <f>'הרכב חברי הוועדה'!J105</f>
        <v/>
      </c>
      <c r="E105" s="217"/>
      <c r="F105" s="217"/>
      <c r="G105" s="218"/>
      <c r="H105" s="219"/>
      <c r="I105" s="170" t="str">
        <f t="shared" si="8"/>
        <v/>
      </c>
      <c r="J105" s="170" t="str">
        <f t="shared" si="9"/>
        <v/>
      </c>
      <c r="K105" s="220"/>
      <c r="L105" s="220"/>
      <c r="M105" s="220"/>
      <c r="N105" s="220"/>
      <c r="O105" s="220"/>
      <c r="P105" s="220"/>
      <c r="Q105" s="220"/>
      <c r="R105" s="220"/>
      <c r="S105" s="220"/>
      <c r="T105" s="220"/>
      <c r="U105" s="220"/>
      <c r="V105" s="220"/>
      <c r="W105" s="220"/>
      <c r="X105" s="220"/>
      <c r="Y105" s="220"/>
      <c r="Z105" s="221" t="str">
        <f t="shared" si="10"/>
        <v/>
      </c>
      <c r="AE105" s="206">
        <f t="shared" si="11"/>
        <v>1</v>
      </c>
      <c r="AF105" s="171">
        <f t="shared" si="12"/>
        <v>0</v>
      </c>
      <c r="AG105" s="171"/>
      <c r="AH105" s="171">
        <f t="shared" si="13"/>
        <v>1</v>
      </c>
    </row>
    <row r="106" spans="2:34" ht="16.5" hidden="1" thickBot="1" x14ac:dyDescent="0.3">
      <c r="B106" s="215" t="str">
        <f t="shared" si="7"/>
        <v/>
      </c>
      <c r="C106" s="178" t="str">
        <f>'התחשיב הבסיסי'!C106</f>
        <v/>
      </c>
      <c r="D106" s="216" t="str">
        <f>'הרכב חברי הוועדה'!J106</f>
        <v/>
      </c>
      <c r="E106" s="217"/>
      <c r="F106" s="217"/>
      <c r="G106" s="218"/>
      <c r="H106" s="219"/>
      <c r="I106" s="170" t="str">
        <f t="shared" si="8"/>
        <v/>
      </c>
      <c r="J106" s="170" t="str">
        <f t="shared" si="9"/>
        <v/>
      </c>
      <c r="K106" s="220"/>
      <c r="L106" s="220"/>
      <c r="M106" s="220"/>
      <c r="N106" s="220"/>
      <c r="O106" s="220"/>
      <c r="P106" s="220"/>
      <c r="Q106" s="220"/>
      <c r="R106" s="220"/>
      <c r="S106" s="220"/>
      <c r="T106" s="220"/>
      <c r="U106" s="220"/>
      <c r="V106" s="220"/>
      <c r="W106" s="220"/>
      <c r="X106" s="220"/>
      <c r="Y106" s="220"/>
      <c r="Z106" s="221" t="str">
        <f t="shared" si="10"/>
        <v/>
      </c>
      <c r="AE106" s="206">
        <f t="shared" si="11"/>
        <v>1</v>
      </c>
      <c r="AF106" s="171">
        <f t="shared" si="12"/>
        <v>0</v>
      </c>
      <c r="AG106" s="171"/>
      <c r="AH106" s="171">
        <f t="shared" si="13"/>
        <v>1</v>
      </c>
    </row>
    <row r="107" spans="2:34" ht="16.5" hidden="1" thickBot="1" x14ac:dyDescent="0.3">
      <c r="B107" s="215" t="str">
        <f t="shared" si="7"/>
        <v/>
      </c>
      <c r="C107" s="178" t="str">
        <f>'התחשיב הבסיסי'!C107</f>
        <v/>
      </c>
      <c r="D107" s="216" t="str">
        <f>'הרכב חברי הוועדה'!J107</f>
        <v/>
      </c>
      <c r="E107" s="217"/>
      <c r="F107" s="217"/>
      <c r="G107" s="218"/>
      <c r="H107" s="219"/>
      <c r="I107" s="170" t="str">
        <f t="shared" si="8"/>
        <v/>
      </c>
      <c r="J107" s="170" t="str">
        <f t="shared" si="9"/>
        <v/>
      </c>
      <c r="K107" s="220"/>
      <c r="L107" s="220"/>
      <c r="M107" s="220"/>
      <c r="N107" s="220"/>
      <c r="O107" s="220"/>
      <c r="P107" s="220"/>
      <c r="Q107" s="220"/>
      <c r="R107" s="220"/>
      <c r="S107" s="220"/>
      <c r="T107" s="220"/>
      <c r="U107" s="220"/>
      <c r="V107" s="220"/>
      <c r="W107" s="220"/>
      <c r="X107" s="220"/>
      <c r="Y107" s="220"/>
      <c r="Z107" s="221" t="str">
        <f t="shared" si="10"/>
        <v/>
      </c>
      <c r="AE107" s="206">
        <f t="shared" si="11"/>
        <v>1</v>
      </c>
      <c r="AF107" s="171">
        <f t="shared" si="12"/>
        <v>0</v>
      </c>
      <c r="AG107" s="171"/>
      <c r="AH107" s="171">
        <f t="shared" si="13"/>
        <v>1</v>
      </c>
    </row>
    <row r="108" spans="2:34" ht="16.5" hidden="1" thickBot="1" x14ac:dyDescent="0.3">
      <c r="B108" s="215" t="str">
        <f t="shared" si="7"/>
        <v/>
      </c>
      <c r="C108" s="178" t="str">
        <f>'התחשיב הבסיסי'!C108</f>
        <v/>
      </c>
      <c r="D108" s="216" t="str">
        <f>'הרכב חברי הוועדה'!J108</f>
        <v/>
      </c>
      <c r="E108" s="217"/>
      <c r="F108" s="217"/>
      <c r="G108" s="218"/>
      <c r="H108" s="219"/>
      <c r="I108" s="170" t="str">
        <f t="shared" si="8"/>
        <v/>
      </c>
      <c r="J108" s="170" t="str">
        <f t="shared" si="9"/>
        <v/>
      </c>
      <c r="K108" s="220"/>
      <c r="L108" s="220"/>
      <c r="M108" s="220"/>
      <c r="N108" s="220"/>
      <c r="O108" s="220"/>
      <c r="P108" s="220"/>
      <c r="Q108" s="220"/>
      <c r="R108" s="220"/>
      <c r="S108" s="220"/>
      <c r="T108" s="220"/>
      <c r="U108" s="220"/>
      <c r="V108" s="220"/>
      <c r="W108" s="220"/>
      <c r="X108" s="220"/>
      <c r="Y108" s="220"/>
      <c r="Z108" s="221" t="str">
        <f t="shared" si="10"/>
        <v/>
      </c>
      <c r="AE108" s="206">
        <f t="shared" si="11"/>
        <v>1</v>
      </c>
      <c r="AF108" s="171">
        <f t="shared" si="12"/>
        <v>0</v>
      </c>
      <c r="AG108" s="171"/>
      <c r="AH108" s="171">
        <f t="shared" si="13"/>
        <v>1</v>
      </c>
    </row>
    <row r="109" spans="2:34" ht="16.5" hidden="1" thickBot="1" x14ac:dyDescent="0.3">
      <c r="B109" s="215" t="str">
        <f t="shared" si="7"/>
        <v/>
      </c>
      <c r="C109" s="178" t="str">
        <f>'התחשיב הבסיסי'!C109</f>
        <v/>
      </c>
      <c r="D109" s="216" t="str">
        <f>'הרכב חברי הוועדה'!J109</f>
        <v/>
      </c>
      <c r="E109" s="217"/>
      <c r="F109" s="217"/>
      <c r="G109" s="218"/>
      <c r="H109" s="219"/>
      <c r="I109" s="170" t="str">
        <f t="shared" si="8"/>
        <v/>
      </c>
      <c r="J109" s="170" t="str">
        <f t="shared" si="9"/>
        <v/>
      </c>
      <c r="K109" s="220"/>
      <c r="L109" s="220"/>
      <c r="M109" s="220"/>
      <c r="N109" s="220"/>
      <c r="O109" s="220"/>
      <c r="P109" s="220"/>
      <c r="Q109" s="220"/>
      <c r="R109" s="220"/>
      <c r="S109" s="220"/>
      <c r="T109" s="220"/>
      <c r="U109" s="220"/>
      <c r="V109" s="220"/>
      <c r="W109" s="220"/>
      <c r="X109" s="220"/>
      <c r="Y109" s="220"/>
      <c r="Z109" s="221" t="str">
        <f t="shared" si="10"/>
        <v/>
      </c>
      <c r="AE109" s="206">
        <f t="shared" si="11"/>
        <v>1</v>
      </c>
      <c r="AF109" s="171">
        <f t="shared" si="12"/>
        <v>0</v>
      </c>
      <c r="AG109" s="171"/>
      <c r="AH109" s="171">
        <f t="shared" si="13"/>
        <v>1</v>
      </c>
    </row>
    <row r="110" spans="2:34" ht="16.5" hidden="1" thickBot="1" x14ac:dyDescent="0.3">
      <c r="B110" s="215" t="str">
        <f t="shared" si="7"/>
        <v/>
      </c>
      <c r="C110" s="178" t="str">
        <f>'התחשיב הבסיסי'!C110</f>
        <v/>
      </c>
      <c r="D110" s="216" t="str">
        <f>'הרכב חברי הוועדה'!J110</f>
        <v/>
      </c>
      <c r="E110" s="217"/>
      <c r="F110" s="217"/>
      <c r="G110" s="218"/>
      <c r="H110" s="219"/>
      <c r="I110" s="170" t="str">
        <f t="shared" si="8"/>
        <v/>
      </c>
      <c r="J110" s="170" t="str">
        <f t="shared" si="9"/>
        <v/>
      </c>
      <c r="K110" s="220"/>
      <c r="L110" s="220"/>
      <c r="M110" s="220"/>
      <c r="N110" s="220"/>
      <c r="O110" s="220"/>
      <c r="P110" s="220"/>
      <c r="Q110" s="220"/>
      <c r="R110" s="220"/>
      <c r="S110" s="220"/>
      <c r="T110" s="220"/>
      <c r="U110" s="220"/>
      <c r="V110" s="220"/>
      <c r="W110" s="220"/>
      <c r="X110" s="220"/>
      <c r="Y110" s="220"/>
      <c r="Z110" s="221" t="str">
        <f t="shared" si="10"/>
        <v/>
      </c>
      <c r="AE110" s="206">
        <f t="shared" si="11"/>
        <v>1</v>
      </c>
      <c r="AF110" s="171">
        <f t="shared" si="12"/>
        <v>0</v>
      </c>
      <c r="AG110" s="171"/>
      <c r="AH110" s="171">
        <f t="shared" si="13"/>
        <v>1</v>
      </c>
    </row>
    <row r="111" spans="2:34" ht="16.5" hidden="1" thickBot="1" x14ac:dyDescent="0.3">
      <c r="B111" s="215" t="str">
        <f t="shared" si="7"/>
        <v/>
      </c>
      <c r="C111" s="178" t="str">
        <f>'התחשיב הבסיסי'!C111</f>
        <v/>
      </c>
      <c r="D111" s="216" t="str">
        <f>'הרכב חברי הוועדה'!J111</f>
        <v/>
      </c>
      <c r="E111" s="217"/>
      <c r="F111" s="217"/>
      <c r="G111" s="218"/>
      <c r="H111" s="219"/>
      <c r="I111" s="170" t="str">
        <f t="shared" si="8"/>
        <v/>
      </c>
      <c r="J111" s="170" t="str">
        <f t="shared" si="9"/>
        <v/>
      </c>
      <c r="K111" s="220"/>
      <c r="L111" s="220"/>
      <c r="M111" s="220"/>
      <c r="N111" s="220"/>
      <c r="O111" s="220"/>
      <c r="P111" s="220"/>
      <c r="Q111" s="220"/>
      <c r="R111" s="220"/>
      <c r="S111" s="220"/>
      <c r="T111" s="220"/>
      <c r="U111" s="220"/>
      <c r="V111" s="220"/>
      <c r="W111" s="220"/>
      <c r="X111" s="220"/>
      <c r="Y111" s="220"/>
      <c r="Z111" s="221" t="str">
        <f t="shared" si="10"/>
        <v/>
      </c>
      <c r="AE111" s="206">
        <f t="shared" si="11"/>
        <v>1</v>
      </c>
      <c r="AF111" s="171">
        <f t="shared" si="12"/>
        <v>0</v>
      </c>
      <c r="AG111" s="171"/>
      <c r="AH111" s="171">
        <f t="shared" si="13"/>
        <v>1</v>
      </c>
    </row>
    <row r="112" spans="2:34" ht="16.5" hidden="1" thickBot="1" x14ac:dyDescent="0.3">
      <c r="B112" s="215" t="str">
        <f t="shared" si="7"/>
        <v/>
      </c>
      <c r="C112" s="178" t="str">
        <f>'התחשיב הבסיסי'!C112</f>
        <v/>
      </c>
      <c r="D112" s="216" t="str">
        <f>'הרכב חברי הוועדה'!J112</f>
        <v/>
      </c>
      <c r="E112" s="217"/>
      <c r="F112" s="217"/>
      <c r="G112" s="218"/>
      <c r="H112" s="219"/>
      <c r="I112" s="170" t="str">
        <f t="shared" si="8"/>
        <v/>
      </c>
      <c r="J112" s="170" t="str">
        <f t="shared" si="9"/>
        <v/>
      </c>
      <c r="K112" s="220"/>
      <c r="L112" s="220"/>
      <c r="M112" s="220"/>
      <c r="N112" s="220"/>
      <c r="O112" s="220"/>
      <c r="P112" s="220"/>
      <c r="Q112" s="220"/>
      <c r="R112" s="220"/>
      <c r="S112" s="220"/>
      <c r="T112" s="220"/>
      <c r="U112" s="220"/>
      <c r="V112" s="220"/>
      <c r="W112" s="220"/>
      <c r="X112" s="220"/>
      <c r="Y112" s="220"/>
      <c r="Z112" s="221" t="str">
        <f t="shared" si="10"/>
        <v/>
      </c>
      <c r="AE112" s="206">
        <f t="shared" si="11"/>
        <v>1</v>
      </c>
      <c r="AF112" s="171">
        <f t="shared" si="12"/>
        <v>0</v>
      </c>
      <c r="AG112" s="171"/>
      <c r="AH112" s="171">
        <f t="shared" si="13"/>
        <v>1</v>
      </c>
    </row>
    <row r="113" spans="2:34" ht="16.5" hidden="1" thickBot="1" x14ac:dyDescent="0.3">
      <c r="B113" s="215" t="str">
        <f t="shared" si="7"/>
        <v/>
      </c>
      <c r="C113" s="178" t="str">
        <f>'התחשיב הבסיסי'!C113</f>
        <v/>
      </c>
      <c r="D113" s="216" t="str">
        <f>'הרכב חברי הוועדה'!J113</f>
        <v/>
      </c>
      <c r="E113" s="217"/>
      <c r="F113" s="217"/>
      <c r="G113" s="218"/>
      <c r="H113" s="219"/>
      <c r="I113" s="170" t="str">
        <f t="shared" si="8"/>
        <v/>
      </c>
      <c r="J113" s="170" t="str">
        <f t="shared" si="9"/>
        <v/>
      </c>
      <c r="K113" s="220"/>
      <c r="L113" s="220"/>
      <c r="M113" s="220"/>
      <c r="N113" s="220"/>
      <c r="O113" s="220"/>
      <c r="P113" s="220"/>
      <c r="Q113" s="220"/>
      <c r="R113" s="220"/>
      <c r="S113" s="220"/>
      <c r="T113" s="220"/>
      <c r="U113" s="220"/>
      <c r="V113" s="220"/>
      <c r="W113" s="220"/>
      <c r="X113" s="220"/>
      <c r="Y113" s="220"/>
      <c r="Z113" s="221" t="str">
        <f t="shared" si="10"/>
        <v/>
      </c>
      <c r="AE113" s="206">
        <f t="shared" si="11"/>
        <v>1</v>
      </c>
      <c r="AF113" s="171">
        <f t="shared" si="12"/>
        <v>0</v>
      </c>
      <c r="AG113" s="171"/>
      <c r="AH113" s="171">
        <f t="shared" si="13"/>
        <v>1</v>
      </c>
    </row>
    <row r="114" spans="2:34" ht="16.5" hidden="1" thickBot="1" x14ac:dyDescent="0.3">
      <c r="B114" s="215" t="str">
        <f t="shared" si="7"/>
        <v/>
      </c>
      <c r="C114" s="178" t="str">
        <f>'התחשיב הבסיסי'!C114</f>
        <v/>
      </c>
      <c r="D114" s="216" t="str">
        <f>'הרכב חברי הוועדה'!J114</f>
        <v/>
      </c>
      <c r="E114" s="217"/>
      <c r="F114" s="217"/>
      <c r="G114" s="218"/>
      <c r="H114" s="219"/>
      <c r="I114" s="170" t="str">
        <f t="shared" si="8"/>
        <v/>
      </c>
      <c r="J114" s="170" t="str">
        <f t="shared" si="9"/>
        <v/>
      </c>
      <c r="K114" s="220"/>
      <c r="L114" s="220"/>
      <c r="M114" s="220"/>
      <c r="N114" s="220"/>
      <c r="O114" s="220"/>
      <c r="P114" s="220"/>
      <c r="Q114" s="220"/>
      <c r="R114" s="220"/>
      <c r="S114" s="220"/>
      <c r="T114" s="220"/>
      <c r="U114" s="220"/>
      <c r="V114" s="220"/>
      <c r="W114" s="220"/>
      <c r="X114" s="220"/>
      <c r="Y114" s="220"/>
      <c r="Z114" s="221" t="str">
        <f t="shared" si="10"/>
        <v/>
      </c>
      <c r="AE114" s="206">
        <f t="shared" si="11"/>
        <v>1</v>
      </c>
      <c r="AF114" s="171">
        <f t="shared" si="12"/>
        <v>0</v>
      </c>
      <c r="AG114" s="171"/>
      <c r="AH114" s="171">
        <f t="shared" si="13"/>
        <v>1</v>
      </c>
    </row>
    <row r="115" spans="2:34" ht="16.5" hidden="1" thickBot="1" x14ac:dyDescent="0.3">
      <c r="B115" s="215" t="str">
        <f t="shared" si="7"/>
        <v/>
      </c>
      <c r="C115" s="178" t="str">
        <f>'התחשיב הבסיסי'!C115</f>
        <v/>
      </c>
      <c r="D115" s="216" t="str">
        <f>'הרכב חברי הוועדה'!J115</f>
        <v/>
      </c>
      <c r="E115" s="217"/>
      <c r="F115" s="217"/>
      <c r="G115" s="218"/>
      <c r="H115" s="219"/>
      <c r="I115" s="170" t="str">
        <f t="shared" si="8"/>
        <v/>
      </c>
      <c r="J115" s="170" t="str">
        <f t="shared" si="9"/>
        <v/>
      </c>
      <c r="K115" s="220"/>
      <c r="L115" s="220"/>
      <c r="M115" s="220"/>
      <c r="N115" s="220"/>
      <c r="O115" s="220"/>
      <c r="P115" s="220"/>
      <c r="Q115" s="220"/>
      <c r="R115" s="220"/>
      <c r="S115" s="220"/>
      <c r="T115" s="220"/>
      <c r="U115" s="220"/>
      <c r="V115" s="220"/>
      <c r="W115" s="220"/>
      <c r="X115" s="220"/>
      <c r="Y115" s="220"/>
      <c r="Z115" s="221" t="str">
        <f t="shared" si="10"/>
        <v/>
      </c>
      <c r="AE115" s="206">
        <f t="shared" si="11"/>
        <v>1</v>
      </c>
      <c r="AF115" s="171">
        <f t="shared" si="12"/>
        <v>0</v>
      </c>
      <c r="AG115" s="171"/>
      <c r="AH115" s="171">
        <f t="shared" si="13"/>
        <v>1</v>
      </c>
    </row>
    <row r="116" spans="2:34" ht="16.5" hidden="1" thickBot="1" x14ac:dyDescent="0.3">
      <c r="B116" s="215" t="str">
        <f t="shared" si="7"/>
        <v/>
      </c>
      <c r="C116" s="178" t="str">
        <f>'התחשיב הבסיסי'!C116</f>
        <v/>
      </c>
      <c r="D116" s="216" t="str">
        <f>'הרכב חברי הוועדה'!J116</f>
        <v/>
      </c>
      <c r="E116" s="217"/>
      <c r="F116" s="217"/>
      <c r="G116" s="218"/>
      <c r="H116" s="219"/>
      <c r="I116" s="170" t="str">
        <f t="shared" si="8"/>
        <v/>
      </c>
      <c r="J116" s="170" t="str">
        <f t="shared" si="9"/>
        <v/>
      </c>
      <c r="K116" s="220"/>
      <c r="L116" s="220"/>
      <c r="M116" s="220"/>
      <c r="N116" s="220"/>
      <c r="O116" s="220"/>
      <c r="P116" s="220"/>
      <c r="Q116" s="220"/>
      <c r="R116" s="220"/>
      <c r="S116" s="220"/>
      <c r="T116" s="220"/>
      <c r="U116" s="220"/>
      <c r="V116" s="220"/>
      <c r="W116" s="220"/>
      <c r="X116" s="220"/>
      <c r="Y116" s="220"/>
      <c r="Z116" s="221" t="str">
        <f t="shared" si="10"/>
        <v/>
      </c>
      <c r="AE116" s="206">
        <f t="shared" si="11"/>
        <v>1</v>
      </c>
      <c r="AF116" s="171">
        <f t="shared" si="12"/>
        <v>0</v>
      </c>
      <c r="AG116" s="171"/>
      <c r="AH116" s="171">
        <f t="shared" si="13"/>
        <v>1</v>
      </c>
    </row>
    <row r="117" spans="2:34" ht="16.5" hidden="1" thickBot="1" x14ac:dyDescent="0.3">
      <c r="B117" s="215" t="str">
        <f t="shared" si="7"/>
        <v/>
      </c>
      <c r="C117" s="178" t="str">
        <f>'התחשיב הבסיסי'!C117</f>
        <v/>
      </c>
      <c r="D117" s="216" t="str">
        <f>'הרכב חברי הוועדה'!J117</f>
        <v/>
      </c>
      <c r="E117" s="217"/>
      <c r="F117" s="217"/>
      <c r="G117" s="218"/>
      <c r="H117" s="219"/>
      <c r="I117" s="170" t="str">
        <f t="shared" si="8"/>
        <v/>
      </c>
      <c r="J117" s="170" t="str">
        <f t="shared" si="9"/>
        <v/>
      </c>
      <c r="K117" s="220"/>
      <c r="L117" s="220"/>
      <c r="M117" s="220"/>
      <c r="N117" s="220"/>
      <c r="O117" s="220"/>
      <c r="P117" s="220"/>
      <c r="Q117" s="220"/>
      <c r="R117" s="220"/>
      <c r="S117" s="220"/>
      <c r="T117" s="220"/>
      <c r="U117" s="220"/>
      <c r="V117" s="220"/>
      <c r="W117" s="220"/>
      <c r="X117" s="220"/>
      <c r="Y117" s="220"/>
      <c r="Z117" s="221" t="str">
        <f t="shared" si="10"/>
        <v/>
      </c>
      <c r="AE117" s="206">
        <f t="shared" si="11"/>
        <v>1</v>
      </c>
      <c r="AF117" s="171">
        <f t="shared" si="12"/>
        <v>0</v>
      </c>
      <c r="AG117" s="171"/>
      <c r="AH117" s="171">
        <f t="shared" si="13"/>
        <v>1</v>
      </c>
    </row>
    <row r="118" spans="2:34" ht="16.5" hidden="1" thickBot="1" x14ac:dyDescent="0.3">
      <c r="B118" s="215" t="str">
        <f t="shared" si="7"/>
        <v/>
      </c>
      <c r="C118" s="178" t="str">
        <f>'התחשיב הבסיסי'!C118</f>
        <v/>
      </c>
      <c r="D118" s="216" t="str">
        <f>'הרכב חברי הוועדה'!J118</f>
        <v/>
      </c>
      <c r="E118" s="217"/>
      <c r="F118" s="217"/>
      <c r="G118" s="218"/>
      <c r="H118" s="219"/>
      <c r="I118" s="170" t="str">
        <f t="shared" si="8"/>
        <v/>
      </c>
      <c r="J118" s="170" t="str">
        <f t="shared" si="9"/>
        <v/>
      </c>
      <c r="K118" s="220"/>
      <c r="L118" s="220"/>
      <c r="M118" s="220"/>
      <c r="N118" s="220"/>
      <c r="O118" s="220"/>
      <c r="P118" s="220"/>
      <c r="Q118" s="220"/>
      <c r="R118" s="220"/>
      <c r="S118" s="220"/>
      <c r="T118" s="220"/>
      <c r="U118" s="220"/>
      <c r="V118" s="220"/>
      <c r="W118" s="220"/>
      <c r="X118" s="220"/>
      <c r="Y118" s="220"/>
      <c r="Z118" s="221" t="str">
        <f t="shared" si="10"/>
        <v/>
      </c>
      <c r="AE118" s="206">
        <f t="shared" si="11"/>
        <v>1</v>
      </c>
      <c r="AF118" s="171">
        <f t="shared" si="12"/>
        <v>0</v>
      </c>
      <c r="AG118" s="171"/>
      <c r="AH118" s="171">
        <f t="shared" si="13"/>
        <v>1</v>
      </c>
    </row>
    <row r="119" spans="2:34" ht="16.5" hidden="1" thickBot="1" x14ac:dyDescent="0.3">
      <c r="B119" s="215" t="str">
        <f t="shared" si="7"/>
        <v/>
      </c>
      <c r="C119" s="178" t="str">
        <f>'התחשיב הבסיסי'!C119</f>
        <v/>
      </c>
      <c r="D119" s="216" t="str">
        <f>'הרכב חברי הוועדה'!J119</f>
        <v/>
      </c>
      <c r="E119" s="217"/>
      <c r="F119" s="217"/>
      <c r="G119" s="218"/>
      <c r="H119" s="219"/>
      <c r="I119" s="170" t="str">
        <f t="shared" si="8"/>
        <v/>
      </c>
      <c r="J119" s="170" t="str">
        <f t="shared" si="9"/>
        <v/>
      </c>
      <c r="K119" s="220"/>
      <c r="L119" s="220"/>
      <c r="M119" s="220"/>
      <c r="N119" s="220"/>
      <c r="O119" s="220"/>
      <c r="P119" s="220"/>
      <c r="Q119" s="220"/>
      <c r="R119" s="220"/>
      <c r="S119" s="220"/>
      <c r="T119" s="220"/>
      <c r="U119" s="220"/>
      <c r="V119" s="220"/>
      <c r="W119" s="220"/>
      <c r="X119" s="220"/>
      <c r="Y119" s="220"/>
      <c r="Z119" s="221" t="str">
        <f t="shared" si="10"/>
        <v/>
      </c>
      <c r="AE119" s="206">
        <f t="shared" si="11"/>
        <v>1</v>
      </c>
      <c r="AF119" s="171">
        <f t="shared" si="12"/>
        <v>0</v>
      </c>
      <c r="AG119" s="171"/>
      <c r="AH119" s="171">
        <f t="shared" si="13"/>
        <v>1</v>
      </c>
    </row>
    <row r="120" spans="2:34" ht="16.5" hidden="1" thickBot="1" x14ac:dyDescent="0.3">
      <c r="B120" s="215" t="str">
        <f t="shared" si="7"/>
        <v/>
      </c>
      <c r="C120" s="178" t="str">
        <f>'התחשיב הבסיסי'!C120</f>
        <v/>
      </c>
      <c r="D120" s="216" t="str">
        <f>'הרכב חברי הוועדה'!J120</f>
        <v/>
      </c>
      <c r="E120" s="217"/>
      <c r="F120" s="217"/>
      <c r="G120" s="218"/>
      <c r="H120" s="219"/>
      <c r="I120" s="170" t="str">
        <f t="shared" si="8"/>
        <v/>
      </c>
      <c r="J120" s="170" t="str">
        <f t="shared" si="9"/>
        <v/>
      </c>
      <c r="K120" s="220"/>
      <c r="L120" s="220"/>
      <c r="M120" s="220"/>
      <c r="N120" s="220"/>
      <c r="O120" s="220"/>
      <c r="P120" s="220"/>
      <c r="Q120" s="220"/>
      <c r="R120" s="220"/>
      <c r="S120" s="220"/>
      <c r="T120" s="220"/>
      <c r="U120" s="220"/>
      <c r="V120" s="220"/>
      <c r="W120" s="220"/>
      <c r="X120" s="220"/>
      <c r="Y120" s="220"/>
      <c r="Z120" s="221" t="str">
        <f t="shared" si="10"/>
        <v/>
      </c>
      <c r="AE120" s="206">
        <f t="shared" si="11"/>
        <v>1</v>
      </c>
      <c r="AF120" s="171">
        <f t="shared" si="12"/>
        <v>0</v>
      </c>
      <c r="AG120" s="171"/>
      <c r="AH120" s="171">
        <f t="shared" si="13"/>
        <v>1</v>
      </c>
    </row>
    <row r="121" spans="2:34" ht="16.5" hidden="1" thickBot="1" x14ac:dyDescent="0.3">
      <c r="B121" s="215" t="str">
        <f t="shared" si="7"/>
        <v/>
      </c>
      <c r="C121" s="178" t="str">
        <f>'התחשיב הבסיסי'!C121</f>
        <v/>
      </c>
      <c r="D121" s="216" t="str">
        <f>'הרכב חברי הוועדה'!J121</f>
        <v/>
      </c>
      <c r="E121" s="217"/>
      <c r="F121" s="217"/>
      <c r="G121" s="218"/>
      <c r="H121" s="219"/>
      <c r="I121" s="170" t="str">
        <f t="shared" si="8"/>
        <v/>
      </c>
      <c r="J121" s="170" t="str">
        <f t="shared" si="9"/>
        <v/>
      </c>
      <c r="K121" s="220"/>
      <c r="L121" s="220"/>
      <c r="M121" s="220"/>
      <c r="N121" s="220"/>
      <c r="O121" s="220"/>
      <c r="P121" s="220"/>
      <c r="Q121" s="220"/>
      <c r="R121" s="220"/>
      <c r="S121" s="220"/>
      <c r="T121" s="220"/>
      <c r="U121" s="220"/>
      <c r="V121" s="220"/>
      <c r="W121" s="220"/>
      <c r="X121" s="220"/>
      <c r="Y121" s="220"/>
      <c r="Z121" s="221" t="str">
        <f t="shared" si="10"/>
        <v/>
      </c>
      <c r="AE121" s="206">
        <f t="shared" si="11"/>
        <v>1</v>
      </c>
      <c r="AF121" s="171">
        <f t="shared" si="12"/>
        <v>0</v>
      </c>
      <c r="AG121" s="171"/>
      <c r="AH121" s="171">
        <f t="shared" si="13"/>
        <v>1</v>
      </c>
    </row>
    <row r="122" spans="2:34" ht="16.5" hidden="1" thickBot="1" x14ac:dyDescent="0.3">
      <c r="B122" s="215" t="str">
        <f t="shared" si="7"/>
        <v/>
      </c>
      <c r="C122" s="178" t="str">
        <f>'התחשיב הבסיסי'!C122</f>
        <v/>
      </c>
      <c r="D122" s="216" t="str">
        <f>'הרכב חברי הוועדה'!J122</f>
        <v/>
      </c>
      <c r="E122" s="217"/>
      <c r="F122" s="217"/>
      <c r="G122" s="218"/>
      <c r="H122" s="219"/>
      <c r="I122" s="170" t="str">
        <f t="shared" si="8"/>
        <v/>
      </c>
      <c r="J122" s="170" t="str">
        <f t="shared" si="9"/>
        <v/>
      </c>
      <c r="K122" s="220"/>
      <c r="L122" s="220"/>
      <c r="M122" s="220"/>
      <c r="N122" s="220"/>
      <c r="O122" s="220"/>
      <c r="P122" s="220"/>
      <c r="Q122" s="220"/>
      <c r="R122" s="220"/>
      <c r="S122" s="220"/>
      <c r="T122" s="220"/>
      <c r="U122" s="220"/>
      <c r="V122" s="220"/>
      <c r="W122" s="220"/>
      <c r="X122" s="220"/>
      <c r="Y122" s="220"/>
      <c r="Z122" s="221" t="str">
        <f t="shared" si="10"/>
        <v/>
      </c>
      <c r="AE122" s="206">
        <f t="shared" si="11"/>
        <v>1</v>
      </c>
      <c r="AF122" s="171">
        <f t="shared" si="12"/>
        <v>0</v>
      </c>
      <c r="AG122" s="171"/>
      <c r="AH122" s="171">
        <f t="shared" si="13"/>
        <v>1</v>
      </c>
    </row>
    <row r="123" spans="2:34" ht="16.5" hidden="1" thickBot="1" x14ac:dyDescent="0.3">
      <c r="B123" s="215" t="str">
        <f t="shared" si="7"/>
        <v/>
      </c>
      <c r="C123" s="178" t="str">
        <f>'התחשיב הבסיסי'!C123</f>
        <v/>
      </c>
      <c r="D123" s="216" t="str">
        <f>'הרכב חברי הוועדה'!J123</f>
        <v/>
      </c>
      <c r="E123" s="217"/>
      <c r="F123" s="217"/>
      <c r="G123" s="218"/>
      <c r="H123" s="219"/>
      <c r="I123" s="170" t="str">
        <f t="shared" si="8"/>
        <v/>
      </c>
      <c r="J123" s="170" t="str">
        <f t="shared" si="9"/>
        <v/>
      </c>
      <c r="K123" s="220"/>
      <c r="L123" s="220"/>
      <c r="M123" s="220"/>
      <c r="N123" s="220"/>
      <c r="O123" s="220"/>
      <c r="P123" s="220"/>
      <c r="Q123" s="220"/>
      <c r="R123" s="220"/>
      <c r="S123" s="220"/>
      <c r="T123" s="220"/>
      <c r="U123" s="220"/>
      <c r="V123" s="220"/>
      <c r="W123" s="220"/>
      <c r="X123" s="220"/>
      <c r="Y123" s="220"/>
      <c r="Z123" s="221" t="str">
        <f t="shared" si="10"/>
        <v/>
      </c>
      <c r="AE123" s="206">
        <f t="shared" si="11"/>
        <v>1</v>
      </c>
      <c r="AF123" s="171">
        <f t="shared" si="12"/>
        <v>0</v>
      </c>
      <c r="AG123" s="171"/>
      <c r="AH123" s="171">
        <f t="shared" si="13"/>
        <v>1</v>
      </c>
    </row>
    <row r="124" spans="2:34" ht="16.5" hidden="1" thickBot="1" x14ac:dyDescent="0.3">
      <c r="B124" s="215" t="str">
        <f t="shared" si="7"/>
        <v/>
      </c>
      <c r="C124" s="178" t="str">
        <f>'התחשיב הבסיסי'!C124</f>
        <v/>
      </c>
      <c r="D124" s="216" t="str">
        <f>'הרכב חברי הוועדה'!J124</f>
        <v/>
      </c>
      <c r="E124" s="217"/>
      <c r="F124" s="217"/>
      <c r="G124" s="218"/>
      <c r="H124" s="219"/>
      <c r="I124" s="170" t="str">
        <f t="shared" si="8"/>
        <v/>
      </c>
      <c r="J124" s="170" t="str">
        <f t="shared" si="9"/>
        <v/>
      </c>
      <c r="K124" s="220"/>
      <c r="L124" s="220"/>
      <c r="M124" s="220"/>
      <c r="N124" s="220"/>
      <c r="O124" s="220"/>
      <c r="P124" s="220"/>
      <c r="Q124" s="220"/>
      <c r="R124" s="220"/>
      <c r="S124" s="220"/>
      <c r="T124" s="220"/>
      <c r="U124" s="220"/>
      <c r="V124" s="220"/>
      <c r="W124" s="220"/>
      <c r="X124" s="220"/>
      <c r="Y124" s="220"/>
      <c r="Z124" s="221" t="str">
        <f t="shared" si="10"/>
        <v/>
      </c>
      <c r="AE124" s="206">
        <f t="shared" si="11"/>
        <v>1</v>
      </c>
      <c r="AF124" s="171">
        <f t="shared" si="12"/>
        <v>0</v>
      </c>
      <c r="AG124" s="171"/>
      <c r="AH124" s="171">
        <f t="shared" si="13"/>
        <v>1</v>
      </c>
    </row>
    <row r="125" spans="2:34" ht="16.5" hidden="1" thickBot="1" x14ac:dyDescent="0.3">
      <c r="B125" s="215" t="str">
        <f t="shared" si="7"/>
        <v/>
      </c>
      <c r="C125" s="178" t="str">
        <f>'התחשיב הבסיסי'!C125</f>
        <v/>
      </c>
      <c r="D125" s="216" t="str">
        <f>'הרכב חברי הוועדה'!J125</f>
        <v/>
      </c>
      <c r="E125" s="217"/>
      <c r="F125" s="217"/>
      <c r="G125" s="218"/>
      <c r="H125" s="219"/>
      <c r="I125" s="170" t="str">
        <f t="shared" si="8"/>
        <v/>
      </c>
      <c r="J125" s="170" t="str">
        <f t="shared" si="9"/>
        <v/>
      </c>
      <c r="K125" s="220"/>
      <c r="L125" s="220"/>
      <c r="M125" s="220"/>
      <c r="N125" s="220"/>
      <c r="O125" s="220"/>
      <c r="P125" s="220"/>
      <c r="Q125" s="220"/>
      <c r="R125" s="220"/>
      <c r="S125" s="220"/>
      <c r="T125" s="220"/>
      <c r="U125" s="220"/>
      <c r="V125" s="220"/>
      <c r="W125" s="220"/>
      <c r="X125" s="220"/>
      <c r="Y125" s="220"/>
      <c r="Z125" s="221" t="str">
        <f t="shared" si="10"/>
        <v/>
      </c>
      <c r="AE125" s="206">
        <f t="shared" si="11"/>
        <v>1</v>
      </c>
      <c r="AF125" s="171">
        <f t="shared" si="12"/>
        <v>0</v>
      </c>
      <c r="AG125" s="171"/>
      <c r="AH125" s="171">
        <f t="shared" si="13"/>
        <v>1</v>
      </c>
    </row>
    <row r="126" spans="2:34" ht="16.5" hidden="1" thickBot="1" x14ac:dyDescent="0.3">
      <c r="B126" s="215" t="str">
        <f t="shared" si="7"/>
        <v/>
      </c>
      <c r="C126" s="178" t="str">
        <f>'התחשיב הבסיסי'!C126</f>
        <v/>
      </c>
      <c r="D126" s="216" t="str">
        <f>'הרכב חברי הוועדה'!J126</f>
        <v/>
      </c>
      <c r="E126" s="217"/>
      <c r="F126" s="217"/>
      <c r="G126" s="218"/>
      <c r="H126" s="219"/>
      <c r="I126" s="170" t="str">
        <f t="shared" si="8"/>
        <v/>
      </c>
      <c r="J126" s="170" t="str">
        <f t="shared" si="9"/>
        <v/>
      </c>
      <c r="K126" s="220"/>
      <c r="L126" s="220"/>
      <c r="M126" s="220"/>
      <c r="N126" s="220"/>
      <c r="O126" s="220"/>
      <c r="P126" s="220"/>
      <c r="Q126" s="220"/>
      <c r="R126" s="220"/>
      <c r="S126" s="220"/>
      <c r="T126" s="220"/>
      <c r="U126" s="220"/>
      <c r="V126" s="220"/>
      <c r="W126" s="220"/>
      <c r="X126" s="220"/>
      <c r="Y126" s="220"/>
      <c r="Z126" s="221" t="str">
        <f t="shared" si="10"/>
        <v/>
      </c>
      <c r="AE126" s="206">
        <f t="shared" si="11"/>
        <v>1</v>
      </c>
      <c r="AF126" s="171">
        <f t="shared" si="12"/>
        <v>0</v>
      </c>
      <c r="AG126" s="171"/>
      <c r="AH126" s="171">
        <f t="shared" si="13"/>
        <v>1</v>
      </c>
    </row>
    <row r="127" spans="2:34" ht="16.5" hidden="1" thickBot="1" x14ac:dyDescent="0.3">
      <c r="B127" s="215" t="str">
        <f t="shared" si="7"/>
        <v/>
      </c>
      <c r="C127" s="178" t="str">
        <f>'התחשיב הבסיסי'!C127</f>
        <v/>
      </c>
      <c r="D127" s="216" t="str">
        <f>'הרכב חברי הוועדה'!J127</f>
        <v/>
      </c>
      <c r="E127" s="217"/>
      <c r="F127" s="217"/>
      <c r="G127" s="218"/>
      <c r="H127" s="219"/>
      <c r="I127" s="170" t="str">
        <f t="shared" si="8"/>
        <v/>
      </c>
      <c r="J127" s="170" t="str">
        <f t="shared" si="9"/>
        <v/>
      </c>
      <c r="K127" s="220"/>
      <c r="L127" s="220"/>
      <c r="M127" s="220"/>
      <c r="N127" s="220"/>
      <c r="O127" s="220"/>
      <c r="P127" s="220"/>
      <c r="Q127" s="220"/>
      <c r="R127" s="220"/>
      <c r="S127" s="220"/>
      <c r="T127" s="220"/>
      <c r="U127" s="220"/>
      <c r="V127" s="220"/>
      <c r="W127" s="220"/>
      <c r="X127" s="220"/>
      <c r="Y127" s="220"/>
      <c r="Z127" s="221" t="str">
        <f t="shared" si="10"/>
        <v/>
      </c>
      <c r="AE127" s="206">
        <f t="shared" si="11"/>
        <v>1</v>
      </c>
      <c r="AF127" s="171">
        <f t="shared" si="12"/>
        <v>0</v>
      </c>
      <c r="AG127" s="171"/>
      <c r="AH127" s="171">
        <f t="shared" si="13"/>
        <v>1</v>
      </c>
    </row>
    <row r="128" spans="2:34" ht="16.5" hidden="1" thickBot="1" x14ac:dyDescent="0.3">
      <c r="B128" s="215" t="str">
        <f t="shared" si="7"/>
        <v/>
      </c>
      <c r="C128" s="178" t="str">
        <f>'התחשיב הבסיסי'!C128</f>
        <v/>
      </c>
      <c r="D128" s="216" t="str">
        <f>'הרכב חברי הוועדה'!J128</f>
        <v/>
      </c>
      <c r="E128" s="217"/>
      <c r="F128" s="217"/>
      <c r="G128" s="218"/>
      <c r="H128" s="219"/>
      <c r="I128" s="170" t="str">
        <f t="shared" si="8"/>
        <v/>
      </c>
      <c r="J128" s="170" t="str">
        <f t="shared" si="9"/>
        <v/>
      </c>
      <c r="K128" s="220"/>
      <c r="L128" s="220"/>
      <c r="M128" s="220"/>
      <c r="N128" s="220"/>
      <c r="O128" s="220"/>
      <c r="P128" s="220"/>
      <c r="Q128" s="220"/>
      <c r="R128" s="220"/>
      <c r="S128" s="220"/>
      <c r="T128" s="220"/>
      <c r="U128" s="220"/>
      <c r="V128" s="220"/>
      <c r="W128" s="220"/>
      <c r="X128" s="220"/>
      <c r="Y128" s="220"/>
      <c r="Z128" s="221" t="str">
        <f t="shared" si="10"/>
        <v/>
      </c>
      <c r="AE128" s="206">
        <f t="shared" si="11"/>
        <v>1</v>
      </c>
      <c r="AF128" s="171">
        <f t="shared" si="12"/>
        <v>0</v>
      </c>
      <c r="AG128" s="171"/>
      <c r="AH128" s="171">
        <f t="shared" si="13"/>
        <v>1</v>
      </c>
    </row>
    <row r="129" spans="2:34" ht="16.5" hidden="1" thickBot="1" x14ac:dyDescent="0.3">
      <c r="B129" s="215" t="str">
        <f t="shared" si="7"/>
        <v/>
      </c>
      <c r="C129" s="178" t="str">
        <f>'התחשיב הבסיסי'!C129</f>
        <v/>
      </c>
      <c r="D129" s="216" t="str">
        <f>'הרכב חברי הוועדה'!J129</f>
        <v/>
      </c>
      <c r="E129" s="217"/>
      <c r="F129" s="217"/>
      <c r="G129" s="218"/>
      <c r="H129" s="219"/>
      <c r="I129" s="170" t="str">
        <f t="shared" si="8"/>
        <v/>
      </c>
      <c r="J129" s="170" t="str">
        <f t="shared" si="9"/>
        <v/>
      </c>
      <c r="K129" s="220"/>
      <c r="L129" s="220"/>
      <c r="M129" s="220"/>
      <c r="N129" s="220"/>
      <c r="O129" s="220"/>
      <c r="P129" s="220"/>
      <c r="Q129" s="220"/>
      <c r="R129" s="220"/>
      <c r="S129" s="220"/>
      <c r="T129" s="220"/>
      <c r="U129" s="220"/>
      <c r="V129" s="220"/>
      <c r="W129" s="220"/>
      <c r="X129" s="220"/>
      <c r="Y129" s="220"/>
      <c r="Z129" s="221" t="str">
        <f t="shared" si="10"/>
        <v/>
      </c>
      <c r="AE129" s="206">
        <f t="shared" si="11"/>
        <v>1</v>
      </c>
      <c r="AF129" s="171">
        <f t="shared" si="12"/>
        <v>0</v>
      </c>
      <c r="AG129" s="171"/>
      <c r="AH129" s="171">
        <f t="shared" si="13"/>
        <v>1</v>
      </c>
    </row>
    <row r="130" spans="2:34" ht="16.5" hidden="1" thickBot="1" x14ac:dyDescent="0.3">
      <c r="B130" s="215" t="str">
        <f t="shared" si="7"/>
        <v/>
      </c>
      <c r="C130" s="178" t="str">
        <f>'התחשיב הבסיסי'!C130</f>
        <v/>
      </c>
      <c r="D130" s="216" t="str">
        <f>'הרכב חברי הוועדה'!J130</f>
        <v/>
      </c>
      <c r="E130" s="217"/>
      <c r="F130" s="217"/>
      <c r="G130" s="218"/>
      <c r="H130" s="219"/>
      <c r="I130" s="170" t="str">
        <f t="shared" si="8"/>
        <v/>
      </c>
      <c r="J130" s="170" t="str">
        <f t="shared" si="9"/>
        <v/>
      </c>
      <c r="K130" s="220"/>
      <c r="L130" s="220"/>
      <c r="M130" s="220"/>
      <c r="N130" s="220"/>
      <c r="O130" s="220"/>
      <c r="P130" s="220"/>
      <c r="Q130" s="220"/>
      <c r="R130" s="220"/>
      <c r="S130" s="220"/>
      <c r="T130" s="220"/>
      <c r="U130" s="220"/>
      <c r="V130" s="220"/>
      <c r="W130" s="220"/>
      <c r="X130" s="220"/>
      <c r="Y130" s="220"/>
      <c r="Z130" s="221" t="str">
        <f t="shared" si="10"/>
        <v/>
      </c>
      <c r="AE130" s="206">
        <f t="shared" si="11"/>
        <v>1</v>
      </c>
      <c r="AF130" s="171">
        <f t="shared" si="12"/>
        <v>0</v>
      </c>
      <c r="AG130" s="171"/>
      <c r="AH130" s="171">
        <f t="shared" si="13"/>
        <v>1</v>
      </c>
    </row>
    <row r="131" spans="2:34" ht="16.5" thickBot="1" x14ac:dyDescent="0.3">
      <c r="B131" s="500" t="s">
        <v>8</v>
      </c>
      <c r="C131" s="501"/>
      <c r="D131" s="222">
        <f t="shared" ref="D131:J131" ca="1" si="14">SUM(D31:D130)</f>
        <v>1</v>
      </c>
      <c r="E131" s="52">
        <f t="shared" si="14"/>
        <v>2</v>
      </c>
      <c r="F131" s="205">
        <f t="shared" si="14"/>
        <v>0</v>
      </c>
      <c r="G131" s="223">
        <f t="shared" si="14"/>
        <v>0</v>
      </c>
      <c r="H131" s="205">
        <f t="shared" si="14"/>
        <v>0</v>
      </c>
      <c r="I131" s="223">
        <f t="shared" ca="1" si="14"/>
        <v>1.761325529796957</v>
      </c>
      <c r="J131" s="223">
        <f t="shared" ca="1" si="14"/>
        <v>1</v>
      </c>
      <c r="K131" s="223"/>
      <c r="L131" s="223"/>
      <c r="M131" s="223"/>
      <c r="N131" s="223"/>
      <c r="O131" s="223"/>
      <c r="P131" s="223"/>
      <c r="Q131" s="223"/>
      <c r="R131" s="223"/>
      <c r="S131" s="223"/>
      <c r="T131" s="223"/>
      <c r="U131" s="223"/>
      <c r="V131" s="223"/>
      <c r="W131" s="223"/>
      <c r="X131" s="223"/>
      <c r="Y131" s="223"/>
      <c r="Z131" s="420">
        <f t="shared" ref="Z131" ca="1" si="15">SUM(Z31:Z130)</f>
        <v>279168</v>
      </c>
    </row>
  </sheetData>
  <sheetProtection password="CC01" sheet="1" objects="1" scenarios="1" formatColumns="0" formatRows="0"/>
  <mergeCells count="11">
    <mergeCell ref="AF29:AF30"/>
    <mergeCell ref="B131:C131"/>
    <mergeCell ref="B28:Z28"/>
    <mergeCell ref="B29:B30"/>
    <mergeCell ref="C29:C30"/>
    <mergeCell ref="D29:D30"/>
    <mergeCell ref="G29:G30"/>
    <mergeCell ref="H29:H30"/>
    <mergeCell ref="I29:I30"/>
    <mergeCell ref="J29:J30"/>
    <mergeCell ref="Z29:Z30"/>
  </mergeCells>
  <conditionalFormatting sqref="E3:F6 D1:G2">
    <cfRule type="containsBlanks" dxfId="367" priority="26">
      <formula>LEN(TRIM(D1))=0</formula>
    </cfRule>
  </conditionalFormatting>
  <conditionalFormatting sqref="C1">
    <cfRule type="containsBlanks" dxfId="366" priority="25">
      <formula>LEN(TRIM(C1))=0</formula>
    </cfRule>
  </conditionalFormatting>
  <conditionalFormatting sqref="C2">
    <cfRule type="containsBlanks" dxfId="365" priority="24">
      <formula>LEN(TRIM(C2))=0</formula>
    </cfRule>
  </conditionalFormatting>
  <conditionalFormatting sqref="E31:E130">
    <cfRule type="expression" dxfId="364" priority="21">
      <formula>AND($C31="",E31&lt;&gt;"")</formula>
    </cfRule>
    <cfRule type="expression" dxfId="363" priority="23">
      <formula>$C31&lt;&gt;""</formula>
    </cfRule>
  </conditionalFormatting>
  <conditionalFormatting sqref="E31:E130">
    <cfRule type="expression" dxfId="362" priority="22">
      <formula>$C31=""</formula>
    </cfRule>
  </conditionalFormatting>
  <conditionalFormatting sqref="F31:F130">
    <cfRule type="expression" dxfId="361" priority="18">
      <formula>AND($C31="",F31&lt;&gt;"")</formula>
    </cfRule>
    <cfRule type="expression" dxfId="360" priority="20">
      <formula>$C31&lt;&gt;""</formula>
    </cfRule>
  </conditionalFormatting>
  <conditionalFormatting sqref="F31:F130">
    <cfRule type="expression" dxfId="359" priority="19">
      <formula>$C31=""</formula>
    </cfRule>
  </conditionalFormatting>
  <conditionalFormatting sqref="G31:G130">
    <cfRule type="containsBlanks" dxfId="358" priority="17">
      <formula>LEN(TRIM(G31))=0</formula>
    </cfRule>
  </conditionalFormatting>
  <conditionalFormatting sqref="H31:H130">
    <cfRule type="containsBlanks" dxfId="357" priority="16">
      <formula>LEN(TRIM(H31))=0</formula>
    </cfRule>
  </conditionalFormatting>
  <conditionalFormatting sqref="J31:Y130">
    <cfRule type="containsBlanks" dxfId="356" priority="15">
      <formula>LEN(TRIM(J31))=0</formula>
    </cfRule>
  </conditionalFormatting>
  <conditionalFormatting sqref="J31:Y130">
    <cfRule type="expression" dxfId="355" priority="14">
      <formula>J31=$AH$1</formula>
    </cfRule>
  </conditionalFormatting>
  <conditionalFormatting sqref="Z31:Z130">
    <cfRule type="containsBlanks" dxfId="354" priority="13">
      <formula>LEN(TRIM(Z31))=0</formula>
    </cfRule>
  </conditionalFormatting>
  <conditionalFormatting sqref="Z31:Z130">
    <cfRule type="expression" dxfId="353" priority="12">
      <formula>Z31=$AH$1</formula>
    </cfRule>
  </conditionalFormatting>
  <conditionalFormatting sqref="I31:I130">
    <cfRule type="containsBlanks" dxfId="352" priority="11">
      <formula>LEN(TRIM(I31))=0</formula>
    </cfRule>
  </conditionalFormatting>
  <conditionalFormatting sqref="I31:I130">
    <cfRule type="expression" dxfId="351" priority="10">
      <formula>I31=$AH$1</formula>
    </cfRule>
  </conditionalFormatting>
  <conditionalFormatting sqref="C4:D4">
    <cfRule type="containsBlanks" dxfId="350" priority="9">
      <formula>LEN(TRIM(C4))=0</formula>
    </cfRule>
  </conditionalFormatting>
  <conditionalFormatting sqref="D31:D130">
    <cfRule type="containsBlanks" dxfId="349" priority="8">
      <formula>LEN(TRIM(D31))=0</formula>
    </cfRule>
  </conditionalFormatting>
  <conditionalFormatting sqref="D31:D130">
    <cfRule type="expression" dxfId="348" priority="7">
      <formula>D31=$AH$1</formula>
    </cfRule>
  </conditionalFormatting>
  <conditionalFormatting sqref="B31:B130">
    <cfRule type="containsBlanks" dxfId="347" priority="2">
      <formula>LEN(TRIM(B31))=0</formula>
    </cfRule>
  </conditionalFormatting>
  <conditionalFormatting sqref="C31:C130">
    <cfRule type="containsBlanks" dxfId="346" priority="1">
      <formula>LEN(TRIM(C31))=0</formula>
    </cfRule>
  </conditionalFormatting>
  <dataValidations count="2">
    <dataValidation type="list" operator="greaterThanOrEqual" allowBlank="1" showInputMessage="1" showErrorMessage="1" errorTitle="טעות בהזנה" error="יש להזין מספר שאינו שלילי" sqref="E31:E130">
      <formula1>$AC$30:$AD$30</formula1>
    </dataValidation>
    <dataValidation type="decimal" operator="greaterThanOrEqual" allowBlank="1" showInputMessage="1" showErrorMessage="1" errorTitle="טעות בהזנה" error="יש להזין מספר שאינו שלילי" sqref="F31:F130">
      <formula1>0</formula1>
    </dataValidation>
  </dataValidations>
  <printOptions horizontalCentered="1"/>
  <pageMargins left="0.51181102362204722" right="0.51181102362204722" top="0.74803149606299213" bottom="0.74803149606299213" header="0.31496062992125984" footer="0.31496062992125984"/>
  <pageSetup paperSize="9" scale="80" orientation="landscape"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249977111117893"/>
    <pageSetUpPr fitToPage="1"/>
  </sheetPr>
  <dimension ref="A1:BF131"/>
  <sheetViews>
    <sheetView rightToLeft="1" view="pageBreakPreview" topLeftCell="B1" zoomScale="90" zoomScaleNormal="100" zoomScaleSheetLayoutView="90" workbookViewId="0">
      <pane ySplit="30" topLeftCell="A31" activePane="bottomLeft" state="frozen"/>
      <selection activeCell="E35" sqref="E35"/>
      <selection pane="bottomLeft" activeCell="C31" sqref="C31"/>
    </sheetView>
  </sheetViews>
  <sheetFormatPr defaultColWidth="9" defaultRowHeight="15" x14ac:dyDescent="0.2"/>
  <cols>
    <col min="1" max="1" width="2" style="199" hidden="1" customWidth="1"/>
    <col min="2" max="2" width="7.140625" style="199" customWidth="1"/>
    <col min="3" max="3" width="22.140625" style="199" bestFit="1" customWidth="1"/>
    <col min="4" max="5" width="13.140625" style="199" customWidth="1"/>
    <col min="6" max="6" width="18.85546875" style="199" bestFit="1" customWidth="1"/>
    <col min="7" max="7" width="16.140625" style="199" hidden="1" customWidth="1"/>
    <col min="8" max="8" width="13.42578125" style="199" customWidth="1"/>
    <col min="9" max="11" width="14.28515625" style="199" customWidth="1"/>
    <col min="12" max="47" width="14.28515625" style="199" hidden="1" customWidth="1"/>
    <col min="48" max="48" width="12.5703125" style="199" customWidth="1"/>
    <col min="49" max="49" width="15.140625" style="199" bestFit="1" customWidth="1"/>
    <col min="50" max="51" width="9" style="199" hidden="1" customWidth="1"/>
    <col min="52" max="53" width="0" style="199" hidden="1" customWidth="1"/>
    <col min="54" max="58" width="9" style="199" hidden="1" customWidth="1"/>
    <col min="59" max="200" width="0" style="199" hidden="1" customWidth="1"/>
    <col min="201" max="16384" width="9" style="199"/>
  </cols>
  <sheetData>
    <row r="1" spans="2:54" ht="15.75" customHeight="1" x14ac:dyDescent="0.2">
      <c r="B1" s="70" t="str">
        <f>'פרמטרים לעקרונות חישוב התמיכה'!$B$1</f>
        <v>שנה</v>
      </c>
      <c r="C1" s="23">
        <f>'פרמטרים לעקרונות חישוב התמיכה'!$C$1</f>
        <v>2018</v>
      </c>
      <c r="BB1" s="199" t="s">
        <v>27</v>
      </c>
    </row>
    <row r="2" spans="2:54" ht="30" customHeight="1" thickBot="1" x14ac:dyDescent="0.25">
      <c r="B2" s="72" t="str">
        <f>'פרמטרים לעקרונות חישוב התמיכה'!$B$2</f>
        <v>תקציב</v>
      </c>
      <c r="C2" s="32">
        <f>'פרמטרים לעקרונות חישוב התמיכה'!$C$2</f>
        <v>279168</v>
      </c>
      <c r="BB2" s="199" t="s">
        <v>321</v>
      </c>
    </row>
    <row r="3" spans="2:54" ht="3.75" customHeight="1" thickBot="1" x14ac:dyDescent="0.25"/>
    <row r="4" spans="2:54" ht="15.75" hidden="1" thickBot="1" x14ac:dyDescent="0.25"/>
    <row r="5" spans="2:54" s="200" customFormat="1" ht="47.25" x14ac:dyDescent="0.25">
      <c r="C5" s="520" t="str">
        <f>'פרמטרים לעקרונות חישוב התמיכה'!B21</f>
        <v>שיעור פיחות מירבי בתמיכה</v>
      </c>
      <c r="D5" s="521"/>
      <c r="E5" s="228">
        <f>'פרמטרים לעקרונות חישוב התמיכה'!C21</f>
        <v>9.9999999999999978E-2</v>
      </c>
      <c r="H5" s="408" t="s">
        <v>320</v>
      </c>
    </row>
    <row r="6" spans="2:54" s="200" customFormat="1" ht="16.5" thickBot="1" x14ac:dyDescent="0.3">
      <c r="C6" s="522" t="str">
        <f>'פרמטרים לעקרונות חישוב התמיכה'!B22</f>
        <v>שיעור תמיכה מינימלי משנה קודמת</v>
      </c>
      <c r="D6" s="523"/>
      <c r="E6" s="229">
        <f>'פרמטרים לעקרונות חישוב התמיכה'!C22</f>
        <v>0.9</v>
      </c>
      <c r="H6" s="144">
        <v>214795</v>
      </c>
    </row>
    <row r="7" spans="2:54" s="200" customFormat="1" ht="6" customHeight="1" thickBot="1" x14ac:dyDescent="0.3"/>
    <row r="8" spans="2:54" s="200" customFormat="1" ht="16.5" hidden="1" thickBot="1" x14ac:dyDescent="0.3"/>
    <row r="9" spans="2:54" s="200" customFormat="1" ht="16.5" hidden="1" thickBot="1" x14ac:dyDescent="0.3"/>
    <row r="10" spans="2:54" s="200" customFormat="1" ht="16.5" hidden="1" thickBot="1" x14ac:dyDescent="0.3"/>
    <row r="11" spans="2:54" s="200" customFormat="1" ht="16.5" hidden="1" thickBot="1" x14ac:dyDescent="0.3"/>
    <row r="12" spans="2:54" s="200" customFormat="1" ht="16.5" hidden="1" thickBot="1" x14ac:dyDescent="0.3"/>
    <row r="13" spans="2:54" s="200" customFormat="1" ht="16.5" hidden="1" thickBot="1" x14ac:dyDescent="0.3"/>
    <row r="14" spans="2:54" s="200" customFormat="1" ht="16.5" hidden="1" thickBot="1" x14ac:dyDescent="0.3"/>
    <row r="15" spans="2:54" s="200" customFormat="1" ht="16.5" hidden="1" thickBot="1" x14ac:dyDescent="0.3"/>
    <row r="16" spans="2:54" s="200" customFormat="1" ht="16.5" hidden="1" thickBot="1" x14ac:dyDescent="0.3"/>
    <row r="17" spans="2:57" s="200" customFormat="1" ht="16.5" hidden="1" thickBot="1" x14ac:dyDescent="0.3"/>
    <row r="18" spans="2:57" s="200" customFormat="1" ht="16.5" hidden="1" thickBot="1" x14ac:dyDescent="0.3"/>
    <row r="19" spans="2:57" s="200" customFormat="1" ht="16.5" hidden="1" thickBot="1" x14ac:dyDescent="0.3"/>
    <row r="20" spans="2:57" s="200" customFormat="1" ht="16.5" hidden="1" thickBot="1" x14ac:dyDescent="0.3"/>
    <row r="21" spans="2:57" s="200" customFormat="1" ht="16.5" hidden="1" thickBot="1" x14ac:dyDescent="0.3"/>
    <row r="22" spans="2:57" s="200" customFormat="1" ht="16.5" hidden="1" thickBot="1" x14ac:dyDescent="0.3"/>
    <row r="23" spans="2:57" s="200" customFormat="1" ht="16.5" hidden="1" thickBot="1" x14ac:dyDescent="0.3"/>
    <row r="24" spans="2:57" s="200" customFormat="1" ht="16.5" hidden="1" thickBot="1" x14ac:dyDescent="0.3"/>
    <row r="25" spans="2:57" s="200" customFormat="1" ht="16.5" hidden="1" thickBot="1" x14ac:dyDescent="0.3"/>
    <row r="26" spans="2:57" s="200" customFormat="1" ht="16.5" hidden="1" thickBot="1" x14ac:dyDescent="0.3"/>
    <row r="27" spans="2:57" s="200" customFormat="1" ht="16.5" hidden="1" thickBot="1" x14ac:dyDescent="0.3"/>
    <row r="28" spans="2:57" s="200" customFormat="1" ht="18.75" thickBot="1" x14ac:dyDescent="0.3">
      <c r="B28" s="524" t="str">
        <f ca="1">MID(CELL("filename",B27),FIND("]",CELL("filename",C27),1)+1,99)</f>
        <v>הגנה</v>
      </c>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c r="AS28" s="525"/>
      <c r="AT28" s="525"/>
      <c r="AU28" s="525"/>
      <c r="AV28" s="525"/>
      <c r="AW28" s="526"/>
    </row>
    <row r="29" spans="2:57" s="200" customFormat="1" ht="31.5" customHeight="1" x14ac:dyDescent="0.25">
      <c r="B29" s="527" t="s">
        <v>0</v>
      </c>
      <c r="C29" s="508" t="s">
        <v>1</v>
      </c>
      <c r="D29" s="516" t="s">
        <v>226</v>
      </c>
      <c r="E29" s="407" t="s">
        <v>194</v>
      </c>
      <c r="F29" s="516" t="s">
        <v>126</v>
      </c>
      <c r="G29" s="226" t="s">
        <v>125</v>
      </c>
      <c r="H29" s="516" t="s">
        <v>124</v>
      </c>
      <c r="I29" s="516" t="s">
        <v>123</v>
      </c>
      <c r="J29" s="516" t="s">
        <v>122</v>
      </c>
      <c r="K29" s="516" t="s">
        <v>121</v>
      </c>
      <c r="L29" s="516" t="s">
        <v>120</v>
      </c>
      <c r="M29" s="516" t="s">
        <v>119</v>
      </c>
      <c r="N29" s="516" t="s">
        <v>118</v>
      </c>
      <c r="O29" s="516" t="s">
        <v>117</v>
      </c>
      <c r="P29" s="516" t="s">
        <v>116</v>
      </c>
      <c r="Q29" s="516" t="s">
        <v>115</v>
      </c>
      <c r="R29" s="516" t="s">
        <v>114</v>
      </c>
      <c r="S29" s="516" t="s">
        <v>113</v>
      </c>
      <c r="T29" s="516" t="s">
        <v>112</v>
      </c>
      <c r="U29" s="516" t="s">
        <v>111</v>
      </c>
      <c r="V29" s="516" t="s">
        <v>110</v>
      </c>
      <c r="W29" s="516" t="s">
        <v>109</v>
      </c>
      <c r="X29" s="516" t="s">
        <v>108</v>
      </c>
      <c r="Y29" s="516" t="s">
        <v>107</v>
      </c>
      <c r="Z29" s="516" t="s">
        <v>106</v>
      </c>
      <c r="AA29" s="516" t="s">
        <v>105</v>
      </c>
      <c r="AB29" s="516" t="s">
        <v>104</v>
      </c>
      <c r="AC29" s="516" t="s">
        <v>103</v>
      </c>
      <c r="AD29" s="516" t="s">
        <v>102</v>
      </c>
      <c r="AE29" s="516" t="s">
        <v>101</v>
      </c>
      <c r="AF29" s="516" t="s">
        <v>100</v>
      </c>
      <c r="AG29" s="516" t="s">
        <v>99</v>
      </c>
      <c r="AH29" s="516" t="s">
        <v>98</v>
      </c>
      <c r="AI29" s="516" t="s">
        <v>97</v>
      </c>
      <c r="AJ29" s="516" t="s">
        <v>96</v>
      </c>
      <c r="AK29" s="516" t="s">
        <v>95</v>
      </c>
      <c r="AL29" s="516" t="s">
        <v>94</v>
      </c>
      <c r="AM29" s="516" t="s">
        <v>93</v>
      </c>
      <c r="AN29" s="516" t="s">
        <v>92</v>
      </c>
      <c r="AO29" s="516" t="s">
        <v>91</v>
      </c>
      <c r="AP29" s="516" t="s">
        <v>90</v>
      </c>
      <c r="AQ29" s="516" t="s">
        <v>89</v>
      </c>
      <c r="AR29" s="516" t="s">
        <v>88</v>
      </c>
      <c r="AS29" s="516" t="s">
        <v>87</v>
      </c>
      <c r="AT29" s="516" t="s">
        <v>86</v>
      </c>
      <c r="AU29" s="516" t="s">
        <v>85</v>
      </c>
      <c r="AV29" s="516" t="s">
        <v>84</v>
      </c>
      <c r="AW29" s="518" t="s">
        <v>83</v>
      </c>
    </row>
    <row r="30" spans="2:57" s="200" customFormat="1" ht="32.25" thickBot="1" x14ac:dyDescent="0.3">
      <c r="B30" s="528"/>
      <c r="C30" s="509"/>
      <c r="D30" s="517"/>
      <c r="E30" s="383" t="s">
        <v>41</v>
      </c>
      <c r="F30" s="517"/>
      <c r="G30" s="227" t="s">
        <v>26</v>
      </c>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9"/>
      <c r="BB30" s="105">
        <v>0</v>
      </c>
      <c r="BC30" s="105">
        <v>1</v>
      </c>
      <c r="BE30" s="200" t="s">
        <v>82</v>
      </c>
    </row>
    <row r="31" spans="2:57" s="200" customFormat="1" ht="23.25" customHeight="1" x14ac:dyDescent="0.25">
      <c r="B31" s="184" t="str">
        <f t="shared" ref="B31:B94" ca="1" si="0">IF(C31="","",ROW()-30)</f>
        <v/>
      </c>
      <c r="C31" s="178" t="str">
        <f ca="1">'התחשיב הבסיסי'!C31</f>
        <v/>
      </c>
      <c r="D31" s="230" t="str">
        <f ca="1">IF($C31="","",IF('שנת התחרות'!Z31="",$BB$1,'שנת התחרות'!J31))</f>
        <v/>
      </c>
      <c r="E31" s="144">
        <v>20000</v>
      </c>
      <c r="F31" s="230" t="str">
        <f ca="1">IF($C31="","",IF(ISBLANK($H$6),$BB$2,E31/$H$6))</f>
        <v/>
      </c>
      <c r="G31" s="201">
        <v>1</v>
      </c>
      <c r="H31" s="202" t="str">
        <f t="shared" ref="H31:H62" ca="1" si="1">IF($C31="","",IF(OR(D31="",F31="",BE31&lt;&gt;1),$BB$1,IF($D31&lt;$F31*$E$6,1,0)))</f>
        <v/>
      </c>
      <c r="I31" s="203" t="str">
        <f t="shared" ref="I31:I94" ca="1" si="2">IF($C31="","",IF(H31+$G31=2,1,0))</f>
        <v/>
      </c>
      <c r="J31" s="231" t="str">
        <f t="shared" ref="J31:J62" ca="1" si="3">IF($C31="","",IF(I31=1,$F31*$E$6,$D31))</f>
        <v/>
      </c>
      <c r="K31" s="231" t="str">
        <f t="shared" ref="K31:K94" ca="1" si="4">IF(H31="","",IF(I31=1,J31,J31/SUMIF(I$31:I$130,"&lt;&gt;1",J$31:J$130)*(1-SUMIF(I$31:I$130,"=1",J$31:J$130))))</f>
        <v/>
      </c>
      <c r="L31" s="232" t="str">
        <f t="shared" ref="L31:L62" ca="1" si="5">IF($C31="","",IF(K31&lt;$F31*$E$6,1,0))</f>
        <v/>
      </c>
      <c r="M31" s="232" t="str">
        <f ca="1">IF($C31="","",IF(L31+$G31=2,1,0))</f>
        <v/>
      </c>
      <c r="N31" s="233" t="str">
        <f t="shared" ref="N31:N62" ca="1" si="6">IF($C31="","",IF(M31=1,$F31*$E$6,$J31))</f>
        <v/>
      </c>
      <c r="O31" s="233" t="str">
        <f ca="1">IF(L31="","",IF(M31=1,N31,N31/SUMIF(M$31:M$130,"&lt;&gt;1",N$31:N$130)*(1-SUMIF(M$31:M$130,"=1",N$31:N$130))))</f>
        <v/>
      </c>
      <c r="P31" s="232" t="str">
        <f t="shared" ref="P31:P62" ca="1" si="7">IF($C31="","",IF(O31&lt;$F31*$E$6,1,0))</f>
        <v/>
      </c>
      <c r="Q31" s="232" t="str">
        <f ca="1">IF($C31="","",IF(P31+$G31=2,1,0))</f>
        <v/>
      </c>
      <c r="R31" s="233" t="str">
        <f t="shared" ref="R31:R62" ca="1" si="8">IF($C31="","",IF(Q31=1,$F31*$E$6,$N31))</f>
        <v/>
      </c>
      <c r="S31" s="233" t="str">
        <f ca="1">IF(P31="","",IF(Q31=1,R31,R31/SUMIF(Q$31:Q$130,"&lt;&gt;1",R$31:R$130)*(1-SUMIF(Q$31:Q$130,"=1",R$31:R$130))))</f>
        <v/>
      </c>
      <c r="T31" s="232" t="str">
        <f t="shared" ref="T31:T62" ca="1" si="9">IF($C31="","",IF(S31&lt;$F31*$E$6,1,0))</f>
        <v/>
      </c>
      <c r="U31" s="232" t="str">
        <f ca="1">IF($C31="","",IF(T31+$G31=2,1,0))</f>
        <v/>
      </c>
      <c r="V31" s="233" t="str">
        <f t="shared" ref="V31:V62" ca="1" si="10">IF($C31="","",IF(U31=1,$F31*$E$6,S31))</f>
        <v/>
      </c>
      <c r="W31" s="233" t="str">
        <f ca="1">IF(T31="","",IF(U31=1,V31,V31/SUMIF(U$31:U$130,"&lt;&gt;1",V$31:V$130)*(1-SUMIF(U$31:U$130,"=1",V$31:V$130))))</f>
        <v/>
      </c>
      <c r="X31" s="232" t="str">
        <f t="shared" ref="X31:X62" ca="1" si="11">IF($C31="","",IF(W31&lt;$F31*$E$6,1,0))</f>
        <v/>
      </c>
      <c r="Y31" s="232" t="str">
        <f ca="1">IF($C31="","",IF(X31+$G31=2,1,0))</f>
        <v/>
      </c>
      <c r="Z31" s="233" t="str">
        <f t="shared" ref="Z31:Z62" ca="1" si="12">IF($C31="","",IF(Y31=1,$F31*$E$6,W31))</f>
        <v/>
      </c>
      <c r="AA31" s="233" t="str">
        <f ca="1">IF(X31="","",IF(Y31=1,Z31,Z31/SUMIF(Y$31:Y$130,"&lt;&gt;1",Z$31:Z$130)*(1-SUMIF(Y$31:Y$130,"=1",Z$31:Z$130))))</f>
        <v/>
      </c>
      <c r="AB31" s="232" t="str">
        <f t="shared" ref="AB31:AB62" ca="1" si="13">IF($C31="","",IF(AA31&lt;$F31*$E$6,1,0))</f>
        <v/>
      </c>
      <c r="AC31" s="232" t="str">
        <f ca="1">IF($C31="","",IF(AB31+$G31=2,1,0))</f>
        <v/>
      </c>
      <c r="AD31" s="233" t="str">
        <f t="shared" ref="AD31:AD62" ca="1" si="14">IF($C31="","",IF(AC31=1,$F31*$E$6,AA31))</f>
        <v/>
      </c>
      <c r="AE31" s="233" t="str">
        <f ca="1">IF(AB31="","",IF(AC31=1,AD31,AD31/SUMIF(AC$31:AC$130,"&lt;&gt;1",AD$31:AD$130)*(1-SUMIF(AC$31:AC$130,"=1",AD$31:AD$130))))</f>
        <v/>
      </c>
      <c r="AF31" s="232" t="str">
        <f t="shared" ref="AF31:AF62" ca="1" si="15">IF($C31="","",IF(AE31&lt;$F31*$E$6,1,0))</f>
        <v/>
      </c>
      <c r="AG31" s="232" t="str">
        <f ca="1">IF($C31="","",IF(AF31+$G31=2,1,0))</f>
        <v/>
      </c>
      <c r="AH31" s="233" t="str">
        <f t="shared" ref="AH31:AH62" ca="1" si="16">IF($C31="","",IF(AG31=1,$F31*$E$6,AE31))</f>
        <v/>
      </c>
      <c r="AI31" s="233" t="str">
        <f ca="1">IF(AF31="","",IF(AG31=1,AH31,AH31/SUMIF(AG$31:AG$130,"&lt;&gt;1",AH$31:AH$130)*(1-SUMIF(AG$31:AG$130,"=1",AH$31:AH$130))))</f>
        <v/>
      </c>
      <c r="AJ31" s="232" t="str">
        <f t="shared" ref="AJ31:AJ62" ca="1" si="17">IF($C31="","",IF(AI31&lt;$F31*$E$6,1,0))</f>
        <v/>
      </c>
      <c r="AK31" s="232" t="str">
        <f ca="1">IF($C31="","",IF(AJ31+$G31=2,1,0))</f>
        <v/>
      </c>
      <c r="AL31" s="233" t="str">
        <f t="shared" ref="AL31:AL62" ca="1" si="18">IF($C31="","",IF(AK31=1,$F31*$E$6,AI31))</f>
        <v/>
      </c>
      <c r="AM31" s="233" t="str">
        <f ca="1">IF(AJ31="","",IF(AK31=1,AL31,AL31/SUMIF(AK$31:AK$130,"&lt;&gt;1",AL$31:AL$130)*(1-SUMIF(AK$31:AK$130,"=1",AL$31:AL$130))))</f>
        <v/>
      </c>
      <c r="AN31" s="232" t="str">
        <f t="shared" ref="AN31:AN62" ca="1" si="19">IF($C31="","",IF(AM31&lt;$F31*$E$6,1,0))</f>
        <v/>
      </c>
      <c r="AO31" s="232" t="str">
        <f ca="1">IF($C31="","",IF(AN31+$G31=2,1,0))</f>
        <v/>
      </c>
      <c r="AP31" s="233" t="str">
        <f t="shared" ref="AP31:AP62" ca="1" si="20">IF($C31="","",IF(AO31=1,$F31*$E$6,AM31))</f>
        <v/>
      </c>
      <c r="AQ31" s="233" t="str">
        <f ca="1">IF(AN31="","",IF(AO31=1,AP31,AP31/SUMIF(AO$31:AO$130,"&lt;&gt;1",AP$31:AP$130)*(1-SUMIF(AO$31:AO$130,"=1",AP$31:AP$130))))</f>
        <v/>
      </c>
      <c r="AR31" s="232" t="str">
        <f t="shared" ref="AR31:AR62" ca="1" si="21">IF($C31="","",IF(OR(AQ31&lt;$F31*$E$6,AO31=1,AK31=1,AG31=1,AC31=1,Y31=1,U31=1,Q31=1,M31=1,I31=1),1,0))</f>
        <v/>
      </c>
      <c r="AS31" s="232" t="str">
        <f ca="1">IF($C31="","",IF(AR31+$G31=2,1,0))</f>
        <v/>
      </c>
      <c r="AT31" s="233" t="str">
        <f t="shared" ref="AT31:AT62" ca="1" si="22">IF($C31="","",IF(AS31=1,$F31*$E$6,AQ31))</f>
        <v/>
      </c>
      <c r="AU31" s="233" t="str">
        <f ca="1">IF(AR31="","",IFERROR(IF(AS31=1,AT31,AT31/SUMIF(AS$31:AS$130,"&lt;&gt;1",AT$31:AT$130)*(1-SUMIF(AS$31:AS$130,"=1",AT$31:AT$130))),0))</f>
        <v/>
      </c>
      <c r="AV31" s="204" t="str">
        <f t="shared" ref="AV31:AV62" ca="1" si="23">IF(C31="","",IFERROR(AU31/SUM($AU$31:$AU$130),$BB$1))</f>
        <v/>
      </c>
      <c r="AW31" s="234" t="str">
        <f ca="1">IF(C31="","",IFERROR(AV31*$C$2,$BB$1))</f>
        <v/>
      </c>
      <c r="BB31" s="105" t="str">
        <f ca="1">IF($C31="","",BB$30)</f>
        <v/>
      </c>
      <c r="BC31" s="105" t="str">
        <f ca="1">IF($C31="","",BC$30)</f>
        <v/>
      </c>
      <c r="BE31" s="200">
        <f>IF(G31="",0,IF(ISERROR(MATCH(G31,$BB$30:$BC$30,0)),0,1))</f>
        <v>1</v>
      </c>
    </row>
    <row r="32" spans="2:57" s="200" customFormat="1" ht="23.25" customHeight="1" x14ac:dyDescent="0.25">
      <c r="B32" s="184">
        <f t="shared" ca="1" si="0"/>
        <v>2</v>
      </c>
      <c r="C32" s="178" t="str">
        <f ca="1">'התחשיב הבסיסי'!C32</f>
        <v>פנינה זלמצן כ"ס</v>
      </c>
      <c r="D32" s="230">
        <f ca="1">IF($C32="","",IF('שנת התחרות'!Z32="",$BB$1,'שנת התחרות'!J32))</f>
        <v>0.13550843734749979</v>
      </c>
      <c r="E32" s="144">
        <v>25816</v>
      </c>
      <c r="F32" s="230">
        <f t="shared" ref="F32:F95" ca="1" si="24">IF($C32="","",IF(ISBLANK($H$6),$BB$2,E32/$H$6))</f>
        <v>0.12018901743522895</v>
      </c>
      <c r="G32" s="201">
        <v>1</v>
      </c>
      <c r="H32" s="202">
        <f t="shared" ca="1" si="1"/>
        <v>0</v>
      </c>
      <c r="I32" s="203">
        <f t="shared" ca="1" si="2"/>
        <v>0</v>
      </c>
      <c r="J32" s="231">
        <f t="shared" ca="1" si="3"/>
        <v>0.13550843734749979</v>
      </c>
      <c r="K32" s="231">
        <f t="shared" ca="1" si="4"/>
        <v>0.13550843734749979</v>
      </c>
      <c r="L32" s="232">
        <f t="shared" ca="1" si="5"/>
        <v>0</v>
      </c>
      <c r="M32" s="232">
        <f ca="1">IF($C32="","",IF(L32+$G32=2,1,0))</f>
        <v>0</v>
      </c>
      <c r="N32" s="233">
        <f t="shared" ca="1" si="6"/>
        <v>0.13550843734749979</v>
      </c>
      <c r="O32" s="233">
        <f ca="1">IF(L32="","",IF(M32=1,N32,N32/SUMIF(M$31:M$130,"&lt;&gt;1",N$31:N$130)*(1-SUMIF(M$31:M$130,"=1",N$31:N$130))))</f>
        <v>0.13550843734749979</v>
      </c>
      <c r="P32" s="232">
        <f t="shared" ca="1" si="7"/>
        <v>0</v>
      </c>
      <c r="Q32" s="232">
        <f ca="1">IF($C32="","",IF(P32+$G32=2,1,0))</f>
        <v>0</v>
      </c>
      <c r="R32" s="233">
        <f t="shared" ca="1" si="8"/>
        <v>0.13550843734749979</v>
      </c>
      <c r="S32" s="233">
        <f ca="1">IF(P32="","",IF(Q32=1,R32,R32/SUMIF(Q$31:Q$130,"&lt;&gt;1",R$31:R$130)*(1-SUMIF(Q$31:Q$130,"=1",R$31:R$130))))</f>
        <v>0.13550843734749979</v>
      </c>
      <c r="T32" s="232">
        <f t="shared" ca="1" si="9"/>
        <v>0</v>
      </c>
      <c r="U32" s="232">
        <f ca="1">IF($C32="","",IF(T32+$G32=2,1,0))</f>
        <v>0</v>
      </c>
      <c r="V32" s="233">
        <f t="shared" ca="1" si="10"/>
        <v>0.13550843734749979</v>
      </c>
      <c r="W32" s="233">
        <f ca="1">IF(T32="","",IF(U32=1,V32,V32/SUMIF(U$31:U$130,"&lt;&gt;1",V$31:V$130)*(1-SUMIF(U$31:U$130,"=1",V$31:V$130))))</f>
        <v>0.13550843734749979</v>
      </c>
      <c r="X32" s="232">
        <f t="shared" ca="1" si="11"/>
        <v>0</v>
      </c>
      <c r="Y32" s="232">
        <f ca="1">IF($C32="","",IF(X32+$G32=2,1,0))</f>
        <v>0</v>
      </c>
      <c r="Z32" s="233">
        <f t="shared" ca="1" si="12"/>
        <v>0.13550843734749979</v>
      </c>
      <c r="AA32" s="233">
        <f ca="1">IF(X32="","",IF(Y32=1,Z32,Z32/SUMIF(Y$31:Y$130,"&lt;&gt;1",Z$31:Z$130)*(1-SUMIF(Y$31:Y$130,"=1",Z$31:Z$130))))</f>
        <v>0.13550843734749979</v>
      </c>
      <c r="AB32" s="232">
        <f t="shared" ca="1" si="13"/>
        <v>0</v>
      </c>
      <c r="AC32" s="232">
        <f ca="1">IF($C32="","",IF(AB32+$G32=2,1,0))</f>
        <v>0</v>
      </c>
      <c r="AD32" s="233">
        <f t="shared" ca="1" si="14"/>
        <v>0.13550843734749979</v>
      </c>
      <c r="AE32" s="233">
        <f ca="1">IF(AB32="","",IF(AC32=1,AD32,AD32/SUMIF(AC$31:AC$130,"&lt;&gt;1",AD$31:AD$130)*(1-SUMIF(AC$31:AC$130,"=1",AD$31:AD$130))))</f>
        <v>0.13550843734749979</v>
      </c>
      <c r="AF32" s="232">
        <f t="shared" ca="1" si="15"/>
        <v>0</v>
      </c>
      <c r="AG32" s="232">
        <f ca="1">IF($C32="","",IF(AF32+$G32=2,1,0))</f>
        <v>0</v>
      </c>
      <c r="AH32" s="233">
        <f t="shared" ca="1" si="16"/>
        <v>0.13550843734749979</v>
      </c>
      <c r="AI32" s="233">
        <f ca="1">IF(AF32="","",IF(AG32=1,AH32,AH32/SUMIF(AG$31:AG$130,"&lt;&gt;1",AH$31:AH$130)*(1-SUMIF(AG$31:AG$130,"=1",AH$31:AH$130))))</f>
        <v>0.13550843734749979</v>
      </c>
      <c r="AJ32" s="232">
        <f t="shared" ca="1" si="17"/>
        <v>0</v>
      </c>
      <c r="AK32" s="232">
        <f ca="1">IF($C32="","",IF(AJ32+$G32=2,1,0))</f>
        <v>0</v>
      </c>
      <c r="AL32" s="233">
        <f t="shared" ca="1" si="18"/>
        <v>0.13550843734749979</v>
      </c>
      <c r="AM32" s="233">
        <f ca="1">IF(AJ32="","",IF(AK32=1,AL32,AL32/SUMIF(AK$31:AK$130,"&lt;&gt;1",AL$31:AL$130)*(1-SUMIF(AK$31:AK$130,"=1",AL$31:AL$130))))</f>
        <v>0.13550843734749979</v>
      </c>
      <c r="AN32" s="232">
        <f t="shared" ca="1" si="19"/>
        <v>0</v>
      </c>
      <c r="AO32" s="232">
        <f ca="1">IF($C32="","",IF(AN32+$G32=2,1,0))</f>
        <v>0</v>
      </c>
      <c r="AP32" s="233">
        <f t="shared" ca="1" si="20"/>
        <v>0.13550843734749979</v>
      </c>
      <c r="AQ32" s="233">
        <f ca="1">IF(AN32="","",IF(AO32=1,AP32,AP32/SUMIF(AO$31:AO$130,"&lt;&gt;1",AP$31:AP$130)*(1-SUMIF(AO$31:AO$130,"=1",AP$31:AP$130))))</f>
        <v>0.13550843734749979</v>
      </c>
      <c r="AR32" s="232">
        <f t="shared" ca="1" si="21"/>
        <v>0</v>
      </c>
      <c r="AS32" s="232">
        <f ca="1">IF($C32="","",IF(AR32+$G32=2,1,0))</f>
        <v>0</v>
      </c>
      <c r="AT32" s="233">
        <f t="shared" ca="1" si="22"/>
        <v>0.13550843734749979</v>
      </c>
      <c r="AU32" s="233">
        <f t="shared" ref="AU32:AU95" ca="1" si="25">IF(AR32="","",IFERROR(IF(AS32=1,AT32,AT32/SUMIF(AS$31:AS$130,"&lt;&gt;1",AT$31:AT$130)*(1-SUMIF(AS$31:AS$130,"=1",AT$31:AT$130))),0))</f>
        <v>0.13550843734749979</v>
      </c>
      <c r="AV32" s="204">
        <f t="shared" ca="1" si="23"/>
        <v>0.13550843734749979</v>
      </c>
      <c r="AW32" s="234">
        <f ca="1">IF(C32="","",IFERROR(AV32*$C$2,$BB$1))</f>
        <v>37829.619437426823</v>
      </c>
      <c r="BB32" s="105">
        <f t="shared" ref="BB32:BC63" ca="1" si="26">IF($C32="","",BB$30)</f>
        <v>0</v>
      </c>
      <c r="BC32" s="105">
        <f t="shared" ca="1" si="26"/>
        <v>1</v>
      </c>
      <c r="BE32" s="200">
        <f t="shared" ref="BE32:BE95" si="27">IF(G32="",0,IF(ISERROR(MATCH(G32,$BB$30:$BC$30,0)),0,1))</f>
        <v>1</v>
      </c>
    </row>
    <row r="33" spans="2:57" s="200" customFormat="1" ht="23.25" customHeight="1" x14ac:dyDescent="0.25">
      <c r="B33" s="184">
        <f t="shared" ca="1" si="0"/>
        <v>3</v>
      </c>
      <c r="C33" s="178" t="str">
        <f ca="1">'התחשיב הבסיסי'!C33</f>
        <v>פסנתר לתמיד אשדוד</v>
      </c>
      <c r="D33" s="230">
        <f ca="1">IF($C33="","",IF('שנת התחרות'!Z33="",$BB$1,'שנת התחרות'!J33))</f>
        <v>0.86449156265250027</v>
      </c>
      <c r="E33" s="144">
        <v>25816</v>
      </c>
      <c r="F33" s="230">
        <f t="shared" ca="1" si="24"/>
        <v>0.12018901743522895</v>
      </c>
      <c r="G33" s="201">
        <v>1</v>
      </c>
      <c r="H33" s="202">
        <f t="shared" ca="1" si="1"/>
        <v>0</v>
      </c>
      <c r="I33" s="203">
        <f t="shared" ca="1" si="2"/>
        <v>0</v>
      </c>
      <c r="J33" s="231">
        <f t="shared" ca="1" si="3"/>
        <v>0.86449156265250027</v>
      </c>
      <c r="K33" s="231">
        <f t="shared" ca="1" si="4"/>
        <v>0.86449156265250027</v>
      </c>
      <c r="L33" s="232">
        <f t="shared" ca="1" si="5"/>
        <v>0</v>
      </c>
      <c r="M33" s="232">
        <f ca="1">IF($C33="","",IF(L33+$G33=2,1,0))</f>
        <v>0</v>
      </c>
      <c r="N33" s="233">
        <f t="shared" ca="1" si="6"/>
        <v>0.86449156265250027</v>
      </c>
      <c r="O33" s="233">
        <f ca="1">IF(L33="","",IF(M33=1,N33,N33/SUMIF(M$31:M$130,"&lt;&gt;1",N$31:N$130)*(1-SUMIF(M$31:M$130,"=1",N$31:N$130))))</f>
        <v>0.86449156265250027</v>
      </c>
      <c r="P33" s="232">
        <f t="shared" ca="1" si="7"/>
        <v>0</v>
      </c>
      <c r="Q33" s="232">
        <f ca="1">IF($C33="","",IF(P33+$G33=2,1,0))</f>
        <v>0</v>
      </c>
      <c r="R33" s="233">
        <f t="shared" ca="1" si="8"/>
        <v>0.86449156265250027</v>
      </c>
      <c r="S33" s="233">
        <f ca="1">IF(P33="","",IF(Q33=1,R33,R33/SUMIF(Q$31:Q$130,"&lt;&gt;1",R$31:R$130)*(1-SUMIF(Q$31:Q$130,"=1",R$31:R$130))))</f>
        <v>0.86449156265250027</v>
      </c>
      <c r="T33" s="232">
        <f t="shared" ca="1" si="9"/>
        <v>0</v>
      </c>
      <c r="U33" s="232">
        <f ca="1">IF($C33="","",IF(T33+$G33=2,1,0))</f>
        <v>0</v>
      </c>
      <c r="V33" s="233">
        <f t="shared" ca="1" si="10"/>
        <v>0.86449156265250027</v>
      </c>
      <c r="W33" s="233">
        <f ca="1">IF(T33="","",IF(U33=1,V33,V33/SUMIF(U$31:U$130,"&lt;&gt;1",V$31:V$130)*(1-SUMIF(U$31:U$130,"=1",V$31:V$130))))</f>
        <v>0.86449156265250027</v>
      </c>
      <c r="X33" s="232">
        <f t="shared" ca="1" si="11"/>
        <v>0</v>
      </c>
      <c r="Y33" s="232">
        <f ca="1">IF($C33="","",IF(X33+$G33=2,1,0))</f>
        <v>0</v>
      </c>
      <c r="Z33" s="233">
        <f t="shared" ca="1" si="12"/>
        <v>0.86449156265250027</v>
      </c>
      <c r="AA33" s="233">
        <f ca="1">IF(X33="","",IF(Y33=1,Z33,Z33/SUMIF(Y$31:Y$130,"&lt;&gt;1",Z$31:Z$130)*(1-SUMIF(Y$31:Y$130,"=1",Z$31:Z$130))))</f>
        <v>0.86449156265250027</v>
      </c>
      <c r="AB33" s="232">
        <f t="shared" ca="1" si="13"/>
        <v>0</v>
      </c>
      <c r="AC33" s="232">
        <f ca="1">IF($C33="","",IF(AB33+$G33=2,1,0))</f>
        <v>0</v>
      </c>
      <c r="AD33" s="233">
        <f t="shared" ca="1" si="14"/>
        <v>0.86449156265250027</v>
      </c>
      <c r="AE33" s="233">
        <f ca="1">IF(AB33="","",IF(AC33=1,AD33,AD33/SUMIF(AC$31:AC$130,"&lt;&gt;1",AD$31:AD$130)*(1-SUMIF(AC$31:AC$130,"=1",AD$31:AD$130))))</f>
        <v>0.86449156265250027</v>
      </c>
      <c r="AF33" s="232">
        <f t="shared" ca="1" si="15"/>
        <v>0</v>
      </c>
      <c r="AG33" s="232">
        <f ca="1">IF($C33="","",IF(AF33+$G33=2,1,0))</f>
        <v>0</v>
      </c>
      <c r="AH33" s="233">
        <f t="shared" ca="1" si="16"/>
        <v>0.86449156265250027</v>
      </c>
      <c r="AI33" s="233">
        <f ca="1">IF(AF33="","",IF(AG33=1,AH33,AH33/SUMIF(AG$31:AG$130,"&lt;&gt;1",AH$31:AH$130)*(1-SUMIF(AG$31:AG$130,"=1",AH$31:AH$130))))</f>
        <v>0.86449156265250027</v>
      </c>
      <c r="AJ33" s="232">
        <f t="shared" ca="1" si="17"/>
        <v>0</v>
      </c>
      <c r="AK33" s="232">
        <f ca="1">IF($C33="","",IF(AJ33+$G33=2,1,0))</f>
        <v>0</v>
      </c>
      <c r="AL33" s="233">
        <f t="shared" ca="1" si="18"/>
        <v>0.86449156265250027</v>
      </c>
      <c r="AM33" s="233">
        <f ca="1">IF(AJ33="","",IF(AK33=1,AL33,AL33/SUMIF(AK$31:AK$130,"&lt;&gt;1",AL$31:AL$130)*(1-SUMIF(AK$31:AK$130,"=1",AL$31:AL$130))))</f>
        <v>0.86449156265250027</v>
      </c>
      <c r="AN33" s="232">
        <f t="shared" ca="1" si="19"/>
        <v>0</v>
      </c>
      <c r="AO33" s="232">
        <f ca="1">IF($C33="","",IF(AN33+$G33=2,1,0))</f>
        <v>0</v>
      </c>
      <c r="AP33" s="233">
        <f t="shared" ca="1" si="20"/>
        <v>0.86449156265250027</v>
      </c>
      <c r="AQ33" s="233">
        <f ca="1">IF(AN33="","",IF(AO33=1,AP33,AP33/SUMIF(AO$31:AO$130,"&lt;&gt;1",AP$31:AP$130)*(1-SUMIF(AO$31:AO$130,"=1",AP$31:AP$130))))</f>
        <v>0.86449156265250027</v>
      </c>
      <c r="AR33" s="232">
        <f t="shared" ca="1" si="21"/>
        <v>0</v>
      </c>
      <c r="AS33" s="232">
        <f ca="1">IF($C33="","",IF(AR33+$G33=2,1,0))</f>
        <v>0</v>
      </c>
      <c r="AT33" s="233">
        <f t="shared" ca="1" si="22"/>
        <v>0.86449156265250027</v>
      </c>
      <c r="AU33" s="233">
        <f t="shared" ca="1" si="25"/>
        <v>0.86449156265250027</v>
      </c>
      <c r="AV33" s="204">
        <f t="shared" ca="1" si="23"/>
        <v>0.86449156265250027</v>
      </c>
      <c r="AW33" s="234">
        <f ca="1">IF(C33="","",IFERROR(AV33*$C$2,$BB$1))</f>
        <v>241338.38056257321</v>
      </c>
      <c r="BB33" s="105">
        <f t="shared" ca="1" si="26"/>
        <v>0</v>
      </c>
      <c r="BC33" s="105">
        <f t="shared" ca="1" si="26"/>
        <v>1</v>
      </c>
      <c r="BE33" s="200">
        <f t="shared" si="27"/>
        <v>1</v>
      </c>
    </row>
    <row r="34" spans="2:57" s="200" customFormat="1" ht="15.75" x14ac:dyDescent="0.25">
      <c r="B34" s="184" t="str">
        <f t="shared" ca="1" si="0"/>
        <v/>
      </c>
      <c r="C34" s="178" t="str">
        <f ca="1">'התחשיב הבסיסי'!C34</f>
        <v/>
      </c>
      <c r="D34" s="230" t="str">
        <f ca="1">IF($C34="","",IF('שנת התחרות'!Z34="",$BB$1,'שנת התחרות'!J34))</f>
        <v/>
      </c>
      <c r="E34" s="144"/>
      <c r="F34" s="230" t="str">
        <f t="shared" ca="1" si="24"/>
        <v/>
      </c>
      <c r="G34" s="201">
        <v>1</v>
      </c>
      <c r="H34" s="202" t="str">
        <f t="shared" ca="1" si="1"/>
        <v/>
      </c>
      <c r="I34" s="203" t="str">
        <f t="shared" ca="1" si="2"/>
        <v/>
      </c>
      <c r="J34" s="231" t="str">
        <f t="shared" ca="1" si="3"/>
        <v/>
      </c>
      <c r="K34" s="231" t="str">
        <f t="shared" ca="1" si="4"/>
        <v/>
      </c>
      <c r="L34" s="232" t="str">
        <f t="shared" ca="1" si="5"/>
        <v/>
      </c>
      <c r="M34" s="232" t="str">
        <f ca="1">IF($C34="","",IF(L34+$G34=2,1,0))</f>
        <v/>
      </c>
      <c r="N34" s="233" t="str">
        <f t="shared" ca="1" si="6"/>
        <v/>
      </c>
      <c r="O34" s="233" t="str">
        <f ca="1">IF(L34="","",IF(M34=1,N34,N34/SUMIF(M$31:M$130,"&lt;&gt;1",N$31:N$130)*(1-SUMIF(M$31:M$130,"=1",N$31:N$130))))</f>
        <v/>
      </c>
      <c r="P34" s="232" t="str">
        <f t="shared" ca="1" si="7"/>
        <v/>
      </c>
      <c r="Q34" s="232" t="str">
        <f ca="1">IF($C34="","",IF(P34+$G34=2,1,0))</f>
        <v/>
      </c>
      <c r="R34" s="233" t="str">
        <f t="shared" ca="1" si="8"/>
        <v/>
      </c>
      <c r="S34" s="233" t="str">
        <f ca="1">IF(P34="","",IF(Q34=1,R34,R34/SUMIF(Q$31:Q$130,"&lt;&gt;1",R$31:R$130)*(1-SUMIF(Q$31:Q$130,"=1",R$31:R$130))))</f>
        <v/>
      </c>
      <c r="T34" s="232" t="str">
        <f t="shared" ca="1" si="9"/>
        <v/>
      </c>
      <c r="U34" s="232" t="str">
        <f ca="1">IF($C34="","",IF(T34+$G34=2,1,0))</f>
        <v/>
      </c>
      <c r="V34" s="233" t="str">
        <f t="shared" ca="1" si="10"/>
        <v/>
      </c>
      <c r="W34" s="233" t="str">
        <f ca="1">IF(T34="","",IF(U34=1,V34,V34/SUMIF(U$31:U$130,"&lt;&gt;1",V$31:V$130)*(1-SUMIF(U$31:U$130,"=1",V$31:V$130))))</f>
        <v/>
      </c>
      <c r="X34" s="232" t="str">
        <f t="shared" ca="1" si="11"/>
        <v/>
      </c>
      <c r="Y34" s="232" t="str">
        <f ca="1">IF($C34="","",IF(X34+$G34=2,1,0))</f>
        <v/>
      </c>
      <c r="Z34" s="233" t="str">
        <f t="shared" ca="1" si="12"/>
        <v/>
      </c>
      <c r="AA34" s="233" t="str">
        <f ca="1">IF(X34="","",IF(Y34=1,Z34,Z34/SUMIF(Y$31:Y$130,"&lt;&gt;1",Z$31:Z$130)*(1-SUMIF(Y$31:Y$130,"=1",Z$31:Z$130))))</f>
        <v/>
      </c>
      <c r="AB34" s="232" t="str">
        <f t="shared" ca="1" si="13"/>
        <v/>
      </c>
      <c r="AC34" s="232" t="str">
        <f ca="1">IF($C34="","",IF(AB34+$G34=2,1,0))</f>
        <v/>
      </c>
      <c r="AD34" s="233" t="str">
        <f t="shared" ca="1" si="14"/>
        <v/>
      </c>
      <c r="AE34" s="233" t="str">
        <f ca="1">IF(AB34="","",IF(AC34=1,AD34,AD34/SUMIF(AC$31:AC$130,"&lt;&gt;1",AD$31:AD$130)*(1-SUMIF(AC$31:AC$130,"=1",AD$31:AD$130))))</f>
        <v/>
      </c>
      <c r="AF34" s="232" t="str">
        <f t="shared" ca="1" si="15"/>
        <v/>
      </c>
      <c r="AG34" s="232" t="str">
        <f ca="1">IF($C34="","",IF(AF34+$G34=2,1,0))</f>
        <v/>
      </c>
      <c r="AH34" s="233" t="str">
        <f t="shared" ca="1" si="16"/>
        <v/>
      </c>
      <c r="AI34" s="233" t="str">
        <f ca="1">IF(AF34="","",IF(AG34=1,AH34,AH34/SUMIF(AG$31:AG$130,"&lt;&gt;1",AH$31:AH$130)*(1-SUMIF(AG$31:AG$130,"=1",AH$31:AH$130))))</f>
        <v/>
      </c>
      <c r="AJ34" s="232" t="str">
        <f t="shared" ca="1" si="17"/>
        <v/>
      </c>
      <c r="AK34" s="232" t="str">
        <f ca="1">IF($C34="","",IF(AJ34+$G34=2,1,0))</f>
        <v/>
      </c>
      <c r="AL34" s="233" t="str">
        <f t="shared" ca="1" si="18"/>
        <v/>
      </c>
      <c r="AM34" s="233" t="str">
        <f ca="1">IF(AJ34="","",IF(AK34=1,AL34,AL34/SUMIF(AK$31:AK$130,"&lt;&gt;1",AL$31:AL$130)*(1-SUMIF(AK$31:AK$130,"=1",AL$31:AL$130))))</f>
        <v/>
      </c>
      <c r="AN34" s="232" t="str">
        <f t="shared" ca="1" si="19"/>
        <v/>
      </c>
      <c r="AO34" s="232" t="str">
        <f ca="1">IF($C34="","",IF(AN34+$G34=2,1,0))</f>
        <v/>
      </c>
      <c r="AP34" s="233" t="str">
        <f t="shared" ca="1" si="20"/>
        <v/>
      </c>
      <c r="AQ34" s="233" t="str">
        <f ca="1">IF(AN34="","",IF(AO34=1,AP34,AP34/SUMIF(AO$31:AO$130,"&lt;&gt;1",AP$31:AP$130)*(1-SUMIF(AO$31:AO$130,"=1",AP$31:AP$130))))</f>
        <v/>
      </c>
      <c r="AR34" s="232" t="str">
        <f t="shared" ca="1" si="21"/>
        <v/>
      </c>
      <c r="AS34" s="232" t="str">
        <f ca="1">IF($C34="","",IF(AR34+$G34=2,1,0))</f>
        <v/>
      </c>
      <c r="AT34" s="233" t="str">
        <f t="shared" ca="1" si="22"/>
        <v/>
      </c>
      <c r="AU34" s="233" t="str">
        <f t="shared" ca="1" si="25"/>
        <v/>
      </c>
      <c r="AV34" s="204" t="str">
        <f t="shared" ca="1" si="23"/>
        <v/>
      </c>
      <c r="AW34" s="234" t="str">
        <f ca="1">IF(C34="","",IFERROR(AV34*$C$2,$BB$1))</f>
        <v/>
      </c>
      <c r="BB34" s="105" t="str">
        <f t="shared" ca="1" si="26"/>
        <v/>
      </c>
      <c r="BC34" s="105" t="str">
        <f t="shared" ca="1" si="26"/>
        <v/>
      </c>
      <c r="BE34" s="200">
        <f t="shared" si="27"/>
        <v>1</v>
      </c>
    </row>
    <row r="35" spans="2:57" s="200" customFormat="1" ht="15.75" x14ac:dyDescent="0.25">
      <c r="B35" s="184" t="str">
        <f t="shared" ca="1" si="0"/>
        <v/>
      </c>
      <c r="C35" s="178" t="str">
        <f ca="1">'התחשיב הבסיסי'!C35</f>
        <v/>
      </c>
      <c r="D35" s="230" t="str">
        <f ca="1">IF($C35="","",IF('שנת התחרות'!Z35="",$BB$1,'שנת התחרות'!J35))</f>
        <v/>
      </c>
      <c r="E35" s="144"/>
      <c r="F35" s="230" t="str">
        <f t="shared" ca="1" si="24"/>
        <v/>
      </c>
      <c r="G35" s="201">
        <v>1</v>
      </c>
      <c r="H35" s="202" t="str">
        <f t="shared" ca="1" si="1"/>
        <v/>
      </c>
      <c r="I35" s="203" t="str">
        <f t="shared" ca="1" si="2"/>
        <v/>
      </c>
      <c r="J35" s="231" t="str">
        <f t="shared" ca="1" si="3"/>
        <v/>
      </c>
      <c r="K35" s="231" t="str">
        <f t="shared" ca="1" si="4"/>
        <v/>
      </c>
      <c r="L35" s="232" t="str">
        <f t="shared" ca="1" si="5"/>
        <v/>
      </c>
      <c r="M35" s="232" t="str">
        <f t="shared" ref="M35:M98" ca="1" si="28">IF($C35="","",IF(L35+$G35=2,1,0))</f>
        <v/>
      </c>
      <c r="N35" s="233" t="str">
        <f t="shared" ca="1" si="6"/>
        <v/>
      </c>
      <c r="O35" s="233" t="str">
        <f t="shared" ref="O35:O98" ca="1" si="29">IF(L35="","",IF(M35=1,N35,N35/SUMIF(M$31:M$130,"&lt;&gt;1",N$31:N$130)*(1-SUMIF(M$31:M$130,"=1",N$31:N$130))))</f>
        <v/>
      </c>
      <c r="P35" s="232" t="str">
        <f t="shared" ca="1" si="7"/>
        <v/>
      </c>
      <c r="Q35" s="232" t="str">
        <f t="shared" ref="Q35:Q98" ca="1" si="30">IF($C35="","",IF(P35+$G35=2,1,0))</f>
        <v/>
      </c>
      <c r="R35" s="233" t="str">
        <f t="shared" ca="1" si="8"/>
        <v/>
      </c>
      <c r="S35" s="233" t="str">
        <f t="shared" ref="S35:S98" ca="1" si="31">IF(P35="","",IF(Q35=1,R35,R35/SUMIF(Q$31:Q$130,"&lt;&gt;1",R$31:R$130)*(1-SUMIF(Q$31:Q$130,"=1",R$31:R$130))))</f>
        <v/>
      </c>
      <c r="T35" s="232" t="str">
        <f t="shared" ca="1" si="9"/>
        <v/>
      </c>
      <c r="U35" s="232" t="str">
        <f t="shared" ref="U35:U98" ca="1" si="32">IF($C35="","",IF(T35+$G35=2,1,0))</f>
        <v/>
      </c>
      <c r="V35" s="233" t="str">
        <f t="shared" ca="1" si="10"/>
        <v/>
      </c>
      <c r="W35" s="233" t="str">
        <f t="shared" ref="W35:W98" ca="1" si="33">IF(T35="","",IF(U35=1,V35,V35/SUMIF(U$31:U$130,"&lt;&gt;1",V$31:V$130)*(1-SUMIF(U$31:U$130,"=1",V$31:V$130))))</f>
        <v/>
      </c>
      <c r="X35" s="232" t="str">
        <f t="shared" ca="1" si="11"/>
        <v/>
      </c>
      <c r="Y35" s="232" t="str">
        <f t="shared" ref="Y35:Y98" ca="1" si="34">IF($C35="","",IF(X35+$G35=2,1,0))</f>
        <v/>
      </c>
      <c r="Z35" s="233" t="str">
        <f t="shared" ca="1" si="12"/>
        <v/>
      </c>
      <c r="AA35" s="233" t="str">
        <f t="shared" ref="AA35:AA98" ca="1" si="35">IF(X35="","",IF(Y35=1,Z35,Z35/SUMIF(Y$31:Y$130,"&lt;&gt;1",Z$31:Z$130)*(1-SUMIF(Y$31:Y$130,"=1",Z$31:Z$130))))</f>
        <v/>
      </c>
      <c r="AB35" s="232" t="str">
        <f t="shared" ca="1" si="13"/>
        <v/>
      </c>
      <c r="AC35" s="232" t="str">
        <f t="shared" ref="AC35:AC98" ca="1" si="36">IF($C35="","",IF(AB35+$G35=2,1,0))</f>
        <v/>
      </c>
      <c r="AD35" s="233" t="str">
        <f t="shared" ca="1" si="14"/>
        <v/>
      </c>
      <c r="AE35" s="233" t="str">
        <f t="shared" ref="AE35:AE98" ca="1" si="37">IF(AB35="","",IF(AC35=1,AD35,AD35/SUMIF(AC$31:AC$130,"&lt;&gt;1",AD$31:AD$130)*(1-SUMIF(AC$31:AC$130,"=1",AD$31:AD$130))))</f>
        <v/>
      </c>
      <c r="AF35" s="232" t="str">
        <f t="shared" ca="1" si="15"/>
        <v/>
      </c>
      <c r="AG35" s="232" t="str">
        <f t="shared" ref="AG35:AG98" ca="1" si="38">IF($C35="","",IF(AF35+$G35=2,1,0))</f>
        <v/>
      </c>
      <c r="AH35" s="233" t="str">
        <f t="shared" ca="1" si="16"/>
        <v/>
      </c>
      <c r="AI35" s="233" t="str">
        <f t="shared" ref="AI35:AI98" ca="1" si="39">IF(AF35="","",IF(AG35=1,AH35,AH35/SUMIF(AG$31:AG$130,"&lt;&gt;1",AH$31:AH$130)*(1-SUMIF(AG$31:AG$130,"=1",AH$31:AH$130))))</f>
        <v/>
      </c>
      <c r="AJ35" s="232" t="str">
        <f t="shared" ca="1" si="17"/>
        <v/>
      </c>
      <c r="AK35" s="232" t="str">
        <f t="shared" ref="AK35:AK98" ca="1" si="40">IF($C35="","",IF(AJ35+$G35=2,1,0))</f>
        <v/>
      </c>
      <c r="AL35" s="233" t="str">
        <f t="shared" ca="1" si="18"/>
        <v/>
      </c>
      <c r="AM35" s="233" t="str">
        <f t="shared" ref="AM35:AM98" ca="1" si="41">IF(AJ35="","",IF(AK35=1,AL35,AL35/SUMIF(AK$31:AK$130,"&lt;&gt;1",AL$31:AL$130)*(1-SUMIF(AK$31:AK$130,"=1",AL$31:AL$130))))</f>
        <v/>
      </c>
      <c r="AN35" s="232" t="str">
        <f t="shared" ca="1" si="19"/>
        <v/>
      </c>
      <c r="AO35" s="232" t="str">
        <f t="shared" ref="AO35:AO98" ca="1" si="42">IF($C35="","",IF(AN35+$G35=2,1,0))</f>
        <v/>
      </c>
      <c r="AP35" s="233" t="str">
        <f t="shared" ca="1" si="20"/>
        <v/>
      </c>
      <c r="AQ35" s="233" t="str">
        <f t="shared" ref="AQ35:AQ98" ca="1" si="43">IF(AN35="","",IF(AO35=1,AP35,AP35/SUMIF(AO$31:AO$130,"&lt;&gt;1",AP$31:AP$130)*(1-SUMIF(AO$31:AO$130,"=1",AP$31:AP$130))))</f>
        <v/>
      </c>
      <c r="AR35" s="232" t="str">
        <f t="shared" ca="1" si="21"/>
        <v/>
      </c>
      <c r="AS35" s="232" t="str">
        <f t="shared" ref="AS35:AS98" ca="1" si="44">IF($C35="","",IF(AR35+$G35=2,1,0))</f>
        <v/>
      </c>
      <c r="AT35" s="233" t="str">
        <f t="shared" ca="1" si="22"/>
        <v/>
      </c>
      <c r="AU35" s="233" t="str">
        <f t="shared" ca="1" si="25"/>
        <v/>
      </c>
      <c r="AV35" s="204" t="str">
        <f t="shared" ca="1" si="23"/>
        <v/>
      </c>
      <c r="AW35" s="234" t="str">
        <f t="shared" ref="AW35:AW98" ca="1" si="45">IF(C35="","",IFERROR(AV35*$C$2,$BB$1))</f>
        <v/>
      </c>
      <c r="BB35" s="105" t="str">
        <f t="shared" ca="1" si="26"/>
        <v/>
      </c>
      <c r="BC35" s="105" t="str">
        <f t="shared" ca="1" si="26"/>
        <v/>
      </c>
      <c r="BE35" s="200">
        <f t="shared" si="27"/>
        <v>1</v>
      </c>
    </row>
    <row r="36" spans="2:57" ht="15.75" x14ac:dyDescent="0.25">
      <c r="B36" s="184" t="str">
        <f t="shared" ca="1" si="0"/>
        <v/>
      </c>
      <c r="C36" s="178" t="str">
        <f ca="1">'התחשיב הבסיסי'!C36</f>
        <v/>
      </c>
      <c r="D36" s="230" t="str">
        <f ca="1">IF($C36="","",IF('שנת התחרות'!Z36="",$BB$1,'שנת התחרות'!J36))</f>
        <v/>
      </c>
      <c r="E36" s="144"/>
      <c r="F36" s="230" t="str">
        <f t="shared" ca="1" si="24"/>
        <v/>
      </c>
      <c r="G36" s="201">
        <v>1</v>
      </c>
      <c r="H36" s="202" t="str">
        <f t="shared" ca="1" si="1"/>
        <v/>
      </c>
      <c r="I36" s="203" t="str">
        <f t="shared" ca="1" si="2"/>
        <v/>
      </c>
      <c r="J36" s="231" t="str">
        <f t="shared" ca="1" si="3"/>
        <v/>
      </c>
      <c r="K36" s="231" t="str">
        <f t="shared" ca="1" si="4"/>
        <v/>
      </c>
      <c r="L36" s="232" t="str">
        <f t="shared" ca="1" si="5"/>
        <v/>
      </c>
      <c r="M36" s="232" t="str">
        <f t="shared" ca="1" si="28"/>
        <v/>
      </c>
      <c r="N36" s="233" t="str">
        <f t="shared" ca="1" si="6"/>
        <v/>
      </c>
      <c r="O36" s="233" t="str">
        <f t="shared" ca="1" si="29"/>
        <v/>
      </c>
      <c r="P36" s="232" t="str">
        <f t="shared" ca="1" si="7"/>
        <v/>
      </c>
      <c r="Q36" s="232" t="str">
        <f t="shared" ca="1" si="30"/>
        <v/>
      </c>
      <c r="R36" s="233" t="str">
        <f t="shared" ca="1" si="8"/>
        <v/>
      </c>
      <c r="S36" s="233" t="str">
        <f t="shared" ca="1" si="31"/>
        <v/>
      </c>
      <c r="T36" s="232" t="str">
        <f t="shared" ca="1" si="9"/>
        <v/>
      </c>
      <c r="U36" s="232" t="str">
        <f t="shared" ca="1" si="32"/>
        <v/>
      </c>
      <c r="V36" s="233" t="str">
        <f t="shared" ca="1" si="10"/>
        <v/>
      </c>
      <c r="W36" s="233" t="str">
        <f t="shared" ca="1" si="33"/>
        <v/>
      </c>
      <c r="X36" s="232" t="str">
        <f t="shared" ca="1" si="11"/>
        <v/>
      </c>
      <c r="Y36" s="232" t="str">
        <f t="shared" ca="1" si="34"/>
        <v/>
      </c>
      <c r="Z36" s="233" t="str">
        <f t="shared" ca="1" si="12"/>
        <v/>
      </c>
      <c r="AA36" s="233" t="str">
        <f t="shared" ca="1" si="35"/>
        <v/>
      </c>
      <c r="AB36" s="232" t="str">
        <f t="shared" ca="1" si="13"/>
        <v/>
      </c>
      <c r="AC36" s="232" t="str">
        <f t="shared" ca="1" si="36"/>
        <v/>
      </c>
      <c r="AD36" s="233" t="str">
        <f t="shared" ca="1" si="14"/>
        <v/>
      </c>
      <c r="AE36" s="233" t="str">
        <f t="shared" ca="1" si="37"/>
        <v/>
      </c>
      <c r="AF36" s="232" t="str">
        <f t="shared" ca="1" si="15"/>
        <v/>
      </c>
      <c r="AG36" s="232" t="str">
        <f t="shared" ca="1" si="38"/>
        <v/>
      </c>
      <c r="AH36" s="233" t="str">
        <f t="shared" ca="1" si="16"/>
        <v/>
      </c>
      <c r="AI36" s="233" t="str">
        <f t="shared" ca="1" si="39"/>
        <v/>
      </c>
      <c r="AJ36" s="232" t="str">
        <f t="shared" ca="1" si="17"/>
        <v/>
      </c>
      <c r="AK36" s="232" t="str">
        <f t="shared" ca="1" si="40"/>
        <v/>
      </c>
      <c r="AL36" s="233" t="str">
        <f t="shared" ca="1" si="18"/>
        <v/>
      </c>
      <c r="AM36" s="233" t="str">
        <f t="shared" ca="1" si="41"/>
        <v/>
      </c>
      <c r="AN36" s="232" t="str">
        <f t="shared" ca="1" si="19"/>
        <v/>
      </c>
      <c r="AO36" s="232" t="str">
        <f t="shared" ca="1" si="42"/>
        <v/>
      </c>
      <c r="AP36" s="233" t="str">
        <f t="shared" ca="1" si="20"/>
        <v/>
      </c>
      <c r="AQ36" s="233" t="str">
        <f t="shared" ca="1" si="43"/>
        <v/>
      </c>
      <c r="AR36" s="232" t="str">
        <f t="shared" ca="1" si="21"/>
        <v/>
      </c>
      <c r="AS36" s="232" t="str">
        <f t="shared" ca="1" si="44"/>
        <v/>
      </c>
      <c r="AT36" s="233" t="str">
        <f t="shared" ca="1" si="22"/>
        <v/>
      </c>
      <c r="AU36" s="233" t="str">
        <f t="shared" ca="1" si="25"/>
        <v/>
      </c>
      <c r="AV36" s="204" t="str">
        <f t="shared" ca="1" si="23"/>
        <v/>
      </c>
      <c r="AW36" s="234" t="str">
        <f t="shared" ca="1" si="45"/>
        <v/>
      </c>
      <c r="BB36" s="105" t="str">
        <f t="shared" ca="1" si="26"/>
        <v/>
      </c>
      <c r="BC36" s="105" t="str">
        <f t="shared" ca="1" si="26"/>
        <v/>
      </c>
      <c r="BE36" s="200">
        <f t="shared" si="27"/>
        <v>1</v>
      </c>
    </row>
    <row r="37" spans="2:57" ht="15.75" x14ac:dyDescent="0.25">
      <c r="B37" s="184" t="str">
        <f t="shared" ca="1" si="0"/>
        <v/>
      </c>
      <c r="C37" s="178" t="str">
        <f ca="1">'התחשיב הבסיסי'!C37</f>
        <v/>
      </c>
      <c r="D37" s="230" t="str">
        <f ca="1">IF($C37="","",IF('שנת התחרות'!Z37="",$BB$1,'שנת התחרות'!J37))</f>
        <v/>
      </c>
      <c r="E37" s="144"/>
      <c r="F37" s="230" t="str">
        <f t="shared" ca="1" si="24"/>
        <v/>
      </c>
      <c r="G37" s="201">
        <v>1</v>
      </c>
      <c r="H37" s="202" t="str">
        <f t="shared" ca="1" si="1"/>
        <v/>
      </c>
      <c r="I37" s="203" t="str">
        <f t="shared" ca="1" si="2"/>
        <v/>
      </c>
      <c r="J37" s="231" t="str">
        <f t="shared" ca="1" si="3"/>
        <v/>
      </c>
      <c r="K37" s="231" t="str">
        <f t="shared" ca="1" si="4"/>
        <v/>
      </c>
      <c r="L37" s="232" t="str">
        <f t="shared" ca="1" si="5"/>
        <v/>
      </c>
      <c r="M37" s="232" t="str">
        <f t="shared" ca="1" si="28"/>
        <v/>
      </c>
      <c r="N37" s="233" t="str">
        <f t="shared" ca="1" si="6"/>
        <v/>
      </c>
      <c r="O37" s="233" t="str">
        <f t="shared" ca="1" si="29"/>
        <v/>
      </c>
      <c r="P37" s="232" t="str">
        <f t="shared" ca="1" si="7"/>
        <v/>
      </c>
      <c r="Q37" s="232" t="str">
        <f t="shared" ca="1" si="30"/>
        <v/>
      </c>
      <c r="R37" s="233" t="str">
        <f t="shared" ca="1" si="8"/>
        <v/>
      </c>
      <c r="S37" s="233" t="str">
        <f t="shared" ca="1" si="31"/>
        <v/>
      </c>
      <c r="T37" s="232" t="str">
        <f t="shared" ca="1" si="9"/>
        <v/>
      </c>
      <c r="U37" s="232" t="str">
        <f t="shared" ca="1" si="32"/>
        <v/>
      </c>
      <c r="V37" s="233" t="str">
        <f t="shared" ca="1" si="10"/>
        <v/>
      </c>
      <c r="W37" s="233" t="str">
        <f t="shared" ca="1" si="33"/>
        <v/>
      </c>
      <c r="X37" s="232" t="str">
        <f t="shared" ca="1" si="11"/>
        <v/>
      </c>
      <c r="Y37" s="232" t="str">
        <f t="shared" ca="1" si="34"/>
        <v/>
      </c>
      <c r="Z37" s="233" t="str">
        <f t="shared" ca="1" si="12"/>
        <v/>
      </c>
      <c r="AA37" s="233" t="str">
        <f t="shared" ca="1" si="35"/>
        <v/>
      </c>
      <c r="AB37" s="232" t="str">
        <f t="shared" ca="1" si="13"/>
        <v/>
      </c>
      <c r="AC37" s="232" t="str">
        <f t="shared" ca="1" si="36"/>
        <v/>
      </c>
      <c r="AD37" s="233" t="str">
        <f t="shared" ca="1" si="14"/>
        <v/>
      </c>
      <c r="AE37" s="233" t="str">
        <f t="shared" ca="1" si="37"/>
        <v/>
      </c>
      <c r="AF37" s="232" t="str">
        <f t="shared" ca="1" si="15"/>
        <v/>
      </c>
      <c r="AG37" s="232" t="str">
        <f t="shared" ca="1" si="38"/>
        <v/>
      </c>
      <c r="AH37" s="233" t="str">
        <f t="shared" ca="1" si="16"/>
        <v/>
      </c>
      <c r="AI37" s="233" t="str">
        <f t="shared" ca="1" si="39"/>
        <v/>
      </c>
      <c r="AJ37" s="232" t="str">
        <f t="shared" ca="1" si="17"/>
        <v/>
      </c>
      <c r="AK37" s="232" t="str">
        <f t="shared" ca="1" si="40"/>
        <v/>
      </c>
      <c r="AL37" s="233" t="str">
        <f t="shared" ca="1" si="18"/>
        <v/>
      </c>
      <c r="AM37" s="233" t="str">
        <f t="shared" ca="1" si="41"/>
        <v/>
      </c>
      <c r="AN37" s="232" t="str">
        <f t="shared" ca="1" si="19"/>
        <v/>
      </c>
      <c r="AO37" s="232" t="str">
        <f t="shared" ca="1" si="42"/>
        <v/>
      </c>
      <c r="AP37" s="233" t="str">
        <f t="shared" ca="1" si="20"/>
        <v/>
      </c>
      <c r="AQ37" s="233" t="str">
        <f t="shared" ca="1" si="43"/>
        <v/>
      </c>
      <c r="AR37" s="232" t="str">
        <f t="shared" ca="1" si="21"/>
        <v/>
      </c>
      <c r="AS37" s="232" t="str">
        <f t="shared" ca="1" si="44"/>
        <v/>
      </c>
      <c r="AT37" s="233" t="str">
        <f t="shared" ca="1" si="22"/>
        <v/>
      </c>
      <c r="AU37" s="233" t="str">
        <f t="shared" ca="1" si="25"/>
        <v/>
      </c>
      <c r="AV37" s="204" t="str">
        <f t="shared" ca="1" si="23"/>
        <v/>
      </c>
      <c r="AW37" s="234" t="str">
        <f t="shared" ca="1" si="45"/>
        <v/>
      </c>
      <c r="BB37" s="105" t="str">
        <f t="shared" ca="1" si="26"/>
        <v/>
      </c>
      <c r="BC37" s="105" t="str">
        <f t="shared" ca="1" si="26"/>
        <v/>
      </c>
      <c r="BE37" s="200">
        <f t="shared" si="27"/>
        <v>1</v>
      </c>
    </row>
    <row r="38" spans="2:57" ht="15.75" x14ac:dyDescent="0.25">
      <c r="B38" s="184" t="str">
        <f t="shared" ca="1" si="0"/>
        <v/>
      </c>
      <c r="C38" s="178" t="str">
        <f ca="1">'התחשיב הבסיסי'!C38</f>
        <v/>
      </c>
      <c r="D38" s="230" t="str">
        <f ca="1">IF($C38="","",IF('שנת התחרות'!Z38="",$BB$1,'שנת התחרות'!J38))</f>
        <v/>
      </c>
      <c r="E38" s="144"/>
      <c r="F38" s="230" t="str">
        <f t="shared" ca="1" si="24"/>
        <v/>
      </c>
      <c r="G38" s="201">
        <v>1</v>
      </c>
      <c r="H38" s="202" t="str">
        <f t="shared" ca="1" si="1"/>
        <v/>
      </c>
      <c r="I38" s="203" t="str">
        <f t="shared" ca="1" si="2"/>
        <v/>
      </c>
      <c r="J38" s="231" t="str">
        <f t="shared" ca="1" si="3"/>
        <v/>
      </c>
      <c r="K38" s="231" t="str">
        <f t="shared" ca="1" si="4"/>
        <v/>
      </c>
      <c r="L38" s="232" t="str">
        <f t="shared" ca="1" si="5"/>
        <v/>
      </c>
      <c r="M38" s="232" t="str">
        <f t="shared" ca="1" si="28"/>
        <v/>
      </c>
      <c r="N38" s="233" t="str">
        <f t="shared" ca="1" si="6"/>
        <v/>
      </c>
      <c r="O38" s="233" t="str">
        <f t="shared" ca="1" si="29"/>
        <v/>
      </c>
      <c r="P38" s="232" t="str">
        <f t="shared" ca="1" si="7"/>
        <v/>
      </c>
      <c r="Q38" s="232" t="str">
        <f t="shared" ca="1" si="30"/>
        <v/>
      </c>
      <c r="R38" s="233" t="str">
        <f t="shared" ca="1" si="8"/>
        <v/>
      </c>
      <c r="S38" s="233" t="str">
        <f t="shared" ca="1" si="31"/>
        <v/>
      </c>
      <c r="T38" s="232" t="str">
        <f t="shared" ca="1" si="9"/>
        <v/>
      </c>
      <c r="U38" s="232" t="str">
        <f t="shared" ca="1" si="32"/>
        <v/>
      </c>
      <c r="V38" s="233" t="str">
        <f t="shared" ca="1" si="10"/>
        <v/>
      </c>
      <c r="W38" s="233" t="str">
        <f t="shared" ca="1" si="33"/>
        <v/>
      </c>
      <c r="X38" s="232" t="str">
        <f t="shared" ca="1" si="11"/>
        <v/>
      </c>
      <c r="Y38" s="232" t="str">
        <f t="shared" ca="1" si="34"/>
        <v/>
      </c>
      <c r="Z38" s="233" t="str">
        <f t="shared" ca="1" si="12"/>
        <v/>
      </c>
      <c r="AA38" s="233" t="str">
        <f t="shared" ca="1" si="35"/>
        <v/>
      </c>
      <c r="AB38" s="232" t="str">
        <f t="shared" ca="1" si="13"/>
        <v/>
      </c>
      <c r="AC38" s="232" t="str">
        <f t="shared" ca="1" si="36"/>
        <v/>
      </c>
      <c r="AD38" s="233" t="str">
        <f t="shared" ca="1" si="14"/>
        <v/>
      </c>
      <c r="AE38" s="233" t="str">
        <f t="shared" ca="1" si="37"/>
        <v/>
      </c>
      <c r="AF38" s="232" t="str">
        <f t="shared" ca="1" si="15"/>
        <v/>
      </c>
      <c r="AG38" s="232" t="str">
        <f t="shared" ca="1" si="38"/>
        <v/>
      </c>
      <c r="AH38" s="233" t="str">
        <f t="shared" ca="1" si="16"/>
        <v/>
      </c>
      <c r="AI38" s="233" t="str">
        <f t="shared" ca="1" si="39"/>
        <v/>
      </c>
      <c r="AJ38" s="232" t="str">
        <f t="shared" ca="1" si="17"/>
        <v/>
      </c>
      <c r="AK38" s="232" t="str">
        <f t="shared" ca="1" si="40"/>
        <v/>
      </c>
      <c r="AL38" s="233" t="str">
        <f t="shared" ca="1" si="18"/>
        <v/>
      </c>
      <c r="AM38" s="233" t="str">
        <f t="shared" ca="1" si="41"/>
        <v/>
      </c>
      <c r="AN38" s="232" t="str">
        <f t="shared" ca="1" si="19"/>
        <v/>
      </c>
      <c r="AO38" s="232" t="str">
        <f t="shared" ca="1" si="42"/>
        <v/>
      </c>
      <c r="AP38" s="233" t="str">
        <f t="shared" ca="1" si="20"/>
        <v/>
      </c>
      <c r="AQ38" s="233" t="str">
        <f t="shared" ca="1" si="43"/>
        <v/>
      </c>
      <c r="AR38" s="232" t="str">
        <f t="shared" ca="1" si="21"/>
        <v/>
      </c>
      <c r="AS38" s="232" t="str">
        <f t="shared" ca="1" si="44"/>
        <v/>
      </c>
      <c r="AT38" s="233" t="str">
        <f t="shared" ca="1" si="22"/>
        <v/>
      </c>
      <c r="AU38" s="233" t="str">
        <f t="shared" ca="1" si="25"/>
        <v/>
      </c>
      <c r="AV38" s="204" t="str">
        <f t="shared" ca="1" si="23"/>
        <v/>
      </c>
      <c r="AW38" s="234" t="str">
        <f t="shared" ca="1" si="45"/>
        <v/>
      </c>
      <c r="BB38" s="105" t="str">
        <f t="shared" ca="1" si="26"/>
        <v/>
      </c>
      <c r="BC38" s="105" t="str">
        <f t="shared" ca="1" si="26"/>
        <v/>
      </c>
      <c r="BE38" s="200">
        <f t="shared" si="27"/>
        <v>1</v>
      </c>
    </row>
    <row r="39" spans="2:57" ht="15.75" x14ac:dyDescent="0.25">
      <c r="B39" s="184" t="str">
        <f t="shared" ca="1" si="0"/>
        <v/>
      </c>
      <c r="C39" s="178" t="str">
        <f ca="1">'התחשיב הבסיסי'!C39</f>
        <v/>
      </c>
      <c r="D39" s="230" t="str">
        <f ca="1">IF($C39="","",IF('שנת התחרות'!Z39="",$BB$1,'שנת התחרות'!J39))</f>
        <v/>
      </c>
      <c r="E39" s="144"/>
      <c r="F39" s="230" t="str">
        <f t="shared" ca="1" si="24"/>
        <v/>
      </c>
      <c r="G39" s="201">
        <v>1</v>
      </c>
      <c r="H39" s="202" t="str">
        <f t="shared" ca="1" si="1"/>
        <v/>
      </c>
      <c r="I39" s="203" t="str">
        <f t="shared" ca="1" si="2"/>
        <v/>
      </c>
      <c r="J39" s="231" t="str">
        <f t="shared" ca="1" si="3"/>
        <v/>
      </c>
      <c r="K39" s="231" t="str">
        <f t="shared" ca="1" si="4"/>
        <v/>
      </c>
      <c r="L39" s="232" t="str">
        <f t="shared" ca="1" si="5"/>
        <v/>
      </c>
      <c r="M39" s="232" t="str">
        <f t="shared" ca="1" si="28"/>
        <v/>
      </c>
      <c r="N39" s="233" t="str">
        <f t="shared" ca="1" si="6"/>
        <v/>
      </c>
      <c r="O39" s="233" t="str">
        <f t="shared" ca="1" si="29"/>
        <v/>
      </c>
      <c r="P39" s="232" t="str">
        <f t="shared" ca="1" si="7"/>
        <v/>
      </c>
      <c r="Q39" s="232" t="str">
        <f t="shared" ca="1" si="30"/>
        <v/>
      </c>
      <c r="R39" s="233" t="str">
        <f t="shared" ca="1" si="8"/>
        <v/>
      </c>
      <c r="S39" s="233" t="str">
        <f t="shared" ca="1" si="31"/>
        <v/>
      </c>
      <c r="T39" s="232" t="str">
        <f t="shared" ca="1" si="9"/>
        <v/>
      </c>
      <c r="U39" s="232" t="str">
        <f t="shared" ca="1" si="32"/>
        <v/>
      </c>
      <c r="V39" s="233" t="str">
        <f t="shared" ca="1" si="10"/>
        <v/>
      </c>
      <c r="W39" s="233" t="str">
        <f t="shared" ca="1" si="33"/>
        <v/>
      </c>
      <c r="X39" s="232" t="str">
        <f t="shared" ca="1" si="11"/>
        <v/>
      </c>
      <c r="Y39" s="232" t="str">
        <f t="shared" ca="1" si="34"/>
        <v/>
      </c>
      <c r="Z39" s="233" t="str">
        <f t="shared" ca="1" si="12"/>
        <v/>
      </c>
      <c r="AA39" s="233" t="str">
        <f t="shared" ca="1" si="35"/>
        <v/>
      </c>
      <c r="AB39" s="232" t="str">
        <f t="shared" ca="1" si="13"/>
        <v/>
      </c>
      <c r="AC39" s="232" t="str">
        <f t="shared" ca="1" si="36"/>
        <v/>
      </c>
      <c r="AD39" s="233" t="str">
        <f t="shared" ca="1" si="14"/>
        <v/>
      </c>
      <c r="AE39" s="233" t="str">
        <f t="shared" ca="1" si="37"/>
        <v/>
      </c>
      <c r="AF39" s="232" t="str">
        <f t="shared" ca="1" si="15"/>
        <v/>
      </c>
      <c r="AG39" s="232" t="str">
        <f t="shared" ca="1" si="38"/>
        <v/>
      </c>
      <c r="AH39" s="233" t="str">
        <f t="shared" ca="1" si="16"/>
        <v/>
      </c>
      <c r="AI39" s="233" t="str">
        <f t="shared" ca="1" si="39"/>
        <v/>
      </c>
      <c r="AJ39" s="232" t="str">
        <f t="shared" ca="1" si="17"/>
        <v/>
      </c>
      <c r="AK39" s="232" t="str">
        <f t="shared" ca="1" si="40"/>
        <v/>
      </c>
      <c r="AL39" s="233" t="str">
        <f t="shared" ca="1" si="18"/>
        <v/>
      </c>
      <c r="AM39" s="233" t="str">
        <f t="shared" ca="1" si="41"/>
        <v/>
      </c>
      <c r="AN39" s="232" t="str">
        <f t="shared" ca="1" si="19"/>
        <v/>
      </c>
      <c r="AO39" s="232" t="str">
        <f t="shared" ca="1" si="42"/>
        <v/>
      </c>
      <c r="AP39" s="233" t="str">
        <f t="shared" ca="1" si="20"/>
        <v/>
      </c>
      <c r="AQ39" s="233" t="str">
        <f t="shared" ca="1" si="43"/>
        <v/>
      </c>
      <c r="AR39" s="232" t="str">
        <f t="shared" ca="1" si="21"/>
        <v/>
      </c>
      <c r="AS39" s="232" t="str">
        <f t="shared" ca="1" si="44"/>
        <v/>
      </c>
      <c r="AT39" s="233" t="str">
        <f t="shared" ca="1" si="22"/>
        <v/>
      </c>
      <c r="AU39" s="233" t="str">
        <f t="shared" ca="1" si="25"/>
        <v/>
      </c>
      <c r="AV39" s="204" t="str">
        <f t="shared" ca="1" si="23"/>
        <v/>
      </c>
      <c r="AW39" s="234" t="str">
        <f t="shared" ca="1" si="45"/>
        <v/>
      </c>
      <c r="BB39" s="105" t="str">
        <f t="shared" ca="1" si="26"/>
        <v/>
      </c>
      <c r="BC39" s="105" t="str">
        <f t="shared" ca="1" si="26"/>
        <v/>
      </c>
      <c r="BE39" s="200">
        <f t="shared" si="27"/>
        <v>1</v>
      </c>
    </row>
    <row r="40" spans="2:57" ht="16.5" thickBot="1" x14ac:dyDescent="0.3">
      <c r="B40" s="184" t="str">
        <f t="shared" ca="1" si="0"/>
        <v/>
      </c>
      <c r="C40" s="178" t="str">
        <f ca="1">'התחשיב הבסיסי'!C40</f>
        <v/>
      </c>
      <c r="D40" s="230" t="str">
        <f ca="1">IF($C40="","",IF('שנת התחרות'!Z40="",$BB$1,'שנת התחרות'!J40))</f>
        <v/>
      </c>
      <c r="E40" s="144"/>
      <c r="F40" s="230" t="str">
        <f t="shared" ca="1" si="24"/>
        <v/>
      </c>
      <c r="G40" s="201">
        <v>1</v>
      </c>
      <c r="H40" s="202" t="str">
        <f t="shared" ca="1" si="1"/>
        <v/>
      </c>
      <c r="I40" s="203" t="str">
        <f t="shared" ca="1" si="2"/>
        <v/>
      </c>
      <c r="J40" s="231" t="str">
        <f t="shared" ca="1" si="3"/>
        <v/>
      </c>
      <c r="K40" s="231" t="str">
        <f t="shared" ca="1" si="4"/>
        <v/>
      </c>
      <c r="L40" s="232" t="str">
        <f t="shared" ca="1" si="5"/>
        <v/>
      </c>
      <c r="M40" s="232" t="str">
        <f t="shared" ca="1" si="28"/>
        <v/>
      </c>
      <c r="N40" s="233" t="str">
        <f t="shared" ca="1" si="6"/>
        <v/>
      </c>
      <c r="O40" s="233" t="str">
        <f t="shared" ca="1" si="29"/>
        <v/>
      </c>
      <c r="P40" s="232" t="str">
        <f t="shared" ca="1" si="7"/>
        <v/>
      </c>
      <c r="Q40" s="232" t="str">
        <f t="shared" ca="1" si="30"/>
        <v/>
      </c>
      <c r="R40" s="233" t="str">
        <f t="shared" ca="1" si="8"/>
        <v/>
      </c>
      <c r="S40" s="233" t="str">
        <f t="shared" ca="1" si="31"/>
        <v/>
      </c>
      <c r="T40" s="232" t="str">
        <f t="shared" ca="1" si="9"/>
        <v/>
      </c>
      <c r="U40" s="232" t="str">
        <f t="shared" ca="1" si="32"/>
        <v/>
      </c>
      <c r="V40" s="233" t="str">
        <f t="shared" ca="1" si="10"/>
        <v/>
      </c>
      <c r="W40" s="233" t="str">
        <f t="shared" ca="1" si="33"/>
        <v/>
      </c>
      <c r="X40" s="232" t="str">
        <f t="shared" ca="1" si="11"/>
        <v/>
      </c>
      <c r="Y40" s="232" t="str">
        <f t="shared" ca="1" si="34"/>
        <v/>
      </c>
      <c r="Z40" s="233" t="str">
        <f t="shared" ca="1" si="12"/>
        <v/>
      </c>
      <c r="AA40" s="233" t="str">
        <f t="shared" ca="1" si="35"/>
        <v/>
      </c>
      <c r="AB40" s="232" t="str">
        <f t="shared" ca="1" si="13"/>
        <v/>
      </c>
      <c r="AC40" s="232" t="str">
        <f t="shared" ca="1" si="36"/>
        <v/>
      </c>
      <c r="AD40" s="233" t="str">
        <f t="shared" ca="1" si="14"/>
        <v/>
      </c>
      <c r="AE40" s="233" t="str">
        <f t="shared" ca="1" si="37"/>
        <v/>
      </c>
      <c r="AF40" s="232" t="str">
        <f t="shared" ca="1" si="15"/>
        <v/>
      </c>
      <c r="AG40" s="232" t="str">
        <f t="shared" ca="1" si="38"/>
        <v/>
      </c>
      <c r="AH40" s="233" t="str">
        <f t="shared" ca="1" si="16"/>
        <v/>
      </c>
      <c r="AI40" s="233" t="str">
        <f t="shared" ca="1" si="39"/>
        <v/>
      </c>
      <c r="AJ40" s="232" t="str">
        <f t="shared" ca="1" si="17"/>
        <v/>
      </c>
      <c r="AK40" s="232" t="str">
        <f t="shared" ca="1" si="40"/>
        <v/>
      </c>
      <c r="AL40" s="233" t="str">
        <f t="shared" ca="1" si="18"/>
        <v/>
      </c>
      <c r="AM40" s="233" t="str">
        <f t="shared" ca="1" si="41"/>
        <v/>
      </c>
      <c r="AN40" s="232" t="str">
        <f t="shared" ca="1" si="19"/>
        <v/>
      </c>
      <c r="AO40" s="232" t="str">
        <f t="shared" ca="1" si="42"/>
        <v/>
      </c>
      <c r="AP40" s="233" t="str">
        <f t="shared" ca="1" si="20"/>
        <v/>
      </c>
      <c r="AQ40" s="233" t="str">
        <f t="shared" ca="1" si="43"/>
        <v/>
      </c>
      <c r="AR40" s="232" t="str">
        <f t="shared" ca="1" si="21"/>
        <v/>
      </c>
      <c r="AS40" s="232" t="str">
        <f t="shared" ca="1" si="44"/>
        <v/>
      </c>
      <c r="AT40" s="233" t="str">
        <f t="shared" ca="1" si="22"/>
        <v/>
      </c>
      <c r="AU40" s="233" t="str">
        <f t="shared" ca="1" si="25"/>
        <v/>
      </c>
      <c r="AV40" s="204" t="str">
        <f t="shared" ca="1" si="23"/>
        <v/>
      </c>
      <c r="AW40" s="234" t="str">
        <f t="shared" ca="1" si="45"/>
        <v/>
      </c>
      <c r="BB40" s="105" t="str">
        <f t="shared" ca="1" si="26"/>
        <v/>
      </c>
      <c r="BC40" s="105" t="str">
        <f t="shared" ca="1" si="26"/>
        <v/>
      </c>
      <c r="BE40" s="200">
        <f t="shared" si="27"/>
        <v>1</v>
      </c>
    </row>
    <row r="41" spans="2:57" ht="15.75" hidden="1" x14ac:dyDescent="0.25">
      <c r="B41" s="184" t="str">
        <f t="shared" si="0"/>
        <v/>
      </c>
      <c r="C41" s="178" t="str">
        <f>'התחשיב הבסיסי'!C41</f>
        <v/>
      </c>
      <c r="D41" s="230" t="str">
        <f>IF($C41="","",IF('שנת התחרות'!Z41="",$BB$1,'שנת התחרות'!J41))</f>
        <v/>
      </c>
      <c r="E41" s="409"/>
      <c r="F41" s="230" t="str">
        <f t="shared" si="24"/>
        <v/>
      </c>
      <c r="G41" s="201">
        <v>1</v>
      </c>
      <c r="H41" s="202" t="str">
        <f t="shared" si="1"/>
        <v/>
      </c>
      <c r="I41" s="203" t="str">
        <f t="shared" si="2"/>
        <v/>
      </c>
      <c r="J41" s="231" t="str">
        <f t="shared" si="3"/>
        <v/>
      </c>
      <c r="K41" s="231" t="str">
        <f t="shared" si="4"/>
        <v/>
      </c>
      <c r="L41" s="232" t="str">
        <f t="shared" si="5"/>
        <v/>
      </c>
      <c r="M41" s="232" t="str">
        <f t="shared" si="28"/>
        <v/>
      </c>
      <c r="N41" s="233" t="str">
        <f t="shared" si="6"/>
        <v/>
      </c>
      <c r="O41" s="233" t="str">
        <f t="shared" si="29"/>
        <v/>
      </c>
      <c r="P41" s="232" t="str">
        <f t="shared" si="7"/>
        <v/>
      </c>
      <c r="Q41" s="232" t="str">
        <f t="shared" si="30"/>
        <v/>
      </c>
      <c r="R41" s="233" t="str">
        <f t="shared" si="8"/>
        <v/>
      </c>
      <c r="S41" s="233" t="str">
        <f t="shared" si="31"/>
        <v/>
      </c>
      <c r="T41" s="232" t="str">
        <f t="shared" si="9"/>
        <v/>
      </c>
      <c r="U41" s="232" t="str">
        <f t="shared" si="32"/>
        <v/>
      </c>
      <c r="V41" s="233" t="str">
        <f t="shared" si="10"/>
        <v/>
      </c>
      <c r="W41" s="233" t="str">
        <f t="shared" si="33"/>
        <v/>
      </c>
      <c r="X41" s="232" t="str">
        <f t="shared" si="11"/>
        <v/>
      </c>
      <c r="Y41" s="232" t="str">
        <f t="shared" si="34"/>
        <v/>
      </c>
      <c r="Z41" s="233" t="str">
        <f t="shared" si="12"/>
        <v/>
      </c>
      <c r="AA41" s="233" t="str">
        <f t="shared" si="35"/>
        <v/>
      </c>
      <c r="AB41" s="232" t="str">
        <f t="shared" si="13"/>
        <v/>
      </c>
      <c r="AC41" s="232" t="str">
        <f t="shared" si="36"/>
        <v/>
      </c>
      <c r="AD41" s="233" t="str">
        <f t="shared" si="14"/>
        <v/>
      </c>
      <c r="AE41" s="233" t="str">
        <f t="shared" si="37"/>
        <v/>
      </c>
      <c r="AF41" s="232" t="str">
        <f t="shared" si="15"/>
        <v/>
      </c>
      <c r="AG41" s="232" t="str">
        <f t="shared" si="38"/>
        <v/>
      </c>
      <c r="AH41" s="233" t="str">
        <f t="shared" si="16"/>
        <v/>
      </c>
      <c r="AI41" s="233" t="str">
        <f t="shared" si="39"/>
        <v/>
      </c>
      <c r="AJ41" s="232" t="str">
        <f t="shared" si="17"/>
        <v/>
      </c>
      <c r="AK41" s="232" t="str">
        <f t="shared" si="40"/>
        <v/>
      </c>
      <c r="AL41" s="233" t="str">
        <f t="shared" si="18"/>
        <v/>
      </c>
      <c r="AM41" s="233" t="str">
        <f t="shared" si="41"/>
        <v/>
      </c>
      <c r="AN41" s="232" t="str">
        <f t="shared" si="19"/>
        <v/>
      </c>
      <c r="AO41" s="232" t="str">
        <f t="shared" si="42"/>
        <v/>
      </c>
      <c r="AP41" s="233" t="str">
        <f t="shared" si="20"/>
        <v/>
      </c>
      <c r="AQ41" s="233" t="str">
        <f t="shared" si="43"/>
        <v/>
      </c>
      <c r="AR41" s="232" t="str">
        <f t="shared" si="21"/>
        <v/>
      </c>
      <c r="AS41" s="232" t="str">
        <f t="shared" si="44"/>
        <v/>
      </c>
      <c r="AT41" s="233" t="str">
        <f t="shared" si="22"/>
        <v/>
      </c>
      <c r="AU41" s="233" t="str">
        <f t="shared" si="25"/>
        <v/>
      </c>
      <c r="AV41" s="204" t="str">
        <f t="shared" si="23"/>
        <v/>
      </c>
      <c r="AW41" s="234" t="str">
        <f t="shared" si="45"/>
        <v/>
      </c>
      <c r="BB41" s="105" t="str">
        <f t="shared" si="26"/>
        <v/>
      </c>
      <c r="BC41" s="105" t="str">
        <f t="shared" si="26"/>
        <v/>
      </c>
      <c r="BE41" s="200">
        <f t="shared" si="27"/>
        <v>1</v>
      </c>
    </row>
    <row r="42" spans="2:57" ht="15.75" hidden="1" x14ac:dyDescent="0.25">
      <c r="B42" s="184" t="str">
        <f t="shared" si="0"/>
        <v/>
      </c>
      <c r="C42" s="178" t="str">
        <f>'התחשיב הבסיסי'!C42</f>
        <v/>
      </c>
      <c r="D42" s="230" t="str">
        <f>IF($C42="","",IF('שנת התחרות'!Z42="",$BB$1,'שנת התחרות'!J42))</f>
        <v/>
      </c>
      <c r="E42" s="409"/>
      <c r="F42" s="230" t="str">
        <f t="shared" si="24"/>
        <v/>
      </c>
      <c r="G42" s="201">
        <v>1</v>
      </c>
      <c r="H42" s="202" t="str">
        <f t="shared" si="1"/>
        <v/>
      </c>
      <c r="I42" s="203" t="str">
        <f t="shared" si="2"/>
        <v/>
      </c>
      <c r="J42" s="231" t="str">
        <f t="shared" si="3"/>
        <v/>
      </c>
      <c r="K42" s="231" t="str">
        <f t="shared" si="4"/>
        <v/>
      </c>
      <c r="L42" s="232" t="str">
        <f t="shared" si="5"/>
        <v/>
      </c>
      <c r="M42" s="232" t="str">
        <f t="shared" si="28"/>
        <v/>
      </c>
      <c r="N42" s="233" t="str">
        <f t="shared" si="6"/>
        <v/>
      </c>
      <c r="O42" s="233" t="str">
        <f t="shared" si="29"/>
        <v/>
      </c>
      <c r="P42" s="232" t="str">
        <f t="shared" si="7"/>
        <v/>
      </c>
      <c r="Q42" s="232" t="str">
        <f t="shared" si="30"/>
        <v/>
      </c>
      <c r="R42" s="233" t="str">
        <f t="shared" si="8"/>
        <v/>
      </c>
      <c r="S42" s="233" t="str">
        <f t="shared" si="31"/>
        <v/>
      </c>
      <c r="T42" s="232" t="str">
        <f t="shared" si="9"/>
        <v/>
      </c>
      <c r="U42" s="232" t="str">
        <f t="shared" si="32"/>
        <v/>
      </c>
      <c r="V42" s="233" t="str">
        <f t="shared" si="10"/>
        <v/>
      </c>
      <c r="W42" s="233" t="str">
        <f t="shared" si="33"/>
        <v/>
      </c>
      <c r="X42" s="232" t="str">
        <f t="shared" si="11"/>
        <v/>
      </c>
      <c r="Y42" s="232" t="str">
        <f t="shared" si="34"/>
        <v/>
      </c>
      <c r="Z42" s="233" t="str">
        <f t="shared" si="12"/>
        <v/>
      </c>
      <c r="AA42" s="233" t="str">
        <f t="shared" si="35"/>
        <v/>
      </c>
      <c r="AB42" s="232" t="str">
        <f t="shared" si="13"/>
        <v/>
      </c>
      <c r="AC42" s="232" t="str">
        <f t="shared" si="36"/>
        <v/>
      </c>
      <c r="AD42" s="233" t="str">
        <f t="shared" si="14"/>
        <v/>
      </c>
      <c r="AE42" s="233" t="str">
        <f t="shared" si="37"/>
        <v/>
      </c>
      <c r="AF42" s="232" t="str">
        <f t="shared" si="15"/>
        <v/>
      </c>
      <c r="AG42" s="232" t="str">
        <f t="shared" si="38"/>
        <v/>
      </c>
      <c r="AH42" s="233" t="str">
        <f t="shared" si="16"/>
        <v/>
      </c>
      <c r="AI42" s="233" t="str">
        <f t="shared" si="39"/>
        <v/>
      </c>
      <c r="AJ42" s="232" t="str">
        <f t="shared" si="17"/>
        <v/>
      </c>
      <c r="AK42" s="232" t="str">
        <f t="shared" si="40"/>
        <v/>
      </c>
      <c r="AL42" s="233" t="str">
        <f t="shared" si="18"/>
        <v/>
      </c>
      <c r="AM42" s="233" t="str">
        <f t="shared" si="41"/>
        <v/>
      </c>
      <c r="AN42" s="232" t="str">
        <f t="shared" si="19"/>
        <v/>
      </c>
      <c r="AO42" s="232" t="str">
        <f t="shared" si="42"/>
        <v/>
      </c>
      <c r="AP42" s="233" t="str">
        <f t="shared" si="20"/>
        <v/>
      </c>
      <c r="AQ42" s="233" t="str">
        <f t="shared" si="43"/>
        <v/>
      </c>
      <c r="AR42" s="232" t="str">
        <f t="shared" si="21"/>
        <v/>
      </c>
      <c r="AS42" s="232" t="str">
        <f t="shared" si="44"/>
        <v/>
      </c>
      <c r="AT42" s="233" t="str">
        <f t="shared" si="22"/>
        <v/>
      </c>
      <c r="AU42" s="233" t="str">
        <f t="shared" si="25"/>
        <v/>
      </c>
      <c r="AV42" s="204" t="str">
        <f t="shared" si="23"/>
        <v/>
      </c>
      <c r="AW42" s="234" t="str">
        <f t="shared" si="45"/>
        <v/>
      </c>
      <c r="BB42" s="105" t="str">
        <f t="shared" si="26"/>
        <v/>
      </c>
      <c r="BC42" s="105" t="str">
        <f t="shared" si="26"/>
        <v/>
      </c>
      <c r="BE42" s="200">
        <f t="shared" si="27"/>
        <v>1</v>
      </c>
    </row>
    <row r="43" spans="2:57" ht="15.75" hidden="1" x14ac:dyDescent="0.25">
      <c r="B43" s="184" t="str">
        <f t="shared" si="0"/>
        <v/>
      </c>
      <c r="C43" s="178" t="str">
        <f>'התחשיב הבסיסי'!C43</f>
        <v/>
      </c>
      <c r="D43" s="230" t="str">
        <f>IF($C43="","",IF('שנת התחרות'!Z43="",$BB$1,'שנת התחרות'!J43))</f>
        <v/>
      </c>
      <c r="E43" s="409"/>
      <c r="F43" s="230" t="str">
        <f t="shared" si="24"/>
        <v/>
      </c>
      <c r="G43" s="201">
        <v>1</v>
      </c>
      <c r="H43" s="202" t="str">
        <f t="shared" si="1"/>
        <v/>
      </c>
      <c r="I43" s="203" t="str">
        <f t="shared" si="2"/>
        <v/>
      </c>
      <c r="J43" s="231" t="str">
        <f t="shared" si="3"/>
        <v/>
      </c>
      <c r="K43" s="231" t="str">
        <f t="shared" si="4"/>
        <v/>
      </c>
      <c r="L43" s="232" t="str">
        <f t="shared" si="5"/>
        <v/>
      </c>
      <c r="M43" s="232" t="str">
        <f t="shared" si="28"/>
        <v/>
      </c>
      <c r="N43" s="233" t="str">
        <f t="shared" si="6"/>
        <v/>
      </c>
      <c r="O43" s="233" t="str">
        <f t="shared" si="29"/>
        <v/>
      </c>
      <c r="P43" s="232" t="str">
        <f t="shared" si="7"/>
        <v/>
      </c>
      <c r="Q43" s="232" t="str">
        <f t="shared" si="30"/>
        <v/>
      </c>
      <c r="R43" s="233" t="str">
        <f t="shared" si="8"/>
        <v/>
      </c>
      <c r="S43" s="233" t="str">
        <f t="shared" si="31"/>
        <v/>
      </c>
      <c r="T43" s="232" t="str">
        <f t="shared" si="9"/>
        <v/>
      </c>
      <c r="U43" s="232" t="str">
        <f t="shared" si="32"/>
        <v/>
      </c>
      <c r="V43" s="233" t="str">
        <f t="shared" si="10"/>
        <v/>
      </c>
      <c r="W43" s="233" t="str">
        <f t="shared" si="33"/>
        <v/>
      </c>
      <c r="X43" s="232" t="str">
        <f t="shared" si="11"/>
        <v/>
      </c>
      <c r="Y43" s="232" t="str">
        <f t="shared" si="34"/>
        <v/>
      </c>
      <c r="Z43" s="233" t="str">
        <f t="shared" si="12"/>
        <v/>
      </c>
      <c r="AA43" s="233" t="str">
        <f t="shared" si="35"/>
        <v/>
      </c>
      <c r="AB43" s="232" t="str">
        <f t="shared" si="13"/>
        <v/>
      </c>
      <c r="AC43" s="232" t="str">
        <f t="shared" si="36"/>
        <v/>
      </c>
      <c r="AD43" s="233" t="str">
        <f t="shared" si="14"/>
        <v/>
      </c>
      <c r="AE43" s="233" t="str">
        <f t="shared" si="37"/>
        <v/>
      </c>
      <c r="AF43" s="232" t="str">
        <f t="shared" si="15"/>
        <v/>
      </c>
      <c r="AG43" s="232" t="str">
        <f t="shared" si="38"/>
        <v/>
      </c>
      <c r="AH43" s="233" t="str">
        <f t="shared" si="16"/>
        <v/>
      </c>
      <c r="AI43" s="233" t="str">
        <f t="shared" si="39"/>
        <v/>
      </c>
      <c r="AJ43" s="232" t="str">
        <f t="shared" si="17"/>
        <v/>
      </c>
      <c r="AK43" s="232" t="str">
        <f t="shared" si="40"/>
        <v/>
      </c>
      <c r="AL43" s="233" t="str">
        <f t="shared" si="18"/>
        <v/>
      </c>
      <c r="AM43" s="233" t="str">
        <f t="shared" si="41"/>
        <v/>
      </c>
      <c r="AN43" s="232" t="str">
        <f t="shared" si="19"/>
        <v/>
      </c>
      <c r="AO43" s="232" t="str">
        <f t="shared" si="42"/>
        <v/>
      </c>
      <c r="AP43" s="233" t="str">
        <f t="shared" si="20"/>
        <v/>
      </c>
      <c r="AQ43" s="233" t="str">
        <f t="shared" si="43"/>
        <v/>
      </c>
      <c r="AR43" s="232" t="str">
        <f t="shared" si="21"/>
        <v/>
      </c>
      <c r="AS43" s="232" t="str">
        <f t="shared" si="44"/>
        <v/>
      </c>
      <c r="AT43" s="233" t="str">
        <f t="shared" si="22"/>
        <v/>
      </c>
      <c r="AU43" s="233" t="str">
        <f t="shared" si="25"/>
        <v/>
      </c>
      <c r="AV43" s="204" t="str">
        <f t="shared" si="23"/>
        <v/>
      </c>
      <c r="AW43" s="234" t="str">
        <f t="shared" si="45"/>
        <v/>
      </c>
      <c r="BB43" s="105" t="str">
        <f t="shared" si="26"/>
        <v/>
      </c>
      <c r="BC43" s="105" t="str">
        <f t="shared" si="26"/>
        <v/>
      </c>
      <c r="BE43" s="200">
        <f t="shared" si="27"/>
        <v>1</v>
      </c>
    </row>
    <row r="44" spans="2:57" ht="15.75" hidden="1" x14ac:dyDescent="0.25">
      <c r="B44" s="184" t="str">
        <f t="shared" si="0"/>
        <v/>
      </c>
      <c r="C44" s="178" t="str">
        <f>'התחשיב הבסיסי'!C44</f>
        <v/>
      </c>
      <c r="D44" s="230" t="str">
        <f>IF($C44="","",IF('שנת התחרות'!Z44="",$BB$1,'שנת התחרות'!J44))</f>
        <v/>
      </c>
      <c r="E44" s="409"/>
      <c r="F44" s="230" t="str">
        <f t="shared" si="24"/>
        <v/>
      </c>
      <c r="G44" s="201">
        <v>1</v>
      </c>
      <c r="H44" s="202" t="str">
        <f t="shared" si="1"/>
        <v/>
      </c>
      <c r="I44" s="203" t="str">
        <f t="shared" si="2"/>
        <v/>
      </c>
      <c r="J44" s="231" t="str">
        <f t="shared" si="3"/>
        <v/>
      </c>
      <c r="K44" s="231" t="str">
        <f t="shared" si="4"/>
        <v/>
      </c>
      <c r="L44" s="232" t="str">
        <f t="shared" si="5"/>
        <v/>
      </c>
      <c r="M44" s="232" t="str">
        <f t="shared" si="28"/>
        <v/>
      </c>
      <c r="N44" s="233" t="str">
        <f t="shared" si="6"/>
        <v/>
      </c>
      <c r="O44" s="233" t="str">
        <f t="shared" si="29"/>
        <v/>
      </c>
      <c r="P44" s="232" t="str">
        <f t="shared" si="7"/>
        <v/>
      </c>
      <c r="Q44" s="232" t="str">
        <f t="shared" si="30"/>
        <v/>
      </c>
      <c r="R44" s="233" t="str">
        <f t="shared" si="8"/>
        <v/>
      </c>
      <c r="S44" s="233" t="str">
        <f t="shared" si="31"/>
        <v/>
      </c>
      <c r="T44" s="232" t="str">
        <f t="shared" si="9"/>
        <v/>
      </c>
      <c r="U44" s="232" t="str">
        <f t="shared" si="32"/>
        <v/>
      </c>
      <c r="V44" s="233" t="str">
        <f t="shared" si="10"/>
        <v/>
      </c>
      <c r="W44" s="233" t="str">
        <f t="shared" si="33"/>
        <v/>
      </c>
      <c r="X44" s="232" t="str">
        <f t="shared" si="11"/>
        <v/>
      </c>
      <c r="Y44" s="232" t="str">
        <f t="shared" si="34"/>
        <v/>
      </c>
      <c r="Z44" s="233" t="str">
        <f t="shared" si="12"/>
        <v/>
      </c>
      <c r="AA44" s="233" t="str">
        <f t="shared" si="35"/>
        <v/>
      </c>
      <c r="AB44" s="232" t="str">
        <f t="shared" si="13"/>
        <v/>
      </c>
      <c r="AC44" s="232" t="str">
        <f t="shared" si="36"/>
        <v/>
      </c>
      <c r="AD44" s="233" t="str">
        <f t="shared" si="14"/>
        <v/>
      </c>
      <c r="AE44" s="233" t="str">
        <f t="shared" si="37"/>
        <v/>
      </c>
      <c r="AF44" s="232" t="str">
        <f t="shared" si="15"/>
        <v/>
      </c>
      <c r="AG44" s="232" t="str">
        <f t="shared" si="38"/>
        <v/>
      </c>
      <c r="AH44" s="233" t="str">
        <f t="shared" si="16"/>
        <v/>
      </c>
      <c r="AI44" s="233" t="str">
        <f t="shared" si="39"/>
        <v/>
      </c>
      <c r="AJ44" s="232" t="str">
        <f t="shared" si="17"/>
        <v/>
      </c>
      <c r="AK44" s="232" t="str">
        <f t="shared" si="40"/>
        <v/>
      </c>
      <c r="AL44" s="233" t="str">
        <f t="shared" si="18"/>
        <v/>
      </c>
      <c r="AM44" s="233" t="str">
        <f t="shared" si="41"/>
        <v/>
      </c>
      <c r="AN44" s="232" t="str">
        <f t="shared" si="19"/>
        <v/>
      </c>
      <c r="AO44" s="232" t="str">
        <f t="shared" si="42"/>
        <v/>
      </c>
      <c r="AP44" s="233" t="str">
        <f t="shared" si="20"/>
        <v/>
      </c>
      <c r="AQ44" s="233" t="str">
        <f t="shared" si="43"/>
        <v/>
      </c>
      <c r="AR44" s="232" t="str">
        <f t="shared" si="21"/>
        <v/>
      </c>
      <c r="AS44" s="232" t="str">
        <f t="shared" si="44"/>
        <v/>
      </c>
      <c r="AT44" s="233" t="str">
        <f t="shared" si="22"/>
        <v/>
      </c>
      <c r="AU44" s="233" t="str">
        <f t="shared" si="25"/>
        <v/>
      </c>
      <c r="AV44" s="204" t="str">
        <f t="shared" si="23"/>
        <v/>
      </c>
      <c r="AW44" s="234" t="str">
        <f t="shared" si="45"/>
        <v/>
      </c>
      <c r="BB44" s="105" t="str">
        <f t="shared" si="26"/>
        <v/>
      </c>
      <c r="BC44" s="105" t="str">
        <f t="shared" si="26"/>
        <v/>
      </c>
      <c r="BE44" s="200">
        <f t="shared" si="27"/>
        <v>1</v>
      </c>
    </row>
    <row r="45" spans="2:57" ht="15.75" hidden="1" x14ac:dyDescent="0.25">
      <c r="B45" s="184" t="str">
        <f t="shared" si="0"/>
        <v/>
      </c>
      <c r="C45" s="178" t="str">
        <f>'התחשיב הבסיסי'!C45</f>
        <v/>
      </c>
      <c r="D45" s="230" t="str">
        <f>IF($C45="","",IF('שנת התחרות'!Z45="",$BB$1,'שנת התחרות'!J45))</f>
        <v/>
      </c>
      <c r="E45" s="409"/>
      <c r="F45" s="230" t="str">
        <f t="shared" si="24"/>
        <v/>
      </c>
      <c r="G45" s="201">
        <v>1</v>
      </c>
      <c r="H45" s="202" t="str">
        <f t="shared" si="1"/>
        <v/>
      </c>
      <c r="I45" s="203" t="str">
        <f t="shared" si="2"/>
        <v/>
      </c>
      <c r="J45" s="231" t="str">
        <f t="shared" si="3"/>
        <v/>
      </c>
      <c r="K45" s="231" t="str">
        <f t="shared" si="4"/>
        <v/>
      </c>
      <c r="L45" s="232" t="str">
        <f t="shared" si="5"/>
        <v/>
      </c>
      <c r="M45" s="232" t="str">
        <f t="shared" si="28"/>
        <v/>
      </c>
      <c r="N45" s="233" t="str">
        <f t="shared" si="6"/>
        <v/>
      </c>
      <c r="O45" s="233" t="str">
        <f t="shared" si="29"/>
        <v/>
      </c>
      <c r="P45" s="232" t="str">
        <f t="shared" si="7"/>
        <v/>
      </c>
      <c r="Q45" s="232" t="str">
        <f t="shared" si="30"/>
        <v/>
      </c>
      <c r="R45" s="233" t="str">
        <f t="shared" si="8"/>
        <v/>
      </c>
      <c r="S45" s="233" t="str">
        <f t="shared" si="31"/>
        <v/>
      </c>
      <c r="T45" s="232" t="str">
        <f t="shared" si="9"/>
        <v/>
      </c>
      <c r="U45" s="232" t="str">
        <f t="shared" si="32"/>
        <v/>
      </c>
      <c r="V45" s="233" t="str">
        <f t="shared" si="10"/>
        <v/>
      </c>
      <c r="W45" s="233" t="str">
        <f t="shared" si="33"/>
        <v/>
      </c>
      <c r="X45" s="232" t="str">
        <f t="shared" si="11"/>
        <v/>
      </c>
      <c r="Y45" s="232" t="str">
        <f t="shared" si="34"/>
        <v/>
      </c>
      <c r="Z45" s="233" t="str">
        <f t="shared" si="12"/>
        <v/>
      </c>
      <c r="AA45" s="233" t="str">
        <f t="shared" si="35"/>
        <v/>
      </c>
      <c r="AB45" s="232" t="str">
        <f t="shared" si="13"/>
        <v/>
      </c>
      <c r="AC45" s="232" t="str">
        <f t="shared" si="36"/>
        <v/>
      </c>
      <c r="AD45" s="233" t="str">
        <f t="shared" si="14"/>
        <v/>
      </c>
      <c r="AE45" s="233" t="str">
        <f t="shared" si="37"/>
        <v/>
      </c>
      <c r="AF45" s="232" t="str">
        <f t="shared" si="15"/>
        <v/>
      </c>
      <c r="AG45" s="232" t="str">
        <f t="shared" si="38"/>
        <v/>
      </c>
      <c r="AH45" s="233" t="str">
        <f t="shared" si="16"/>
        <v/>
      </c>
      <c r="AI45" s="233" t="str">
        <f t="shared" si="39"/>
        <v/>
      </c>
      <c r="AJ45" s="232" t="str">
        <f t="shared" si="17"/>
        <v/>
      </c>
      <c r="AK45" s="232" t="str">
        <f t="shared" si="40"/>
        <v/>
      </c>
      <c r="AL45" s="233" t="str">
        <f t="shared" si="18"/>
        <v/>
      </c>
      <c r="AM45" s="233" t="str">
        <f t="shared" si="41"/>
        <v/>
      </c>
      <c r="AN45" s="232" t="str">
        <f t="shared" si="19"/>
        <v/>
      </c>
      <c r="AO45" s="232" t="str">
        <f t="shared" si="42"/>
        <v/>
      </c>
      <c r="AP45" s="233" t="str">
        <f t="shared" si="20"/>
        <v/>
      </c>
      <c r="AQ45" s="233" t="str">
        <f t="shared" si="43"/>
        <v/>
      </c>
      <c r="AR45" s="232" t="str">
        <f t="shared" si="21"/>
        <v/>
      </c>
      <c r="AS45" s="232" t="str">
        <f t="shared" si="44"/>
        <v/>
      </c>
      <c r="AT45" s="233" t="str">
        <f t="shared" si="22"/>
        <v/>
      </c>
      <c r="AU45" s="233" t="str">
        <f t="shared" si="25"/>
        <v/>
      </c>
      <c r="AV45" s="204" t="str">
        <f t="shared" si="23"/>
        <v/>
      </c>
      <c r="AW45" s="234" t="str">
        <f t="shared" si="45"/>
        <v/>
      </c>
      <c r="BB45" s="105" t="str">
        <f t="shared" si="26"/>
        <v/>
      </c>
      <c r="BC45" s="105" t="str">
        <f t="shared" si="26"/>
        <v/>
      </c>
      <c r="BE45" s="200">
        <f t="shared" si="27"/>
        <v>1</v>
      </c>
    </row>
    <row r="46" spans="2:57" ht="15.75" hidden="1" x14ac:dyDescent="0.25">
      <c r="B46" s="184" t="str">
        <f t="shared" si="0"/>
        <v/>
      </c>
      <c r="C46" s="178" t="str">
        <f>'התחשיב הבסיסי'!C46</f>
        <v/>
      </c>
      <c r="D46" s="230" t="str">
        <f>IF($C46="","",IF('שנת התחרות'!Z46="",$BB$1,'שנת התחרות'!J46))</f>
        <v/>
      </c>
      <c r="E46" s="409"/>
      <c r="F46" s="230" t="str">
        <f t="shared" si="24"/>
        <v/>
      </c>
      <c r="G46" s="201">
        <v>1</v>
      </c>
      <c r="H46" s="202" t="str">
        <f t="shared" si="1"/>
        <v/>
      </c>
      <c r="I46" s="203" t="str">
        <f t="shared" si="2"/>
        <v/>
      </c>
      <c r="J46" s="231" t="str">
        <f t="shared" si="3"/>
        <v/>
      </c>
      <c r="K46" s="231" t="str">
        <f t="shared" si="4"/>
        <v/>
      </c>
      <c r="L46" s="232" t="str">
        <f t="shared" si="5"/>
        <v/>
      </c>
      <c r="M46" s="232" t="str">
        <f t="shared" si="28"/>
        <v/>
      </c>
      <c r="N46" s="233" t="str">
        <f t="shared" si="6"/>
        <v/>
      </c>
      <c r="O46" s="233" t="str">
        <f t="shared" si="29"/>
        <v/>
      </c>
      <c r="P46" s="232" t="str">
        <f t="shared" si="7"/>
        <v/>
      </c>
      <c r="Q46" s="232" t="str">
        <f t="shared" si="30"/>
        <v/>
      </c>
      <c r="R46" s="233" t="str">
        <f t="shared" si="8"/>
        <v/>
      </c>
      <c r="S46" s="233" t="str">
        <f t="shared" si="31"/>
        <v/>
      </c>
      <c r="T46" s="232" t="str">
        <f t="shared" si="9"/>
        <v/>
      </c>
      <c r="U46" s="232" t="str">
        <f t="shared" si="32"/>
        <v/>
      </c>
      <c r="V46" s="233" t="str">
        <f t="shared" si="10"/>
        <v/>
      </c>
      <c r="W46" s="233" t="str">
        <f t="shared" si="33"/>
        <v/>
      </c>
      <c r="X46" s="232" t="str">
        <f t="shared" si="11"/>
        <v/>
      </c>
      <c r="Y46" s="232" t="str">
        <f t="shared" si="34"/>
        <v/>
      </c>
      <c r="Z46" s="233" t="str">
        <f t="shared" si="12"/>
        <v/>
      </c>
      <c r="AA46" s="233" t="str">
        <f t="shared" si="35"/>
        <v/>
      </c>
      <c r="AB46" s="232" t="str">
        <f t="shared" si="13"/>
        <v/>
      </c>
      <c r="AC46" s="232" t="str">
        <f t="shared" si="36"/>
        <v/>
      </c>
      <c r="AD46" s="233" t="str">
        <f t="shared" si="14"/>
        <v/>
      </c>
      <c r="AE46" s="233" t="str">
        <f t="shared" si="37"/>
        <v/>
      </c>
      <c r="AF46" s="232" t="str">
        <f t="shared" si="15"/>
        <v/>
      </c>
      <c r="AG46" s="232" t="str">
        <f t="shared" si="38"/>
        <v/>
      </c>
      <c r="AH46" s="233" t="str">
        <f t="shared" si="16"/>
        <v/>
      </c>
      <c r="AI46" s="233" t="str">
        <f t="shared" si="39"/>
        <v/>
      </c>
      <c r="AJ46" s="232" t="str">
        <f t="shared" si="17"/>
        <v/>
      </c>
      <c r="AK46" s="232" t="str">
        <f t="shared" si="40"/>
        <v/>
      </c>
      <c r="AL46" s="233" t="str">
        <f t="shared" si="18"/>
        <v/>
      </c>
      <c r="AM46" s="233" t="str">
        <f t="shared" si="41"/>
        <v/>
      </c>
      <c r="AN46" s="232" t="str">
        <f t="shared" si="19"/>
        <v/>
      </c>
      <c r="AO46" s="232" t="str">
        <f t="shared" si="42"/>
        <v/>
      </c>
      <c r="AP46" s="233" t="str">
        <f t="shared" si="20"/>
        <v/>
      </c>
      <c r="AQ46" s="233" t="str">
        <f t="shared" si="43"/>
        <v/>
      </c>
      <c r="AR46" s="232" t="str">
        <f t="shared" si="21"/>
        <v/>
      </c>
      <c r="AS46" s="232" t="str">
        <f t="shared" si="44"/>
        <v/>
      </c>
      <c r="AT46" s="233" t="str">
        <f t="shared" si="22"/>
        <v/>
      </c>
      <c r="AU46" s="233" t="str">
        <f t="shared" si="25"/>
        <v/>
      </c>
      <c r="AV46" s="204" t="str">
        <f t="shared" si="23"/>
        <v/>
      </c>
      <c r="AW46" s="234" t="str">
        <f t="shared" si="45"/>
        <v/>
      </c>
      <c r="BB46" s="105" t="str">
        <f t="shared" si="26"/>
        <v/>
      </c>
      <c r="BC46" s="105" t="str">
        <f t="shared" si="26"/>
        <v/>
      </c>
      <c r="BE46" s="200">
        <f t="shared" si="27"/>
        <v>1</v>
      </c>
    </row>
    <row r="47" spans="2:57" ht="15.75" hidden="1" x14ac:dyDescent="0.25">
      <c r="B47" s="184" t="str">
        <f t="shared" si="0"/>
        <v/>
      </c>
      <c r="C47" s="178" t="str">
        <f>'התחשיב הבסיסי'!C47</f>
        <v/>
      </c>
      <c r="D47" s="230" t="str">
        <f>IF($C47="","",IF('שנת התחרות'!Z47="",$BB$1,'שנת התחרות'!J47))</f>
        <v/>
      </c>
      <c r="E47" s="409"/>
      <c r="F47" s="230" t="str">
        <f t="shared" si="24"/>
        <v/>
      </c>
      <c r="G47" s="201">
        <v>1</v>
      </c>
      <c r="H47" s="202" t="str">
        <f t="shared" si="1"/>
        <v/>
      </c>
      <c r="I47" s="203" t="str">
        <f t="shared" si="2"/>
        <v/>
      </c>
      <c r="J47" s="231" t="str">
        <f t="shared" si="3"/>
        <v/>
      </c>
      <c r="K47" s="231" t="str">
        <f t="shared" si="4"/>
        <v/>
      </c>
      <c r="L47" s="232" t="str">
        <f t="shared" si="5"/>
        <v/>
      </c>
      <c r="M47" s="232" t="str">
        <f t="shared" si="28"/>
        <v/>
      </c>
      <c r="N47" s="233" t="str">
        <f t="shared" si="6"/>
        <v/>
      </c>
      <c r="O47" s="233" t="str">
        <f t="shared" si="29"/>
        <v/>
      </c>
      <c r="P47" s="232" t="str">
        <f t="shared" si="7"/>
        <v/>
      </c>
      <c r="Q47" s="232" t="str">
        <f t="shared" si="30"/>
        <v/>
      </c>
      <c r="R47" s="233" t="str">
        <f t="shared" si="8"/>
        <v/>
      </c>
      <c r="S47" s="233" t="str">
        <f t="shared" si="31"/>
        <v/>
      </c>
      <c r="T47" s="232" t="str">
        <f t="shared" si="9"/>
        <v/>
      </c>
      <c r="U47" s="232" t="str">
        <f t="shared" si="32"/>
        <v/>
      </c>
      <c r="V47" s="233" t="str">
        <f t="shared" si="10"/>
        <v/>
      </c>
      <c r="W47" s="233" t="str">
        <f t="shared" si="33"/>
        <v/>
      </c>
      <c r="X47" s="232" t="str">
        <f t="shared" si="11"/>
        <v/>
      </c>
      <c r="Y47" s="232" t="str">
        <f t="shared" si="34"/>
        <v/>
      </c>
      <c r="Z47" s="233" t="str">
        <f t="shared" si="12"/>
        <v/>
      </c>
      <c r="AA47" s="233" t="str">
        <f t="shared" si="35"/>
        <v/>
      </c>
      <c r="AB47" s="232" t="str">
        <f t="shared" si="13"/>
        <v/>
      </c>
      <c r="AC47" s="232" t="str">
        <f t="shared" si="36"/>
        <v/>
      </c>
      <c r="AD47" s="233" t="str">
        <f t="shared" si="14"/>
        <v/>
      </c>
      <c r="AE47" s="233" t="str">
        <f t="shared" si="37"/>
        <v/>
      </c>
      <c r="AF47" s="232" t="str">
        <f t="shared" si="15"/>
        <v/>
      </c>
      <c r="AG47" s="232" t="str">
        <f t="shared" si="38"/>
        <v/>
      </c>
      <c r="AH47" s="233" t="str">
        <f t="shared" si="16"/>
        <v/>
      </c>
      <c r="AI47" s="233" t="str">
        <f t="shared" si="39"/>
        <v/>
      </c>
      <c r="AJ47" s="232" t="str">
        <f t="shared" si="17"/>
        <v/>
      </c>
      <c r="AK47" s="232" t="str">
        <f t="shared" si="40"/>
        <v/>
      </c>
      <c r="AL47" s="233" t="str">
        <f t="shared" si="18"/>
        <v/>
      </c>
      <c r="AM47" s="233" t="str">
        <f t="shared" si="41"/>
        <v/>
      </c>
      <c r="AN47" s="232" t="str">
        <f t="shared" si="19"/>
        <v/>
      </c>
      <c r="AO47" s="232" t="str">
        <f t="shared" si="42"/>
        <v/>
      </c>
      <c r="AP47" s="233" t="str">
        <f t="shared" si="20"/>
        <v/>
      </c>
      <c r="AQ47" s="233" t="str">
        <f t="shared" si="43"/>
        <v/>
      </c>
      <c r="AR47" s="232" t="str">
        <f t="shared" si="21"/>
        <v/>
      </c>
      <c r="AS47" s="232" t="str">
        <f t="shared" si="44"/>
        <v/>
      </c>
      <c r="AT47" s="233" t="str">
        <f t="shared" si="22"/>
        <v/>
      </c>
      <c r="AU47" s="233" t="str">
        <f t="shared" si="25"/>
        <v/>
      </c>
      <c r="AV47" s="204" t="str">
        <f t="shared" si="23"/>
        <v/>
      </c>
      <c r="AW47" s="234" t="str">
        <f t="shared" si="45"/>
        <v/>
      </c>
      <c r="BB47" s="105" t="str">
        <f t="shared" si="26"/>
        <v/>
      </c>
      <c r="BC47" s="105" t="str">
        <f t="shared" si="26"/>
        <v/>
      </c>
      <c r="BE47" s="200">
        <f t="shared" si="27"/>
        <v>1</v>
      </c>
    </row>
    <row r="48" spans="2:57" ht="15.75" hidden="1" x14ac:dyDescent="0.25">
      <c r="B48" s="184" t="str">
        <f t="shared" si="0"/>
        <v/>
      </c>
      <c r="C48" s="178" t="str">
        <f>'התחשיב הבסיסי'!C48</f>
        <v/>
      </c>
      <c r="D48" s="230" t="str">
        <f>IF($C48="","",IF('שנת התחרות'!Z48="",$BB$1,'שנת התחרות'!J48))</f>
        <v/>
      </c>
      <c r="E48" s="409"/>
      <c r="F48" s="230" t="str">
        <f t="shared" si="24"/>
        <v/>
      </c>
      <c r="G48" s="201">
        <v>1</v>
      </c>
      <c r="H48" s="202" t="str">
        <f t="shared" si="1"/>
        <v/>
      </c>
      <c r="I48" s="203" t="str">
        <f t="shared" si="2"/>
        <v/>
      </c>
      <c r="J48" s="231" t="str">
        <f t="shared" si="3"/>
        <v/>
      </c>
      <c r="K48" s="231" t="str">
        <f t="shared" si="4"/>
        <v/>
      </c>
      <c r="L48" s="232" t="str">
        <f t="shared" si="5"/>
        <v/>
      </c>
      <c r="M48" s="232" t="str">
        <f t="shared" si="28"/>
        <v/>
      </c>
      <c r="N48" s="233" t="str">
        <f t="shared" si="6"/>
        <v/>
      </c>
      <c r="O48" s="233" t="str">
        <f t="shared" si="29"/>
        <v/>
      </c>
      <c r="P48" s="232" t="str">
        <f t="shared" si="7"/>
        <v/>
      </c>
      <c r="Q48" s="232" t="str">
        <f t="shared" si="30"/>
        <v/>
      </c>
      <c r="R48" s="233" t="str">
        <f t="shared" si="8"/>
        <v/>
      </c>
      <c r="S48" s="233" t="str">
        <f t="shared" si="31"/>
        <v/>
      </c>
      <c r="T48" s="232" t="str">
        <f t="shared" si="9"/>
        <v/>
      </c>
      <c r="U48" s="232" t="str">
        <f t="shared" si="32"/>
        <v/>
      </c>
      <c r="V48" s="233" t="str">
        <f t="shared" si="10"/>
        <v/>
      </c>
      <c r="W48" s="233" t="str">
        <f t="shared" si="33"/>
        <v/>
      </c>
      <c r="X48" s="232" t="str">
        <f t="shared" si="11"/>
        <v/>
      </c>
      <c r="Y48" s="232" t="str">
        <f t="shared" si="34"/>
        <v/>
      </c>
      <c r="Z48" s="233" t="str">
        <f t="shared" si="12"/>
        <v/>
      </c>
      <c r="AA48" s="233" t="str">
        <f t="shared" si="35"/>
        <v/>
      </c>
      <c r="AB48" s="232" t="str">
        <f t="shared" si="13"/>
        <v/>
      </c>
      <c r="AC48" s="232" t="str">
        <f t="shared" si="36"/>
        <v/>
      </c>
      <c r="AD48" s="233" t="str">
        <f t="shared" si="14"/>
        <v/>
      </c>
      <c r="AE48" s="233" t="str">
        <f t="shared" si="37"/>
        <v/>
      </c>
      <c r="AF48" s="232" t="str">
        <f t="shared" si="15"/>
        <v/>
      </c>
      <c r="AG48" s="232" t="str">
        <f t="shared" si="38"/>
        <v/>
      </c>
      <c r="AH48" s="233" t="str">
        <f t="shared" si="16"/>
        <v/>
      </c>
      <c r="AI48" s="233" t="str">
        <f t="shared" si="39"/>
        <v/>
      </c>
      <c r="AJ48" s="232" t="str">
        <f t="shared" si="17"/>
        <v/>
      </c>
      <c r="AK48" s="232" t="str">
        <f t="shared" si="40"/>
        <v/>
      </c>
      <c r="AL48" s="233" t="str">
        <f t="shared" si="18"/>
        <v/>
      </c>
      <c r="AM48" s="233" t="str">
        <f t="shared" si="41"/>
        <v/>
      </c>
      <c r="AN48" s="232" t="str">
        <f t="shared" si="19"/>
        <v/>
      </c>
      <c r="AO48" s="232" t="str">
        <f t="shared" si="42"/>
        <v/>
      </c>
      <c r="AP48" s="233" t="str">
        <f t="shared" si="20"/>
        <v/>
      </c>
      <c r="AQ48" s="233" t="str">
        <f t="shared" si="43"/>
        <v/>
      </c>
      <c r="AR48" s="232" t="str">
        <f t="shared" si="21"/>
        <v/>
      </c>
      <c r="AS48" s="232" t="str">
        <f t="shared" si="44"/>
        <v/>
      </c>
      <c r="AT48" s="233" t="str">
        <f t="shared" si="22"/>
        <v/>
      </c>
      <c r="AU48" s="233" t="str">
        <f t="shared" si="25"/>
        <v/>
      </c>
      <c r="AV48" s="204" t="str">
        <f t="shared" si="23"/>
        <v/>
      </c>
      <c r="AW48" s="234" t="str">
        <f t="shared" si="45"/>
        <v/>
      </c>
      <c r="BB48" s="105" t="str">
        <f t="shared" si="26"/>
        <v/>
      </c>
      <c r="BC48" s="105" t="str">
        <f t="shared" si="26"/>
        <v/>
      </c>
      <c r="BE48" s="200">
        <f t="shared" si="27"/>
        <v>1</v>
      </c>
    </row>
    <row r="49" spans="2:57" ht="15.75" hidden="1" x14ac:dyDescent="0.25">
      <c r="B49" s="184" t="str">
        <f t="shared" si="0"/>
        <v/>
      </c>
      <c r="C49" s="178" t="str">
        <f>'התחשיב הבסיסי'!C49</f>
        <v/>
      </c>
      <c r="D49" s="230" t="str">
        <f>IF($C49="","",IF('שנת התחרות'!Z49="",$BB$1,'שנת התחרות'!J49))</f>
        <v/>
      </c>
      <c r="E49" s="409"/>
      <c r="F49" s="230" t="str">
        <f t="shared" si="24"/>
        <v/>
      </c>
      <c r="G49" s="201">
        <v>1</v>
      </c>
      <c r="H49" s="202" t="str">
        <f t="shared" si="1"/>
        <v/>
      </c>
      <c r="I49" s="203" t="str">
        <f t="shared" si="2"/>
        <v/>
      </c>
      <c r="J49" s="231" t="str">
        <f t="shared" si="3"/>
        <v/>
      </c>
      <c r="K49" s="231" t="str">
        <f t="shared" si="4"/>
        <v/>
      </c>
      <c r="L49" s="232" t="str">
        <f t="shared" si="5"/>
        <v/>
      </c>
      <c r="M49" s="232" t="str">
        <f t="shared" si="28"/>
        <v/>
      </c>
      <c r="N49" s="233" t="str">
        <f t="shared" si="6"/>
        <v/>
      </c>
      <c r="O49" s="233" t="str">
        <f t="shared" si="29"/>
        <v/>
      </c>
      <c r="P49" s="232" t="str">
        <f t="shared" si="7"/>
        <v/>
      </c>
      <c r="Q49" s="232" t="str">
        <f t="shared" si="30"/>
        <v/>
      </c>
      <c r="R49" s="233" t="str">
        <f t="shared" si="8"/>
        <v/>
      </c>
      <c r="S49" s="233" t="str">
        <f t="shared" si="31"/>
        <v/>
      </c>
      <c r="T49" s="232" t="str">
        <f t="shared" si="9"/>
        <v/>
      </c>
      <c r="U49" s="232" t="str">
        <f t="shared" si="32"/>
        <v/>
      </c>
      <c r="V49" s="233" t="str">
        <f t="shared" si="10"/>
        <v/>
      </c>
      <c r="W49" s="233" t="str">
        <f t="shared" si="33"/>
        <v/>
      </c>
      <c r="X49" s="232" t="str">
        <f t="shared" si="11"/>
        <v/>
      </c>
      <c r="Y49" s="232" t="str">
        <f t="shared" si="34"/>
        <v/>
      </c>
      <c r="Z49" s="233" t="str">
        <f t="shared" si="12"/>
        <v/>
      </c>
      <c r="AA49" s="233" t="str">
        <f t="shared" si="35"/>
        <v/>
      </c>
      <c r="AB49" s="232" t="str">
        <f t="shared" si="13"/>
        <v/>
      </c>
      <c r="AC49" s="232" t="str">
        <f t="shared" si="36"/>
        <v/>
      </c>
      <c r="AD49" s="233" t="str">
        <f t="shared" si="14"/>
        <v/>
      </c>
      <c r="AE49" s="233" t="str">
        <f t="shared" si="37"/>
        <v/>
      </c>
      <c r="AF49" s="232" t="str">
        <f t="shared" si="15"/>
        <v/>
      </c>
      <c r="AG49" s="232" t="str">
        <f t="shared" si="38"/>
        <v/>
      </c>
      <c r="AH49" s="233" t="str">
        <f t="shared" si="16"/>
        <v/>
      </c>
      <c r="AI49" s="233" t="str">
        <f t="shared" si="39"/>
        <v/>
      </c>
      <c r="AJ49" s="232" t="str">
        <f t="shared" si="17"/>
        <v/>
      </c>
      <c r="AK49" s="232" t="str">
        <f t="shared" si="40"/>
        <v/>
      </c>
      <c r="AL49" s="233" t="str">
        <f t="shared" si="18"/>
        <v/>
      </c>
      <c r="AM49" s="233" t="str">
        <f t="shared" si="41"/>
        <v/>
      </c>
      <c r="AN49" s="232" t="str">
        <f t="shared" si="19"/>
        <v/>
      </c>
      <c r="AO49" s="232" t="str">
        <f t="shared" si="42"/>
        <v/>
      </c>
      <c r="AP49" s="233" t="str">
        <f t="shared" si="20"/>
        <v/>
      </c>
      <c r="AQ49" s="233" t="str">
        <f t="shared" si="43"/>
        <v/>
      </c>
      <c r="AR49" s="232" t="str">
        <f t="shared" si="21"/>
        <v/>
      </c>
      <c r="AS49" s="232" t="str">
        <f t="shared" si="44"/>
        <v/>
      </c>
      <c r="AT49" s="233" t="str">
        <f t="shared" si="22"/>
        <v/>
      </c>
      <c r="AU49" s="233" t="str">
        <f t="shared" si="25"/>
        <v/>
      </c>
      <c r="AV49" s="204" t="str">
        <f t="shared" si="23"/>
        <v/>
      </c>
      <c r="AW49" s="234" t="str">
        <f t="shared" si="45"/>
        <v/>
      </c>
      <c r="BB49" s="105" t="str">
        <f t="shared" si="26"/>
        <v/>
      </c>
      <c r="BC49" s="105" t="str">
        <f t="shared" si="26"/>
        <v/>
      </c>
      <c r="BE49" s="200">
        <f t="shared" si="27"/>
        <v>1</v>
      </c>
    </row>
    <row r="50" spans="2:57" ht="15.75" hidden="1" x14ac:dyDescent="0.25">
      <c r="B50" s="184" t="str">
        <f t="shared" si="0"/>
        <v/>
      </c>
      <c r="C50" s="178" t="str">
        <f>'התחשיב הבסיסי'!C50</f>
        <v/>
      </c>
      <c r="D50" s="230" t="str">
        <f>IF($C50="","",IF('שנת התחרות'!Z50="",$BB$1,'שנת התחרות'!J50))</f>
        <v/>
      </c>
      <c r="E50" s="409"/>
      <c r="F50" s="230" t="str">
        <f t="shared" si="24"/>
        <v/>
      </c>
      <c r="G50" s="201">
        <v>1</v>
      </c>
      <c r="H50" s="202" t="str">
        <f t="shared" si="1"/>
        <v/>
      </c>
      <c r="I50" s="203" t="str">
        <f t="shared" si="2"/>
        <v/>
      </c>
      <c r="J50" s="231" t="str">
        <f t="shared" si="3"/>
        <v/>
      </c>
      <c r="K50" s="231" t="str">
        <f t="shared" si="4"/>
        <v/>
      </c>
      <c r="L50" s="232" t="str">
        <f t="shared" si="5"/>
        <v/>
      </c>
      <c r="M50" s="232" t="str">
        <f t="shared" si="28"/>
        <v/>
      </c>
      <c r="N50" s="233" t="str">
        <f t="shared" si="6"/>
        <v/>
      </c>
      <c r="O50" s="233" t="str">
        <f t="shared" si="29"/>
        <v/>
      </c>
      <c r="P50" s="232" t="str">
        <f t="shared" si="7"/>
        <v/>
      </c>
      <c r="Q50" s="232" t="str">
        <f t="shared" si="30"/>
        <v/>
      </c>
      <c r="R50" s="233" t="str">
        <f t="shared" si="8"/>
        <v/>
      </c>
      <c r="S50" s="233" t="str">
        <f t="shared" si="31"/>
        <v/>
      </c>
      <c r="T50" s="232" t="str">
        <f t="shared" si="9"/>
        <v/>
      </c>
      <c r="U50" s="232" t="str">
        <f t="shared" si="32"/>
        <v/>
      </c>
      <c r="V50" s="233" t="str">
        <f t="shared" si="10"/>
        <v/>
      </c>
      <c r="W50" s="233" t="str">
        <f t="shared" si="33"/>
        <v/>
      </c>
      <c r="X50" s="232" t="str">
        <f t="shared" si="11"/>
        <v/>
      </c>
      <c r="Y50" s="232" t="str">
        <f t="shared" si="34"/>
        <v/>
      </c>
      <c r="Z50" s="233" t="str">
        <f t="shared" si="12"/>
        <v/>
      </c>
      <c r="AA50" s="233" t="str">
        <f t="shared" si="35"/>
        <v/>
      </c>
      <c r="AB50" s="232" t="str">
        <f t="shared" si="13"/>
        <v/>
      </c>
      <c r="AC50" s="232" t="str">
        <f t="shared" si="36"/>
        <v/>
      </c>
      <c r="AD50" s="233" t="str">
        <f t="shared" si="14"/>
        <v/>
      </c>
      <c r="AE50" s="233" t="str">
        <f t="shared" si="37"/>
        <v/>
      </c>
      <c r="AF50" s="232" t="str">
        <f t="shared" si="15"/>
        <v/>
      </c>
      <c r="AG50" s="232" t="str">
        <f t="shared" si="38"/>
        <v/>
      </c>
      <c r="AH50" s="233" t="str">
        <f t="shared" si="16"/>
        <v/>
      </c>
      <c r="AI50" s="233" t="str">
        <f t="shared" si="39"/>
        <v/>
      </c>
      <c r="AJ50" s="232" t="str">
        <f t="shared" si="17"/>
        <v/>
      </c>
      <c r="AK50" s="232" t="str">
        <f t="shared" si="40"/>
        <v/>
      </c>
      <c r="AL50" s="233" t="str">
        <f t="shared" si="18"/>
        <v/>
      </c>
      <c r="AM50" s="233" t="str">
        <f t="shared" si="41"/>
        <v/>
      </c>
      <c r="AN50" s="232" t="str">
        <f t="shared" si="19"/>
        <v/>
      </c>
      <c r="AO50" s="232" t="str">
        <f t="shared" si="42"/>
        <v/>
      </c>
      <c r="AP50" s="233" t="str">
        <f t="shared" si="20"/>
        <v/>
      </c>
      <c r="AQ50" s="233" t="str">
        <f t="shared" si="43"/>
        <v/>
      </c>
      <c r="AR50" s="232" t="str">
        <f t="shared" si="21"/>
        <v/>
      </c>
      <c r="AS50" s="232" t="str">
        <f t="shared" si="44"/>
        <v/>
      </c>
      <c r="AT50" s="233" t="str">
        <f t="shared" si="22"/>
        <v/>
      </c>
      <c r="AU50" s="233" t="str">
        <f t="shared" si="25"/>
        <v/>
      </c>
      <c r="AV50" s="204" t="str">
        <f t="shared" si="23"/>
        <v/>
      </c>
      <c r="AW50" s="234" t="str">
        <f t="shared" si="45"/>
        <v/>
      </c>
      <c r="BB50" s="105" t="str">
        <f t="shared" si="26"/>
        <v/>
      </c>
      <c r="BC50" s="105" t="str">
        <f t="shared" si="26"/>
        <v/>
      </c>
      <c r="BE50" s="200">
        <f t="shared" si="27"/>
        <v>1</v>
      </c>
    </row>
    <row r="51" spans="2:57" ht="15.75" hidden="1" x14ac:dyDescent="0.25">
      <c r="B51" s="184" t="str">
        <f t="shared" si="0"/>
        <v/>
      </c>
      <c r="C51" s="178" t="str">
        <f>'התחשיב הבסיסי'!C51</f>
        <v/>
      </c>
      <c r="D51" s="230" t="str">
        <f>IF($C51="","",IF('שנת התחרות'!Z51="",$BB$1,'שנת התחרות'!J51))</f>
        <v/>
      </c>
      <c r="E51" s="409"/>
      <c r="F51" s="230" t="str">
        <f t="shared" si="24"/>
        <v/>
      </c>
      <c r="G51" s="201">
        <v>1</v>
      </c>
      <c r="H51" s="202" t="str">
        <f t="shared" si="1"/>
        <v/>
      </c>
      <c r="I51" s="203" t="str">
        <f t="shared" si="2"/>
        <v/>
      </c>
      <c r="J51" s="231" t="str">
        <f t="shared" si="3"/>
        <v/>
      </c>
      <c r="K51" s="231" t="str">
        <f t="shared" si="4"/>
        <v/>
      </c>
      <c r="L51" s="232" t="str">
        <f t="shared" si="5"/>
        <v/>
      </c>
      <c r="M51" s="232" t="str">
        <f t="shared" si="28"/>
        <v/>
      </c>
      <c r="N51" s="233" t="str">
        <f t="shared" si="6"/>
        <v/>
      </c>
      <c r="O51" s="233" t="str">
        <f t="shared" si="29"/>
        <v/>
      </c>
      <c r="P51" s="232" t="str">
        <f t="shared" si="7"/>
        <v/>
      </c>
      <c r="Q51" s="232" t="str">
        <f t="shared" si="30"/>
        <v/>
      </c>
      <c r="R51" s="233" t="str">
        <f t="shared" si="8"/>
        <v/>
      </c>
      <c r="S51" s="233" t="str">
        <f t="shared" si="31"/>
        <v/>
      </c>
      <c r="T51" s="232" t="str">
        <f t="shared" si="9"/>
        <v/>
      </c>
      <c r="U51" s="232" t="str">
        <f t="shared" si="32"/>
        <v/>
      </c>
      <c r="V51" s="233" t="str">
        <f t="shared" si="10"/>
        <v/>
      </c>
      <c r="W51" s="233" t="str">
        <f t="shared" si="33"/>
        <v/>
      </c>
      <c r="X51" s="232" t="str">
        <f t="shared" si="11"/>
        <v/>
      </c>
      <c r="Y51" s="232" t="str">
        <f t="shared" si="34"/>
        <v/>
      </c>
      <c r="Z51" s="233" t="str">
        <f t="shared" si="12"/>
        <v/>
      </c>
      <c r="AA51" s="233" t="str">
        <f t="shared" si="35"/>
        <v/>
      </c>
      <c r="AB51" s="232" t="str">
        <f t="shared" si="13"/>
        <v/>
      </c>
      <c r="AC51" s="232" t="str">
        <f t="shared" si="36"/>
        <v/>
      </c>
      <c r="AD51" s="233" t="str">
        <f t="shared" si="14"/>
        <v/>
      </c>
      <c r="AE51" s="233" t="str">
        <f t="shared" si="37"/>
        <v/>
      </c>
      <c r="AF51" s="232" t="str">
        <f t="shared" si="15"/>
        <v/>
      </c>
      <c r="AG51" s="232" t="str">
        <f t="shared" si="38"/>
        <v/>
      </c>
      <c r="AH51" s="233" t="str">
        <f t="shared" si="16"/>
        <v/>
      </c>
      <c r="AI51" s="233" t="str">
        <f t="shared" si="39"/>
        <v/>
      </c>
      <c r="AJ51" s="232" t="str">
        <f t="shared" si="17"/>
        <v/>
      </c>
      <c r="AK51" s="232" t="str">
        <f t="shared" si="40"/>
        <v/>
      </c>
      <c r="AL51" s="233" t="str">
        <f t="shared" si="18"/>
        <v/>
      </c>
      <c r="AM51" s="233" t="str">
        <f t="shared" si="41"/>
        <v/>
      </c>
      <c r="AN51" s="232" t="str">
        <f t="shared" si="19"/>
        <v/>
      </c>
      <c r="AO51" s="232" t="str">
        <f t="shared" si="42"/>
        <v/>
      </c>
      <c r="AP51" s="233" t="str">
        <f t="shared" si="20"/>
        <v/>
      </c>
      <c r="AQ51" s="233" t="str">
        <f t="shared" si="43"/>
        <v/>
      </c>
      <c r="AR51" s="232" t="str">
        <f t="shared" si="21"/>
        <v/>
      </c>
      <c r="AS51" s="232" t="str">
        <f t="shared" si="44"/>
        <v/>
      </c>
      <c r="AT51" s="233" t="str">
        <f t="shared" si="22"/>
        <v/>
      </c>
      <c r="AU51" s="233" t="str">
        <f t="shared" si="25"/>
        <v/>
      </c>
      <c r="AV51" s="204" t="str">
        <f t="shared" si="23"/>
        <v/>
      </c>
      <c r="AW51" s="234" t="str">
        <f t="shared" si="45"/>
        <v/>
      </c>
      <c r="BB51" s="105" t="str">
        <f t="shared" si="26"/>
        <v/>
      </c>
      <c r="BC51" s="105" t="str">
        <f t="shared" si="26"/>
        <v/>
      </c>
      <c r="BE51" s="200">
        <f t="shared" si="27"/>
        <v>1</v>
      </c>
    </row>
    <row r="52" spans="2:57" ht="15.75" hidden="1" x14ac:dyDescent="0.25">
      <c r="B52" s="184" t="str">
        <f t="shared" si="0"/>
        <v/>
      </c>
      <c r="C52" s="178" t="str">
        <f>'התחשיב הבסיסי'!C52</f>
        <v/>
      </c>
      <c r="D52" s="230" t="str">
        <f>IF($C52="","",IF('שנת התחרות'!Z52="",$BB$1,'שנת התחרות'!J52))</f>
        <v/>
      </c>
      <c r="E52" s="409"/>
      <c r="F52" s="230" t="str">
        <f t="shared" si="24"/>
        <v/>
      </c>
      <c r="G52" s="201">
        <v>1</v>
      </c>
      <c r="H52" s="202" t="str">
        <f t="shared" si="1"/>
        <v/>
      </c>
      <c r="I52" s="203" t="str">
        <f t="shared" si="2"/>
        <v/>
      </c>
      <c r="J52" s="231" t="str">
        <f t="shared" si="3"/>
        <v/>
      </c>
      <c r="K52" s="231" t="str">
        <f t="shared" si="4"/>
        <v/>
      </c>
      <c r="L52" s="232" t="str">
        <f t="shared" si="5"/>
        <v/>
      </c>
      <c r="M52" s="232" t="str">
        <f t="shared" si="28"/>
        <v/>
      </c>
      <c r="N52" s="233" t="str">
        <f t="shared" si="6"/>
        <v/>
      </c>
      <c r="O52" s="233" t="str">
        <f t="shared" si="29"/>
        <v/>
      </c>
      <c r="P52" s="232" t="str">
        <f t="shared" si="7"/>
        <v/>
      </c>
      <c r="Q52" s="232" t="str">
        <f t="shared" si="30"/>
        <v/>
      </c>
      <c r="R52" s="233" t="str">
        <f t="shared" si="8"/>
        <v/>
      </c>
      <c r="S52" s="233" t="str">
        <f t="shared" si="31"/>
        <v/>
      </c>
      <c r="T52" s="232" t="str">
        <f t="shared" si="9"/>
        <v/>
      </c>
      <c r="U52" s="232" t="str">
        <f t="shared" si="32"/>
        <v/>
      </c>
      <c r="V52" s="233" t="str">
        <f t="shared" si="10"/>
        <v/>
      </c>
      <c r="W52" s="233" t="str">
        <f t="shared" si="33"/>
        <v/>
      </c>
      <c r="X52" s="232" t="str">
        <f t="shared" si="11"/>
        <v/>
      </c>
      <c r="Y52" s="232" t="str">
        <f t="shared" si="34"/>
        <v/>
      </c>
      <c r="Z52" s="233" t="str">
        <f t="shared" si="12"/>
        <v/>
      </c>
      <c r="AA52" s="233" t="str">
        <f t="shared" si="35"/>
        <v/>
      </c>
      <c r="AB52" s="232" t="str">
        <f t="shared" si="13"/>
        <v/>
      </c>
      <c r="AC52" s="232" t="str">
        <f t="shared" si="36"/>
        <v/>
      </c>
      <c r="AD52" s="233" t="str">
        <f t="shared" si="14"/>
        <v/>
      </c>
      <c r="AE52" s="233" t="str">
        <f t="shared" si="37"/>
        <v/>
      </c>
      <c r="AF52" s="232" t="str">
        <f t="shared" si="15"/>
        <v/>
      </c>
      <c r="AG52" s="232" t="str">
        <f t="shared" si="38"/>
        <v/>
      </c>
      <c r="AH52" s="233" t="str">
        <f t="shared" si="16"/>
        <v/>
      </c>
      <c r="AI52" s="233" t="str">
        <f t="shared" si="39"/>
        <v/>
      </c>
      <c r="AJ52" s="232" t="str">
        <f t="shared" si="17"/>
        <v/>
      </c>
      <c r="AK52" s="232" t="str">
        <f t="shared" si="40"/>
        <v/>
      </c>
      <c r="AL52" s="233" t="str">
        <f t="shared" si="18"/>
        <v/>
      </c>
      <c r="AM52" s="233" t="str">
        <f t="shared" si="41"/>
        <v/>
      </c>
      <c r="AN52" s="232" t="str">
        <f t="shared" si="19"/>
        <v/>
      </c>
      <c r="AO52" s="232" t="str">
        <f t="shared" si="42"/>
        <v/>
      </c>
      <c r="AP52" s="233" t="str">
        <f t="shared" si="20"/>
        <v/>
      </c>
      <c r="AQ52" s="233" t="str">
        <f t="shared" si="43"/>
        <v/>
      </c>
      <c r="AR52" s="232" t="str">
        <f t="shared" si="21"/>
        <v/>
      </c>
      <c r="AS52" s="232" t="str">
        <f t="shared" si="44"/>
        <v/>
      </c>
      <c r="AT52" s="233" t="str">
        <f t="shared" si="22"/>
        <v/>
      </c>
      <c r="AU52" s="233" t="str">
        <f t="shared" si="25"/>
        <v/>
      </c>
      <c r="AV52" s="204" t="str">
        <f t="shared" si="23"/>
        <v/>
      </c>
      <c r="AW52" s="234" t="str">
        <f t="shared" si="45"/>
        <v/>
      </c>
      <c r="BB52" s="105" t="str">
        <f t="shared" si="26"/>
        <v/>
      </c>
      <c r="BC52" s="105" t="str">
        <f t="shared" si="26"/>
        <v/>
      </c>
      <c r="BE52" s="200">
        <f t="shared" si="27"/>
        <v>1</v>
      </c>
    </row>
    <row r="53" spans="2:57" ht="15.75" hidden="1" x14ac:dyDescent="0.25">
      <c r="B53" s="184" t="str">
        <f t="shared" si="0"/>
        <v/>
      </c>
      <c r="C53" s="178" t="str">
        <f>'התחשיב הבסיסי'!C53</f>
        <v/>
      </c>
      <c r="D53" s="230" t="str">
        <f>IF($C53="","",IF('שנת התחרות'!Z53="",$BB$1,'שנת התחרות'!J53))</f>
        <v/>
      </c>
      <c r="E53" s="409"/>
      <c r="F53" s="230" t="str">
        <f t="shared" si="24"/>
        <v/>
      </c>
      <c r="G53" s="201">
        <v>1</v>
      </c>
      <c r="H53" s="202" t="str">
        <f t="shared" si="1"/>
        <v/>
      </c>
      <c r="I53" s="203" t="str">
        <f t="shared" si="2"/>
        <v/>
      </c>
      <c r="J53" s="231" t="str">
        <f t="shared" si="3"/>
        <v/>
      </c>
      <c r="K53" s="231" t="str">
        <f t="shared" si="4"/>
        <v/>
      </c>
      <c r="L53" s="232" t="str">
        <f t="shared" si="5"/>
        <v/>
      </c>
      <c r="M53" s="232" t="str">
        <f t="shared" si="28"/>
        <v/>
      </c>
      <c r="N53" s="233" t="str">
        <f t="shared" si="6"/>
        <v/>
      </c>
      <c r="O53" s="233" t="str">
        <f t="shared" si="29"/>
        <v/>
      </c>
      <c r="P53" s="232" t="str">
        <f t="shared" si="7"/>
        <v/>
      </c>
      <c r="Q53" s="232" t="str">
        <f t="shared" si="30"/>
        <v/>
      </c>
      <c r="R53" s="233" t="str">
        <f t="shared" si="8"/>
        <v/>
      </c>
      <c r="S53" s="233" t="str">
        <f t="shared" si="31"/>
        <v/>
      </c>
      <c r="T53" s="232" t="str">
        <f t="shared" si="9"/>
        <v/>
      </c>
      <c r="U53" s="232" t="str">
        <f t="shared" si="32"/>
        <v/>
      </c>
      <c r="V53" s="233" t="str">
        <f t="shared" si="10"/>
        <v/>
      </c>
      <c r="W53" s="233" t="str">
        <f t="shared" si="33"/>
        <v/>
      </c>
      <c r="X53" s="232" t="str">
        <f t="shared" si="11"/>
        <v/>
      </c>
      <c r="Y53" s="232" t="str">
        <f t="shared" si="34"/>
        <v/>
      </c>
      <c r="Z53" s="233" t="str">
        <f t="shared" si="12"/>
        <v/>
      </c>
      <c r="AA53" s="233" t="str">
        <f t="shared" si="35"/>
        <v/>
      </c>
      <c r="AB53" s="232" t="str">
        <f t="shared" si="13"/>
        <v/>
      </c>
      <c r="AC53" s="232" t="str">
        <f t="shared" si="36"/>
        <v/>
      </c>
      <c r="AD53" s="233" t="str">
        <f t="shared" si="14"/>
        <v/>
      </c>
      <c r="AE53" s="233" t="str">
        <f t="shared" si="37"/>
        <v/>
      </c>
      <c r="AF53" s="232" t="str">
        <f t="shared" si="15"/>
        <v/>
      </c>
      <c r="AG53" s="232" t="str">
        <f t="shared" si="38"/>
        <v/>
      </c>
      <c r="AH53" s="233" t="str">
        <f t="shared" si="16"/>
        <v/>
      </c>
      <c r="AI53" s="233" t="str">
        <f t="shared" si="39"/>
        <v/>
      </c>
      <c r="AJ53" s="232" t="str">
        <f t="shared" si="17"/>
        <v/>
      </c>
      <c r="AK53" s="232" t="str">
        <f t="shared" si="40"/>
        <v/>
      </c>
      <c r="AL53" s="233" t="str">
        <f t="shared" si="18"/>
        <v/>
      </c>
      <c r="AM53" s="233" t="str">
        <f t="shared" si="41"/>
        <v/>
      </c>
      <c r="AN53" s="232" t="str">
        <f t="shared" si="19"/>
        <v/>
      </c>
      <c r="AO53" s="232" t="str">
        <f t="shared" si="42"/>
        <v/>
      </c>
      <c r="AP53" s="233" t="str">
        <f t="shared" si="20"/>
        <v/>
      </c>
      <c r="AQ53" s="233" t="str">
        <f t="shared" si="43"/>
        <v/>
      </c>
      <c r="AR53" s="232" t="str">
        <f t="shared" si="21"/>
        <v/>
      </c>
      <c r="AS53" s="232" t="str">
        <f t="shared" si="44"/>
        <v/>
      </c>
      <c r="AT53" s="233" t="str">
        <f t="shared" si="22"/>
        <v/>
      </c>
      <c r="AU53" s="233" t="str">
        <f t="shared" si="25"/>
        <v/>
      </c>
      <c r="AV53" s="204" t="str">
        <f t="shared" si="23"/>
        <v/>
      </c>
      <c r="AW53" s="234" t="str">
        <f t="shared" si="45"/>
        <v/>
      </c>
      <c r="BB53" s="105" t="str">
        <f t="shared" si="26"/>
        <v/>
      </c>
      <c r="BC53" s="105" t="str">
        <f t="shared" si="26"/>
        <v/>
      </c>
      <c r="BE53" s="200">
        <f t="shared" si="27"/>
        <v>1</v>
      </c>
    </row>
    <row r="54" spans="2:57" ht="15.75" hidden="1" x14ac:dyDescent="0.25">
      <c r="B54" s="184" t="str">
        <f t="shared" si="0"/>
        <v/>
      </c>
      <c r="C54" s="178" t="str">
        <f>'התחשיב הבסיסי'!C54</f>
        <v/>
      </c>
      <c r="D54" s="230" t="str">
        <f>IF($C54="","",IF('שנת התחרות'!Z54="",$BB$1,'שנת התחרות'!J54))</f>
        <v/>
      </c>
      <c r="E54" s="409"/>
      <c r="F54" s="230" t="str">
        <f t="shared" si="24"/>
        <v/>
      </c>
      <c r="G54" s="201">
        <v>1</v>
      </c>
      <c r="H54" s="202" t="str">
        <f t="shared" si="1"/>
        <v/>
      </c>
      <c r="I54" s="203" t="str">
        <f t="shared" si="2"/>
        <v/>
      </c>
      <c r="J54" s="231" t="str">
        <f t="shared" si="3"/>
        <v/>
      </c>
      <c r="K54" s="231" t="str">
        <f t="shared" si="4"/>
        <v/>
      </c>
      <c r="L54" s="232" t="str">
        <f t="shared" si="5"/>
        <v/>
      </c>
      <c r="M54" s="232" t="str">
        <f t="shared" si="28"/>
        <v/>
      </c>
      <c r="N54" s="233" t="str">
        <f t="shared" si="6"/>
        <v/>
      </c>
      <c r="O54" s="233" t="str">
        <f t="shared" si="29"/>
        <v/>
      </c>
      <c r="P54" s="232" t="str">
        <f t="shared" si="7"/>
        <v/>
      </c>
      <c r="Q54" s="232" t="str">
        <f t="shared" si="30"/>
        <v/>
      </c>
      <c r="R54" s="233" t="str">
        <f t="shared" si="8"/>
        <v/>
      </c>
      <c r="S54" s="233" t="str">
        <f t="shared" si="31"/>
        <v/>
      </c>
      <c r="T54" s="232" t="str">
        <f t="shared" si="9"/>
        <v/>
      </c>
      <c r="U54" s="232" t="str">
        <f t="shared" si="32"/>
        <v/>
      </c>
      <c r="V54" s="233" t="str">
        <f t="shared" si="10"/>
        <v/>
      </c>
      <c r="W54" s="233" t="str">
        <f t="shared" si="33"/>
        <v/>
      </c>
      <c r="X54" s="232" t="str">
        <f t="shared" si="11"/>
        <v/>
      </c>
      <c r="Y54" s="232" t="str">
        <f t="shared" si="34"/>
        <v/>
      </c>
      <c r="Z54" s="233" t="str">
        <f t="shared" si="12"/>
        <v/>
      </c>
      <c r="AA54" s="233" t="str">
        <f t="shared" si="35"/>
        <v/>
      </c>
      <c r="AB54" s="232" t="str">
        <f t="shared" si="13"/>
        <v/>
      </c>
      <c r="AC54" s="232" t="str">
        <f t="shared" si="36"/>
        <v/>
      </c>
      <c r="AD54" s="233" t="str">
        <f t="shared" si="14"/>
        <v/>
      </c>
      <c r="AE54" s="233" t="str">
        <f t="shared" si="37"/>
        <v/>
      </c>
      <c r="AF54" s="232" t="str">
        <f t="shared" si="15"/>
        <v/>
      </c>
      <c r="AG54" s="232" t="str">
        <f t="shared" si="38"/>
        <v/>
      </c>
      <c r="AH54" s="233" t="str">
        <f t="shared" si="16"/>
        <v/>
      </c>
      <c r="AI54" s="233" t="str">
        <f t="shared" si="39"/>
        <v/>
      </c>
      <c r="AJ54" s="232" t="str">
        <f t="shared" si="17"/>
        <v/>
      </c>
      <c r="AK54" s="232" t="str">
        <f t="shared" si="40"/>
        <v/>
      </c>
      <c r="AL54" s="233" t="str">
        <f t="shared" si="18"/>
        <v/>
      </c>
      <c r="AM54" s="233" t="str">
        <f t="shared" si="41"/>
        <v/>
      </c>
      <c r="AN54" s="232" t="str">
        <f t="shared" si="19"/>
        <v/>
      </c>
      <c r="AO54" s="232" t="str">
        <f t="shared" si="42"/>
        <v/>
      </c>
      <c r="AP54" s="233" t="str">
        <f t="shared" si="20"/>
        <v/>
      </c>
      <c r="AQ54" s="233" t="str">
        <f t="shared" si="43"/>
        <v/>
      </c>
      <c r="AR54" s="232" t="str">
        <f t="shared" si="21"/>
        <v/>
      </c>
      <c r="AS54" s="232" t="str">
        <f t="shared" si="44"/>
        <v/>
      </c>
      <c r="AT54" s="233" t="str">
        <f t="shared" si="22"/>
        <v/>
      </c>
      <c r="AU54" s="233" t="str">
        <f t="shared" si="25"/>
        <v/>
      </c>
      <c r="AV54" s="204" t="str">
        <f t="shared" si="23"/>
        <v/>
      </c>
      <c r="AW54" s="234" t="str">
        <f t="shared" si="45"/>
        <v/>
      </c>
      <c r="BB54" s="105" t="str">
        <f t="shared" si="26"/>
        <v/>
      </c>
      <c r="BC54" s="105" t="str">
        <f t="shared" si="26"/>
        <v/>
      </c>
      <c r="BE54" s="200">
        <f t="shared" si="27"/>
        <v>1</v>
      </c>
    </row>
    <row r="55" spans="2:57" ht="15.75" hidden="1" x14ac:dyDescent="0.25">
      <c r="B55" s="184" t="str">
        <f t="shared" si="0"/>
        <v/>
      </c>
      <c r="C55" s="178" t="str">
        <f>'התחשיב הבסיסי'!C55</f>
        <v/>
      </c>
      <c r="D55" s="230" t="str">
        <f>IF($C55="","",IF('שנת התחרות'!Z55="",$BB$1,'שנת התחרות'!J55))</f>
        <v/>
      </c>
      <c r="E55" s="409"/>
      <c r="F55" s="230" t="str">
        <f t="shared" si="24"/>
        <v/>
      </c>
      <c r="G55" s="201">
        <v>1</v>
      </c>
      <c r="H55" s="202" t="str">
        <f t="shared" si="1"/>
        <v/>
      </c>
      <c r="I55" s="203" t="str">
        <f t="shared" si="2"/>
        <v/>
      </c>
      <c r="J55" s="231" t="str">
        <f t="shared" si="3"/>
        <v/>
      </c>
      <c r="K55" s="231" t="str">
        <f t="shared" si="4"/>
        <v/>
      </c>
      <c r="L55" s="232" t="str">
        <f t="shared" si="5"/>
        <v/>
      </c>
      <c r="M55" s="232" t="str">
        <f t="shared" si="28"/>
        <v/>
      </c>
      <c r="N55" s="233" t="str">
        <f t="shared" si="6"/>
        <v/>
      </c>
      <c r="O55" s="233" t="str">
        <f t="shared" si="29"/>
        <v/>
      </c>
      <c r="P55" s="232" t="str">
        <f t="shared" si="7"/>
        <v/>
      </c>
      <c r="Q55" s="232" t="str">
        <f t="shared" si="30"/>
        <v/>
      </c>
      <c r="R55" s="233" t="str">
        <f t="shared" si="8"/>
        <v/>
      </c>
      <c r="S55" s="233" t="str">
        <f t="shared" si="31"/>
        <v/>
      </c>
      <c r="T55" s="232" t="str">
        <f t="shared" si="9"/>
        <v/>
      </c>
      <c r="U55" s="232" t="str">
        <f t="shared" si="32"/>
        <v/>
      </c>
      <c r="V55" s="233" t="str">
        <f t="shared" si="10"/>
        <v/>
      </c>
      <c r="W55" s="233" t="str">
        <f t="shared" si="33"/>
        <v/>
      </c>
      <c r="X55" s="232" t="str">
        <f t="shared" si="11"/>
        <v/>
      </c>
      <c r="Y55" s="232" t="str">
        <f t="shared" si="34"/>
        <v/>
      </c>
      <c r="Z55" s="233" t="str">
        <f t="shared" si="12"/>
        <v/>
      </c>
      <c r="AA55" s="233" t="str">
        <f t="shared" si="35"/>
        <v/>
      </c>
      <c r="AB55" s="232" t="str">
        <f t="shared" si="13"/>
        <v/>
      </c>
      <c r="AC55" s="232" t="str">
        <f t="shared" si="36"/>
        <v/>
      </c>
      <c r="AD55" s="233" t="str">
        <f t="shared" si="14"/>
        <v/>
      </c>
      <c r="AE55" s="233" t="str">
        <f t="shared" si="37"/>
        <v/>
      </c>
      <c r="AF55" s="232" t="str">
        <f t="shared" si="15"/>
        <v/>
      </c>
      <c r="AG55" s="232" t="str">
        <f t="shared" si="38"/>
        <v/>
      </c>
      <c r="AH55" s="233" t="str">
        <f t="shared" si="16"/>
        <v/>
      </c>
      <c r="AI55" s="233" t="str">
        <f t="shared" si="39"/>
        <v/>
      </c>
      <c r="AJ55" s="232" t="str">
        <f t="shared" si="17"/>
        <v/>
      </c>
      <c r="AK55" s="232" t="str">
        <f t="shared" si="40"/>
        <v/>
      </c>
      <c r="AL55" s="233" t="str">
        <f t="shared" si="18"/>
        <v/>
      </c>
      <c r="AM55" s="233" t="str">
        <f t="shared" si="41"/>
        <v/>
      </c>
      <c r="AN55" s="232" t="str">
        <f t="shared" si="19"/>
        <v/>
      </c>
      <c r="AO55" s="232" t="str">
        <f t="shared" si="42"/>
        <v/>
      </c>
      <c r="AP55" s="233" t="str">
        <f t="shared" si="20"/>
        <v/>
      </c>
      <c r="AQ55" s="233" t="str">
        <f t="shared" si="43"/>
        <v/>
      </c>
      <c r="AR55" s="232" t="str">
        <f t="shared" si="21"/>
        <v/>
      </c>
      <c r="AS55" s="232" t="str">
        <f t="shared" si="44"/>
        <v/>
      </c>
      <c r="AT55" s="233" t="str">
        <f t="shared" si="22"/>
        <v/>
      </c>
      <c r="AU55" s="233" t="str">
        <f t="shared" si="25"/>
        <v/>
      </c>
      <c r="AV55" s="204" t="str">
        <f t="shared" si="23"/>
        <v/>
      </c>
      <c r="AW55" s="234" t="str">
        <f t="shared" si="45"/>
        <v/>
      </c>
      <c r="BB55" s="105" t="str">
        <f t="shared" si="26"/>
        <v/>
      </c>
      <c r="BC55" s="105" t="str">
        <f t="shared" si="26"/>
        <v/>
      </c>
      <c r="BE55" s="200">
        <f t="shared" si="27"/>
        <v>1</v>
      </c>
    </row>
    <row r="56" spans="2:57" ht="15.75" hidden="1" x14ac:dyDescent="0.25">
      <c r="B56" s="184" t="str">
        <f t="shared" si="0"/>
        <v/>
      </c>
      <c r="C56" s="178" t="str">
        <f>'התחשיב הבסיסי'!C56</f>
        <v/>
      </c>
      <c r="D56" s="230" t="str">
        <f>IF($C56="","",IF('שנת התחרות'!Z56="",$BB$1,'שנת התחרות'!J56))</f>
        <v/>
      </c>
      <c r="E56" s="409"/>
      <c r="F56" s="230" t="str">
        <f t="shared" si="24"/>
        <v/>
      </c>
      <c r="G56" s="201">
        <v>1</v>
      </c>
      <c r="H56" s="202" t="str">
        <f t="shared" si="1"/>
        <v/>
      </c>
      <c r="I56" s="203" t="str">
        <f t="shared" si="2"/>
        <v/>
      </c>
      <c r="J56" s="231" t="str">
        <f t="shared" si="3"/>
        <v/>
      </c>
      <c r="K56" s="231" t="str">
        <f t="shared" si="4"/>
        <v/>
      </c>
      <c r="L56" s="232" t="str">
        <f t="shared" si="5"/>
        <v/>
      </c>
      <c r="M56" s="232" t="str">
        <f t="shared" si="28"/>
        <v/>
      </c>
      <c r="N56" s="233" t="str">
        <f t="shared" si="6"/>
        <v/>
      </c>
      <c r="O56" s="233" t="str">
        <f t="shared" si="29"/>
        <v/>
      </c>
      <c r="P56" s="232" t="str">
        <f t="shared" si="7"/>
        <v/>
      </c>
      <c r="Q56" s="232" t="str">
        <f t="shared" si="30"/>
        <v/>
      </c>
      <c r="R56" s="233" t="str">
        <f t="shared" si="8"/>
        <v/>
      </c>
      <c r="S56" s="233" t="str">
        <f t="shared" si="31"/>
        <v/>
      </c>
      <c r="T56" s="232" t="str">
        <f t="shared" si="9"/>
        <v/>
      </c>
      <c r="U56" s="232" t="str">
        <f t="shared" si="32"/>
        <v/>
      </c>
      <c r="V56" s="233" t="str">
        <f t="shared" si="10"/>
        <v/>
      </c>
      <c r="W56" s="233" t="str">
        <f t="shared" si="33"/>
        <v/>
      </c>
      <c r="X56" s="232" t="str">
        <f t="shared" si="11"/>
        <v/>
      </c>
      <c r="Y56" s="232" t="str">
        <f t="shared" si="34"/>
        <v/>
      </c>
      <c r="Z56" s="233" t="str">
        <f t="shared" si="12"/>
        <v/>
      </c>
      <c r="AA56" s="233" t="str">
        <f t="shared" si="35"/>
        <v/>
      </c>
      <c r="AB56" s="232" t="str">
        <f t="shared" si="13"/>
        <v/>
      </c>
      <c r="AC56" s="232" t="str">
        <f t="shared" si="36"/>
        <v/>
      </c>
      <c r="AD56" s="233" t="str">
        <f t="shared" si="14"/>
        <v/>
      </c>
      <c r="AE56" s="233" t="str">
        <f t="shared" si="37"/>
        <v/>
      </c>
      <c r="AF56" s="232" t="str">
        <f t="shared" si="15"/>
        <v/>
      </c>
      <c r="AG56" s="232" t="str">
        <f t="shared" si="38"/>
        <v/>
      </c>
      <c r="AH56" s="233" t="str">
        <f t="shared" si="16"/>
        <v/>
      </c>
      <c r="AI56" s="233" t="str">
        <f t="shared" si="39"/>
        <v/>
      </c>
      <c r="AJ56" s="232" t="str">
        <f t="shared" si="17"/>
        <v/>
      </c>
      <c r="AK56" s="232" t="str">
        <f t="shared" si="40"/>
        <v/>
      </c>
      <c r="AL56" s="233" t="str">
        <f t="shared" si="18"/>
        <v/>
      </c>
      <c r="AM56" s="233" t="str">
        <f t="shared" si="41"/>
        <v/>
      </c>
      <c r="AN56" s="232" t="str">
        <f t="shared" si="19"/>
        <v/>
      </c>
      <c r="AO56" s="232" t="str">
        <f t="shared" si="42"/>
        <v/>
      </c>
      <c r="AP56" s="233" t="str">
        <f t="shared" si="20"/>
        <v/>
      </c>
      <c r="AQ56" s="233" t="str">
        <f t="shared" si="43"/>
        <v/>
      </c>
      <c r="AR56" s="232" t="str">
        <f t="shared" si="21"/>
        <v/>
      </c>
      <c r="AS56" s="232" t="str">
        <f t="shared" si="44"/>
        <v/>
      </c>
      <c r="AT56" s="233" t="str">
        <f t="shared" si="22"/>
        <v/>
      </c>
      <c r="AU56" s="233" t="str">
        <f t="shared" si="25"/>
        <v/>
      </c>
      <c r="AV56" s="204" t="str">
        <f t="shared" si="23"/>
        <v/>
      </c>
      <c r="AW56" s="234" t="str">
        <f t="shared" si="45"/>
        <v/>
      </c>
      <c r="BB56" s="105" t="str">
        <f t="shared" si="26"/>
        <v/>
      </c>
      <c r="BC56" s="105" t="str">
        <f t="shared" si="26"/>
        <v/>
      </c>
      <c r="BE56" s="200">
        <f t="shared" si="27"/>
        <v>1</v>
      </c>
    </row>
    <row r="57" spans="2:57" ht="15.75" hidden="1" x14ac:dyDescent="0.25">
      <c r="B57" s="184" t="str">
        <f t="shared" si="0"/>
        <v/>
      </c>
      <c r="C57" s="178" t="str">
        <f>'התחשיב הבסיסי'!C57</f>
        <v/>
      </c>
      <c r="D57" s="230" t="str">
        <f>IF($C57="","",IF('שנת התחרות'!Z57="",$BB$1,'שנת התחרות'!J57))</f>
        <v/>
      </c>
      <c r="E57" s="409"/>
      <c r="F57" s="230" t="str">
        <f t="shared" si="24"/>
        <v/>
      </c>
      <c r="G57" s="201">
        <v>1</v>
      </c>
      <c r="H57" s="202" t="str">
        <f t="shared" si="1"/>
        <v/>
      </c>
      <c r="I57" s="203" t="str">
        <f t="shared" si="2"/>
        <v/>
      </c>
      <c r="J57" s="231" t="str">
        <f t="shared" si="3"/>
        <v/>
      </c>
      <c r="K57" s="231" t="str">
        <f t="shared" si="4"/>
        <v/>
      </c>
      <c r="L57" s="232" t="str">
        <f t="shared" si="5"/>
        <v/>
      </c>
      <c r="M57" s="232" t="str">
        <f t="shared" si="28"/>
        <v/>
      </c>
      <c r="N57" s="233" t="str">
        <f t="shared" si="6"/>
        <v/>
      </c>
      <c r="O57" s="233" t="str">
        <f t="shared" si="29"/>
        <v/>
      </c>
      <c r="P57" s="232" t="str">
        <f t="shared" si="7"/>
        <v/>
      </c>
      <c r="Q57" s="232" t="str">
        <f t="shared" si="30"/>
        <v/>
      </c>
      <c r="R57" s="233" t="str">
        <f t="shared" si="8"/>
        <v/>
      </c>
      <c r="S57" s="233" t="str">
        <f t="shared" si="31"/>
        <v/>
      </c>
      <c r="T57" s="232" t="str">
        <f t="shared" si="9"/>
        <v/>
      </c>
      <c r="U57" s="232" t="str">
        <f t="shared" si="32"/>
        <v/>
      </c>
      <c r="V57" s="233" t="str">
        <f t="shared" si="10"/>
        <v/>
      </c>
      <c r="W57" s="233" t="str">
        <f t="shared" si="33"/>
        <v/>
      </c>
      <c r="X57" s="232" t="str">
        <f t="shared" si="11"/>
        <v/>
      </c>
      <c r="Y57" s="232" t="str">
        <f t="shared" si="34"/>
        <v/>
      </c>
      <c r="Z57" s="233" t="str">
        <f t="shared" si="12"/>
        <v/>
      </c>
      <c r="AA57" s="233" t="str">
        <f t="shared" si="35"/>
        <v/>
      </c>
      <c r="AB57" s="232" t="str">
        <f t="shared" si="13"/>
        <v/>
      </c>
      <c r="AC57" s="232" t="str">
        <f t="shared" si="36"/>
        <v/>
      </c>
      <c r="AD57" s="233" t="str">
        <f t="shared" si="14"/>
        <v/>
      </c>
      <c r="AE57" s="233" t="str">
        <f t="shared" si="37"/>
        <v/>
      </c>
      <c r="AF57" s="232" t="str">
        <f t="shared" si="15"/>
        <v/>
      </c>
      <c r="AG57" s="232" t="str">
        <f t="shared" si="38"/>
        <v/>
      </c>
      <c r="AH57" s="233" t="str">
        <f t="shared" si="16"/>
        <v/>
      </c>
      <c r="AI57" s="233" t="str">
        <f t="shared" si="39"/>
        <v/>
      </c>
      <c r="AJ57" s="232" t="str">
        <f t="shared" si="17"/>
        <v/>
      </c>
      <c r="AK57" s="232" t="str">
        <f t="shared" si="40"/>
        <v/>
      </c>
      <c r="AL57" s="233" t="str">
        <f t="shared" si="18"/>
        <v/>
      </c>
      <c r="AM57" s="233" t="str">
        <f t="shared" si="41"/>
        <v/>
      </c>
      <c r="AN57" s="232" t="str">
        <f t="shared" si="19"/>
        <v/>
      </c>
      <c r="AO57" s="232" t="str">
        <f t="shared" si="42"/>
        <v/>
      </c>
      <c r="AP57" s="233" t="str">
        <f t="shared" si="20"/>
        <v/>
      </c>
      <c r="AQ57" s="233" t="str">
        <f t="shared" si="43"/>
        <v/>
      </c>
      <c r="AR57" s="232" t="str">
        <f t="shared" si="21"/>
        <v/>
      </c>
      <c r="AS57" s="232" t="str">
        <f t="shared" si="44"/>
        <v/>
      </c>
      <c r="AT57" s="233" t="str">
        <f t="shared" si="22"/>
        <v/>
      </c>
      <c r="AU57" s="233" t="str">
        <f t="shared" si="25"/>
        <v/>
      </c>
      <c r="AV57" s="204" t="str">
        <f t="shared" si="23"/>
        <v/>
      </c>
      <c r="AW57" s="234" t="str">
        <f t="shared" si="45"/>
        <v/>
      </c>
      <c r="BB57" s="105" t="str">
        <f t="shared" si="26"/>
        <v/>
      </c>
      <c r="BC57" s="105" t="str">
        <f t="shared" si="26"/>
        <v/>
      </c>
      <c r="BE57" s="200">
        <f t="shared" si="27"/>
        <v>1</v>
      </c>
    </row>
    <row r="58" spans="2:57" ht="15.75" hidden="1" x14ac:dyDescent="0.25">
      <c r="B58" s="184" t="str">
        <f t="shared" si="0"/>
        <v/>
      </c>
      <c r="C58" s="178" t="str">
        <f>'התחשיב הבסיסי'!C58</f>
        <v/>
      </c>
      <c r="D58" s="230" t="str">
        <f>IF($C58="","",IF('שנת התחרות'!Z58="",$BB$1,'שנת התחרות'!J58))</f>
        <v/>
      </c>
      <c r="E58" s="409"/>
      <c r="F58" s="230" t="str">
        <f t="shared" si="24"/>
        <v/>
      </c>
      <c r="G58" s="201">
        <v>1</v>
      </c>
      <c r="H58" s="202" t="str">
        <f t="shared" si="1"/>
        <v/>
      </c>
      <c r="I58" s="203" t="str">
        <f t="shared" si="2"/>
        <v/>
      </c>
      <c r="J58" s="231" t="str">
        <f t="shared" si="3"/>
        <v/>
      </c>
      <c r="K58" s="231" t="str">
        <f t="shared" si="4"/>
        <v/>
      </c>
      <c r="L58" s="232" t="str">
        <f t="shared" si="5"/>
        <v/>
      </c>
      <c r="M58" s="232" t="str">
        <f t="shared" si="28"/>
        <v/>
      </c>
      <c r="N58" s="233" t="str">
        <f t="shared" si="6"/>
        <v/>
      </c>
      <c r="O58" s="233" t="str">
        <f t="shared" si="29"/>
        <v/>
      </c>
      <c r="P58" s="232" t="str">
        <f t="shared" si="7"/>
        <v/>
      </c>
      <c r="Q58" s="232" t="str">
        <f t="shared" si="30"/>
        <v/>
      </c>
      <c r="R58" s="233" t="str">
        <f t="shared" si="8"/>
        <v/>
      </c>
      <c r="S58" s="233" t="str">
        <f t="shared" si="31"/>
        <v/>
      </c>
      <c r="T58" s="232" t="str">
        <f t="shared" si="9"/>
        <v/>
      </c>
      <c r="U58" s="232" t="str">
        <f t="shared" si="32"/>
        <v/>
      </c>
      <c r="V58" s="233" t="str">
        <f t="shared" si="10"/>
        <v/>
      </c>
      <c r="W58" s="233" t="str">
        <f t="shared" si="33"/>
        <v/>
      </c>
      <c r="X58" s="232" t="str">
        <f t="shared" si="11"/>
        <v/>
      </c>
      <c r="Y58" s="232" t="str">
        <f t="shared" si="34"/>
        <v/>
      </c>
      <c r="Z58" s="233" t="str">
        <f t="shared" si="12"/>
        <v/>
      </c>
      <c r="AA58" s="233" t="str">
        <f t="shared" si="35"/>
        <v/>
      </c>
      <c r="AB58" s="232" t="str">
        <f t="shared" si="13"/>
        <v/>
      </c>
      <c r="AC58" s="232" t="str">
        <f t="shared" si="36"/>
        <v/>
      </c>
      <c r="AD58" s="233" t="str">
        <f t="shared" si="14"/>
        <v/>
      </c>
      <c r="AE58" s="233" t="str">
        <f t="shared" si="37"/>
        <v/>
      </c>
      <c r="AF58" s="232" t="str">
        <f t="shared" si="15"/>
        <v/>
      </c>
      <c r="AG58" s="232" t="str">
        <f t="shared" si="38"/>
        <v/>
      </c>
      <c r="AH58" s="233" t="str">
        <f t="shared" si="16"/>
        <v/>
      </c>
      <c r="AI58" s="233" t="str">
        <f t="shared" si="39"/>
        <v/>
      </c>
      <c r="AJ58" s="232" t="str">
        <f t="shared" si="17"/>
        <v/>
      </c>
      <c r="AK58" s="232" t="str">
        <f t="shared" si="40"/>
        <v/>
      </c>
      <c r="AL58" s="233" t="str">
        <f t="shared" si="18"/>
        <v/>
      </c>
      <c r="AM58" s="233" t="str">
        <f t="shared" si="41"/>
        <v/>
      </c>
      <c r="AN58" s="232" t="str">
        <f t="shared" si="19"/>
        <v/>
      </c>
      <c r="AO58" s="232" t="str">
        <f t="shared" si="42"/>
        <v/>
      </c>
      <c r="AP58" s="233" t="str">
        <f t="shared" si="20"/>
        <v/>
      </c>
      <c r="AQ58" s="233" t="str">
        <f t="shared" si="43"/>
        <v/>
      </c>
      <c r="AR58" s="232" t="str">
        <f t="shared" si="21"/>
        <v/>
      </c>
      <c r="AS58" s="232" t="str">
        <f t="shared" si="44"/>
        <v/>
      </c>
      <c r="AT58" s="233" t="str">
        <f t="shared" si="22"/>
        <v/>
      </c>
      <c r="AU58" s="233" t="str">
        <f t="shared" si="25"/>
        <v/>
      </c>
      <c r="AV58" s="204" t="str">
        <f t="shared" si="23"/>
        <v/>
      </c>
      <c r="AW58" s="234" t="str">
        <f t="shared" si="45"/>
        <v/>
      </c>
      <c r="BB58" s="105" t="str">
        <f t="shared" si="26"/>
        <v/>
      </c>
      <c r="BC58" s="105" t="str">
        <f t="shared" si="26"/>
        <v/>
      </c>
      <c r="BE58" s="200">
        <f t="shared" si="27"/>
        <v>1</v>
      </c>
    </row>
    <row r="59" spans="2:57" ht="15.75" hidden="1" x14ac:dyDescent="0.25">
      <c r="B59" s="184" t="str">
        <f t="shared" si="0"/>
        <v/>
      </c>
      <c r="C59" s="178" t="str">
        <f>'התחשיב הבסיסי'!C59</f>
        <v/>
      </c>
      <c r="D59" s="230" t="str">
        <f>IF($C59="","",IF('שנת התחרות'!Z59="",$BB$1,'שנת התחרות'!J59))</f>
        <v/>
      </c>
      <c r="E59" s="409"/>
      <c r="F59" s="230" t="str">
        <f t="shared" si="24"/>
        <v/>
      </c>
      <c r="G59" s="201">
        <v>1</v>
      </c>
      <c r="H59" s="202" t="str">
        <f t="shared" si="1"/>
        <v/>
      </c>
      <c r="I59" s="203" t="str">
        <f t="shared" si="2"/>
        <v/>
      </c>
      <c r="J59" s="231" t="str">
        <f t="shared" si="3"/>
        <v/>
      </c>
      <c r="K59" s="231" t="str">
        <f t="shared" si="4"/>
        <v/>
      </c>
      <c r="L59" s="232" t="str">
        <f t="shared" si="5"/>
        <v/>
      </c>
      <c r="M59" s="232" t="str">
        <f t="shared" si="28"/>
        <v/>
      </c>
      <c r="N59" s="233" t="str">
        <f t="shared" si="6"/>
        <v/>
      </c>
      <c r="O59" s="233" t="str">
        <f t="shared" si="29"/>
        <v/>
      </c>
      <c r="P59" s="232" t="str">
        <f t="shared" si="7"/>
        <v/>
      </c>
      <c r="Q59" s="232" t="str">
        <f t="shared" si="30"/>
        <v/>
      </c>
      <c r="R59" s="233" t="str">
        <f t="shared" si="8"/>
        <v/>
      </c>
      <c r="S59" s="233" t="str">
        <f t="shared" si="31"/>
        <v/>
      </c>
      <c r="T59" s="232" t="str">
        <f t="shared" si="9"/>
        <v/>
      </c>
      <c r="U59" s="232" t="str">
        <f t="shared" si="32"/>
        <v/>
      </c>
      <c r="V59" s="233" t="str">
        <f t="shared" si="10"/>
        <v/>
      </c>
      <c r="W59" s="233" t="str">
        <f t="shared" si="33"/>
        <v/>
      </c>
      <c r="X59" s="232" t="str">
        <f t="shared" si="11"/>
        <v/>
      </c>
      <c r="Y59" s="232" t="str">
        <f t="shared" si="34"/>
        <v/>
      </c>
      <c r="Z59" s="233" t="str">
        <f t="shared" si="12"/>
        <v/>
      </c>
      <c r="AA59" s="233" t="str">
        <f t="shared" si="35"/>
        <v/>
      </c>
      <c r="AB59" s="232" t="str">
        <f t="shared" si="13"/>
        <v/>
      </c>
      <c r="AC59" s="232" t="str">
        <f t="shared" si="36"/>
        <v/>
      </c>
      <c r="AD59" s="233" t="str">
        <f t="shared" si="14"/>
        <v/>
      </c>
      <c r="AE59" s="233" t="str">
        <f t="shared" si="37"/>
        <v/>
      </c>
      <c r="AF59" s="232" t="str">
        <f t="shared" si="15"/>
        <v/>
      </c>
      <c r="AG59" s="232" t="str">
        <f t="shared" si="38"/>
        <v/>
      </c>
      <c r="AH59" s="233" t="str">
        <f t="shared" si="16"/>
        <v/>
      </c>
      <c r="AI59" s="233" t="str">
        <f t="shared" si="39"/>
        <v/>
      </c>
      <c r="AJ59" s="232" t="str">
        <f t="shared" si="17"/>
        <v/>
      </c>
      <c r="AK59" s="232" t="str">
        <f t="shared" si="40"/>
        <v/>
      </c>
      <c r="AL59" s="233" t="str">
        <f t="shared" si="18"/>
        <v/>
      </c>
      <c r="AM59" s="233" t="str">
        <f t="shared" si="41"/>
        <v/>
      </c>
      <c r="AN59" s="232" t="str">
        <f t="shared" si="19"/>
        <v/>
      </c>
      <c r="AO59" s="232" t="str">
        <f t="shared" si="42"/>
        <v/>
      </c>
      <c r="AP59" s="233" t="str">
        <f t="shared" si="20"/>
        <v/>
      </c>
      <c r="AQ59" s="233" t="str">
        <f t="shared" si="43"/>
        <v/>
      </c>
      <c r="AR59" s="232" t="str">
        <f t="shared" si="21"/>
        <v/>
      </c>
      <c r="AS59" s="232" t="str">
        <f t="shared" si="44"/>
        <v/>
      </c>
      <c r="AT59" s="233" t="str">
        <f t="shared" si="22"/>
        <v/>
      </c>
      <c r="AU59" s="233" t="str">
        <f t="shared" si="25"/>
        <v/>
      </c>
      <c r="AV59" s="204" t="str">
        <f t="shared" si="23"/>
        <v/>
      </c>
      <c r="AW59" s="234" t="str">
        <f t="shared" si="45"/>
        <v/>
      </c>
      <c r="BB59" s="105" t="str">
        <f t="shared" si="26"/>
        <v/>
      </c>
      <c r="BC59" s="105" t="str">
        <f t="shared" si="26"/>
        <v/>
      </c>
      <c r="BE59" s="200">
        <f t="shared" si="27"/>
        <v>1</v>
      </c>
    </row>
    <row r="60" spans="2:57" ht="15.75" hidden="1" x14ac:dyDescent="0.25">
      <c r="B60" s="184" t="str">
        <f t="shared" si="0"/>
        <v/>
      </c>
      <c r="C60" s="178" t="str">
        <f>'התחשיב הבסיסי'!C60</f>
        <v/>
      </c>
      <c r="D60" s="230" t="str">
        <f>IF($C60="","",IF('שנת התחרות'!Z60="",$BB$1,'שנת התחרות'!J60))</f>
        <v/>
      </c>
      <c r="E60" s="409"/>
      <c r="F60" s="230" t="str">
        <f t="shared" si="24"/>
        <v/>
      </c>
      <c r="G60" s="201">
        <v>1</v>
      </c>
      <c r="H60" s="202" t="str">
        <f t="shared" si="1"/>
        <v/>
      </c>
      <c r="I60" s="203" t="str">
        <f t="shared" si="2"/>
        <v/>
      </c>
      <c r="J60" s="231" t="str">
        <f t="shared" si="3"/>
        <v/>
      </c>
      <c r="K60" s="231" t="str">
        <f t="shared" si="4"/>
        <v/>
      </c>
      <c r="L60" s="232" t="str">
        <f t="shared" si="5"/>
        <v/>
      </c>
      <c r="M60" s="232" t="str">
        <f t="shared" si="28"/>
        <v/>
      </c>
      <c r="N60" s="233" t="str">
        <f t="shared" si="6"/>
        <v/>
      </c>
      <c r="O60" s="233" t="str">
        <f t="shared" si="29"/>
        <v/>
      </c>
      <c r="P60" s="232" t="str">
        <f t="shared" si="7"/>
        <v/>
      </c>
      <c r="Q60" s="232" t="str">
        <f t="shared" si="30"/>
        <v/>
      </c>
      <c r="R60" s="233" t="str">
        <f t="shared" si="8"/>
        <v/>
      </c>
      <c r="S60" s="233" t="str">
        <f t="shared" si="31"/>
        <v/>
      </c>
      <c r="T60" s="232" t="str">
        <f t="shared" si="9"/>
        <v/>
      </c>
      <c r="U60" s="232" t="str">
        <f t="shared" si="32"/>
        <v/>
      </c>
      <c r="V60" s="233" t="str">
        <f t="shared" si="10"/>
        <v/>
      </c>
      <c r="W60" s="233" t="str">
        <f t="shared" si="33"/>
        <v/>
      </c>
      <c r="X60" s="232" t="str">
        <f t="shared" si="11"/>
        <v/>
      </c>
      <c r="Y60" s="232" t="str">
        <f t="shared" si="34"/>
        <v/>
      </c>
      <c r="Z60" s="233" t="str">
        <f t="shared" si="12"/>
        <v/>
      </c>
      <c r="AA60" s="233" t="str">
        <f t="shared" si="35"/>
        <v/>
      </c>
      <c r="AB60" s="232" t="str">
        <f t="shared" si="13"/>
        <v/>
      </c>
      <c r="AC60" s="232" t="str">
        <f t="shared" si="36"/>
        <v/>
      </c>
      <c r="AD60" s="233" t="str">
        <f t="shared" si="14"/>
        <v/>
      </c>
      <c r="AE60" s="233" t="str">
        <f t="shared" si="37"/>
        <v/>
      </c>
      <c r="AF60" s="232" t="str">
        <f t="shared" si="15"/>
        <v/>
      </c>
      <c r="AG60" s="232" t="str">
        <f t="shared" si="38"/>
        <v/>
      </c>
      <c r="AH60" s="233" t="str">
        <f t="shared" si="16"/>
        <v/>
      </c>
      <c r="AI60" s="233" t="str">
        <f t="shared" si="39"/>
        <v/>
      </c>
      <c r="AJ60" s="232" t="str">
        <f t="shared" si="17"/>
        <v/>
      </c>
      <c r="AK60" s="232" t="str">
        <f t="shared" si="40"/>
        <v/>
      </c>
      <c r="AL60" s="233" t="str">
        <f t="shared" si="18"/>
        <v/>
      </c>
      <c r="AM60" s="233" t="str">
        <f t="shared" si="41"/>
        <v/>
      </c>
      <c r="AN60" s="232" t="str">
        <f t="shared" si="19"/>
        <v/>
      </c>
      <c r="AO60" s="232" t="str">
        <f t="shared" si="42"/>
        <v/>
      </c>
      <c r="AP60" s="233" t="str">
        <f t="shared" si="20"/>
        <v/>
      </c>
      <c r="AQ60" s="233" t="str">
        <f t="shared" si="43"/>
        <v/>
      </c>
      <c r="AR60" s="232" t="str">
        <f t="shared" si="21"/>
        <v/>
      </c>
      <c r="AS60" s="232" t="str">
        <f t="shared" si="44"/>
        <v/>
      </c>
      <c r="AT60" s="233" t="str">
        <f t="shared" si="22"/>
        <v/>
      </c>
      <c r="AU60" s="233" t="str">
        <f t="shared" si="25"/>
        <v/>
      </c>
      <c r="AV60" s="204" t="str">
        <f t="shared" si="23"/>
        <v/>
      </c>
      <c r="AW60" s="234" t="str">
        <f t="shared" si="45"/>
        <v/>
      </c>
      <c r="BB60" s="105" t="str">
        <f t="shared" si="26"/>
        <v/>
      </c>
      <c r="BC60" s="105" t="str">
        <f t="shared" si="26"/>
        <v/>
      </c>
      <c r="BE60" s="200">
        <f t="shared" si="27"/>
        <v>1</v>
      </c>
    </row>
    <row r="61" spans="2:57" ht="15.75" hidden="1" x14ac:dyDescent="0.25">
      <c r="B61" s="184" t="str">
        <f t="shared" si="0"/>
        <v/>
      </c>
      <c r="C61" s="178" t="str">
        <f>'התחשיב הבסיסי'!C61</f>
        <v/>
      </c>
      <c r="D61" s="230" t="str">
        <f>IF($C61="","",IF('שנת התחרות'!Z61="",$BB$1,'שנת התחרות'!J61))</f>
        <v/>
      </c>
      <c r="E61" s="409"/>
      <c r="F61" s="230" t="str">
        <f t="shared" si="24"/>
        <v/>
      </c>
      <c r="G61" s="201">
        <v>1</v>
      </c>
      <c r="H61" s="202" t="str">
        <f t="shared" si="1"/>
        <v/>
      </c>
      <c r="I61" s="203" t="str">
        <f t="shared" si="2"/>
        <v/>
      </c>
      <c r="J61" s="231" t="str">
        <f t="shared" si="3"/>
        <v/>
      </c>
      <c r="K61" s="231" t="str">
        <f t="shared" si="4"/>
        <v/>
      </c>
      <c r="L61" s="232" t="str">
        <f t="shared" si="5"/>
        <v/>
      </c>
      <c r="M61" s="232" t="str">
        <f t="shared" si="28"/>
        <v/>
      </c>
      <c r="N61" s="233" t="str">
        <f t="shared" si="6"/>
        <v/>
      </c>
      <c r="O61" s="233" t="str">
        <f t="shared" si="29"/>
        <v/>
      </c>
      <c r="P61" s="232" t="str">
        <f t="shared" si="7"/>
        <v/>
      </c>
      <c r="Q61" s="232" t="str">
        <f t="shared" si="30"/>
        <v/>
      </c>
      <c r="R61" s="233" t="str">
        <f t="shared" si="8"/>
        <v/>
      </c>
      <c r="S61" s="233" t="str">
        <f t="shared" si="31"/>
        <v/>
      </c>
      <c r="T61" s="232" t="str">
        <f t="shared" si="9"/>
        <v/>
      </c>
      <c r="U61" s="232" t="str">
        <f t="shared" si="32"/>
        <v/>
      </c>
      <c r="V61" s="233" t="str">
        <f t="shared" si="10"/>
        <v/>
      </c>
      <c r="W61" s="233" t="str">
        <f t="shared" si="33"/>
        <v/>
      </c>
      <c r="X61" s="232" t="str">
        <f t="shared" si="11"/>
        <v/>
      </c>
      <c r="Y61" s="232" t="str">
        <f t="shared" si="34"/>
        <v/>
      </c>
      <c r="Z61" s="233" t="str">
        <f t="shared" si="12"/>
        <v/>
      </c>
      <c r="AA61" s="233" t="str">
        <f t="shared" si="35"/>
        <v/>
      </c>
      <c r="AB61" s="232" t="str">
        <f t="shared" si="13"/>
        <v/>
      </c>
      <c r="AC61" s="232" t="str">
        <f t="shared" si="36"/>
        <v/>
      </c>
      <c r="AD61" s="233" t="str">
        <f t="shared" si="14"/>
        <v/>
      </c>
      <c r="AE61" s="233" t="str">
        <f t="shared" si="37"/>
        <v/>
      </c>
      <c r="AF61" s="232" t="str">
        <f t="shared" si="15"/>
        <v/>
      </c>
      <c r="AG61" s="232" t="str">
        <f t="shared" si="38"/>
        <v/>
      </c>
      <c r="AH61" s="233" t="str">
        <f t="shared" si="16"/>
        <v/>
      </c>
      <c r="AI61" s="233" t="str">
        <f t="shared" si="39"/>
        <v/>
      </c>
      <c r="AJ61" s="232" t="str">
        <f t="shared" si="17"/>
        <v/>
      </c>
      <c r="AK61" s="232" t="str">
        <f t="shared" si="40"/>
        <v/>
      </c>
      <c r="AL61" s="233" t="str">
        <f t="shared" si="18"/>
        <v/>
      </c>
      <c r="AM61" s="233" t="str">
        <f t="shared" si="41"/>
        <v/>
      </c>
      <c r="AN61" s="232" t="str">
        <f t="shared" si="19"/>
        <v/>
      </c>
      <c r="AO61" s="232" t="str">
        <f t="shared" si="42"/>
        <v/>
      </c>
      <c r="AP61" s="233" t="str">
        <f t="shared" si="20"/>
        <v/>
      </c>
      <c r="AQ61" s="233" t="str">
        <f t="shared" si="43"/>
        <v/>
      </c>
      <c r="AR61" s="232" t="str">
        <f t="shared" si="21"/>
        <v/>
      </c>
      <c r="AS61" s="232" t="str">
        <f t="shared" si="44"/>
        <v/>
      </c>
      <c r="AT61" s="233" t="str">
        <f t="shared" si="22"/>
        <v/>
      </c>
      <c r="AU61" s="233" t="str">
        <f t="shared" si="25"/>
        <v/>
      </c>
      <c r="AV61" s="204" t="str">
        <f t="shared" si="23"/>
        <v/>
      </c>
      <c r="AW61" s="234" t="str">
        <f t="shared" si="45"/>
        <v/>
      </c>
      <c r="BB61" s="105" t="str">
        <f t="shared" si="26"/>
        <v/>
      </c>
      <c r="BC61" s="105" t="str">
        <f t="shared" si="26"/>
        <v/>
      </c>
      <c r="BE61" s="200">
        <f t="shared" si="27"/>
        <v>1</v>
      </c>
    </row>
    <row r="62" spans="2:57" ht="15.75" hidden="1" x14ac:dyDescent="0.25">
      <c r="B62" s="184" t="str">
        <f t="shared" si="0"/>
        <v/>
      </c>
      <c r="C62" s="178" t="str">
        <f>'התחשיב הבסיסי'!C62</f>
        <v/>
      </c>
      <c r="D62" s="230" t="str">
        <f>IF($C62="","",IF('שנת התחרות'!Z62="",$BB$1,'שנת התחרות'!J62))</f>
        <v/>
      </c>
      <c r="E62" s="409"/>
      <c r="F62" s="230" t="str">
        <f t="shared" si="24"/>
        <v/>
      </c>
      <c r="G62" s="201">
        <v>1</v>
      </c>
      <c r="H62" s="202" t="str">
        <f t="shared" si="1"/>
        <v/>
      </c>
      <c r="I62" s="203" t="str">
        <f t="shared" si="2"/>
        <v/>
      </c>
      <c r="J62" s="231" t="str">
        <f t="shared" si="3"/>
        <v/>
      </c>
      <c r="K62" s="231" t="str">
        <f t="shared" si="4"/>
        <v/>
      </c>
      <c r="L62" s="232" t="str">
        <f t="shared" si="5"/>
        <v/>
      </c>
      <c r="M62" s="232" t="str">
        <f t="shared" si="28"/>
        <v/>
      </c>
      <c r="N62" s="233" t="str">
        <f t="shared" si="6"/>
        <v/>
      </c>
      <c r="O62" s="233" t="str">
        <f t="shared" si="29"/>
        <v/>
      </c>
      <c r="P62" s="232" t="str">
        <f t="shared" si="7"/>
        <v/>
      </c>
      <c r="Q62" s="232" t="str">
        <f t="shared" si="30"/>
        <v/>
      </c>
      <c r="R62" s="233" t="str">
        <f t="shared" si="8"/>
        <v/>
      </c>
      <c r="S62" s="233" t="str">
        <f t="shared" si="31"/>
        <v/>
      </c>
      <c r="T62" s="232" t="str">
        <f t="shared" si="9"/>
        <v/>
      </c>
      <c r="U62" s="232" t="str">
        <f t="shared" si="32"/>
        <v/>
      </c>
      <c r="V62" s="233" t="str">
        <f t="shared" si="10"/>
        <v/>
      </c>
      <c r="W62" s="233" t="str">
        <f t="shared" si="33"/>
        <v/>
      </c>
      <c r="X62" s="232" t="str">
        <f t="shared" si="11"/>
        <v/>
      </c>
      <c r="Y62" s="232" t="str">
        <f t="shared" si="34"/>
        <v/>
      </c>
      <c r="Z62" s="233" t="str">
        <f t="shared" si="12"/>
        <v/>
      </c>
      <c r="AA62" s="233" t="str">
        <f t="shared" si="35"/>
        <v/>
      </c>
      <c r="AB62" s="232" t="str">
        <f t="shared" si="13"/>
        <v/>
      </c>
      <c r="AC62" s="232" t="str">
        <f t="shared" si="36"/>
        <v/>
      </c>
      <c r="AD62" s="233" t="str">
        <f t="shared" si="14"/>
        <v/>
      </c>
      <c r="AE62" s="233" t="str">
        <f t="shared" si="37"/>
        <v/>
      </c>
      <c r="AF62" s="232" t="str">
        <f t="shared" si="15"/>
        <v/>
      </c>
      <c r="AG62" s="232" t="str">
        <f t="shared" si="38"/>
        <v/>
      </c>
      <c r="AH62" s="233" t="str">
        <f t="shared" si="16"/>
        <v/>
      </c>
      <c r="AI62" s="233" t="str">
        <f t="shared" si="39"/>
        <v/>
      </c>
      <c r="AJ62" s="232" t="str">
        <f t="shared" si="17"/>
        <v/>
      </c>
      <c r="AK62" s="232" t="str">
        <f t="shared" si="40"/>
        <v/>
      </c>
      <c r="AL62" s="233" t="str">
        <f t="shared" si="18"/>
        <v/>
      </c>
      <c r="AM62" s="233" t="str">
        <f t="shared" si="41"/>
        <v/>
      </c>
      <c r="AN62" s="232" t="str">
        <f t="shared" si="19"/>
        <v/>
      </c>
      <c r="AO62" s="232" t="str">
        <f t="shared" si="42"/>
        <v/>
      </c>
      <c r="AP62" s="233" t="str">
        <f t="shared" si="20"/>
        <v/>
      </c>
      <c r="AQ62" s="233" t="str">
        <f t="shared" si="43"/>
        <v/>
      </c>
      <c r="AR62" s="232" t="str">
        <f t="shared" si="21"/>
        <v/>
      </c>
      <c r="AS62" s="232" t="str">
        <f t="shared" si="44"/>
        <v/>
      </c>
      <c r="AT62" s="233" t="str">
        <f t="shared" si="22"/>
        <v/>
      </c>
      <c r="AU62" s="233" t="str">
        <f t="shared" si="25"/>
        <v/>
      </c>
      <c r="AV62" s="204" t="str">
        <f t="shared" si="23"/>
        <v/>
      </c>
      <c r="AW62" s="234" t="str">
        <f t="shared" si="45"/>
        <v/>
      </c>
      <c r="BB62" s="105" t="str">
        <f t="shared" si="26"/>
        <v/>
      </c>
      <c r="BC62" s="105" t="str">
        <f t="shared" si="26"/>
        <v/>
      </c>
      <c r="BE62" s="200">
        <f t="shared" si="27"/>
        <v>1</v>
      </c>
    </row>
    <row r="63" spans="2:57" ht="15.75" hidden="1" x14ac:dyDescent="0.25">
      <c r="B63" s="184" t="str">
        <f t="shared" si="0"/>
        <v/>
      </c>
      <c r="C63" s="178" t="str">
        <f>'התחשיב הבסיסי'!C63</f>
        <v/>
      </c>
      <c r="D63" s="230" t="str">
        <f>IF($C63="","",IF('שנת התחרות'!Z63="",$BB$1,'שנת התחרות'!J63))</f>
        <v/>
      </c>
      <c r="E63" s="409"/>
      <c r="F63" s="230" t="str">
        <f t="shared" si="24"/>
        <v/>
      </c>
      <c r="G63" s="201">
        <v>1</v>
      </c>
      <c r="H63" s="202" t="str">
        <f t="shared" ref="H63:H94" si="46">IF($C63="","",IF(OR(D63="",F63="",BE63&lt;&gt;1),$BB$1,IF($D63&lt;$F63*$E$6,1,0)))</f>
        <v/>
      </c>
      <c r="I63" s="203" t="str">
        <f t="shared" si="2"/>
        <v/>
      </c>
      <c r="J63" s="231" t="str">
        <f t="shared" ref="J63:J94" si="47">IF($C63="","",IF(I63=1,$F63*$E$6,$D63))</f>
        <v/>
      </c>
      <c r="K63" s="231" t="str">
        <f t="shared" si="4"/>
        <v/>
      </c>
      <c r="L63" s="232" t="str">
        <f t="shared" ref="L63:L94" si="48">IF($C63="","",IF(K63&lt;$F63*$E$6,1,0))</f>
        <v/>
      </c>
      <c r="M63" s="232" t="str">
        <f t="shared" si="28"/>
        <v/>
      </c>
      <c r="N63" s="233" t="str">
        <f t="shared" ref="N63:N94" si="49">IF($C63="","",IF(M63=1,$F63*$E$6,$J63))</f>
        <v/>
      </c>
      <c r="O63" s="233" t="str">
        <f t="shared" si="29"/>
        <v/>
      </c>
      <c r="P63" s="232" t="str">
        <f t="shared" ref="P63:P94" si="50">IF($C63="","",IF(O63&lt;$F63*$E$6,1,0))</f>
        <v/>
      </c>
      <c r="Q63" s="232" t="str">
        <f t="shared" si="30"/>
        <v/>
      </c>
      <c r="R63" s="233" t="str">
        <f t="shared" ref="R63:R94" si="51">IF($C63="","",IF(Q63=1,$F63*$E$6,$N63))</f>
        <v/>
      </c>
      <c r="S63" s="233" t="str">
        <f t="shared" si="31"/>
        <v/>
      </c>
      <c r="T63" s="232" t="str">
        <f t="shared" ref="T63:T94" si="52">IF($C63="","",IF(S63&lt;$F63*$E$6,1,0))</f>
        <v/>
      </c>
      <c r="U63" s="232" t="str">
        <f t="shared" si="32"/>
        <v/>
      </c>
      <c r="V63" s="233" t="str">
        <f t="shared" ref="V63:V94" si="53">IF($C63="","",IF(U63=1,$F63*$E$6,S63))</f>
        <v/>
      </c>
      <c r="W63" s="233" t="str">
        <f t="shared" si="33"/>
        <v/>
      </c>
      <c r="X63" s="232" t="str">
        <f t="shared" ref="X63:X94" si="54">IF($C63="","",IF(W63&lt;$F63*$E$6,1,0))</f>
        <v/>
      </c>
      <c r="Y63" s="232" t="str">
        <f t="shared" si="34"/>
        <v/>
      </c>
      <c r="Z63" s="233" t="str">
        <f t="shared" ref="Z63:Z94" si="55">IF($C63="","",IF(Y63=1,$F63*$E$6,W63))</f>
        <v/>
      </c>
      <c r="AA63" s="233" t="str">
        <f t="shared" si="35"/>
        <v/>
      </c>
      <c r="AB63" s="232" t="str">
        <f t="shared" ref="AB63:AB94" si="56">IF($C63="","",IF(AA63&lt;$F63*$E$6,1,0))</f>
        <v/>
      </c>
      <c r="AC63" s="232" t="str">
        <f t="shared" si="36"/>
        <v/>
      </c>
      <c r="AD63" s="233" t="str">
        <f t="shared" ref="AD63:AD94" si="57">IF($C63="","",IF(AC63=1,$F63*$E$6,AA63))</f>
        <v/>
      </c>
      <c r="AE63" s="233" t="str">
        <f t="shared" si="37"/>
        <v/>
      </c>
      <c r="AF63" s="232" t="str">
        <f t="shared" ref="AF63:AF94" si="58">IF($C63="","",IF(AE63&lt;$F63*$E$6,1,0))</f>
        <v/>
      </c>
      <c r="AG63" s="232" t="str">
        <f t="shared" si="38"/>
        <v/>
      </c>
      <c r="AH63" s="233" t="str">
        <f t="shared" ref="AH63:AH94" si="59">IF($C63="","",IF(AG63=1,$F63*$E$6,AE63))</f>
        <v/>
      </c>
      <c r="AI63" s="233" t="str">
        <f t="shared" si="39"/>
        <v/>
      </c>
      <c r="AJ63" s="232" t="str">
        <f t="shared" ref="AJ63:AJ94" si="60">IF($C63="","",IF(AI63&lt;$F63*$E$6,1,0))</f>
        <v/>
      </c>
      <c r="AK63" s="232" t="str">
        <f t="shared" si="40"/>
        <v/>
      </c>
      <c r="AL63" s="233" t="str">
        <f t="shared" ref="AL63:AL94" si="61">IF($C63="","",IF(AK63=1,$F63*$E$6,AI63))</f>
        <v/>
      </c>
      <c r="AM63" s="233" t="str">
        <f t="shared" si="41"/>
        <v/>
      </c>
      <c r="AN63" s="232" t="str">
        <f t="shared" ref="AN63:AN94" si="62">IF($C63="","",IF(AM63&lt;$F63*$E$6,1,0))</f>
        <v/>
      </c>
      <c r="AO63" s="232" t="str">
        <f t="shared" si="42"/>
        <v/>
      </c>
      <c r="AP63" s="233" t="str">
        <f t="shared" ref="AP63:AP94" si="63">IF($C63="","",IF(AO63=1,$F63*$E$6,AM63))</f>
        <v/>
      </c>
      <c r="AQ63" s="233" t="str">
        <f t="shared" si="43"/>
        <v/>
      </c>
      <c r="AR63" s="232" t="str">
        <f t="shared" ref="AR63:AR94" si="64">IF($C63="","",IF(OR(AQ63&lt;$F63*$E$6,AO63=1,AK63=1,AG63=1,AC63=1,Y63=1,U63=1,Q63=1,M63=1,I63=1),1,0))</f>
        <v/>
      </c>
      <c r="AS63" s="232" t="str">
        <f t="shared" si="44"/>
        <v/>
      </c>
      <c r="AT63" s="233" t="str">
        <f t="shared" ref="AT63:AT94" si="65">IF($C63="","",IF(AS63=1,$F63*$E$6,AQ63))</f>
        <v/>
      </c>
      <c r="AU63" s="233" t="str">
        <f t="shared" si="25"/>
        <v/>
      </c>
      <c r="AV63" s="204" t="str">
        <f t="shared" ref="AV63:AV126" si="66">IF(C63="","",IFERROR(AU63/SUM($AU$31:$AU$130),$BB$1))</f>
        <v/>
      </c>
      <c r="AW63" s="234" t="str">
        <f t="shared" si="45"/>
        <v/>
      </c>
      <c r="BB63" s="105" t="str">
        <f t="shared" si="26"/>
        <v/>
      </c>
      <c r="BC63" s="105" t="str">
        <f t="shared" si="26"/>
        <v/>
      </c>
      <c r="BE63" s="200">
        <f t="shared" si="27"/>
        <v>1</v>
      </c>
    </row>
    <row r="64" spans="2:57" ht="15.75" hidden="1" x14ac:dyDescent="0.25">
      <c r="B64" s="184" t="str">
        <f t="shared" si="0"/>
        <v/>
      </c>
      <c r="C64" s="178" t="str">
        <f>'התחשיב הבסיסי'!C64</f>
        <v/>
      </c>
      <c r="D64" s="230" t="str">
        <f>IF($C64="","",IF('שנת התחרות'!Z64="",$BB$1,'שנת התחרות'!J64))</f>
        <v/>
      </c>
      <c r="E64" s="409"/>
      <c r="F64" s="230" t="str">
        <f t="shared" si="24"/>
        <v/>
      </c>
      <c r="G64" s="201">
        <v>1</v>
      </c>
      <c r="H64" s="202" t="str">
        <f t="shared" si="46"/>
        <v/>
      </c>
      <c r="I64" s="203" t="str">
        <f t="shared" si="2"/>
        <v/>
      </c>
      <c r="J64" s="231" t="str">
        <f t="shared" si="47"/>
        <v/>
      </c>
      <c r="K64" s="231" t="str">
        <f t="shared" si="4"/>
        <v/>
      </c>
      <c r="L64" s="232" t="str">
        <f t="shared" si="48"/>
        <v/>
      </c>
      <c r="M64" s="232" t="str">
        <f t="shared" si="28"/>
        <v/>
      </c>
      <c r="N64" s="233" t="str">
        <f t="shared" si="49"/>
        <v/>
      </c>
      <c r="O64" s="233" t="str">
        <f t="shared" si="29"/>
        <v/>
      </c>
      <c r="P64" s="232" t="str">
        <f t="shared" si="50"/>
        <v/>
      </c>
      <c r="Q64" s="232" t="str">
        <f t="shared" si="30"/>
        <v/>
      </c>
      <c r="R64" s="233" t="str">
        <f t="shared" si="51"/>
        <v/>
      </c>
      <c r="S64" s="233" t="str">
        <f t="shared" si="31"/>
        <v/>
      </c>
      <c r="T64" s="232" t="str">
        <f t="shared" si="52"/>
        <v/>
      </c>
      <c r="U64" s="232" t="str">
        <f t="shared" si="32"/>
        <v/>
      </c>
      <c r="V64" s="233" t="str">
        <f t="shared" si="53"/>
        <v/>
      </c>
      <c r="W64" s="233" t="str">
        <f t="shared" si="33"/>
        <v/>
      </c>
      <c r="X64" s="232" t="str">
        <f t="shared" si="54"/>
        <v/>
      </c>
      <c r="Y64" s="232" t="str">
        <f t="shared" si="34"/>
        <v/>
      </c>
      <c r="Z64" s="233" t="str">
        <f t="shared" si="55"/>
        <v/>
      </c>
      <c r="AA64" s="233" t="str">
        <f t="shared" si="35"/>
        <v/>
      </c>
      <c r="AB64" s="232" t="str">
        <f t="shared" si="56"/>
        <v/>
      </c>
      <c r="AC64" s="232" t="str">
        <f t="shared" si="36"/>
        <v/>
      </c>
      <c r="AD64" s="233" t="str">
        <f t="shared" si="57"/>
        <v/>
      </c>
      <c r="AE64" s="233" t="str">
        <f t="shared" si="37"/>
        <v/>
      </c>
      <c r="AF64" s="232" t="str">
        <f t="shared" si="58"/>
        <v/>
      </c>
      <c r="AG64" s="232" t="str">
        <f t="shared" si="38"/>
        <v/>
      </c>
      <c r="AH64" s="233" t="str">
        <f t="shared" si="59"/>
        <v/>
      </c>
      <c r="AI64" s="233" t="str">
        <f t="shared" si="39"/>
        <v/>
      </c>
      <c r="AJ64" s="232" t="str">
        <f t="shared" si="60"/>
        <v/>
      </c>
      <c r="AK64" s="232" t="str">
        <f t="shared" si="40"/>
        <v/>
      </c>
      <c r="AL64" s="233" t="str">
        <f t="shared" si="61"/>
        <v/>
      </c>
      <c r="AM64" s="233" t="str">
        <f t="shared" si="41"/>
        <v/>
      </c>
      <c r="AN64" s="232" t="str">
        <f t="shared" si="62"/>
        <v/>
      </c>
      <c r="AO64" s="232" t="str">
        <f t="shared" si="42"/>
        <v/>
      </c>
      <c r="AP64" s="233" t="str">
        <f t="shared" si="63"/>
        <v/>
      </c>
      <c r="AQ64" s="233" t="str">
        <f t="shared" si="43"/>
        <v/>
      </c>
      <c r="AR64" s="232" t="str">
        <f t="shared" si="64"/>
        <v/>
      </c>
      <c r="AS64" s="232" t="str">
        <f t="shared" si="44"/>
        <v/>
      </c>
      <c r="AT64" s="233" t="str">
        <f t="shared" si="65"/>
        <v/>
      </c>
      <c r="AU64" s="233" t="str">
        <f t="shared" si="25"/>
        <v/>
      </c>
      <c r="AV64" s="204" t="str">
        <f t="shared" si="66"/>
        <v/>
      </c>
      <c r="AW64" s="234" t="str">
        <f t="shared" si="45"/>
        <v/>
      </c>
      <c r="BB64" s="105" t="str">
        <f t="shared" ref="BB64:BC95" si="67">IF($C64="","",BB$30)</f>
        <v/>
      </c>
      <c r="BC64" s="105" t="str">
        <f t="shared" si="67"/>
        <v/>
      </c>
      <c r="BE64" s="200">
        <f t="shared" si="27"/>
        <v>1</v>
      </c>
    </row>
    <row r="65" spans="2:57" ht="15.75" hidden="1" x14ac:dyDescent="0.25">
      <c r="B65" s="184" t="str">
        <f t="shared" si="0"/>
        <v/>
      </c>
      <c r="C65" s="178" t="str">
        <f>'התחשיב הבסיסי'!C65</f>
        <v/>
      </c>
      <c r="D65" s="230" t="str">
        <f>IF($C65="","",IF('שנת התחרות'!Z65="",$BB$1,'שנת התחרות'!J65))</f>
        <v/>
      </c>
      <c r="E65" s="409"/>
      <c r="F65" s="230" t="str">
        <f t="shared" si="24"/>
        <v/>
      </c>
      <c r="G65" s="201">
        <v>1</v>
      </c>
      <c r="H65" s="202" t="str">
        <f t="shared" si="46"/>
        <v/>
      </c>
      <c r="I65" s="203" t="str">
        <f t="shared" si="2"/>
        <v/>
      </c>
      <c r="J65" s="231" t="str">
        <f t="shared" si="47"/>
        <v/>
      </c>
      <c r="K65" s="231" t="str">
        <f t="shared" si="4"/>
        <v/>
      </c>
      <c r="L65" s="232" t="str">
        <f t="shared" si="48"/>
        <v/>
      </c>
      <c r="M65" s="232" t="str">
        <f t="shared" si="28"/>
        <v/>
      </c>
      <c r="N65" s="233" t="str">
        <f t="shared" si="49"/>
        <v/>
      </c>
      <c r="O65" s="233" t="str">
        <f t="shared" si="29"/>
        <v/>
      </c>
      <c r="P65" s="232" t="str">
        <f t="shared" si="50"/>
        <v/>
      </c>
      <c r="Q65" s="232" t="str">
        <f t="shared" si="30"/>
        <v/>
      </c>
      <c r="R65" s="233" t="str">
        <f t="shared" si="51"/>
        <v/>
      </c>
      <c r="S65" s="233" t="str">
        <f t="shared" si="31"/>
        <v/>
      </c>
      <c r="T65" s="232" t="str">
        <f t="shared" si="52"/>
        <v/>
      </c>
      <c r="U65" s="232" t="str">
        <f t="shared" si="32"/>
        <v/>
      </c>
      <c r="V65" s="233" t="str">
        <f t="shared" si="53"/>
        <v/>
      </c>
      <c r="W65" s="233" t="str">
        <f t="shared" si="33"/>
        <v/>
      </c>
      <c r="X65" s="232" t="str">
        <f t="shared" si="54"/>
        <v/>
      </c>
      <c r="Y65" s="232" t="str">
        <f t="shared" si="34"/>
        <v/>
      </c>
      <c r="Z65" s="233" t="str">
        <f t="shared" si="55"/>
        <v/>
      </c>
      <c r="AA65" s="233" t="str">
        <f t="shared" si="35"/>
        <v/>
      </c>
      <c r="AB65" s="232" t="str">
        <f t="shared" si="56"/>
        <v/>
      </c>
      <c r="AC65" s="232" t="str">
        <f t="shared" si="36"/>
        <v/>
      </c>
      <c r="AD65" s="233" t="str">
        <f t="shared" si="57"/>
        <v/>
      </c>
      <c r="AE65" s="233" t="str">
        <f t="shared" si="37"/>
        <v/>
      </c>
      <c r="AF65" s="232" t="str">
        <f t="shared" si="58"/>
        <v/>
      </c>
      <c r="AG65" s="232" t="str">
        <f t="shared" si="38"/>
        <v/>
      </c>
      <c r="AH65" s="233" t="str">
        <f t="shared" si="59"/>
        <v/>
      </c>
      <c r="AI65" s="233" t="str">
        <f t="shared" si="39"/>
        <v/>
      </c>
      <c r="AJ65" s="232" t="str">
        <f t="shared" si="60"/>
        <v/>
      </c>
      <c r="AK65" s="232" t="str">
        <f t="shared" si="40"/>
        <v/>
      </c>
      <c r="AL65" s="233" t="str">
        <f t="shared" si="61"/>
        <v/>
      </c>
      <c r="AM65" s="233" t="str">
        <f t="shared" si="41"/>
        <v/>
      </c>
      <c r="AN65" s="232" t="str">
        <f t="shared" si="62"/>
        <v/>
      </c>
      <c r="AO65" s="232" t="str">
        <f t="shared" si="42"/>
        <v/>
      </c>
      <c r="AP65" s="233" t="str">
        <f t="shared" si="63"/>
        <v/>
      </c>
      <c r="AQ65" s="233" t="str">
        <f t="shared" si="43"/>
        <v/>
      </c>
      <c r="AR65" s="232" t="str">
        <f t="shared" si="64"/>
        <v/>
      </c>
      <c r="AS65" s="232" t="str">
        <f t="shared" si="44"/>
        <v/>
      </c>
      <c r="AT65" s="233" t="str">
        <f t="shared" si="65"/>
        <v/>
      </c>
      <c r="AU65" s="233" t="str">
        <f t="shared" si="25"/>
        <v/>
      </c>
      <c r="AV65" s="204" t="str">
        <f t="shared" si="66"/>
        <v/>
      </c>
      <c r="AW65" s="234" t="str">
        <f t="shared" si="45"/>
        <v/>
      </c>
      <c r="BB65" s="105" t="str">
        <f t="shared" si="67"/>
        <v/>
      </c>
      <c r="BC65" s="105" t="str">
        <f t="shared" si="67"/>
        <v/>
      </c>
      <c r="BE65" s="200">
        <f t="shared" si="27"/>
        <v>1</v>
      </c>
    </row>
    <row r="66" spans="2:57" ht="15.75" hidden="1" x14ac:dyDescent="0.25">
      <c r="B66" s="184" t="str">
        <f t="shared" si="0"/>
        <v/>
      </c>
      <c r="C66" s="178" t="str">
        <f>'התחשיב הבסיסי'!C66</f>
        <v/>
      </c>
      <c r="D66" s="230" t="str">
        <f>IF($C66="","",IF('שנת התחרות'!Z66="",$BB$1,'שנת התחרות'!J66))</f>
        <v/>
      </c>
      <c r="E66" s="409"/>
      <c r="F66" s="230" t="str">
        <f t="shared" si="24"/>
        <v/>
      </c>
      <c r="G66" s="201">
        <v>1</v>
      </c>
      <c r="H66" s="202" t="str">
        <f t="shared" si="46"/>
        <v/>
      </c>
      <c r="I66" s="203" t="str">
        <f t="shared" si="2"/>
        <v/>
      </c>
      <c r="J66" s="231" t="str">
        <f t="shared" si="47"/>
        <v/>
      </c>
      <c r="K66" s="231" t="str">
        <f t="shared" si="4"/>
        <v/>
      </c>
      <c r="L66" s="232" t="str">
        <f t="shared" si="48"/>
        <v/>
      </c>
      <c r="M66" s="232" t="str">
        <f t="shared" si="28"/>
        <v/>
      </c>
      <c r="N66" s="233" t="str">
        <f t="shared" si="49"/>
        <v/>
      </c>
      <c r="O66" s="233" t="str">
        <f t="shared" si="29"/>
        <v/>
      </c>
      <c r="P66" s="232" t="str">
        <f t="shared" si="50"/>
        <v/>
      </c>
      <c r="Q66" s="232" t="str">
        <f t="shared" si="30"/>
        <v/>
      </c>
      <c r="R66" s="233" t="str">
        <f t="shared" si="51"/>
        <v/>
      </c>
      <c r="S66" s="233" t="str">
        <f t="shared" si="31"/>
        <v/>
      </c>
      <c r="T66" s="232" t="str">
        <f t="shared" si="52"/>
        <v/>
      </c>
      <c r="U66" s="232" t="str">
        <f t="shared" si="32"/>
        <v/>
      </c>
      <c r="V66" s="233" t="str">
        <f t="shared" si="53"/>
        <v/>
      </c>
      <c r="W66" s="233" t="str">
        <f t="shared" si="33"/>
        <v/>
      </c>
      <c r="X66" s="232" t="str">
        <f t="shared" si="54"/>
        <v/>
      </c>
      <c r="Y66" s="232" t="str">
        <f t="shared" si="34"/>
        <v/>
      </c>
      <c r="Z66" s="233" t="str">
        <f t="shared" si="55"/>
        <v/>
      </c>
      <c r="AA66" s="233" t="str">
        <f t="shared" si="35"/>
        <v/>
      </c>
      <c r="AB66" s="232" t="str">
        <f t="shared" si="56"/>
        <v/>
      </c>
      <c r="AC66" s="232" t="str">
        <f t="shared" si="36"/>
        <v/>
      </c>
      <c r="AD66" s="233" t="str">
        <f t="shared" si="57"/>
        <v/>
      </c>
      <c r="AE66" s="233" t="str">
        <f t="shared" si="37"/>
        <v/>
      </c>
      <c r="AF66" s="232" t="str">
        <f t="shared" si="58"/>
        <v/>
      </c>
      <c r="AG66" s="232" t="str">
        <f t="shared" si="38"/>
        <v/>
      </c>
      <c r="AH66" s="233" t="str">
        <f t="shared" si="59"/>
        <v/>
      </c>
      <c r="AI66" s="233" t="str">
        <f t="shared" si="39"/>
        <v/>
      </c>
      <c r="AJ66" s="232" t="str">
        <f t="shared" si="60"/>
        <v/>
      </c>
      <c r="AK66" s="232" t="str">
        <f t="shared" si="40"/>
        <v/>
      </c>
      <c r="AL66" s="233" t="str">
        <f t="shared" si="61"/>
        <v/>
      </c>
      <c r="AM66" s="233" t="str">
        <f t="shared" si="41"/>
        <v/>
      </c>
      <c r="AN66" s="232" t="str">
        <f t="shared" si="62"/>
        <v/>
      </c>
      <c r="AO66" s="232" t="str">
        <f t="shared" si="42"/>
        <v/>
      </c>
      <c r="AP66" s="233" t="str">
        <f t="shared" si="63"/>
        <v/>
      </c>
      <c r="AQ66" s="233" t="str">
        <f t="shared" si="43"/>
        <v/>
      </c>
      <c r="AR66" s="232" t="str">
        <f t="shared" si="64"/>
        <v/>
      </c>
      <c r="AS66" s="232" t="str">
        <f t="shared" si="44"/>
        <v/>
      </c>
      <c r="AT66" s="233" t="str">
        <f t="shared" si="65"/>
        <v/>
      </c>
      <c r="AU66" s="233" t="str">
        <f t="shared" si="25"/>
        <v/>
      </c>
      <c r="AV66" s="204" t="str">
        <f t="shared" si="66"/>
        <v/>
      </c>
      <c r="AW66" s="234" t="str">
        <f t="shared" si="45"/>
        <v/>
      </c>
      <c r="BB66" s="105" t="str">
        <f t="shared" si="67"/>
        <v/>
      </c>
      <c r="BC66" s="105" t="str">
        <f t="shared" si="67"/>
        <v/>
      </c>
      <c r="BE66" s="200">
        <f t="shared" si="27"/>
        <v>1</v>
      </c>
    </row>
    <row r="67" spans="2:57" ht="15.75" hidden="1" x14ac:dyDescent="0.25">
      <c r="B67" s="184" t="str">
        <f t="shared" si="0"/>
        <v/>
      </c>
      <c r="C67" s="178" t="str">
        <f>'התחשיב הבסיסי'!C67</f>
        <v/>
      </c>
      <c r="D67" s="230" t="str">
        <f>IF($C67="","",IF('שנת התחרות'!Z67="",$BB$1,'שנת התחרות'!J67))</f>
        <v/>
      </c>
      <c r="E67" s="409"/>
      <c r="F67" s="230" t="str">
        <f t="shared" si="24"/>
        <v/>
      </c>
      <c r="G67" s="201">
        <v>1</v>
      </c>
      <c r="H67" s="202" t="str">
        <f t="shared" si="46"/>
        <v/>
      </c>
      <c r="I67" s="203" t="str">
        <f t="shared" si="2"/>
        <v/>
      </c>
      <c r="J67" s="231" t="str">
        <f t="shared" si="47"/>
        <v/>
      </c>
      <c r="K67" s="231" t="str">
        <f t="shared" si="4"/>
        <v/>
      </c>
      <c r="L67" s="232" t="str">
        <f t="shared" si="48"/>
        <v/>
      </c>
      <c r="M67" s="232" t="str">
        <f t="shared" si="28"/>
        <v/>
      </c>
      <c r="N67" s="233" t="str">
        <f t="shared" si="49"/>
        <v/>
      </c>
      <c r="O67" s="233" t="str">
        <f t="shared" si="29"/>
        <v/>
      </c>
      <c r="P67" s="232" t="str">
        <f t="shared" si="50"/>
        <v/>
      </c>
      <c r="Q67" s="232" t="str">
        <f t="shared" si="30"/>
        <v/>
      </c>
      <c r="R67" s="233" t="str">
        <f t="shared" si="51"/>
        <v/>
      </c>
      <c r="S67" s="233" t="str">
        <f t="shared" si="31"/>
        <v/>
      </c>
      <c r="T67" s="232" t="str">
        <f t="shared" si="52"/>
        <v/>
      </c>
      <c r="U67" s="232" t="str">
        <f t="shared" si="32"/>
        <v/>
      </c>
      <c r="V67" s="233" t="str">
        <f t="shared" si="53"/>
        <v/>
      </c>
      <c r="W67" s="233" t="str">
        <f t="shared" si="33"/>
        <v/>
      </c>
      <c r="X67" s="232" t="str">
        <f t="shared" si="54"/>
        <v/>
      </c>
      <c r="Y67" s="232" t="str">
        <f t="shared" si="34"/>
        <v/>
      </c>
      <c r="Z67" s="233" t="str">
        <f t="shared" si="55"/>
        <v/>
      </c>
      <c r="AA67" s="233" t="str">
        <f t="shared" si="35"/>
        <v/>
      </c>
      <c r="AB67" s="232" t="str">
        <f t="shared" si="56"/>
        <v/>
      </c>
      <c r="AC67" s="232" t="str">
        <f t="shared" si="36"/>
        <v/>
      </c>
      <c r="AD67" s="233" t="str">
        <f t="shared" si="57"/>
        <v/>
      </c>
      <c r="AE67" s="233" t="str">
        <f t="shared" si="37"/>
        <v/>
      </c>
      <c r="AF67" s="232" t="str">
        <f t="shared" si="58"/>
        <v/>
      </c>
      <c r="AG67" s="232" t="str">
        <f t="shared" si="38"/>
        <v/>
      </c>
      <c r="AH67" s="233" t="str">
        <f t="shared" si="59"/>
        <v/>
      </c>
      <c r="AI67" s="233" t="str">
        <f t="shared" si="39"/>
        <v/>
      </c>
      <c r="AJ67" s="232" t="str">
        <f t="shared" si="60"/>
        <v/>
      </c>
      <c r="AK67" s="232" t="str">
        <f t="shared" si="40"/>
        <v/>
      </c>
      <c r="AL67" s="233" t="str">
        <f t="shared" si="61"/>
        <v/>
      </c>
      <c r="AM67" s="233" t="str">
        <f t="shared" si="41"/>
        <v/>
      </c>
      <c r="AN67" s="232" t="str">
        <f t="shared" si="62"/>
        <v/>
      </c>
      <c r="AO67" s="232" t="str">
        <f t="shared" si="42"/>
        <v/>
      </c>
      <c r="AP67" s="233" t="str">
        <f t="shared" si="63"/>
        <v/>
      </c>
      <c r="AQ67" s="233" t="str">
        <f t="shared" si="43"/>
        <v/>
      </c>
      <c r="AR67" s="232" t="str">
        <f t="shared" si="64"/>
        <v/>
      </c>
      <c r="AS67" s="232" t="str">
        <f t="shared" si="44"/>
        <v/>
      </c>
      <c r="AT67" s="233" t="str">
        <f t="shared" si="65"/>
        <v/>
      </c>
      <c r="AU67" s="233" t="str">
        <f t="shared" si="25"/>
        <v/>
      </c>
      <c r="AV67" s="204" t="str">
        <f t="shared" si="66"/>
        <v/>
      </c>
      <c r="AW67" s="234" t="str">
        <f t="shared" si="45"/>
        <v/>
      </c>
      <c r="BB67" s="105" t="str">
        <f t="shared" si="67"/>
        <v/>
      </c>
      <c r="BC67" s="105" t="str">
        <f t="shared" si="67"/>
        <v/>
      </c>
      <c r="BE67" s="200">
        <f t="shared" si="27"/>
        <v>1</v>
      </c>
    </row>
    <row r="68" spans="2:57" ht="15.75" hidden="1" x14ac:dyDescent="0.25">
      <c r="B68" s="184" t="str">
        <f t="shared" si="0"/>
        <v/>
      </c>
      <c r="C68" s="178" t="str">
        <f>'התחשיב הבסיסי'!C68</f>
        <v/>
      </c>
      <c r="D68" s="230" t="str">
        <f>IF($C68="","",IF('שנת התחרות'!Z68="",$BB$1,'שנת התחרות'!J68))</f>
        <v/>
      </c>
      <c r="E68" s="409"/>
      <c r="F68" s="230" t="str">
        <f t="shared" si="24"/>
        <v/>
      </c>
      <c r="G68" s="201">
        <v>1</v>
      </c>
      <c r="H68" s="202" t="str">
        <f t="shared" si="46"/>
        <v/>
      </c>
      <c r="I68" s="203" t="str">
        <f t="shared" si="2"/>
        <v/>
      </c>
      <c r="J68" s="231" t="str">
        <f t="shared" si="47"/>
        <v/>
      </c>
      <c r="K68" s="231" t="str">
        <f t="shared" si="4"/>
        <v/>
      </c>
      <c r="L68" s="232" t="str">
        <f t="shared" si="48"/>
        <v/>
      </c>
      <c r="M68" s="232" t="str">
        <f t="shared" si="28"/>
        <v/>
      </c>
      <c r="N68" s="233" t="str">
        <f t="shared" si="49"/>
        <v/>
      </c>
      <c r="O68" s="233" t="str">
        <f t="shared" si="29"/>
        <v/>
      </c>
      <c r="P68" s="232" t="str">
        <f t="shared" si="50"/>
        <v/>
      </c>
      <c r="Q68" s="232" t="str">
        <f t="shared" si="30"/>
        <v/>
      </c>
      <c r="R68" s="233" t="str">
        <f t="shared" si="51"/>
        <v/>
      </c>
      <c r="S68" s="233" t="str">
        <f t="shared" si="31"/>
        <v/>
      </c>
      <c r="T68" s="232" t="str">
        <f t="shared" si="52"/>
        <v/>
      </c>
      <c r="U68" s="232" t="str">
        <f t="shared" si="32"/>
        <v/>
      </c>
      <c r="V68" s="233" t="str">
        <f t="shared" si="53"/>
        <v/>
      </c>
      <c r="W68" s="233" t="str">
        <f t="shared" si="33"/>
        <v/>
      </c>
      <c r="X68" s="232" t="str">
        <f t="shared" si="54"/>
        <v/>
      </c>
      <c r="Y68" s="232" t="str">
        <f t="shared" si="34"/>
        <v/>
      </c>
      <c r="Z68" s="233" t="str">
        <f t="shared" si="55"/>
        <v/>
      </c>
      <c r="AA68" s="233" t="str">
        <f t="shared" si="35"/>
        <v/>
      </c>
      <c r="AB68" s="232" t="str">
        <f t="shared" si="56"/>
        <v/>
      </c>
      <c r="AC68" s="232" t="str">
        <f t="shared" si="36"/>
        <v/>
      </c>
      <c r="AD68" s="233" t="str">
        <f t="shared" si="57"/>
        <v/>
      </c>
      <c r="AE68" s="233" t="str">
        <f t="shared" si="37"/>
        <v/>
      </c>
      <c r="AF68" s="232" t="str">
        <f t="shared" si="58"/>
        <v/>
      </c>
      <c r="AG68" s="232" t="str">
        <f t="shared" si="38"/>
        <v/>
      </c>
      <c r="AH68" s="233" t="str">
        <f t="shared" si="59"/>
        <v/>
      </c>
      <c r="AI68" s="233" t="str">
        <f t="shared" si="39"/>
        <v/>
      </c>
      <c r="AJ68" s="232" t="str">
        <f t="shared" si="60"/>
        <v/>
      </c>
      <c r="AK68" s="232" t="str">
        <f t="shared" si="40"/>
        <v/>
      </c>
      <c r="AL68" s="233" t="str">
        <f t="shared" si="61"/>
        <v/>
      </c>
      <c r="AM68" s="233" t="str">
        <f t="shared" si="41"/>
        <v/>
      </c>
      <c r="AN68" s="232" t="str">
        <f t="shared" si="62"/>
        <v/>
      </c>
      <c r="AO68" s="232" t="str">
        <f t="shared" si="42"/>
        <v/>
      </c>
      <c r="AP68" s="233" t="str">
        <f t="shared" si="63"/>
        <v/>
      </c>
      <c r="AQ68" s="233" t="str">
        <f t="shared" si="43"/>
        <v/>
      </c>
      <c r="AR68" s="232" t="str">
        <f t="shared" si="64"/>
        <v/>
      </c>
      <c r="AS68" s="232" t="str">
        <f t="shared" si="44"/>
        <v/>
      </c>
      <c r="AT68" s="233" t="str">
        <f t="shared" si="65"/>
        <v/>
      </c>
      <c r="AU68" s="233" t="str">
        <f t="shared" si="25"/>
        <v/>
      </c>
      <c r="AV68" s="204" t="str">
        <f t="shared" si="66"/>
        <v/>
      </c>
      <c r="AW68" s="234" t="str">
        <f t="shared" si="45"/>
        <v/>
      </c>
      <c r="BB68" s="105" t="str">
        <f t="shared" si="67"/>
        <v/>
      </c>
      <c r="BC68" s="105" t="str">
        <f t="shared" si="67"/>
        <v/>
      </c>
      <c r="BE68" s="200">
        <f t="shared" si="27"/>
        <v>1</v>
      </c>
    </row>
    <row r="69" spans="2:57" ht="15.75" hidden="1" x14ac:dyDescent="0.25">
      <c r="B69" s="184" t="str">
        <f t="shared" si="0"/>
        <v/>
      </c>
      <c r="C69" s="178" t="str">
        <f>'התחשיב הבסיסי'!C69</f>
        <v/>
      </c>
      <c r="D69" s="230" t="str">
        <f>IF($C69="","",IF('שנת התחרות'!Z69="",$BB$1,'שנת התחרות'!J69))</f>
        <v/>
      </c>
      <c r="E69" s="409"/>
      <c r="F69" s="230" t="str">
        <f t="shared" si="24"/>
        <v/>
      </c>
      <c r="G69" s="201">
        <v>1</v>
      </c>
      <c r="H69" s="202" t="str">
        <f t="shared" si="46"/>
        <v/>
      </c>
      <c r="I69" s="203" t="str">
        <f t="shared" si="2"/>
        <v/>
      </c>
      <c r="J69" s="231" t="str">
        <f t="shared" si="47"/>
        <v/>
      </c>
      <c r="K69" s="231" t="str">
        <f t="shared" si="4"/>
        <v/>
      </c>
      <c r="L69" s="232" t="str">
        <f t="shared" si="48"/>
        <v/>
      </c>
      <c r="M69" s="232" t="str">
        <f t="shared" si="28"/>
        <v/>
      </c>
      <c r="N69" s="233" t="str">
        <f t="shared" si="49"/>
        <v/>
      </c>
      <c r="O69" s="233" t="str">
        <f t="shared" si="29"/>
        <v/>
      </c>
      <c r="P69" s="232" t="str">
        <f t="shared" si="50"/>
        <v/>
      </c>
      <c r="Q69" s="232" t="str">
        <f t="shared" si="30"/>
        <v/>
      </c>
      <c r="R69" s="233" t="str">
        <f t="shared" si="51"/>
        <v/>
      </c>
      <c r="S69" s="233" t="str">
        <f t="shared" si="31"/>
        <v/>
      </c>
      <c r="T69" s="232" t="str">
        <f t="shared" si="52"/>
        <v/>
      </c>
      <c r="U69" s="232" t="str">
        <f t="shared" si="32"/>
        <v/>
      </c>
      <c r="V69" s="233" t="str">
        <f t="shared" si="53"/>
        <v/>
      </c>
      <c r="W69" s="233" t="str">
        <f t="shared" si="33"/>
        <v/>
      </c>
      <c r="X69" s="232" t="str">
        <f t="shared" si="54"/>
        <v/>
      </c>
      <c r="Y69" s="232" t="str">
        <f t="shared" si="34"/>
        <v/>
      </c>
      <c r="Z69" s="233" t="str">
        <f t="shared" si="55"/>
        <v/>
      </c>
      <c r="AA69" s="233" t="str">
        <f t="shared" si="35"/>
        <v/>
      </c>
      <c r="AB69" s="232" t="str">
        <f t="shared" si="56"/>
        <v/>
      </c>
      <c r="AC69" s="232" t="str">
        <f t="shared" si="36"/>
        <v/>
      </c>
      <c r="AD69" s="233" t="str">
        <f t="shared" si="57"/>
        <v/>
      </c>
      <c r="AE69" s="233" t="str">
        <f t="shared" si="37"/>
        <v/>
      </c>
      <c r="AF69" s="232" t="str">
        <f t="shared" si="58"/>
        <v/>
      </c>
      <c r="AG69" s="232" t="str">
        <f t="shared" si="38"/>
        <v/>
      </c>
      <c r="AH69" s="233" t="str">
        <f t="shared" si="59"/>
        <v/>
      </c>
      <c r="AI69" s="233" t="str">
        <f t="shared" si="39"/>
        <v/>
      </c>
      <c r="AJ69" s="232" t="str">
        <f t="shared" si="60"/>
        <v/>
      </c>
      <c r="AK69" s="232" t="str">
        <f t="shared" si="40"/>
        <v/>
      </c>
      <c r="AL69" s="233" t="str">
        <f t="shared" si="61"/>
        <v/>
      </c>
      <c r="AM69" s="233" t="str">
        <f t="shared" si="41"/>
        <v/>
      </c>
      <c r="AN69" s="232" t="str">
        <f t="shared" si="62"/>
        <v/>
      </c>
      <c r="AO69" s="232" t="str">
        <f t="shared" si="42"/>
        <v/>
      </c>
      <c r="AP69" s="233" t="str">
        <f t="shared" si="63"/>
        <v/>
      </c>
      <c r="AQ69" s="233" t="str">
        <f t="shared" si="43"/>
        <v/>
      </c>
      <c r="AR69" s="232" t="str">
        <f t="shared" si="64"/>
        <v/>
      </c>
      <c r="AS69" s="232" t="str">
        <f t="shared" si="44"/>
        <v/>
      </c>
      <c r="AT69" s="233" t="str">
        <f t="shared" si="65"/>
        <v/>
      </c>
      <c r="AU69" s="233" t="str">
        <f t="shared" si="25"/>
        <v/>
      </c>
      <c r="AV69" s="204" t="str">
        <f t="shared" si="66"/>
        <v/>
      </c>
      <c r="AW69" s="234" t="str">
        <f t="shared" si="45"/>
        <v/>
      </c>
      <c r="BB69" s="105" t="str">
        <f t="shared" si="67"/>
        <v/>
      </c>
      <c r="BC69" s="105" t="str">
        <f t="shared" si="67"/>
        <v/>
      </c>
      <c r="BE69" s="200">
        <f t="shared" si="27"/>
        <v>1</v>
      </c>
    </row>
    <row r="70" spans="2:57" ht="15.75" hidden="1" x14ac:dyDescent="0.25">
      <c r="B70" s="184" t="str">
        <f t="shared" si="0"/>
        <v/>
      </c>
      <c r="C70" s="178" t="str">
        <f>'התחשיב הבסיסי'!C70</f>
        <v/>
      </c>
      <c r="D70" s="230" t="str">
        <f>IF($C70="","",IF('שנת התחרות'!Z70="",$BB$1,'שנת התחרות'!J70))</f>
        <v/>
      </c>
      <c r="E70" s="409"/>
      <c r="F70" s="230" t="str">
        <f t="shared" si="24"/>
        <v/>
      </c>
      <c r="G70" s="201">
        <v>1</v>
      </c>
      <c r="H70" s="202" t="str">
        <f t="shared" si="46"/>
        <v/>
      </c>
      <c r="I70" s="203" t="str">
        <f t="shared" si="2"/>
        <v/>
      </c>
      <c r="J70" s="231" t="str">
        <f t="shared" si="47"/>
        <v/>
      </c>
      <c r="K70" s="231" t="str">
        <f t="shared" si="4"/>
        <v/>
      </c>
      <c r="L70" s="232" t="str">
        <f t="shared" si="48"/>
        <v/>
      </c>
      <c r="M70" s="232" t="str">
        <f t="shared" si="28"/>
        <v/>
      </c>
      <c r="N70" s="233" t="str">
        <f t="shared" si="49"/>
        <v/>
      </c>
      <c r="O70" s="233" t="str">
        <f t="shared" si="29"/>
        <v/>
      </c>
      <c r="P70" s="232" t="str">
        <f t="shared" si="50"/>
        <v/>
      </c>
      <c r="Q70" s="232" t="str">
        <f t="shared" si="30"/>
        <v/>
      </c>
      <c r="R70" s="233" t="str">
        <f t="shared" si="51"/>
        <v/>
      </c>
      <c r="S70" s="233" t="str">
        <f t="shared" si="31"/>
        <v/>
      </c>
      <c r="T70" s="232" t="str">
        <f t="shared" si="52"/>
        <v/>
      </c>
      <c r="U70" s="232" t="str">
        <f t="shared" si="32"/>
        <v/>
      </c>
      <c r="V70" s="233" t="str">
        <f t="shared" si="53"/>
        <v/>
      </c>
      <c r="W70" s="233" t="str">
        <f t="shared" si="33"/>
        <v/>
      </c>
      <c r="X70" s="232" t="str">
        <f t="shared" si="54"/>
        <v/>
      </c>
      <c r="Y70" s="232" t="str">
        <f t="shared" si="34"/>
        <v/>
      </c>
      <c r="Z70" s="233" t="str">
        <f t="shared" si="55"/>
        <v/>
      </c>
      <c r="AA70" s="233" t="str">
        <f t="shared" si="35"/>
        <v/>
      </c>
      <c r="AB70" s="232" t="str">
        <f t="shared" si="56"/>
        <v/>
      </c>
      <c r="AC70" s="232" t="str">
        <f t="shared" si="36"/>
        <v/>
      </c>
      <c r="AD70" s="233" t="str">
        <f t="shared" si="57"/>
        <v/>
      </c>
      <c r="AE70" s="233" t="str">
        <f t="shared" si="37"/>
        <v/>
      </c>
      <c r="AF70" s="232" t="str">
        <f t="shared" si="58"/>
        <v/>
      </c>
      <c r="AG70" s="232" t="str">
        <f t="shared" si="38"/>
        <v/>
      </c>
      <c r="AH70" s="233" t="str">
        <f t="shared" si="59"/>
        <v/>
      </c>
      <c r="AI70" s="233" t="str">
        <f t="shared" si="39"/>
        <v/>
      </c>
      <c r="AJ70" s="232" t="str">
        <f t="shared" si="60"/>
        <v/>
      </c>
      <c r="AK70" s="232" t="str">
        <f t="shared" si="40"/>
        <v/>
      </c>
      <c r="AL70" s="233" t="str">
        <f t="shared" si="61"/>
        <v/>
      </c>
      <c r="AM70" s="233" t="str">
        <f t="shared" si="41"/>
        <v/>
      </c>
      <c r="AN70" s="232" t="str">
        <f t="shared" si="62"/>
        <v/>
      </c>
      <c r="AO70" s="232" t="str">
        <f t="shared" si="42"/>
        <v/>
      </c>
      <c r="AP70" s="233" t="str">
        <f t="shared" si="63"/>
        <v/>
      </c>
      <c r="AQ70" s="233" t="str">
        <f t="shared" si="43"/>
        <v/>
      </c>
      <c r="AR70" s="232" t="str">
        <f t="shared" si="64"/>
        <v/>
      </c>
      <c r="AS70" s="232" t="str">
        <f t="shared" si="44"/>
        <v/>
      </c>
      <c r="AT70" s="233" t="str">
        <f t="shared" si="65"/>
        <v/>
      </c>
      <c r="AU70" s="233" t="str">
        <f t="shared" si="25"/>
        <v/>
      </c>
      <c r="AV70" s="204" t="str">
        <f t="shared" si="66"/>
        <v/>
      </c>
      <c r="AW70" s="234" t="str">
        <f t="shared" si="45"/>
        <v/>
      </c>
      <c r="BB70" s="105" t="str">
        <f t="shared" si="67"/>
        <v/>
      </c>
      <c r="BC70" s="105" t="str">
        <f t="shared" si="67"/>
        <v/>
      </c>
      <c r="BE70" s="200">
        <f t="shared" si="27"/>
        <v>1</v>
      </c>
    </row>
    <row r="71" spans="2:57" ht="15.75" hidden="1" x14ac:dyDescent="0.25">
      <c r="B71" s="184" t="str">
        <f t="shared" si="0"/>
        <v/>
      </c>
      <c r="C71" s="178" t="str">
        <f>'התחשיב הבסיסי'!C71</f>
        <v/>
      </c>
      <c r="D71" s="230" t="str">
        <f>IF($C71="","",IF('שנת התחרות'!Z71="",$BB$1,'שנת התחרות'!J71))</f>
        <v/>
      </c>
      <c r="E71" s="409"/>
      <c r="F71" s="230" t="str">
        <f t="shared" si="24"/>
        <v/>
      </c>
      <c r="G71" s="201">
        <v>1</v>
      </c>
      <c r="H71" s="202" t="str">
        <f t="shared" si="46"/>
        <v/>
      </c>
      <c r="I71" s="203" t="str">
        <f t="shared" si="2"/>
        <v/>
      </c>
      <c r="J71" s="231" t="str">
        <f t="shared" si="47"/>
        <v/>
      </c>
      <c r="K71" s="231" t="str">
        <f t="shared" si="4"/>
        <v/>
      </c>
      <c r="L71" s="232" t="str">
        <f t="shared" si="48"/>
        <v/>
      </c>
      <c r="M71" s="232" t="str">
        <f t="shared" si="28"/>
        <v/>
      </c>
      <c r="N71" s="233" t="str">
        <f t="shared" si="49"/>
        <v/>
      </c>
      <c r="O71" s="233" t="str">
        <f t="shared" si="29"/>
        <v/>
      </c>
      <c r="P71" s="232" t="str">
        <f t="shared" si="50"/>
        <v/>
      </c>
      <c r="Q71" s="232" t="str">
        <f t="shared" si="30"/>
        <v/>
      </c>
      <c r="R71" s="233" t="str">
        <f t="shared" si="51"/>
        <v/>
      </c>
      <c r="S71" s="233" t="str">
        <f t="shared" si="31"/>
        <v/>
      </c>
      <c r="T71" s="232" t="str">
        <f t="shared" si="52"/>
        <v/>
      </c>
      <c r="U71" s="232" t="str">
        <f t="shared" si="32"/>
        <v/>
      </c>
      <c r="V71" s="233" t="str">
        <f t="shared" si="53"/>
        <v/>
      </c>
      <c r="W71" s="233" t="str">
        <f t="shared" si="33"/>
        <v/>
      </c>
      <c r="X71" s="232" t="str">
        <f t="shared" si="54"/>
        <v/>
      </c>
      <c r="Y71" s="232" t="str">
        <f t="shared" si="34"/>
        <v/>
      </c>
      <c r="Z71" s="233" t="str">
        <f t="shared" si="55"/>
        <v/>
      </c>
      <c r="AA71" s="233" t="str">
        <f t="shared" si="35"/>
        <v/>
      </c>
      <c r="AB71" s="232" t="str">
        <f t="shared" si="56"/>
        <v/>
      </c>
      <c r="AC71" s="232" t="str">
        <f t="shared" si="36"/>
        <v/>
      </c>
      <c r="AD71" s="233" t="str">
        <f t="shared" si="57"/>
        <v/>
      </c>
      <c r="AE71" s="233" t="str">
        <f t="shared" si="37"/>
        <v/>
      </c>
      <c r="AF71" s="232" t="str">
        <f t="shared" si="58"/>
        <v/>
      </c>
      <c r="AG71" s="232" t="str">
        <f t="shared" si="38"/>
        <v/>
      </c>
      <c r="AH71" s="233" t="str">
        <f t="shared" si="59"/>
        <v/>
      </c>
      <c r="AI71" s="233" t="str">
        <f t="shared" si="39"/>
        <v/>
      </c>
      <c r="AJ71" s="232" t="str">
        <f t="shared" si="60"/>
        <v/>
      </c>
      <c r="AK71" s="232" t="str">
        <f t="shared" si="40"/>
        <v/>
      </c>
      <c r="AL71" s="233" t="str">
        <f t="shared" si="61"/>
        <v/>
      </c>
      <c r="AM71" s="233" t="str">
        <f t="shared" si="41"/>
        <v/>
      </c>
      <c r="AN71" s="232" t="str">
        <f t="shared" si="62"/>
        <v/>
      </c>
      <c r="AO71" s="232" t="str">
        <f t="shared" si="42"/>
        <v/>
      </c>
      <c r="AP71" s="233" t="str">
        <f t="shared" si="63"/>
        <v/>
      </c>
      <c r="AQ71" s="233" t="str">
        <f t="shared" si="43"/>
        <v/>
      </c>
      <c r="AR71" s="232" t="str">
        <f t="shared" si="64"/>
        <v/>
      </c>
      <c r="AS71" s="232" t="str">
        <f t="shared" si="44"/>
        <v/>
      </c>
      <c r="AT71" s="233" t="str">
        <f t="shared" si="65"/>
        <v/>
      </c>
      <c r="AU71" s="233" t="str">
        <f t="shared" si="25"/>
        <v/>
      </c>
      <c r="AV71" s="204" t="str">
        <f t="shared" si="66"/>
        <v/>
      </c>
      <c r="AW71" s="234" t="str">
        <f t="shared" si="45"/>
        <v/>
      </c>
      <c r="BB71" s="105" t="str">
        <f t="shared" si="67"/>
        <v/>
      </c>
      <c r="BC71" s="105" t="str">
        <f t="shared" si="67"/>
        <v/>
      </c>
      <c r="BE71" s="200">
        <f t="shared" si="27"/>
        <v>1</v>
      </c>
    </row>
    <row r="72" spans="2:57" ht="15.75" hidden="1" x14ac:dyDescent="0.25">
      <c r="B72" s="184" t="str">
        <f t="shared" si="0"/>
        <v/>
      </c>
      <c r="C72" s="178" t="str">
        <f>'התחשיב הבסיסי'!C72</f>
        <v/>
      </c>
      <c r="D72" s="230" t="str">
        <f>IF($C72="","",IF('שנת התחרות'!Z72="",$BB$1,'שנת התחרות'!J72))</f>
        <v/>
      </c>
      <c r="E72" s="409"/>
      <c r="F72" s="230" t="str">
        <f t="shared" si="24"/>
        <v/>
      </c>
      <c r="G72" s="201">
        <v>1</v>
      </c>
      <c r="H72" s="202" t="str">
        <f t="shared" si="46"/>
        <v/>
      </c>
      <c r="I72" s="203" t="str">
        <f t="shared" si="2"/>
        <v/>
      </c>
      <c r="J72" s="231" t="str">
        <f t="shared" si="47"/>
        <v/>
      </c>
      <c r="K72" s="231" t="str">
        <f t="shared" si="4"/>
        <v/>
      </c>
      <c r="L72" s="232" t="str">
        <f t="shared" si="48"/>
        <v/>
      </c>
      <c r="M72" s="232" t="str">
        <f t="shared" si="28"/>
        <v/>
      </c>
      <c r="N72" s="233" t="str">
        <f t="shared" si="49"/>
        <v/>
      </c>
      <c r="O72" s="233" t="str">
        <f t="shared" si="29"/>
        <v/>
      </c>
      <c r="P72" s="232" t="str">
        <f t="shared" si="50"/>
        <v/>
      </c>
      <c r="Q72" s="232" t="str">
        <f t="shared" si="30"/>
        <v/>
      </c>
      <c r="R72" s="233" t="str">
        <f t="shared" si="51"/>
        <v/>
      </c>
      <c r="S72" s="233" t="str">
        <f t="shared" si="31"/>
        <v/>
      </c>
      <c r="T72" s="232" t="str">
        <f t="shared" si="52"/>
        <v/>
      </c>
      <c r="U72" s="232" t="str">
        <f t="shared" si="32"/>
        <v/>
      </c>
      <c r="V72" s="233" t="str">
        <f t="shared" si="53"/>
        <v/>
      </c>
      <c r="W72" s="233" t="str">
        <f t="shared" si="33"/>
        <v/>
      </c>
      <c r="X72" s="232" t="str">
        <f t="shared" si="54"/>
        <v/>
      </c>
      <c r="Y72" s="232" t="str">
        <f t="shared" si="34"/>
        <v/>
      </c>
      <c r="Z72" s="233" t="str">
        <f t="shared" si="55"/>
        <v/>
      </c>
      <c r="AA72" s="233" t="str">
        <f t="shared" si="35"/>
        <v/>
      </c>
      <c r="AB72" s="232" t="str">
        <f t="shared" si="56"/>
        <v/>
      </c>
      <c r="AC72" s="232" t="str">
        <f t="shared" si="36"/>
        <v/>
      </c>
      <c r="AD72" s="233" t="str">
        <f t="shared" si="57"/>
        <v/>
      </c>
      <c r="AE72" s="233" t="str">
        <f t="shared" si="37"/>
        <v/>
      </c>
      <c r="AF72" s="232" t="str">
        <f t="shared" si="58"/>
        <v/>
      </c>
      <c r="AG72" s="232" t="str">
        <f t="shared" si="38"/>
        <v/>
      </c>
      <c r="AH72" s="233" t="str">
        <f t="shared" si="59"/>
        <v/>
      </c>
      <c r="AI72" s="233" t="str">
        <f t="shared" si="39"/>
        <v/>
      </c>
      <c r="AJ72" s="232" t="str">
        <f t="shared" si="60"/>
        <v/>
      </c>
      <c r="AK72" s="232" t="str">
        <f t="shared" si="40"/>
        <v/>
      </c>
      <c r="AL72" s="233" t="str">
        <f t="shared" si="61"/>
        <v/>
      </c>
      <c r="AM72" s="233" t="str">
        <f t="shared" si="41"/>
        <v/>
      </c>
      <c r="AN72" s="232" t="str">
        <f t="shared" si="62"/>
        <v/>
      </c>
      <c r="AO72" s="232" t="str">
        <f t="shared" si="42"/>
        <v/>
      </c>
      <c r="AP72" s="233" t="str">
        <f t="shared" si="63"/>
        <v/>
      </c>
      <c r="AQ72" s="233" t="str">
        <f t="shared" si="43"/>
        <v/>
      </c>
      <c r="AR72" s="232" t="str">
        <f t="shared" si="64"/>
        <v/>
      </c>
      <c r="AS72" s="232" t="str">
        <f t="shared" si="44"/>
        <v/>
      </c>
      <c r="AT72" s="233" t="str">
        <f t="shared" si="65"/>
        <v/>
      </c>
      <c r="AU72" s="233" t="str">
        <f t="shared" si="25"/>
        <v/>
      </c>
      <c r="AV72" s="204" t="str">
        <f t="shared" si="66"/>
        <v/>
      </c>
      <c r="AW72" s="234" t="str">
        <f t="shared" si="45"/>
        <v/>
      </c>
      <c r="BB72" s="105" t="str">
        <f t="shared" si="67"/>
        <v/>
      </c>
      <c r="BC72" s="105" t="str">
        <f t="shared" si="67"/>
        <v/>
      </c>
      <c r="BE72" s="200">
        <f t="shared" si="27"/>
        <v>1</v>
      </c>
    </row>
    <row r="73" spans="2:57" ht="15.75" hidden="1" x14ac:dyDescent="0.25">
      <c r="B73" s="184" t="str">
        <f t="shared" si="0"/>
        <v/>
      </c>
      <c r="C73" s="178" t="str">
        <f>'התחשיב הבסיסי'!C73</f>
        <v/>
      </c>
      <c r="D73" s="230" t="str">
        <f>IF($C73="","",IF('שנת התחרות'!Z73="",$BB$1,'שנת התחרות'!J73))</f>
        <v/>
      </c>
      <c r="E73" s="409"/>
      <c r="F73" s="230" t="str">
        <f t="shared" si="24"/>
        <v/>
      </c>
      <c r="G73" s="201">
        <v>1</v>
      </c>
      <c r="H73" s="202" t="str">
        <f t="shared" si="46"/>
        <v/>
      </c>
      <c r="I73" s="203" t="str">
        <f t="shared" si="2"/>
        <v/>
      </c>
      <c r="J73" s="231" t="str">
        <f t="shared" si="47"/>
        <v/>
      </c>
      <c r="K73" s="231" t="str">
        <f t="shared" si="4"/>
        <v/>
      </c>
      <c r="L73" s="232" t="str">
        <f t="shared" si="48"/>
        <v/>
      </c>
      <c r="M73" s="232" t="str">
        <f t="shared" si="28"/>
        <v/>
      </c>
      <c r="N73" s="233" t="str">
        <f t="shared" si="49"/>
        <v/>
      </c>
      <c r="O73" s="233" t="str">
        <f t="shared" si="29"/>
        <v/>
      </c>
      <c r="P73" s="232" t="str">
        <f t="shared" si="50"/>
        <v/>
      </c>
      <c r="Q73" s="232" t="str">
        <f t="shared" si="30"/>
        <v/>
      </c>
      <c r="R73" s="233" t="str">
        <f t="shared" si="51"/>
        <v/>
      </c>
      <c r="S73" s="233" t="str">
        <f t="shared" si="31"/>
        <v/>
      </c>
      <c r="T73" s="232" t="str">
        <f t="shared" si="52"/>
        <v/>
      </c>
      <c r="U73" s="232" t="str">
        <f t="shared" si="32"/>
        <v/>
      </c>
      <c r="V73" s="233" t="str">
        <f t="shared" si="53"/>
        <v/>
      </c>
      <c r="W73" s="233" t="str">
        <f t="shared" si="33"/>
        <v/>
      </c>
      <c r="X73" s="232" t="str">
        <f t="shared" si="54"/>
        <v/>
      </c>
      <c r="Y73" s="232" t="str">
        <f t="shared" si="34"/>
        <v/>
      </c>
      <c r="Z73" s="233" t="str">
        <f t="shared" si="55"/>
        <v/>
      </c>
      <c r="AA73" s="233" t="str">
        <f t="shared" si="35"/>
        <v/>
      </c>
      <c r="AB73" s="232" t="str">
        <f t="shared" si="56"/>
        <v/>
      </c>
      <c r="AC73" s="232" t="str">
        <f t="shared" si="36"/>
        <v/>
      </c>
      <c r="AD73" s="233" t="str">
        <f t="shared" si="57"/>
        <v/>
      </c>
      <c r="AE73" s="233" t="str">
        <f t="shared" si="37"/>
        <v/>
      </c>
      <c r="AF73" s="232" t="str">
        <f t="shared" si="58"/>
        <v/>
      </c>
      <c r="AG73" s="232" t="str">
        <f t="shared" si="38"/>
        <v/>
      </c>
      <c r="AH73" s="233" t="str">
        <f t="shared" si="59"/>
        <v/>
      </c>
      <c r="AI73" s="233" t="str">
        <f t="shared" si="39"/>
        <v/>
      </c>
      <c r="AJ73" s="232" t="str">
        <f t="shared" si="60"/>
        <v/>
      </c>
      <c r="AK73" s="232" t="str">
        <f t="shared" si="40"/>
        <v/>
      </c>
      <c r="AL73" s="233" t="str">
        <f t="shared" si="61"/>
        <v/>
      </c>
      <c r="AM73" s="233" t="str">
        <f t="shared" si="41"/>
        <v/>
      </c>
      <c r="AN73" s="232" t="str">
        <f t="shared" si="62"/>
        <v/>
      </c>
      <c r="AO73" s="232" t="str">
        <f t="shared" si="42"/>
        <v/>
      </c>
      <c r="AP73" s="233" t="str">
        <f t="shared" si="63"/>
        <v/>
      </c>
      <c r="AQ73" s="233" t="str">
        <f t="shared" si="43"/>
        <v/>
      </c>
      <c r="AR73" s="232" t="str">
        <f t="shared" si="64"/>
        <v/>
      </c>
      <c r="AS73" s="232" t="str">
        <f t="shared" si="44"/>
        <v/>
      </c>
      <c r="AT73" s="233" t="str">
        <f t="shared" si="65"/>
        <v/>
      </c>
      <c r="AU73" s="233" t="str">
        <f t="shared" si="25"/>
        <v/>
      </c>
      <c r="AV73" s="204" t="str">
        <f t="shared" si="66"/>
        <v/>
      </c>
      <c r="AW73" s="234" t="str">
        <f t="shared" si="45"/>
        <v/>
      </c>
      <c r="BB73" s="105" t="str">
        <f t="shared" si="67"/>
        <v/>
      </c>
      <c r="BC73" s="105" t="str">
        <f t="shared" si="67"/>
        <v/>
      </c>
      <c r="BE73" s="200">
        <f t="shared" si="27"/>
        <v>1</v>
      </c>
    </row>
    <row r="74" spans="2:57" ht="15.75" hidden="1" x14ac:dyDescent="0.25">
      <c r="B74" s="184" t="str">
        <f t="shared" si="0"/>
        <v/>
      </c>
      <c r="C74" s="178" t="str">
        <f>'התחשיב הבסיסי'!C74</f>
        <v/>
      </c>
      <c r="D74" s="230" t="str">
        <f>IF($C74="","",IF('שנת התחרות'!Z74="",$BB$1,'שנת התחרות'!J74))</f>
        <v/>
      </c>
      <c r="E74" s="409"/>
      <c r="F74" s="230" t="str">
        <f t="shared" si="24"/>
        <v/>
      </c>
      <c r="G74" s="201">
        <v>1</v>
      </c>
      <c r="H74" s="202" t="str">
        <f t="shared" si="46"/>
        <v/>
      </c>
      <c r="I74" s="203" t="str">
        <f t="shared" si="2"/>
        <v/>
      </c>
      <c r="J74" s="231" t="str">
        <f t="shared" si="47"/>
        <v/>
      </c>
      <c r="K74" s="231" t="str">
        <f t="shared" si="4"/>
        <v/>
      </c>
      <c r="L74" s="232" t="str">
        <f t="shared" si="48"/>
        <v/>
      </c>
      <c r="M74" s="232" t="str">
        <f t="shared" si="28"/>
        <v/>
      </c>
      <c r="N74" s="233" t="str">
        <f t="shared" si="49"/>
        <v/>
      </c>
      <c r="O74" s="233" t="str">
        <f t="shared" si="29"/>
        <v/>
      </c>
      <c r="P74" s="232" t="str">
        <f t="shared" si="50"/>
        <v/>
      </c>
      <c r="Q74" s="232" t="str">
        <f t="shared" si="30"/>
        <v/>
      </c>
      <c r="R74" s="233" t="str">
        <f t="shared" si="51"/>
        <v/>
      </c>
      <c r="S74" s="233" t="str">
        <f t="shared" si="31"/>
        <v/>
      </c>
      <c r="T74" s="232" t="str">
        <f t="shared" si="52"/>
        <v/>
      </c>
      <c r="U74" s="232" t="str">
        <f t="shared" si="32"/>
        <v/>
      </c>
      <c r="V74" s="233" t="str">
        <f t="shared" si="53"/>
        <v/>
      </c>
      <c r="W74" s="233" t="str">
        <f t="shared" si="33"/>
        <v/>
      </c>
      <c r="X74" s="232" t="str">
        <f t="shared" si="54"/>
        <v/>
      </c>
      <c r="Y74" s="232" t="str">
        <f t="shared" si="34"/>
        <v/>
      </c>
      <c r="Z74" s="233" t="str">
        <f t="shared" si="55"/>
        <v/>
      </c>
      <c r="AA74" s="233" t="str">
        <f t="shared" si="35"/>
        <v/>
      </c>
      <c r="AB74" s="232" t="str">
        <f t="shared" si="56"/>
        <v/>
      </c>
      <c r="AC74" s="232" t="str">
        <f t="shared" si="36"/>
        <v/>
      </c>
      <c r="AD74" s="233" t="str">
        <f t="shared" si="57"/>
        <v/>
      </c>
      <c r="AE74" s="233" t="str">
        <f t="shared" si="37"/>
        <v/>
      </c>
      <c r="AF74" s="232" t="str">
        <f t="shared" si="58"/>
        <v/>
      </c>
      <c r="AG74" s="232" t="str">
        <f t="shared" si="38"/>
        <v/>
      </c>
      <c r="AH74" s="233" t="str">
        <f t="shared" si="59"/>
        <v/>
      </c>
      <c r="AI74" s="233" t="str">
        <f t="shared" si="39"/>
        <v/>
      </c>
      <c r="AJ74" s="232" t="str">
        <f t="shared" si="60"/>
        <v/>
      </c>
      <c r="AK74" s="232" t="str">
        <f t="shared" si="40"/>
        <v/>
      </c>
      <c r="AL74" s="233" t="str">
        <f t="shared" si="61"/>
        <v/>
      </c>
      <c r="AM74" s="233" t="str">
        <f t="shared" si="41"/>
        <v/>
      </c>
      <c r="AN74" s="232" t="str">
        <f t="shared" si="62"/>
        <v/>
      </c>
      <c r="AO74" s="232" t="str">
        <f t="shared" si="42"/>
        <v/>
      </c>
      <c r="AP74" s="233" t="str">
        <f t="shared" si="63"/>
        <v/>
      </c>
      <c r="AQ74" s="233" t="str">
        <f t="shared" si="43"/>
        <v/>
      </c>
      <c r="AR74" s="232" t="str">
        <f t="shared" si="64"/>
        <v/>
      </c>
      <c r="AS74" s="232" t="str">
        <f t="shared" si="44"/>
        <v/>
      </c>
      <c r="AT74" s="233" t="str">
        <f t="shared" si="65"/>
        <v/>
      </c>
      <c r="AU74" s="233" t="str">
        <f t="shared" si="25"/>
        <v/>
      </c>
      <c r="AV74" s="204" t="str">
        <f t="shared" si="66"/>
        <v/>
      </c>
      <c r="AW74" s="234" t="str">
        <f t="shared" si="45"/>
        <v/>
      </c>
      <c r="BB74" s="105" t="str">
        <f t="shared" si="67"/>
        <v/>
      </c>
      <c r="BC74" s="105" t="str">
        <f t="shared" si="67"/>
        <v/>
      </c>
      <c r="BE74" s="200">
        <f t="shared" si="27"/>
        <v>1</v>
      </c>
    </row>
    <row r="75" spans="2:57" ht="15.75" hidden="1" x14ac:dyDescent="0.25">
      <c r="B75" s="184" t="str">
        <f t="shared" si="0"/>
        <v/>
      </c>
      <c r="C75" s="178" t="str">
        <f>'התחשיב הבסיסי'!C75</f>
        <v/>
      </c>
      <c r="D75" s="230" t="str">
        <f>IF($C75="","",IF('שנת התחרות'!Z75="",$BB$1,'שנת התחרות'!J75))</f>
        <v/>
      </c>
      <c r="E75" s="409"/>
      <c r="F75" s="230" t="str">
        <f t="shared" si="24"/>
        <v/>
      </c>
      <c r="G75" s="201">
        <v>1</v>
      </c>
      <c r="H75" s="202" t="str">
        <f t="shared" si="46"/>
        <v/>
      </c>
      <c r="I75" s="203" t="str">
        <f t="shared" si="2"/>
        <v/>
      </c>
      <c r="J75" s="231" t="str">
        <f t="shared" si="47"/>
        <v/>
      </c>
      <c r="K75" s="231" t="str">
        <f t="shared" si="4"/>
        <v/>
      </c>
      <c r="L75" s="232" t="str">
        <f t="shared" si="48"/>
        <v/>
      </c>
      <c r="M75" s="232" t="str">
        <f t="shared" si="28"/>
        <v/>
      </c>
      <c r="N75" s="233" t="str">
        <f t="shared" si="49"/>
        <v/>
      </c>
      <c r="O75" s="233" t="str">
        <f t="shared" si="29"/>
        <v/>
      </c>
      <c r="P75" s="232" t="str">
        <f t="shared" si="50"/>
        <v/>
      </c>
      <c r="Q75" s="232" t="str">
        <f t="shared" si="30"/>
        <v/>
      </c>
      <c r="R75" s="233" t="str">
        <f t="shared" si="51"/>
        <v/>
      </c>
      <c r="S75" s="233" t="str">
        <f t="shared" si="31"/>
        <v/>
      </c>
      <c r="T75" s="232" t="str">
        <f t="shared" si="52"/>
        <v/>
      </c>
      <c r="U75" s="232" t="str">
        <f t="shared" si="32"/>
        <v/>
      </c>
      <c r="V75" s="233" t="str">
        <f t="shared" si="53"/>
        <v/>
      </c>
      <c r="W75" s="233" t="str">
        <f t="shared" si="33"/>
        <v/>
      </c>
      <c r="X75" s="232" t="str">
        <f t="shared" si="54"/>
        <v/>
      </c>
      <c r="Y75" s="232" t="str">
        <f t="shared" si="34"/>
        <v/>
      </c>
      <c r="Z75" s="233" t="str">
        <f t="shared" si="55"/>
        <v/>
      </c>
      <c r="AA75" s="233" t="str">
        <f t="shared" si="35"/>
        <v/>
      </c>
      <c r="AB75" s="232" t="str">
        <f t="shared" si="56"/>
        <v/>
      </c>
      <c r="AC75" s="232" t="str">
        <f t="shared" si="36"/>
        <v/>
      </c>
      <c r="AD75" s="233" t="str">
        <f t="shared" si="57"/>
        <v/>
      </c>
      <c r="AE75" s="233" t="str">
        <f t="shared" si="37"/>
        <v/>
      </c>
      <c r="AF75" s="232" t="str">
        <f t="shared" si="58"/>
        <v/>
      </c>
      <c r="AG75" s="232" t="str">
        <f t="shared" si="38"/>
        <v/>
      </c>
      <c r="AH75" s="233" t="str">
        <f t="shared" si="59"/>
        <v/>
      </c>
      <c r="AI75" s="233" t="str">
        <f t="shared" si="39"/>
        <v/>
      </c>
      <c r="AJ75" s="232" t="str">
        <f t="shared" si="60"/>
        <v/>
      </c>
      <c r="AK75" s="232" t="str">
        <f t="shared" si="40"/>
        <v/>
      </c>
      <c r="AL75" s="233" t="str">
        <f t="shared" si="61"/>
        <v/>
      </c>
      <c r="AM75" s="233" t="str">
        <f t="shared" si="41"/>
        <v/>
      </c>
      <c r="AN75" s="232" t="str">
        <f t="shared" si="62"/>
        <v/>
      </c>
      <c r="AO75" s="232" t="str">
        <f t="shared" si="42"/>
        <v/>
      </c>
      <c r="AP75" s="233" t="str">
        <f t="shared" si="63"/>
        <v/>
      </c>
      <c r="AQ75" s="233" t="str">
        <f t="shared" si="43"/>
        <v/>
      </c>
      <c r="AR75" s="232" t="str">
        <f t="shared" si="64"/>
        <v/>
      </c>
      <c r="AS75" s="232" t="str">
        <f t="shared" si="44"/>
        <v/>
      </c>
      <c r="AT75" s="233" t="str">
        <f t="shared" si="65"/>
        <v/>
      </c>
      <c r="AU75" s="233" t="str">
        <f t="shared" si="25"/>
        <v/>
      </c>
      <c r="AV75" s="204" t="str">
        <f t="shared" si="66"/>
        <v/>
      </c>
      <c r="AW75" s="234" t="str">
        <f t="shared" si="45"/>
        <v/>
      </c>
      <c r="BB75" s="105" t="str">
        <f t="shared" si="67"/>
        <v/>
      </c>
      <c r="BC75" s="105" t="str">
        <f t="shared" si="67"/>
        <v/>
      </c>
      <c r="BE75" s="200">
        <f t="shared" si="27"/>
        <v>1</v>
      </c>
    </row>
    <row r="76" spans="2:57" ht="15.75" hidden="1" x14ac:dyDescent="0.25">
      <c r="B76" s="184" t="str">
        <f t="shared" si="0"/>
        <v/>
      </c>
      <c r="C76" s="178" t="str">
        <f>'התחשיב הבסיסי'!C76</f>
        <v/>
      </c>
      <c r="D76" s="230" t="str">
        <f>IF($C76="","",IF('שנת התחרות'!Z76="",$BB$1,'שנת התחרות'!J76))</f>
        <v/>
      </c>
      <c r="E76" s="409"/>
      <c r="F76" s="230" t="str">
        <f t="shared" si="24"/>
        <v/>
      </c>
      <c r="G76" s="201">
        <v>1</v>
      </c>
      <c r="H76" s="202" t="str">
        <f t="shared" si="46"/>
        <v/>
      </c>
      <c r="I76" s="203" t="str">
        <f t="shared" si="2"/>
        <v/>
      </c>
      <c r="J76" s="231" t="str">
        <f t="shared" si="47"/>
        <v/>
      </c>
      <c r="K76" s="231" t="str">
        <f t="shared" si="4"/>
        <v/>
      </c>
      <c r="L76" s="232" t="str">
        <f t="shared" si="48"/>
        <v/>
      </c>
      <c r="M76" s="232" t="str">
        <f t="shared" si="28"/>
        <v/>
      </c>
      <c r="N76" s="233" t="str">
        <f t="shared" si="49"/>
        <v/>
      </c>
      <c r="O76" s="233" t="str">
        <f t="shared" si="29"/>
        <v/>
      </c>
      <c r="P76" s="232" t="str">
        <f t="shared" si="50"/>
        <v/>
      </c>
      <c r="Q76" s="232" t="str">
        <f t="shared" si="30"/>
        <v/>
      </c>
      <c r="R76" s="233" t="str">
        <f t="shared" si="51"/>
        <v/>
      </c>
      <c r="S76" s="233" t="str">
        <f t="shared" si="31"/>
        <v/>
      </c>
      <c r="T76" s="232" t="str">
        <f t="shared" si="52"/>
        <v/>
      </c>
      <c r="U76" s="232" t="str">
        <f t="shared" si="32"/>
        <v/>
      </c>
      <c r="V76" s="233" t="str">
        <f t="shared" si="53"/>
        <v/>
      </c>
      <c r="W76" s="233" t="str">
        <f t="shared" si="33"/>
        <v/>
      </c>
      <c r="X76" s="232" t="str">
        <f t="shared" si="54"/>
        <v/>
      </c>
      <c r="Y76" s="232" t="str">
        <f t="shared" si="34"/>
        <v/>
      </c>
      <c r="Z76" s="233" t="str">
        <f t="shared" si="55"/>
        <v/>
      </c>
      <c r="AA76" s="233" t="str">
        <f t="shared" si="35"/>
        <v/>
      </c>
      <c r="AB76" s="232" t="str">
        <f t="shared" si="56"/>
        <v/>
      </c>
      <c r="AC76" s="232" t="str">
        <f t="shared" si="36"/>
        <v/>
      </c>
      <c r="AD76" s="233" t="str">
        <f t="shared" si="57"/>
        <v/>
      </c>
      <c r="AE76" s="233" t="str">
        <f t="shared" si="37"/>
        <v/>
      </c>
      <c r="AF76" s="232" t="str">
        <f t="shared" si="58"/>
        <v/>
      </c>
      <c r="AG76" s="232" t="str">
        <f t="shared" si="38"/>
        <v/>
      </c>
      <c r="AH76" s="233" t="str">
        <f t="shared" si="59"/>
        <v/>
      </c>
      <c r="AI76" s="233" t="str">
        <f t="shared" si="39"/>
        <v/>
      </c>
      <c r="AJ76" s="232" t="str">
        <f t="shared" si="60"/>
        <v/>
      </c>
      <c r="AK76" s="232" t="str">
        <f t="shared" si="40"/>
        <v/>
      </c>
      <c r="AL76" s="233" t="str">
        <f t="shared" si="61"/>
        <v/>
      </c>
      <c r="AM76" s="233" t="str">
        <f t="shared" si="41"/>
        <v/>
      </c>
      <c r="AN76" s="232" t="str">
        <f t="shared" si="62"/>
        <v/>
      </c>
      <c r="AO76" s="232" t="str">
        <f t="shared" si="42"/>
        <v/>
      </c>
      <c r="AP76" s="233" t="str">
        <f t="shared" si="63"/>
        <v/>
      </c>
      <c r="AQ76" s="233" t="str">
        <f t="shared" si="43"/>
        <v/>
      </c>
      <c r="AR76" s="232" t="str">
        <f t="shared" si="64"/>
        <v/>
      </c>
      <c r="AS76" s="232" t="str">
        <f t="shared" si="44"/>
        <v/>
      </c>
      <c r="AT76" s="233" t="str">
        <f t="shared" si="65"/>
        <v/>
      </c>
      <c r="AU76" s="233" t="str">
        <f t="shared" si="25"/>
        <v/>
      </c>
      <c r="AV76" s="204" t="str">
        <f t="shared" si="66"/>
        <v/>
      </c>
      <c r="AW76" s="234" t="str">
        <f t="shared" si="45"/>
        <v/>
      </c>
      <c r="BB76" s="105" t="str">
        <f t="shared" si="67"/>
        <v/>
      </c>
      <c r="BC76" s="105" t="str">
        <f t="shared" si="67"/>
        <v/>
      </c>
      <c r="BE76" s="200">
        <f t="shared" si="27"/>
        <v>1</v>
      </c>
    </row>
    <row r="77" spans="2:57" ht="15.75" hidden="1" x14ac:dyDescent="0.25">
      <c r="B77" s="184" t="str">
        <f t="shared" si="0"/>
        <v/>
      </c>
      <c r="C77" s="178" t="str">
        <f>'התחשיב הבסיסי'!C77</f>
        <v/>
      </c>
      <c r="D77" s="230" t="str">
        <f>IF($C77="","",IF('שנת התחרות'!Z77="",$BB$1,'שנת התחרות'!J77))</f>
        <v/>
      </c>
      <c r="E77" s="409"/>
      <c r="F77" s="230" t="str">
        <f t="shared" si="24"/>
        <v/>
      </c>
      <c r="G77" s="201">
        <v>1</v>
      </c>
      <c r="H77" s="202" t="str">
        <f t="shared" si="46"/>
        <v/>
      </c>
      <c r="I77" s="203" t="str">
        <f t="shared" si="2"/>
        <v/>
      </c>
      <c r="J77" s="231" t="str">
        <f t="shared" si="47"/>
        <v/>
      </c>
      <c r="K77" s="231" t="str">
        <f t="shared" si="4"/>
        <v/>
      </c>
      <c r="L77" s="232" t="str">
        <f t="shared" si="48"/>
        <v/>
      </c>
      <c r="M77" s="232" t="str">
        <f t="shared" si="28"/>
        <v/>
      </c>
      <c r="N77" s="233" t="str">
        <f t="shared" si="49"/>
        <v/>
      </c>
      <c r="O77" s="233" t="str">
        <f t="shared" si="29"/>
        <v/>
      </c>
      <c r="P77" s="232" t="str">
        <f t="shared" si="50"/>
        <v/>
      </c>
      <c r="Q77" s="232" t="str">
        <f t="shared" si="30"/>
        <v/>
      </c>
      <c r="R77" s="233" t="str">
        <f t="shared" si="51"/>
        <v/>
      </c>
      <c r="S77" s="233" t="str">
        <f t="shared" si="31"/>
        <v/>
      </c>
      <c r="T77" s="232" t="str">
        <f t="shared" si="52"/>
        <v/>
      </c>
      <c r="U77" s="232" t="str">
        <f t="shared" si="32"/>
        <v/>
      </c>
      <c r="V77" s="233" t="str">
        <f t="shared" si="53"/>
        <v/>
      </c>
      <c r="W77" s="233" t="str">
        <f t="shared" si="33"/>
        <v/>
      </c>
      <c r="X77" s="232" t="str">
        <f t="shared" si="54"/>
        <v/>
      </c>
      <c r="Y77" s="232" t="str">
        <f t="shared" si="34"/>
        <v/>
      </c>
      <c r="Z77" s="233" t="str">
        <f t="shared" si="55"/>
        <v/>
      </c>
      <c r="AA77" s="233" t="str">
        <f t="shared" si="35"/>
        <v/>
      </c>
      <c r="AB77" s="232" t="str">
        <f t="shared" si="56"/>
        <v/>
      </c>
      <c r="AC77" s="232" t="str">
        <f t="shared" si="36"/>
        <v/>
      </c>
      <c r="AD77" s="233" t="str">
        <f t="shared" si="57"/>
        <v/>
      </c>
      <c r="AE77" s="233" t="str">
        <f t="shared" si="37"/>
        <v/>
      </c>
      <c r="AF77" s="232" t="str">
        <f t="shared" si="58"/>
        <v/>
      </c>
      <c r="AG77" s="232" t="str">
        <f t="shared" si="38"/>
        <v/>
      </c>
      <c r="AH77" s="233" t="str">
        <f t="shared" si="59"/>
        <v/>
      </c>
      <c r="AI77" s="233" t="str">
        <f t="shared" si="39"/>
        <v/>
      </c>
      <c r="AJ77" s="232" t="str">
        <f t="shared" si="60"/>
        <v/>
      </c>
      <c r="AK77" s="232" t="str">
        <f t="shared" si="40"/>
        <v/>
      </c>
      <c r="AL77" s="233" t="str">
        <f t="shared" si="61"/>
        <v/>
      </c>
      <c r="AM77" s="233" t="str">
        <f t="shared" si="41"/>
        <v/>
      </c>
      <c r="AN77" s="232" t="str">
        <f t="shared" si="62"/>
        <v/>
      </c>
      <c r="AO77" s="232" t="str">
        <f t="shared" si="42"/>
        <v/>
      </c>
      <c r="AP77" s="233" t="str">
        <f t="shared" si="63"/>
        <v/>
      </c>
      <c r="AQ77" s="233" t="str">
        <f t="shared" si="43"/>
        <v/>
      </c>
      <c r="AR77" s="232" t="str">
        <f t="shared" si="64"/>
        <v/>
      </c>
      <c r="AS77" s="232" t="str">
        <f t="shared" si="44"/>
        <v/>
      </c>
      <c r="AT77" s="233" t="str">
        <f t="shared" si="65"/>
        <v/>
      </c>
      <c r="AU77" s="233" t="str">
        <f t="shared" si="25"/>
        <v/>
      </c>
      <c r="AV77" s="204" t="str">
        <f t="shared" si="66"/>
        <v/>
      </c>
      <c r="AW77" s="234" t="str">
        <f t="shared" si="45"/>
        <v/>
      </c>
      <c r="BB77" s="105" t="str">
        <f t="shared" si="67"/>
        <v/>
      </c>
      <c r="BC77" s="105" t="str">
        <f t="shared" si="67"/>
        <v/>
      </c>
      <c r="BE77" s="200">
        <f t="shared" si="27"/>
        <v>1</v>
      </c>
    </row>
    <row r="78" spans="2:57" ht="15.75" hidden="1" x14ac:dyDescent="0.25">
      <c r="B78" s="184" t="str">
        <f t="shared" si="0"/>
        <v/>
      </c>
      <c r="C78" s="178" t="str">
        <f>'התחשיב הבסיסי'!C78</f>
        <v/>
      </c>
      <c r="D78" s="230" t="str">
        <f>IF($C78="","",IF('שנת התחרות'!Z78="",$BB$1,'שנת התחרות'!J78))</f>
        <v/>
      </c>
      <c r="E78" s="409"/>
      <c r="F78" s="230" t="str">
        <f t="shared" si="24"/>
        <v/>
      </c>
      <c r="G78" s="201">
        <v>1</v>
      </c>
      <c r="H78" s="202" t="str">
        <f t="shared" si="46"/>
        <v/>
      </c>
      <c r="I78" s="203" t="str">
        <f t="shared" si="2"/>
        <v/>
      </c>
      <c r="J78" s="231" t="str">
        <f t="shared" si="47"/>
        <v/>
      </c>
      <c r="K78" s="231" t="str">
        <f t="shared" si="4"/>
        <v/>
      </c>
      <c r="L78" s="232" t="str">
        <f t="shared" si="48"/>
        <v/>
      </c>
      <c r="M78" s="232" t="str">
        <f t="shared" si="28"/>
        <v/>
      </c>
      <c r="N78" s="233" t="str">
        <f t="shared" si="49"/>
        <v/>
      </c>
      <c r="O78" s="233" t="str">
        <f t="shared" si="29"/>
        <v/>
      </c>
      <c r="P78" s="232" t="str">
        <f t="shared" si="50"/>
        <v/>
      </c>
      <c r="Q78" s="232" t="str">
        <f t="shared" si="30"/>
        <v/>
      </c>
      <c r="R78" s="233" t="str">
        <f t="shared" si="51"/>
        <v/>
      </c>
      <c r="S78" s="233" t="str">
        <f t="shared" si="31"/>
        <v/>
      </c>
      <c r="T78" s="232" t="str">
        <f t="shared" si="52"/>
        <v/>
      </c>
      <c r="U78" s="232" t="str">
        <f t="shared" si="32"/>
        <v/>
      </c>
      <c r="V78" s="233" t="str">
        <f t="shared" si="53"/>
        <v/>
      </c>
      <c r="W78" s="233" t="str">
        <f t="shared" si="33"/>
        <v/>
      </c>
      <c r="X78" s="232" t="str">
        <f t="shared" si="54"/>
        <v/>
      </c>
      <c r="Y78" s="232" t="str">
        <f t="shared" si="34"/>
        <v/>
      </c>
      <c r="Z78" s="233" t="str">
        <f t="shared" si="55"/>
        <v/>
      </c>
      <c r="AA78" s="233" t="str">
        <f t="shared" si="35"/>
        <v/>
      </c>
      <c r="AB78" s="232" t="str">
        <f t="shared" si="56"/>
        <v/>
      </c>
      <c r="AC78" s="232" t="str">
        <f t="shared" si="36"/>
        <v/>
      </c>
      <c r="AD78" s="233" t="str">
        <f t="shared" si="57"/>
        <v/>
      </c>
      <c r="AE78" s="233" t="str">
        <f t="shared" si="37"/>
        <v/>
      </c>
      <c r="AF78" s="232" t="str">
        <f t="shared" si="58"/>
        <v/>
      </c>
      <c r="AG78" s="232" t="str">
        <f t="shared" si="38"/>
        <v/>
      </c>
      <c r="AH78" s="233" t="str">
        <f t="shared" si="59"/>
        <v/>
      </c>
      <c r="AI78" s="233" t="str">
        <f t="shared" si="39"/>
        <v/>
      </c>
      <c r="AJ78" s="232" t="str">
        <f t="shared" si="60"/>
        <v/>
      </c>
      <c r="AK78" s="232" t="str">
        <f t="shared" si="40"/>
        <v/>
      </c>
      <c r="AL78" s="233" t="str">
        <f t="shared" si="61"/>
        <v/>
      </c>
      <c r="AM78" s="233" t="str">
        <f t="shared" si="41"/>
        <v/>
      </c>
      <c r="AN78" s="232" t="str">
        <f t="shared" si="62"/>
        <v/>
      </c>
      <c r="AO78" s="232" t="str">
        <f t="shared" si="42"/>
        <v/>
      </c>
      <c r="AP78" s="233" t="str">
        <f t="shared" si="63"/>
        <v/>
      </c>
      <c r="AQ78" s="233" t="str">
        <f t="shared" si="43"/>
        <v/>
      </c>
      <c r="AR78" s="232" t="str">
        <f t="shared" si="64"/>
        <v/>
      </c>
      <c r="AS78" s="232" t="str">
        <f t="shared" si="44"/>
        <v/>
      </c>
      <c r="AT78" s="233" t="str">
        <f t="shared" si="65"/>
        <v/>
      </c>
      <c r="AU78" s="233" t="str">
        <f t="shared" si="25"/>
        <v/>
      </c>
      <c r="AV78" s="204" t="str">
        <f t="shared" si="66"/>
        <v/>
      </c>
      <c r="AW78" s="234" t="str">
        <f t="shared" si="45"/>
        <v/>
      </c>
      <c r="BB78" s="105" t="str">
        <f t="shared" si="67"/>
        <v/>
      </c>
      <c r="BC78" s="105" t="str">
        <f t="shared" si="67"/>
        <v/>
      </c>
      <c r="BE78" s="200">
        <f t="shared" si="27"/>
        <v>1</v>
      </c>
    </row>
    <row r="79" spans="2:57" ht="15.75" hidden="1" x14ac:dyDescent="0.25">
      <c r="B79" s="184" t="str">
        <f t="shared" si="0"/>
        <v/>
      </c>
      <c r="C79" s="178" t="str">
        <f>'התחשיב הבסיסי'!C79</f>
        <v/>
      </c>
      <c r="D79" s="230" t="str">
        <f>IF($C79="","",IF('שנת התחרות'!Z79="",$BB$1,'שנת התחרות'!J79))</f>
        <v/>
      </c>
      <c r="E79" s="409"/>
      <c r="F79" s="230" t="str">
        <f t="shared" si="24"/>
        <v/>
      </c>
      <c r="G79" s="201">
        <v>1</v>
      </c>
      <c r="H79" s="202" t="str">
        <f t="shared" si="46"/>
        <v/>
      </c>
      <c r="I79" s="203" t="str">
        <f t="shared" si="2"/>
        <v/>
      </c>
      <c r="J79" s="231" t="str">
        <f t="shared" si="47"/>
        <v/>
      </c>
      <c r="K79" s="231" t="str">
        <f t="shared" si="4"/>
        <v/>
      </c>
      <c r="L79" s="232" t="str">
        <f t="shared" si="48"/>
        <v/>
      </c>
      <c r="M79" s="232" t="str">
        <f t="shared" si="28"/>
        <v/>
      </c>
      <c r="N79" s="233" t="str">
        <f t="shared" si="49"/>
        <v/>
      </c>
      <c r="O79" s="233" t="str">
        <f t="shared" si="29"/>
        <v/>
      </c>
      <c r="P79" s="232" t="str">
        <f t="shared" si="50"/>
        <v/>
      </c>
      <c r="Q79" s="232" t="str">
        <f t="shared" si="30"/>
        <v/>
      </c>
      <c r="R79" s="233" t="str">
        <f t="shared" si="51"/>
        <v/>
      </c>
      <c r="S79" s="233" t="str">
        <f t="shared" si="31"/>
        <v/>
      </c>
      <c r="T79" s="232" t="str">
        <f t="shared" si="52"/>
        <v/>
      </c>
      <c r="U79" s="232" t="str">
        <f t="shared" si="32"/>
        <v/>
      </c>
      <c r="V79" s="233" t="str">
        <f t="shared" si="53"/>
        <v/>
      </c>
      <c r="W79" s="233" t="str">
        <f t="shared" si="33"/>
        <v/>
      </c>
      <c r="X79" s="232" t="str">
        <f t="shared" si="54"/>
        <v/>
      </c>
      <c r="Y79" s="232" t="str">
        <f t="shared" si="34"/>
        <v/>
      </c>
      <c r="Z79" s="233" t="str">
        <f t="shared" si="55"/>
        <v/>
      </c>
      <c r="AA79" s="233" t="str">
        <f t="shared" si="35"/>
        <v/>
      </c>
      <c r="AB79" s="232" t="str">
        <f t="shared" si="56"/>
        <v/>
      </c>
      <c r="AC79" s="232" t="str">
        <f t="shared" si="36"/>
        <v/>
      </c>
      <c r="AD79" s="233" t="str">
        <f t="shared" si="57"/>
        <v/>
      </c>
      <c r="AE79" s="233" t="str">
        <f t="shared" si="37"/>
        <v/>
      </c>
      <c r="AF79" s="232" t="str">
        <f t="shared" si="58"/>
        <v/>
      </c>
      <c r="AG79" s="232" t="str">
        <f t="shared" si="38"/>
        <v/>
      </c>
      <c r="AH79" s="233" t="str">
        <f t="shared" si="59"/>
        <v/>
      </c>
      <c r="AI79" s="233" t="str">
        <f t="shared" si="39"/>
        <v/>
      </c>
      <c r="AJ79" s="232" t="str">
        <f t="shared" si="60"/>
        <v/>
      </c>
      <c r="AK79" s="232" t="str">
        <f t="shared" si="40"/>
        <v/>
      </c>
      <c r="AL79" s="233" t="str">
        <f t="shared" si="61"/>
        <v/>
      </c>
      <c r="AM79" s="233" t="str">
        <f t="shared" si="41"/>
        <v/>
      </c>
      <c r="AN79" s="232" t="str">
        <f t="shared" si="62"/>
        <v/>
      </c>
      <c r="AO79" s="232" t="str">
        <f t="shared" si="42"/>
        <v/>
      </c>
      <c r="AP79" s="233" t="str">
        <f t="shared" si="63"/>
        <v/>
      </c>
      <c r="AQ79" s="233" t="str">
        <f t="shared" si="43"/>
        <v/>
      </c>
      <c r="AR79" s="232" t="str">
        <f t="shared" si="64"/>
        <v/>
      </c>
      <c r="AS79" s="232" t="str">
        <f t="shared" si="44"/>
        <v/>
      </c>
      <c r="AT79" s="233" t="str">
        <f t="shared" si="65"/>
        <v/>
      </c>
      <c r="AU79" s="233" t="str">
        <f t="shared" si="25"/>
        <v/>
      </c>
      <c r="AV79" s="204" t="str">
        <f t="shared" si="66"/>
        <v/>
      </c>
      <c r="AW79" s="234" t="str">
        <f t="shared" si="45"/>
        <v/>
      </c>
      <c r="BB79" s="105" t="str">
        <f t="shared" si="67"/>
        <v/>
      </c>
      <c r="BC79" s="105" t="str">
        <f t="shared" si="67"/>
        <v/>
      </c>
      <c r="BE79" s="200">
        <f t="shared" si="27"/>
        <v>1</v>
      </c>
    </row>
    <row r="80" spans="2:57" ht="15.75" hidden="1" x14ac:dyDescent="0.25">
      <c r="B80" s="184" t="str">
        <f t="shared" si="0"/>
        <v/>
      </c>
      <c r="C80" s="178" t="str">
        <f>'התחשיב הבסיסי'!C80</f>
        <v/>
      </c>
      <c r="D80" s="230" t="str">
        <f>IF($C80="","",IF('שנת התחרות'!Z80="",$BB$1,'שנת התחרות'!J80))</f>
        <v/>
      </c>
      <c r="E80" s="409"/>
      <c r="F80" s="230" t="str">
        <f t="shared" si="24"/>
        <v/>
      </c>
      <c r="G80" s="201">
        <v>1</v>
      </c>
      <c r="H80" s="202" t="str">
        <f t="shared" si="46"/>
        <v/>
      </c>
      <c r="I80" s="203" t="str">
        <f t="shared" si="2"/>
        <v/>
      </c>
      <c r="J80" s="231" t="str">
        <f t="shared" si="47"/>
        <v/>
      </c>
      <c r="K80" s="231" t="str">
        <f t="shared" si="4"/>
        <v/>
      </c>
      <c r="L80" s="232" t="str">
        <f t="shared" si="48"/>
        <v/>
      </c>
      <c r="M80" s="232" t="str">
        <f t="shared" si="28"/>
        <v/>
      </c>
      <c r="N80" s="233" t="str">
        <f t="shared" si="49"/>
        <v/>
      </c>
      <c r="O80" s="233" t="str">
        <f t="shared" si="29"/>
        <v/>
      </c>
      <c r="P80" s="232" t="str">
        <f t="shared" si="50"/>
        <v/>
      </c>
      <c r="Q80" s="232" t="str">
        <f t="shared" si="30"/>
        <v/>
      </c>
      <c r="R80" s="233" t="str">
        <f t="shared" si="51"/>
        <v/>
      </c>
      <c r="S80" s="233" t="str">
        <f t="shared" si="31"/>
        <v/>
      </c>
      <c r="T80" s="232" t="str">
        <f t="shared" si="52"/>
        <v/>
      </c>
      <c r="U80" s="232" t="str">
        <f t="shared" si="32"/>
        <v/>
      </c>
      <c r="V80" s="233" t="str">
        <f t="shared" si="53"/>
        <v/>
      </c>
      <c r="W80" s="233" t="str">
        <f t="shared" si="33"/>
        <v/>
      </c>
      <c r="X80" s="232" t="str">
        <f t="shared" si="54"/>
        <v/>
      </c>
      <c r="Y80" s="232" t="str">
        <f t="shared" si="34"/>
        <v/>
      </c>
      <c r="Z80" s="233" t="str">
        <f t="shared" si="55"/>
        <v/>
      </c>
      <c r="AA80" s="233" t="str">
        <f t="shared" si="35"/>
        <v/>
      </c>
      <c r="AB80" s="232" t="str">
        <f t="shared" si="56"/>
        <v/>
      </c>
      <c r="AC80" s="232" t="str">
        <f t="shared" si="36"/>
        <v/>
      </c>
      <c r="AD80" s="233" t="str">
        <f t="shared" si="57"/>
        <v/>
      </c>
      <c r="AE80" s="233" t="str">
        <f t="shared" si="37"/>
        <v/>
      </c>
      <c r="AF80" s="232" t="str">
        <f t="shared" si="58"/>
        <v/>
      </c>
      <c r="AG80" s="232" t="str">
        <f t="shared" si="38"/>
        <v/>
      </c>
      <c r="AH80" s="233" t="str">
        <f t="shared" si="59"/>
        <v/>
      </c>
      <c r="AI80" s="233" t="str">
        <f t="shared" si="39"/>
        <v/>
      </c>
      <c r="AJ80" s="232" t="str">
        <f t="shared" si="60"/>
        <v/>
      </c>
      <c r="AK80" s="232" t="str">
        <f t="shared" si="40"/>
        <v/>
      </c>
      <c r="AL80" s="233" t="str">
        <f t="shared" si="61"/>
        <v/>
      </c>
      <c r="AM80" s="233" t="str">
        <f t="shared" si="41"/>
        <v/>
      </c>
      <c r="AN80" s="232" t="str">
        <f t="shared" si="62"/>
        <v/>
      </c>
      <c r="AO80" s="232" t="str">
        <f t="shared" si="42"/>
        <v/>
      </c>
      <c r="AP80" s="233" t="str">
        <f t="shared" si="63"/>
        <v/>
      </c>
      <c r="AQ80" s="233" t="str">
        <f t="shared" si="43"/>
        <v/>
      </c>
      <c r="AR80" s="232" t="str">
        <f t="shared" si="64"/>
        <v/>
      </c>
      <c r="AS80" s="232" t="str">
        <f t="shared" si="44"/>
        <v/>
      </c>
      <c r="AT80" s="233" t="str">
        <f t="shared" si="65"/>
        <v/>
      </c>
      <c r="AU80" s="233" t="str">
        <f t="shared" si="25"/>
        <v/>
      </c>
      <c r="AV80" s="204" t="str">
        <f t="shared" si="66"/>
        <v/>
      </c>
      <c r="AW80" s="234" t="str">
        <f t="shared" si="45"/>
        <v/>
      </c>
      <c r="BB80" s="105" t="str">
        <f t="shared" si="67"/>
        <v/>
      </c>
      <c r="BC80" s="105" t="str">
        <f t="shared" si="67"/>
        <v/>
      </c>
      <c r="BE80" s="200">
        <f t="shared" si="27"/>
        <v>1</v>
      </c>
    </row>
    <row r="81" spans="2:57" ht="15.75" hidden="1" x14ac:dyDescent="0.25">
      <c r="B81" s="184" t="str">
        <f t="shared" si="0"/>
        <v/>
      </c>
      <c r="C81" s="178" t="str">
        <f>'התחשיב הבסיסי'!C81</f>
        <v/>
      </c>
      <c r="D81" s="230" t="str">
        <f>IF($C81="","",IF('שנת התחרות'!Z81="",$BB$1,'שנת התחרות'!J81))</f>
        <v/>
      </c>
      <c r="E81" s="409"/>
      <c r="F81" s="230" t="str">
        <f t="shared" si="24"/>
        <v/>
      </c>
      <c r="G81" s="201">
        <v>1</v>
      </c>
      <c r="H81" s="202" t="str">
        <f t="shared" si="46"/>
        <v/>
      </c>
      <c r="I81" s="203" t="str">
        <f t="shared" si="2"/>
        <v/>
      </c>
      <c r="J81" s="231" t="str">
        <f t="shared" si="47"/>
        <v/>
      </c>
      <c r="K81" s="231" t="str">
        <f t="shared" si="4"/>
        <v/>
      </c>
      <c r="L81" s="232" t="str">
        <f t="shared" si="48"/>
        <v/>
      </c>
      <c r="M81" s="232" t="str">
        <f t="shared" si="28"/>
        <v/>
      </c>
      <c r="N81" s="233" t="str">
        <f t="shared" si="49"/>
        <v/>
      </c>
      <c r="O81" s="233" t="str">
        <f t="shared" si="29"/>
        <v/>
      </c>
      <c r="P81" s="232" t="str">
        <f t="shared" si="50"/>
        <v/>
      </c>
      <c r="Q81" s="232" t="str">
        <f t="shared" si="30"/>
        <v/>
      </c>
      <c r="R81" s="233" t="str">
        <f t="shared" si="51"/>
        <v/>
      </c>
      <c r="S81" s="233" t="str">
        <f t="shared" si="31"/>
        <v/>
      </c>
      <c r="T81" s="232" t="str">
        <f t="shared" si="52"/>
        <v/>
      </c>
      <c r="U81" s="232" t="str">
        <f t="shared" si="32"/>
        <v/>
      </c>
      <c r="V81" s="233" t="str">
        <f t="shared" si="53"/>
        <v/>
      </c>
      <c r="W81" s="233" t="str">
        <f t="shared" si="33"/>
        <v/>
      </c>
      <c r="X81" s="232" t="str">
        <f t="shared" si="54"/>
        <v/>
      </c>
      <c r="Y81" s="232" t="str">
        <f t="shared" si="34"/>
        <v/>
      </c>
      <c r="Z81" s="233" t="str">
        <f t="shared" si="55"/>
        <v/>
      </c>
      <c r="AA81" s="233" t="str">
        <f t="shared" si="35"/>
        <v/>
      </c>
      <c r="AB81" s="232" t="str">
        <f t="shared" si="56"/>
        <v/>
      </c>
      <c r="AC81" s="232" t="str">
        <f t="shared" si="36"/>
        <v/>
      </c>
      <c r="AD81" s="233" t="str">
        <f t="shared" si="57"/>
        <v/>
      </c>
      <c r="AE81" s="233" t="str">
        <f t="shared" si="37"/>
        <v/>
      </c>
      <c r="AF81" s="232" t="str">
        <f t="shared" si="58"/>
        <v/>
      </c>
      <c r="AG81" s="232" t="str">
        <f t="shared" si="38"/>
        <v/>
      </c>
      <c r="AH81" s="233" t="str">
        <f t="shared" si="59"/>
        <v/>
      </c>
      <c r="AI81" s="233" t="str">
        <f t="shared" si="39"/>
        <v/>
      </c>
      <c r="AJ81" s="232" t="str">
        <f t="shared" si="60"/>
        <v/>
      </c>
      <c r="AK81" s="232" t="str">
        <f t="shared" si="40"/>
        <v/>
      </c>
      <c r="AL81" s="233" t="str">
        <f t="shared" si="61"/>
        <v/>
      </c>
      <c r="AM81" s="233" t="str">
        <f t="shared" si="41"/>
        <v/>
      </c>
      <c r="AN81" s="232" t="str">
        <f t="shared" si="62"/>
        <v/>
      </c>
      <c r="AO81" s="232" t="str">
        <f t="shared" si="42"/>
        <v/>
      </c>
      <c r="AP81" s="233" t="str">
        <f t="shared" si="63"/>
        <v/>
      </c>
      <c r="AQ81" s="233" t="str">
        <f t="shared" si="43"/>
        <v/>
      </c>
      <c r="AR81" s="232" t="str">
        <f t="shared" si="64"/>
        <v/>
      </c>
      <c r="AS81" s="232" t="str">
        <f t="shared" si="44"/>
        <v/>
      </c>
      <c r="AT81" s="233" t="str">
        <f t="shared" si="65"/>
        <v/>
      </c>
      <c r="AU81" s="233" t="str">
        <f t="shared" si="25"/>
        <v/>
      </c>
      <c r="AV81" s="204" t="str">
        <f t="shared" si="66"/>
        <v/>
      </c>
      <c r="AW81" s="234" t="str">
        <f t="shared" si="45"/>
        <v/>
      </c>
      <c r="BB81" s="105" t="str">
        <f t="shared" si="67"/>
        <v/>
      </c>
      <c r="BC81" s="105" t="str">
        <f t="shared" si="67"/>
        <v/>
      </c>
      <c r="BE81" s="200">
        <f t="shared" si="27"/>
        <v>1</v>
      </c>
    </row>
    <row r="82" spans="2:57" ht="15.75" hidden="1" x14ac:dyDescent="0.25">
      <c r="B82" s="184" t="str">
        <f t="shared" si="0"/>
        <v/>
      </c>
      <c r="C82" s="178" t="str">
        <f>'התחשיב הבסיסי'!C82</f>
        <v/>
      </c>
      <c r="D82" s="230" t="str">
        <f>IF($C82="","",IF('שנת התחרות'!Z82="",$BB$1,'שנת התחרות'!J82))</f>
        <v/>
      </c>
      <c r="E82" s="409"/>
      <c r="F82" s="230" t="str">
        <f t="shared" si="24"/>
        <v/>
      </c>
      <c r="G82" s="201">
        <v>1</v>
      </c>
      <c r="H82" s="202" t="str">
        <f t="shared" si="46"/>
        <v/>
      </c>
      <c r="I82" s="203" t="str">
        <f t="shared" si="2"/>
        <v/>
      </c>
      <c r="J82" s="231" t="str">
        <f t="shared" si="47"/>
        <v/>
      </c>
      <c r="K82" s="231" t="str">
        <f t="shared" si="4"/>
        <v/>
      </c>
      <c r="L82" s="232" t="str">
        <f t="shared" si="48"/>
        <v/>
      </c>
      <c r="M82" s="232" t="str">
        <f t="shared" si="28"/>
        <v/>
      </c>
      <c r="N82" s="233" t="str">
        <f t="shared" si="49"/>
        <v/>
      </c>
      <c r="O82" s="233" t="str">
        <f t="shared" si="29"/>
        <v/>
      </c>
      <c r="P82" s="232" t="str">
        <f t="shared" si="50"/>
        <v/>
      </c>
      <c r="Q82" s="232" t="str">
        <f t="shared" si="30"/>
        <v/>
      </c>
      <c r="R82" s="233" t="str">
        <f t="shared" si="51"/>
        <v/>
      </c>
      <c r="S82" s="233" t="str">
        <f t="shared" si="31"/>
        <v/>
      </c>
      <c r="T82" s="232" t="str">
        <f t="shared" si="52"/>
        <v/>
      </c>
      <c r="U82" s="232" t="str">
        <f t="shared" si="32"/>
        <v/>
      </c>
      <c r="V82" s="233" t="str">
        <f t="shared" si="53"/>
        <v/>
      </c>
      <c r="W82" s="233" t="str">
        <f t="shared" si="33"/>
        <v/>
      </c>
      <c r="X82" s="232" t="str">
        <f t="shared" si="54"/>
        <v/>
      </c>
      <c r="Y82" s="232" t="str">
        <f t="shared" si="34"/>
        <v/>
      </c>
      <c r="Z82" s="233" t="str">
        <f t="shared" si="55"/>
        <v/>
      </c>
      <c r="AA82" s="233" t="str">
        <f t="shared" si="35"/>
        <v/>
      </c>
      <c r="AB82" s="232" t="str">
        <f t="shared" si="56"/>
        <v/>
      </c>
      <c r="AC82" s="232" t="str">
        <f t="shared" si="36"/>
        <v/>
      </c>
      <c r="AD82" s="233" t="str">
        <f t="shared" si="57"/>
        <v/>
      </c>
      <c r="AE82" s="233" t="str">
        <f t="shared" si="37"/>
        <v/>
      </c>
      <c r="AF82" s="232" t="str">
        <f t="shared" si="58"/>
        <v/>
      </c>
      <c r="AG82" s="232" t="str">
        <f t="shared" si="38"/>
        <v/>
      </c>
      <c r="AH82" s="233" t="str">
        <f t="shared" si="59"/>
        <v/>
      </c>
      <c r="AI82" s="233" t="str">
        <f t="shared" si="39"/>
        <v/>
      </c>
      <c r="AJ82" s="232" t="str">
        <f t="shared" si="60"/>
        <v/>
      </c>
      <c r="AK82" s="232" t="str">
        <f t="shared" si="40"/>
        <v/>
      </c>
      <c r="AL82" s="233" t="str">
        <f t="shared" si="61"/>
        <v/>
      </c>
      <c r="AM82" s="233" t="str">
        <f t="shared" si="41"/>
        <v/>
      </c>
      <c r="AN82" s="232" t="str">
        <f t="shared" si="62"/>
        <v/>
      </c>
      <c r="AO82" s="232" t="str">
        <f t="shared" si="42"/>
        <v/>
      </c>
      <c r="AP82" s="233" t="str">
        <f t="shared" si="63"/>
        <v/>
      </c>
      <c r="AQ82" s="233" t="str">
        <f t="shared" si="43"/>
        <v/>
      </c>
      <c r="AR82" s="232" t="str">
        <f t="shared" si="64"/>
        <v/>
      </c>
      <c r="AS82" s="232" t="str">
        <f t="shared" si="44"/>
        <v/>
      </c>
      <c r="AT82" s="233" t="str">
        <f t="shared" si="65"/>
        <v/>
      </c>
      <c r="AU82" s="233" t="str">
        <f t="shared" si="25"/>
        <v/>
      </c>
      <c r="AV82" s="204" t="str">
        <f t="shared" si="66"/>
        <v/>
      </c>
      <c r="AW82" s="234" t="str">
        <f t="shared" si="45"/>
        <v/>
      </c>
      <c r="BB82" s="105" t="str">
        <f t="shared" si="67"/>
        <v/>
      </c>
      <c r="BC82" s="105" t="str">
        <f t="shared" si="67"/>
        <v/>
      </c>
      <c r="BE82" s="200">
        <f t="shared" si="27"/>
        <v>1</v>
      </c>
    </row>
    <row r="83" spans="2:57" ht="15.75" hidden="1" x14ac:dyDescent="0.25">
      <c r="B83" s="184" t="str">
        <f t="shared" si="0"/>
        <v/>
      </c>
      <c r="C83" s="178" t="str">
        <f>'התחשיב הבסיסי'!C83</f>
        <v/>
      </c>
      <c r="D83" s="230" t="str">
        <f>IF($C83="","",IF('שנת התחרות'!Z83="",$BB$1,'שנת התחרות'!J83))</f>
        <v/>
      </c>
      <c r="E83" s="409"/>
      <c r="F83" s="230" t="str">
        <f t="shared" si="24"/>
        <v/>
      </c>
      <c r="G83" s="201">
        <v>1</v>
      </c>
      <c r="H83" s="202" t="str">
        <f t="shared" si="46"/>
        <v/>
      </c>
      <c r="I83" s="203" t="str">
        <f t="shared" si="2"/>
        <v/>
      </c>
      <c r="J83" s="231" t="str">
        <f t="shared" si="47"/>
        <v/>
      </c>
      <c r="K83" s="231" t="str">
        <f t="shared" si="4"/>
        <v/>
      </c>
      <c r="L83" s="232" t="str">
        <f t="shared" si="48"/>
        <v/>
      </c>
      <c r="M83" s="232" t="str">
        <f t="shared" si="28"/>
        <v/>
      </c>
      <c r="N83" s="233" t="str">
        <f t="shared" si="49"/>
        <v/>
      </c>
      <c r="O83" s="233" t="str">
        <f t="shared" si="29"/>
        <v/>
      </c>
      <c r="P83" s="232" t="str">
        <f t="shared" si="50"/>
        <v/>
      </c>
      <c r="Q83" s="232" t="str">
        <f t="shared" si="30"/>
        <v/>
      </c>
      <c r="R83" s="233" t="str">
        <f t="shared" si="51"/>
        <v/>
      </c>
      <c r="S83" s="233" t="str">
        <f t="shared" si="31"/>
        <v/>
      </c>
      <c r="T83" s="232" t="str">
        <f t="shared" si="52"/>
        <v/>
      </c>
      <c r="U83" s="232" t="str">
        <f t="shared" si="32"/>
        <v/>
      </c>
      <c r="V83" s="233" t="str">
        <f t="shared" si="53"/>
        <v/>
      </c>
      <c r="W83" s="233" t="str">
        <f t="shared" si="33"/>
        <v/>
      </c>
      <c r="X83" s="232" t="str">
        <f t="shared" si="54"/>
        <v/>
      </c>
      <c r="Y83" s="232" t="str">
        <f t="shared" si="34"/>
        <v/>
      </c>
      <c r="Z83" s="233" t="str">
        <f t="shared" si="55"/>
        <v/>
      </c>
      <c r="AA83" s="233" t="str">
        <f t="shared" si="35"/>
        <v/>
      </c>
      <c r="AB83" s="232" t="str">
        <f t="shared" si="56"/>
        <v/>
      </c>
      <c r="AC83" s="232" t="str">
        <f t="shared" si="36"/>
        <v/>
      </c>
      <c r="AD83" s="233" t="str">
        <f t="shared" si="57"/>
        <v/>
      </c>
      <c r="AE83" s="233" t="str">
        <f t="shared" si="37"/>
        <v/>
      </c>
      <c r="AF83" s="232" t="str">
        <f t="shared" si="58"/>
        <v/>
      </c>
      <c r="AG83" s="232" t="str">
        <f t="shared" si="38"/>
        <v/>
      </c>
      <c r="AH83" s="233" t="str">
        <f t="shared" si="59"/>
        <v/>
      </c>
      <c r="AI83" s="233" t="str">
        <f t="shared" si="39"/>
        <v/>
      </c>
      <c r="AJ83" s="232" t="str">
        <f t="shared" si="60"/>
        <v/>
      </c>
      <c r="AK83" s="232" t="str">
        <f t="shared" si="40"/>
        <v/>
      </c>
      <c r="AL83" s="233" t="str">
        <f t="shared" si="61"/>
        <v/>
      </c>
      <c r="AM83" s="233" t="str">
        <f t="shared" si="41"/>
        <v/>
      </c>
      <c r="AN83" s="232" t="str">
        <f t="shared" si="62"/>
        <v/>
      </c>
      <c r="AO83" s="232" t="str">
        <f t="shared" si="42"/>
        <v/>
      </c>
      <c r="AP83" s="233" t="str">
        <f t="shared" si="63"/>
        <v/>
      </c>
      <c r="AQ83" s="233" t="str">
        <f t="shared" si="43"/>
        <v/>
      </c>
      <c r="AR83" s="232" t="str">
        <f t="shared" si="64"/>
        <v/>
      </c>
      <c r="AS83" s="232" t="str">
        <f t="shared" si="44"/>
        <v/>
      </c>
      <c r="AT83" s="233" t="str">
        <f t="shared" si="65"/>
        <v/>
      </c>
      <c r="AU83" s="233" t="str">
        <f t="shared" si="25"/>
        <v/>
      </c>
      <c r="AV83" s="204" t="str">
        <f t="shared" si="66"/>
        <v/>
      </c>
      <c r="AW83" s="234" t="str">
        <f t="shared" si="45"/>
        <v/>
      </c>
      <c r="BB83" s="105" t="str">
        <f t="shared" si="67"/>
        <v/>
      </c>
      <c r="BC83" s="105" t="str">
        <f t="shared" si="67"/>
        <v/>
      </c>
      <c r="BE83" s="200">
        <f t="shared" si="27"/>
        <v>1</v>
      </c>
    </row>
    <row r="84" spans="2:57" ht="15.75" hidden="1" x14ac:dyDescent="0.25">
      <c r="B84" s="184" t="str">
        <f t="shared" si="0"/>
        <v/>
      </c>
      <c r="C84" s="178" t="str">
        <f>'התחשיב הבסיסי'!C84</f>
        <v/>
      </c>
      <c r="D84" s="230" t="str">
        <f>IF($C84="","",IF('שנת התחרות'!Z84="",$BB$1,'שנת התחרות'!J84))</f>
        <v/>
      </c>
      <c r="E84" s="409"/>
      <c r="F84" s="230" t="str">
        <f t="shared" si="24"/>
        <v/>
      </c>
      <c r="G84" s="201">
        <v>1</v>
      </c>
      <c r="H84" s="202" t="str">
        <f t="shared" si="46"/>
        <v/>
      </c>
      <c r="I84" s="203" t="str">
        <f t="shared" si="2"/>
        <v/>
      </c>
      <c r="J84" s="231" t="str">
        <f t="shared" si="47"/>
        <v/>
      </c>
      <c r="K84" s="231" t="str">
        <f t="shared" si="4"/>
        <v/>
      </c>
      <c r="L84" s="232" t="str">
        <f t="shared" si="48"/>
        <v/>
      </c>
      <c r="M84" s="232" t="str">
        <f t="shared" si="28"/>
        <v/>
      </c>
      <c r="N84" s="233" t="str">
        <f t="shared" si="49"/>
        <v/>
      </c>
      <c r="O84" s="233" t="str">
        <f t="shared" si="29"/>
        <v/>
      </c>
      <c r="P84" s="232" t="str">
        <f t="shared" si="50"/>
        <v/>
      </c>
      <c r="Q84" s="232" t="str">
        <f t="shared" si="30"/>
        <v/>
      </c>
      <c r="R84" s="233" t="str">
        <f t="shared" si="51"/>
        <v/>
      </c>
      <c r="S84" s="233" t="str">
        <f t="shared" si="31"/>
        <v/>
      </c>
      <c r="T84" s="232" t="str">
        <f t="shared" si="52"/>
        <v/>
      </c>
      <c r="U84" s="232" t="str">
        <f t="shared" si="32"/>
        <v/>
      </c>
      <c r="V84" s="233" t="str">
        <f t="shared" si="53"/>
        <v/>
      </c>
      <c r="W84" s="233" t="str">
        <f t="shared" si="33"/>
        <v/>
      </c>
      <c r="X84" s="232" t="str">
        <f t="shared" si="54"/>
        <v/>
      </c>
      <c r="Y84" s="232" t="str">
        <f t="shared" si="34"/>
        <v/>
      </c>
      <c r="Z84" s="233" t="str">
        <f t="shared" si="55"/>
        <v/>
      </c>
      <c r="AA84" s="233" t="str">
        <f t="shared" si="35"/>
        <v/>
      </c>
      <c r="AB84" s="232" t="str">
        <f t="shared" si="56"/>
        <v/>
      </c>
      <c r="AC84" s="232" t="str">
        <f t="shared" si="36"/>
        <v/>
      </c>
      <c r="AD84" s="233" t="str">
        <f t="shared" si="57"/>
        <v/>
      </c>
      <c r="AE84" s="233" t="str">
        <f t="shared" si="37"/>
        <v/>
      </c>
      <c r="AF84" s="232" t="str">
        <f t="shared" si="58"/>
        <v/>
      </c>
      <c r="AG84" s="232" t="str">
        <f t="shared" si="38"/>
        <v/>
      </c>
      <c r="AH84" s="233" t="str">
        <f t="shared" si="59"/>
        <v/>
      </c>
      <c r="AI84" s="233" t="str">
        <f t="shared" si="39"/>
        <v/>
      </c>
      <c r="AJ84" s="232" t="str">
        <f t="shared" si="60"/>
        <v/>
      </c>
      <c r="AK84" s="232" t="str">
        <f t="shared" si="40"/>
        <v/>
      </c>
      <c r="AL84" s="233" t="str">
        <f t="shared" si="61"/>
        <v/>
      </c>
      <c r="AM84" s="233" t="str">
        <f t="shared" si="41"/>
        <v/>
      </c>
      <c r="AN84" s="232" t="str">
        <f t="shared" si="62"/>
        <v/>
      </c>
      <c r="AO84" s="232" t="str">
        <f t="shared" si="42"/>
        <v/>
      </c>
      <c r="AP84" s="233" t="str">
        <f t="shared" si="63"/>
        <v/>
      </c>
      <c r="AQ84" s="233" t="str">
        <f t="shared" si="43"/>
        <v/>
      </c>
      <c r="AR84" s="232" t="str">
        <f t="shared" si="64"/>
        <v/>
      </c>
      <c r="AS84" s="232" t="str">
        <f t="shared" si="44"/>
        <v/>
      </c>
      <c r="AT84" s="233" t="str">
        <f t="shared" si="65"/>
        <v/>
      </c>
      <c r="AU84" s="233" t="str">
        <f t="shared" si="25"/>
        <v/>
      </c>
      <c r="AV84" s="204" t="str">
        <f t="shared" si="66"/>
        <v/>
      </c>
      <c r="AW84" s="234" t="str">
        <f t="shared" si="45"/>
        <v/>
      </c>
      <c r="BB84" s="105" t="str">
        <f t="shared" si="67"/>
        <v/>
      </c>
      <c r="BC84" s="105" t="str">
        <f t="shared" si="67"/>
        <v/>
      </c>
      <c r="BE84" s="200">
        <f t="shared" si="27"/>
        <v>1</v>
      </c>
    </row>
    <row r="85" spans="2:57" ht="15.75" hidden="1" x14ac:dyDescent="0.25">
      <c r="B85" s="184" t="str">
        <f t="shared" si="0"/>
        <v/>
      </c>
      <c r="C85" s="178" t="str">
        <f>'התחשיב הבסיסי'!C85</f>
        <v/>
      </c>
      <c r="D85" s="230" t="str">
        <f>IF($C85="","",IF('שנת התחרות'!Z85="",$BB$1,'שנת התחרות'!J85))</f>
        <v/>
      </c>
      <c r="E85" s="409"/>
      <c r="F85" s="230" t="str">
        <f t="shared" si="24"/>
        <v/>
      </c>
      <c r="G85" s="201">
        <v>1</v>
      </c>
      <c r="H85" s="202" t="str">
        <f t="shared" si="46"/>
        <v/>
      </c>
      <c r="I85" s="203" t="str">
        <f t="shared" si="2"/>
        <v/>
      </c>
      <c r="J85" s="231" t="str">
        <f t="shared" si="47"/>
        <v/>
      </c>
      <c r="K85" s="231" t="str">
        <f t="shared" si="4"/>
        <v/>
      </c>
      <c r="L85" s="232" t="str">
        <f t="shared" si="48"/>
        <v/>
      </c>
      <c r="M85" s="232" t="str">
        <f t="shared" si="28"/>
        <v/>
      </c>
      <c r="N85" s="233" t="str">
        <f t="shared" si="49"/>
        <v/>
      </c>
      <c r="O85" s="233" t="str">
        <f t="shared" si="29"/>
        <v/>
      </c>
      <c r="P85" s="232" t="str">
        <f t="shared" si="50"/>
        <v/>
      </c>
      <c r="Q85" s="232" t="str">
        <f t="shared" si="30"/>
        <v/>
      </c>
      <c r="R85" s="233" t="str">
        <f t="shared" si="51"/>
        <v/>
      </c>
      <c r="S85" s="233" t="str">
        <f t="shared" si="31"/>
        <v/>
      </c>
      <c r="T85" s="232" t="str">
        <f t="shared" si="52"/>
        <v/>
      </c>
      <c r="U85" s="232" t="str">
        <f t="shared" si="32"/>
        <v/>
      </c>
      <c r="V85" s="233" t="str">
        <f t="shared" si="53"/>
        <v/>
      </c>
      <c r="W85" s="233" t="str">
        <f t="shared" si="33"/>
        <v/>
      </c>
      <c r="X85" s="232" t="str">
        <f t="shared" si="54"/>
        <v/>
      </c>
      <c r="Y85" s="232" t="str">
        <f t="shared" si="34"/>
        <v/>
      </c>
      <c r="Z85" s="233" t="str">
        <f t="shared" si="55"/>
        <v/>
      </c>
      <c r="AA85" s="233" t="str">
        <f t="shared" si="35"/>
        <v/>
      </c>
      <c r="AB85" s="232" t="str">
        <f t="shared" si="56"/>
        <v/>
      </c>
      <c r="AC85" s="232" t="str">
        <f t="shared" si="36"/>
        <v/>
      </c>
      <c r="AD85" s="233" t="str">
        <f t="shared" si="57"/>
        <v/>
      </c>
      <c r="AE85" s="233" t="str">
        <f t="shared" si="37"/>
        <v/>
      </c>
      <c r="AF85" s="232" t="str">
        <f t="shared" si="58"/>
        <v/>
      </c>
      <c r="AG85" s="232" t="str">
        <f t="shared" si="38"/>
        <v/>
      </c>
      <c r="AH85" s="233" t="str">
        <f t="shared" si="59"/>
        <v/>
      </c>
      <c r="AI85" s="233" t="str">
        <f t="shared" si="39"/>
        <v/>
      </c>
      <c r="AJ85" s="232" t="str">
        <f t="shared" si="60"/>
        <v/>
      </c>
      <c r="AK85" s="232" t="str">
        <f t="shared" si="40"/>
        <v/>
      </c>
      <c r="AL85" s="233" t="str">
        <f t="shared" si="61"/>
        <v/>
      </c>
      <c r="AM85" s="233" t="str">
        <f t="shared" si="41"/>
        <v/>
      </c>
      <c r="AN85" s="232" t="str">
        <f t="shared" si="62"/>
        <v/>
      </c>
      <c r="AO85" s="232" t="str">
        <f t="shared" si="42"/>
        <v/>
      </c>
      <c r="AP85" s="233" t="str">
        <f t="shared" si="63"/>
        <v/>
      </c>
      <c r="AQ85" s="233" t="str">
        <f t="shared" si="43"/>
        <v/>
      </c>
      <c r="AR85" s="232" t="str">
        <f t="shared" si="64"/>
        <v/>
      </c>
      <c r="AS85" s="232" t="str">
        <f t="shared" si="44"/>
        <v/>
      </c>
      <c r="AT85" s="233" t="str">
        <f t="shared" si="65"/>
        <v/>
      </c>
      <c r="AU85" s="233" t="str">
        <f t="shared" si="25"/>
        <v/>
      </c>
      <c r="AV85" s="204" t="str">
        <f t="shared" si="66"/>
        <v/>
      </c>
      <c r="AW85" s="234" t="str">
        <f t="shared" si="45"/>
        <v/>
      </c>
      <c r="BB85" s="105" t="str">
        <f t="shared" si="67"/>
        <v/>
      </c>
      <c r="BC85" s="105" t="str">
        <f t="shared" si="67"/>
        <v/>
      </c>
      <c r="BE85" s="200">
        <f t="shared" si="27"/>
        <v>1</v>
      </c>
    </row>
    <row r="86" spans="2:57" ht="15.75" hidden="1" x14ac:dyDescent="0.25">
      <c r="B86" s="184" t="str">
        <f t="shared" si="0"/>
        <v/>
      </c>
      <c r="C86" s="178" t="str">
        <f>'התחשיב הבסיסי'!C86</f>
        <v/>
      </c>
      <c r="D86" s="230" t="str">
        <f>IF($C86="","",IF('שנת התחרות'!Z86="",$BB$1,'שנת התחרות'!J86))</f>
        <v/>
      </c>
      <c r="E86" s="409"/>
      <c r="F86" s="230" t="str">
        <f t="shared" si="24"/>
        <v/>
      </c>
      <c r="G86" s="201">
        <v>1</v>
      </c>
      <c r="H86" s="202" t="str">
        <f t="shared" si="46"/>
        <v/>
      </c>
      <c r="I86" s="203" t="str">
        <f t="shared" si="2"/>
        <v/>
      </c>
      <c r="J86" s="231" t="str">
        <f t="shared" si="47"/>
        <v/>
      </c>
      <c r="K86" s="231" t="str">
        <f t="shared" si="4"/>
        <v/>
      </c>
      <c r="L86" s="232" t="str">
        <f t="shared" si="48"/>
        <v/>
      </c>
      <c r="M86" s="232" t="str">
        <f t="shared" si="28"/>
        <v/>
      </c>
      <c r="N86" s="233" t="str">
        <f t="shared" si="49"/>
        <v/>
      </c>
      <c r="O86" s="233" t="str">
        <f t="shared" si="29"/>
        <v/>
      </c>
      <c r="P86" s="232" t="str">
        <f t="shared" si="50"/>
        <v/>
      </c>
      <c r="Q86" s="232" t="str">
        <f t="shared" si="30"/>
        <v/>
      </c>
      <c r="R86" s="233" t="str">
        <f t="shared" si="51"/>
        <v/>
      </c>
      <c r="S86" s="233" t="str">
        <f t="shared" si="31"/>
        <v/>
      </c>
      <c r="T86" s="232" t="str">
        <f t="shared" si="52"/>
        <v/>
      </c>
      <c r="U86" s="232" t="str">
        <f t="shared" si="32"/>
        <v/>
      </c>
      <c r="V86" s="233" t="str">
        <f t="shared" si="53"/>
        <v/>
      </c>
      <c r="W86" s="233" t="str">
        <f t="shared" si="33"/>
        <v/>
      </c>
      <c r="X86" s="232" t="str">
        <f t="shared" si="54"/>
        <v/>
      </c>
      <c r="Y86" s="232" t="str">
        <f t="shared" si="34"/>
        <v/>
      </c>
      <c r="Z86" s="233" t="str">
        <f t="shared" si="55"/>
        <v/>
      </c>
      <c r="AA86" s="233" t="str">
        <f t="shared" si="35"/>
        <v/>
      </c>
      <c r="AB86" s="232" t="str">
        <f t="shared" si="56"/>
        <v/>
      </c>
      <c r="AC86" s="232" t="str">
        <f t="shared" si="36"/>
        <v/>
      </c>
      <c r="AD86" s="233" t="str">
        <f t="shared" si="57"/>
        <v/>
      </c>
      <c r="AE86" s="233" t="str">
        <f t="shared" si="37"/>
        <v/>
      </c>
      <c r="AF86" s="232" t="str">
        <f t="shared" si="58"/>
        <v/>
      </c>
      <c r="AG86" s="232" t="str">
        <f t="shared" si="38"/>
        <v/>
      </c>
      <c r="AH86" s="233" t="str">
        <f t="shared" si="59"/>
        <v/>
      </c>
      <c r="AI86" s="233" t="str">
        <f t="shared" si="39"/>
        <v/>
      </c>
      <c r="AJ86" s="232" t="str">
        <f t="shared" si="60"/>
        <v/>
      </c>
      <c r="AK86" s="232" t="str">
        <f t="shared" si="40"/>
        <v/>
      </c>
      <c r="AL86" s="233" t="str">
        <f t="shared" si="61"/>
        <v/>
      </c>
      <c r="AM86" s="233" t="str">
        <f t="shared" si="41"/>
        <v/>
      </c>
      <c r="AN86" s="232" t="str">
        <f t="shared" si="62"/>
        <v/>
      </c>
      <c r="AO86" s="232" t="str">
        <f t="shared" si="42"/>
        <v/>
      </c>
      <c r="AP86" s="233" t="str">
        <f t="shared" si="63"/>
        <v/>
      </c>
      <c r="AQ86" s="233" t="str">
        <f t="shared" si="43"/>
        <v/>
      </c>
      <c r="AR86" s="232" t="str">
        <f t="shared" si="64"/>
        <v/>
      </c>
      <c r="AS86" s="232" t="str">
        <f t="shared" si="44"/>
        <v/>
      </c>
      <c r="AT86" s="233" t="str">
        <f t="shared" si="65"/>
        <v/>
      </c>
      <c r="AU86" s="233" t="str">
        <f t="shared" si="25"/>
        <v/>
      </c>
      <c r="AV86" s="204" t="str">
        <f t="shared" si="66"/>
        <v/>
      </c>
      <c r="AW86" s="234" t="str">
        <f t="shared" si="45"/>
        <v/>
      </c>
      <c r="BB86" s="105" t="str">
        <f t="shared" si="67"/>
        <v/>
      </c>
      <c r="BC86" s="105" t="str">
        <f t="shared" si="67"/>
        <v/>
      </c>
      <c r="BE86" s="200">
        <f t="shared" si="27"/>
        <v>1</v>
      </c>
    </row>
    <row r="87" spans="2:57" ht="15.75" hidden="1" x14ac:dyDescent="0.25">
      <c r="B87" s="184" t="str">
        <f t="shared" si="0"/>
        <v/>
      </c>
      <c r="C87" s="178" t="str">
        <f>'התחשיב הבסיסי'!C87</f>
        <v/>
      </c>
      <c r="D87" s="230" t="str">
        <f>IF($C87="","",IF('שנת התחרות'!Z87="",$BB$1,'שנת התחרות'!J87))</f>
        <v/>
      </c>
      <c r="E87" s="409"/>
      <c r="F87" s="230" t="str">
        <f t="shared" si="24"/>
        <v/>
      </c>
      <c r="G87" s="201">
        <v>1</v>
      </c>
      <c r="H87" s="202" t="str">
        <f t="shared" si="46"/>
        <v/>
      </c>
      <c r="I87" s="203" t="str">
        <f t="shared" si="2"/>
        <v/>
      </c>
      <c r="J87" s="231" t="str">
        <f t="shared" si="47"/>
        <v/>
      </c>
      <c r="K87" s="231" t="str">
        <f t="shared" si="4"/>
        <v/>
      </c>
      <c r="L87" s="232" t="str">
        <f t="shared" si="48"/>
        <v/>
      </c>
      <c r="M87" s="232" t="str">
        <f t="shared" si="28"/>
        <v/>
      </c>
      <c r="N87" s="233" t="str">
        <f t="shared" si="49"/>
        <v/>
      </c>
      <c r="O87" s="233" t="str">
        <f t="shared" si="29"/>
        <v/>
      </c>
      <c r="P87" s="232" t="str">
        <f t="shared" si="50"/>
        <v/>
      </c>
      <c r="Q87" s="232" t="str">
        <f t="shared" si="30"/>
        <v/>
      </c>
      <c r="R87" s="233" t="str">
        <f t="shared" si="51"/>
        <v/>
      </c>
      <c r="S87" s="233" t="str">
        <f t="shared" si="31"/>
        <v/>
      </c>
      <c r="T87" s="232" t="str">
        <f t="shared" si="52"/>
        <v/>
      </c>
      <c r="U87" s="232" t="str">
        <f t="shared" si="32"/>
        <v/>
      </c>
      <c r="V87" s="233" t="str">
        <f t="shared" si="53"/>
        <v/>
      </c>
      <c r="W87" s="233" t="str">
        <f t="shared" si="33"/>
        <v/>
      </c>
      <c r="X87" s="232" t="str">
        <f t="shared" si="54"/>
        <v/>
      </c>
      <c r="Y87" s="232" t="str">
        <f t="shared" si="34"/>
        <v/>
      </c>
      <c r="Z87" s="233" t="str">
        <f t="shared" si="55"/>
        <v/>
      </c>
      <c r="AA87" s="233" t="str">
        <f t="shared" si="35"/>
        <v/>
      </c>
      <c r="AB87" s="232" t="str">
        <f t="shared" si="56"/>
        <v/>
      </c>
      <c r="AC87" s="232" t="str">
        <f t="shared" si="36"/>
        <v/>
      </c>
      <c r="AD87" s="233" t="str">
        <f t="shared" si="57"/>
        <v/>
      </c>
      <c r="AE87" s="233" t="str">
        <f t="shared" si="37"/>
        <v/>
      </c>
      <c r="AF87" s="232" t="str">
        <f t="shared" si="58"/>
        <v/>
      </c>
      <c r="AG87" s="232" t="str">
        <f t="shared" si="38"/>
        <v/>
      </c>
      <c r="AH87" s="233" t="str">
        <f t="shared" si="59"/>
        <v/>
      </c>
      <c r="AI87" s="233" t="str">
        <f t="shared" si="39"/>
        <v/>
      </c>
      <c r="AJ87" s="232" t="str">
        <f t="shared" si="60"/>
        <v/>
      </c>
      <c r="AK87" s="232" t="str">
        <f t="shared" si="40"/>
        <v/>
      </c>
      <c r="AL87" s="233" t="str">
        <f t="shared" si="61"/>
        <v/>
      </c>
      <c r="AM87" s="233" t="str">
        <f t="shared" si="41"/>
        <v/>
      </c>
      <c r="AN87" s="232" t="str">
        <f t="shared" si="62"/>
        <v/>
      </c>
      <c r="AO87" s="232" t="str">
        <f t="shared" si="42"/>
        <v/>
      </c>
      <c r="AP87" s="233" t="str">
        <f t="shared" si="63"/>
        <v/>
      </c>
      <c r="AQ87" s="233" t="str">
        <f t="shared" si="43"/>
        <v/>
      </c>
      <c r="AR87" s="232" t="str">
        <f t="shared" si="64"/>
        <v/>
      </c>
      <c r="AS87" s="232" t="str">
        <f t="shared" si="44"/>
        <v/>
      </c>
      <c r="AT87" s="233" t="str">
        <f t="shared" si="65"/>
        <v/>
      </c>
      <c r="AU87" s="233" t="str">
        <f t="shared" si="25"/>
        <v/>
      </c>
      <c r="AV87" s="204" t="str">
        <f t="shared" si="66"/>
        <v/>
      </c>
      <c r="AW87" s="234" t="str">
        <f t="shared" si="45"/>
        <v/>
      </c>
      <c r="BB87" s="105" t="str">
        <f t="shared" si="67"/>
        <v/>
      </c>
      <c r="BC87" s="105" t="str">
        <f t="shared" si="67"/>
        <v/>
      </c>
      <c r="BE87" s="200">
        <f t="shared" si="27"/>
        <v>1</v>
      </c>
    </row>
    <row r="88" spans="2:57" ht="15.75" hidden="1" x14ac:dyDescent="0.25">
      <c r="B88" s="184" t="str">
        <f t="shared" si="0"/>
        <v/>
      </c>
      <c r="C88" s="178" t="str">
        <f>'התחשיב הבסיסי'!C88</f>
        <v/>
      </c>
      <c r="D88" s="230" t="str">
        <f>IF($C88="","",IF('שנת התחרות'!Z88="",$BB$1,'שנת התחרות'!J88))</f>
        <v/>
      </c>
      <c r="E88" s="409"/>
      <c r="F88" s="230" t="str">
        <f t="shared" si="24"/>
        <v/>
      </c>
      <c r="G88" s="201">
        <v>1</v>
      </c>
      <c r="H88" s="202" t="str">
        <f t="shared" si="46"/>
        <v/>
      </c>
      <c r="I88" s="203" t="str">
        <f t="shared" si="2"/>
        <v/>
      </c>
      <c r="J88" s="231" t="str">
        <f t="shared" si="47"/>
        <v/>
      </c>
      <c r="K88" s="231" t="str">
        <f t="shared" si="4"/>
        <v/>
      </c>
      <c r="L88" s="232" t="str">
        <f t="shared" si="48"/>
        <v/>
      </c>
      <c r="M88" s="232" t="str">
        <f t="shared" si="28"/>
        <v/>
      </c>
      <c r="N88" s="233" t="str">
        <f t="shared" si="49"/>
        <v/>
      </c>
      <c r="O88" s="233" t="str">
        <f t="shared" si="29"/>
        <v/>
      </c>
      <c r="P88" s="232" t="str">
        <f t="shared" si="50"/>
        <v/>
      </c>
      <c r="Q88" s="232" t="str">
        <f t="shared" si="30"/>
        <v/>
      </c>
      <c r="R88" s="233" t="str">
        <f t="shared" si="51"/>
        <v/>
      </c>
      <c r="S88" s="233" t="str">
        <f t="shared" si="31"/>
        <v/>
      </c>
      <c r="T88" s="232" t="str">
        <f t="shared" si="52"/>
        <v/>
      </c>
      <c r="U88" s="232" t="str">
        <f t="shared" si="32"/>
        <v/>
      </c>
      <c r="V88" s="233" t="str">
        <f t="shared" si="53"/>
        <v/>
      </c>
      <c r="W88" s="233" t="str">
        <f t="shared" si="33"/>
        <v/>
      </c>
      <c r="X88" s="232" t="str">
        <f t="shared" si="54"/>
        <v/>
      </c>
      <c r="Y88" s="232" t="str">
        <f t="shared" si="34"/>
        <v/>
      </c>
      <c r="Z88" s="233" t="str">
        <f t="shared" si="55"/>
        <v/>
      </c>
      <c r="AA88" s="233" t="str">
        <f t="shared" si="35"/>
        <v/>
      </c>
      <c r="AB88" s="232" t="str">
        <f t="shared" si="56"/>
        <v/>
      </c>
      <c r="AC88" s="232" t="str">
        <f t="shared" si="36"/>
        <v/>
      </c>
      <c r="AD88" s="233" t="str">
        <f t="shared" si="57"/>
        <v/>
      </c>
      <c r="AE88" s="233" t="str">
        <f t="shared" si="37"/>
        <v/>
      </c>
      <c r="AF88" s="232" t="str">
        <f t="shared" si="58"/>
        <v/>
      </c>
      <c r="AG88" s="232" t="str">
        <f t="shared" si="38"/>
        <v/>
      </c>
      <c r="AH88" s="233" t="str">
        <f t="shared" si="59"/>
        <v/>
      </c>
      <c r="AI88" s="233" t="str">
        <f t="shared" si="39"/>
        <v/>
      </c>
      <c r="AJ88" s="232" t="str">
        <f t="shared" si="60"/>
        <v/>
      </c>
      <c r="AK88" s="232" t="str">
        <f t="shared" si="40"/>
        <v/>
      </c>
      <c r="AL88" s="233" t="str">
        <f t="shared" si="61"/>
        <v/>
      </c>
      <c r="AM88" s="233" t="str">
        <f t="shared" si="41"/>
        <v/>
      </c>
      <c r="AN88" s="232" t="str">
        <f t="shared" si="62"/>
        <v/>
      </c>
      <c r="AO88" s="232" t="str">
        <f t="shared" si="42"/>
        <v/>
      </c>
      <c r="AP88" s="233" t="str">
        <f t="shared" si="63"/>
        <v/>
      </c>
      <c r="AQ88" s="233" t="str">
        <f t="shared" si="43"/>
        <v/>
      </c>
      <c r="AR88" s="232" t="str">
        <f t="shared" si="64"/>
        <v/>
      </c>
      <c r="AS88" s="232" t="str">
        <f t="shared" si="44"/>
        <v/>
      </c>
      <c r="AT88" s="233" t="str">
        <f t="shared" si="65"/>
        <v/>
      </c>
      <c r="AU88" s="233" t="str">
        <f t="shared" si="25"/>
        <v/>
      </c>
      <c r="AV88" s="204" t="str">
        <f t="shared" si="66"/>
        <v/>
      </c>
      <c r="AW88" s="234" t="str">
        <f t="shared" si="45"/>
        <v/>
      </c>
      <c r="BB88" s="105" t="str">
        <f t="shared" si="67"/>
        <v/>
      </c>
      <c r="BC88" s="105" t="str">
        <f t="shared" si="67"/>
        <v/>
      </c>
      <c r="BE88" s="200">
        <f t="shared" si="27"/>
        <v>1</v>
      </c>
    </row>
    <row r="89" spans="2:57" ht="15.75" hidden="1" x14ac:dyDescent="0.25">
      <c r="B89" s="184" t="str">
        <f t="shared" si="0"/>
        <v/>
      </c>
      <c r="C89" s="178" t="str">
        <f>'התחשיב הבסיסי'!C89</f>
        <v/>
      </c>
      <c r="D89" s="230" t="str">
        <f>IF($C89="","",IF('שנת התחרות'!Z89="",$BB$1,'שנת התחרות'!J89))</f>
        <v/>
      </c>
      <c r="E89" s="409"/>
      <c r="F89" s="230" t="str">
        <f t="shared" si="24"/>
        <v/>
      </c>
      <c r="G89" s="201">
        <v>1</v>
      </c>
      <c r="H89" s="202" t="str">
        <f t="shared" si="46"/>
        <v/>
      </c>
      <c r="I89" s="203" t="str">
        <f t="shared" si="2"/>
        <v/>
      </c>
      <c r="J89" s="231" t="str">
        <f t="shared" si="47"/>
        <v/>
      </c>
      <c r="K89" s="231" t="str">
        <f t="shared" si="4"/>
        <v/>
      </c>
      <c r="L89" s="232" t="str">
        <f t="shared" si="48"/>
        <v/>
      </c>
      <c r="M89" s="232" t="str">
        <f t="shared" si="28"/>
        <v/>
      </c>
      <c r="N89" s="233" t="str">
        <f t="shared" si="49"/>
        <v/>
      </c>
      <c r="O89" s="233" t="str">
        <f t="shared" si="29"/>
        <v/>
      </c>
      <c r="P89" s="232" t="str">
        <f t="shared" si="50"/>
        <v/>
      </c>
      <c r="Q89" s="232" t="str">
        <f t="shared" si="30"/>
        <v/>
      </c>
      <c r="R89" s="233" t="str">
        <f t="shared" si="51"/>
        <v/>
      </c>
      <c r="S89" s="233" t="str">
        <f t="shared" si="31"/>
        <v/>
      </c>
      <c r="T89" s="232" t="str">
        <f t="shared" si="52"/>
        <v/>
      </c>
      <c r="U89" s="232" t="str">
        <f t="shared" si="32"/>
        <v/>
      </c>
      <c r="V89" s="233" t="str">
        <f t="shared" si="53"/>
        <v/>
      </c>
      <c r="W89" s="233" t="str">
        <f t="shared" si="33"/>
        <v/>
      </c>
      <c r="X89" s="232" t="str">
        <f t="shared" si="54"/>
        <v/>
      </c>
      <c r="Y89" s="232" t="str">
        <f t="shared" si="34"/>
        <v/>
      </c>
      <c r="Z89" s="233" t="str">
        <f t="shared" si="55"/>
        <v/>
      </c>
      <c r="AA89" s="233" t="str">
        <f t="shared" si="35"/>
        <v/>
      </c>
      <c r="AB89" s="232" t="str">
        <f t="shared" si="56"/>
        <v/>
      </c>
      <c r="AC89" s="232" t="str">
        <f t="shared" si="36"/>
        <v/>
      </c>
      <c r="AD89" s="233" t="str">
        <f t="shared" si="57"/>
        <v/>
      </c>
      <c r="AE89" s="233" t="str">
        <f t="shared" si="37"/>
        <v/>
      </c>
      <c r="AF89" s="232" t="str">
        <f t="shared" si="58"/>
        <v/>
      </c>
      <c r="AG89" s="232" t="str">
        <f t="shared" si="38"/>
        <v/>
      </c>
      <c r="AH89" s="233" t="str">
        <f t="shared" si="59"/>
        <v/>
      </c>
      <c r="AI89" s="233" t="str">
        <f t="shared" si="39"/>
        <v/>
      </c>
      <c r="AJ89" s="232" t="str">
        <f t="shared" si="60"/>
        <v/>
      </c>
      <c r="AK89" s="232" t="str">
        <f t="shared" si="40"/>
        <v/>
      </c>
      <c r="AL89" s="233" t="str">
        <f t="shared" si="61"/>
        <v/>
      </c>
      <c r="AM89" s="233" t="str">
        <f t="shared" si="41"/>
        <v/>
      </c>
      <c r="AN89" s="232" t="str">
        <f t="shared" si="62"/>
        <v/>
      </c>
      <c r="AO89" s="232" t="str">
        <f t="shared" si="42"/>
        <v/>
      </c>
      <c r="AP89" s="233" t="str">
        <f t="shared" si="63"/>
        <v/>
      </c>
      <c r="AQ89" s="233" t="str">
        <f t="shared" si="43"/>
        <v/>
      </c>
      <c r="AR89" s="232" t="str">
        <f t="shared" si="64"/>
        <v/>
      </c>
      <c r="AS89" s="232" t="str">
        <f t="shared" si="44"/>
        <v/>
      </c>
      <c r="AT89" s="233" t="str">
        <f t="shared" si="65"/>
        <v/>
      </c>
      <c r="AU89" s="233" t="str">
        <f t="shared" si="25"/>
        <v/>
      </c>
      <c r="AV89" s="204" t="str">
        <f t="shared" si="66"/>
        <v/>
      </c>
      <c r="AW89" s="234" t="str">
        <f t="shared" si="45"/>
        <v/>
      </c>
      <c r="BB89" s="105" t="str">
        <f t="shared" si="67"/>
        <v/>
      </c>
      <c r="BC89" s="105" t="str">
        <f t="shared" si="67"/>
        <v/>
      </c>
      <c r="BE89" s="200">
        <f t="shared" si="27"/>
        <v>1</v>
      </c>
    </row>
    <row r="90" spans="2:57" ht="15.75" hidden="1" x14ac:dyDescent="0.25">
      <c r="B90" s="184" t="str">
        <f t="shared" si="0"/>
        <v/>
      </c>
      <c r="C90" s="178" t="str">
        <f>'התחשיב הבסיסי'!C90</f>
        <v/>
      </c>
      <c r="D90" s="230" t="str">
        <f>IF($C90="","",IF('שנת התחרות'!Z90="",$BB$1,'שנת התחרות'!J90))</f>
        <v/>
      </c>
      <c r="E90" s="409"/>
      <c r="F90" s="230" t="str">
        <f t="shared" si="24"/>
        <v/>
      </c>
      <c r="G90" s="201">
        <v>1</v>
      </c>
      <c r="H90" s="202" t="str">
        <f t="shared" si="46"/>
        <v/>
      </c>
      <c r="I90" s="203" t="str">
        <f t="shared" si="2"/>
        <v/>
      </c>
      <c r="J90" s="231" t="str">
        <f t="shared" si="47"/>
        <v/>
      </c>
      <c r="K90" s="231" t="str">
        <f t="shared" si="4"/>
        <v/>
      </c>
      <c r="L90" s="232" t="str">
        <f t="shared" si="48"/>
        <v/>
      </c>
      <c r="M90" s="232" t="str">
        <f t="shared" si="28"/>
        <v/>
      </c>
      <c r="N90" s="233" t="str">
        <f t="shared" si="49"/>
        <v/>
      </c>
      <c r="O90" s="233" t="str">
        <f t="shared" si="29"/>
        <v/>
      </c>
      <c r="P90" s="232" t="str">
        <f t="shared" si="50"/>
        <v/>
      </c>
      <c r="Q90" s="232" t="str">
        <f t="shared" si="30"/>
        <v/>
      </c>
      <c r="R90" s="233" t="str">
        <f t="shared" si="51"/>
        <v/>
      </c>
      <c r="S90" s="233" t="str">
        <f t="shared" si="31"/>
        <v/>
      </c>
      <c r="T90" s="232" t="str">
        <f t="shared" si="52"/>
        <v/>
      </c>
      <c r="U90" s="232" t="str">
        <f t="shared" si="32"/>
        <v/>
      </c>
      <c r="V90" s="233" t="str">
        <f t="shared" si="53"/>
        <v/>
      </c>
      <c r="W90" s="233" t="str">
        <f t="shared" si="33"/>
        <v/>
      </c>
      <c r="X90" s="232" t="str">
        <f t="shared" si="54"/>
        <v/>
      </c>
      <c r="Y90" s="232" t="str">
        <f t="shared" si="34"/>
        <v/>
      </c>
      <c r="Z90" s="233" t="str">
        <f t="shared" si="55"/>
        <v/>
      </c>
      <c r="AA90" s="233" t="str">
        <f t="shared" si="35"/>
        <v/>
      </c>
      <c r="AB90" s="232" t="str">
        <f t="shared" si="56"/>
        <v/>
      </c>
      <c r="AC90" s="232" t="str">
        <f t="shared" si="36"/>
        <v/>
      </c>
      <c r="AD90" s="233" t="str">
        <f t="shared" si="57"/>
        <v/>
      </c>
      <c r="AE90" s="233" t="str">
        <f t="shared" si="37"/>
        <v/>
      </c>
      <c r="AF90" s="232" t="str">
        <f t="shared" si="58"/>
        <v/>
      </c>
      <c r="AG90" s="232" t="str">
        <f t="shared" si="38"/>
        <v/>
      </c>
      <c r="AH90" s="233" t="str">
        <f t="shared" si="59"/>
        <v/>
      </c>
      <c r="AI90" s="233" t="str">
        <f t="shared" si="39"/>
        <v/>
      </c>
      <c r="AJ90" s="232" t="str">
        <f t="shared" si="60"/>
        <v/>
      </c>
      <c r="AK90" s="232" t="str">
        <f t="shared" si="40"/>
        <v/>
      </c>
      <c r="AL90" s="233" t="str">
        <f t="shared" si="61"/>
        <v/>
      </c>
      <c r="AM90" s="233" t="str">
        <f t="shared" si="41"/>
        <v/>
      </c>
      <c r="AN90" s="232" t="str">
        <f t="shared" si="62"/>
        <v/>
      </c>
      <c r="AO90" s="232" t="str">
        <f t="shared" si="42"/>
        <v/>
      </c>
      <c r="AP90" s="233" t="str">
        <f t="shared" si="63"/>
        <v/>
      </c>
      <c r="AQ90" s="233" t="str">
        <f t="shared" si="43"/>
        <v/>
      </c>
      <c r="AR90" s="232" t="str">
        <f t="shared" si="64"/>
        <v/>
      </c>
      <c r="AS90" s="232" t="str">
        <f t="shared" si="44"/>
        <v/>
      </c>
      <c r="AT90" s="233" t="str">
        <f t="shared" si="65"/>
        <v/>
      </c>
      <c r="AU90" s="233" t="str">
        <f t="shared" si="25"/>
        <v/>
      </c>
      <c r="AV90" s="204" t="str">
        <f t="shared" si="66"/>
        <v/>
      </c>
      <c r="AW90" s="234" t="str">
        <f t="shared" si="45"/>
        <v/>
      </c>
      <c r="BB90" s="105" t="str">
        <f t="shared" si="67"/>
        <v/>
      </c>
      <c r="BC90" s="105" t="str">
        <f t="shared" si="67"/>
        <v/>
      </c>
      <c r="BE90" s="200">
        <f t="shared" si="27"/>
        <v>1</v>
      </c>
    </row>
    <row r="91" spans="2:57" ht="15.75" hidden="1" x14ac:dyDescent="0.25">
      <c r="B91" s="184" t="str">
        <f t="shared" si="0"/>
        <v/>
      </c>
      <c r="C91" s="178" t="str">
        <f>'התחשיב הבסיסי'!C91</f>
        <v/>
      </c>
      <c r="D91" s="230" t="str">
        <f>IF($C91="","",IF('שנת התחרות'!Z91="",$BB$1,'שנת התחרות'!J91))</f>
        <v/>
      </c>
      <c r="E91" s="409"/>
      <c r="F91" s="230" t="str">
        <f t="shared" si="24"/>
        <v/>
      </c>
      <c r="G91" s="201">
        <v>1</v>
      </c>
      <c r="H91" s="202" t="str">
        <f t="shared" si="46"/>
        <v/>
      </c>
      <c r="I91" s="203" t="str">
        <f t="shared" si="2"/>
        <v/>
      </c>
      <c r="J91" s="231" t="str">
        <f t="shared" si="47"/>
        <v/>
      </c>
      <c r="K91" s="231" t="str">
        <f t="shared" si="4"/>
        <v/>
      </c>
      <c r="L91" s="232" t="str">
        <f t="shared" si="48"/>
        <v/>
      </c>
      <c r="M91" s="232" t="str">
        <f t="shared" si="28"/>
        <v/>
      </c>
      <c r="N91" s="233" t="str">
        <f t="shared" si="49"/>
        <v/>
      </c>
      <c r="O91" s="233" t="str">
        <f t="shared" si="29"/>
        <v/>
      </c>
      <c r="P91" s="232" t="str">
        <f t="shared" si="50"/>
        <v/>
      </c>
      <c r="Q91" s="232" t="str">
        <f t="shared" si="30"/>
        <v/>
      </c>
      <c r="R91" s="233" t="str">
        <f t="shared" si="51"/>
        <v/>
      </c>
      <c r="S91" s="233" t="str">
        <f t="shared" si="31"/>
        <v/>
      </c>
      <c r="T91" s="232" t="str">
        <f t="shared" si="52"/>
        <v/>
      </c>
      <c r="U91" s="232" t="str">
        <f t="shared" si="32"/>
        <v/>
      </c>
      <c r="V91" s="233" t="str">
        <f t="shared" si="53"/>
        <v/>
      </c>
      <c r="W91" s="233" t="str">
        <f t="shared" si="33"/>
        <v/>
      </c>
      <c r="X91" s="232" t="str">
        <f t="shared" si="54"/>
        <v/>
      </c>
      <c r="Y91" s="232" t="str">
        <f t="shared" si="34"/>
        <v/>
      </c>
      <c r="Z91" s="233" t="str">
        <f t="shared" si="55"/>
        <v/>
      </c>
      <c r="AA91" s="233" t="str">
        <f t="shared" si="35"/>
        <v/>
      </c>
      <c r="AB91" s="232" t="str">
        <f t="shared" si="56"/>
        <v/>
      </c>
      <c r="AC91" s="232" t="str">
        <f t="shared" si="36"/>
        <v/>
      </c>
      <c r="AD91" s="233" t="str">
        <f t="shared" si="57"/>
        <v/>
      </c>
      <c r="AE91" s="233" t="str">
        <f t="shared" si="37"/>
        <v/>
      </c>
      <c r="AF91" s="232" t="str">
        <f t="shared" si="58"/>
        <v/>
      </c>
      <c r="AG91" s="232" t="str">
        <f t="shared" si="38"/>
        <v/>
      </c>
      <c r="AH91" s="233" t="str">
        <f t="shared" si="59"/>
        <v/>
      </c>
      <c r="AI91" s="233" t="str">
        <f t="shared" si="39"/>
        <v/>
      </c>
      <c r="AJ91" s="232" t="str">
        <f t="shared" si="60"/>
        <v/>
      </c>
      <c r="AK91" s="232" t="str">
        <f t="shared" si="40"/>
        <v/>
      </c>
      <c r="AL91" s="233" t="str">
        <f t="shared" si="61"/>
        <v/>
      </c>
      <c r="AM91" s="233" t="str">
        <f t="shared" si="41"/>
        <v/>
      </c>
      <c r="AN91" s="232" t="str">
        <f t="shared" si="62"/>
        <v/>
      </c>
      <c r="AO91" s="232" t="str">
        <f t="shared" si="42"/>
        <v/>
      </c>
      <c r="AP91" s="233" t="str">
        <f t="shared" si="63"/>
        <v/>
      </c>
      <c r="AQ91" s="233" t="str">
        <f t="shared" si="43"/>
        <v/>
      </c>
      <c r="AR91" s="232" t="str">
        <f t="shared" si="64"/>
        <v/>
      </c>
      <c r="AS91" s="232" t="str">
        <f t="shared" si="44"/>
        <v/>
      </c>
      <c r="AT91" s="233" t="str">
        <f t="shared" si="65"/>
        <v/>
      </c>
      <c r="AU91" s="233" t="str">
        <f t="shared" si="25"/>
        <v/>
      </c>
      <c r="AV91" s="204" t="str">
        <f t="shared" si="66"/>
        <v/>
      </c>
      <c r="AW91" s="234" t="str">
        <f t="shared" si="45"/>
        <v/>
      </c>
      <c r="BB91" s="105" t="str">
        <f t="shared" si="67"/>
        <v/>
      </c>
      <c r="BC91" s="105" t="str">
        <f t="shared" si="67"/>
        <v/>
      </c>
      <c r="BE91" s="200">
        <f t="shared" si="27"/>
        <v>1</v>
      </c>
    </row>
    <row r="92" spans="2:57" ht="15.75" hidden="1" x14ac:dyDescent="0.25">
      <c r="B92" s="184" t="str">
        <f t="shared" si="0"/>
        <v/>
      </c>
      <c r="C92" s="178" t="str">
        <f>'התחשיב הבסיסי'!C92</f>
        <v/>
      </c>
      <c r="D92" s="230" t="str">
        <f>IF($C92="","",IF('שנת התחרות'!Z92="",$BB$1,'שנת התחרות'!J92))</f>
        <v/>
      </c>
      <c r="E92" s="409"/>
      <c r="F92" s="230" t="str">
        <f t="shared" si="24"/>
        <v/>
      </c>
      <c r="G92" s="201">
        <v>1</v>
      </c>
      <c r="H92" s="202" t="str">
        <f t="shared" si="46"/>
        <v/>
      </c>
      <c r="I92" s="203" t="str">
        <f t="shared" si="2"/>
        <v/>
      </c>
      <c r="J92" s="231" t="str">
        <f t="shared" si="47"/>
        <v/>
      </c>
      <c r="K92" s="231" t="str">
        <f t="shared" si="4"/>
        <v/>
      </c>
      <c r="L92" s="232" t="str">
        <f t="shared" si="48"/>
        <v/>
      </c>
      <c r="M92" s="232" t="str">
        <f t="shared" si="28"/>
        <v/>
      </c>
      <c r="N92" s="233" t="str">
        <f t="shared" si="49"/>
        <v/>
      </c>
      <c r="O92" s="233" t="str">
        <f t="shared" si="29"/>
        <v/>
      </c>
      <c r="P92" s="232" t="str">
        <f t="shared" si="50"/>
        <v/>
      </c>
      <c r="Q92" s="232" t="str">
        <f t="shared" si="30"/>
        <v/>
      </c>
      <c r="R92" s="233" t="str">
        <f t="shared" si="51"/>
        <v/>
      </c>
      <c r="S92" s="233" t="str">
        <f t="shared" si="31"/>
        <v/>
      </c>
      <c r="T92" s="232" t="str">
        <f t="shared" si="52"/>
        <v/>
      </c>
      <c r="U92" s="232" t="str">
        <f t="shared" si="32"/>
        <v/>
      </c>
      <c r="V92" s="233" t="str">
        <f t="shared" si="53"/>
        <v/>
      </c>
      <c r="W92" s="233" t="str">
        <f t="shared" si="33"/>
        <v/>
      </c>
      <c r="X92" s="232" t="str">
        <f t="shared" si="54"/>
        <v/>
      </c>
      <c r="Y92" s="232" t="str">
        <f t="shared" si="34"/>
        <v/>
      </c>
      <c r="Z92" s="233" t="str">
        <f t="shared" si="55"/>
        <v/>
      </c>
      <c r="AA92" s="233" t="str">
        <f t="shared" si="35"/>
        <v/>
      </c>
      <c r="AB92" s="232" t="str">
        <f t="shared" si="56"/>
        <v/>
      </c>
      <c r="AC92" s="232" t="str">
        <f t="shared" si="36"/>
        <v/>
      </c>
      <c r="AD92" s="233" t="str">
        <f t="shared" si="57"/>
        <v/>
      </c>
      <c r="AE92" s="233" t="str">
        <f t="shared" si="37"/>
        <v/>
      </c>
      <c r="AF92" s="232" t="str">
        <f t="shared" si="58"/>
        <v/>
      </c>
      <c r="AG92" s="232" t="str">
        <f t="shared" si="38"/>
        <v/>
      </c>
      <c r="AH92" s="233" t="str">
        <f t="shared" si="59"/>
        <v/>
      </c>
      <c r="AI92" s="233" t="str">
        <f t="shared" si="39"/>
        <v/>
      </c>
      <c r="AJ92" s="232" t="str">
        <f t="shared" si="60"/>
        <v/>
      </c>
      <c r="AK92" s="232" t="str">
        <f t="shared" si="40"/>
        <v/>
      </c>
      <c r="AL92" s="233" t="str">
        <f t="shared" si="61"/>
        <v/>
      </c>
      <c r="AM92" s="233" t="str">
        <f t="shared" si="41"/>
        <v/>
      </c>
      <c r="AN92" s="232" t="str">
        <f t="shared" si="62"/>
        <v/>
      </c>
      <c r="AO92" s="232" t="str">
        <f t="shared" si="42"/>
        <v/>
      </c>
      <c r="AP92" s="233" t="str">
        <f t="shared" si="63"/>
        <v/>
      </c>
      <c r="AQ92" s="233" t="str">
        <f t="shared" si="43"/>
        <v/>
      </c>
      <c r="AR92" s="232" t="str">
        <f t="shared" si="64"/>
        <v/>
      </c>
      <c r="AS92" s="232" t="str">
        <f t="shared" si="44"/>
        <v/>
      </c>
      <c r="AT92" s="233" t="str">
        <f t="shared" si="65"/>
        <v/>
      </c>
      <c r="AU92" s="233" t="str">
        <f t="shared" si="25"/>
        <v/>
      </c>
      <c r="AV92" s="204" t="str">
        <f t="shared" si="66"/>
        <v/>
      </c>
      <c r="AW92" s="234" t="str">
        <f t="shared" si="45"/>
        <v/>
      </c>
      <c r="BB92" s="105" t="str">
        <f t="shared" si="67"/>
        <v/>
      </c>
      <c r="BC92" s="105" t="str">
        <f t="shared" si="67"/>
        <v/>
      </c>
      <c r="BE92" s="200">
        <f t="shared" si="27"/>
        <v>1</v>
      </c>
    </row>
    <row r="93" spans="2:57" ht="15.75" hidden="1" x14ac:dyDescent="0.25">
      <c r="B93" s="184" t="str">
        <f t="shared" si="0"/>
        <v/>
      </c>
      <c r="C93" s="178" t="str">
        <f>'התחשיב הבסיסי'!C93</f>
        <v/>
      </c>
      <c r="D93" s="230" t="str">
        <f>IF($C93="","",IF('שנת התחרות'!Z93="",$BB$1,'שנת התחרות'!J93))</f>
        <v/>
      </c>
      <c r="E93" s="409"/>
      <c r="F93" s="230" t="str">
        <f t="shared" si="24"/>
        <v/>
      </c>
      <c r="G93" s="201">
        <v>1</v>
      </c>
      <c r="H93" s="202" t="str">
        <f t="shared" si="46"/>
        <v/>
      </c>
      <c r="I93" s="203" t="str">
        <f t="shared" si="2"/>
        <v/>
      </c>
      <c r="J93" s="231" t="str">
        <f t="shared" si="47"/>
        <v/>
      </c>
      <c r="K93" s="231" t="str">
        <f t="shared" si="4"/>
        <v/>
      </c>
      <c r="L93" s="232" t="str">
        <f t="shared" si="48"/>
        <v/>
      </c>
      <c r="M93" s="232" t="str">
        <f t="shared" si="28"/>
        <v/>
      </c>
      <c r="N93" s="233" t="str">
        <f t="shared" si="49"/>
        <v/>
      </c>
      <c r="O93" s="233" t="str">
        <f t="shared" si="29"/>
        <v/>
      </c>
      <c r="P93" s="232" t="str">
        <f t="shared" si="50"/>
        <v/>
      </c>
      <c r="Q93" s="232" t="str">
        <f t="shared" si="30"/>
        <v/>
      </c>
      <c r="R93" s="233" t="str">
        <f t="shared" si="51"/>
        <v/>
      </c>
      <c r="S93" s="233" t="str">
        <f t="shared" si="31"/>
        <v/>
      </c>
      <c r="T93" s="232" t="str">
        <f t="shared" si="52"/>
        <v/>
      </c>
      <c r="U93" s="232" t="str">
        <f t="shared" si="32"/>
        <v/>
      </c>
      <c r="V93" s="233" t="str">
        <f t="shared" si="53"/>
        <v/>
      </c>
      <c r="W93" s="233" t="str">
        <f t="shared" si="33"/>
        <v/>
      </c>
      <c r="X93" s="232" t="str">
        <f t="shared" si="54"/>
        <v/>
      </c>
      <c r="Y93" s="232" t="str">
        <f t="shared" si="34"/>
        <v/>
      </c>
      <c r="Z93" s="233" t="str">
        <f t="shared" si="55"/>
        <v/>
      </c>
      <c r="AA93" s="233" t="str">
        <f t="shared" si="35"/>
        <v/>
      </c>
      <c r="AB93" s="232" t="str">
        <f t="shared" si="56"/>
        <v/>
      </c>
      <c r="AC93" s="232" t="str">
        <f t="shared" si="36"/>
        <v/>
      </c>
      <c r="AD93" s="233" t="str">
        <f t="shared" si="57"/>
        <v/>
      </c>
      <c r="AE93" s="233" t="str">
        <f t="shared" si="37"/>
        <v/>
      </c>
      <c r="AF93" s="232" t="str">
        <f t="shared" si="58"/>
        <v/>
      </c>
      <c r="AG93" s="232" t="str">
        <f t="shared" si="38"/>
        <v/>
      </c>
      <c r="AH93" s="233" t="str">
        <f t="shared" si="59"/>
        <v/>
      </c>
      <c r="AI93" s="233" t="str">
        <f t="shared" si="39"/>
        <v/>
      </c>
      <c r="AJ93" s="232" t="str">
        <f t="shared" si="60"/>
        <v/>
      </c>
      <c r="AK93" s="232" t="str">
        <f t="shared" si="40"/>
        <v/>
      </c>
      <c r="AL93" s="233" t="str">
        <f t="shared" si="61"/>
        <v/>
      </c>
      <c r="AM93" s="233" t="str">
        <f t="shared" si="41"/>
        <v/>
      </c>
      <c r="AN93" s="232" t="str">
        <f t="shared" si="62"/>
        <v/>
      </c>
      <c r="AO93" s="232" t="str">
        <f t="shared" si="42"/>
        <v/>
      </c>
      <c r="AP93" s="233" t="str">
        <f t="shared" si="63"/>
        <v/>
      </c>
      <c r="AQ93" s="233" t="str">
        <f t="shared" si="43"/>
        <v/>
      </c>
      <c r="AR93" s="232" t="str">
        <f t="shared" si="64"/>
        <v/>
      </c>
      <c r="AS93" s="232" t="str">
        <f t="shared" si="44"/>
        <v/>
      </c>
      <c r="AT93" s="233" t="str">
        <f t="shared" si="65"/>
        <v/>
      </c>
      <c r="AU93" s="233" t="str">
        <f t="shared" si="25"/>
        <v/>
      </c>
      <c r="AV93" s="204" t="str">
        <f t="shared" si="66"/>
        <v/>
      </c>
      <c r="AW93" s="234" t="str">
        <f t="shared" si="45"/>
        <v/>
      </c>
      <c r="BB93" s="105" t="str">
        <f t="shared" si="67"/>
        <v/>
      </c>
      <c r="BC93" s="105" t="str">
        <f t="shared" si="67"/>
        <v/>
      </c>
      <c r="BE93" s="200">
        <f t="shared" si="27"/>
        <v>1</v>
      </c>
    </row>
    <row r="94" spans="2:57" ht="15.75" hidden="1" x14ac:dyDescent="0.25">
      <c r="B94" s="184" t="str">
        <f t="shared" si="0"/>
        <v/>
      </c>
      <c r="C94" s="178" t="str">
        <f>'התחשיב הבסיסי'!C94</f>
        <v/>
      </c>
      <c r="D94" s="230" t="str">
        <f>IF($C94="","",IF('שנת התחרות'!Z94="",$BB$1,'שנת התחרות'!J94))</f>
        <v/>
      </c>
      <c r="E94" s="409"/>
      <c r="F94" s="230" t="str">
        <f t="shared" si="24"/>
        <v/>
      </c>
      <c r="G94" s="201">
        <v>1</v>
      </c>
      <c r="H94" s="202" t="str">
        <f t="shared" si="46"/>
        <v/>
      </c>
      <c r="I94" s="203" t="str">
        <f t="shared" si="2"/>
        <v/>
      </c>
      <c r="J94" s="231" t="str">
        <f t="shared" si="47"/>
        <v/>
      </c>
      <c r="K94" s="231" t="str">
        <f t="shared" si="4"/>
        <v/>
      </c>
      <c r="L94" s="232" t="str">
        <f t="shared" si="48"/>
        <v/>
      </c>
      <c r="M94" s="232" t="str">
        <f t="shared" si="28"/>
        <v/>
      </c>
      <c r="N94" s="233" t="str">
        <f t="shared" si="49"/>
        <v/>
      </c>
      <c r="O94" s="233" t="str">
        <f t="shared" si="29"/>
        <v/>
      </c>
      <c r="P94" s="232" t="str">
        <f t="shared" si="50"/>
        <v/>
      </c>
      <c r="Q94" s="232" t="str">
        <f t="shared" si="30"/>
        <v/>
      </c>
      <c r="R94" s="233" t="str">
        <f t="shared" si="51"/>
        <v/>
      </c>
      <c r="S94" s="233" t="str">
        <f t="shared" si="31"/>
        <v/>
      </c>
      <c r="T94" s="232" t="str">
        <f t="shared" si="52"/>
        <v/>
      </c>
      <c r="U94" s="232" t="str">
        <f t="shared" si="32"/>
        <v/>
      </c>
      <c r="V94" s="233" t="str">
        <f t="shared" si="53"/>
        <v/>
      </c>
      <c r="W94" s="233" t="str">
        <f t="shared" si="33"/>
        <v/>
      </c>
      <c r="X94" s="232" t="str">
        <f t="shared" si="54"/>
        <v/>
      </c>
      <c r="Y94" s="232" t="str">
        <f t="shared" si="34"/>
        <v/>
      </c>
      <c r="Z94" s="233" t="str">
        <f t="shared" si="55"/>
        <v/>
      </c>
      <c r="AA94" s="233" t="str">
        <f t="shared" si="35"/>
        <v/>
      </c>
      <c r="AB94" s="232" t="str">
        <f t="shared" si="56"/>
        <v/>
      </c>
      <c r="AC94" s="232" t="str">
        <f t="shared" si="36"/>
        <v/>
      </c>
      <c r="AD94" s="233" t="str">
        <f t="shared" si="57"/>
        <v/>
      </c>
      <c r="AE94" s="233" t="str">
        <f t="shared" si="37"/>
        <v/>
      </c>
      <c r="AF94" s="232" t="str">
        <f t="shared" si="58"/>
        <v/>
      </c>
      <c r="AG94" s="232" t="str">
        <f t="shared" si="38"/>
        <v/>
      </c>
      <c r="AH94" s="233" t="str">
        <f t="shared" si="59"/>
        <v/>
      </c>
      <c r="AI94" s="233" t="str">
        <f t="shared" si="39"/>
        <v/>
      </c>
      <c r="AJ94" s="232" t="str">
        <f t="shared" si="60"/>
        <v/>
      </c>
      <c r="AK94" s="232" t="str">
        <f t="shared" si="40"/>
        <v/>
      </c>
      <c r="AL94" s="233" t="str">
        <f t="shared" si="61"/>
        <v/>
      </c>
      <c r="AM94" s="233" t="str">
        <f t="shared" si="41"/>
        <v/>
      </c>
      <c r="AN94" s="232" t="str">
        <f t="shared" si="62"/>
        <v/>
      </c>
      <c r="AO94" s="232" t="str">
        <f t="shared" si="42"/>
        <v/>
      </c>
      <c r="AP94" s="233" t="str">
        <f t="shared" si="63"/>
        <v/>
      </c>
      <c r="AQ94" s="233" t="str">
        <f t="shared" si="43"/>
        <v/>
      </c>
      <c r="AR94" s="232" t="str">
        <f t="shared" si="64"/>
        <v/>
      </c>
      <c r="AS94" s="232" t="str">
        <f t="shared" si="44"/>
        <v/>
      </c>
      <c r="AT94" s="233" t="str">
        <f t="shared" si="65"/>
        <v/>
      </c>
      <c r="AU94" s="233" t="str">
        <f t="shared" si="25"/>
        <v/>
      </c>
      <c r="AV94" s="204" t="str">
        <f t="shared" si="66"/>
        <v/>
      </c>
      <c r="AW94" s="234" t="str">
        <f t="shared" si="45"/>
        <v/>
      </c>
      <c r="BB94" s="105" t="str">
        <f t="shared" si="67"/>
        <v/>
      </c>
      <c r="BC94" s="105" t="str">
        <f t="shared" si="67"/>
        <v/>
      </c>
      <c r="BE94" s="200">
        <f t="shared" si="27"/>
        <v>1</v>
      </c>
    </row>
    <row r="95" spans="2:57" ht="15.75" hidden="1" x14ac:dyDescent="0.25">
      <c r="B95" s="184" t="str">
        <f t="shared" ref="B95:B130" si="68">IF(C95="","",ROW()-30)</f>
        <v/>
      </c>
      <c r="C95" s="178" t="str">
        <f>'התחשיב הבסיסי'!C95</f>
        <v/>
      </c>
      <c r="D95" s="230" t="str">
        <f>IF($C95="","",IF('שנת התחרות'!Z95="",$BB$1,'שנת התחרות'!J95))</f>
        <v/>
      </c>
      <c r="E95" s="409"/>
      <c r="F95" s="230" t="str">
        <f t="shared" si="24"/>
        <v/>
      </c>
      <c r="G95" s="201">
        <v>1</v>
      </c>
      <c r="H95" s="202" t="str">
        <f t="shared" ref="H95:H130" si="69">IF($C95="","",IF(OR(D95="",F95="",BE95&lt;&gt;1),$BB$1,IF($D95&lt;$F95*$E$6,1,0)))</f>
        <v/>
      </c>
      <c r="I95" s="203" t="str">
        <f t="shared" ref="I95:I130" si="70">IF($C95="","",IF(H95+$G95=2,1,0))</f>
        <v/>
      </c>
      <c r="J95" s="231" t="str">
        <f t="shared" ref="J95:J126" si="71">IF($C95="","",IF(I95=1,$F95*$E$6,$D95))</f>
        <v/>
      </c>
      <c r="K95" s="231" t="str">
        <f t="shared" ref="K95:K130" si="72">IF(H95="","",IF(I95=1,J95,J95/SUMIF(I$31:I$130,"&lt;&gt;1",J$31:J$130)*(1-SUMIF(I$31:I$130,"=1",J$31:J$130))))</f>
        <v/>
      </c>
      <c r="L95" s="232" t="str">
        <f t="shared" ref="L95:L126" si="73">IF($C95="","",IF(K95&lt;$F95*$E$6,1,0))</f>
        <v/>
      </c>
      <c r="M95" s="232" t="str">
        <f t="shared" si="28"/>
        <v/>
      </c>
      <c r="N95" s="233" t="str">
        <f t="shared" ref="N95:N126" si="74">IF($C95="","",IF(M95=1,$F95*$E$6,$J95))</f>
        <v/>
      </c>
      <c r="O95" s="233" t="str">
        <f t="shared" si="29"/>
        <v/>
      </c>
      <c r="P95" s="232" t="str">
        <f t="shared" ref="P95:P126" si="75">IF($C95="","",IF(O95&lt;$F95*$E$6,1,0))</f>
        <v/>
      </c>
      <c r="Q95" s="232" t="str">
        <f t="shared" si="30"/>
        <v/>
      </c>
      <c r="R95" s="233" t="str">
        <f t="shared" ref="R95:R126" si="76">IF($C95="","",IF(Q95=1,$F95*$E$6,$N95))</f>
        <v/>
      </c>
      <c r="S95" s="233" t="str">
        <f t="shared" si="31"/>
        <v/>
      </c>
      <c r="T95" s="232" t="str">
        <f t="shared" ref="T95:T126" si="77">IF($C95="","",IF(S95&lt;$F95*$E$6,1,0))</f>
        <v/>
      </c>
      <c r="U95" s="232" t="str">
        <f t="shared" si="32"/>
        <v/>
      </c>
      <c r="V95" s="233" t="str">
        <f t="shared" ref="V95:V126" si="78">IF($C95="","",IF(U95=1,$F95*$E$6,S95))</f>
        <v/>
      </c>
      <c r="W95" s="233" t="str">
        <f t="shared" si="33"/>
        <v/>
      </c>
      <c r="X95" s="232" t="str">
        <f t="shared" ref="X95:X126" si="79">IF($C95="","",IF(W95&lt;$F95*$E$6,1,0))</f>
        <v/>
      </c>
      <c r="Y95" s="232" t="str">
        <f t="shared" si="34"/>
        <v/>
      </c>
      <c r="Z95" s="233" t="str">
        <f t="shared" ref="Z95:Z126" si="80">IF($C95="","",IF(Y95=1,$F95*$E$6,W95))</f>
        <v/>
      </c>
      <c r="AA95" s="233" t="str">
        <f t="shared" si="35"/>
        <v/>
      </c>
      <c r="AB95" s="232" t="str">
        <f t="shared" ref="AB95:AB126" si="81">IF($C95="","",IF(AA95&lt;$F95*$E$6,1,0))</f>
        <v/>
      </c>
      <c r="AC95" s="232" t="str">
        <f t="shared" si="36"/>
        <v/>
      </c>
      <c r="AD95" s="233" t="str">
        <f t="shared" ref="AD95:AD126" si="82">IF($C95="","",IF(AC95=1,$F95*$E$6,AA95))</f>
        <v/>
      </c>
      <c r="AE95" s="233" t="str">
        <f t="shared" si="37"/>
        <v/>
      </c>
      <c r="AF95" s="232" t="str">
        <f t="shared" ref="AF95:AF126" si="83">IF($C95="","",IF(AE95&lt;$F95*$E$6,1,0))</f>
        <v/>
      </c>
      <c r="AG95" s="232" t="str">
        <f t="shared" si="38"/>
        <v/>
      </c>
      <c r="AH95" s="233" t="str">
        <f t="shared" ref="AH95:AH126" si="84">IF($C95="","",IF(AG95=1,$F95*$E$6,AE95))</f>
        <v/>
      </c>
      <c r="AI95" s="233" t="str">
        <f t="shared" si="39"/>
        <v/>
      </c>
      <c r="AJ95" s="232" t="str">
        <f t="shared" ref="AJ95:AJ126" si="85">IF($C95="","",IF(AI95&lt;$F95*$E$6,1,0))</f>
        <v/>
      </c>
      <c r="AK95" s="232" t="str">
        <f t="shared" si="40"/>
        <v/>
      </c>
      <c r="AL95" s="233" t="str">
        <f t="shared" ref="AL95:AL126" si="86">IF($C95="","",IF(AK95=1,$F95*$E$6,AI95))</f>
        <v/>
      </c>
      <c r="AM95" s="233" t="str">
        <f t="shared" si="41"/>
        <v/>
      </c>
      <c r="AN95" s="232" t="str">
        <f t="shared" ref="AN95:AN126" si="87">IF($C95="","",IF(AM95&lt;$F95*$E$6,1,0))</f>
        <v/>
      </c>
      <c r="AO95" s="232" t="str">
        <f t="shared" si="42"/>
        <v/>
      </c>
      <c r="AP95" s="233" t="str">
        <f t="shared" ref="AP95:AP126" si="88">IF($C95="","",IF(AO95=1,$F95*$E$6,AM95))</f>
        <v/>
      </c>
      <c r="AQ95" s="233" t="str">
        <f t="shared" si="43"/>
        <v/>
      </c>
      <c r="AR95" s="232" t="str">
        <f t="shared" ref="AR95:AR126" si="89">IF($C95="","",IF(OR(AQ95&lt;$F95*$E$6,AO95=1,AK95=1,AG95=1,AC95=1,Y95=1,U95=1,Q95=1,M95=1,I95=1),1,0))</f>
        <v/>
      </c>
      <c r="AS95" s="232" t="str">
        <f t="shared" si="44"/>
        <v/>
      </c>
      <c r="AT95" s="233" t="str">
        <f t="shared" ref="AT95:AT126" si="90">IF($C95="","",IF(AS95=1,$F95*$E$6,AQ95))</f>
        <v/>
      </c>
      <c r="AU95" s="233" t="str">
        <f t="shared" si="25"/>
        <v/>
      </c>
      <c r="AV95" s="204" t="str">
        <f t="shared" si="66"/>
        <v/>
      </c>
      <c r="AW95" s="234" t="str">
        <f t="shared" si="45"/>
        <v/>
      </c>
      <c r="BB95" s="105" t="str">
        <f t="shared" si="67"/>
        <v/>
      </c>
      <c r="BC95" s="105" t="str">
        <f t="shared" si="67"/>
        <v/>
      </c>
      <c r="BE95" s="200">
        <f t="shared" si="27"/>
        <v>1</v>
      </c>
    </row>
    <row r="96" spans="2:57" ht="15.75" hidden="1" x14ac:dyDescent="0.25">
      <c r="B96" s="184" t="str">
        <f t="shared" si="68"/>
        <v/>
      </c>
      <c r="C96" s="178" t="str">
        <f>'התחשיב הבסיסי'!C96</f>
        <v/>
      </c>
      <c r="D96" s="230" t="str">
        <f>IF($C96="","",IF('שנת התחרות'!Z96="",$BB$1,'שנת התחרות'!J96))</f>
        <v/>
      </c>
      <c r="E96" s="409"/>
      <c r="F96" s="230" t="str">
        <f t="shared" ref="F96:F130" si="91">IF($C96="","",IF(ISBLANK($H$6),$BB$2,E96/$H$6))</f>
        <v/>
      </c>
      <c r="G96" s="201">
        <v>1</v>
      </c>
      <c r="H96" s="202" t="str">
        <f t="shared" si="69"/>
        <v/>
      </c>
      <c r="I96" s="203" t="str">
        <f t="shared" si="70"/>
        <v/>
      </c>
      <c r="J96" s="231" t="str">
        <f t="shared" si="71"/>
        <v/>
      </c>
      <c r="K96" s="231" t="str">
        <f t="shared" si="72"/>
        <v/>
      </c>
      <c r="L96" s="232" t="str">
        <f t="shared" si="73"/>
        <v/>
      </c>
      <c r="M96" s="232" t="str">
        <f t="shared" si="28"/>
        <v/>
      </c>
      <c r="N96" s="233" t="str">
        <f t="shared" si="74"/>
        <v/>
      </c>
      <c r="O96" s="233" t="str">
        <f t="shared" si="29"/>
        <v/>
      </c>
      <c r="P96" s="232" t="str">
        <f t="shared" si="75"/>
        <v/>
      </c>
      <c r="Q96" s="232" t="str">
        <f t="shared" si="30"/>
        <v/>
      </c>
      <c r="R96" s="233" t="str">
        <f t="shared" si="76"/>
        <v/>
      </c>
      <c r="S96" s="233" t="str">
        <f t="shared" si="31"/>
        <v/>
      </c>
      <c r="T96" s="232" t="str">
        <f t="shared" si="77"/>
        <v/>
      </c>
      <c r="U96" s="232" t="str">
        <f t="shared" si="32"/>
        <v/>
      </c>
      <c r="V96" s="233" t="str">
        <f t="shared" si="78"/>
        <v/>
      </c>
      <c r="W96" s="233" t="str">
        <f t="shared" si="33"/>
        <v/>
      </c>
      <c r="X96" s="232" t="str">
        <f t="shared" si="79"/>
        <v/>
      </c>
      <c r="Y96" s="232" t="str">
        <f t="shared" si="34"/>
        <v/>
      </c>
      <c r="Z96" s="233" t="str">
        <f t="shared" si="80"/>
        <v/>
      </c>
      <c r="AA96" s="233" t="str">
        <f t="shared" si="35"/>
        <v/>
      </c>
      <c r="AB96" s="232" t="str">
        <f t="shared" si="81"/>
        <v/>
      </c>
      <c r="AC96" s="232" t="str">
        <f t="shared" si="36"/>
        <v/>
      </c>
      <c r="AD96" s="233" t="str">
        <f t="shared" si="82"/>
        <v/>
      </c>
      <c r="AE96" s="233" t="str">
        <f t="shared" si="37"/>
        <v/>
      </c>
      <c r="AF96" s="232" t="str">
        <f t="shared" si="83"/>
        <v/>
      </c>
      <c r="AG96" s="232" t="str">
        <f t="shared" si="38"/>
        <v/>
      </c>
      <c r="AH96" s="233" t="str">
        <f t="shared" si="84"/>
        <v/>
      </c>
      <c r="AI96" s="233" t="str">
        <f t="shared" si="39"/>
        <v/>
      </c>
      <c r="AJ96" s="232" t="str">
        <f t="shared" si="85"/>
        <v/>
      </c>
      <c r="AK96" s="232" t="str">
        <f t="shared" si="40"/>
        <v/>
      </c>
      <c r="AL96" s="233" t="str">
        <f t="shared" si="86"/>
        <v/>
      </c>
      <c r="AM96" s="233" t="str">
        <f t="shared" si="41"/>
        <v/>
      </c>
      <c r="AN96" s="232" t="str">
        <f t="shared" si="87"/>
        <v/>
      </c>
      <c r="AO96" s="232" t="str">
        <f t="shared" si="42"/>
        <v/>
      </c>
      <c r="AP96" s="233" t="str">
        <f t="shared" si="88"/>
        <v/>
      </c>
      <c r="AQ96" s="233" t="str">
        <f t="shared" si="43"/>
        <v/>
      </c>
      <c r="AR96" s="232" t="str">
        <f t="shared" si="89"/>
        <v/>
      </c>
      <c r="AS96" s="232" t="str">
        <f t="shared" si="44"/>
        <v/>
      </c>
      <c r="AT96" s="233" t="str">
        <f t="shared" si="90"/>
        <v/>
      </c>
      <c r="AU96" s="233" t="str">
        <f t="shared" ref="AU96:AU130" si="92">IF(AR96="","",IFERROR(IF(AS96=1,AT96,AT96/SUMIF(AS$31:AS$130,"&lt;&gt;1",AT$31:AT$130)*(1-SUMIF(AS$31:AS$130,"=1",AT$31:AT$130))),0))</f>
        <v/>
      </c>
      <c r="AV96" s="204" t="str">
        <f t="shared" si="66"/>
        <v/>
      </c>
      <c r="AW96" s="234" t="str">
        <f t="shared" si="45"/>
        <v/>
      </c>
      <c r="BB96" s="105" t="str">
        <f t="shared" ref="BB96:BC130" si="93">IF($C96="","",BB$30)</f>
        <v/>
      </c>
      <c r="BC96" s="105" t="str">
        <f t="shared" si="93"/>
        <v/>
      </c>
      <c r="BE96" s="200">
        <f t="shared" ref="BE96:BE130" si="94">IF(G96="",0,IF(ISERROR(MATCH(G96,$BB$30:$BC$30,0)),0,1))</f>
        <v>1</v>
      </c>
    </row>
    <row r="97" spans="2:57" ht="15.75" hidden="1" x14ac:dyDescent="0.25">
      <c r="B97" s="184" t="str">
        <f t="shared" si="68"/>
        <v/>
      </c>
      <c r="C97" s="178" t="str">
        <f>'התחשיב הבסיסי'!C97</f>
        <v/>
      </c>
      <c r="D97" s="230" t="str">
        <f>IF($C97="","",IF('שנת התחרות'!Z97="",$BB$1,'שנת התחרות'!J97))</f>
        <v/>
      </c>
      <c r="E97" s="409"/>
      <c r="F97" s="230" t="str">
        <f t="shared" si="91"/>
        <v/>
      </c>
      <c r="G97" s="201">
        <v>1</v>
      </c>
      <c r="H97" s="202" t="str">
        <f t="shared" si="69"/>
        <v/>
      </c>
      <c r="I97" s="203" t="str">
        <f t="shared" si="70"/>
        <v/>
      </c>
      <c r="J97" s="231" t="str">
        <f t="shared" si="71"/>
        <v/>
      </c>
      <c r="K97" s="231" t="str">
        <f t="shared" si="72"/>
        <v/>
      </c>
      <c r="L97" s="232" t="str">
        <f t="shared" si="73"/>
        <v/>
      </c>
      <c r="M97" s="232" t="str">
        <f t="shared" si="28"/>
        <v/>
      </c>
      <c r="N97" s="233" t="str">
        <f t="shared" si="74"/>
        <v/>
      </c>
      <c r="O97" s="233" t="str">
        <f t="shared" si="29"/>
        <v/>
      </c>
      <c r="P97" s="232" t="str">
        <f t="shared" si="75"/>
        <v/>
      </c>
      <c r="Q97" s="232" t="str">
        <f t="shared" si="30"/>
        <v/>
      </c>
      <c r="R97" s="233" t="str">
        <f t="shared" si="76"/>
        <v/>
      </c>
      <c r="S97" s="233" t="str">
        <f t="shared" si="31"/>
        <v/>
      </c>
      <c r="T97" s="232" t="str">
        <f t="shared" si="77"/>
        <v/>
      </c>
      <c r="U97" s="232" t="str">
        <f t="shared" si="32"/>
        <v/>
      </c>
      <c r="V97" s="233" t="str">
        <f t="shared" si="78"/>
        <v/>
      </c>
      <c r="W97" s="233" t="str">
        <f t="shared" si="33"/>
        <v/>
      </c>
      <c r="X97" s="232" t="str">
        <f t="shared" si="79"/>
        <v/>
      </c>
      <c r="Y97" s="232" t="str">
        <f t="shared" si="34"/>
        <v/>
      </c>
      <c r="Z97" s="233" t="str">
        <f t="shared" si="80"/>
        <v/>
      </c>
      <c r="AA97" s="233" t="str">
        <f t="shared" si="35"/>
        <v/>
      </c>
      <c r="AB97" s="232" t="str">
        <f t="shared" si="81"/>
        <v/>
      </c>
      <c r="AC97" s="232" t="str">
        <f t="shared" si="36"/>
        <v/>
      </c>
      <c r="AD97" s="233" t="str">
        <f t="shared" si="82"/>
        <v/>
      </c>
      <c r="AE97" s="233" t="str">
        <f t="shared" si="37"/>
        <v/>
      </c>
      <c r="AF97" s="232" t="str">
        <f t="shared" si="83"/>
        <v/>
      </c>
      <c r="AG97" s="232" t="str">
        <f t="shared" si="38"/>
        <v/>
      </c>
      <c r="AH97" s="233" t="str">
        <f t="shared" si="84"/>
        <v/>
      </c>
      <c r="AI97" s="233" t="str">
        <f t="shared" si="39"/>
        <v/>
      </c>
      <c r="AJ97" s="232" t="str">
        <f t="shared" si="85"/>
        <v/>
      </c>
      <c r="AK97" s="232" t="str">
        <f t="shared" si="40"/>
        <v/>
      </c>
      <c r="AL97" s="233" t="str">
        <f t="shared" si="86"/>
        <v/>
      </c>
      <c r="AM97" s="233" t="str">
        <f t="shared" si="41"/>
        <v/>
      </c>
      <c r="AN97" s="232" t="str">
        <f t="shared" si="87"/>
        <v/>
      </c>
      <c r="AO97" s="232" t="str">
        <f t="shared" si="42"/>
        <v/>
      </c>
      <c r="AP97" s="233" t="str">
        <f t="shared" si="88"/>
        <v/>
      </c>
      <c r="AQ97" s="233" t="str">
        <f t="shared" si="43"/>
        <v/>
      </c>
      <c r="AR97" s="232" t="str">
        <f t="shared" si="89"/>
        <v/>
      </c>
      <c r="AS97" s="232" t="str">
        <f t="shared" si="44"/>
        <v/>
      </c>
      <c r="AT97" s="233" t="str">
        <f t="shared" si="90"/>
        <v/>
      </c>
      <c r="AU97" s="233" t="str">
        <f t="shared" si="92"/>
        <v/>
      </c>
      <c r="AV97" s="204" t="str">
        <f t="shared" si="66"/>
        <v/>
      </c>
      <c r="AW97" s="234" t="str">
        <f t="shared" si="45"/>
        <v/>
      </c>
      <c r="BB97" s="105" t="str">
        <f t="shared" si="93"/>
        <v/>
      </c>
      <c r="BC97" s="105" t="str">
        <f t="shared" si="93"/>
        <v/>
      </c>
      <c r="BE97" s="200">
        <f t="shared" si="94"/>
        <v>1</v>
      </c>
    </row>
    <row r="98" spans="2:57" ht="15.75" hidden="1" x14ac:dyDescent="0.25">
      <c r="B98" s="184" t="str">
        <f t="shared" si="68"/>
        <v/>
      </c>
      <c r="C98" s="178" t="str">
        <f>'התחשיב הבסיסי'!C98</f>
        <v/>
      </c>
      <c r="D98" s="230" t="str">
        <f>IF($C98="","",IF('שנת התחרות'!Z98="",$BB$1,'שנת התחרות'!J98))</f>
        <v/>
      </c>
      <c r="E98" s="409"/>
      <c r="F98" s="230" t="str">
        <f t="shared" si="91"/>
        <v/>
      </c>
      <c r="G98" s="201">
        <v>1</v>
      </c>
      <c r="H98" s="202" t="str">
        <f t="shared" si="69"/>
        <v/>
      </c>
      <c r="I98" s="203" t="str">
        <f t="shared" si="70"/>
        <v/>
      </c>
      <c r="J98" s="231" t="str">
        <f t="shared" si="71"/>
        <v/>
      </c>
      <c r="K98" s="231" t="str">
        <f t="shared" si="72"/>
        <v/>
      </c>
      <c r="L98" s="232" t="str">
        <f t="shared" si="73"/>
        <v/>
      </c>
      <c r="M98" s="232" t="str">
        <f t="shared" si="28"/>
        <v/>
      </c>
      <c r="N98" s="233" t="str">
        <f t="shared" si="74"/>
        <v/>
      </c>
      <c r="O98" s="233" t="str">
        <f t="shared" si="29"/>
        <v/>
      </c>
      <c r="P98" s="232" t="str">
        <f t="shared" si="75"/>
        <v/>
      </c>
      <c r="Q98" s="232" t="str">
        <f t="shared" si="30"/>
        <v/>
      </c>
      <c r="R98" s="233" t="str">
        <f t="shared" si="76"/>
        <v/>
      </c>
      <c r="S98" s="233" t="str">
        <f t="shared" si="31"/>
        <v/>
      </c>
      <c r="T98" s="232" t="str">
        <f t="shared" si="77"/>
        <v/>
      </c>
      <c r="U98" s="232" t="str">
        <f t="shared" si="32"/>
        <v/>
      </c>
      <c r="V98" s="233" t="str">
        <f t="shared" si="78"/>
        <v/>
      </c>
      <c r="W98" s="233" t="str">
        <f t="shared" si="33"/>
        <v/>
      </c>
      <c r="X98" s="232" t="str">
        <f t="shared" si="79"/>
        <v/>
      </c>
      <c r="Y98" s="232" t="str">
        <f t="shared" si="34"/>
        <v/>
      </c>
      <c r="Z98" s="233" t="str">
        <f t="shared" si="80"/>
        <v/>
      </c>
      <c r="AA98" s="233" t="str">
        <f t="shared" si="35"/>
        <v/>
      </c>
      <c r="AB98" s="232" t="str">
        <f t="shared" si="81"/>
        <v/>
      </c>
      <c r="AC98" s="232" t="str">
        <f t="shared" si="36"/>
        <v/>
      </c>
      <c r="AD98" s="233" t="str">
        <f t="shared" si="82"/>
        <v/>
      </c>
      <c r="AE98" s="233" t="str">
        <f t="shared" si="37"/>
        <v/>
      </c>
      <c r="AF98" s="232" t="str">
        <f t="shared" si="83"/>
        <v/>
      </c>
      <c r="AG98" s="232" t="str">
        <f t="shared" si="38"/>
        <v/>
      </c>
      <c r="AH98" s="233" t="str">
        <f t="shared" si="84"/>
        <v/>
      </c>
      <c r="AI98" s="233" t="str">
        <f t="shared" si="39"/>
        <v/>
      </c>
      <c r="AJ98" s="232" t="str">
        <f t="shared" si="85"/>
        <v/>
      </c>
      <c r="AK98" s="232" t="str">
        <f t="shared" si="40"/>
        <v/>
      </c>
      <c r="AL98" s="233" t="str">
        <f t="shared" si="86"/>
        <v/>
      </c>
      <c r="AM98" s="233" t="str">
        <f t="shared" si="41"/>
        <v/>
      </c>
      <c r="AN98" s="232" t="str">
        <f t="shared" si="87"/>
        <v/>
      </c>
      <c r="AO98" s="232" t="str">
        <f t="shared" si="42"/>
        <v/>
      </c>
      <c r="AP98" s="233" t="str">
        <f t="shared" si="88"/>
        <v/>
      </c>
      <c r="AQ98" s="233" t="str">
        <f t="shared" si="43"/>
        <v/>
      </c>
      <c r="AR98" s="232" t="str">
        <f t="shared" si="89"/>
        <v/>
      </c>
      <c r="AS98" s="232" t="str">
        <f t="shared" si="44"/>
        <v/>
      </c>
      <c r="AT98" s="233" t="str">
        <f t="shared" si="90"/>
        <v/>
      </c>
      <c r="AU98" s="233" t="str">
        <f t="shared" si="92"/>
        <v/>
      </c>
      <c r="AV98" s="204" t="str">
        <f t="shared" si="66"/>
        <v/>
      </c>
      <c r="AW98" s="234" t="str">
        <f t="shared" si="45"/>
        <v/>
      </c>
      <c r="BB98" s="105" t="str">
        <f t="shared" si="93"/>
        <v/>
      </c>
      <c r="BC98" s="105" t="str">
        <f t="shared" si="93"/>
        <v/>
      </c>
      <c r="BE98" s="200">
        <f t="shared" si="94"/>
        <v>1</v>
      </c>
    </row>
    <row r="99" spans="2:57" ht="15.75" hidden="1" x14ac:dyDescent="0.25">
      <c r="B99" s="184" t="str">
        <f t="shared" si="68"/>
        <v/>
      </c>
      <c r="C99" s="178" t="str">
        <f>'התחשיב הבסיסי'!C99</f>
        <v/>
      </c>
      <c r="D99" s="230" t="str">
        <f>IF($C99="","",IF('שנת התחרות'!Z99="",$BB$1,'שנת התחרות'!J99))</f>
        <v/>
      </c>
      <c r="E99" s="409"/>
      <c r="F99" s="230" t="str">
        <f t="shared" si="91"/>
        <v/>
      </c>
      <c r="G99" s="201">
        <v>1</v>
      </c>
      <c r="H99" s="202" t="str">
        <f t="shared" si="69"/>
        <v/>
      </c>
      <c r="I99" s="203" t="str">
        <f t="shared" si="70"/>
        <v/>
      </c>
      <c r="J99" s="231" t="str">
        <f t="shared" si="71"/>
        <v/>
      </c>
      <c r="K99" s="231" t="str">
        <f t="shared" si="72"/>
        <v/>
      </c>
      <c r="L99" s="232" t="str">
        <f t="shared" si="73"/>
        <v/>
      </c>
      <c r="M99" s="232" t="str">
        <f t="shared" ref="M99:M130" si="95">IF($C99="","",IF(L99+$G99=2,1,0))</f>
        <v/>
      </c>
      <c r="N99" s="233" t="str">
        <f t="shared" si="74"/>
        <v/>
      </c>
      <c r="O99" s="233" t="str">
        <f t="shared" ref="O99:O130" si="96">IF(L99="","",IF(M99=1,N99,N99/SUMIF(M$31:M$130,"&lt;&gt;1",N$31:N$130)*(1-SUMIF(M$31:M$130,"=1",N$31:N$130))))</f>
        <v/>
      </c>
      <c r="P99" s="232" t="str">
        <f t="shared" si="75"/>
        <v/>
      </c>
      <c r="Q99" s="232" t="str">
        <f t="shared" ref="Q99:Q130" si="97">IF($C99="","",IF(P99+$G99=2,1,0))</f>
        <v/>
      </c>
      <c r="R99" s="233" t="str">
        <f t="shared" si="76"/>
        <v/>
      </c>
      <c r="S99" s="233" t="str">
        <f t="shared" ref="S99:S130" si="98">IF(P99="","",IF(Q99=1,R99,R99/SUMIF(Q$31:Q$130,"&lt;&gt;1",R$31:R$130)*(1-SUMIF(Q$31:Q$130,"=1",R$31:R$130))))</f>
        <v/>
      </c>
      <c r="T99" s="232" t="str">
        <f t="shared" si="77"/>
        <v/>
      </c>
      <c r="U99" s="232" t="str">
        <f t="shared" ref="U99:U130" si="99">IF($C99="","",IF(T99+$G99=2,1,0))</f>
        <v/>
      </c>
      <c r="V99" s="233" t="str">
        <f t="shared" si="78"/>
        <v/>
      </c>
      <c r="W99" s="233" t="str">
        <f t="shared" ref="W99:W130" si="100">IF(T99="","",IF(U99=1,V99,V99/SUMIF(U$31:U$130,"&lt;&gt;1",V$31:V$130)*(1-SUMIF(U$31:U$130,"=1",V$31:V$130))))</f>
        <v/>
      </c>
      <c r="X99" s="232" t="str">
        <f t="shared" si="79"/>
        <v/>
      </c>
      <c r="Y99" s="232" t="str">
        <f t="shared" ref="Y99:Y130" si="101">IF($C99="","",IF(X99+$G99=2,1,0))</f>
        <v/>
      </c>
      <c r="Z99" s="233" t="str">
        <f t="shared" si="80"/>
        <v/>
      </c>
      <c r="AA99" s="233" t="str">
        <f t="shared" ref="AA99:AA130" si="102">IF(X99="","",IF(Y99=1,Z99,Z99/SUMIF(Y$31:Y$130,"&lt;&gt;1",Z$31:Z$130)*(1-SUMIF(Y$31:Y$130,"=1",Z$31:Z$130))))</f>
        <v/>
      </c>
      <c r="AB99" s="232" t="str">
        <f t="shared" si="81"/>
        <v/>
      </c>
      <c r="AC99" s="232" t="str">
        <f t="shared" ref="AC99:AC130" si="103">IF($C99="","",IF(AB99+$G99=2,1,0))</f>
        <v/>
      </c>
      <c r="AD99" s="233" t="str">
        <f t="shared" si="82"/>
        <v/>
      </c>
      <c r="AE99" s="233" t="str">
        <f t="shared" ref="AE99:AE130" si="104">IF(AB99="","",IF(AC99=1,AD99,AD99/SUMIF(AC$31:AC$130,"&lt;&gt;1",AD$31:AD$130)*(1-SUMIF(AC$31:AC$130,"=1",AD$31:AD$130))))</f>
        <v/>
      </c>
      <c r="AF99" s="232" t="str">
        <f t="shared" si="83"/>
        <v/>
      </c>
      <c r="AG99" s="232" t="str">
        <f t="shared" ref="AG99:AG130" si="105">IF($C99="","",IF(AF99+$G99=2,1,0))</f>
        <v/>
      </c>
      <c r="AH99" s="233" t="str">
        <f t="shared" si="84"/>
        <v/>
      </c>
      <c r="AI99" s="233" t="str">
        <f t="shared" ref="AI99:AI130" si="106">IF(AF99="","",IF(AG99=1,AH99,AH99/SUMIF(AG$31:AG$130,"&lt;&gt;1",AH$31:AH$130)*(1-SUMIF(AG$31:AG$130,"=1",AH$31:AH$130))))</f>
        <v/>
      </c>
      <c r="AJ99" s="232" t="str">
        <f t="shared" si="85"/>
        <v/>
      </c>
      <c r="AK99" s="232" t="str">
        <f t="shared" ref="AK99:AK130" si="107">IF($C99="","",IF(AJ99+$G99=2,1,0))</f>
        <v/>
      </c>
      <c r="AL99" s="233" t="str">
        <f t="shared" si="86"/>
        <v/>
      </c>
      <c r="AM99" s="233" t="str">
        <f t="shared" ref="AM99:AM130" si="108">IF(AJ99="","",IF(AK99=1,AL99,AL99/SUMIF(AK$31:AK$130,"&lt;&gt;1",AL$31:AL$130)*(1-SUMIF(AK$31:AK$130,"=1",AL$31:AL$130))))</f>
        <v/>
      </c>
      <c r="AN99" s="232" t="str">
        <f t="shared" si="87"/>
        <v/>
      </c>
      <c r="AO99" s="232" t="str">
        <f t="shared" ref="AO99:AO130" si="109">IF($C99="","",IF(AN99+$G99=2,1,0))</f>
        <v/>
      </c>
      <c r="AP99" s="233" t="str">
        <f t="shared" si="88"/>
        <v/>
      </c>
      <c r="AQ99" s="233" t="str">
        <f t="shared" ref="AQ99:AQ130" si="110">IF(AN99="","",IF(AO99=1,AP99,AP99/SUMIF(AO$31:AO$130,"&lt;&gt;1",AP$31:AP$130)*(1-SUMIF(AO$31:AO$130,"=1",AP$31:AP$130))))</f>
        <v/>
      </c>
      <c r="AR99" s="232" t="str">
        <f t="shared" si="89"/>
        <v/>
      </c>
      <c r="AS99" s="232" t="str">
        <f t="shared" ref="AS99:AS130" si="111">IF($C99="","",IF(AR99+$G99=2,1,0))</f>
        <v/>
      </c>
      <c r="AT99" s="233" t="str">
        <f t="shared" si="90"/>
        <v/>
      </c>
      <c r="AU99" s="233" t="str">
        <f t="shared" si="92"/>
        <v/>
      </c>
      <c r="AV99" s="204" t="str">
        <f t="shared" si="66"/>
        <v/>
      </c>
      <c r="AW99" s="234" t="str">
        <f t="shared" ref="AW99:AW130" si="112">IF(C99="","",IFERROR(AV99*$C$2,$BB$1))</f>
        <v/>
      </c>
      <c r="BB99" s="105" t="str">
        <f t="shared" si="93"/>
        <v/>
      </c>
      <c r="BC99" s="105" t="str">
        <f t="shared" si="93"/>
        <v/>
      </c>
      <c r="BE99" s="200">
        <f t="shared" si="94"/>
        <v>1</v>
      </c>
    </row>
    <row r="100" spans="2:57" ht="15.75" hidden="1" x14ac:dyDescent="0.25">
      <c r="B100" s="184" t="str">
        <f t="shared" si="68"/>
        <v/>
      </c>
      <c r="C100" s="178" t="str">
        <f>'התחשיב הבסיסי'!C100</f>
        <v/>
      </c>
      <c r="D100" s="230" t="str">
        <f>IF($C100="","",IF('שנת התחרות'!Z100="",$BB$1,'שנת התחרות'!J100))</f>
        <v/>
      </c>
      <c r="E100" s="409"/>
      <c r="F100" s="230" t="str">
        <f t="shared" si="91"/>
        <v/>
      </c>
      <c r="G100" s="201">
        <v>1</v>
      </c>
      <c r="H100" s="202" t="str">
        <f t="shared" si="69"/>
        <v/>
      </c>
      <c r="I100" s="203" t="str">
        <f t="shared" si="70"/>
        <v/>
      </c>
      <c r="J100" s="231" t="str">
        <f t="shared" si="71"/>
        <v/>
      </c>
      <c r="K100" s="231" t="str">
        <f t="shared" si="72"/>
        <v/>
      </c>
      <c r="L100" s="232" t="str">
        <f t="shared" si="73"/>
        <v/>
      </c>
      <c r="M100" s="232" t="str">
        <f t="shared" si="95"/>
        <v/>
      </c>
      <c r="N100" s="233" t="str">
        <f t="shared" si="74"/>
        <v/>
      </c>
      <c r="O100" s="233" t="str">
        <f t="shared" si="96"/>
        <v/>
      </c>
      <c r="P100" s="232" t="str">
        <f t="shared" si="75"/>
        <v/>
      </c>
      <c r="Q100" s="232" t="str">
        <f t="shared" si="97"/>
        <v/>
      </c>
      <c r="R100" s="233" t="str">
        <f t="shared" si="76"/>
        <v/>
      </c>
      <c r="S100" s="233" t="str">
        <f t="shared" si="98"/>
        <v/>
      </c>
      <c r="T100" s="232" t="str">
        <f t="shared" si="77"/>
        <v/>
      </c>
      <c r="U100" s="232" t="str">
        <f t="shared" si="99"/>
        <v/>
      </c>
      <c r="V100" s="233" t="str">
        <f t="shared" si="78"/>
        <v/>
      </c>
      <c r="W100" s="233" t="str">
        <f t="shared" si="100"/>
        <v/>
      </c>
      <c r="X100" s="232" t="str">
        <f t="shared" si="79"/>
        <v/>
      </c>
      <c r="Y100" s="232" t="str">
        <f t="shared" si="101"/>
        <v/>
      </c>
      <c r="Z100" s="233" t="str">
        <f t="shared" si="80"/>
        <v/>
      </c>
      <c r="AA100" s="233" t="str">
        <f t="shared" si="102"/>
        <v/>
      </c>
      <c r="AB100" s="232" t="str">
        <f t="shared" si="81"/>
        <v/>
      </c>
      <c r="AC100" s="232" t="str">
        <f t="shared" si="103"/>
        <v/>
      </c>
      <c r="AD100" s="233" t="str">
        <f t="shared" si="82"/>
        <v/>
      </c>
      <c r="AE100" s="233" t="str">
        <f t="shared" si="104"/>
        <v/>
      </c>
      <c r="AF100" s="232" t="str">
        <f t="shared" si="83"/>
        <v/>
      </c>
      <c r="AG100" s="232" t="str">
        <f t="shared" si="105"/>
        <v/>
      </c>
      <c r="AH100" s="233" t="str">
        <f t="shared" si="84"/>
        <v/>
      </c>
      <c r="AI100" s="233" t="str">
        <f t="shared" si="106"/>
        <v/>
      </c>
      <c r="AJ100" s="232" t="str">
        <f t="shared" si="85"/>
        <v/>
      </c>
      <c r="AK100" s="232" t="str">
        <f t="shared" si="107"/>
        <v/>
      </c>
      <c r="AL100" s="233" t="str">
        <f t="shared" si="86"/>
        <v/>
      </c>
      <c r="AM100" s="233" t="str">
        <f t="shared" si="108"/>
        <v/>
      </c>
      <c r="AN100" s="232" t="str">
        <f t="shared" si="87"/>
        <v/>
      </c>
      <c r="AO100" s="232" t="str">
        <f t="shared" si="109"/>
        <v/>
      </c>
      <c r="AP100" s="233" t="str">
        <f t="shared" si="88"/>
        <v/>
      </c>
      <c r="AQ100" s="233" t="str">
        <f t="shared" si="110"/>
        <v/>
      </c>
      <c r="AR100" s="232" t="str">
        <f t="shared" si="89"/>
        <v/>
      </c>
      <c r="AS100" s="232" t="str">
        <f t="shared" si="111"/>
        <v/>
      </c>
      <c r="AT100" s="233" t="str">
        <f t="shared" si="90"/>
        <v/>
      </c>
      <c r="AU100" s="233" t="str">
        <f t="shared" si="92"/>
        <v/>
      </c>
      <c r="AV100" s="204" t="str">
        <f t="shared" si="66"/>
        <v/>
      </c>
      <c r="AW100" s="234" t="str">
        <f t="shared" si="112"/>
        <v/>
      </c>
      <c r="BB100" s="105" t="str">
        <f t="shared" si="93"/>
        <v/>
      </c>
      <c r="BC100" s="105" t="str">
        <f t="shared" si="93"/>
        <v/>
      </c>
      <c r="BE100" s="200">
        <f t="shared" si="94"/>
        <v>1</v>
      </c>
    </row>
    <row r="101" spans="2:57" ht="15.75" hidden="1" x14ac:dyDescent="0.25">
      <c r="B101" s="184" t="str">
        <f t="shared" si="68"/>
        <v/>
      </c>
      <c r="C101" s="178" t="str">
        <f>'התחשיב הבסיסי'!C101</f>
        <v/>
      </c>
      <c r="D101" s="230" t="str">
        <f>IF($C101="","",IF('שנת התחרות'!Z101="",$BB$1,'שנת התחרות'!J101))</f>
        <v/>
      </c>
      <c r="E101" s="409"/>
      <c r="F101" s="230" t="str">
        <f t="shared" si="91"/>
        <v/>
      </c>
      <c r="G101" s="201">
        <v>1</v>
      </c>
      <c r="H101" s="202" t="str">
        <f t="shared" si="69"/>
        <v/>
      </c>
      <c r="I101" s="203" t="str">
        <f t="shared" si="70"/>
        <v/>
      </c>
      <c r="J101" s="231" t="str">
        <f t="shared" si="71"/>
        <v/>
      </c>
      <c r="K101" s="231" t="str">
        <f t="shared" si="72"/>
        <v/>
      </c>
      <c r="L101" s="232" t="str">
        <f t="shared" si="73"/>
        <v/>
      </c>
      <c r="M101" s="232" t="str">
        <f t="shared" si="95"/>
        <v/>
      </c>
      <c r="N101" s="233" t="str">
        <f t="shared" si="74"/>
        <v/>
      </c>
      <c r="O101" s="233" t="str">
        <f t="shared" si="96"/>
        <v/>
      </c>
      <c r="P101" s="232" t="str">
        <f t="shared" si="75"/>
        <v/>
      </c>
      <c r="Q101" s="232" t="str">
        <f t="shared" si="97"/>
        <v/>
      </c>
      <c r="R101" s="233" t="str">
        <f t="shared" si="76"/>
        <v/>
      </c>
      <c r="S101" s="233" t="str">
        <f t="shared" si="98"/>
        <v/>
      </c>
      <c r="T101" s="232" t="str">
        <f t="shared" si="77"/>
        <v/>
      </c>
      <c r="U101" s="232" t="str">
        <f t="shared" si="99"/>
        <v/>
      </c>
      <c r="V101" s="233" t="str">
        <f t="shared" si="78"/>
        <v/>
      </c>
      <c r="W101" s="233" t="str">
        <f t="shared" si="100"/>
        <v/>
      </c>
      <c r="X101" s="232" t="str">
        <f t="shared" si="79"/>
        <v/>
      </c>
      <c r="Y101" s="232" t="str">
        <f t="shared" si="101"/>
        <v/>
      </c>
      <c r="Z101" s="233" t="str">
        <f t="shared" si="80"/>
        <v/>
      </c>
      <c r="AA101" s="233" t="str">
        <f t="shared" si="102"/>
        <v/>
      </c>
      <c r="AB101" s="232" t="str">
        <f t="shared" si="81"/>
        <v/>
      </c>
      <c r="AC101" s="232" t="str">
        <f t="shared" si="103"/>
        <v/>
      </c>
      <c r="AD101" s="233" t="str">
        <f t="shared" si="82"/>
        <v/>
      </c>
      <c r="AE101" s="233" t="str">
        <f t="shared" si="104"/>
        <v/>
      </c>
      <c r="AF101" s="232" t="str">
        <f t="shared" si="83"/>
        <v/>
      </c>
      <c r="AG101" s="232" t="str">
        <f t="shared" si="105"/>
        <v/>
      </c>
      <c r="AH101" s="233" t="str">
        <f t="shared" si="84"/>
        <v/>
      </c>
      <c r="AI101" s="233" t="str">
        <f t="shared" si="106"/>
        <v/>
      </c>
      <c r="AJ101" s="232" t="str">
        <f t="shared" si="85"/>
        <v/>
      </c>
      <c r="AK101" s="232" t="str">
        <f t="shared" si="107"/>
        <v/>
      </c>
      <c r="AL101" s="233" t="str">
        <f t="shared" si="86"/>
        <v/>
      </c>
      <c r="AM101" s="233" t="str">
        <f t="shared" si="108"/>
        <v/>
      </c>
      <c r="AN101" s="232" t="str">
        <f t="shared" si="87"/>
        <v/>
      </c>
      <c r="AO101" s="232" t="str">
        <f t="shared" si="109"/>
        <v/>
      </c>
      <c r="AP101" s="233" t="str">
        <f t="shared" si="88"/>
        <v/>
      </c>
      <c r="AQ101" s="233" t="str">
        <f t="shared" si="110"/>
        <v/>
      </c>
      <c r="AR101" s="232" t="str">
        <f t="shared" si="89"/>
        <v/>
      </c>
      <c r="AS101" s="232" t="str">
        <f t="shared" si="111"/>
        <v/>
      </c>
      <c r="AT101" s="233" t="str">
        <f t="shared" si="90"/>
        <v/>
      </c>
      <c r="AU101" s="233" t="str">
        <f t="shared" si="92"/>
        <v/>
      </c>
      <c r="AV101" s="204" t="str">
        <f t="shared" si="66"/>
        <v/>
      </c>
      <c r="AW101" s="234" t="str">
        <f t="shared" si="112"/>
        <v/>
      </c>
      <c r="BB101" s="105" t="str">
        <f t="shared" si="93"/>
        <v/>
      </c>
      <c r="BC101" s="105" t="str">
        <f t="shared" si="93"/>
        <v/>
      </c>
      <c r="BE101" s="200">
        <f t="shared" si="94"/>
        <v>1</v>
      </c>
    </row>
    <row r="102" spans="2:57" ht="15.75" hidden="1" x14ac:dyDescent="0.25">
      <c r="B102" s="184" t="str">
        <f t="shared" si="68"/>
        <v/>
      </c>
      <c r="C102" s="178" t="str">
        <f>'התחשיב הבסיסי'!C102</f>
        <v/>
      </c>
      <c r="D102" s="230" t="str">
        <f>IF($C102="","",IF('שנת התחרות'!Z102="",$BB$1,'שנת התחרות'!J102))</f>
        <v/>
      </c>
      <c r="E102" s="409"/>
      <c r="F102" s="230" t="str">
        <f t="shared" si="91"/>
        <v/>
      </c>
      <c r="G102" s="201">
        <v>1</v>
      </c>
      <c r="H102" s="202" t="str">
        <f t="shared" si="69"/>
        <v/>
      </c>
      <c r="I102" s="203" t="str">
        <f t="shared" si="70"/>
        <v/>
      </c>
      <c r="J102" s="231" t="str">
        <f t="shared" si="71"/>
        <v/>
      </c>
      <c r="K102" s="231" t="str">
        <f t="shared" si="72"/>
        <v/>
      </c>
      <c r="L102" s="232" t="str">
        <f t="shared" si="73"/>
        <v/>
      </c>
      <c r="M102" s="232" t="str">
        <f t="shared" si="95"/>
        <v/>
      </c>
      <c r="N102" s="233" t="str">
        <f t="shared" si="74"/>
        <v/>
      </c>
      <c r="O102" s="233" t="str">
        <f t="shared" si="96"/>
        <v/>
      </c>
      <c r="P102" s="232" t="str">
        <f t="shared" si="75"/>
        <v/>
      </c>
      <c r="Q102" s="232" t="str">
        <f t="shared" si="97"/>
        <v/>
      </c>
      <c r="R102" s="233" t="str">
        <f t="shared" si="76"/>
        <v/>
      </c>
      <c r="S102" s="233" t="str">
        <f t="shared" si="98"/>
        <v/>
      </c>
      <c r="T102" s="232" t="str">
        <f t="shared" si="77"/>
        <v/>
      </c>
      <c r="U102" s="232" t="str">
        <f t="shared" si="99"/>
        <v/>
      </c>
      <c r="V102" s="233" t="str">
        <f t="shared" si="78"/>
        <v/>
      </c>
      <c r="W102" s="233" t="str">
        <f t="shared" si="100"/>
        <v/>
      </c>
      <c r="X102" s="232" t="str">
        <f t="shared" si="79"/>
        <v/>
      </c>
      <c r="Y102" s="232" t="str">
        <f t="shared" si="101"/>
        <v/>
      </c>
      <c r="Z102" s="233" t="str">
        <f t="shared" si="80"/>
        <v/>
      </c>
      <c r="AA102" s="233" t="str">
        <f t="shared" si="102"/>
        <v/>
      </c>
      <c r="AB102" s="232" t="str">
        <f t="shared" si="81"/>
        <v/>
      </c>
      <c r="AC102" s="232" t="str">
        <f t="shared" si="103"/>
        <v/>
      </c>
      <c r="AD102" s="233" t="str">
        <f t="shared" si="82"/>
        <v/>
      </c>
      <c r="AE102" s="233" t="str">
        <f t="shared" si="104"/>
        <v/>
      </c>
      <c r="AF102" s="232" t="str">
        <f t="shared" si="83"/>
        <v/>
      </c>
      <c r="AG102" s="232" t="str">
        <f t="shared" si="105"/>
        <v/>
      </c>
      <c r="AH102" s="233" t="str">
        <f t="shared" si="84"/>
        <v/>
      </c>
      <c r="AI102" s="233" t="str">
        <f t="shared" si="106"/>
        <v/>
      </c>
      <c r="AJ102" s="232" t="str">
        <f t="shared" si="85"/>
        <v/>
      </c>
      <c r="AK102" s="232" t="str">
        <f t="shared" si="107"/>
        <v/>
      </c>
      <c r="AL102" s="233" t="str">
        <f t="shared" si="86"/>
        <v/>
      </c>
      <c r="AM102" s="233" t="str">
        <f t="shared" si="108"/>
        <v/>
      </c>
      <c r="AN102" s="232" t="str">
        <f t="shared" si="87"/>
        <v/>
      </c>
      <c r="AO102" s="232" t="str">
        <f t="shared" si="109"/>
        <v/>
      </c>
      <c r="AP102" s="233" t="str">
        <f t="shared" si="88"/>
        <v/>
      </c>
      <c r="AQ102" s="233" t="str">
        <f t="shared" si="110"/>
        <v/>
      </c>
      <c r="AR102" s="232" t="str">
        <f t="shared" si="89"/>
        <v/>
      </c>
      <c r="AS102" s="232" t="str">
        <f t="shared" si="111"/>
        <v/>
      </c>
      <c r="AT102" s="233" t="str">
        <f t="shared" si="90"/>
        <v/>
      </c>
      <c r="AU102" s="233" t="str">
        <f t="shared" si="92"/>
        <v/>
      </c>
      <c r="AV102" s="204" t="str">
        <f t="shared" si="66"/>
        <v/>
      </c>
      <c r="AW102" s="234" t="str">
        <f t="shared" si="112"/>
        <v/>
      </c>
      <c r="BB102" s="105" t="str">
        <f t="shared" si="93"/>
        <v/>
      </c>
      <c r="BC102" s="105" t="str">
        <f t="shared" si="93"/>
        <v/>
      </c>
      <c r="BE102" s="200">
        <f t="shared" si="94"/>
        <v>1</v>
      </c>
    </row>
    <row r="103" spans="2:57" ht="15.75" hidden="1" x14ac:dyDescent="0.25">
      <c r="B103" s="184" t="str">
        <f t="shared" si="68"/>
        <v/>
      </c>
      <c r="C103" s="178" t="str">
        <f>'התחשיב הבסיסי'!C103</f>
        <v/>
      </c>
      <c r="D103" s="230" t="str">
        <f>IF($C103="","",IF('שנת התחרות'!Z103="",$BB$1,'שנת התחרות'!J103))</f>
        <v/>
      </c>
      <c r="E103" s="409"/>
      <c r="F103" s="230" t="str">
        <f t="shared" si="91"/>
        <v/>
      </c>
      <c r="G103" s="201">
        <v>1</v>
      </c>
      <c r="H103" s="202" t="str">
        <f t="shared" si="69"/>
        <v/>
      </c>
      <c r="I103" s="203" t="str">
        <f t="shared" si="70"/>
        <v/>
      </c>
      <c r="J103" s="231" t="str">
        <f t="shared" si="71"/>
        <v/>
      </c>
      <c r="K103" s="231" t="str">
        <f t="shared" si="72"/>
        <v/>
      </c>
      <c r="L103" s="232" t="str">
        <f t="shared" si="73"/>
        <v/>
      </c>
      <c r="M103" s="232" t="str">
        <f t="shared" si="95"/>
        <v/>
      </c>
      <c r="N103" s="233" t="str">
        <f t="shared" si="74"/>
        <v/>
      </c>
      <c r="O103" s="233" t="str">
        <f t="shared" si="96"/>
        <v/>
      </c>
      <c r="P103" s="232" t="str">
        <f t="shared" si="75"/>
        <v/>
      </c>
      <c r="Q103" s="232" t="str">
        <f t="shared" si="97"/>
        <v/>
      </c>
      <c r="R103" s="233" t="str">
        <f t="shared" si="76"/>
        <v/>
      </c>
      <c r="S103" s="233" t="str">
        <f t="shared" si="98"/>
        <v/>
      </c>
      <c r="T103" s="232" t="str">
        <f t="shared" si="77"/>
        <v/>
      </c>
      <c r="U103" s="232" t="str">
        <f t="shared" si="99"/>
        <v/>
      </c>
      <c r="V103" s="233" t="str">
        <f t="shared" si="78"/>
        <v/>
      </c>
      <c r="W103" s="233" t="str">
        <f t="shared" si="100"/>
        <v/>
      </c>
      <c r="X103" s="232" t="str">
        <f t="shared" si="79"/>
        <v/>
      </c>
      <c r="Y103" s="232" t="str">
        <f t="shared" si="101"/>
        <v/>
      </c>
      <c r="Z103" s="233" t="str">
        <f t="shared" si="80"/>
        <v/>
      </c>
      <c r="AA103" s="233" t="str">
        <f t="shared" si="102"/>
        <v/>
      </c>
      <c r="AB103" s="232" t="str">
        <f t="shared" si="81"/>
        <v/>
      </c>
      <c r="AC103" s="232" t="str">
        <f t="shared" si="103"/>
        <v/>
      </c>
      <c r="AD103" s="233" t="str">
        <f t="shared" si="82"/>
        <v/>
      </c>
      <c r="AE103" s="233" t="str">
        <f t="shared" si="104"/>
        <v/>
      </c>
      <c r="AF103" s="232" t="str">
        <f t="shared" si="83"/>
        <v/>
      </c>
      <c r="AG103" s="232" t="str">
        <f t="shared" si="105"/>
        <v/>
      </c>
      <c r="AH103" s="233" t="str">
        <f t="shared" si="84"/>
        <v/>
      </c>
      <c r="AI103" s="233" t="str">
        <f t="shared" si="106"/>
        <v/>
      </c>
      <c r="AJ103" s="232" t="str">
        <f t="shared" si="85"/>
        <v/>
      </c>
      <c r="AK103" s="232" t="str">
        <f t="shared" si="107"/>
        <v/>
      </c>
      <c r="AL103" s="233" t="str">
        <f t="shared" si="86"/>
        <v/>
      </c>
      <c r="AM103" s="233" t="str">
        <f t="shared" si="108"/>
        <v/>
      </c>
      <c r="AN103" s="232" t="str">
        <f t="shared" si="87"/>
        <v/>
      </c>
      <c r="AO103" s="232" t="str">
        <f t="shared" si="109"/>
        <v/>
      </c>
      <c r="AP103" s="233" t="str">
        <f t="shared" si="88"/>
        <v/>
      </c>
      <c r="AQ103" s="233" t="str">
        <f t="shared" si="110"/>
        <v/>
      </c>
      <c r="AR103" s="232" t="str">
        <f t="shared" si="89"/>
        <v/>
      </c>
      <c r="AS103" s="232" t="str">
        <f t="shared" si="111"/>
        <v/>
      </c>
      <c r="AT103" s="233" t="str">
        <f t="shared" si="90"/>
        <v/>
      </c>
      <c r="AU103" s="233" t="str">
        <f t="shared" si="92"/>
        <v/>
      </c>
      <c r="AV103" s="204" t="str">
        <f t="shared" si="66"/>
        <v/>
      </c>
      <c r="AW103" s="234" t="str">
        <f t="shared" si="112"/>
        <v/>
      </c>
      <c r="BB103" s="105" t="str">
        <f t="shared" si="93"/>
        <v/>
      </c>
      <c r="BC103" s="105" t="str">
        <f t="shared" si="93"/>
        <v/>
      </c>
      <c r="BE103" s="200">
        <f t="shared" si="94"/>
        <v>1</v>
      </c>
    </row>
    <row r="104" spans="2:57" ht="15.75" hidden="1" x14ac:dyDescent="0.25">
      <c r="B104" s="184" t="str">
        <f t="shared" si="68"/>
        <v/>
      </c>
      <c r="C104" s="178" t="str">
        <f>'התחשיב הבסיסי'!C104</f>
        <v/>
      </c>
      <c r="D104" s="230" t="str">
        <f>IF($C104="","",IF('שנת התחרות'!Z104="",$BB$1,'שנת התחרות'!J104))</f>
        <v/>
      </c>
      <c r="E104" s="409"/>
      <c r="F104" s="230" t="str">
        <f t="shared" si="91"/>
        <v/>
      </c>
      <c r="G104" s="201">
        <v>1</v>
      </c>
      <c r="H104" s="202" t="str">
        <f t="shared" si="69"/>
        <v/>
      </c>
      <c r="I104" s="203" t="str">
        <f t="shared" si="70"/>
        <v/>
      </c>
      <c r="J104" s="231" t="str">
        <f t="shared" si="71"/>
        <v/>
      </c>
      <c r="K104" s="231" t="str">
        <f t="shared" si="72"/>
        <v/>
      </c>
      <c r="L104" s="232" t="str">
        <f t="shared" si="73"/>
        <v/>
      </c>
      <c r="M104" s="232" t="str">
        <f t="shared" si="95"/>
        <v/>
      </c>
      <c r="N104" s="233" t="str">
        <f t="shared" si="74"/>
        <v/>
      </c>
      <c r="O104" s="233" t="str">
        <f t="shared" si="96"/>
        <v/>
      </c>
      <c r="P104" s="232" t="str">
        <f t="shared" si="75"/>
        <v/>
      </c>
      <c r="Q104" s="232" t="str">
        <f t="shared" si="97"/>
        <v/>
      </c>
      <c r="R104" s="233" t="str">
        <f t="shared" si="76"/>
        <v/>
      </c>
      <c r="S104" s="233" t="str">
        <f t="shared" si="98"/>
        <v/>
      </c>
      <c r="T104" s="232" t="str">
        <f t="shared" si="77"/>
        <v/>
      </c>
      <c r="U104" s="232" t="str">
        <f t="shared" si="99"/>
        <v/>
      </c>
      <c r="V104" s="233" t="str">
        <f t="shared" si="78"/>
        <v/>
      </c>
      <c r="W104" s="233" t="str">
        <f t="shared" si="100"/>
        <v/>
      </c>
      <c r="X104" s="232" t="str">
        <f t="shared" si="79"/>
        <v/>
      </c>
      <c r="Y104" s="232" t="str">
        <f t="shared" si="101"/>
        <v/>
      </c>
      <c r="Z104" s="233" t="str">
        <f t="shared" si="80"/>
        <v/>
      </c>
      <c r="AA104" s="233" t="str">
        <f t="shared" si="102"/>
        <v/>
      </c>
      <c r="AB104" s="232" t="str">
        <f t="shared" si="81"/>
        <v/>
      </c>
      <c r="AC104" s="232" t="str">
        <f t="shared" si="103"/>
        <v/>
      </c>
      <c r="AD104" s="233" t="str">
        <f t="shared" si="82"/>
        <v/>
      </c>
      <c r="AE104" s="233" t="str">
        <f t="shared" si="104"/>
        <v/>
      </c>
      <c r="AF104" s="232" t="str">
        <f t="shared" si="83"/>
        <v/>
      </c>
      <c r="AG104" s="232" t="str">
        <f t="shared" si="105"/>
        <v/>
      </c>
      <c r="AH104" s="233" t="str">
        <f t="shared" si="84"/>
        <v/>
      </c>
      <c r="AI104" s="233" t="str">
        <f t="shared" si="106"/>
        <v/>
      </c>
      <c r="AJ104" s="232" t="str">
        <f t="shared" si="85"/>
        <v/>
      </c>
      <c r="AK104" s="232" t="str">
        <f t="shared" si="107"/>
        <v/>
      </c>
      <c r="AL104" s="233" t="str">
        <f t="shared" si="86"/>
        <v/>
      </c>
      <c r="AM104" s="233" t="str">
        <f t="shared" si="108"/>
        <v/>
      </c>
      <c r="AN104" s="232" t="str">
        <f t="shared" si="87"/>
        <v/>
      </c>
      <c r="AO104" s="232" t="str">
        <f t="shared" si="109"/>
        <v/>
      </c>
      <c r="AP104" s="233" t="str">
        <f t="shared" si="88"/>
        <v/>
      </c>
      <c r="AQ104" s="233" t="str">
        <f t="shared" si="110"/>
        <v/>
      </c>
      <c r="AR104" s="232" t="str">
        <f t="shared" si="89"/>
        <v/>
      </c>
      <c r="AS104" s="232" t="str">
        <f t="shared" si="111"/>
        <v/>
      </c>
      <c r="AT104" s="233" t="str">
        <f t="shared" si="90"/>
        <v/>
      </c>
      <c r="AU104" s="233" t="str">
        <f t="shared" si="92"/>
        <v/>
      </c>
      <c r="AV104" s="204" t="str">
        <f t="shared" si="66"/>
        <v/>
      </c>
      <c r="AW104" s="234" t="str">
        <f t="shared" si="112"/>
        <v/>
      </c>
      <c r="BB104" s="105" t="str">
        <f t="shared" si="93"/>
        <v/>
      </c>
      <c r="BC104" s="105" t="str">
        <f t="shared" si="93"/>
        <v/>
      </c>
      <c r="BE104" s="200">
        <f t="shared" si="94"/>
        <v>1</v>
      </c>
    </row>
    <row r="105" spans="2:57" ht="15.75" hidden="1" x14ac:dyDescent="0.25">
      <c r="B105" s="184" t="str">
        <f t="shared" si="68"/>
        <v/>
      </c>
      <c r="C105" s="178" t="str">
        <f>'התחשיב הבסיסי'!C105</f>
        <v/>
      </c>
      <c r="D105" s="230" t="str">
        <f>IF($C105="","",IF('שנת התחרות'!Z105="",$BB$1,'שנת התחרות'!J105))</f>
        <v/>
      </c>
      <c r="E105" s="409"/>
      <c r="F105" s="230" t="str">
        <f t="shared" si="91"/>
        <v/>
      </c>
      <c r="G105" s="201">
        <v>1</v>
      </c>
      <c r="H105" s="202" t="str">
        <f t="shared" si="69"/>
        <v/>
      </c>
      <c r="I105" s="203" t="str">
        <f t="shared" si="70"/>
        <v/>
      </c>
      <c r="J105" s="231" t="str">
        <f t="shared" si="71"/>
        <v/>
      </c>
      <c r="K105" s="231" t="str">
        <f t="shared" si="72"/>
        <v/>
      </c>
      <c r="L105" s="232" t="str">
        <f t="shared" si="73"/>
        <v/>
      </c>
      <c r="M105" s="232" t="str">
        <f t="shared" si="95"/>
        <v/>
      </c>
      <c r="N105" s="233" t="str">
        <f t="shared" si="74"/>
        <v/>
      </c>
      <c r="O105" s="233" t="str">
        <f t="shared" si="96"/>
        <v/>
      </c>
      <c r="P105" s="232" t="str">
        <f t="shared" si="75"/>
        <v/>
      </c>
      <c r="Q105" s="232" t="str">
        <f t="shared" si="97"/>
        <v/>
      </c>
      <c r="R105" s="233" t="str">
        <f t="shared" si="76"/>
        <v/>
      </c>
      <c r="S105" s="233" t="str">
        <f t="shared" si="98"/>
        <v/>
      </c>
      <c r="T105" s="232" t="str">
        <f t="shared" si="77"/>
        <v/>
      </c>
      <c r="U105" s="232" t="str">
        <f t="shared" si="99"/>
        <v/>
      </c>
      <c r="V105" s="233" t="str">
        <f t="shared" si="78"/>
        <v/>
      </c>
      <c r="W105" s="233" t="str">
        <f t="shared" si="100"/>
        <v/>
      </c>
      <c r="X105" s="232" t="str">
        <f t="shared" si="79"/>
        <v/>
      </c>
      <c r="Y105" s="232" t="str">
        <f t="shared" si="101"/>
        <v/>
      </c>
      <c r="Z105" s="233" t="str">
        <f t="shared" si="80"/>
        <v/>
      </c>
      <c r="AA105" s="233" t="str">
        <f t="shared" si="102"/>
        <v/>
      </c>
      <c r="AB105" s="232" t="str">
        <f t="shared" si="81"/>
        <v/>
      </c>
      <c r="AC105" s="232" t="str">
        <f t="shared" si="103"/>
        <v/>
      </c>
      <c r="AD105" s="233" t="str">
        <f t="shared" si="82"/>
        <v/>
      </c>
      <c r="AE105" s="233" t="str">
        <f t="shared" si="104"/>
        <v/>
      </c>
      <c r="AF105" s="232" t="str">
        <f t="shared" si="83"/>
        <v/>
      </c>
      <c r="AG105" s="232" t="str">
        <f t="shared" si="105"/>
        <v/>
      </c>
      <c r="AH105" s="233" t="str">
        <f t="shared" si="84"/>
        <v/>
      </c>
      <c r="AI105" s="233" t="str">
        <f t="shared" si="106"/>
        <v/>
      </c>
      <c r="AJ105" s="232" t="str">
        <f t="shared" si="85"/>
        <v/>
      </c>
      <c r="AK105" s="232" t="str">
        <f t="shared" si="107"/>
        <v/>
      </c>
      <c r="AL105" s="233" t="str">
        <f t="shared" si="86"/>
        <v/>
      </c>
      <c r="AM105" s="233" t="str">
        <f t="shared" si="108"/>
        <v/>
      </c>
      <c r="AN105" s="232" t="str">
        <f t="shared" si="87"/>
        <v/>
      </c>
      <c r="AO105" s="232" t="str">
        <f t="shared" si="109"/>
        <v/>
      </c>
      <c r="AP105" s="233" t="str">
        <f t="shared" si="88"/>
        <v/>
      </c>
      <c r="AQ105" s="233" t="str">
        <f t="shared" si="110"/>
        <v/>
      </c>
      <c r="AR105" s="232" t="str">
        <f t="shared" si="89"/>
        <v/>
      </c>
      <c r="AS105" s="232" t="str">
        <f t="shared" si="111"/>
        <v/>
      </c>
      <c r="AT105" s="233" t="str">
        <f t="shared" si="90"/>
        <v/>
      </c>
      <c r="AU105" s="233" t="str">
        <f t="shared" si="92"/>
        <v/>
      </c>
      <c r="AV105" s="204" t="str">
        <f t="shared" si="66"/>
        <v/>
      </c>
      <c r="AW105" s="234" t="str">
        <f t="shared" si="112"/>
        <v/>
      </c>
      <c r="BB105" s="105" t="str">
        <f t="shared" si="93"/>
        <v/>
      </c>
      <c r="BC105" s="105" t="str">
        <f t="shared" si="93"/>
        <v/>
      </c>
      <c r="BE105" s="200">
        <f t="shared" si="94"/>
        <v>1</v>
      </c>
    </row>
    <row r="106" spans="2:57" ht="15.75" hidden="1" x14ac:dyDescent="0.25">
      <c r="B106" s="184" t="str">
        <f t="shared" si="68"/>
        <v/>
      </c>
      <c r="C106" s="178" t="str">
        <f>'התחשיב הבסיסי'!C106</f>
        <v/>
      </c>
      <c r="D106" s="230" t="str">
        <f>IF($C106="","",IF('שנת התחרות'!Z106="",$BB$1,'שנת התחרות'!J106))</f>
        <v/>
      </c>
      <c r="E106" s="409"/>
      <c r="F106" s="230" t="str">
        <f t="shared" si="91"/>
        <v/>
      </c>
      <c r="G106" s="201">
        <v>1</v>
      </c>
      <c r="H106" s="202" t="str">
        <f t="shared" si="69"/>
        <v/>
      </c>
      <c r="I106" s="203" t="str">
        <f t="shared" si="70"/>
        <v/>
      </c>
      <c r="J106" s="231" t="str">
        <f t="shared" si="71"/>
        <v/>
      </c>
      <c r="K106" s="231" t="str">
        <f t="shared" si="72"/>
        <v/>
      </c>
      <c r="L106" s="232" t="str">
        <f t="shared" si="73"/>
        <v/>
      </c>
      <c r="M106" s="232" t="str">
        <f t="shared" si="95"/>
        <v/>
      </c>
      <c r="N106" s="233" t="str">
        <f t="shared" si="74"/>
        <v/>
      </c>
      <c r="O106" s="233" t="str">
        <f t="shared" si="96"/>
        <v/>
      </c>
      <c r="P106" s="232" t="str">
        <f t="shared" si="75"/>
        <v/>
      </c>
      <c r="Q106" s="232" t="str">
        <f t="shared" si="97"/>
        <v/>
      </c>
      <c r="R106" s="233" t="str">
        <f t="shared" si="76"/>
        <v/>
      </c>
      <c r="S106" s="233" t="str">
        <f t="shared" si="98"/>
        <v/>
      </c>
      <c r="T106" s="232" t="str">
        <f t="shared" si="77"/>
        <v/>
      </c>
      <c r="U106" s="232" t="str">
        <f t="shared" si="99"/>
        <v/>
      </c>
      <c r="V106" s="233" t="str">
        <f t="shared" si="78"/>
        <v/>
      </c>
      <c r="W106" s="233" t="str">
        <f t="shared" si="100"/>
        <v/>
      </c>
      <c r="X106" s="232" t="str">
        <f t="shared" si="79"/>
        <v/>
      </c>
      <c r="Y106" s="232" t="str">
        <f t="shared" si="101"/>
        <v/>
      </c>
      <c r="Z106" s="233" t="str">
        <f t="shared" si="80"/>
        <v/>
      </c>
      <c r="AA106" s="233" t="str">
        <f t="shared" si="102"/>
        <v/>
      </c>
      <c r="AB106" s="232" t="str">
        <f t="shared" si="81"/>
        <v/>
      </c>
      <c r="AC106" s="232" t="str">
        <f t="shared" si="103"/>
        <v/>
      </c>
      <c r="AD106" s="233" t="str">
        <f t="shared" si="82"/>
        <v/>
      </c>
      <c r="AE106" s="233" t="str">
        <f t="shared" si="104"/>
        <v/>
      </c>
      <c r="AF106" s="232" t="str">
        <f t="shared" si="83"/>
        <v/>
      </c>
      <c r="AG106" s="232" t="str">
        <f t="shared" si="105"/>
        <v/>
      </c>
      <c r="AH106" s="233" t="str">
        <f t="shared" si="84"/>
        <v/>
      </c>
      <c r="AI106" s="233" t="str">
        <f t="shared" si="106"/>
        <v/>
      </c>
      <c r="AJ106" s="232" t="str">
        <f t="shared" si="85"/>
        <v/>
      </c>
      <c r="AK106" s="232" t="str">
        <f t="shared" si="107"/>
        <v/>
      </c>
      <c r="AL106" s="233" t="str">
        <f t="shared" si="86"/>
        <v/>
      </c>
      <c r="AM106" s="233" t="str">
        <f t="shared" si="108"/>
        <v/>
      </c>
      <c r="AN106" s="232" t="str">
        <f t="shared" si="87"/>
        <v/>
      </c>
      <c r="AO106" s="232" t="str">
        <f t="shared" si="109"/>
        <v/>
      </c>
      <c r="AP106" s="233" t="str">
        <f t="shared" si="88"/>
        <v/>
      </c>
      <c r="AQ106" s="233" t="str">
        <f t="shared" si="110"/>
        <v/>
      </c>
      <c r="AR106" s="232" t="str">
        <f t="shared" si="89"/>
        <v/>
      </c>
      <c r="AS106" s="232" t="str">
        <f t="shared" si="111"/>
        <v/>
      </c>
      <c r="AT106" s="233" t="str">
        <f t="shared" si="90"/>
        <v/>
      </c>
      <c r="AU106" s="233" t="str">
        <f t="shared" si="92"/>
        <v/>
      </c>
      <c r="AV106" s="204" t="str">
        <f t="shared" si="66"/>
        <v/>
      </c>
      <c r="AW106" s="234" t="str">
        <f t="shared" si="112"/>
        <v/>
      </c>
      <c r="BB106" s="105" t="str">
        <f t="shared" si="93"/>
        <v/>
      </c>
      <c r="BC106" s="105" t="str">
        <f t="shared" si="93"/>
        <v/>
      </c>
      <c r="BE106" s="200">
        <f t="shared" si="94"/>
        <v>1</v>
      </c>
    </row>
    <row r="107" spans="2:57" ht="15.75" hidden="1" x14ac:dyDescent="0.25">
      <c r="B107" s="184" t="str">
        <f t="shared" si="68"/>
        <v/>
      </c>
      <c r="C107" s="178" t="str">
        <f>'התחשיב הבסיסי'!C107</f>
        <v/>
      </c>
      <c r="D107" s="230" t="str">
        <f>IF($C107="","",IF('שנת התחרות'!Z107="",$BB$1,'שנת התחרות'!J107))</f>
        <v/>
      </c>
      <c r="E107" s="409"/>
      <c r="F107" s="230" t="str">
        <f t="shared" si="91"/>
        <v/>
      </c>
      <c r="G107" s="201">
        <v>1</v>
      </c>
      <c r="H107" s="202" t="str">
        <f t="shared" si="69"/>
        <v/>
      </c>
      <c r="I107" s="203" t="str">
        <f t="shared" si="70"/>
        <v/>
      </c>
      <c r="J107" s="231" t="str">
        <f t="shared" si="71"/>
        <v/>
      </c>
      <c r="K107" s="231" t="str">
        <f t="shared" si="72"/>
        <v/>
      </c>
      <c r="L107" s="232" t="str">
        <f t="shared" si="73"/>
        <v/>
      </c>
      <c r="M107" s="232" t="str">
        <f t="shared" si="95"/>
        <v/>
      </c>
      <c r="N107" s="233" t="str">
        <f t="shared" si="74"/>
        <v/>
      </c>
      <c r="O107" s="233" t="str">
        <f t="shared" si="96"/>
        <v/>
      </c>
      <c r="P107" s="232" t="str">
        <f t="shared" si="75"/>
        <v/>
      </c>
      <c r="Q107" s="232" t="str">
        <f t="shared" si="97"/>
        <v/>
      </c>
      <c r="R107" s="233" t="str">
        <f t="shared" si="76"/>
        <v/>
      </c>
      <c r="S107" s="233" t="str">
        <f t="shared" si="98"/>
        <v/>
      </c>
      <c r="T107" s="232" t="str">
        <f t="shared" si="77"/>
        <v/>
      </c>
      <c r="U107" s="232" t="str">
        <f t="shared" si="99"/>
        <v/>
      </c>
      <c r="V107" s="233" t="str">
        <f t="shared" si="78"/>
        <v/>
      </c>
      <c r="W107" s="233" t="str">
        <f t="shared" si="100"/>
        <v/>
      </c>
      <c r="X107" s="232" t="str">
        <f t="shared" si="79"/>
        <v/>
      </c>
      <c r="Y107" s="232" t="str">
        <f t="shared" si="101"/>
        <v/>
      </c>
      <c r="Z107" s="233" t="str">
        <f t="shared" si="80"/>
        <v/>
      </c>
      <c r="AA107" s="233" t="str">
        <f t="shared" si="102"/>
        <v/>
      </c>
      <c r="AB107" s="232" t="str">
        <f t="shared" si="81"/>
        <v/>
      </c>
      <c r="AC107" s="232" t="str">
        <f t="shared" si="103"/>
        <v/>
      </c>
      <c r="AD107" s="233" t="str">
        <f t="shared" si="82"/>
        <v/>
      </c>
      <c r="AE107" s="233" t="str">
        <f t="shared" si="104"/>
        <v/>
      </c>
      <c r="AF107" s="232" t="str">
        <f t="shared" si="83"/>
        <v/>
      </c>
      <c r="AG107" s="232" t="str">
        <f t="shared" si="105"/>
        <v/>
      </c>
      <c r="AH107" s="233" t="str">
        <f t="shared" si="84"/>
        <v/>
      </c>
      <c r="AI107" s="233" t="str">
        <f t="shared" si="106"/>
        <v/>
      </c>
      <c r="AJ107" s="232" t="str">
        <f t="shared" si="85"/>
        <v/>
      </c>
      <c r="AK107" s="232" t="str">
        <f t="shared" si="107"/>
        <v/>
      </c>
      <c r="AL107" s="233" t="str">
        <f t="shared" si="86"/>
        <v/>
      </c>
      <c r="AM107" s="233" t="str">
        <f t="shared" si="108"/>
        <v/>
      </c>
      <c r="AN107" s="232" t="str">
        <f t="shared" si="87"/>
        <v/>
      </c>
      <c r="AO107" s="232" t="str">
        <f t="shared" si="109"/>
        <v/>
      </c>
      <c r="AP107" s="233" t="str">
        <f t="shared" si="88"/>
        <v/>
      </c>
      <c r="AQ107" s="233" t="str">
        <f t="shared" si="110"/>
        <v/>
      </c>
      <c r="AR107" s="232" t="str">
        <f t="shared" si="89"/>
        <v/>
      </c>
      <c r="AS107" s="232" t="str">
        <f t="shared" si="111"/>
        <v/>
      </c>
      <c r="AT107" s="233" t="str">
        <f t="shared" si="90"/>
        <v/>
      </c>
      <c r="AU107" s="233" t="str">
        <f t="shared" si="92"/>
        <v/>
      </c>
      <c r="AV107" s="204" t="str">
        <f t="shared" si="66"/>
        <v/>
      </c>
      <c r="AW107" s="234" t="str">
        <f t="shared" si="112"/>
        <v/>
      </c>
      <c r="BB107" s="105" t="str">
        <f t="shared" si="93"/>
        <v/>
      </c>
      <c r="BC107" s="105" t="str">
        <f t="shared" si="93"/>
        <v/>
      </c>
      <c r="BE107" s="200">
        <f t="shared" si="94"/>
        <v>1</v>
      </c>
    </row>
    <row r="108" spans="2:57" ht="15.75" hidden="1" x14ac:dyDescent="0.25">
      <c r="B108" s="184" t="str">
        <f t="shared" si="68"/>
        <v/>
      </c>
      <c r="C108" s="178" t="str">
        <f>'התחשיב הבסיסי'!C108</f>
        <v/>
      </c>
      <c r="D108" s="230" t="str">
        <f>IF($C108="","",IF('שנת התחרות'!Z108="",$BB$1,'שנת התחרות'!J108))</f>
        <v/>
      </c>
      <c r="E108" s="409"/>
      <c r="F108" s="230" t="str">
        <f t="shared" si="91"/>
        <v/>
      </c>
      <c r="G108" s="201">
        <v>1</v>
      </c>
      <c r="H108" s="202" t="str">
        <f t="shared" si="69"/>
        <v/>
      </c>
      <c r="I108" s="203" t="str">
        <f t="shared" si="70"/>
        <v/>
      </c>
      <c r="J108" s="231" t="str">
        <f t="shared" si="71"/>
        <v/>
      </c>
      <c r="K108" s="231" t="str">
        <f t="shared" si="72"/>
        <v/>
      </c>
      <c r="L108" s="232" t="str">
        <f t="shared" si="73"/>
        <v/>
      </c>
      <c r="M108" s="232" t="str">
        <f t="shared" si="95"/>
        <v/>
      </c>
      <c r="N108" s="233" t="str">
        <f t="shared" si="74"/>
        <v/>
      </c>
      <c r="O108" s="233" t="str">
        <f t="shared" si="96"/>
        <v/>
      </c>
      <c r="P108" s="232" t="str">
        <f t="shared" si="75"/>
        <v/>
      </c>
      <c r="Q108" s="232" t="str">
        <f t="shared" si="97"/>
        <v/>
      </c>
      <c r="R108" s="233" t="str">
        <f t="shared" si="76"/>
        <v/>
      </c>
      <c r="S108" s="233" t="str">
        <f t="shared" si="98"/>
        <v/>
      </c>
      <c r="T108" s="232" t="str">
        <f t="shared" si="77"/>
        <v/>
      </c>
      <c r="U108" s="232" t="str">
        <f t="shared" si="99"/>
        <v/>
      </c>
      <c r="V108" s="233" t="str">
        <f t="shared" si="78"/>
        <v/>
      </c>
      <c r="W108" s="233" t="str">
        <f t="shared" si="100"/>
        <v/>
      </c>
      <c r="X108" s="232" t="str">
        <f t="shared" si="79"/>
        <v/>
      </c>
      <c r="Y108" s="232" t="str">
        <f t="shared" si="101"/>
        <v/>
      </c>
      <c r="Z108" s="233" t="str">
        <f t="shared" si="80"/>
        <v/>
      </c>
      <c r="AA108" s="233" t="str">
        <f t="shared" si="102"/>
        <v/>
      </c>
      <c r="AB108" s="232" t="str">
        <f t="shared" si="81"/>
        <v/>
      </c>
      <c r="AC108" s="232" t="str">
        <f t="shared" si="103"/>
        <v/>
      </c>
      <c r="AD108" s="233" t="str">
        <f t="shared" si="82"/>
        <v/>
      </c>
      <c r="AE108" s="233" t="str">
        <f t="shared" si="104"/>
        <v/>
      </c>
      <c r="AF108" s="232" t="str">
        <f t="shared" si="83"/>
        <v/>
      </c>
      <c r="AG108" s="232" t="str">
        <f t="shared" si="105"/>
        <v/>
      </c>
      <c r="AH108" s="233" t="str">
        <f t="shared" si="84"/>
        <v/>
      </c>
      <c r="AI108" s="233" t="str">
        <f t="shared" si="106"/>
        <v/>
      </c>
      <c r="AJ108" s="232" t="str">
        <f t="shared" si="85"/>
        <v/>
      </c>
      <c r="AK108" s="232" t="str">
        <f t="shared" si="107"/>
        <v/>
      </c>
      <c r="AL108" s="233" t="str">
        <f t="shared" si="86"/>
        <v/>
      </c>
      <c r="AM108" s="233" t="str">
        <f t="shared" si="108"/>
        <v/>
      </c>
      <c r="AN108" s="232" t="str">
        <f t="shared" si="87"/>
        <v/>
      </c>
      <c r="AO108" s="232" t="str">
        <f t="shared" si="109"/>
        <v/>
      </c>
      <c r="AP108" s="233" t="str">
        <f t="shared" si="88"/>
        <v/>
      </c>
      <c r="AQ108" s="233" t="str">
        <f t="shared" si="110"/>
        <v/>
      </c>
      <c r="AR108" s="232" t="str">
        <f t="shared" si="89"/>
        <v/>
      </c>
      <c r="AS108" s="232" t="str">
        <f t="shared" si="111"/>
        <v/>
      </c>
      <c r="AT108" s="233" t="str">
        <f t="shared" si="90"/>
        <v/>
      </c>
      <c r="AU108" s="233" t="str">
        <f t="shared" si="92"/>
        <v/>
      </c>
      <c r="AV108" s="204" t="str">
        <f t="shared" si="66"/>
        <v/>
      </c>
      <c r="AW108" s="234" t="str">
        <f t="shared" si="112"/>
        <v/>
      </c>
      <c r="BB108" s="105" t="str">
        <f t="shared" si="93"/>
        <v/>
      </c>
      <c r="BC108" s="105" t="str">
        <f t="shared" si="93"/>
        <v/>
      </c>
      <c r="BE108" s="200">
        <f t="shared" si="94"/>
        <v>1</v>
      </c>
    </row>
    <row r="109" spans="2:57" ht="15.75" hidden="1" x14ac:dyDescent="0.25">
      <c r="B109" s="184" t="str">
        <f t="shared" si="68"/>
        <v/>
      </c>
      <c r="C109" s="178" t="str">
        <f>'התחשיב הבסיסי'!C109</f>
        <v/>
      </c>
      <c r="D109" s="230" t="str">
        <f>IF($C109="","",IF('שנת התחרות'!Z109="",$BB$1,'שנת התחרות'!J109))</f>
        <v/>
      </c>
      <c r="E109" s="409"/>
      <c r="F109" s="230" t="str">
        <f t="shared" si="91"/>
        <v/>
      </c>
      <c r="G109" s="201">
        <v>1</v>
      </c>
      <c r="H109" s="202" t="str">
        <f t="shared" si="69"/>
        <v/>
      </c>
      <c r="I109" s="203" t="str">
        <f t="shared" si="70"/>
        <v/>
      </c>
      <c r="J109" s="231" t="str">
        <f t="shared" si="71"/>
        <v/>
      </c>
      <c r="K109" s="231" t="str">
        <f t="shared" si="72"/>
        <v/>
      </c>
      <c r="L109" s="232" t="str">
        <f t="shared" si="73"/>
        <v/>
      </c>
      <c r="M109" s="232" t="str">
        <f t="shared" si="95"/>
        <v/>
      </c>
      <c r="N109" s="233" t="str">
        <f t="shared" si="74"/>
        <v/>
      </c>
      <c r="O109" s="233" t="str">
        <f t="shared" si="96"/>
        <v/>
      </c>
      <c r="P109" s="232" t="str">
        <f t="shared" si="75"/>
        <v/>
      </c>
      <c r="Q109" s="232" t="str">
        <f t="shared" si="97"/>
        <v/>
      </c>
      <c r="R109" s="233" t="str">
        <f t="shared" si="76"/>
        <v/>
      </c>
      <c r="S109" s="233" t="str">
        <f t="shared" si="98"/>
        <v/>
      </c>
      <c r="T109" s="232" t="str">
        <f t="shared" si="77"/>
        <v/>
      </c>
      <c r="U109" s="232" t="str">
        <f t="shared" si="99"/>
        <v/>
      </c>
      <c r="V109" s="233" t="str">
        <f t="shared" si="78"/>
        <v/>
      </c>
      <c r="W109" s="233" t="str">
        <f t="shared" si="100"/>
        <v/>
      </c>
      <c r="X109" s="232" t="str">
        <f t="shared" si="79"/>
        <v/>
      </c>
      <c r="Y109" s="232" t="str">
        <f t="shared" si="101"/>
        <v/>
      </c>
      <c r="Z109" s="233" t="str">
        <f t="shared" si="80"/>
        <v/>
      </c>
      <c r="AA109" s="233" t="str">
        <f t="shared" si="102"/>
        <v/>
      </c>
      <c r="AB109" s="232" t="str">
        <f t="shared" si="81"/>
        <v/>
      </c>
      <c r="AC109" s="232" t="str">
        <f t="shared" si="103"/>
        <v/>
      </c>
      <c r="AD109" s="233" t="str">
        <f t="shared" si="82"/>
        <v/>
      </c>
      <c r="AE109" s="233" t="str">
        <f t="shared" si="104"/>
        <v/>
      </c>
      <c r="AF109" s="232" t="str">
        <f t="shared" si="83"/>
        <v/>
      </c>
      <c r="AG109" s="232" t="str">
        <f t="shared" si="105"/>
        <v/>
      </c>
      <c r="AH109" s="233" t="str">
        <f t="shared" si="84"/>
        <v/>
      </c>
      <c r="AI109" s="233" t="str">
        <f t="shared" si="106"/>
        <v/>
      </c>
      <c r="AJ109" s="232" t="str">
        <f t="shared" si="85"/>
        <v/>
      </c>
      <c r="AK109" s="232" t="str">
        <f t="shared" si="107"/>
        <v/>
      </c>
      <c r="AL109" s="233" t="str">
        <f t="shared" si="86"/>
        <v/>
      </c>
      <c r="AM109" s="233" t="str">
        <f t="shared" si="108"/>
        <v/>
      </c>
      <c r="AN109" s="232" t="str">
        <f t="shared" si="87"/>
        <v/>
      </c>
      <c r="AO109" s="232" t="str">
        <f t="shared" si="109"/>
        <v/>
      </c>
      <c r="AP109" s="233" t="str">
        <f t="shared" si="88"/>
        <v/>
      </c>
      <c r="AQ109" s="233" t="str">
        <f t="shared" si="110"/>
        <v/>
      </c>
      <c r="AR109" s="232" t="str">
        <f t="shared" si="89"/>
        <v/>
      </c>
      <c r="AS109" s="232" t="str">
        <f t="shared" si="111"/>
        <v/>
      </c>
      <c r="AT109" s="233" t="str">
        <f t="shared" si="90"/>
        <v/>
      </c>
      <c r="AU109" s="233" t="str">
        <f t="shared" si="92"/>
        <v/>
      </c>
      <c r="AV109" s="204" t="str">
        <f t="shared" si="66"/>
        <v/>
      </c>
      <c r="AW109" s="234" t="str">
        <f t="shared" si="112"/>
        <v/>
      </c>
      <c r="BB109" s="105" t="str">
        <f t="shared" si="93"/>
        <v/>
      </c>
      <c r="BC109" s="105" t="str">
        <f t="shared" si="93"/>
        <v/>
      </c>
      <c r="BE109" s="200">
        <f t="shared" si="94"/>
        <v>1</v>
      </c>
    </row>
    <row r="110" spans="2:57" ht="15.75" hidden="1" x14ac:dyDescent="0.25">
      <c r="B110" s="184" t="str">
        <f t="shared" si="68"/>
        <v/>
      </c>
      <c r="C110" s="178" t="str">
        <f>'התחשיב הבסיסי'!C110</f>
        <v/>
      </c>
      <c r="D110" s="230" t="str">
        <f>IF($C110="","",IF('שנת התחרות'!Z110="",$BB$1,'שנת התחרות'!J110))</f>
        <v/>
      </c>
      <c r="E110" s="409"/>
      <c r="F110" s="230" t="str">
        <f t="shared" si="91"/>
        <v/>
      </c>
      <c r="G110" s="201">
        <v>1</v>
      </c>
      <c r="H110" s="202" t="str">
        <f t="shared" si="69"/>
        <v/>
      </c>
      <c r="I110" s="203" t="str">
        <f t="shared" si="70"/>
        <v/>
      </c>
      <c r="J110" s="231" t="str">
        <f t="shared" si="71"/>
        <v/>
      </c>
      <c r="K110" s="231" t="str">
        <f t="shared" si="72"/>
        <v/>
      </c>
      <c r="L110" s="232" t="str">
        <f t="shared" si="73"/>
        <v/>
      </c>
      <c r="M110" s="232" t="str">
        <f t="shared" si="95"/>
        <v/>
      </c>
      <c r="N110" s="233" t="str">
        <f t="shared" si="74"/>
        <v/>
      </c>
      <c r="O110" s="233" t="str">
        <f t="shared" si="96"/>
        <v/>
      </c>
      <c r="P110" s="232" t="str">
        <f t="shared" si="75"/>
        <v/>
      </c>
      <c r="Q110" s="232" t="str">
        <f t="shared" si="97"/>
        <v/>
      </c>
      <c r="R110" s="233" t="str">
        <f t="shared" si="76"/>
        <v/>
      </c>
      <c r="S110" s="233" t="str">
        <f t="shared" si="98"/>
        <v/>
      </c>
      <c r="T110" s="232" t="str">
        <f t="shared" si="77"/>
        <v/>
      </c>
      <c r="U110" s="232" t="str">
        <f t="shared" si="99"/>
        <v/>
      </c>
      <c r="V110" s="233" t="str">
        <f t="shared" si="78"/>
        <v/>
      </c>
      <c r="W110" s="233" t="str">
        <f t="shared" si="100"/>
        <v/>
      </c>
      <c r="X110" s="232" t="str">
        <f t="shared" si="79"/>
        <v/>
      </c>
      <c r="Y110" s="232" t="str">
        <f t="shared" si="101"/>
        <v/>
      </c>
      <c r="Z110" s="233" t="str">
        <f t="shared" si="80"/>
        <v/>
      </c>
      <c r="AA110" s="233" t="str">
        <f t="shared" si="102"/>
        <v/>
      </c>
      <c r="AB110" s="232" t="str">
        <f t="shared" si="81"/>
        <v/>
      </c>
      <c r="AC110" s="232" t="str">
        <f t="shared" si="103"/>
        <v/>
      </c>
      <c r="AD110" s="233" t="str">
        <f t="shared" si="82"/>
        <v/>
      </c>
      <c r="AE110" s="233" t="str">
        <f t="shared" si="104"/>
        <v/>
      </c>
      <c r="AF110" s="232" t="str">
        <f t="shared" si="83"/>
        <v/>
      </c>
      <c r="AG110" s="232" t="str">
        <f t="shared" si="105"/>
        <v/>
      </c>
      <c r="AH110" s="233" t="str">
        <f t="shared" si="84"/>
        <v/>
      </c>
      <c r="AI110" s="233" t="str">
        <f t="shared" si="106"/>
        <v/>
      </c>
      <c r="AJ110" s="232" t="str">
        <f t="shared" si="85"/>
        <v/>
      </c>
      <c r="AK110" s="232" t="str">
        <f t="shared" si="107"/>
        <v/>
      </c>
      <c r="AL110" s="233" t="str">
        <f t="shared" si="86"/>
        <v/>
      </c>
      <c r="AM110" s="233" t="str">
        <f t="shared" si="108"/>
        <v/>
      </c>
      <c r="AN110" s="232" t="str">
        <f t="shared" si="87"/>
        <v/>
      </c>
      <c r="AO110" s="232" t="str">
        <f t="shared" si="109"/>
        <v/>
      </c>
      <c r="AP110" s="233" t="str">
        <f t="shared" si="88"/>
        <v/>
      </c>
      <c r="AQ110" s="233" t="str">
        <f t="shared" si="110"/>
        <v/>
      </c>
      <c r="AR110" s="232" t="str">
        <f t="shared" si="89"/>
        <v/>
      </c>
      <c r="AS110" s="232" t="str">
        <f t="shared" si="111"/>
        <v/>
      </c>
      <c r="AT110" s="233" t="str">
        <f t="shared" si="90"/>
        <v/>
      </c>
      <c r="AU110" s="233" t="str">
        <f t="shared" si="92"/>
        <v/>
      </c>
      <c r="AV110" s="204" t="str">
        <f t="shared" si="66"/>
        <v/>
      </c>
      <c r="AW110" s="234" t="str">
        <f t="shared" si="112"/>
        <v/>
      </c>
      <c r="BB110" s="105" t="str">
        <f t="shared" si="93"/>
        <v/>
      </c>
      <c r="BC110" s="105" t="str">
        <f t="shared" si="93"/>
        <v/>
      </c>
      <c r="BE110" s="200">
        <f t="shared" si="94"/>
        <v>1</v>
      </c>
    </row>
    <row r="111" spans="2:57" ht="15.75" hidden="1" x14ac:dyDescent="0.25">
      <c r="B111" s="184" t="str">
        <f t="shared" si="68"/>
        <v/>
      </c>
      <c r="C111" s="178" t="str">
        <f>'התחשיב הבסיסי'!C111</f>
        <v/>
      </c>
      <c r="D111" s="230" t="str">
        <f>IF($C111="","",IF('שנת התחרות'!Z111="",$BB$1,'שנת התחרות'!J111))</f>
        <v/>
      </c>
      <c r="E111" s="409"/>
      <c r="F111" s="230" t="str">
        <f t="shared" si="91"/>
        <v/>
      </c>
      <c r="G111" s="201">
        <v>1</v>
      </c>
      <c r="H111" s="202" t="str">
        <f t="shared" si="69"/>
        <v/>
      </c>
      <c r="I111" s="203" t="str">
        <f t="shared" si="70"/>
        <v/>
      </c>
      <c r="J111" s="231" t="str">
        <f t="shared" si="71"/>
        <v/>
      </c>
      <c r="K111" s="231" t="str">
        <f t="shared" si="72"/>
        <v/>
      </c>
      <c r="L111" s="232" t="str">
        <f t="shared" si="73"/>
        <v/>
      </c>
      <c r="M111" s="232" t="str">
        <f t="shared" si="95"/>
        <v/>
      </c>
      <c r="N111" s="233" t="str">
        <f t="shared" si="74"/>
        <v/>
      </c>
      <c r="O111" s="233" t="str">
        <f t="shared" si="96"/>
        <v/>
      </c>
      <c r="P111" s="232" t="str">
        <f t="shared" si="75"/>
        <v/>
      </c>
      <c r="Q111" s="232" t="str">
        <f t="shared" si="97"/>
        <v/>
      </c>
      <c r="R111" s="233" t="str">
        <f t="shared" si="76"/>
        <v/>
      </c>
      <c r="S111" s="233" t="str">
        <f t="shared" si="98"/>
        <v/>
      </c>
      <c r="T111" s="232" t="str">
        <f t="shared" si="77"/>
        <v/>
      </c>
      <c r="U111" s="232" t="str">
        <f t="shared" si="99"/>
        <v/>
      </c>
      <c r="V111" s="233" t="str">
        <f t="shared" si="78"/>
        <v/>
      </c>
      <c r="W111" s="233" t="str">
        <f t="shared" si="100"/>
        <v/>
      </c>
      <c r="X111" s="232" t="str">
        <f t="shared" si="79"/>
        <v/>
      </c>
      <c r="Y111" s="232" t="str">
        <f t="shared" si="101"/>
        <v/>
      </c>
      <c r="Z111" s="233" t="str">
        <f t="shared" si="80"/>
        <v/>
      </c>
      <c r="AA111" s="233" t="str">
        <f t="shared" si="102"/>
        <v/>
      </c>
      <c r="AB111" s="232" t="str">
        <f t="shared" si="81"/>
        <v/>
      </c>
      <c r="AC111" s="232" t="str">
        <f t="shared" si="103"/>
        <v/>
      </c>
      <c r="AD111" s="233" t="str">
        <f t="shared" si="82"/>
        <v/>
      </c>
      <c r="AE111" s="233" t="str">
        <f t="shared" si="104"/>
        <v/>
      </c>
      <c r="AF111" s="232" t="str">
        <f t="shared" si="83"/>
        <v/>
      </c>
      <c r="AG111" s="232" t="str">
        <f t="shared" si="105"/>
        <v/>
      </c>
      <c r="AH111" s="233" t="str">
        <f t="shared" si="84"/>
        <v/>
      </c>
      <c r="AI111" s="233" t="str">
        <f t="shared" si="106"/>
        <v/>
      </c>
      <c r="AJ111" s="232" t="str">
        <f t="shared" si="85"/>
        <v/>
      </c>
      <c r="AK111" s="232" t="str">
        <f t="shared" si="107"/>
        <v/>
      </c>
      <c r="AL111" s="233" t="str">
        <f t="shared" si="86"/>
        <v/>
      </c>
      <c r="AM111" s="233" t="str">
        <f t="shared" si="108"/>
        <v/>
      </c>
      <c r="AN111" s="232" t="str">
        <f t="shared" si="87"/>
        <v/>
      </c>
      <c r="AO111" s="232" t="str">
        <f t="shared" si="109"/>
        <v/>
      </c>
      <c r="AP111" s="233" t="str">
        <f t="shared" si="88"/>
        <v/>
      </c>
      <c r="AQ111" s="233" t="str">
        <f t="shared" si="110"/>
        <v/>
      </c>
      <c r="AR111" s="232" t="str">
        <f t="shared" si="89"/>
        <v/>
      </c>
      <c r="AS111" s="232" t="str">
        <f t="shared" si="111"/>
        <v/>
      </c>
      <c r="AT111" s="233" t="str">
        <f t="shared" si="90"/>
        <v/>
      </c>
      <c r="AU111" s="233" t="str">
        <f t="shared" si="92"/>
        <v/>
      </c>
      <c r="AV111" s="204" t="str">
        <f t="shared" si="66"/>
        <v/>
      </c>
      <c r="AW111" s="234" t="str">
        <f t="shared" si="112"/>
        <v/>
      </c>
      <c r="BB111" s="105" t="str">
        <f t="shared" si="93"/>
        <v/>
      </c>
      <c r="BC111" s="105" t="str">
        <f t="shared" si="93"/>
        <v/>
      </c>
      <c r="BE111" s="200">
        <f t="shared" si="94"/>
        <v>1</v>
      </c>
    </row>
    <row r="112" spans="2:57" ht="15.75" hidden="1" x14ac:dyDescent="0.25">
      <c r="B112" s="184" t="str">
        <f t="shared" si="68"/>
        <v/>
      </c>
      <c r="C112" s="178" t="str">
        <f>'התחשיב הבסיסי'!C112</f>
        <v/>
      </c>
      <c r="D112" s="230" t="str">
        <f>IF($C112="","",IF('שנת התחרות'!Z112="",$BB$1,'שנת התחרות'!J112))</f>
        <v/>
      </c>
      <c r="E112" s="409"/>
      <c r="F112" s="230" t="str">
        <f t="shared" si="91"/>
        <v/>
      </c>
      <c r="G112" s="201">
        <v>1</v>
      </c>
      <c r="H112" s="202" t="str">
        <f t="shared" si="69"/>
        <v/>
      </c>
      <c r="I112" s="203" t="str">
        <f t="shared" si="70"/>
        <v/>
      </c>
      <c r="J112" s="231" t="str">
        <f t="shared" si="71"/>
        <v/>
      </c>
      <c r="K112" s="231" t="str">
        <f t="shared" si="72"/>
        <v/>
      </c>
      <c r="L112" s="232" t="str">
        <f t="shared" si="73"/>
        <v/>
      </c>
      <c r="M112" s="232" t="str">
        <f t="shared" si="95"/>
        <v/>
      </c>
      <c r="N112" s="233" t="str">
        <f t="shared" si="74"/>
        <v/>
      </c>
      <c r="O112" s="233" t="str">
        <f t="shared" si="96"/>
        <v/>
      </c>
      <c r="P112" s="232" t="str">
        <f t="shared" si="75"/>
        <v/>
      </c>
      <c r="Q112" s="232" t="str">
        <f t="shared" si="97"/>
        <v/>
      </c>
      <c r="R112" s="233" t="str">
        <f t="shared" si="76"/>
        <v/>
      </c>
      <c r="S112" s="233" t="str">
        <f t="shared" si="98"/>
        <v/>
      </c>
      <c r="T112" s="232" t="str">
        <f t="shared" si="77"/>
        <v/>
      </c>
      <c r="U112" s="232" t="str">
        <f t="shared" si="99"/>
        <v/>
      </c>
      <c r="V112" s="233" t="str">
        <f t="shared" si="78"/>
        <v/>
      </c>
      <c r="W112" s="233" t="str">
        <f t="shared" si="100"/>
        <v/>
      </c>
      <c r="X112" s="232" t="str">
        <f t="shared" si="79"/>
        <v/>
      </c>
      <c r="Y112" s="232" t="str">
        <f t="shared" si="101"/>
        <v/>
      </c>
      <c r="Z112" s="233" t="str">
        <f t="shared" si="80"/>
        <v/>
      </c>
      <c r="AA112" s="233" t="str">
        <f t="shared" si="102"/>
        <v/>
      </c>
      <c r="AB112" s="232" t="str">
        <f t="shared" si="81"/>
        <v/>
      </c>
      <c r="AC112" s="232" t="str">
        <f t="shared" si="103"/>
        <v/>
      </c>
      <c r="AD112" s="233" t="str">
        <f t="shared" si="82"/>
        <v/>
      </c>
      <c r="AE112" s="233" t="str">
        <f t="shared" si="104"/>
        <v/>
      </c>
      <c r="AF112" s="232" t="str">
        <f t="shared" si="83"/>
        <v/>
      </c>
      <c r="AG112" s="232" t="str">
        <f t="shared" si="105"/>
        <v/>
      </c>
      <c r="AH112" s="233" t="str">
        <f t="shared" si="84"/>
        <v/>
      </c>
      <c r="AI112" s="233" t="str">
        <f t="shared" si="106"/>
        <v/>
      </c>
      <c r="AJ112" s="232" t="str">
        <f t="shared" si="85"/>
        <v/>
      </c>
      <c r="AK112" s="232" t="str">
        <f t="shared" si="107"/>
        <v/>
      </c>
      <c r="AL112" s="233" t="str">
        <f t="shared" si="86"/>
        <v/>
      </c>
      <c r="AM112" s="233" t="str">
        <f t="shared" si="108"/>
        <v/>
      </c>
      <c r="AN112" s="232" t="str">
        <f t="shared" si="87"/>
        <v/>
      </c>
      <c r="AO112" s="232" t="str">
        <f t="shared" si="109"/>
        <v/>
      </c>
      <c r="AP112" s="233" t="str">
        <f t="shared" si="88"/>
        <v/>
      </c>
      <c r="AQ112" s="233" t="str">
        <f t="shared" si="110"/>
        <v/>
      </c>
      <c r="AR112" s="232" t="str">
        <f t="shared" si="89"/>
        <v/>
      </c>
      <c r="AS112" s="232" t="str">
        <f t="shared" si="111"/>
        <v/>
      </c>
      <c r="AT112" s="233" t="str">
        <f t="shared" si="90"/>
        <v/>
      </c>
      <c r="AU112" s="233" t="str">
        <f t="shared" si="92"/>
        <v/>
      </c>
      <c r="AV112" s="204" t="str">
        <f t="shared" si="66"/>
        <v/>
      </c>
      <c r="AW112" s="234" t="str">
        <f t="shared" si="112"/>
        <v/>
      </c>
      <c r="BB112" s="105" t="str">
        <f t="shared" si="93"/>
        <v/>
      </c>
      <c r="BC112" s="105" t="str">
        <f t="shared" si="93"/>
        <v/>
      </c>
      <c r="BE112" s="200">
        <f t="shared" si="94"/>
        <v>1</v>
      </c>
    </row>
    <row r="113" spans="2:57" ht="15.75" hidden="1" x14ac:dyDescent="0.25">
      <c r="B113" s="184" t="str">
        <f t="shared" si="68"/>
        <v/>
      </c>
      <c r="C113" s="178" t="str">
        <f>'התחשיב הבסיסי'!C113</f>
        <v/>
      </c>
      <c r="D113" s="230" t="str">
        <f>IF($C113="","",IF('שנת התחרות'!Z113="",$BB$1,'שנת התחרות'!J113))</f>
        <v/>
      </c>
      <c r="E113" s="409"/>
      <c r="F113" s="230" t="str">
        <f t="shared" si="91"/>
        <v/>
      </c>
      <c r="G113" s="201">
        <v>1</v>
      </c>
      <c r="H113" s="202" t="str">
        <f t="shared" si="69"/>
        <v/>
      </c>
      <c r="I113" s="203" t="str">
        <f t="shared" si="70"/>
        <v/>
      </c>
      <c r="J113" s="231" t="str">
        <f t="shared" si="71"/>
        <v/>
      </c>
      <c r="K113" s="231" t="str">
        <f t="shared" si="72"/>
        <v/>
      </c>
      <c r="L113" s="232" t="str">
        <f t="shared" si="73"/>
        <v/>
      </c>
      <c r="M113" s="232" t="str">
        <f t="shared" si="95"/>
        <v/>
      </c>
      <c r="N113" s="233" t="str">
        <f t="shared" si="74"/>
        <v/>
      </c>
      <c r="O113" s="233" t="str">
        <f t="shared" si="96"/>
        <v/>
      </c>
      <c r="P113" s="232" t="str">
        <f t="shared" si="75"/>
        <v/>
      </c>
      <c r="Q113" s="232" t="str">
        <f t="shared" si="97"/>
        <v/>
      </c>
      <c r="R113" s="233" t="str">
        <f t="shared" si="76"/>
        <v/>
      </c>
      <c r="S113" s="233" t="str">
        <f t="shared" si="98"/>
        <v/>
      </c>
      <c r="T113" s="232" t="str">
        <f t="shared" si="77"/>
        <v/>
      </c>
      <c r="U113" s="232" t="str">
        <f t="shared" si="99"/>
        <v/>
      </c>
      <c r="V113" s="233" t="str">
        <f t="shared" si="78"/>
        <v/>
      </c>
      <c r="W113" s="233" t="str">
        <f t="shared" si="100"/>
        <v/>
      </c>
      <c r="X113" s="232" t="str">
        <f t="shared" si="79"/>
        <v/>
      </c>
      <c r="Y113" s="232" t="str">
        <f t="shared" si="101"/>
        <v/>
      </c>
      <c r="Z113" s="233" t="str">
        <f t="shared" si="80"/>
        <v/>
      </c>
      <c r="AA113" s="233" t="str">
        <f t="shared" si="102"/>
        <v/>
      </c>
      <c r="AB113" s="232" t="str">
        <f t="shared" si="81"/>
        <v/>
      </c>
      <c r="AC113" s="232" t="str">
        <f t="shared" si="103"/>
        <v/>
      </c>
      <c r="AD113" s="233" t="str">
        <f t="shared" si="82"/>
        <v/>
      </c>
      <c r="AE113" s="233" t="str">
        <f t="shared" si="104"/>
        <v/>
      </c>
      <c r="AF113" s="232" t="str">
        <f t="shared" si="83"/>
        <v/>
      </c>
      <c r="AG113" s="232" t="str">
        <f t="shared" si="105"/>
        <v/>
      </c>
      <c r="AH113" s="233" t="str">
        <f t="shared" si="84"/>
        <v/>
      </c>
      <c r="AI113" s="233" t="str">
        <f t="shared" si="106"/>
        <v/>
      </c>
      <c r="AJ113" s="232" t="str">
        <f t="shared" si="85"/>
        <v/>
      </c>
      <c r="AK113" s="232" t="str">
        <f t="shared" si="107"/>
        <v/>
      </c>
      <c r="AL113" s="233" t="str">
        <f t="shared" si="86"/>
        <v/>
      </c>
      <c r="AM113" s="233" t="str">
        <f t="shared" si="108"/>
        <v/>
      </c>
      <c r="AN113" s="232" t="str">
        <f t="shared" si="87"/>
        <v/>
      </c>
      <c r="AO113" s="232" t="str">
        <f t="shared" si="109"/>
        <v/>
      </c>
      <c r="AP113" s="233" t="str">
        <f t="shared" si="88"/>
        <v/>
      </c>
      <c r="AQ113" s="233" t="str">
        <f t="shared" si="110"/>
        <v/>
      </c>
      <c r="AR113" s="232" t="str">
        <f t="shared" si="89"/>
        <v/>
      </c>
      <c r="AS113" s="232" t="str">
        <f t="shared" si="111"/>
        <v/>
      </c>
      <c r="AT113" s="233" t="str">
        <f t="shared" si="90"/>
        <v/>
      </c>
      <c r="AU113" s="233" t="str">
        <f t="shared" si="92"/>
        <v/>
      </c>
      <c r="AV113" s="204" t="str">
        <f t="shared" si="66"/>
        <v/>
      </c>
      <c r="AW113" s="234" t="str">
        <f t="shared" si="112"/>
        <v/>
      </c>
      <c r="BB113" s="105" t="str">
        <f t="shared" si="93"/>
        <v/>
      </c>
      <c r="BC113" s="105" t="str">
        <f t="shared" si="93"/>
        <v/>
      </c>
      <c r="BE113" s="200">
        <f t="shared" si="94"/>
        <v>1</v>
      </c>
    </row>
    <row r="114" spans="2:57" ht="15.75" hidden="1" x14ac:dyDescent="0.25">
      <c r="B114" s="184" t="str">
        <f t="shared" si="68"/>
        <v/>
      </c>
      <c r="C114" s="178" t="str">
        <f>'התחשיב הבסיסי'!C114</f>
        <v/>
      </c>
      <c r="D114" s="230" t="str">
        <f>IF($C114="","",IF('שנת התחרות'!Z114="",$BB$1,'שנת התחרות'!J114))</f>
        <v/>
      </c>
      <c r="E114" s="409"/>
      <c r="F114" s="230" t="str">
        <f t="shared" si="91"/>
        <v/>
      </c>
      <c r="G114" s="201">
        <v>1</v>
      </c>
      <c r="H114" s="202" t="str">
        <f t="shared" si="69"/>
        <v/>
      </c>
      <c r="I114" s="203" t="str">
        <f t="shared" si="70"/>
        <v/>
      </c>
      <c r="J114" s="231" t="str">
        <f t="shared" si="71"/>
        <v/>
      </c>
      <c r="K114" s="231" t="str">
        <f t="shared" si="72"/>
        <v/>
      </c>
      <c r="L114" s="232" t="str">
        <f t="shared" si="73"/>
        <v/>
      </c>
      <c r="M114" s="232" t="str">
        <f t="shared" si="95"/>
        <v/>
      </c>
      <c r="N114" s="233" t="str">
        <f t="shared" si="74"/>
        <v/>
      </c>
      <c r="O114" s="233" t="str">
        <f t="shared" si="96"/>
        <v/>
      </c>
      <c r="P114" s="232" t="str">
        <f t="shared" si="75"/>
        <v/>
      </c>
      <c r="Q114" s="232" t="str">
        <f t="shared" si="97"/>
        <v/>
      </c>
      <c r="R114" s="233" t="str">
        <f t="shared" si="76"/>
        <v/>
      </c>
      <c r="S114" s="233" t="str">
        <f t="shared" si="98"/>
        <v/>
      </c>
      <c r="T114" s="232" t="str">
        <f t="shared" si="77"/>
        <v/>
      </c>
      <c r="U114" s="232" t="str">
        <f t="shared" si="99"/>
        <v/>
      </c>
      <c r="V114" s="233" t="str">
        <f t="shared" si="78"/>
        <v/>
      </c>
      <c r="W114" s="233" t="str">
        <f t="shared" si="100"/>
        <v/>
      </c>
      <c r="X114" s="232" t="str">
        <f t="shared" si="79"/>
        <v/>
      </c>
      <c r="Y114" s="232" t="str">
        <f t="shared" si="101"/>
        <v/>
      </c>
      <c r="Z114" s="233" t="str">
        <f t="shared" si="80"/>
        <v/>
      </c>
      <c r="AA114" s="233" t="str">
        <f t="shared" si="102"/>
        <v/>
      </c>
      <c r="AB114" s="232" t="str">
        <f t="shared" si="81"/>
        <v/>
      </c>
      <c r="AC114" s="232" t="str">
        <f t="shared" si="103"/>
        <v/>
      </c>
      <c r="AD114" s="233" t="str">
        <f t="shared" si="82"/>
        <v/>
      </c>
      <c r="AE114" s="233" t="str">
        <f t="shared" si="104"/>
        <v/>
      </c>
      <c r="AF114" s="232" t="str">
        <f t="shared" si="83"/>
        <v/>
      </c>
      <c r="AG114" s="232" t="str">
        <f t="shared" si="105"/>
        <v/>
      </c>
      <c r="AH114" s="233" t="str">
        <f t="shared" si="84"/>
        <v/>
      </c>
      <c r="AI114" s="233" t="str">
        <f t="shared" si="106"/>
        <v/>
      </c>
      <c r="AJ114" s="232" t="str">
        <f t="shared" si="85"/>
        <v/>
      </c>
      <c r="AK114" s="232" t="str">
        <f t="shared" si="107"/>
        <v/>
      </c>
      <c r="AL114" s="233" t="str">
        <f t="shared" si="86"/>
        <v/>
      </c>
      <c r="AM114" s="233" t="str">
        <f t="shared" si="108"/>
        <v/>
      </c>
      <c r="AN114" s="232" t="str">
        <f t="shared" si="87"/>
        <v/>
      </c>
      <c r="AO114" s="232" t="str">
        <f t="shared" si="109"/>
        <v/>
      </c>
      <c r="AP114" s="233" t="str">
        <f t="shared" si="88"/>
        <v/>
      </c>
      <c r="AQ114" s="233" t="str">
        <f t="shared" si="110"/>
        <v/>
      </c>
      <c r="AR114" s="232" t="str">
        <f t="shared" si="89"/>
        <v/>
      </c>
      <c r="AS114" s="232" t="str">
        <f t="shared" si="111"/>
        <v/>
      </c>
      <c r="AT114" s="233" t="str">
        <f t="shared" si="90"/>
        <v/>
      </c>
      <c r="AU114" s="233" t="str">
        <f t="shared" si="92"/>
        <v/>
      </c>
      <c r="AV114" s="204" t="str">
        <f t="shared" si="66"/>
        <v/>
      </c>
      <c r="AW114" s="234" t="str">
        <f t="shared" si="112"/>
        <v/>
      </c>
      <c r="BB114" s="105" t="str">
        <f t="shared" si="93"/>
        <v/>
      </c>
      <c r="BC114" s="105" t="str">
        <f t="shared" si="93"/>
        <v/>
      </c>
      <c r="BE114" s="200">
        <f t="shared" si="94"/>
        <v>1</v>
      </c>
    </row>
    <row r="115" spans="2:57" ht="15.75" hidden="1" x14ac:dyDescent="0.25">
      <c r="B115" s="184" t="str">
        <f t="shared" si="68"/>
        <v/>
      </c>
      <c r="C115" s="178" t="str">
        <f>'התחשיב הבסיסי'!C115</f>
        <v/>
      </c>
      <c r="D115" s="230" t="str">
        <f>IF($C115="","",IF('שנת התחרות'!Z115="",$BB$1,'שנת התחרות'!J115))</f>
        <v/>
      </c>
      <c r="E115" s="409"/>
      <c r="F115" s="230" t="str">
        <f t="shared" si="91"/>
        <v/>
      </c>
      <c r="G115" s="201">
        <v>1</v>
      </c>
      <c r="H115" s="202" t="str">
        <f t="shared" si="69"/>
        <v/>
      </c>
      <c r="I115" s="203" t="str">
        <f t="shared" si="70"/>
        <v/>
      </c>
      <c r="J115" s="231" t="str">
        <f t="shared" si="71"/>
        <v/>
      </c>
      <c r="K115" s="231" t="str">
        <f t="shared" si="72"/>
        <v/>
      </c>
      <c r="L115" s="232" t="str">
        <f t="shared" si="73"/>
        <v/>
      </c>
      <c r="M115" s="232" t="str">
        <f t="shared" si="95"/>
        <v/>
      </c>
      <c r="N115" s="233" t="str">
        <f t="shared" si="74"/>
        <v/>
      </c>
      <c r="O115" s="233" t="str">
        <f t="shared" si="96"/>
        <v/>
      </c>
      <c r="P115" s="232" t="str">
        <f t="shared" si="75"/>
        <v/>
      </c>
      <c r="Q115" s="232" t="str">
        <f t="shared" si="97"/>
        <v/>
      </c>
      <c r="R115" s="233" t="str">
        <f t="shared" si="76"/>
        <v/>
      </c>
      <c r="S115" s="233" t="str">
        <f t="shared" si="98"/>
        <v/>
      </c>
      <c r="T115" s="232" t="str">
        <f t="shared" si="77"/>
        <v/>
      </c>
      <c r="U115" s="232" t="str">
        <f t="shared" si="99"/>
        <v/>
      </c>
      <c r="V115" s="233" t="str">
        <f t="shared" si="78"/>
        <v/>
      </c>
      <c r="W115" s="233" t="str">
        <f t="shared" si="100"/>
        <v/>
      </c>
      <c r="X115" s="232" t="str">
        <f t="shared" si="79"/>
        <v/>
      </c>
      <c r="Y115" s="232" t="str">
        <f t="shared" si="101"/>
        <v/>
      </c>
      <c r="Z115" s="233" t="str">
        <f t="shared" si="80"/>
        <v/>
      </c>
      <c r="AA115" s="233" t="str">
        <f t="shared" si="102"/>
        <v/>
      </c>
      <c r="AB115" s="232" t="str">
        <f t="shared" si="81"/>
        <v/>
      </c>
      <c r="AC115" s="232" t="str">
        <f t="shared" si="103"/>
        <v/>
      </c>
      <c r="AD115" s="233" t="str">
        <f t="shared" si="82"/>
        <v/>
      </c>
      <c r="AE115" s="233" t="str">
        <f t="shared" si="104"/>
        <v/>
      </c>
      <c r="AF115" s="232" t="str">
        <f t="shared" si="83"/>
        <v/>
      </c>
      <c r="AG115" s="232" t="str">
        <f t="shared" si="105"/>
        <v/>
      </c>
      <c r="AH115" s="233" t="str">
        <f t="shared" si="84"/>
        <v/>
      </c>
      <c r="AI115" s="233" t="str">
        <f t="shared" si="106"/>
        <v/>
      </c>
      <c r="AJ115" s="232" t="str">
        <f t="shared" si="85"/>
        <v/>
      </c>
      <c r="AK115" s="232" t="str">
        <f t="shared" si="107"/>
        <v/>
      </c>
      <c r="AL115" s="233" t="str">
        <f t="shared" si="86"/>
        <v/>
      </c>
      <c r="AM115" s="233" t="str">
        <f t="shared" si="108"/>
        <v/>
      </c>
      <c r="AN115" s="232" t="str">
        <f t="shared" si="87"/>
        <v/>
      </c>
      <c r="AO115" s="232" t="str">
        <f t="shared" si="109"/>
        <v/>
      </c>
      <c r="AP115" s="233" t="str">
        <f t="shared" si="88"/>
        <v/>
      </c>
      <c r="AQ115" s="233" t="str">
        <f t="shared" si="110"/>
        <v/>
      </c>
      <c r="AR115" s="232" t="str">
        <f t="shared" si="89"/>
        <v/>
      </c>
      <c r="AS115" s="232" t="str">
        <f t="shared" si="111"/>
        <v/>
      </c>
      <c r="AT115" s="233" t="str">
        <f t="shared" si="90"/>
        <v/>
      </c>
      <c r="AU115" s="233" t="str">
        <f t="shared" si="92"/>
        <v/>
      </c>
      <c r="AV115" s="204" t="str">
        <f t="shared" si="66"/>
        <v/>
      </c>
      <c r="AW115" s="234" t="str">
        <f t="shared" si="112"/>
        <v/>
      </c>
      <c r="BB115" s="105" t="str">
        <f t="shared" si="93"/>
        <v/>
      </c>
      <c r="BC115" s="105" t="str">
        <f t="shared" si="93"/>
        <v/>
      </c>
      <c r="BE115" s="200">
        <f t="shared" si="94"/>
        <v>1</v>
      </c>
    </row>
    <row r="116" spans="2:57" ht="15.75" hidden="1" x14ac:dyDescent="0.25">
      <c r="B116" s="184" t="str">
        <f t="shared" si="68"/>
        <v/>
      </c>
      <c r="C116" s="178" t="str">
        <f>'התחשיב הבסיסי'!C116</f>
        <v/>
      </c>
      <c r="D116" s="230" t="str">
        <f>IF($C116="","",IF('שנת התחרות'!Z116="",$BB$1,'שנת התחרות'!J116))</f>
        <v/>
      </c>
      <c r="E116" s="409"/>
      <c r="F116" s="230" t="str">
        <f t="shared" si="91"/>
        <v/>
      </c>
      <c r="G116" s="201">
        <v>1</v>
      </c>
      <c r="H116" s="202" t="str">
        <f t="shared" si="69"/>
        <v/>
      </c>
      <c r="I116" s="203" t="str">
        <f t="shared" si="70"/>
        <v/>
      </c>
      <c r="J116" s="231" t="str">
        <f t="shared" si="71"/>
        <v/>
      </c>
      <c r="K116" s="231" t="str">
        <f t="shared" si="72"/>
        <v/>
      </c>
      <c r="L116" s="232" t="str">
        <f t="shared" si="73"/>
        <v/>
      </c>
      <c r="M116" s="232" t="str">
        <f t="shared" si="95"/>
        <v/>
      </c>
      <c r="N116" s="233" t="str">
        <f t="shared" si="74"/>
        <v/>
      </c>
      <c r="O116" s="233" t="str">
        <f t="shared" si="96"/>
        <v/>
      </c>
      <c r="P116" s="232" t="str">
        <f t="shared" si="75"/>
        <v/>
      </c>
      <c r="Q116" s="232" t="str">
        <f t="shared" si="97"/>
        <v/>
      </c>
      <c r="R116" s="233" t="str">
        <f t="shared" si="76"/>
        <v/>
      </c>
      <c r="S116" s="233" t="str">
        <f t="shared" si="98"/>
        <v/>
      </c>
      <c r="T116" s="232" t="str">
        <f t="shared" si="77"/>
        <v/>
      </c>
      <c r="U116" s="232" t="str">
        <f t="shared" si="99"/>
        <v/>
      </c>
      <c r="V116" s="233" t="str">
        <f t="shared" si="78"/>
        <v/>
      </c>
      <c r="W116" s="233" t="str">
        <f t="shared" si="100"/>
        <v/>
      </c>
      <c r="X116" s="232" t="str">
        <f t="shared" si="79"/>
        <v/>
      </c>
      <c r="Y116" s="232" t="str">
        <f t="shared" si="101"/>
        <v/>
      </c>
      <c r="Z116" s="233" t="str">
        <f t="shared" si="80"/>
        <v/>
      </c>
      <c r="AA116" s="233" t="str">
        <f t="shared" si="102"/>
        <v/>
      </c>
      <c r="AB116" s="232" t="str">
        <f t="shared" si="81"/>
        <v/>
      </c>
      <c r="AC116" s="232" t="str">
        <f t="shared" si="103"/>
        <v/>
      </c>
      <c r="AD116" s="233" t="str">
        <f t="shared" si="82"/>
        <v/>
      </c>
      <c r="AE116" s="233" t="str">
        <f t="shared" si="104"/>
        <v/>
      </c>
      <c r="AF116" s="232" t="str">
        <f t="shared" si="83"/>
        <v/>
      </c>
      <c r="AG116" s="232" t="str">
        <f t="shared" si="105"/>
        <v/>
      </c>
      <c r="AH116" s="233" t="str">
        <f t="shared" si="84"/>
        <v/>
      </c>
      <c r="AI116" s="233" t="str">
        <f t="shared" si="106"/>
        <v/>
      </c>
      <c r="AJ116" s="232" t="str">
        <f t="shared" si="85"/>
        <v/>
      </c>
      <c r="AK116" s="232" t="str">
        <f t="shared" si="107"/>
        <v/>
      </c>
      <c r="AL116" s="233" t="str">
        <f t="shared" si="86"/>
        <v/>
      </c>
      <c r="AM116" s="233" t="str">
        <f t="shared" si="108"/>
        <v/>
      </c>
      <c r="AN116" s="232" t="str">
        <f t="shared" si="87"/>
        <v/>
      </c>
      <c r="AO116" s="232" t="str">
        <f t="shared" si="109"/>
        <v/>
      </c>
      <c r="AP116" s="233" t="str">
        <f t="shared" si="88"/>
        <v/>
      </c>
      <c r="AQ116" s="233" t="str">
        <f t="shared" si="110"/>
        <v/>
      </c>
      <c r="AR116" s="232" t="str">
        <f t="shared" si="89"/>
        <v/>
      </c>
      <c r="AS116" s="232" t="str">
        <f t="shared" si="111"/>
        <v/>
      </c>
      <c r="AT116" s="233" t="str">
        <f t="shared" si="90"/>
        <v/>
      </c>
      <c r="AU116" s="233" t="str">
        <f t="shared" si="92"/>
        <v/>
      </c>
      <c r="AV116" s="204" t="str">
        <f t="shared" si="66"/>
        <v/>
      </c>
      <c r="AW116" s="234" t="str">
        <f t="shared" si="112"/>
        <v/>
      </c>
      <c r="BB116" s="105" t="str">
        <f t="shared" si="93"/>
        <v/>
      </c>
      <c r="BC116" s="105" t="str">
        <f t="shared" si="93"/>
        <v/>
      </c>
      <c r="BE116" s="200">
        <f t="shared" si="94"/>
        <v>1</v>
      </c>
    </row>
    <row r="117" spans="2:57" ht="15.75" hidden="1" x14ac:dyDescent="0.25">
      <c r="B117" s="184" t="str">
        <f t="shared" si="68"/>
        <v/>
      </c>
      <c r="C117" s="178" t="str">
        <f>'התחשיב הבסיסי'!C117</f>
        <v/>
      </c>
      <c r="D117" s="230" t="str">
        <f>IF($C117="","",IF('שנת התחרות'!Z117="",$BB$1,'שנת התחרות'!J117))</f>
        <v/>
      </c>
      <c r="E117" s="409"/>
      <c r="F117" s="230" t="str">
        <f t="shared" si="91"/>
        <v/>
      </c>
      <c r="G117" s="201">
        <v>1</v>
      </c>
      <c r="H117" s="202" t="str">
        <f t="shared" si="69"/>
        <v/>
      </c>
      <c r="I117" s="203" t="str">
        <f t="shared" si="70"/>
        <v/>
      </c>
      <c r="J117" s="231" t="str">
        <f t="shared" si="71"/>
        <v/>
      </c>
      <c r="K117" s="231" t="str">
        <f t="shared" si="72"/>
        <v/>
      </c>
      <c r="L117" s="232" t="str">
        <f t="shared" si="73"/>
        <v/>
      </c>
      <c r="M117" s="232" t="str">
        <f t="shared" si="95"/>
        <v/>
      </c>
      <c r="N117" s="233" t="str">
        <f t="shared" si="74"/>
        <v/>
      </c>
      <c r="O117" s="233" t="str">
        <f t="shared" si="96"/>
        <v/>
      </c>
      <c r="P117" s="232" t="str">
        <f t="shared" si="75"/>
        <v/>
      </c>
      <c r="Q117" s="232" t="str">
        <f t="shared" si="97"/>
        <v/>
      </c>
      <c r="R117" s="233" t="str">
        <f t="shared" si="76"/>
        <v/>
      </c>
      <c r="S117" s="233" t="str">
        <f t="shared" si="98"/>
        <v/>
      </c>
      <c r="T117" s="232" t="str">
        <f t="shared" si="77"/>
        <v/>
      </c>
      <c r="U117" s="232" t="str">
        <f t="shared" si="99"/>
        <v/>
      </c>
      <c r="V117" s="233" t="str">
        <f t="shared" si="78"/>
        <v/>
      </c>
      <c r="W117" s="233" t="str">
        <f t="shared" si="100"/>
        <v/>
      </c>
      <c r="X117" s="232" t="str">
        <f t="shared" si="79"/>
        <v/>
      </c>
      <c r="Y117" s="232" t="str">
        <f t="shared" si="101"/>
        <v/>
      </c>
      <c r="Z117" s="233" t="str">
        <f t="shared" si="80"/>
        <v/>
      </c>
      <c r="AA117" s="233" t="str">
        <f t="shared" si="102"/>
        <v/>
      </c>
      <c r="AB117" s="232" t="str">
        <f t="shared" si="81"/>
        <v/>
      </c>
      <c r="AC117" s="232" t="str">
        <f t="shared" si="103"/>
        <v/>
      </c>
      <c r="AD117" s="233" t="str">
        <f t="shared" si="82"/>
        <v/>
      </c>
      <c r="AE117" s="233" t="str">
        <f t="shared" si="104"/>
        <v/>
      </c>
      <c r="AF117" s="232" t="str">
        <f t="shared" si="83"/>
        <v/>
      </c>
      <c r="AG117" s="232" t="str">
        <f t="shared" si="105"/>
        <v/>
      </c>
      <c r="AH117" s="233" t="str">
        <f t="shared" si="84"/>
        <v/>
      </c>
      <c r="AI117" s="233" t="str">
        <f t="shared" si="106"/>
        <v/>
      </c>
      <c r="AJ117" s="232" t="str">
        <f t="shared" si="85"/>
        <v/>
      </c>
      <c r="AK117" s="232" t="str">
        <f t="shared" si="107"/>
        <v/>
      </c>
      <c r="AL117" s="233" t="str">
        <f t="shared" si="86"/>
        <v/>
      </c>
      <c r="AM117" s="233" t="str">
        <f t="shared" si="108"/>
        <v/>
      </c>
      <c r="AN117" s="232" t="str">
        <f t="shared" si="87"/>
        <v/>
      </c>
      <c r="AO117" s="232" t="str">
        <f t="shared" si="109"/>
        <v/>
      </c>
      <c r="AP117" s="233" t="str">
        <f t="shared" si="88"/>
        <v/>
      </c>
      <c r="AQ117" s="233" t="str">
        <f t="shared" si="110"/>
        <v/>
      </c>
      <c r="AR117" s="232" t="str">
        <f t="shared" si="89"/>
        <v/>
      </c>
      <c r="AS117" s="232" t="str">
        <f t="shared" si="111"/>
        <v/>
      </c>
      <c r="AT117" s="233" t="str">
        <f t="shared" si="90"/>
        <v/>
      </c>
      <c r="AU117" s="233" t="str">
        <f t="shared" si="92"/>
        <v/>
      </c>
      <c r="AV117" s="204" t="str">
        <f t="shared" si="66"/>
        <v/>
      </c>
      <c r="AW117" s="234" t="str">
        <f t="shared" si="112"/>
        <v/>
      </c>
      <c r="BB117" s="105" t="str">
        <f t="shared" si="93"/>
        <v/>
      </c>
      <c r="BC117" s="105" t="str">
        <f t="shared" si="93"/>
        <v/>
      </c>
      <c r="BE117" s="200">
        <f t="shared" si="94"/>
        <v>1</v>
      </c>
    </row>
    <row r="118" spans="2:57" ht="15.75" hidden="1" x14ac:dyDescent="0.25">
      <c r="B118" s="184" t="str">
        <f t="shared" si="68"/>
        <v/>
      </c>
      <c r="C118" s="178" t="str">
        <f>'התחשיב הבסיסי'!C118</f>
        <v/>
      </c>
      <c r="D118" s="230" t="str">
        <f>IF($C118="","",IF('שנת התחרות'!Z118="",$BB$1,'שנת התחרות'!J118))</f>
        <v/>
      </c>
      <c r="E118" s="409"/>
      <c r="F118" s="230" t="str">
        <f t="shared" si="91"/>
        <v/>
      </c>
      <c r="G118" s="201">
        <v>1</v>
      </c>
      <c r="H118" s="202" t="str">
        <f t="shared" si="69"/>
        <v/>
      </c>
      <c r="I118" s="203" t="str">
        <f t="shared" si="70"/>
        <v/>
      </c>
      <c r="J118" s="231" t="str">
        <f t="shared" si="71"/>
        <v/>
      </c>
      <c r="K118" s="231" t="str">
        <f t="shared" si="72"/>
        <v/>
      </c>
      <c r="L118" s="232" t="str">
        <f t="shared" si="73"/>
        <v/>
      </c>
      <c r="M118" s="232" t="str">
        <f t="shared" si="95"/>
        <v/>
      </c>
      <c r="N118" s="233" t="str">
        <f t="shared" si="74"/>
        <v/>
      </c>
      <c r="O118" s="233" t="str">
        <f t="shared" si="96"/>
        <v/>
      </c>
      <c r="P118" s="232" t="str">
        <f t="shared" si="75"/>
        <v/>
      </c>
      <c r="Q118" s="232" t="str">
        <f t="shared" si="97"/>
        <v/>
      </c>
      <c r="R118" s="233" t="str">
        <f t="shared" si="76"/>
        <v/>
      </c>
      <c r="S118" s="233" t="str">
        <f t="shared" si="98"/>
        <v/>
      </c>
      <c r="T118" s="232" t="str">
        <f t="shared" si="77"/>
        <v/>
      </c>
      <c r="U118" s="232" t="str">
        <f t="shared" si="99"/>
        <v/>
      </c>
      <c r="V118" s="233" t="str">
        <f t="shared" si="78"/>
        <v/>
      </c>
      <c r="W118" s="233" t="str">
        <f t="shared" si="100"/>
        <v/>
      </c>
      <c r="X118" s="232" t="str">
        <f t="shared" si="79"/>
        <v/>
      </c>
      <c r="Y118" s="232" t="str">
        <f t="shared" si="101"/>
        <v/>
      </c>
      <c r="Z118" s="233" t="str">
        <f t="shared" si="80"/>
        <v/>
      </c>
      <c r="AA118" s="233" t="str">
        <f t="shared" si="102"/>
        <v/>
      </c>
      <c r="AB118" s="232" t="str">
        <f t="shared" si="81"/>
        <v/>
      </c>
      <c r="AC118" s="232" t="str">
        <f t="shared" si="103"/>
        <v/>
      </c>
      <c r="AD118" s="233" t="str">
        <f t="shared" si="82"/>
        <v/>
      </c>
      <c r="AE118" s="233" t="str">
        <f t="shared" si="104"/>
        <v/>
      </c>
      <c r="AF118" s="232" t="str">
        <f t="shared" si="83"/>
        <v/>
      </c>
      <c r="AG118" s="232" t="str">
        <f t="shared" si="105"/>
        <v/>
      </c>
      <c r="AH118" s="233" t="str">
        <f t="shared" si="84"/>
        <v/>
      </c>
      <c r="AI118" s="233" t="str">
        <f t="shared" si="106"/>
        <v/>
      </c>
      <c r="AJ118" s="232" t="str">
        <f t="shared" si="85"/>
        <v/>
      </c>
      <c r="AK118" s="232" t="str">
        <f t="shared" si="107"/>
        <v/>
      </c>
      <c r="AL118" s="233" t="str">
        <f t="shared" si="86"/>
        <v/>
      </c>
      <c r="AM118" s="233" t="str">
        <f t="shared" si="108"/>
        <v/>
      </c>
      <c r="AN118" s="232" t="str">
        <f t="shared" si="87"/>
        <v/>
      </c>
      <c r="AO118" s="232" t="str">
        <f t="shared" si="109"/>
        <v/>
      </c>
      <c r="AP118" s="233" t="str">
        <f t="shared" si="88"/>
        <v/>
      </c>
      <c r="AQ118" s="233" t="str">
        <f t="shared" si="110"/>
        <v/>
      </c>
      <c r="AR118" s="232" t="str">
        <f t="shared" si="89"/>
        <v/>
      </c>
      <c r="AS118" s="232" t="str">
        <f t="shared" si="111"/>
        <v/>
      </c>
      <c r="AT118" s="233" t="str">
        <f t="shared" si="90"/>
        <v/>
      </c>
      <c r="AU118" s="233" t="str">
        <f t="shared" si="92"/>
        <v/>
      </c>
      <c r="AV118" s="204" t="str">
        <f t="shared" si="66"/>
        <v/>
      </c>
      <c r="AW118" s="234" t="str">
        <f t="shared" si="112"/>
        <v/>
      </c>
      <c r="BB118" s="105" t="str">
        <f t="shared" si="93"/>
        <v/>
      </c>
      <c r="BC118" s="105" t="str">
        <f t="shared" si="93"/>
        <v/>
      </c>
      <c r="BE118" s="200">
        <f t="shared" si="94"/>
        <v>1</v>
      </c>
    </row>
    <row r="119" spans="2:57" ht="15.75" hidden="1" x14ac:dyDescent="0.25">
      <c r="B119" s="184" t="str">
        <f t="shared" si="68"/>
        <v/>
      </c>
      <c r="C119" s="178" t="str">
        <f>'התחשיב הבסיסי'!C119</f>
        <v/>
      </c>
      <c r="D119" s="230" t="str">
        <f>IF($C119="","",IF('שנת התחרות'!Z119="",$BB$1,'שנת התחרות'!J119))</f>
        <v/>
      </c>
      <c r="E119" s="409"/>
      <c r="F119" s="230" t="str">
        <f t="shared" si="91"/>
        <v/>
      </c>
      <c r="G119" s="201">
        <v>1</v>
      </c>
      <c r="H119" s="202" t="str">
        <f t="shared" si="69"/>
        <v/>
      </c>
      <c r="I119" s="203" t="str">
        <f t="shared" si="70"/>
        <v/>
      </c>
      <c r="J119" s="231" t="str">
        <f t="shared" si="71"/>
        <v/>
      </c>
      <c r="K119" s="231" t="str">
        <f t="shared" si="72"/>
        <v/>
      </c>
      <c r="L119" s="232" t="str">
        <f t="shared" si="73"/>
        <v/>
      </c>
      <c r="M119" s="232" t="str">
        <f t="shared" si="95"/>
        <v/>
      </c>
      <c r="N119" s="233" t="str">
        <f t="shared" si="74"/>
        <v/>
      </c>
      <c r="O119" s="233" t="str">
        <f t="shared" si="96"/>
        <v/>
      </c>
      <c r="P119" s="232" t="str">
        <f t="shared" si="75"/>
        <v/>
      </c>
      <c r="Q119" s="232" t="str">
        <f t="shared" si="97"/>
        <v/>
      </c>
      <c r="R119" s="233" t="str">
        <f t="shared" si="76"/>
        <v/>
      </c>
      <c r="S119" s="233" t="str">
        <f t="shared" si="98"/>
        <v/>
      </c>
      <c r="T119" s="232" t="str">
        <f t="shared" si="77"/>
        <v/>
      </c>
      <c r="U119" s="232" t="str">
        <f t="shared" si="99"/>
        <v/>
      </c>
      <c r="V119" s="233" t="str">
        <f t="shared" si="78"/>
        <v/>
      </c>
      <c r="W119" s="233" t="str">
        <f t="shared" si="100"/>
        <v/>
      </c>
      <c r="X119" s="232" t="str">
        <f t="shared" si="79"/>
        <v/>
      </c>
      <c r="Y119" s="232" t="str">
        <f t="shared" si="101"/>
        <v/>
      </c>
      <c r="Z119" s="233" t="str">
        <f t="shared" si="80"/>
        <v/>
      </c>
      <c r="AA119" s="233" t="str">
        <f t="shared" si="102"/>
        <v/>
      </c>
      <c r="AB119" s="232" t="str">
        <f t="shared" si="81"/>
        <v/>
      </c>
      <c r="AC119" s="232" t="str">
        <f t="shared" si="103"/>
        <v/>
      </c>
      <c r="AD119" s="233" t="str">
        <f t="shared" si="82"/>
        <v/>
      </c>
      <c r="AE119" s="233" t="str">
        <f t="shared" si="104"/>
        <v/>
      </c>
      <c r="AF119" s="232" t="str">
        <f t="shared" si="83"/>
        <v/>
      </c>
      <c r="AG119" s="232" t="str">
        <f t="shared" si="105"/>
        <v/>
      </c>
      <c r="AH119" s="233" t="str">
        <f t="shared" si="84"/>
        <v/>
      </c>
      <c r="AI119" s="233" t="str">
        <f t="shared" si="106"/>
        <v/>
      </c>
      <c r="AJ119" s="232" t="str">
        <f t="shared" si="85"/>
        <v/>
      </c>
      <c r="AK119" s="232" t="str">
        <f t="shared" si="107"/>
        <v/>
      </c>
      <c r="AL119" s="233" t="str">
        <f t="shared" si="86"/>
        <v/>
      </c>
      <c r="AM119" s="233" t="str">
        <f t="shared" si="108"/>
        <v/>
      </c>
      <c r="AN119" s="232" t="str">
        <f t="shared" si="87"/>
        <v/>
      </c>
      <c r="AO119" s="232" t="str">
        <f t="shared" si="109"/>
        <v/>
      </c>
      <c r="AP119" s="233" t="str">
        <f t="shared" si="88"/>
        <v/>
      </c>
      <c r="AQ119" s="233" t="str">
        <f t="shared" si="110"/>
        <v/>
      </c>
      <c r="AR119" s="232" t="str">
        <f t="shared" si="89"/>
        <v/>
      </c>
      <c r="AS119" s="232" t="str">
        <f t="shared" si="111"/>
        <v/>
      </c>
      <c r="AT119" s="233" t="str">
        <f t="shared" si="90"/>
        <v/>
      </c>
      <c r="AU119" s="233" t="str">
        <f t="shared" si="92"/>
        <v/>
      </c>
      <c r="AV119" s="204" t="str">
        <f t="shared" si="66"/>
        <v/>
      </c>
      <c r="AW119" s="234" t="str">
        <f t="shared" si="112"/>
        <v/>
      </c>
      <c r="BB119" s="105" t="str">
        <f t="shared" si="93"/>
        <v/>
      </c>
      <c r="BC119" s="105" t="str">
        <f t="shared" si="93"/>
        <v/>
      </c>
      <c r="BE119" s="200">
        <f t="shared" si="94"/>
        <v>1</v>
      </c>
    </row>
    <row r="120" spans="2:57" ht="15.75" hidden="1" x14ac:dyDescent="0.25">
      <c r="B120" s="184" t="str">
        <f t="shared" si="68"/>
        <v/>
      </c>
      <c r="C120" s="178" t="str">
        <f>'התחשיב הבסיסי'!C120</f>
        <v/>
      </c>
      <c r="D120" s="230" t="str">
        <f>IF($C120="","",IF('שנת התחרות'!Z120="",$BB$1,'שנת התחרות'!J120))</f>
        <v/>
      </c>
      <c r="E120" s="409"/>
      <c r="F120" s="230" t="str">
        <f t="shared" si="91"/>
        <v/>
      </c>
      <c r="G120" s="201">
        <v>1</v>
      </c>
      <c r="H120" s="202" t="str">
        <f t="shared" si="69"/>
        <v/>
      </c>
      <c r="I120" s="203" t="str">
        <f t="shared" si="70"/>
        <v/>
      </c>
      <c r="J120" s="231" t="str">
        <f t="shared" si="71"/>
        <v/>
      </c>
      <c r="K120" s="231" t="str">
        <f t="shared" si="72"/>
        <v/>
      </c>
      <c r="L120" s="232" t="str">
        <f t="shared" si="73"/>
        <v/>
      </c>
      <c r="M120" s="232" t="str">
        <f t="shared" si="95"/>
        <v/>
      </c>
      <c r="N120" s="233" t="str">
        <f t="shared" si="74"/>
        <v/>
      </c>
      <c r="O120" s="233" t="str">
        <f t="shared" si="96"/>
        <v/>
      </c>
      <c r="P120" s="232" t="str">
        <f t="shared" si="75"/>
        <v/>
      </c>
      <c r="Q120" s="232" t="str">
        <f t="shared" si="97"/>
        <v/>
      </c>
      <c r="R120" s="233" t="str">
        <f t="shared" si="76"/>
        <v/>
      </c>
      <c r="S120" s="233" t="str">
        <f t="shared" si="98"/>
        <v/>
      </c>
      <c r="T120" s="232" t="str">
        <f t="shared" si="77"/>
        <v/>
      </c>
      <c r="U120" s="232" t="str">
        <f t="shared" si="99"/>
        <v/>
      </c>
      <c r="V120" s="233" t="str">
        <f t="shared" si="78"/>
        <v/>
      </c>
      <c r="W120" s="233" t="str">
        <f t="shared" si="100"/>
        <v/>
      </c>
      <c r="X120" s="232" t="str">
        <f t="shared" si="79"/>
        <v/>
      </c>
      <c r="Y120" s="232" t="str">
        <f t="shared" si="101"/>
        <v/>
      </c>
      <c r="Z120" s="233" t="str">
        <f t="shared" si="80"/>
        <v/>
      </c>
      <c r="AA120" s="233" t="str">
        <f t="shared" si="102"/>
        <v/>
      </c>
      <c r="AB120" s="232" t="str">
        <f t="shared" si="81"/>
        <v/>
      </c>
      <c r="AC120" s="232" t="str">
        <f t="shared" si="103"/>
        <v/>
      </c>
      <c r="AD120" s="233" t="str">
        <f t="shared" si="82"/>
        <v/>
      </c>
      <c r="AE120" s="233" t="str">
        <f t="shared" si="104"/>
        <v/>
      </c>
      <c r="AF120" s="232" t="str">
        <f t="shared" si="83"/>
        <v/>
      </c>
      <c r="AG120" s="232" t="str">
        <f t="shared" si="105"/>
        <v/>
      </c>
      <c r="AH120" s="233" t="str">
        <f t="shared" si="84"/>
        <v/>
      </c>
      <c r="AI120" s="233" t="str">
        <f t="shared" si="106"/>
        <v/>
      </c>
      <c r="AJ120" s="232" t="str">
        <f t="shared" si="85"/>
        <v/>
      </c>
      <c r="AK120" s="232" t="str">
        <f t="shared" si="107"/>
        <v/>
      </c>
      <c r="AL120" s="233" t="str">
        <f t="shared" si="86"/>
        <v/>
      </c>
      <c r="AM120" s="233" t="str">
        <f t="shared" si="108"/>
        <v/>
      </c>
      <c r="AN120" s="232" t="str">
        <f t="shared" si="87"/>
        <v/>
      </c>
      <c r="AO120" s="232" t="str">
        <f t="shared" si="109"/>
        <v/>
      </c>
      <c r="AP120" s="233" t="str">
        <f t="shared" si="88"/>
        <v/>
      </c>
      <c r="AQ120" s="233" t="str">
        <f t="shared" si="110"/>
        <v/>
      </c>
      <c r="AR120" s="232" t="str">
        <f t="shared" si="89"/>
        <v/>
      </c>
      <c r="AS120" s="232" t="str">
        <f t="shared" si="111"/>
        <v/>
      </c>
      <c r="AT120" s="233" t="str">
        <f t="shared" si="90"/>
        <v/>
      </c>
      <c r="AU120" s="233" t="str">
        <f t="shared" si="92"/>
        <v/>
      </c>
      <c r="AV120" s="204" t="str">
        <f t="shared" si="66"/>
        <v/>
      </c>
      <c r="AW120" s="234" t="str">
        <f t="shared" si="112"/>
        <v/>
      </c>
      <c r="BB120" s="105" t="str">
        <f t="shared" si="93"/>
        <v/>
      </c>
      <c r="BC120" s="105" t="str">
        <f t="shared" si="93"/>
        <v/>
      </c>
      <c r="BE120" s="200">
        <f t="shared" si="94"/>
        <v>1</v>
      </c>
    </row>
    <row r="121" spans="2:57" ht="15.75" hidden="1" x14ac:dyDescent="0.25">
      <c r="B121" s="184" t="str">
        <f t="shared" si="68"/>
        <v/>
      </c>
      <c r="C121" s="178" t="str">
        <f>'התחשיב הבסיסי'!C121</f>
        <v/>
      </c>
      <c r="D121" s="230" t="str">
        <f>IF($C121="","",IF('שנת התחרות'!Z121="",$BB$1,'שנת התחרות'!J121))</f>
        <v/>
      </c>
      <c r="E121" s="409"/>
      <c r="F121" s="230" t="str">
        <f t="shared" si="91"/>
        <v/>
      </c>
      <c r="G121" s="201">
        <v>1</v>
      </c>
      <c r="H121" s="202" t="str">
        <f t="shared" si="69"/>
        <v/>
      </c>
      <c r="I121" s="203" t="str">
        <f t="shared" si="70"/>
        <v/>
      </c>
      <c r="J121" s="231" t="str">
        <f t="shared" si="71"/>
        <v/>
      </c>
      <c r="K121" s="231" t="str">
        <f t="shared" si="72"/>
        <v/>
      </c>
      <c r="L121" s="232" t="str">
        <f t="shared" si="73"/>
        <v/>
      </c>
      <c r="M121" s="232" t="str">
        <f t="shared" si="95"/>
        <v/>
      </c>
      <c r="N121" s="233" t="str">
        <f t="shared" si="74"/>
        <v/>
      </c>
      <c r="O121" s="233" t="str">
        <f t="shared" si="96"/>
        <v/>
      </c>
      <c r="P121" s="232" t="str">
        <f t="shared" si="75"/>
        <v/>
      </c>
      <c r="Q121" s="232" t="str">
        <f t="shared" si="97"/>
        <v/>
      </c>
      <c r="R121" s="233" t="str">
        <f t="shared" si="76"/>
        <v/>
      </c>
      <c r="S121" s="233" t="str">
        <f t="shared" si="98"/>
        <v/>
      </c>
      <c r="T121" s="232" t="str">
        <f t="shared" si="77"/>
        <v/>
      </c>
      <c r="U121" s="232" t="str">
        <f t="shared" si="99"/>
        <v/>
      </c>
      <c r="V121" s="233" t="str">
        <f t="shared" si="78"/>
        <v/>
      </c>
      <c r="W121" s="233" t="str">
        <f t="shared" si="100"/>
        <v/>
      </c>
      <c r="X121" s="232" t="str">
        <f t="shared" si="79"/>
        <v/>
      </c>
      <c r="Y121" s="232" t="str">
        <f t="shared" si="101"/>
        <v/>
      </c>
      <c r="Z121" s="233" t="str">
        <f t="shared" si="80"/>
        <v/>
      </c>
      <c r="AA121" s="233" t="str">
        <f t="shared" si="102"/>
        <v/>
      </c>
      <c r="AB121" s="232" t="str">
        <f t="shared" si="81"/>
        <v/>
      </c>
      <c r="AC121" s="232" t="str">
        <f t="shared" si="103"/>
        <v/>
      </c>
      <c r="AD121" s="233" t="str">
        <f t="shared" si="82"/>
        <v/>
      </c>
      <c r="AE121" s="233" t="str">
        <f t="shared" si="104"/>
        <v/>
      </c>
      <c r="AF121" s="232" t="str">
        <f t="shared" si="83"/>
        <v/>
      </c>
      <c r="AG121" s="232" t="str">
        <f t="shared" si="105"/>
        <v/>
      </c>
      <c r="AH121" s="233" t="str">
        <f t="shared" si="84"/>
        <v/>
      </c>
      <c r="AI121" s="233" t="str">
        <f t="shared" si="106"/>
        <v/>
      </c>
      <c r="AJ121" s="232" t="str">
        <f t="shared" si="85"/>
        <v/>
      </c>
      <c r="AK121" s="232" t="str">
        <f t="shared" si="107"/>
        <v/>
      </c>
      <c r="AL121" s="233" t="str">
        <f t="shared" si="86"/>
        <v/>
      </c>
      <c r="AM121" s="233" t="str">
        <f t="shared" si="108"/>
        <v/>
      </c>
      <c r="AN121" s="232" t="str">
        <f t="shared" si="87"/>
        <v/>
      </c>
      <c r="AO121" s="232" t="str">
        <f t="shared" si="109"/>
        <v/>
      </c>
      <c r="AP121" s="233" t="str">
        <f t="shared" si="88"/>
        <v/>
      </c>
      <c r="AQ121" s="233" t="str">
        <f t="shared" si="110"/>
        <v/>
      </c>
      <c r="AR121" s="232" t="str">
        <f t="shared" si="89"/>
        <v/>
      </c>
      <c r="AS121" s="232" t="str">
        <f t="shared" si="111"/>
        <v/>
      </c>
      <c r="AT121" s="233" t="str">
        <f t="shared" si="90"/>
        <v/>
      </c>
      <c r="AU121" s="233" t="str">
        <f t="shared" si="92"/>
        <v/>
      </c>
      <c r="AV121" s="204" t="str">
        <f t="shared" si="66"/>
        <v/>
      </c>
      <c r="AW121" s="234" t="str">
        <f t="shared" si="112"/>
        <v/>
      </c>
      <c r="BB121" s="105" t="str">
        <f t="shared" si="93"/>
        <v/>
      </c>
      <c r="BC121" s="105" t="str">
        <f t="shared" si="93"/>
        <v/>
      </c>
      <c r="BE121" s="200">
        <f t="shared" si="94"/>
        <v>1</v>
      </c>
    </row>
    <row r="122" spans="2:57" ht="15.75" hidden="1" x14ac:dyDescent="0.25">
      <c r="B122" s="184" t="str">
        <f t="shared" si="68"/>
        <v/>
      </c>
      <c r="C122" s="178" t="str">
        <f>'התחשיב הבסיסי'!C122</f>
        <v/>
      </c>
      <c r="D122" s="230" t="str">
        <f>IF($C122="","",IF('שנת התחרות'!Z122="",$BB$1,'שנת התחרות'!J122))</f>
        <v/>
      </c>
      <c r="E122" s="409"/>
      <c r="F122" s="230" t="str">
        <f t="shared" si="91"/>
        <v/>
      </c>
      <c r="G122" s="201">
        <v>1</v>
      </c>
      <c r="H122" s="202" t="str">
        <f t="shared" si="69"/>
        <v/>
      </c>
      <c r="I122" s="203" t="str">
        <f t="shared" si="70"/>
        <v/>
      </c>
      <c r="J122" s="231" t="str">
        <f t="shared" si="71"/>
        <v/>
      </c>
      <c r="K122" s="231" t="str">
        <f t="shared" si="72"/>
        <v/>
      </c>
      <c r="L122" s="232" t="str">
        <f t="shared" si="73"/>
        <v/>
      </c>
      <c r="M122" s="232" t="str">
        <f t="shared" si="95"/>
        <v/>
      </c>
      <c r="N122" s="233" t="str">
        <f t="shared" si="74"/>
        <v/>
      </c>
      <c r="O122" s="233" t="str">
        <f t="shared" si="96"/>
        <v/>
      </c>
      <c r="P122" s="232" t="str">
        <f t="shared" si="75"/>
        <v/>
      </c>
      <c r="Q122" s="232" t="str">
        <f t="shared" si="97"/>
        <v/>
      </c>
      <c r="R122" s="233" t="str">
        <f t="shared" si="76"/>
        <v/>
      </c>
      <c r="S122" s="233" t="str">
        <f t="shared" si="98"/>
        <v/>
      </c>
      <c r="T122" s="232" t="str">
        <f t="shared" si="77"/>
        <v/>
      </c>
      <c r="U122" s="232" t="str">
        <f t="shared" si="99"/>
        <v/>
      </c>
      <c r="V122" s="233" t="str">
        <f t="shared" si="78"/>
        <v/>
      </c>
      <c r="W122" s="233" t="str">
        <f t="shared" si="100"/>
        <v/>
      </c>
      <c r="X122" s="232" t="str">
        <f t="shared" si="79"/>
        <v/>
      </c>
      <c r="Y122" s="232" t="str">
        <f t="shared" si="101"/>
        <v/>
      </c>
      <c r="Z122" s="233" t="str">
        <f t="shared" si="80"/>
        <v/>
      </c>
      <c r="AA122" s="233" t="str">
        <f t="shared" si="102"/>
        <v/>
      </c>
      <c r="AB122" s="232" t="str">
        <f t="shared" si="81"/>
        <v/>
      </c>
      <c r="AC122" s="232" t="str">
        <f t="shared" si="103"/>
        <v/>
      </c>
      <c r="AD122" s="233" t="str">
        <f t="shared" si="82"/>
        <v/>
      </c>
      <c r="AE122" s="233" t="str">
        <f t="shared" si="104"/>
        <v/>
      </c>
      <c r="AF122" s="232" t="str">
        <f t="shared" si="83"/>
        <v/>
      </c>
      <c r="AG122" s="232" t="str">
        <f t="shared" si="105"/>
        <v/>
      </c>
      <c r="AH122" s="233" t="str">
        <f t="shared" si="84"/>
        <v/>
      </c>
      <c r="AI122" s="233" t="str">
        <f t="shared" si="106"/>
        <v/>
      </c>
      <c r="AJ122" s="232" t="str">
        <f t="shared" si="85"/>
        <v/>
      </c>
      <c r="AK122" s="232" t="str">
        <f t="shared" si="107"/>
        <v/>
      </c>
      <c r="AL122" s="233" t="str">
        <f t="shared" si="86"/>
        <v/>
      </c>
      <c r="AM122" s="233" t="str">
        <f t="shared" si="108"/>
        <v/>
      </c>
      <c r="AN122" s="232" t="str">
        <f t="shared" si="87"/>
        <v/>
      </c>
      <c r="AO122" s="232" t="str">
        <f t="shared" si="109"/>
        <v/>
      </c>
      <c r="AP122" s="233" t="str">
        <f t="shared" si="88"/>
        <v/>
      </c>
      <c r="AQ122" s="233" t="str">
        <f t="shared" si="110"/>
        <v/>
      </c>
      <c r="AR122" s="232" t="str">
        <f t="shared" si="89"/>
        <v/>
      </c>
      <c r="AS122" s="232" t="str">
        <f t="shared" si="111"/>
        <v/>
      </c>
      <c r="AT122" s="233" t="str">
        <f t="shared" si="90"/>
        <v/>
      </c>
      <c r="AU122" s="233" t="str">
        <f t="shared" si="92"/>
        <v/>
      </c>
      <c r="AV122" s="204" t="str">
        <f t="shared" si="66"/>
        <v/>
      </c>
      <c r="AW122" s="234" t="str">
        <f t="shared" si="112"/>
        <v/>
      </c>
      <c r="BB122" s="105" t="str">
        <f t="shared" si="93"/>
        <v/>
      </c>
      <c r="BC122" s="105" t="str">
        <f t="shared" si="93"/>
        <v/>
      </c>
      <c r="BE122" s="200">
        <f t="shared" si="94"/>
        <v>1</v>
      </c>
    </row>
    <row r="123" spans="2:57" ht="15.75" hidden="1" x14ac:dyDescent="0.25">
      <c r="B123" s="184" t="str">
        <f t="shared" si="68"/>
        <v/>
      </c>
      <c r="C123" s="178" t="str">
        <f>'התחשיב הבסיסי'!C123</f>
        <v/>
      </c>
      <c r="D123" s="230" t="str">
        <f>IF($C123="","",IF('שנת התחרות'!Z123="",$BB$1,'שנת התחרות'!J123))</f>
        <v/>
      </c>
      <c r="E123" s="409"/>
      <c r="F123" s="230" t="str">
        <f t="shared" si="91"/>
        <v/>
      </c>
      <c r="G123" s="201">
        <v>1</v>
      </c>
      <c r="H123" s="202" t="str">
        <f t="shared" si="69"/>
        <v/>
      </c>
      <c r="I123" s="203" t="str">
        <f t="shared" si="70"/>
        <v/>
      </c>
      <c r="J123" s="231" t="str">
        <f t="shared" si="71"/>
        <v/>
      </c>
      <c r="K123" s="231" t="str">
        <f t="shared" si="72"/>
        <v/>
      </c>
      <c r="L123" s="232" t="str">
        <f t="shared" si="73"/>
        <v/>
      </c>
      <c r="M123" s="232" t="str">
        <f t="shared" si="95"/>
        <v/>
      </c>
      <c r="N123" s="233" t="str">
        <f t="shared" si="74"/>
        <v/>
      </c>
      <c r="O123" s="233" t="str">
        <f t="shared" si="96"/>
        <v/>
      </c>
      <c r="P123" s="232" t="str">
        <f t="shared" si="75"/>
        <v/>
      </c>
      <c r="Q123" s="232" t="str">
        <f t="shared" si="97"/>
        <v/>
      </c>
      <c r="R123" s="233" t="str">
        <f t="shared" si="76"/>
        <v/>
      </c>
      <c r="S123" s="233" t="str">
        <f t="shared" si="98"/>
        <v/>
      </c>
      <c r="T123" s="232" t="str">
        <f t="shared" si="77"/>
        <v/>
      </c>
      <c r="U123" s="232" t="str">
        <f t="shared" si="99"/>
        <v/>
      </c>
      <c r="V123" s="233" t="str">
        <f t="shared" si="78"/>
        <v/>
      </c>
      <c r="W123" s="233" t="str">
        <f t="shared" si="100"/>
        <v/>
      </c>
      <c r="X123" s="232" t="str">
        <f t="shared" si="79"/>
        <v/>
      </c>
      <c r="Y123" s="232" t="str">
        <f t="shared" si="101"/>
        <v/>
      </c>
      <c r="Z123" s="233" t="str">
        <f t="shared" si="80"/>
        <v/>
      </c>
      <c r="AA123" s="233" t="str">
        <f t="shared" si="102"/>
        <v/>
      </c>
      <c r="AB123" s="232" t="str">
        <f t="shared" si="81"/>
        <v/>
      </c>
      <c r="AC123" s="232" t="str">
        <f t="shared" si="103"/>
        <v/>
      </c>
      <c r="AD123" s="233" t="str">
        <f t="shared" si="82"/>
        <v/>
      </c>
      <c r="AE123" s="233" t="str">
        <f t="shared" si="104"/>
        <v/>
      </c>
      <c r="AF123" s="232" t="str">
        <f t="shared" si="83"/>
        <v/>
      </c>
      <c r="AG123" s="232" t="str">
        <f t="shared" si="105"/>
        <v/>
      </c>
      <c r="AH123" s="233" t="str">
        <f t="shared" si="84"/>
        <v/>
      </c>
      <c r="AI123" s="233" t="str">
        <f t="shared" si="106"/>
        <v/>
      </c>
      <c r="AJ123" s="232" t="str">
        <f t="shared" si="85"/>
        <v/>
      </c>
      <c r="AK123" s="232" t="str">
        <f t="shared" si="107"/>
        <v/>
      </c>
      <c r="AL123" s="233" t="str">
        <f t="shared" si="86"/>
        <v/>
      </c>
      <c r="AM123" s="233" t="str">
        <f t="shared" si="108"/>
        <v/>
      </c>
      <c r="AN123" s="232" t="str">
        <f t="shared" si="87"/>
        <v/>
      </c>
      <c r="AO123" s="232" t="str">
        <f t="shared" si="109"/>
        <v/>
      </c>
      <c r="AP123" s="233" t="str">
        <f t="shared" si="88"/>
        <v/>
      </c>
      <c r="AQ123" s="233" t="str">
        <f t="shared" si="110"/>
        <v/>
      </c>
      <c r="AR123" s="232" t="str">
        <f t="shared" si="89"/>
        <v/>
      </c>
      <c r="AS123" s="232" t="str">
        <f t="shared" si="111"/>
        <v/>
      </c>
      <c r="AT123" s="233" t="str">
        <f t="shared" si="90"/>
        <v/>
      </c>
      <c r="AU123" s="233" t="str">
        <f t="shared" si="92"/>
        <v/>
      </c>
      <c r="AV123" s="204" t="str">
        <f t="shared" si="66"/>
        <v/>
      </c>
      <c r="AW123" s="234" t="str">
        <f t="shared" si="112"/>
        <v/>
      </c>
      <c r="BB123" s="105" t="str">
        <f t="shared" si="93"/>
        <v/>
      </c>
      <c r="BC123" s="105" t="str">
        <f t="shared" si="93"/>
        <v/>
      </c>
      <c r="BE123" s="200">
        <f t="shared" si="94"/>
        <v>1</v>
      </c>
    </row>
    <row r="124" spans="2:57" ht="15.75" hidden="1" x14ac:dyDescent="0.25">
      <c r="B124" s="184" t="str">
        <f t="shared" si="68"/>
        <v/>
      </c>
      <c r="C124" s="178" t="str">
        <f>'התחשיב הבסיסי'!C124</f>
        <v/>
      </c>
      <c r="D124" s="230" t="str">
        <f>IF($C124="","",IF('שנת התחרות'!Z124="",$BB$1,'שנת התחרות'!J124))</f>
        <v/>
      </c>
      <c r="E124" s="409"/>
      <c r="F124" s="230" t="str">
        <f t="shared" si="91"/>
        <v/>
      </c>
      <c r="G124" s="201">
        <v>1</v>
      </c>
      <c r="H124" s="202" t="str">
        <f t="shared" si="69"/>
        <v/>
      </c>
      <c r="I124" s="203" t="str">
        <f t="shared" si="70"/>
        <v/>
      </c>
      <c r="J124" s="231" t="str">
        <f t="shared" si="71"/>
        <v/>
      </c>
      <c r="K124" s="231" t="str">
        <f t="shared" si="72"/>
        <v/>
      </c>
      <c r="L124" s="232" t="str">
        <f t="shared" si="73"/>
        <v/>
      </c>
      <c r="M124" s="232" t="str">
        <f t="shared" si="95"/>
        <v/>
      </c>
      <c r="N124" s="233" t="str">
        <f t="shared" si="74"/>
        <v/>
      </c>
      <c r="O124" s="233" t="str">
        <f t="shared" si="96"/>
        <v/>
      </c>
      <c r="P124" s="232" t="str">
        <f t="shared" si="75"/>
        <v/>
      </c>
      <c r="Q124" s="232" t="str">
        <f t="shared" si="97"/>
        <v/>
      </c>
      <c r="R124" s="233" t="str">
        <f t="shared" si="76"/>
        <v/>
      </c>
      <c r="S124" s="233" t="str">
        <f t="shared" si="98"/>
        <v/>
      </c>
      <c r="T124" s="232" t="str">
        <f t="shared" si="77"/>
        <v/>
      </c>
      <c r="U124" s="232" t="str">
        <f t="shared" si="99"/>
        <v/>
      </c>
      <c r="V124" s="233" t="str">
        <f t="shared" si="78"/>
        <v/>
      </c>
      <c r="W124" s="233" t="str">
        <f t="shared" si="100"/>
        <v/>
      </c>
      <c r="X124" s="232" t="str">
        <f t="shared" si="79"/>
        <v/>
      </c>
      <c r="Y124" s="232" t="str">
        <f t="shared" si="101"/>
        <v/>
      </c>
      <c r="Z124" s="233" t="str">
        <f t="shared" si="80"/>
        <v/>
      </c>
      <c r="AA124" s="233" t="str">
        <f t="shared" si="102"/>
        <v/>
      </c>
      <c r="AB124" s="232" t="str">
        <f t="shared" si="81"/>
        <v/>
      </c>
      <c r="AC124" s="232" t="str">
        <f t="shared" si="103"/>
        <v/>
      </c>
      <c r="AD124" s="233" t="str">
        <f t="shared" si="82"/>
        <v/>
      </c>
      <c r="AE124" s="233" t="str">
        <f t="shared" si="104"/>
        <v/>
      </c>
      <c r="AF124" s="232" t="str">
        <f t="shared" si="83"/>
        <v/>
      </c>
      <c r="AG124" s="232" t="str">
        <f t="shared" si="105"/>
        <v/>
      </c>
      <c r="AH124" s="233" t="str">
        <f t="shared" si="84"/>
        <v/>
      </c>
      <c r="AI124" s="233" t="str">
        <f t="shared" si="106"/>
        <v/>
      </c>
      <c r="AJ124" s="232" t="str">
        <f t="shared" si="85"/>
        <v/>
      </c>
      <c r="AK124" s="232" t="str">
        <f t="shared" si="107"/>
        <v/>
      </c>
      <c r="AL124" s="233" t="str">
        <f t="shared" si="86"/>
        <v/>
      </c>
      <c r="AM124" s="233" t="str">
        <f t="shared" si="108"/>
        <v/>
      </c>
      <c r="AN124" s="232" t="str">
        <f t="shared" si="87"/>
        <v/>
      </c>
      <c r="AO124" s="232" t="str">
        <f t="shared" si="109"/>
        <v/>
      </c>
      <c r="AP124" s="233" t="str">
        <f t="shared" si="88"/>
        <v/>
      </c>
      <c r="AQ124" s="233" t="str">
        <f t="shared" si="110"/>
        <v/>
      </c>
      <c r="AR124" s="232" t="str">
        <f t="shared" si="89"/>
        <v/>
      </c>
      <c r="AS124" s="232" t="str">
        <f t="shared" si="111"/>
        <v/>
      </c>
      <c r="AT124" s="233" t="str">
        <f t="shared" si="90"/>
        <v/>
      </c>
      <c r="AU124" s="233" t="str">
        <f t="shared" si="92"/>
        <v/>
      </c>
      <c r="AV124" s="204" t="str">
        <f t="shared" si="66"/>
        <v/>
      </c>
      <c r="AW124" s="234" t="str">
        <f t="shared" si="112"/>
        <v/>
      </c>
      <c r="BB124" s="105" t="str">
        <f t="shared" si="93"/>
        <v/>
      </c>
      <c r="BC124" s="105" t="str">
        <f t="shared" si="93"/>
        <v/>
      </c>
      <c r="BE124" s="200">
        <f t="shared" si="94"/>
        <v>1</v>
      </c>
    </row>
    <row r="125" spans="2:57" ht="15.75" hidden="1" x14ac:dyDescent="0.25">
      <c r="B125" s="184" t="str">
        <f t="shared" si="68"/>
        <v/>
      </c>
      <c r="C125" s="178" t="str">
        <f>'התחשיב הבסיסי'!C125</f>
        <v/>
      </c>
      <c r="D125" s="230" t="str">
        <f>IF($C125="","",IF('שנת התחרות'!Z125="",$BB$1,'שנת התחרות'!J125))</f>
        <v/>
      </c>
      <c r="E125" s="409"/>
      <c r="F125" s="230" t="str">
        <f t="shared" si="91"/>
        <v/>
      </c>
      <c r="G125" s="201">
        <v>1</v>
      </c>
      <c r="H125" s="202" t="str">
        <f t="shared" si="69"/>
        <v/>
      </c>
      <c r="I125" s="203" t="str">
        <f t="shared" si="70"/>
        <v/>
      </c>
      <c r="J125" s="231" t="str">
        <f t="shared" si="71"/>
        <v/>
      </c>
      <c r="K125" s="231" t="str">
        <f t="shared" si="72"/>
        <v/>
      </c>
      <c r="L125" s="232" t="str">
        <f t="shared" si="73"/>
        <v/>
      </c>
      <c r="M125" s="232" t="str">
        <f t="shared" si="95"/>
        <v/>
      </c>
      <c r="N125" s="233" t="str">
        <f t="shared" si="74"/>
        <v/>
      </c>
      <c r="O125" s="233" t="str">
        <f t="shared" si="96"/>
        <v/>
      </c>
      <c r="P125" s="232" t="str">
        <f t="shared" si="75"/>
        <v/>
      </c>
      <c r="Q125" s="232" t="str">
        <f t="shared" si="97"/>
        <v/>
      </c>
      <c r="R125" s="233" t="str">
        <f t="shared" si="76"/>
        <v/>
      </c>
      <c r="S125" s="233" t="str">
        <f t="shared" si="98"/>
        <v/>
      </c>
      <c r="T125" s="232" t="str">
        <f t="shared" si="77"/>
        <v/>
      </c>
      <c r="U125" s="232" t="str">
        <f t="shared" si="99"/>
        <v/>
      </c>
      <c r="V125" s="233" t="str">
        <f t="shared" si="78"/>
        <v/>
      </c>
      <c r="W125" s="233" t="str">
        <f t="shared" si="100"/>
        <v/>
      </c>
      <c r="X125" s="232" t="str">
        <f t="shared" si="79"/>
        <v/>
      </c>
      <c r="Y125" s="232" t="str">
        <f t="shared" si="101"/>
        <v/>
      </c>
      <c r="Z125" s="233" t="str">
        <f t="shared" si="80"/>
        <v/>
      </c>
      <c r="AA125" s="233" t="str">
        <f t="shared" si="102"/>
        <v/>
      </c>
      <c r="AB125" s="232" t="str">
        <f t="shared" si="81"/>
        <v/>
      </c>
      <c r="AC125" s="232" t="str">
        <f t="shared" si="103"/>
        <v/>
      </c>
      <c r="AD125" s="233" t="str">
        <f t="shared" si="82"/>
        <v/>
      </c>
      <c r="AE125" s="233" t="str">
        <f t="shared" si="104"/>
        <v/>
      </c>
      <c r="AF125" s="232" t="str">
        <f t="shared" si="83"/>
        <v/>
      </c>
      <c r="AG125" s="232" t="str">
        <f t="shared" si="105"/>
        <v/>
      </c>
      <c r="AH125" s="233" t="str">
        <f t="shared" si="84"/>
        <v/>
      </c>
      <c r="AI125" s="233" t="str">
        <f t="shared" si="106"/>
        <v/>
      </c>
      <c r="AJ125" s="232" t="str">
        <f t="shared" si="85"/>
        <v/>
      </c>
      <c r="AK125" s="232" t="str">
        <f t="shared" si="107"/>
        <v/>
      </c>
      <c r="AL125" s="233" t="str">
        <f t="shared" si="86"/>
        <v/>
      </c>
      <c r="AM125" s="233" t="str">
        <f t="shared" si="108"/>
        <v/>
      </c>
      <c r="AN125" s="232" t="str">
        <f t="shared" si="87"/>
        <v/>
      </c>
      <c r="AO125" s="232" t="str">
        <f t="shared" si="109"/>
        <v/>
      </c>
      <c r="AP125" s="233" t="str">
        <f t="shared" si="88"/>
        <v/>
      </c>
      <c r="AQ125" s="233" t="str">
        <f t="shared" si="110"/>
        <v/>
      </c>
      <c r="AR125" s="232" t="str">
        <f t="shared" si="89"/>
        <v/>
      </c>
      <c r="AS125" s="232" t="str">
        <f t="shared" si="111"/>
        <v/>
      </c>
      <c r="AT125" s="233" t="str">
        <f t="shared" si="90"/>
        <v/>
      </c>
      <c r="AU125" s="233" t="str">
        <f t="shared" si="92"/>
        <v/>
      </c>
      <c r="AV125" s="204" t="str">
        <f t="shared" si="66"/>
        <v/>
      </c>
      <c r="AW125" s="234" t="str">
        <f t="shared" si="112"/>
        <v/>
      </c>
      <c r="BB125" s="105" t="str">
        <f t="shared" si="93"/>
        <v/>
      </c>
      <c r="BC125" s="105" t="str">
        <f t="shared" si="93"/>
        <v/>
      </c>
      <c r="BE125" s="200">
        <f t="shared" si="94"/>
        <v>1</v>
      </c>
    </row>
    <row r="126" spans="2:57" ht="15.75" hidden="1" x14ac:dyDescent="0.25">
      <c r="B126" s="184" t="str">
        <f t="shared" si="68"/>
        <v/>
      </c>
      <c r="C126" s="178" t="str">
        <f>'התחשיב הבסיסי'!C126</f>
        <v/>
      </c>
      <c r="D126" s="230" t="str">
        <f>IF($C126="","",IF('שנת התחרות'!Z126="",$BB$1,'שנת התחרות'!J126))</f>
        <v/>
      </c>
      <c r="E126" s="409"/>
      <c r="F126" s="230" t="str">
        <f t="shared" si="91"/>
        <v/>
      </c>
      <c r="G126" s="201">
        <v>1</v>
      </c>
      <c r="H126" s="202" t="str">
        <f t="shared" si="69"/>
        <v/>
      </c>
      <c r="I126" s="203" t="str">
        <f t="shared" si="70"/>
        <v/>
      </c>
      <c r="J126" s="231" t="str">
        <f t="shared" si="71"/>
        <v/>
      </c>
      <c r="K126" s="231" t="str">
        <f t="shared" si="72"/>
        <v/>
      </c>
      <c r="L126" s="232" t="str">
        <f t="shared" si="73"/>
        <v/>
      </c>
      <c r="M126" s="232" t="str">
        <f t="shared" si="95"/>
        <v/>
      </c>
      <c r="N126" s="233" t="str">
        <f t="shared" si="74"/>
        <v/>
      </c>
      <c r="O126" s="233" t="str">
        <f t="shared" si="96"/>
        <v/>
      </c>
      <c r="P126" s="232" t="str">
        <f t="shared" si="75"/>
        <v/>
      </c>
      <c r="Q126" s="232" t="str">
        <f t="shared" si="97"/>
        <v/>
      </c>
      <c r="R126" s="233" t="str">
        <f t="shared" si="76"/>
        <v/>
      </c>
      <c r="S126" s="233" t="str">
        <f t="shared" si="98"/>
        <v/>
      </c>
      <c r="T126" s="232" t="str">
        <f t="shared" si="77"/>
        <v/>
      </c>
      <c r="U126" s="232" t="str">
        <f t="shared" si="99"/>
        <v/>
      </c>
      <c r="V126" s="233" t="str">
        <f t="shared" si="78"/>
        <v/>
      </c>
      <c r="W126" s="233" t="str">
        <f t="shared" si="100"/>
        <v/>
      </c>
      <c r="X126" s="232" t="str">
        <f t="shared" si="79"/>
        <v/>
      </c>
      <c r="Y126" s="232" t="str">
        <f t="shared" si="101"/>
        <v/>
      </c>
      <c r="Z126" s="233" t="str">
        <f t="shared" si="80"/>
        <v/>
      </c>
      <c r="AA126" s="233" t="str">
        <f t="shared" si="102"/>
        <v/>
      </c>
      <c r="AB126" s="232" t="str">
        <f t="shared" si="81"/>
        <v/>
      </c>
      <c r="AC126" s="232" t="str">
        <f t="shared" si="103"/>
        <v/>
      </c>
      <c r="AD126" s="233" t="str">
        <f t="shared" si="82"/>
        <v/>
      </c>
      <c r="AE126" s="233" t="str">
        <f t="shared" si="104"/>
        <v/>
      </c>
      <c r="AF126" s="232" t="str">
        <f t="shared" si="83"/>
        <v/>
      </c>
      <c r="AG126" s="232" t="str">
        <f t="shared" si="105"/>
        <v/>
      </c>
      <c r="AH126" s="233" t="str">
        <f t="shared" si="84"/>
        <v/>
      </c>
      <c r="AI126" s="233" t="str">
        <f t="shared" si="106"/>
        <v/>
      </c>
      <c r="AJ126" s="232" t="str">
        <f t="shared" si="85"/>
        <v/>
      </c>
      <c r="AK126" s="232" t="str">
        <f t="shared" si="107"/>
        <v/>
      </c>
      <c r="AL126" s="233" t="str">
        <f t="shared" si="86"/>
        <v/>
      </c>
      <c r="AM126" s="233" t="str">
        <f t="shared" si="108"/>
        <v/>
      </c>
      <c r="AN126" s="232" t="str">
        <f t="shared" si="87"/>
        <v/>
      </c>
      <c r="AO126" s="232" t="str">
        <f t="shared" si="109"/>
        <v/>
      </c>
      <c r="AP126" s="233" t="str">
        <f t="shared" si="88"/>
        <v/>
      </c>
      <c r="AQ126" s="233" t="str">
        <f t="shared" si="110"/>
        <v/>
      </c>
      <c r="AR126" s="232" t="str">
        <f t="shared" si="89"/>
        <v/>
      </c>
      <c r="AS126" s="232" t="str">
        <f t="shared" si="111"/>
        <v/>
      </c>
      <c r="AT126" s="233" t="str">
        <f t="shared" si="90"/>
        <v/>
      </c>
      <c r="AU126" s="233" t="str">
        <f t="shared" si="92"/>
        <v/>
      </c>
      <c r="AV126" s="204" t="str">
        <f t="shared" si="66"/>
        <v/>
      </c>
      <c r="AW126" s="234" t="str">
        <f t="shared" si="112"/>
        <v/>
      </c>
      <c r="BB126" s="105" t="str">
        <f t="shared" si="93"/>
        <v/>
      </c>
      <c r="BC126" s="105" t="str">
        <f t="shared" si="93"/>
        <v/>
      </c>
      <c r="BE126" s="200">
        <f t="shared" si="94"/>
        <v>1</v>
      </c>
    </row>
    <row r="127" spans="2:57" ht="15.75" hidden="1" x14ac:dyDescent="0.25">
      <c r="B127" s="184" t="str">
        <f t="shared" si="68"/>
        <v/>
      </c>
      <c r="C127" s="178" t="str">
        <f>'התחשיב הבסיסי'!C127</f>
        <v/>
      </c>
      <c r="D127" s="230" t="str">
        <f>IF($C127="","",IF('שנת התחרות'!Z127="",$BB$1,'שנת התחרות'!J127))</f>
        <v/>
      </c>
      <c r="E127" s="409"/>
      <c r="F127" s="230" t="str">
        <f t="shared" si="91"/>
        <v/>
      </c>
      <c r="G127" s="201">
        <v>1</v>
      </c>
      <c r="H127" s="202" t="str">
        <f t="shared" si="69"/>
        <v/>
      </c>
      <c r="I127" s="203" t="str">
        <f t="shared" si="70"/>
        <v/>
      </c>
      <c r="J127" s="231" t="str">
        <f t="shared" ref="J127:J130" si="113">IF($C127="","",IF(I127=1,$F127*$E$6,$D127))</f>
        <v/>
      </c>
      <c r="K127" s="231" t="str">
        <f t="shared" si="72"/>
        <v/>
      </c>
      <c r="L127" s="232" t="str">
        <f t="shared" ref="L127:L130" si="114">IF($C127="","",IF(K127&lt;$F127*$E$6,1,0))</f>
        <v/>
      </c>
      <c r="M127" s="232" t="str">
        <f t="shared" si="95"/>
        <v/>
      </c>
      <c r="N127" s="233" t="str">
        <f t="shared" ref="N127:N130" si="115">IF($C127="","",IF(M127=1,$F127*$E$6,$J127))</f>
        <v/>
      </c>
      <c r="O127" s="233" t="str">
        <f t="shared" si="96"/>
        <v/>
      </c>
      <c r="P127" s="232" t="str">
        <f t="shared" ref="P127:P130" si="116">IF($C127="","",IF(O127&lt;$F127*$E$6,1,0))</f>
        <v/>
      </c>
      <c r="Q127" s="232" t="str">
        <f t="shared" si="97"/>
        <v/>
      </c>
      <c r="R127" s="233" t="str">
        <f t="shared" ref="R127:R130" si="117">IF($C127="","",IF(Q127=1,$F127*$E$6,$N127))</f>
        <v/>
      </c>
      <c r="S127" s="233" t="str">
        <f t="shared" si="98"/>
        <v/>
      </c>
      <c r="T127" s="232" t="str">
        <f t="shared" ref="T127:T130" si="118">IF($C127="","",IF(S127&lt;$F127*$E$6,1,0))</f>
        <v/>
      </c>
      <c r="U127" s="232" t="str">
        <f t="shared" si="99"/>
        <v/>
      </c>
      <c r="V127" s="233" t="str">
        <f t="shared" ref="V127:V130" si="119">IF($C127="","",IF(U127=1,$F127*$E$6,S127))</f>
        <v/>
      </c>
      <c r="W127" s="233" t="str">
        <f t="shared" si="100"/>
        <v/>
      </c>
      <c r="X127" s="232" t="str">
        <f t="shared" ref="X127:X130" si="120">IF($C127="","",IF(W127&lt;$F127*$E$6,1,0))</f>
        <v/>
      </c>
      <c r="Y127" s="232" t="str">
        <f t="shared" si="101"/>
        <v/>
      </c>
      <c r="Z127" s="233" t="str">
        <f t="shared" ref="Z127:Z130" si="121">IF($C127="","",IF(Y127=1,$F127*$E$6,W127))</f>
        <v/>
      </c>
      <c r="AA127" s="233" t="str">
        <f t="shared" si="102"/>
        <v/>
      </c>
      <c r="AB127" s="232" t="str">
        <f t="shared" ref="AB127:AB130" si="122">IF($C127="","",IF(AA127&lt;$F127*$E$6,1,0))</f>
        <v/>
      </c>
      <c r="AC127" s="232" t="str">
        <f t="shared" si="103"/>
        <v/>
      </c>
      <c r="AD127" s="233" t="str">
        <f t="shared" ref="AD127:AD130" si="123">IF($C127="","",IF(AC127=1,$F127*$E$6,AA127))</f>
        <v/>
      </c>
      <c r="AE127" s="233" t="str">
        <f t="shared" si="104"/>
        <v/>
      </c>
      <c r="AF127" s="232" t="str">
        <f t="shared" ref="AF127:AF130" si="124">IF($C127="","",IF(AE127&lt;$F127*$E$6,1,0))</f>
        <v/>
      </c>
      <c r="AG127" s="232" t="str">
        <f t="shared" si="105"/>
        <v/>
      </c>
      <c r="AH127" s="233" t="str">
        <f t="shared" ref="AH127:AH130" si="125">IF($C127="","",IF(AG127=1,$F127*$E$6,AE127))</f>
        <v/>
      </c>
      <c r="AI127" s="233" t="str">
        <f t="shared" si="106"/>
        <v/>
      </c>
      <c r="AJ127" s="232" t="str">
        <f t="shared" ref="AJ127:AJ130" si="126">IF($C127="","",IF(AI127&lt;$F127*$E$6,1,0))</f>
        <v/>
      </c>
      <c r="AK127" s="232" t="str">
        <f t="shared" si="107"/>
        <v/>
      </c>
      <c r="AL127" s="233" t="str">
        <f t="shared" ref="AL127:AL130" si="127">IF($C127="","",IF(AK127=1,$F127*$E$6,AI127))</f>
        <v/>
      </c>
      <c r="AM127" s="233" t="str">
        <f t="shared" si="108"/>
        <v/>
      </c>
      <c r="AN127" s="232" t="str">
        <f t="shared" ref="AN127:AN130" si="128">IF($C127="","",IF(AM127&lt;$F127*$E$6,1,0))</f>
        <v/>
      </c>
      <c r="AO127" s="232" t="str">
        <f t="shared" si="109"/>
        <v/>
      </c>
      <c r="AP127" s="233" t="str">
        <f t="shared" ref="AP127:AP130" si="129">IF($C127="","",IF(AO127=1,$F127*$E$6,AM127))</f>
        <v/>
      </c>
      <c r="AQ127" s="233" t="str">
        <f t="shared" si="110"/>
        <v/>
      </c>
      <c r="AR127" s="232" t="str">
        <f t="shared" ref="AR127:AR130" si="130">IF($C127="","",IF(OR(AQ127&lt;$F127*$E$6,AO127=1,AK127=1,AG127=1,AC127=1,Y127=1,U127=1,Q127=1,M127=1,I127=1),1,0))</f>
        <v/>
      </c>
      <c r="AS127" s="232" t="str">
        <f t="shared" si="111"/>
        <v/>
      </c>
      <c r="AT127" s="233" t="str">
        <f t="shared" ref="AT127:AT130" si="131">IF($C127="","",IF(AS127=1,$F127*$E$6,AQ127))</f>
        <v/>
      </c>
      <c r="AU127" s="233" t="str">
        <f t="shared" si="92"/>
        <v/>
      </c>
      <c r="AV127" s="204" t="str">
        <f>IF(C127="","",IFERROR(AU127/SUM($AU$31:$AU$130),$BB$1))</f>
        <v/>
      </c>
      <c r="AW127" s="234" t="str">
        <f t="shared" si="112"/>
        <v/>
      </c>
      <c r="BB127" s="105" t="str">
        <f t="shared" si="93"/>
        <v/>
      </c>
      <c r="BC127" s="105" t="str">
        <f t="shared" si="93"/>
        <v/>
      </c>
      <c r="BE127" s="200">
        <f t="shared" si="94"/>
        <v>1</v>
      </c>
    </row>
    <row r="128" spans="2:57" ht="15.75" hidden="1" x14ac:dyDescent="0.25">
      <c r="B128" s="184" t="str">
        <f t="shared" si="68"/>
        <v/>
      </c>
      <c r="C128" s="178" t="str">
        <f>'התחשיב הבסיסי'!C128</f>
        <v/>
      </c>
      <c r="D128" s="230" t="str">
        <f>IF($C128="","",IF('שנת התחרות'!Z128="",$BB$1,'שנת התחרות'!J128))</f>
        <v/>
      </c>
      <c r="E128" s="409"/>
      <c r="F128" s="230" t="str">
        <f t="shared" si="91"/>
        <v/>
      </c>
      <c r="G128" s="201">
        <v>1</v>
      </c>
      <c r="H128" s="202" t="str">
        <f t="shared" si="69"/>
        <v/>
      </c>
      <c r="I128" s="203" t="str">
        <f t="shared" si="70"/>
        <v/>
      </c>
      <c r="J128" s="231" t="str">
        <f t="shared" si="113"/>
        <v/>
      </c>
      <c r="K128" s="231" t="str">
        <f t="shared" si="72"/>
        <v/>
      </c>
      <c r="L128" s="232" t="str">
        <f t="shared" si="114"/>
        <v/>
      </c>
      <c r="M128" s="232" t="str">
        <f t="shared" si="95"/>
        <v/>
      </c>
      <c r="N128" s="233" t="str">
        <f t="shared" si="115"/>
        <v/>
      </c>
      <c r="O128" s="233" t="str">
        <f t="shared" si="96"/>
        <v/>
      </c>
      <c r="P128" s="232" t="str">
        <f t="shared" si="116"/>
        <v/>
      </c>
      <c r="Q128" s="232" t="str">
        <f t="shared" si="97"/>
        <v/>
      </c>
      <c r="R128" s="233" t="str">
        <f t="shared" si="117"/>
        <v/>
      </c>
      <c r="S128" s="233" t="str">
        <f t="shared" si="98"/>
        <v/>
      </c>
      <c r="T128" s="232" t="str">
        <f t="shared" si="118"/>
        <v/>
      </c>
      <c r="U128" s="232" t="str">
        <f t="shared" si="99"/>
        <v/>
      </c>
      <c r="V128" s="233" t="str">
        <f t="shared" si="119"/>
        <v/>
      </c>
      <c r="W128" s="233" t="str">
        <f t="shared" si="100"/>
        <v/>
      </c>
      <c r="X128" s="232" t="str">
        <f t="shared" si="120"/>
        <v/>
      </c>
      <c r="Y128" s="232" t="str">
        <f t="shared" si="101"/>
        <v/>
      </c>
      <c r="Z128" s="233" t="str">
        <f t="shared" si="121"/>
        <v/>
      </c>
      <c r="AA128" s="233" t="str">
        <f t="shared" si="102"/>
        <v/>
      </c>
      <c r="AB128" s="232" t="str">
        <f t="shared" si="122"/>
        <v/>
      </c>
      <c r="AC128" s="232" t="str">
        <f t="shared" si="103"/>
        <v/>
      </c>
      <c r="AD128" s="233" t="str">
        <f t="shared" si="123"/>
        <v/>
      </c>
      <c r="AE128" s="233" t="str">
        <f t="shared" si="104"/>
        <v/>
      </c>
      <c r="AF128" s="232" t="str">
        <f t="shared" si="124"/>
        <v/>
      </c>
      <c r="AG128" s="232" t="str">
        <f t="shared" si="105"/>
        <v/>
      </c>
      <c r="AH128" s="233" t="str">
        <f t="shared" si="125"/>
        <v/>
      </c>
      <c r="AI128" s="233" t="str">
        <f t="shared" si="106"/>
        <v/>
      </c>
      <c r="AJ128" s="232" t="str">
        <f t="shared" si="126"/>
        <v/>
      </c>
      <c r="AK128" s="232" t="str">
        <f t="shared" si="107"/>
        <v/>
      </c>
      <c r="AL128" s="233" t="str">
        <f t="shared" si="127"/>
        <v/>
      </c>
      <c r="AM128" s="233" t="str">
        <f t="shared" si="108"/>
        <v/>
      </c>
      <c r="AN128" s="232" t="str">
        <f t="shared" si="128"/>
        <v/>
      </c>
      <c r="AO128" s="232" t="str">
        <f t="shared" si="109"/>
        <v/>
      </c>
      <c r="AP128" s="233" t="str">
        <f t="shared" si="129"/>
        <v/>
      </c>
      <c r="AQ128" s="233" t="str">
        <f t="shared" si="110"/>
        <v/>
      </c>
      <c r="AR128" s="232" t="str">
        <f t="shared" si="130"/>
        <v/>
      </c>
      <c r="AS128" s="232" t="str">
        <f t="shared" si="111"/>
        <v/>
      </c>
      <c r="AT128" s="233" t="str">
        <f t="shared" si="131"/>
        <v/>
      </c>
      <c r="AU128" s="233" t="str">
        <f t="shared" si="92"/>
        <v/>
      </c>
      <c r="AV128" s="204" t="str">
        <f>IF(C128="","",IFERROR(AU128/SUM($AU$31:$AU$130),$BB$1))</f>
        <v/>
      </c>
      <c r="AW128" s="234" t="str">
        <f t="shared" si="112"/>
        <v/>
      </c>
      <c r="BB128" s="105" t="str">
        <f t="shared" si="93"/>
        <v/>
      </c>
      <c r="BC128" s="105" t="str">
        <f t="shared" si="93"/>
        <v/>
      </c>
      <c r="BE128" s="200">
        <f t="shared" si="94"/>
        <v>1</v>
      </c>
    </row>
    <row r="129" spans="2:57" ht="15.75" hidden="1" x14ac:dyDescent="0.25">
      <c r="B129" s="184" t="str">
        <f t="shared" si="68"/>
        <v/>
      </c>
      <c r="C129" s="178" t="str">
        <f>'התחשיב הבסיסי'!C129</f>
        <v/>
      </c>
      <c r="D129" s="230" t="str">
        <f>IF($C129="","",IF('שנת התחרות'!Z129="",$BB$1,'שנת התחרות'!J129))</f>
        <v/>
      </c>
      <c r="E129" s="409"/>
      <c r="F129" s="230" t="str">
        <f t="shared" si="91"/>
        <v/>
      </c>
      <c r="G129" s="201">
        <v>1</v>
      </c>
      <c r="H129" s="202" t="str">
        <f t="shared" si="69"/>
        <v/>
      </c>
      <c r="I129" s="203" t="str">
        <f t="shared" si="70"/>
        <v/>
      </c>
      <c r="J129" s="231" t="str">
        <f t="shared" si="113"/>
        <v/>
      </c>
      <c r="K129" s="231" t="str">
        <f t="shared" si="72"/>
        <v/>
      </c>
      <c r="L129" s="232" t="str">
        <f t="shared" si="114"/>
        <v/>
      </c>
      <c r="M129" s="232" t="str">
        <f t="shared" si="95"/>
        <v/>
      </c>
      <c r="N129" s="233" t="str">
        <f t="shared" si="115"/>
        <v/>
      </c>
      <c r="O129" s="233" t="str">
        <f t="shared" si="96"/>
        <v/>
      </c>
      <c r="P129" s="232" t="str">
        <f t="shared" si="116"/>
        <v/>
      </c>
      <c r="Q129" s="232" t="str">
        <f t="shared" si="97"/>
        <v/>
      </c>
      <c r="R129" s="233" t="str">
        <f t="shared" si="117"/>
        <v/>
      </c>
      <c r="S129" s="233" t="str">
        <f t="shared" si="98"/>
        <v/>
      </c>
      <c r="T129" s="232" t="str">
        <f t="shared" si="118"/>
        <v/>
      </c>
      <c r="U129" s="232" t="str">
        <f t="shared" si="99"/>
        <v/>
      </c>
      <c r="V129" s="233" t="str">
        <f t="shared" si="119"/>
        <v/>
      </c>
      <c r="W129" s="233" t="str">
        <f t="shared" si="100"/>
        <v/>
      </c>
      <c r="X129" s="232" t="str">
        <f t="shared" si="120"/>
        <v/>
      </c>
      <c r="Y129" s="232" t="str">
        <f t="shared" si="101"/>
        <v/>
      </c>
      <c r="Z129" s="233" t="str">
        <f t="shared" si="121"/>
        <v/>
      </c>
      <c r="AA129" s="233" t="str">
        <f t="shared" si="102"/>
        <v/>
      </c>
      <c r="AB129" s="232" t="str">
        <f t="shared" si="122"/>
        <v/>
      </c>
      <c r="AC129" s="232" t="str">
        <f t="shared" si="103"/>
        <v/>
      </c>
      <c r="AD129" s="233" t="str">
        <f t="shared" si="123"/>
        <v/>
      </c>
      <c r="AE129" s="233" t="str">
        <f t="shared" si="104"/>
        <v/>
      </c>
      <c r="AF129" s="232" t="str">
        <f t="shared" si="124"/>
        <v/>
      </c>
      <c r="AG129" s="232" t="str">
        <f t="shared" si="105"/>
        <v/>
      </c>
      <c r="AH129" s="233" t="str">
        <f t="shared" si="125"/>
        <v/>
      </c>
      <c r="AI129" s="233" t="str">
        <f t="shared" si="106"/>
        <v/>
      </c>
      <c r="AJ129" s="232" t="str">
        <f t="shared" si="126"/>
        <v/>
      </c>
      <c r="AK129" s="232" t="str">
        <f t="shared" si="107"/>
        <v/>
      </c>
      <c r="AL129" s="233" t="str">
        <f t="shared" si="127"/>
        <v/>
      </c>
      <c r="AM129" s="233" t="str">
        <f t="shared" si="108"/>
        <v/>
      </c>
      <c r="AN129" s="232" t="str">
        <f t="shared" si="128"/>
        <v/>
      </c>
      <c r="AO129" s="232" t="str">
        <f t="shared" si="109"/>
        <v/>
      </c>
      <c r="AP129" s="233" t="str">
        <f t="shared" si="129"/>
        <v/>
      </c>
      <c r="AQ129" s="233" t="str">
        <f t="shared" si="110"/>
        <v/>
      </c>
      <c r="AR129" s="232" t="str">
        <f t="shared" si="130"/>
        <v/>
      </c>
      <c r="AS129" s="232" t="str">
        <f t="shared" si="111"/>
        <v/>
      </c>
      <c r="AT129" s="233" t="str">
        <f t="shared" si="131"/>
        <v/>
      </c>
      <c r="AU129" s="233" t="str">
        <f t="shared" si="92"/>
        <v/>
      </c>
      <c r="AV129" s="204" t="str">
        <f>IF(C129="","",IFERROR(AU129/SUM($AU$31:$AU$130),$BB$1))</f>
        <v/>
      </c>
      <c r="AW129" s="234" t="str">
        <f t="shared" si="112"/>
        <v/>
      </c>
      <c r="BB129" s="105" t="str">
        <f t="shared" si="93"/>
        <v/>
      </c>
      <c r="BC129" s="105" t="str">
        <f t="shared" si="93"/>
        <v/>
      </c>
      <c r="BE129" s="200">
        <f t="shared" si="94"/>
        <v>1</v>
      </c>
    </row>
    <row r="130" spans="2:57" ht="16.5" hidden="1" thickBot="1" x14ac:dyDescent="0.3">
      <c r="B130" s="235" t="str">
        <f t="shared" si="68"/>
        <v/>
      </c>
      <c r="C130" s="178" t="str">
        <f>'התחשיב הבסיסי'!C130</f>
        <v/>
      </c>
      <c r="D130" s="230" t="str">
        <f>IF($C130="","",IF('שנת התחרות'!Z130="",$BB$1,'שנת התחרות'!J130))</f>
        <v/>
      </c>
      <c r="E130" s="409"/>
      <c r="F130" s="230" t="str">
        <f t="shared" si="91"/>
        <v/>
      </c>
      <c r="G130" s="201">
        <v>1</v>
      </c>
      <c r="H130" s="236" t="str">
        <f t="shared" si="69"/>
        <v/>
      </c>
      <c r="I130" s="237" t="str">
        <f t="shared" si="70"/>
        <v/>
      </c>
      <c r="J130" s="238" t="str">
        <f t="shared" si="113"/>
        <v/>
      </c>
      <c r="K130" s="238" t="str">
        <f t="shared" si="72"/>
        <v/>
      </c>
      <c r="L130" s="239" t="str">
        <f t="shared" si="114"/>
        <v/>
      </c>
      <c r="M130" s="239" t="str">
        <f t="shared" si="95"/>
        <v/>
      </c>
      <c r="N130" s="240" t="str">
        <f t="shared" si="115"/>
        <v/>
      </c>
      <c r="O130" s="240" t="str">
        <f t="shared" si="96"/>
        <v/>
      </c>
      <c r="P130" s="239" t="str">
        <f t="shared" si="116"/>
        <v/>
      </c>
      <c r="Q130" s="239" t="str">
        <f t="shared" si="97"/>
        <v/>
      </c>
      <c r="R130" s="240" t="str">
        <f t="shared" si="117"/>
        <v/>
      </c>
      <c r="S130" s="240" t="str">
        <f t="shared" si="98"/>
        <v/>
      </c>
      <c r="T130" s="239" t="str">
        <f t="shared" si="118"/>
        <v/>
      </c>
      <c r="U130" s="239" t="str">
        <f t="shared" si="99"/>
        <v/>
      </c>
      <c r="V130" s="240" t="str">
        <f t="shared" si="119"/>
        <v/>
      </c>
      <c r="W130" s="240" t="str">
        <f t="shared" si="100"/>
        <v/>
      </c>
      <c r="X130" s="239" t="str">
        <f t="shared" si="120"/>
        <v/>
      </c>
      <c r="Y130" s="239" t="str">
        <f t="shared" si="101"/>
        <v/>
      </c>
      <c r="Z130" s="240" t="str">
        <f t="shared" si="121"/>
        <v/>
      </c>
      <c r="AA130" s="240" t="str">
        <f t="shared" si="102"/>
        <v/>
      </c>
      <c r="AB130" s="239" t="str">
        <f t="shared" si="122"/>
        <v/>
      </c>
      <c r="AC130" s="239" t="str">
        <f t="shared" si="103"/>
        <v/>
      </c>
      <c r="AD130" s="240" t="str">
        <f t="shared" si="123"/>
        <v/>
      </c>
      <c r="AE130" s="240" t="str">
        <f t="shared" si="104"/>
        <v/>
      </c>
      <c r="AF130" s="239" t="str">
        <f t="shared" si="124"/>
        <v/>
      </c>
      <c r="AG130" s="239" t="str">
        <f t="shared" si="105"/>
        <v/>
      </c>
      <c r="AH130" s="240" t="str">
        <f t="shared" si="125"/>
        <v/>
      </c>
      <c r="AI130" s="240" t="str">
        <f t="shared" si="106"/>
        <v/>
      </c>
      <c r="AJ130" s="239" t="str">
        <f t="shared" si="126"/>
        <v/>
      </c>
      <c r="AK130" s="239" t="str">
        <f t="shared" si="107"/>
        <v/>
      </c>
      <c r="AL130" s="240" t="str">
        <f t="shared" si="127"/>
        <v/>
      </c>
      <c r="AM130" s="240" t="str">
        <f t="shared" si="108"/>
        <v/>
      </c>
      <c r="AN130" s="239" t="str">
        <f t="shared" si="128"/>
        <v/>
      </c>
      <c r="AO130" s="239" t="str">
        <f t="shared" si="109"/>
        <v/>
      </c>
      <c r="AP130" s="240" t="str">
        <f t="shared" si="129"/>
        <v/>
      </c>
      <c r="AQ130" s="240" t="str">
        <f t="shared" si="110"/>
        <v/>
      </c>
      <c r="AR130" s="239" t="str">
        <f t="shared" si="130"/>
        <v/>
      </c>
      <c r="AS130" s="239" t="str">
        <f t="shared" si="111"/>
        <v/>
      </c>
      <c r="AT130" s="240" t="str">
        <f t="shared" si="131"/>
        <v/>
      </c>
      <c r="AU130" s="233" t="str">
        <f t="shared" si="92"/>
        <v/>
      </c>
      <c r="AV130" s="225" t="str">
        <f>IF(C130="","",IFERROR(AU130/SUM($AU$31:$AU$130),$BB$1))</f>
        <v/>
      </c>
      <c r="AW130" s="241" t="str">
        <f t="shared" si="112"/>
        <v/>
      </c>
      <c r="BB130" s="105" t="str">
        <f t="shared" si="93"/>
        <v/>
      </c>
      <c r="BC130" s="105" t="str">
        <f t="shared" si="93"/>
        <v/>
      </c>
      <c r="BE130" s="200">
        <f t="shared" si="94"/>
        <v>1</v>
      </c>
    </row>
    <row r="131" spans="2:57" ht="16.5" thickBot="1" x14ac:dyDescent="0.3">
      <c r="B131" s="500" t="s">
        <v>8</v>
      </c>
      <c r="C131" s="501"/>
      <c r="D131" s="242">
        <f ca="1">SUM(D31:D130)</f>
        <v>1</v>
      </c>
      <c r="E131" s="52">
        <f t="shared" ref="E131" si="132">SUM(E31:E130)</f>
        <v>71632</v>
      </c>
      <c r="F131" s="243">
        <f ca="1">SUM(F31:F130)</f>
        <v>0.24037803487045789</v>
      </c>
      <c r="G131" s="205">
        <f>SUM(G31:G130)</f>
        <v>100</v>
      </c>
      <c r="H131" s="205">
        <f t="shared" ref="H131:AW131" ca="1" si="133">SUM(H31:H130)</f>
        <v>0</v>
      </c>
      <c r="I131" s="205">
        <f t="shared" ca="1" si="133"/>
        <v>0</v>
      </c>
      <c r="J131" s="244">
        <f t="shared" ca="1" si="133"/>
        <v>1</v>
      </c>
      <c r="K131" s="244">
        <f t="shared" ca="1" si="133"/>
        <v>1</v>
      </c>
      <c r="L131" s="205">
        <f t="shared" ca="1" si="133"/>
        <v>0</v>
      </c>
      <c r="M131" s="205">
        <f t="shared" ca="1" si="133"/>
        <v>0</v>
      </c>
      <c r="N131" s="244">
        <f t="shared" ca="1" si="133"/>
        <v>1</v>
      </c>
      <c r="O131" s="244">
        <f t="shared" ca="1" si="133"/>
        <v>1</v>
      </c>
      <c r="P131" s="205">
        <f t="shared" ca="1" si="133"/>
        <v>0</v>
      </c>
      <c r="Q131" s="205">
        <f t="shared" ca="1" si="133"/>
        <v>0</v>
      </c>
      <c r="R131" s="244">
        <f t="shared" ca="1" si="133"/>
        <v>1</v>
      </c>
      <c r="S131" s="244">
        <f t="shared" ca="1" si="133"/>
        <v>1</v>
      </c>
      <c r="T131" s="205">
        <f t="shared" ca="1" si="133"/>
        <v>0</v>
      </c>
      <c r="U131" s="205">
        <f t="shared" ca="1" si="133"/>
        <v>0</v>
      </c>
      <c r="V131" s="244">
        <f t="shared" ca="1" si="133"/>
        <v>1</v>
      </c>
      <c r="W131" s="244">
        <f t="shared" ca="1" si="133"/>
        <v>1</v>
      </c>
      <c r="X131" s="205">
        <f t="shared" ca="1" si="133"/>
        <v>0</v>
      </c>
      <c r="Y131" s="205">
        <f t="shared" ca="1" si="133"/>
        <v>0</v>
      </c>
      <c r="Z131" s="244">
        <f t="shared" ca="1" si="133"/>
        <v>1</v>
      </c>
      <c r="AA131" s="244">
        <f t="shared" ca="1" si="133"/>
        <v>1</v>
      </c>
      <c r="AB131" s="205">
        <f t="shared" ca="1" si="133"/>
        <v>0</v>
      </c>
      <c r="AC131" s="205">
        <f t="shared" ca="1" si="133"/>
        <v>0</v>
      </c>
      <c r="AD131" s="244">
        <f t="shared" ca="1" si="133"/>
        <v>1</v>
      </c>
      <c r="AE131" s="244">
        <f t="shared" ca="1" si="133"/>
        <v>1</v>
      </c>
      <c r="AF131" s="205">
        <f t="shared" ca="1" si="133"/>
        <v>0</v>
      </c>
      <c r="AG131" s="205">
        <f t="shared" ca="1" si="133"/>
        <v>0</v>
      </c>
      <c r="AH131" s="244">
        <f t="shared" ca="1" si="133"/>
        <v>1</v>
      </c>
      <c r="AI131" s="244">
        <f t="shared" ca="1" si="133"/>
        <v>1</v>
      </c>
      <c r="AJ131" s="205">
        <f t="shared" ca="1" si="133"/>
        <v>0</v>
      </c>
      <c r="AK131" s="205">
        <f t="shared" ca="1" si="133"/>
        <v>0</v>
      </c>
      <c r="AL131" s="244">
        <f t="shared" ca="1" si="133"/>
        <v>1</v>
      </c>
      <c r="AM131" s="244">
        <f t="shared" ca="1" si="133"/>
        <v>1</v>
      </c>
      <c r="AN131" s="205">
        <f t="shared" ca="1" si="133"/>
        <v>0</v>
      </c>
      <c r="AO131" s="205">
        <f t="shared" ca="1" si="133"/>
        <v>0</v>
      </c>
      <c r="AP131" s="244">
        <f t="shared" ca="1" si="133"/>
        <v>1</v>
      </c>
      <c r="AQ131" s="244">
        <f t="shared" ca="1" si="133"/>
        <v>1</v>
      </c>
      <c r="AR131" s="205">
        <f t="shared" ca="1" si="133"/>
        <v>0</v>
      </c>
      <c r="AS131" s="205">
        <f t="shared" ca="1" si="133"/>
        <v>0</v>
      </c>
      <c r="AT131" s="244">
        <f t="shared" ca="1" si="133"/>
        <v>1</v>
      </c>
      <c r="AU131" s="244">
        <f t="shared" ca="1" si="133"/>
        <v>1</v>
      </c>
      <c r="AV131" s="244">
        <f t="shared" ca="1" si="133"/>
        <v>1</v>
      </c>
      <c r="AW131" s="245">
        <f t="shared" ca="1" si="133"/>
        <v>279168</v>
      </c>
    </row>
  </sheetData>
  <sheetProtection password="CC01" sheet="1" objects="1" scenarios="1" formatColumns="0" formatRows="0"/>
  <mergeCells count="50">
    <mergeCell ref="C5:D5"/>
    <mergeCell ref="C6:D6"/>
    <mergeCell ref="B28:AW28"/>
    <mergeCell ref="B29:B30"/>
    <mergeCell ref="C29:C30"/>
    <mergeCell ref="D29:D30"/>
    <mergeCell ref="F29:F30"/>
    <mergeCell ref="H29:H30"/>
    <mergeCell ref="I29:I30"/>
    <mergeCell ref="J29:J30"/>
    <mergeCell ref="V29:V30"/>
    <mergeCell ref="K29:K30"/>
    <mergeCell ref="L29:L30"/>
    <mergeCell ref="M29:M30"/>
    <mergeCell ref="N29:N30"/>
    <mergeCell ref="O29:O30"/>
    <mergeCell ref="P29:P30"/>
    <mergeCell ref="Q29:Q30"/>
    <mergeCell ref="R29:R30"/>
    <mergeCell ref="S29:S30"/>
    <mergeCell ref="T29:T30"/>
    <mergeCell ref="U29:U30"/>
    <mergeCell ref="AH29:AH30"/>
    <mergeCell ref="W29:W30"/>
    <mergeCell ref="X29:X30"/>
    <mergeCell ref="Y29:Y30"/>
    <mergeCell ref="Z29:Z30"/>
    <mergeCell ref="AA29:AA30"/>
    <mergeCell ref="AB29:AB30"/>
    <mergeCell ref="AC29:AC30"/>
    <mergeCell ref="AD29:AD30"/>
    <mergeCell ref="AE29:AE30"/>
    <mergeCell ref="AF29:AF30"/>
    <mergeCell ref="AG29:AG30"/>
    <mergeCell ref="AU29:AU30"/>
    <mergeCell ref="AV29:AV30"/>
    <mergeCell ref="AW29:AW30"/>
    <mergeCell ref="B131:C131"/>
    <mergeCell ref="AO29:AO30"/>
    <mergeCell ref="AP29:AP30"/>
    <mergeCell ref="AQ29:AQ30"/>
    <mergeCell ref="AR29:AR30"/>
    <mergeCell ref="AS29:AS30"/>
    <mergeCell ref="AT29:AT30"/>
    <mergeCell ref="AI29:AI30"/>
    <mergeCell ref="AJ29:AJ30"/>
    <mergeCell ref="AK29:AK30"/>
    <mergeCell ref="AL29:AL30"/>
    <mergeCell ref="AM29:AM30"/>
    <mergeCell ref="AN29:AN30"/>
  </mergeCells>
  <conditionalFormatting sqref="L31:AU130">
    <cfRule type="containsText" dxfId="345" priority="26" operator="containsText" text="הזנה שגויה">
      <formula>NOT(ISERROR(SEARCH("הזנה שגויה",L31)))</formula>
    </cfRule>
  </conditionalFormatting>
  <conditionalFormatting sqref="I31:K130 B31:B130">
    <cfRule type="containsBlanks" dxfId="344" priority="25">
      <formula>LEN(TRIM(B31))=0</formula>
    </cfRule>
  </conditionalFormatting>
  <conditionalFormatting sqref="C1">
    <cfRule type="containsBlanks" dxfId="343" priority="24">
      <formula>LEN(TRIM(C1))=0</formula>
    </cfRule>
  </conditionalFormatting>
  <conditionalFormatting sqref="C2">
    <cfRule type="containsBlanks" dxfId="342" priority="23">
      <formula>LEN(TRIM(C2))=0</formula>
    </cfRule>
  </conditionalFormatting>
  <conditionalFormatting sqref="G31:G130">
    <cfRule type="expression" dxfId="341" priority="20">
      <formula>AND($C31="",G31&lt;&gt;"")</formula>
    </cfRule>
    <cfRule type="expression" dxfId="340" priority="22">
      <formula>$C31&lt;&gt;""</formula>
    </cfRule>
  </conditionalFormatting>
  <conditionalFormatting sqref="G31:G130">
    <cfRule type="expression" dxfId="339" priority="21">
      <formula>$C31=""</formula>
    </cfRule>
  </conditionalFormatting>
  <conditionalFormatting sqref="AV31:AW130">
    <cfRule type="containsBlanks" dxfId="338" priority="19">
      <formula>LEN(TRIM(AV31))=0</formula>
    </cfRule>
  </conditionalFormatting>
  <conditionalFormatting sqref="AW31:AW130">
    <cfRule type="expression" dxfId="337" priority="18">
      <formula>AW31=$BB$1</formula>
    </cfRule>
  </conditionalFormatting>
  <conditionalFormatting sqref="AV31:AV130">
    <cfRule type="expression" dxfId="336" priority="17">
      <formula>AV31=$BB$1</formula>
    </cfRule>
  </conditionalFormatting>
  <conditionalFormatting sqref="H31:H130">
    <cfRule type="containsBlanks" dxfId="335" priority="16">
      <formula>LEN(TRIM(H31))=0</formula>
    </cfRule>
  </conditionalFormatting>
  <conditionalFormatting sqref="H31:H130">
    <cfRule type="expression" dxfId="334" priority="15">
      <formula>H31=$BB$1</formula>
    </cfRule>
  </conditionalFormatting>
  <conditionalFormatting sqref="D31:D130">
    <cfRule type="containsBlanks" dxfId="333" priority="14">
      <formula>LEN(TRIM(D31))=0</formula>
    </cfRule>
  </conditionalFormatting>
  <conditionalFormatting sqref="F31:F130">
    <cfRule type="containsBlanks" dxfId="332" priority="27">
      <formula>LEN(TRIM(F31))=0</formula>
    </cfRule>
  </conditionalFormatting>
  <conditionalFormatting sqref="D31:D130">
    <cfRule type="expression" dxfId="331" priority="13">
      <formula>D31=$BB$1</formula>
    </cfRule>
  </conditionalFormatting>
  <conditionalFormatting sqref="F31:F130">
    <cfRule type="expression" dxfId="330" priority="12">
      <formula>OR(F31=$BB$1,F31=$BB$2)</formula>
    </cfRule>
  </conditionalFormatting>
  <conditionalFormatting sqref="E32:E130">
    <cfRule type="expression" dxfId="329" priority="8">
      <formula>AND($C32="",E32&lt;&gt;"")</formula>
    </cfRule>
    <cfRule type="expression" dxfId="328" priority="10">
      <formula>$C32&lt;&gt;""</formula>
    </cfRule>
  </conditionalFormatting>
  <conditionalFormatting sqref="E32:E130">
    <cfRule type="expression" dxfId="327" priority="9">
      <formula>$C32=""</formula>
    </cfRule>
  </conditionalFormatting>
  <conditionalFormatting sqref="H6">
    <cfRule type="expression" dxfId="326" priority="5">
      <formula>AND($C6="",H6&lt;&gt;"")</formula>
    </cfRule>
    <cfRule type="expression" dxfId="325" priority="7">
      <formula>$C6&lt;&gt;""</formula>
    </cfRule>
  </conditionalFormatting>
  <conditionalFormatting sqref="H6">
    <cfRule type="expression" dxfId="324" priority="6">
      <formula>$C6=""</formula>
    </cfRule>
  </conditionalFormatting>
  <conditionalFormatting sqref="E31:E130">
    <cfRule type="expression" dxfId="323" priority="2">
      <formula>AND($C31="",E31&lt;&gt;"")</formula>
    </cfRule>
    <cfRule type="expression" dxfId="322" priority="4">
      <formula>$C31&lt;&gt;""</formula>
    </cfRule>
  </conditionalFormatting>
  <conditionalFormatting sqref="E31:E130">
    <cfRule type="expression" dxfId="321" priority="3">
      <formula>$C31=""</formula>
    </cfRule>
  </conditionalFormatting>
  <conditionalFormatting sqref="C31:C130">
    <cfRule type="containsBlanks" dxfId="320" priority="1">
      <formula>LEN(TRIM(C31))=0</formula>
    </cfRule>
  </conditionalFormatting>
  <dataValidations count="2">
    <dataValidation type="list" allowBlank="1" showInputMessage="1" showErrorMessage="1" error="יש להזין 0 או 1 _x000a_0  = לא זכאי להגנה_x000a_1 - זכאי להגנה" sqref="G31:G130">
      <formula1>$BB31:$BC31</formula1>
    </dataValidation>
    <dataValidation type="decimal" operator="greaterThanOrEqual" allowBlank="1" showInputMessage="1" showErrorMessage="1" errorTitle="טעות בהזנה" error="יש להזין מספר שאינו שלילי" sqref="H6 E31:E130">
      <formula1>0</formula1>
    </dataValidation>
  </dataValidations>
  <printOptions horizontalCentered="1"/>
  <pageMargins left="0.36" right="0.33" top="0.74803149606299213" bottom="0.74803149606299213" header="0.31496062992125984" footer="0.31496062992125984"/>
  <pageSetup paperSize="9" scale="93" orientation="landscape"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249977111117893"/>
    <pageSetUpPr fitToPage="1"/>
  </sheetPr>
  <dimension ref="A1:AH131"/>
  <sheetViews>
    <sheetView rightToLeft="1" view="pageBreakPreview" topLeftCell="B1" zoomScale="90" zoomScaleNormal="100" zoomScaleSheetLayoutView="90" workbookViewId="0">
      <pane ySplit="30" topLeftCell="A31" activePane="bottomLeft" state="frozen"/>
      <selection activeCell="E35" sqref="E35"/>
      <selection pane="bottomLeft" activeCell="C31" sqref="C31:C130"/>
    </sheetView>
  </sheetViews>
  <sheetFormatPr defaultColWidth="9" defaultRowHeight="12.75" x14ac:dyDescent="0.2"/>
  <cols>
    <col min="1" max="1" width="3.42578125" style="105" hidden="1" customWidth="1"/>
    <col min="2" max="2" width="8.7109375" style="105" customWidth="1"/>
    <col min="3" max="3" width="25.28515625" style="105" customWidth="1"/>
    <col min="4" max="4" width="15.140625" style="105" customWidth="1"/>
    <col min="5" max="5" width="15.28515625" style="105" customWidth="1"/>
    <col min="6" max="6" width="16" style="198" customWidth="1"/>
    <col min="7" max="7" width="16.42578125" style="105" customWidth="1"/>
    <col min="8" max="8" width="19.5703125" style="105" customWidth="1"/>
    <col min="9" max="10" width="20" style="105" customWidth="1"/>
    <col min="11" max="11" width="17.140625" style="105" customWidth="1"/>
    <col min="12" max="25" width="4.28515625" style="105" hidden="1" customWidth="1"/>
    <col min="26" max="26" width="15.85546875" style="105" customWidth="1"/>
    <col min="27" max="27" width="9" style="105" hidden="1" customWidth="1"/>
    <col min="28" max="33" width="9" style="105"/>
    <col min="34" max="34" width="0" style="105" hidden="1" customWidth="1"/>
    <col min="35" max="16384" width="9" style="105"/>
  </cols>
  <sheetData>
    <row r="1" spans="2:34" ht="18" x14ac:dyDescent="0.2">
      <c r="B1" s="70" t="str">
        <f>'פרמטרים לעקרונות חישוב התמיכה'!$B$1</f>
        <v>שנה</v>
      </c>
      <c r="C1" s="23">
        <f>'פרמטרים לעקרונות חישוב התמיכה'!$C$1</f>
        <v>2018</v>
      </c>
      <c r="E1" s="120"/>
      <c r="F1" s="105"/>
      <c r="AA1" s="105" t="s">
        <v>27</v>
      </c>
      <c r="AH1" s="105" t="s">
        <v>32</v>
      </c>
    </row>
    <row r="2" spans="2:34" ht="18.75" thickBot="1" x14ac:dyDescent="0.25">
      <c r="B2" s="72" t="str">
        <f>'פרמטרים לעקרונות חישוב התמיכה'!$B$2</f>
        <v>תקציב</v>
      </c>
      <c r="C2" s="32">
        <f>'פרמטרים לעקרונות חישוב התמיכה'!$C$2</f>
        <v>279168</v>
      </c>
      <c r="E2" s="73"/>
      <c r="F2" s="105"/>
    </row>
    <row r="3" spans="2:34" x14ac:dyDescent="0.2">
      <c r="F3" s="105"/>
    </row>
    <row r="4" spans="2:34" ht="14.25" hidden="1" customHeight="1" x14ac:dyDescent="0.2">
      <c r="F4" s="105"/>
    </row>
    <row r="5" spans="2:34" ht="14.25" hidden="1" customHeight="1" x14ac:dyDescent="0.2">
      <c r="F5" s="105"/>
    </row>
    <row r="6" spans="2:34" ht="14.25" hidden="1" customHeight="1" x14ac:dyDescent="0.2">
      <c r="F6" s="105"/>
    </row>
    <row r="7" spans="2:34" ht="14.25" hidden="1" customHeight="1" x14ac:dyDescent="0.2">
      <c r="F7" s="105"/>
    </row>
    <row r="8" spans="2:34" ht="14.25" hidden="1" customHeight="1" x14ac:dyDescent="0.2">
      <c r="F8" s="105"/>
    </row>
    <row r="9" spans="2:34" ht="14.25" hidden="1" customHeight="1" x14ac:dyDescent="0.2">
      <c r="F9" s="105"/>
    </row>
    <row r="10" spans="2:34" ht="14.25" hidden="1" customHeight="1" x14ac:dyDescent="0.2">
      <c r="F10" s="105"/>
    </row>
    <row r="11" spans="2:34" ht="14.25" hidden="1" customHeight="1" x14ac:dyDescent="0.2">
      <c r="F11" s="105"/>
    </row>
    <row r="12" spans="2:34" ht="14.25" hidden="1" customHeight="1" x14ac:dyDescent="0.2">
      <c r="F12" s="105"/>
    </row>
    <row r="13" spans="2:34" ht="14.25" hidden="1" customHeight="1" x14ac:dyDescent="0.2">
      <c r="F13" s="105"/>
    </row>
    <row r="14" spans="2:34" ht="14.25" hidden="1" customHeight="1" x14ac:dyDescent="0.2">
      <c r="F14" s="105"/>
    </row>
    <row r="15" spans="2:34" ht="14.25" hidden="1" customHeight="1" x14ac:dyDescent="0.2">
      <c r="F15" s="105"/>
    </row>
    <row r="16" spans="2:34" ht="14.25" hidden="1" customHeight="1" x14ac:dyDescent="0.2">
      <c r="F16" s="105"/>
    </row>
    <row r="17" spans="1:26" ht="14.25" hidden="1" customHeight="1" x14ac:dyDescent="0.2">
      <c r="F17" s="105"/>
    </row>
    <row r="18" spans="1:26" ht="14.25" hidden="1" customHeight="1" x14ac:dyDescent="0.2">
      <c r="F18" s="105"/>
    </row>
    <row r="19" spans="1:26" ht="14.25" hidden="1" customHeight="1" x14ac:dyDescent="0.2">
      <c r="F19" s="105"/>
    </row>
    <row r="20" spans="1:26" ht="14.25" hidden="1" customHeight="1" x14ac:dyDescent="0.2">
      <c r="F20" s="105"/>
    </row>
    <row r="21" spans="1:26" ht="14.25" hidden="1" customHeight="1" x14ac:dyDescent="0.2">
      <c r="F21" s="105"/>
    </row>
    <row r="22" spans="1:26" ht="14.25" hidden="1" customHeight="1" x14ac:dyDescent="0.2">
      <c r="F22" s="105"/>
    </row>
    <row r="23" spans="1:26" ht="14.25" hidden="1" customHeight="1" x14ac:dyDescent="0.2">
      <c r="F23" s="105"/>
    </row>
    <row r="24" spans="1:26" ht="14.25" hidden="1" customHeight="1" x14ac:dyDescent="0.2">
      <c r="F24" s="105"/>
    </row>
    <row r="25" spans="1:26" ht="14.25" hidden="1" customHeight="1" x14ac:dyDescent="0.2">
      <c r="F25" s="105"/>
    </row>
    <row r="26" spans="1:26" hidden="1" x14ac:dyDescent="0.2">
      <c r="F26" s="105"/>
    </row>
    <row r="27" spans="1:26" hidden="1" x14ac:dyDescent="0.2">
      <c r="F27" s="105"/>
    </row>
    <row r="28" spans="1:26" ht="18.75" thickBot="1" x14ac:dyDescent="0.3">
      <c r="B28" s="531" t="s">
        <v>202</v>
      </c>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row>
    <row r="29" spans="1:26" ht="16.5" customHeight="1" x14ac:dyDescent="0.2">
      <c r="A29" s="173"/>
      <c r="B29" s="516" t="s">
        <v>0</v>
      </c>
      <c r="C29" s="508" t="s">
        <v>1</v>
      </c>
      <c r="D29" s="516" t="s">
        <v>134</v>
      </c>
      <c r="E29" s="516" t="s">
        <v>133</v>
      </c>
      <c r="F29" s="516" t="s">
        <v>132</v>
      </c>
      <c r="G29" s="516" t="s">
        <v>131</v>
      </c>
      <c r="H29" s="533" t="s">
        <v>203</v>
      </c>
      <c r="I29" s="527" t="s">
        <v>130</v>
      </c>
      <c r="J29" s="516" t="s">
        <v>129</v>
      </c>
      <c r="K29" s="516" t="s">
        <v>204</v>
      </c>
      <c r="L29" s="174"/>
      <c r="M29" s="174"/>
      <c r="N29" s="174"/>
      <c r="O29" s="174"/>
      <c r="P29" s="174"/>
      <c r="Q29" s="174"/>
      <c r="R29" s="174"/>
      <c r="S29" s="174"/>
      <c r="T29" s="174"/>
      <c r="U29" s="174"/>
      <c r="V29" s="174"/>
      <c r="W29" s="174"/>
      <c r="X29" s="174"/>
      <c r="Y29" s="174"/>
      <c r="Z29" s="518" t="s">
        <v>205</v>
      </c>
    </row>
    <row r="30" spans="1:26" ht="56.25" customHeight="1" thickBot="1" x14ac:dyDescent="0.25">
      <c r="A30" s="175"/>
      <c r="B30" s="517"/>
      <c r="C30" s="509"/>
      <c r="D30" s="517"/>
      <c r="E30" s="517"/>
      <c r="F30" s="517"/>
      <c r="G30" s="517"/>
      <c r="H30" s="534"/>
      <c r="I30" s="528"/>
      <c r="J30" s="517"/>
      <c r="K30" s="517"/>
      <c r="L30" s="176"/>
      <c r="M30" s="176"/>
      <c r="N30" s="176"/>
      <c r="O30" s="176"/>
      <c r="P30" s="176"/>
      <c r="Q30" s="176"/>
      <c r="R30" s="176"/>
      <c r="S30" s="176"/>
      <c r="T30" s="176"/>
      <c r="U30" s="176"/>
      <c r="V30" s="176"/>
      <c r="W30" s="176"/>
      <c r="X30" s="176"/>
      <c r="Y30" s="176"/>
      <c r="Z30" s="519"/>
    </row>
    <row r="31" spans="1:26" ht="24" customHeight="1" x14ac:dyDescent="0.25">
      <c r="B31" s="177" t="str">
        <f ca="1">IF(C31="","",ROW()-30)</f>
        <v/>
      </c>
      <c r="C31" s="178" t="str">
        <f ca="1">'התחשיב הבסיסי'!C31</f>
        <v/>
      </c>
      <c r="D31" s="170" t="str">
        <f ca="1">IF(C31="","",IF(הגנה!F31="",$AA$1,הגנה!F31))</f>
        <v/>
      </c>
      <c r="E31" s="179" t="str">
        <f ca="1">IF(C31="","",IF(הגנה!E31="",$AA$1,הגנה!E31))</f>
        <v/>
      </c>
      <c r="F31" s="179" t="str">
        <f ca="1">IF(B31="","",'התחשיב הבסיסי'!AF31)</f>
        <v/>
      </c>
      <c r="G31" s="170" t="str">
        <f ca="1">IF(C31="","",הגנה!AV31)</f>
        <v/>
      </c>
      <c r="H31" s="180" t="str">
        <f ca="1">IF(C31="","",הגנה!AW31)</f>
        <v/>
      </c>
      <c r="I31" s="181" t="str">
        <f ca="1">IF($C31="","",'הגבלה לסכום מבוקש (1)'!D31)</f>
        <v/>
      </c>
      <c r="J31" s="182" t="str">
        <f ca="1">'הגבלה לסכום מבוקש (2)'!W31</f>
        <v/>
      </c>
      <c r="K31" s="179" t="str">
        <f ca="1">IFERROR(IF(C31="","",J31-E31),$AA$1)</f>
        <v/>
      </c>
      <c r="L31" s="180"/>
      <c r="M31" s="180"/>
      <c r="N31" s="180"/>
      <c r="O31" s="180"/>
      <c r="P31" s="180"/>
      <c r="Q31" s="180"/>
      <c r="R31" s="180"/>
      <c r="S31" s="180"/>
      <c r="T31" s="180"/>
      <c r="U31" s="180"/>
      <c r="V31" s="180"/>
      <c r="W31" s="180"/>
      <c r="X31" s="180"/>
      <c r="Y31" s="180"/>
      <c r="Z31" s="183" t="str">
        <f ca="1">IFERROR(IF(C31="","",K31/E31),$AA$1)</f>
        <v/>
      </c>
    </row>
    <row r="32" spans="1:26" ht="24" customHeight="1" x14ac:dyDescent="0.25">
      <c r="B32" s="184">
        <f t="shared" ref="B32:B95" ca="1" si="0">IF(C32="","",ROW()-30)</f>
        <v>2</v>
      </c>
      <c r="C32" s="178" t="str">
        <f ca="1">'התחשיב הבסיסי'!C32</f>
        <v>פנינה זלמצן כ"ס</v>
      </c>
      <c r="D32" s="170">
        <f ca="1">IF(C32="","",IF(הגנה!F32="",$AA$1,הגנה!F32))</f>
        <v>0.12018901743522895</v>
      </c>
      <c r="E32" s="179">
        <f ca="1">IF(C32="","",IF(הגנה!E32="",$AA$1,הגנה!E32))</f>
        <v>25816</v>
      </c>
      <c r="F32" s="179">
        <f ca="1">IF(B32="","",'התחשיב הבסיסי'!AF32)</f>
        <v>67640.001158773855</v>
      </c>
      <c r="G32" s="170">
        <f ca="1">IF(C32="","",הגנה!AV32)</f>
        <v>0.13550843734749979</v>
      </c>
      <c r="H32" s="180">
        <f ca="1">IF(C32="","",הגנה!AW32)</f>
        <v>37829.619437426823</v>
      </c>
      <c r="I32" s="186">
        <f ca="1">IF($C32="","",'הגבלה לסכום מבוקש (1)'!D32)</f>
        <v>80000</v>
      </c>
      <c r="J32" s="182">
        <f ca="1">'הגבלה לסכום מבוקש (2)'!W32</f>
        <v>80000</v>
      </c>
      <c r="K32" s="154">
        <f t="shared" ref="K32:K95" ca="1" si="1">IFERROR(IF(C32="","",J32-E32),$AA$1)</f>
        <v>54184</v>
      </c>
      <c r="L32" s="185"/>
      <c r="M32" s="185"/>
      <c r="N32" s="185"/>
      <c r="O32" s="185"/>
      <c r="P32" s="185"/>
      <c r="Q32" s="185"/>
      <c r="R32" s="185"/>
      <c r="S32" s="185"/>
      <c r="T32" s="185"/>
      <c r="U32" s="185"/>
      <c r="V32" s="185"/>
      <c r="W32" s="185"/>
      <c r="X32" s="185"/>
      <c r="Y32" s="185"/>
      <c r="Z32" s="187">
        <f t="shared" ref="Z32:Z95" ca="1" si="2">IFERROR(IF(C32="","",K32/E32),$AA$1)</f>
        <v>2.0988534242330337</v>
      </c>
    </row>
    <row r="33" spans="2:26" ht="24" customHeight="1" x14ac:dyDescent="0.25">
      <c r="B33" s="184">
        <f t="shared" ca="1" si="0"/>
        <v>3</v>
      </c>
      <c r="C33" s="178" t="str">
        <f ca="1">'התחשיב הבסיסי'!C33</f>
        <v>פסנתר לתמיד אשדוד</v>
      </c>
      <c r="D33" s="170">
        <f ca="1">IF(C33="","",IF(הגנה!F33="",$AA$1,הגנה!F33))</f>
        <v>0.12018901743522895</v>
      </c>
      <c r="E33" s="179">
        <f ca="1">IF(C33="","",IF(הגנה!E33="",$AA$1,הגנה!E33))</f>
        <v>25816</v>
      </c>
      <c r="F33" s="179">
        <f ca="1">IF(B33="","",'התחשיב הבסיסי'!AF33)</f>
        <v>211527.99884122613</v>
      </c>
      <c r="G33" s="170">
        <f ca="1">IF(C33="","",הגנה!AV33)</f>
        <v>0.86449156265250027</v>
      </c>
      <c r="H33" s="180">
        <f ca="1">IF(C33="","",הגנה!AW33)</f>
        <v>241338.38056257321</v>
      </c>
      <c r="I33" s="186">
        <f ca="1">IF($C33="","",'הגבלה לסכום מבוקש (1)'!D33)</f>
        <v>70000</v>
      </c>
      <c r="J33" s="182">
        <f ca="1">'הגבלה לסכום מבוקש (2)'!W33</f>
        <v>70000</v>
      </c>
      <c r="K33" s="154">
        <f t="shared" ca="1" si="1"/>
        <v>44184</v>
      </c>
      <c r="L33" s="185"/>
      <c r="M33" s="185"/>
      <c r="N33" s="185"/>
      <c r="O33" s="185"/>
      <c r="P33" s="185"/>
      <c r="Q33" s="185"/>
      <c r="R33" s="185"/>
      <c r="S33" s="185"/>
      <c r="T33" s="185"/>
      <c r="U33" s="185"/>
      <c r="V33" s="185"/>
      <c r="W33" s="185"/>
      <c r="X33" s="185"/>
      <c r="Y33" s="185"/>
      <c r="Z33" s="187">
        <f t="shared" ca="1" si="2"/>
        <v>1.7114967462039046</v>
      </c>
    </row>
    <row r="34" spans="2:26" ht="15.75" x14ac:dyDescent="0.25">
      <c r="B34" s="184" t="str">
        <f t="shared" ca="1" si="0"/>
        <v/>
      </c>
      <c r="C34" s="178" t="str">
        <f ca="1">'התחשיב הבסיסי'!C34</f>
        <v/>
      </c>
      <c r="D34" s="170" t="str">
        <f ca="1">IF(C34="","",IF(הגנה!F34="",$AA$1,הגנה!F34))</f>
        <v/>
      </c>
      <c r="E34" s="179" t="str">
        <f ca="1">IF(C34="","",IF(הגנה!E34="",$AA$1,הגנה!E34))</f>
        <v/>
      </c>
      <c r="F34" s="179" t="str">
        <f ca="1">IF(B34="","",'התחשיב הבסיסי'!AF34)</f>
        <v/>
      </c>
      <c r="G34" s="170" t="str">
        <f ca="1">IF(C34="","",הגנה!AV34)</f>
        <v/>
      </c>
      <c r="H34" s="180" t="str">
        <f ca="1">IF(C34="","",הגנה!AW34)</f>
        <v/>
      </c>
      <c r="I34" s="186" t="str">
        <f ca="1">IF($C34="","",'הגבלה לסכום מבוקש (1)'!D34)</f>
        <v/>
      </c>
      <c r="J34" s="182" t="str">
        <f ca="1">'הגבלה לסכום מבוקש (2)'!W34</f>
        <v/>
      </c>
      <c r="K34" s="154" t="str">
        <f t="shared" ca="1" si="1"/>
        <v/>
      </c>
      <c r="L34" s="185"/>
      <c r="M34" s="185"/>
      <c r="N34" s="185"/>
      <c r="O34" s="185"/>
      <c r="P34" s="185"/>
      <c r="Q34" s="185"/>
      <c r="R34" s="185"/>
      <c r="S34" s="185"/>
      <c r="T34" s="185"/>
      <c r="U34" s="185"/>
      <c r="V34" s="185"/>
      <c r="W34" s="185"/>
      <c r="X34" s="185"/>
      <c r="Y34" s="185"/>
      <c r="Z34" s="187" t="str">
        <f t="shared" ca="1" si="2"/>
        <v/>
      </c>
    </row>
    <row r="35" spans="2:26" ht="15.75" x14ac:dyDescent="0.25">
      <c r="B35" s="184" t="str">
        <f t="shared" ca="1" si="0"/>
        <v/>
      </c>
      <c r="C35" s="178" t="str">
        <f ca="1">'התחשיב הבסיסי'!C35</f>
        <v/>
      </c>
      <c r="D35" s="170" t="str">
        <f ca="1">IF(C35="","",IF(הגנה!F35="",$AA$1,הגנה!F35))</f>
        <v/>
      </c>
      <c r="E35" s="179" t="str">
        <f ca="1">IF(C35="","",IF(הגנה!E35="",$AA$1,הגנה!E35))</f>
        <v/>
      </c>
      <c r="F35" s="179" t="str">
        <f ca="1">IF(B35="","",'התחשיב הבסיסי'!AF35)</f>
        <v/>
      </c>
      <c r="G35" s="170" t="str">
        <f ca="1">IF(C35="","",הגנה!AV35)</f>
        <v/>
      </c>
      <c r="H35" s="180" t="str">
        <f ca="1">IF(C35="","",הגנה!AW35)</f>
        <v/>
      </c>
      <c r="I35" s="186" t="str">
        <f ca="1">IF($C35="","",'הגבלה לסכום מבוקש (1)'!D35)</f>
        <v/>
      </c>
      <c r="J35" s="182" t="str">
        <f ca="1">'הגבלה לסכום מבוקש (2)'!W35</f>
        <v/>
      </c>
      <c r="K35" s="154" t="str">
        <f t="shared" ca="1" si="1"/>
        <v/>
      </c>
      <c r="L35" s="185"/>
      <c r="M35" s="185"/>
      <c r="N35" s="185"/>
      <c r="O35" s="185"/>
      <c r="P35" s="185"/>
      <c r="Q35" s="185"/>
      <c r="R35" s="185"/>
      <c r="S35" s="185"/>
      <c r="T35" s="185"/>
      <c r="U35" s="185"/>
      <c r="V35" s="185"/>
      <c r="W35" s="185"/>
      <c r="X35" s="185"/>
      <c r="Y35" s="185"/>
      <c r="Z35" s="187" t="str">
        <f t="shared" ca="1" si="2"/>
        <v/>
      </c>
    </row>
    <row r="36" spans="2:26" ht="15.75" x14ac:dyDescent="0.25">
      <c r="B36" s="184" t="str">
        <f t="shared" ca="1" si="0"/>
        <v/>
      </c>
      <c r="C36" s="178" t="str">
        <f ca="1">'התחשיב הבסיסי'!C36</f>
        <v/>
      </c>
      <c r="D36" s="170" t="str">
        <f ca="1">IF(C36="","",IF(הגנה!F36="",$AA$1,הגנה!F36))</f>
        <v/>
      </c>
      <c r="E36" s="179" t="str">
        <f ca="1">IF(C36="","",IF(הגנה!E36="",$AA$1,הגנה!E36))</f>
        <v/>
      </c>
      <c r="F36" s="179" t="str">
        <f ca="1">IF(B36="","",'התחשיב הבסיסי'!AF36)</f>
        <v/>
      </c>
      <c r="G36" s="170" t="str">
        <f ca="1">IF(C36="","",הגנה!AV36)</f>
        <v/>
      </c>
      <c r="H36" s="180" t="str">
        <f ca="1">IF(C36="","",הגנה!AW36)</f>
        <v/>
      </c>
      <c r="I36" s="186" t="str">
        <f ca="1">IF($C36="","",'הגבלה לסכום מבוקש (1)'!D36)</f>
        <v/>
      </c>
      <c r="J36" s="182" t="str">
        <f ca="1">'הגבלה לסכום מבוקש (2)'!W36</f>
        <v/>
      </c>
      <c r="K36" s="154" t="str">
        <f t="shared" ca="1" si="1"/>
        <v/>
      </c>
      <c r="L36" s="185"/>
      <c r="M36" s="185"/>
      <c r="N36" s="185"/>
      <c r="O36" s="185"/>
      <c r="P36" s="185"/>
      <c r="Q36" s="185"/>
      <c r="R36" s="185"/>
      <c r="S36" s="185"/>
      <c r="T36" s="185"/>
      <c r="U36" s="185"/>
      <c r="V36" s="185"/>
      <c r="W36" s="185"/>
      <c r="X36" s="185"/>
      <c r="Y36" s="185"/>
      <c r="Z36" s="187" t="str">
        <f t="shared" ca="1" si="2"/>
        <v/>
      </c>
    </row>
    <row r="37" spans="2:26" ht="15.75" x14ac:dyDescent="0.25">
      <c r="B37" s="184" t="str">
        <f t="shared" ca="1" si="0"/>
        <v/>
      </c>
      <c r="C37" s="178" t="str">
        <f ca="1">'התחשיב הבסיסי'!C37</f>
        <v/>
      </c>
      <c r="D37" s="170" t="str">
        <f ca="1">IF(C37="","",IF(הגנה!F37="",$AA$1,הגנה!F37))</f>
        <v/>
      </c>
      <c r="E37" s="179" t="str">
        <f ca="1">IF(C37="","",IF(הגנה!E37="",$AA$1,הגנה!E37))</f>
        <v/>
      </c>
      <c r="F37" s="179" t="str">
        <f ca="1">IF(B37="","",'התחשיב הבסיסי'!AF37)</f>
        <v/>
      </c>
      <c r="G37" s="170" t="str">
        <f ca="1">IF(C37="","",הגנה!AV37)</f>
        <v/>
      </c>
      <c r="H37" s="180" t="str">
        <f ca="1">IF(C37="","",הגנה!AW37)</f>
        <v/>
      </c>
      <c r="I37" s="186" t="str">
        <f ca="1">IF($C37="","",'הגבלה לסכום מבוקש (1)'!D37)</f>
        <v/>
      </c>
      <c r="J37" s="182" t="str">
        <f ca="1">'הגבלה לסכום מבוקש (2)'!W37</f>
        <v/>
      </c>
      <c r="K37" s="154" t="str">
        <f t="shared" ca="1" si="1"/>
        <v/>
      </c>
      <c r="L37" s="185"/>
      <c r="M37" s="185"/>
      <c r="N37" s="185"/>
      <c r="O37" s="185"/>
      <c r="P37" s="185"/>
      <c r="Q37" s="185"/>
      <c r="R37" s="185"/>
      <c r="S37" s="185"/>
      <c r="T37" s="185"/>
      <c r="U37" s="185"/>
      <c r="V37" s="185"/>
      <c r="W37" s="185"/>
      <c r="X37" s="185"/>
      <c r="Y37" s="185"/>
      <c r="Z37" s="187" t="str">
        <f t="shared" ca="1" si="2"/>
        <v/>
      </c>
    </row>
    <row r="38" spans="2:26" ht="15.75" x14ac:dyDescent="0.25">
      <c r="B38" s="184" t="str">
        <f t="shared" ca="1" si="0"/>
        <v/>
      </c>
      <c r="C38" s="178" t="str">
        <f ca="1">'התחשיב הבסיסי'!C38</f>
        <v/>
      </c>
      <c r="D38" s="170" t="str">
        <f ca="1">IF(C38="","",IF(הגנה!F38="",$AA$1,הגנה!F38))</f>
        <v/>
      </c>
      <c r="E38" s="179" t="str">
        <f ca="1">IF(C38="","",IF(הגנה!E38="",$AA$1,הגנה!E38))</f>
        <v/>
      </c>
      <c r="F38" s="179" t="str">
        <f ca="1">IF(B38="","",'התחשיב הבסיסי'!AF38)</f>
        <v/>
      </c>
      <c r="G38" s="170" t="str">
        <f ca="1">IF(C38="","",הגנה!AV38)</f>
        <v/>
      </c>
      <c r="H38" s="180" t="str">
        <f ca="1">IF(C38="","",הגנה!AW38)</f>
        <v/>
      </c>
      <c r="I38" s="186" t="str">
        <f ca="1">IF($C38="","",'הגבלה לסכום מבוקש (1)'!D38)</f>
        <v/>
      </c>
      <c r="J38" s="182" t="str">
        <f ca="1">'הגבלה לסכום מבוקש (2)'!W38</f>
        <v/>
      </c>
      <c r="K38" s="154" t="str">
        <f t="shared" ca="1" si="1"/>
        <v/>
      </c>
      <c r="L38" s="185"/>
      <c r="M38" s="185"/>
      <c r="N38" s="185"/>
      <c r="O38" s="185"/>
      <c r="P38" s="185"/>
      <c r="Q38" s="185"/>
      <c r="R38" s="185"/>
      <c r="S38" s="185"/>
      <c r="T38" s="185"/>
      <c r="U38" s="185"/>
      <c r="V38" s="185"/>
      <c r="W38" s="185"/>
      <c r="X38" s="185"/>
      <c r="Y38" s="185"/>
      <c r="Z38" s="187" t="str">
        <f t="shared" ca="1" si="2"/>
        <v/>
      </c>
    </row>
    <row r="39" spans="2:26" ht="15.75" x14ac:dyDescent="0.25">
      <c r="B39" s="184" t="str">
        <f t="shared" ca="1" si="0"/>
        <v/>
      </c>
      <c r="C39" s="178" t="str">
        <f ca="1">'התחשיב הבסיסי'!C39</f>
        <v/>
      </c>
      <c r="D39" s="170" t="str">
        <f ca="1">IF(C39="","",IF(הגנה!F39="",$AA$1,הגנה!F39))</f>
        <v/>
      </c>
      <c r="E39" s="179" t="str">
        <f ca="1">IF(C39="","",IF(הגנה!E39="",$AA$1,הגנה!E39))</f>
        <v/>
      </c>
      <c r="F39" s="179" t="str">
        <f ca="1">IF(B39="","",'התחשיב הבסיסי'!AF39)</f>
        <v/>
      </c>
      <c r="G39" s="170" t="str">
        <f ca="1">IF(C39="","",הגנה!AV39)</f>
        <v/>
      </c>
      <c r="H39" s="180" t="str">
        <f ca="1">IF(C39="","",הגנה!AW39)</f>
        <v/>
      </c>
      <c r="I39" s="186" t="str">
        <f ca="1">IF($C39="","",'הגבלה לסכום מבוקש (1)'!D39)</f>
        <v/>
      </c>
      <c r="J39" s="182" t="str">
        <f ca="1">'הגבלה לסכום מבוקש (2)'!W39</f>
        <v/>
      </c>
      <c r="K39" s="154" t="str">
        <f t="shared" ca="1" si="1"/>
        <v/>
      </c>
      <c r="L39" s="185"/>
      <c r="M39" s="185"/>
      <c r="N39" s="185"/>
      <c r="O39" s="185"/>
      <c r="P39" s="185"/>
      <c r="Q39" s="185"/>
      <c r="R39" s="185"/>
      <c r="S39" s="185"/>
      <c r="T39" s="185"/>
      <c r="U39" s="185"/>
      <c r="V39" s="185"/>
      <c r="W39" s="185"/>
      <c r="X39" s="185"/>
      <c r="Y39" s="185"/>
      <c r="Z39" s="187" t="str">
        <f t="shared" ca="1" si="2"/>
        <v/>
      </c>
    </row>
    <row r="40" spans="2:26" ht="15.75" x14ac:dyDescent="0.25">
      <c r="B40" s="184" t="str">
        <f t="shared" ca="1" si="0"/>
        <v/>
      </c>
      <c r="C40" s="178" t="str">
        <f ca="1">'התחשיב הבסיסי'!C40</f>
        <v/>
      </c>
      <c r="D40" s="170" t="str">
        <f ca="1">IF(C40="","",IF(הגנה!F40="",$AA$1,הגנה!F40))</f>
        <v/>
      </c>
      <c r="E40" s="179" t="str">
        <f ca="1">IF(C40="","",IF(הגנה!E40="",$AA$1,הגנה!E40))</f>
        <v/>
      </c>
      <c r="F40" s="179" t="str">
        <f ca="1">IF(B40="","",'התחשיב הבסיסי'!AF40)</f>
        <v/>
      </c>
      <c r="G40" s="170" t="str">
        <f ca="1">IF(C40="","",הגנה!AV40)</f>
        <v/>
      </c>
      <c r="H40" s="180" t="str">
        <f ca="1">IF(C40="","",הגנה!AW40)</f>
        <v/>
      </c>
      <c r="I40" s="186" t="str">
        <f ca="1">IF($C40="","",'הגבלה לסכום מבוקש (1)'!D40)</f>
        <v/>
      </c>
      <c r="J40" s="182" t="str">
        <f ca="1">'הגבלה לסכום מבוקש (2)'!W40</f>
        <v/>
      </c>
      <c r="K40" s="154" t="str">
        <f t="shared" ca="1" si="1"/>
        <v/>
      </c>
      <c r="L40" s="185"/>
      <c r="M40" s="185"/>
      <c r="N40" s="185"/>
      <c r="O40" s="185"/>
      <c r="P40" s="185"/>
      <c r="Q40" s="185"/>
      <c r="R40" s="185"/>
      <c r="S40" s="185"/>
      <c r="T40" s="185"/>
      <c r="U40" s="185"/>
      <c r="V40" s="185"/>
      <c r="W40" s="185"/>
      <c r="X40" s="185"/>
      <c r="Y40" s="185"/>
      <c r="Z40" s="187" t="str">
        <f t="shared" ca="1" si="2"/>
        <v/>
      </c>
    </row>
    <row r="41" spans="2:26" ht="15.75" hidden="1" x14ac:dyDescent="0.25">
      <c r="B41" s="184" t="str">
        <f t="shared" si="0"/>
        <v/>
      </c>
      <c r="C41" s="178" t="str">
        <f>'התחשיב הבסיסי'!C41</f>
        <v/>
      </c>
      <c r="D41" s="170" t="str">
        <f>IF(C41="","",IF(הגנה!F41="",$AA$1,הגנה!F41))</f>
        <v/>
      </c>
      <c r="E41" s="179" t="str">
        <f>IF(C41="","",IF(הגנה!E41="",$AA$1,הגנה!E41))</f>
        <v/>
      </c>
      <c r="F41" s="179" t="str">
        <f>IF(B41="","",'התחשיב הבסיסי'!AF41)</f>
        <v/>
      </c>
      <c r="G41" s="170" t="str">
        <f>IF(C41="","",הגנה!AV41)</f>
        <v/>
      </c>
      <c r="H41" s="180" t="str">
        <f>IF(C41="","",הגנה!AW41)</f>
        <v/>
      </c>
      <c r="I41" s="186" t="str">
        <f>IF($C41="","",'הגבלה לסכום מבוקש (1)'!D41)</f>
        <v/>
      </c>
      <c r="J41" s="182" t="str">
        <f>'הגבלה לסכום מבוקש (2)'!W41</f>
        <v/>
      </c>
      <c r="K41" s="154" t="str">
        <f t="shared" si="1"/>
        <v/>
      </c>
      <c r="L41" s="185"/>
      <c r="M41" s="185"/>
      <c r="N41" s="185"/>
      <c r="O41" s="185"/>
      <c r="P41" s="185"/>
      <c r="Q41" s="185"/>
      <c r="R41" s="185"/>
      <c r="S41" s="185"/>
      <c r="T41" s="185"/>
      <c r="U41" s="185"/>
      <c r="V41" s="185"/>
      <c r="W41" s="185"/>
      <c r="X41" s="185"/>
      <c r="Y41" s="185"/>
      <c r="Z41" s="187" t="str">
        <f t="shared" si="2"/>
        <v/>
      </c>
    </row>
    <row r="42" spans="2:26" ht="15.75" hidden="1" x14ac:dyDescent="0.25">
      <c r="B42" s="184" t="str">
        <f t="shared" si="0"/>
        <v/>
      </c>
      <c r="C42" s="178" t="str">
        <f>'התחשיב הבסיסי'!C42</f>
        <v/>
      </c>
      <c r="D42" s="170" t="str">
        <f>IF(C42="","",IF(הגנה!F42="",$AA$1,הגנה!F42))</f>
        <v/>
      </c>
      <c r="E42" s="179" t="str">
        <f>IF(C42="","",IF(הגנה!E42="",$AA$1,הגנה!E42))</f>
        <v/>
      </c>
      <c r="F42" s="179" t="str">
        <f>IF(B42="","",'התחשיב הבסיסי'!AF42)</f>
        <v/>
      </c>
      <c r="G42" s="170" t="str">
        <f>IF(C42="","",הגנה!AV42)</f>
        <v/>
      </c>
      <c r="H42" s="180" t="str">
        <f>IF(C42="","",הגנה!AW42)</f>
        <v/>
      </c>
      <c r="I42" s="186" t="str">
        <f>IF($C42="","",'הגבלה לסכום מבוקש (1)'!D42)</f>
        <v/>
      </c>
      <c r="J42" s="182" t="str">
        <f>'הגבלה לסכום מבוקש (2)'!W42</f>
        <v/>
      </c>
      <c r="K42" s="154" t="str">
        <f t="shared" si="1"/>
        <v/>
      </c>
      <c r="L42" s="185"/>
      <c r="M42" s="185"/>
      <c r="N42" s="185"/>
      <c r="O42" s="185"/>
      <c r="P42" s="185"/>
      <c r="Q42" s="185"/>
      <c r="R42" s="185"/>
      <c r="S42" s="185"/>
      <c r="T42" s="185"/>
      <c r="U42" s="185"/>
      <c r="V42" s="185"/>
      <c r="W42" s="185"/>
      <c r="X42" s="185"/>
      <c r="Y42" s="185"/>
      <c r="Z42" s="187" t="str">
        <f t="shared" si="2"/>
        <v/>
      </c>
    </row>
    <row r="43" spans="2:26" ht="15.75" hidden="1" x14ac:dyDescent="0.25">
      <c r="B43" s="184" t="str">
        <f t="shared" si="0"/>
        <v/>
      </c>
      <c r="C43" s="178" t="str">
        <f>'התחשיב הבסיסי'!C43</f>
        <v/>
      </c>
      <c r="D43" s="170" t="str">
        <f>IF(C43="","",IF(הגנה!F43="",$AA$1,הגנה!F43))</f>
        <v/>
      </c>
      <c r="E43" s="179" t="str">
        <f>IF(C43="","",IF(הגנה!E43="",$AA$1,הגנה!E43))</f>
        <v/>
      </c>
      <c r="F43" s="179" t="str">
        <f>IF(B43="","",'התחשיב הבסיסי'!AF43)</f>
        <v/>
      </c>
      <c r="G43" s="170" t="str">
        <f>IF(C43="","",הגנה!AV43)</f>
        <v/>
      </c>
      <c r="H43" s="180" t="str">
        <f>IF(C43="","",הגנה!AW43)</f>
        <v/>
      </c>
      <c r="I43" s="186" t="str">
        <f>IF($C43="","",'הגבלה לסכום מבוקש (1)'!D43)</f>
        <v/>
      </c>
      <c r="J43" s="182" t="str">
        <f>'הגבלה לסכום מבוקש (2)'!W43</f>
        <v/>
      </c>
      <c r="K43" s="154" t="str">
        <f t="shared" si="1"/>
        <v/>
      </c>
      <c r="L43" s="185"/>
      <c r="M43" s="185"/>
      <c r="N43" s="185"/>
      <c r="O43" s="185"/>
      <c r="P43" s="185"/>
      <c r="Q43" s="185"/>
      <c r="R43" s="185"/>
      <c r="S43" s="185"/>
      <c r="T43" s="185"/>
      <c r="U43" s="185"/>
      <c r="V43" s="185"/>
      <c r="W43" s="185"/>
      <c r="X43" s="185"/>
      <c r="Y43" s="185"/>
      <c r="Z43" s="187" t="str">
        <f t="shared" si="2"/>
        <v/>
      </c>
    </row>
    <row r="44" spans="2:26" ht="15.75" hidden="1" x14ac:dyDescent="0.25">
      <c r="B44" s="184" t="str">
        <f t="shared" si="0"/>
        <v/>
      </c>
      <c r="C44" s="178" t="str">
        <f>'התחשיב הבסיסי'!C44</f>
        <v/>
      </c>
      <c r="D44" s="170" t="str">
        <f>IF(C44="","",IF(הגנה!F44="",$AA$1,הגנה!F44))</f>
        <v/>
      </c>
      <c r="E44" s="179" t="str">
        <f>IF(C44="","",IF(הגנה!E44="",$AA$1,הגנה!E44))</f>
        <v/>
      </c>
      <c r="F44" s="179" t="str">
        <f>IF(B44="","",'התחשיב הבסיסי'!AF44)</f>
        <v/>
      </c>
      <c r="G44" s="170" t="str">
        <f>IF(C44="","",הגנה!AV44)</f>
        <v/>
      </c>
      <c r="H44" s="180" t="str">
        <f>IF(C44="","",הגנה!AW44)</f>
        <v/>
      </c>
      <c r="I44" s="186" t="str">
        <f>IF($C44="","",'הגבלה לסכום מבוקש (1)'!D44)</f>
        <v/>
      </c>
      <c r="J44" s="182" t="str">
        <f>'הגבלה לסכום מבוקש (2)'!W44</f>
        <v/>
      </c>
      <c r="K44" s="154" t="str">
        <f t="shared" si="1"/>
        <v/>
      </c>
      <c r="L44" s="185"/>
      <c r="M44" s="185"/>
      <c r="N44" s="185"/>
      <c r="O44" s="185"/>
      <c r="P44" s="185"/>
      <c r="Q44" s="185"/>
      <c r="R44" s="185"/>
      <c r="S44" s="185"/>
      <c r="T44" s="185"/>
      <c r="U44" s="185"/>
      <c r="V44" s="185"/>
      <c r="W44" s="185"/>
      <c r="X44" s="185"/>
      <c r="Y44" s="185"/>
      <c r="Z44" s="187" t="str">
        <f t="shared" si="2"/>
        <v/>
      </c>
    </row>
    <row r="45" spans="2:26" ht="15.75" hidden="1" x14ac:dyDescent="0.25">
      <c r="B45" s="184" t="str">
        <f t="shared" si="0"/>
        <v/>
      </c>
      <c r="C45" s="178" t="str">
        <f>'התחשיב הבסיסי'!C45</f>
        <v/>
      </c>
      <c r="D45" s="170" t="str">
        <f>IF(C45="","",IF(הגנה!F45="",$AA$1,הגנה!F45))</f>
        <v/>
      </c>
      <c r="E45" s="179" t="str">
        <f>IF(C45="","",IF(הגנה!E45="",$AA$1,הגנה!E45))</f>
        <v/>
      </c>
      <c r="F45" s="179" t="str">
        <f>IF(B45="","",'התחשיב הבסיסי'!AF45)</f>
        <v/>
      </c>
      <c r="G45" s="170" t="str">
        <f>IF(C45="","",הגנה!AV45)</f>
        <v/>
      </c>
      <c r="H45" s="180" t="str">
        <f>IF(C45="","",הגנה!AW45)</f>
        <v/>
      </c>
      <c r="I45" s="186" t="str">
        <f>IF($C45="","",'הגבלה לסכום מבוקש (1)'!D45)</f>
        <v/>
      </c>
      <c r="J45" s="182" t="str">
        <f>'הגבלה לסכום מבוקש (2)'!W45</f>
        <v/>
      </c>
      <c r="K45" s="154" t="str">
        <f t="shared" si="1"/>
        <v/>
      </c>
      <c r="L45" s="185"/>
      <c r="M45" s="185"/>
      <c r="N45" s="185"/>
      <c r="O45" s="185"/>
      <c r="P45" s="185"/>
      <c r="Q45" s="185"/>
      <c r="R45" s="185"/>
      <c r="S45" s="185"/>
      <c r="T45" s="185"/>
      <c r="U45" s="185"/>
      <c r="V45" s="185"/>
      <c r="W45" s="185"/>
      <c r="X45" s="185"/>
      <c r="Y45" s="185"/>
      <c r="Z45" s="187" t="str">
        <f t="shared" si="2"/>
        <v/>
      </c>
    </row>
    <row r="46" spans="2:26" ht="15.75" hidden="1" x14ac:dyDescent="0.25">
      <c r="B46" s="184" t="str">
        <f t="shared" si="0"/>
        <v/>
      </c>
      <c r="C46" s="178" t="str">
        <f>'התחשיב הבסיסי'!C46</f>
        <v/>
      </c>
      <c r="D46" s="170" t="str">
        <f>IF(C46="","",IF(הגנה!F46="",$AA$1,הגנה!F46))</f>
        <v/>
      </c>
      <c r="E46" s="179" t="str">
        <f>IF(C46="","",IF(הגנה!E46="",$AA$1,הגנה!E46))</f>
        <v/>
      </c>
      <c r="F46" s="179" t="str">
        <f>IF(B46="","",'התחשיב הבסיסי'!AF46)</f>
        <v/>
      </c>
      <c r="G46" s="170" t="str">
        <f>IF(C46="","",הגנה!AV46)</f>
        <v/>
      </c>
      <c r="H46" s="180" t="str">
        <f>IF(C46="","",הגנה!AW46)</f>
        <v/>
      </c>
      <c r="I46" s="186" t="str">
        <f>IF($C46="","",'הגבלה לסכום מבוקש (1)'!D46)</f>
        <v/>
      </c>
      <c r="J46" s="182" t="str">
        <f>'הגבלה לסכום מבוקש (2)'!W46</f>
        <v/>
      </c>
      <c r="K46" s="154" t="str">
        <f t="shared" si="1"/>
        <v/>
      </c>
      <c r="L46" s="185"/>
      <c r="M46" s="185"/>
      <c r="N46" s="185"/>
      <c r="O46" s="185"/>
      <c r="P46" s="185"/>
      <c r="Q46" s="185"/>
      <c r="R46" s="185"/>
      <c r="S46" s="185"/>
      <c r="T46" s="185"/>
      <c r="U46" s="185"/>
      <c r="V46" s="185"/>
      <c r="W46" s="185"/>
      <c r="X46" s="185"/>
      <c r="Y46" s="185"/>
      <c r="Z46" s="187" t="str">
        <f t="shared" si="2"/>
        <v/>
      </c>
    </row>
    <row r="47" spans="2:26" ht="15.75" hidden="1" x14ac:dyDescent="0.25">
      <c r="B47" s="184" t="str">
        <f t="shared" si="0"/>
        <v/>
      </c>
      <c r="C47" s="178" t="str">
        <f>'התחשיב הבסיסי'!C47</f>
        <v/>
      </c>
      <c r="D47" s="170" t="str">
        <f>IF(C47="","",IF(הגנה!F47="",$AA$1,הגנה!F47))</f>
        <v/>
      </c>
      <c r="E47" s="179" t="str">
        <f>IF(C47="","",IF(הגנה!E47="",$AA$1,הגנה!E47))</f>
        <v/>
      </c>
      <c r="F47" s="179" t="str">
        <f>IF(B47="","",'התחשיב הבסיסי'!AF47)</f>
        <v/>
      </c>
      <c r="G47" s="170" t="str">
        <f>IF(C47="","",הגנה!AV47)</f>
        <v/>
      </c>
      <c r="H47" s="180" t="str">
        <f>IF(C47="","",הגנה!AW47)</f>
        <v/>
      </c>
      <c r="I47" s="186" t="str">
        <f>IF($C47="","",'הגבלה לסכום מבוקש (1)'!D47)</f>
        <v/>
      </c>
      <c r="J47" s="182" t="str">
        <f>'הגבלה לסכום מבוקש (2)'!W47</f>
        <v/>
      </c>
      <c r="K47" s="154" t="str">
        <f t="shared" si="1"/>
        <v/>
      </c>
      <c r="L47" s="185"/>
      <c r="M47" s="185"/>
      <c r="N47" s="185"/>
      <c r="O47" s="185"/>
      <c r="P47" s="185"/>
      <c r="Q47" s="185"/>
      <c r="R47" s="185"/>
      <c r="S47" s="185"/>
      <c r="T47" s="185"/>
      <c r="U47" s="185"/>
      <c r="V47" s="185"/>
      <c r="W47" s="185"/>
      <c r="X47" s="185"/>
      <c r="Y47" s="185"/>
      <c r="Z47" s="187" t="str">
        <f t="shared" si="2"/>
        <v/>
      </c>
    </row>
    <row r="48" spans="2:26" ht="15.75" hidden="1" x14ac:dyDescent="0.25">
      <c r="B48" s="184" t="str">
        <f t="shared" si="0"/>
        <v/>
      </c>
      <c r="C48" s="178" t="str">
        <f>'התחשיב הבסיסי'!C48</f>
        <v/>
      </c>
      <c r="D48" s="170" t="str">
        <f>IF(C48="","",IF(הגנה!F48="",$AA$1,הגנה!F48))</f>
        <v/>
      </c>
      <c r="E48" s="179" t="str">
        <f>IF(C48="","",IF(הגנה!E48="",$AA$1,הגנה!E48))</f>
        <v/>
      </c>
      <c r="F48" s="179" t="str">
        <f>IF(B48="","",'התחשיב הבסיסי'!AF48)</f>
        <v/>
      </c>
      <c r="G48" s="170" t="str">
        <f>IF(C48="","",הגנה!AV48)</f>
        <v/>
      </c>
      <c r="H48" s="180" t="str">
        <f>IF(C48="","",הגנה!AW48)</f>
        <v/>
      </c>
      <c r="I48" s="186" t="str">
        <f>IF($C48="","",'הגבלה לסכום מבוקש (1)'!D48)</f>
        <v/>
      </c>
      <c r="J48" s="182" t="str">
        <f>'הגבלה לסכום מבוקש (2)'!W48</f>
        <v/>
      </c>
      <c r="K48" s="154" t="str">
        <f t="shared" si="1"/>
        <v/>
      </c>
      <c r="L48" s="185"/>
      <c r="M48" s="185"/>
      <c r="N48" s="185"/>
      <c r="O48" s="185"/>
      <c r="P48" s="185"/>
      <c r="Q48" s="185"/>
      <c r="R48" s="185"/>
      <c r="S48" s="185"/>
      <c r="T48" s="185"/>
      <c r="U48" s="185"/>
      <c r="V48" s="185"/>
      <c r="W48" s="185"/>
      <c r="X48" s="185"/>
      <c r="Y48" s="185"/>
      <c r="Z48" s="187" t="str">
        <f t="shared" si="2"/>
        <v/>
      </c>
    </row>
    <row r="49" spans="2:26" ht="15.75" hidden="1" x14ac:dyDescent="0.25">
      <c r="B49" s="184" t="str">
        <f t="shared" si="0"/>
        <v/>
      </c>
      <c r="C49" s="178" t="str">
        <f>'התחשיב הבסיסי'!C49</f>
        <v/>
      </c>
      <c r="D49" s="170" t="str">
        <f>IF(C49="","",IF(הגנה!F49="",$AA$1,הגנה!F49))</f>
        <v/>
      </c>
      <c r="E49" s="179" t="str">
        <f>IF(C49="","",IF(הגנה!E49="",$AA$1,הגנה!E49))</f>
        <v/>
      </c>
      <c r="F49" s="179" t="str">
        <f>IF(B49="","",'התחשיב הבסיסי'!AF49)</f>
        <v/>
      </c>
      <c r="G49" s="170" t="str">
        <f>IF(C49="","",הגנה!AV49)</f>
        <v/>
      </c>
      <c r="H49" s="180" t="str">
        <f>IF(C49="","",הגנה!AW49)</f>
        <v/>
      </c>
      <c r="I49" s="186" t="str">
        <f>IF($C49="","",'הגבלה לסכום מבוקש (1)'!D49)</f>
        <v/>
      </c>
      <c r="J49" s="182" t="str">
        <f>'הגבלה לסכום מבוקש (2)'!W49</f>
        <v/>
      </c>
      <c r="K49" s="154" t="str">
        <f t="shared" si="1"/>
        <v/>
      </c>
      <c r="L49" s="185"/>
      <c r="M49" s="185"/>
      <c r="N49" s="185"/>
      <c r="O49" s="185"/>
      <c r="P49" s="185"/>
      <c r="Q49" s="185"/>
      <c r="R49" s="185"/>
      <c r="S49" s="185"/>
      <c r="T49" s="185"/>
      <c r="U49" s="185"/>
      <c r="V49" s="185"/>
      <c r="W49" s="185"/>
      <c r="X49" s="185"/>
      <c r="Y49" s="185"/>
      <c r="Z49" s="187" t="str">
        <f t="shared" si="2"/>
        <v/>
      </c>
    </row>
    <row r="50" spans="2:26" ht="15.75" hidden="1" x14ac:dyDescent="0.25">
      <c r="B50" s="184" t="str">
        <f t="shared" si="0"/>
        <v/>
      </c>
      <c r="C50" s="178" t="str">
        <f>'התחשיב הבסיסי'!C50</f>
        <v/>
      </c>
      <c r="D50" s="170" t="str">
        <f>IF(C50="","",IF(הגנה!F50="",$AA$1,הגנה!F50))</f>
        <v/>
      </c>
      <c r="E50" s="179" t="str">
        <f>IF(C50="","",IF(הגנה!E50="",$AA$1,הגנה!E50))</f>
        <v/>
      </c>
      <c r="F50" s="179" t="str">
        <f>IF(B50="","",'התחשיב הבסיסי'!AF50)</f>
        <v/>
      </c>
      <c r="G50" s="170" t="str">
        <f>IF(C50="","",הגנה!AV50)</f>
        <v/>
      </c>
      <c r="H50" s="180" t="str">
        <f>IF(C50="","",הגנה!AW50)</f>
        <v/>
      </c>
      <c r="I50" s="186" t="str">
        <f>IF($C50="","",'הגבלה לסכום מבוקש (1)'!D50)</f>
        <v/>
      </c>
      <c r="J50" s="182" t="str">
        <f>'הגבלה לסכום מבוקש (2)'!W50</f>
        <v/>
      </c>
      <c r="K50" s="154" t="str">
        <f t="shared" si="1"/>
        <v/>
      </c>
      <c r="L50" s="185"/>
      <c r="M50" s="185"/>
      <c r="N50" s="185"/>
      <c r="O50" s="185"/>
      <c r="P50" s="185"/>
      <c r="Q50" s="185"/>
      <c r="R50" s="185"/>
      <c r="S50" s="185"/>
      <c r="T50" s="185"/>
      <c r="U50" s="185"/>
      <c r="V50" s="185"/>
      <c r="W50" s="185"/>
      <c r="X50" s="185"/>
      <c r="Y50" s="185"/>
      <c r="Z50" s="187" t="str">
        <f t="shared" si="2"/>
        <v/>
      </c>
    </row>
    <row r="51" spans="2:26" ht="15.75" hidden="1" x14ac:dyDescent="0.25">
      <c r="B51" s="184" t="str">
        <f t="shared" si="0"/>
        <v/>
      </c>
      <c r="C51" s="178" t="str">
        <f>'התחשיב הבסיסי'!C51</f>
        <v/>
      </c>
      <c r="D51" s="170" t="str">
        <f>IF(C51="","",IF(הגנה!F51="",$AA$1,הגנה!F51))</f>
        <v/>
      </c>
      <c r="E51" s="179" t="str">
        <f>IF(C51="","",IF(הגנה!E51="",$AA$1,הגנה!E51))</f>
        <v/>
      </c>
      <c r="F51" s="179" t="str">
        <f>IF(B51="","",'התחשיב הבסיסי'!AF51)</f>
        <v/>
      </c>
      <c r="G51" s="170" t="str">
        <f>IF(C51="","",הגנה!AV51)</f>
        <v/>
      </c>
      <c r="H51" s="180" t="str">
        <f>IF(C51="","",הגנה!AW51)</f>
        <v/>
      </c>
      <c r="I51" s="186" t="str">
        <f>IF($C51="","",'הגבלה לסכום מבוקש (1)'!D51)</f>
        <v/>
      </c>
      <c r="J51" s="182" t="str">
        <f>'הגבלה לסכום מבוקש (2)'!W51</f>
        <v/>
      </c>
      <c r="K51" s="154" t="str">
        <f t="shared" si="1"/>
        <v/>
      </c>
      <c r="L51" s="185"/>
      <c r="M51" s="185"/>
      <c r="N51" s="185"/>
      <c r="O51" s="185"/>
      <c r="P51" s="185"/>
      <c r="Q51" s="185"/>
      <c r="R51" s="185"/>
      <c r="S51" s="185"/>
      <c r="T51" s="185"/>
      <c r="U51" s="185"/>
      <c r="V51" s="185"/>
      <c r="W51" s="185"/>
      <c r="X51" s="185"/>
      <c r="Y51" s="185"/>
      <c r="Z51" s="187" t="str">
        <f t="shared" si="2"/>
        <v/>
      </c>
    </row>
    <row r="52" spans="2:26" ht="15.75" hidden="1" x14ac:dyDescent="0.25">
      <c r="B52" s="184" t="str">
        <f t="shared" si="0"/>
        <v/>
      </c>
      <c r="C52" s="178" t="str">
        <f>'התחשיב הבסיסי'!C52</f>
        <v/>
      </c>
      <c r="D52" s="170" t="str">
        <f>IF(C52="","",IF(הגנה!F52="",$AA$1,הגנה!F52))</f>
        <v/>
      </c>
      <c r="E52" s="179" t="str">
        <f>IF(C52="","",IF(הגנה!E52="",$AA$1,הגנה!E52))</f>
        <v/>
      </c>
      <c r="F52" s="179" t="str">
        <f>IF(B52="","",'התחשיב הבסיסי'!AF52)</f>
        <v/>
      </c>
      <c r="G52" s="170" t="str">
        <f>IF(C52="","",הגנה!AV52)</f>
        <v/>
      </c>
      <c r="H52" s="180" t="str">
        <f>IF(C52="","",הגנה!AW52)</f>
        <v/>
      </c>
      <c r="I52" s="186" t="str">
        <f>IF($C52="","",'הגבלה לסכום מבוקש (1)'!D52)</f>
        <v/>
      </c>
      <c r="J52" s="182" t="str">
        <f>'הגבלה לסכום מבוקש (2)'!W52</f>
        <v/>
      </c>
      <c r="K52" s="154" t="str">
        <f t="shared" si="1"/>
        <v/>
      </c>
      <c r="L52" s="185"/>
      <c r="M52" s="185"/>
      <c r="N52" s="185"/>
      <c r="O52" s="185"/>
      <c r="P52" s="185"/>
      <c r="Q52" s="185"/>
      <c r="R52" s="185"/>
      <c r="S52" s="185"/>
      <c r="T52" s="185"/>
      <c r="U52" s="185"/>
      <c r="V52" s="185"/>
      <c r="W52" s="185"/>
      <c r="X52" s="185"/>
      <c r="Y52" s="185"/>
      <c r="Z52" s="187" t="str">
        <f t="shared" si="2"/>
        <v/>
      </c>
    </row>
    <row r="53" spans="2:26" ht="15.75" hidden="1" x14ac:dyDescent="0.25">
      <c r="B53" s="184" t="str">
        <f t="shared" si="0"/>
        <v/>
      </c>
      <c r="C53" s="178" t="str">
        <f>'התחשיב הבסיסי'!C53</f>
        <v/>
      </c>
      <c r="D53" s="170" t="str">
        <f>IF(C53="","",IF(הגנה!F53="",$AA$1,הגנה!F53))</f>
        <v/>
      </c>
      <c r="E53" s="179" t="str">
        <f>IF(C53="","",IF(הגנה!E53="",$AA$1,הגנה!E53))</f>
        <v/>
      </c>
      <c r="F53" s="179" t="str">
        <f>IF(B53="","",'התחשיב הבסיסי'!AF53)</f>
        <v/>
      </c>
      <c r="G53" s="170" t="str">
        <f>IF(C53="","",הגנה!AV53)</f>
        <v/>
      </c>
      <c r="H53" s="180" t="str">
        <f>IF(C53="","",הגנה!AW53)</f>
        <v/>
      </c>
      <c r="I53" s="186" t="str">
        <f>IF($C53="","",'הגבלה לסכום מבוקש (1)'!D53)</f>
        <v/>
      </c>
      <c r="J53" s="182" t="str">
        <f>'הגבלה לסכום מבוקש (2)'!W53</f>
        <v/>
      </c>
      <c r="K53" s="154" t="str">
        <f t="shared" si="1"/>
        <v/>
      </c>
      <c r="L53" s="185"/>
      <c r="M53" s="185"/>
      <c r="N53" s="185"/>
      <c r="O53" s="185"/>
      <c r="P53" s="185"/>
      <c r="Q53" s="185"/>
      <c r="R53" s="185"/>
      <c r="S53" s="185"/>
      <c r="T53" s="185"/>
      <c r="U53" s="185"/>
      <c r="V53" s="185"/>
      <c r="W53" s="185"/>
      <c r="X53" s="185"/>
      <c r="Y53" s="185"/>
      <c r="Z53" s="187" t="str">
        <f t="shared" si="2"/>
        <v/>
      </c>
    </row>
    <row r="54" spans="2:26" ht="15.75" hidden="1" x14ac:dyDescent="0.25">
      <c r="B54" s="184" t="str">
        <f t="shared" si="0"/>
        <v/>
      </c>
      <c r="C54" s="178" t="str">
        <f>'התחשיב הבסיסי'!C54</f>
        <v/>
      </c>
      <c r="D54" s="170" t="str">
        <f>IF(C54="","",IF(הגנה!F54="",$AA$1,הגנה!F54))</f>
        <v/>
      </c>
      <c r="E54" s="179" t="str">
        <f>IF(C54="","",IF(הגנה!E54="",$AA$1,הגנה!E54))</f>
        <v/>
      </c>
      <c r="F54" s="179" t="str">
        <f>IF(B54="","",'התחשיב הבסיסי'!AF54)</f>
        <v/>
      </c>
      <c r="G54" s="170" t="str">
        <f>IF(C54="","",הגנה!AV54)</f>
        <v/>
      </c>
      <c r="H54" s="180" t="str">
        <f>IF(C54="","",הגנה!AW54)</f>
        <v/>
      </c>
      <c r="I54" s="186" t="str">
        <f>IF($C54="","",'הגבלה לסכום מבוקש (1)'!D54)</f>
        <v/>
      </c>
      <c r="J54" s="182" t="str">
        <f>'הגבלה לסכום מבוקש (2)'!W54</f>
        <v/>
      </c>
      <c r="K54" s="154" t="str">
        <f t="shared" si="1"/>
        <v/>
      </c>
      <c r="L54" s="185"/>
      <c r="M54" s="185"/>
      <c r="N54" s="185"/>
      <c r="O54" s="185"/>
      <c r="P54" s="185"/>
      <c r="Q54" s="185"/>
      <c r="R54" s="185"/>
      <c r="S54" s="185"/>
      <c r="T54" s="185"/>
      <c r="U54" s="185"/>
      <c r="V54" s="185"/>
      <c r="W54" s="185"/>
      <c r="X54" s="185"/>
      <c r="Y54" s="185"/>
      <c r="Z54" s="187" t="str">
        <f t="shared" si="2"/>
        <v/>
      </c>
    </row>
    <row r="55" spans="2:26" ht="15.75" hidden="1" x14ac:dyDescent="0.25">
      <c r="B55" s="184" t="str">
        <f t="shared" si="0"/>
        <v/>
      </c>
      <c r="C55" s="178" t="str">
        <f>'התחשיב הבסיסי'!C55</f>
        <v/>
      </c>
      <c r="D55" s="170" t="str">
        <f>IF(C55="","",IF(הגנה!F55="",$AA$1,הגנה!F55))</f>
        <v/>
      </c>
      <c r="E55" s="179" t="str">
        <f>IF(C55="","",IF(הגנה!E55="",$AA$1,הגנה!E55))</f>
        <v/>
      </c>
      <c r="F55" s="179" t="str">
        <f>IF(B55="","",'התחשיב הבסיסי'!AF55)</f>
        <v/>
      </c>
      <c r="G55" s="170" t="str">
        <f>IF(C55="","",הגנה!AV55)</f>
        <v/>
      </c>
      <c r="H55" s="180" t="str">
        <f>IF(C55="","",הגנה!AW55)</f>
        <v/>
      </c>
      <c r="I55" s="186" t="str">
        <f>IF($C55="","",'הגבלה לסכום מבוקש (1)'!D55)</f>
        <v/>
      </c>
      <c r="J55" s="182" t="str">
        <f>'הגבלה לסכום מבוקש (2)'!W55</f>
        <v/>
      </c>
      <c r="K55" s="154" t="str">
        <f t="shared" si="1"/>
        <v/>
      </c>
      <c r="L55" s="185"/>
      <c r="M55" s="185"/>
      <c r="N55" s="185"/>
      <c r="O55" s="185"/>
      <c r="P55" s="185"/>
      <c r="Q55" s="185"/>
      <c r="R55" s="185"/>
      <c r="S55" s="185"/>
      <c r="T55" s="185"/>
      <c r="U55" s="185"/>
      <c r="V55" s="185"/>
      <c r="W55" s="185"/>
      <c r="X55" s="185"/>
      <c r="Y55" s="185"/>
      <c r="Z55" s="187" t="str">
        <f t="shared" si="2"/>
        <v/>
      </c>
    </row>
    <row r="56" spans="2:26" ht="15.75" hidden="1" x14ac:dyDescent="0.25">
      <c r="B56" s="184" t="str">
        <f t="shared" si="0"/>
        <v/>
      </c>
      <c r="C56" s="178" t="str">
        <f>'התחשיב הבסיסי'!C56</f>
        <v/>
      </c>
      <c r="D56" s="170" t="str">
        <f>IF(C56="","",IF(הגנה!F56="",$AA$1,הגנה!F56))</f>
        <v/>
      </c>
      <c r="E56" s="179" t="str">
        <f>IF(C56="","",IF(הגנה!E56="",$AA$1,הגנה!E56))</f>
        <v/>
      </c>
      <c r="F56" s="179" t="str">
        <f>IF(B56="","",'התחשיב הבסיסי'!AF56)</f>
        <v/>
      </c>
      <c r="G56" s="170" t="str">
        <f>IF(C56="","",הגנה!AV56)</f>
        <v/>
      </c>
      <c r="H56" s="180" t="str">
        <f>IF(C56="","",הגנה!AW56)</f>
        <v/>
      </c>
      <c r="I56" s="186" t="str">
        <f>IF($C56="","",'הגבלה לסכום מבוקש (1)'!D56)</f>
        <v/>
      </c>
      <c r="J56" s="182" t="str">
        <f>'הגבלה לסכום מבוקש (2)'!W56</f>
        <v/>
      </c>
      <c r="K56" s="154" t="str">
        <f t="shared" si="1"/>
        <v/>
      </c>
      <c r="L56" s="185"/>
      <c r="M56" s="185"/>
      <c r="N56" s="185"/>
      <c r="O56" s="185"/>
      <c r="P56" s="185"/>
      <c r="Q56" s="185"/>
      <c r="R56" s="185"/>
      <c r="S56" s="185"/>
      <c r="T56" s="185"/>
      <c r="U56" s="185"/>
      <c r="V56" s="185"/>
      <c r="W56" s="185"/>
      <c r="X56" s="185"/>
      <c r="Y56" s="185"/>
      <c r="Z56" s="187" t="str">
        <f t="shared" si="2"/>
        <v/>
      </c>
    </row>
    <row r="57" spans="2:26" ht="15.75" hidden="1" x14ac:dyDescent="0.25">
      <c r="B57" s="184" t="str">
        <f t="shared" si="0"/>
        <v/>
      </c>
      <c r="C57" s="178" t="str">
        <f>'התחשיב הבסיסי'!C57</f>
        <v/>
      </c>
      <c r="D57" s="170" t="str">
        <f>IF(C57="","",IF(הגנה!F57="",$AA$1,הגנה!F57))</f>
        <v/>
      </c>
      <c r="E57" s="179" t="str">
        <f>IF(C57="","",IF(הגנה!E57="",$AA$1,הגנה!E57))</f>
        <v/>
      </c>
      <c r="F57" s="179" t="str">
        <f>IF(B57="","",'התחשיב הבסיסי'!AF57)</f>
        <v/>
      </c>
      <c r="G57" s="170" t="str">
        <f>IF(C57="","",הגנה!AV57)</f>
        <v/>
      </c>
      <c r="H57" s="180" t="str">
        <f>IF(C57="","",הגנה!AW57)</f>
        <v/>
      </c>
      <c r="I57" s="186" t="str">
        <f>IF($C57="","",'הגבלה לסכום מבוקש (1)'!D57)</f>
        <v/>
      </c>
      <c r="J57" s="182" t="str">
        <f>'הגבלה לסכום מבוקש (2)'!W57</f>
        <v/>
      </c>
      <c r="K57" s="154" t="str">
        <f t="shared" si="1"/>
        <v/>
      </c>
      <c r="L57" s="185"/>
      <c r="M57" s="185"/>
      <c r="N57" s="185"/>
      <c r="O57" s="185"/>
      <c r="P57" s="185"/>
      <c r="Q57" s="185"/>
      <c r="R57" s="185"/>
      <c r="S57" s="185"/>
      <c r="T57" s="185"/>
      <c r="U57" s="185"/>
      <c r="V57" s="185"/>
      <c r="W57" s="185"/>
      <c r="X57" s="185"/>
      <c r="Y57" s="185"/>
      <c r="Z57" s="187" t="str">
        <f t="shared" si="2"/>
        <v/>
      </c>
    </row>
    <row r="58" spans="2:26" ht="15.75" hidden="1" x14ac:dyDescent="0.25">
      <c r="B58" s="184" t="str">
        <f t="shared" si="0"/>
        <v/>
      </c>
      <c r="C58" s="178" t="str">
        <f>'התחשיב הבסיסי'!C58</f>
        <v/>
      </c>
      <c r="D58" s="170" t="str">
        <f>IF(C58="","",IF(הגנה!F58="",$AA$1,הגנה!F58))</f>
        <v/>
      </c>
      <c r="E58" s="179" t="str">
        <f>IF(C58="","",IF(הגנה!E58="",$AA$1,הגנה!E58))</f>
        <v/>
      </c>
      <c r="F58" s="179" t="str">
        <f>IF(B58="","",'התחשיב הבסיסי'!AF58)</f>
        <v/>
      </c>
      <c r="G58" s="170" t="str">
        <f>IF(C58="","",הגנה!AV58)</f>
        <v/>
      </c>
      <c r="H58" s="180" t="str">
        <f>IF(C58="","",הגנה!AW58)</f>
        <v/>
      </c>
      <c r="I58" s="186" t="str">
        <f>IF($C58="","",'הגבלה לסכום מבוקש (1)'!D58)</f>
        <v/>
      </c>
      <c r="J58" s="182" t="str">
        <f>'הגבלה לסכום מבוקש (2)'!W58</f>
        <v/>
      </c>
      <c r="K58" s="154" t="str">
        <f t="shared" si="1"/>
        <v/>
      </c>
      <c r="L58" s="185"/>
      <c r="M58" s="185"/>
      <c r="N58" s="185"/>
      <c r="O58" s="185"/>
      <c r="P58" s="185"/>
      <c r="Q58" s="185"/>
      <c r="R58" s="185"/>
      <c r="S58" s="185"/>
      <c r="T58" s="185"/>
      <c r="U58" s="185"/>
      <c r="V58" s="185"/>
      <c r="W58" s="185"/>
      <c r="X58" s="185"/>
      <c r="Y58" s="185"/>
      <c r="Z58" s="187" t="str">
        <f t="shared" si="2"/>
        <v/>
      </c>
    </row>
    <row r="59" spans="2:26" ht="15.75" hidden="1" x14ac:dyDescent="0.25">
      <c r="B59" s="184" t="str">
        <f t="shared" si="0"/>
        <v/>
      </c>
      <c r="C59" s="178" t="str">
        <f>'התחשיב הבסיסי'!C59</f>
        <v/>
      </c>
      <c r="D59" s="170" t="str">
        <f>IF(C59="","",IF(הגנה!F59="",$AA$1,הגנה!F59))</f>
        <v/>
      </c>
      <c r="E59" s="179" t="str">
        <f>IF(C59="","",IF(הגנה!E59="",$AA$1,הגנה!E59))</f>
        <v/>
      </c>
      <c r="F59" s="179" t="str">
        <f>IF(B59="","",'התחשיב הבסיסי'!AF59)</f>
        <v/>
      </c>
      <c r="G59" s="170" t="str">
        <f>IF(C59="","",הגנה!AV59)</f>
        <v/>
      </c>
      <c r="H59" s="180" t="str">
        <f>IF(C59="","",הגנה!AW59)</f>
        <v/>
      </c>
      <c r="I59" s="186" t="str">
        <f>IF($C59="","",'הגבלה לסכום מבוקש (1)'!D59)</f>
        <v/>
      </c>
      <c r="J59" s="182" t="str">
        <f>'הגבלה לסכום מבוקש (2)'!W59</f>
        <v/>
      </c>
      <c r="K59" s="154" t="str">
        <f t="shared" si="1"/>
        <v/>
      </c>
      <c r="L59" s="185"/>
      <c r="M59" s="185"/>
      <c r="N59" s="185"/>
      <c r="O59" s="185"/>
      <c r="P59" s="185"/>
      <c r="Q59" s="185"/>
      <c r="R59" s="185"/>
      <c r="S59" s="185"/>
      <c r="T59" s="185"/>
      <c r="U59" s="185"/>
      <c r="V59" s="185"/>
      <c r="W59" s="185"/>
      <c r="X59" s="185"/>
      <c r="Y59" s="185"/>
      <c r="Z59" s="187" t="str">
        <f t="shared" si="2"/>
        <v/>
      </c>
    </row>
    <row r="60" spans="2:26" ht="15.75" hidden="1" x14ac:dyDescent="0.25">
      <c r="B60" s="184" t="str">
        <f t="shared" si="0"/>
        <v/>
      </c>
      <c r="C60" s="178" t="str">
        <f>'התחשיב הבסיסי'!C60</f>
        <v/>
      </c>
      <c r="D60" s="170" t="str">
        <f>IF(C60="","",IF(הגנה!F60="",$AA$1,הגנה!F60))</f>
        <v/>
      </c>
      <c r="E60" s="179" t="str">
        <f>IF(C60="","",IF(הגנה!E60="",$AA$1,הגנה!E60))</f>
        <v/>
      </c>
      <c r="F60" s="179" t="str">
        <f>IF(B60="","",'התחשיב הבסיסי'!AF60)</f>
        <v/>
      </c>
      <c r="G60" s="170" t="str">
        <f>IF(C60="","",הגנה!AV60)</f>
        <v/>
      </c>
      <c r="H60" s="180" t="str">
        <f>IF(C60="","",הגנה!AW60)</f>
        <v/>
      </c>
      <c r="I60" s="186" t="str">
        <f>IF($C60="","",'הגבלה לסכום מבוקש (1)'!D60)</f>
        <v/>
      </c>
      <c r="J60" s="182" t="str">
        <f>'הגבלה לסכום מבוקש (2)'!W60</f>
        <v/>
      </c>
      <c r="K60" s="154" t="str">
        <f t="shared" si="1"/>
        <v/>
      </c>
      <c r="L60" s="185"/>
      <c r="M60" s="185"/>
      <c r="N60" s="185"/>
      <c r="O60" s="185"/>
      <c r="P60" s="185"/>
      <c r="Q60" s="185"/>
      <c r="R60" s="185"/>
      <c r="S60" s="185"/>
      <c r="T60" s="185"/>
      <c r="U60" s="185"/>
      <c r="V60" s="185"/>
      <c r="W60" s="185"/>
      <c r="X60" s="185"/>
      <c r="Y60" s="185"/>
      <c r="Z60" s="187" t="str">
        <f t="shared" si="2"/>
        <v/>
      </c>
    </row>
    <row r="61" spans="2:26" ht="15.75" hidden="1" x14ac:dyDescent="0.25">
      <c r="B61" s="184" t="str">
        <f t="shared" si="0"/>
        <v/>
      </c>
      <c r="C61" s="178" t="str">
        <f>'התחשיב הבסיסי'!C61</f>
        <v/>
      </c>
      <c r="D61" s="170" t="str">
        <f>IF(C61="","",IF(הגנה!F61="",$AA$1,הגנה!F61))</f>
        <v/>
      </c>
      <c r="E61" s="179" t="str">
        <f>IF(C61="","",IF(הגנה!E61="",$AA$1,הגנה!E61))</f>
        <v/>
      </c>
      <c r="F61" s="179" t="str">
        <f>IF(B61="","",'התחשיב הבסיסי'!AF61)</f>
        <v/>
      </c>
      <c r="G61" s="170" t="str">
        <f>IF(C61="","",הגנה!AV61)</f>
        <v/>
      </c>
      <c r="H61" s="180" t="str">
        <f>IF(C61="","",הגנה!AW61)</f>
        <v/>
      </c>
      <c r="I61" s="186" t="str">
        <f>IF($C61="","",'הגבלה לסכום מבוקש (1)'!D61)</f>
        <v/>
      </c>
      <c r="J61" s="182" t="str">
        <f>'הגבלה לסכום מבוקש (2)'!W61</f>
        <v/>
      </c>
      <c r="K61" s="154" t="str">
        <f t="shared" si="1"/>
        <v/>
      </c>
      <c r="L61" s="185"/>
      <c r="M61" s="185"/>
      <c r="N61" s="185"/>
      <c r="O61" s="185"/>
      <c r="P61" s="185"/>
      <c r="Q61" s="185"/>
      <c r="R61" s="185"/>
      <c r="S61" s="185"/>
      <c r="T61" s="185"/>
      <c r="U61" s="185"/>
      <c r="V61" s="185"/>
      <c r="W61" s="185"/>
      <c r="X61" s="185"/>
      <c r="Y61" s="185"/>
      <c r="Z61" s="187" t="str">
        <f t="shared" si="2"/>
        <v/>
      </c>
    </row>
    <row r="62" spans="2:26" ht="15.75" hidden="1" x14ac:dyDescent="0.25">
      <c r="B62" s="184" t="str">
        <f t="shared" si="0"/>
        <v/>
      </c>
      <c r="C62" s="178" t="str">
        <f>'התחשיב הבסיסי'!C62</f>
        <v/>
      </c>
      <c r="D62" s="170" t="str">
        <f>IF(C62="","",IF(הגנה!F62="",$AA$1,הגנה!F62))</f>
        <v/>
      </c>
      <c r="E62" s="179" t="str">
        <f>IF(C62="","",IF(הגנה!E62="",$AA$1,הגנה!E62))</f>
        <v/>
      </c>
      <c r="F62" s="179" t="str">
        <f>IF(B62="","",'התחשיב הבסיסי'!AF62)</f>
        <v/>
      </c>
      <c r="G62" s="170" t="str">
        <f>IF(C62="","",הגנה!AV62)</f>
        <v/>
      </c>
      <c r="H62" s="180" t="str">
        <f>IF(C62="","",הגנה!AW62)</f>
        <v/>
      </c>
      <c r="I62" s="186" t="str">
        <f>IF($C62="","",'הגבלה לסכום מבוקש (1)'!D62)</f>
        <v/>
      </c>
      <c r="J62" s="182" t="str">
        <f>'הגבלה לסכום מבוקש (2)'!W62</f>
        <v/>
      </c>
      <c r="K62" s="154" t="str">
        <f t="shared" si="1"/>
        <v/>
      </c>
      <c r="L62" s="185"/>
      <c r="M62" s="185"/>
      <c r="N62" s="185"/>
      <c r="O62" s="185"/>
      <c r="P62" s="185"/>
      <c r="Q62" s="185"/>
      <c r="R62" s="185"/>
      <c r="S62" s="185"/>
      <c r="T62" s="185"/>
      <c r="U62" s="185"/>
      <c r="V62" s="185"/>
      <c r="W62" s="185"/>
      <c r="X62" s="185"/>
      <c r="Y62" s="185"/>
      <c r="Z62" s="187" t="str">
        <f t="shared" si="2"/>
        <v/>
      </c>
    </row>
    <row r="63" spans="2:26" ht="15.75" hidden="1" x14ac:dyDescent="0.25">
      <c r="B63" s="184" t="str">
        <f t="shared" si="0"/>
        <v/>
      </c>
      <c r="C63" s="178" t="str">
        <f>'התחשיב הבסיסי'!C63</f>
        <v/>
      </c>
      <c r="D63" s="170" t="str">
        <f>IF(C63="","",IF(הגנה!F63="",$AA$1,הגנה!F63))</f>
        <v/>
      </c>
      <c r="E63" s="179" t="str">
        <f>IF(C63="","",IF(הגנה!E63="",$AA$1,הגנה!E63))</f>
        <v/>
      </c>
      <c r="F63" s="179" t="str">
        <f>IF(B63="","",'התחשיב הבסיסי'!AF63)</f>
        <v/>
      </c>
      <c r="G63" s="170" t="str">
        <f>IF(C63="","",הגנה!AV63)</f>
        <v/>
      </c>
      <c r="H63" s="180" t="str">
        <f>IF(C63="","",הגנה!AW63)</f>
        <v/>
      </c>
      <c r="I63" s="186" t="str">
        <f>IF($C63="","",'הגבלה לסכום מבוקש (1)'!D63)</f>
        <v/>
      </c>
      <c r="J63" s="182" t="str">
        <f>'הגבלה לסכום מבוקש (2)'!W63</f>
        <v/>
      </c>
      <c r="K63" s="154" t="str">
        <f t="shared" si="1"/>
        <v/>
      </c>
      <c r="L63" s="185"/>
      <c r="M63" s="185"/>
      <c r="N63" s="185"/>
      <c r="O63" s="185"/>
      <c r="P63" s="185"/>
      <c r="Q63" s="185"/>
      <c r="R63" s="185"/>
      <c r="S63" s="185"/>
      <c r="T63" s="185"/>
      <c r="U63" s="185"/>
      <c r="V63" s="185"/>
      <c r="W63" s="185"/>
      <c r="X63" s="185"/>
      <c r="Y63" s="185"/>
      <c r="Z63" s="187" t="str">
        <f t="shared" si="2"/>
        <v/>
      </c>
    </row>
    <row r="64" spans="2:26" ht="15.75" hidden="1" x14ac:dyDescent="0.25">
      <c r="B64" s="184" t="str">
        <f t="shared" si="0"/>
        <v/>
      </c>
      <c r="C64" s="178" t="str">
        <f>'התחשיב הבסיסי'!C64</f>
        <v/>
      </c>
      <c r="D64" s="170" t="str">
        <f>IF(C64="","",IF(הגנה!F64="",$AA$1,הגנה!F64))</f>
        <v/>
      </c>
      <c r="E64" s="179" t="str">
        <f>IF(C64="","",IF(הגנה!E64="",$AA$1,הגנה!E64))</f>
        <v/>
      </c>
      <c r="F64" s="179" t="str">
        <f>IF(B64="","",'התחשיב הבסיסי'!AF64)</f>
        <v/>
      </c>
      <c r="G64" s="170" t="str">
        <f>IF(C64="","",הגנה!AV64)</f>
        <v/>
      </c>
      <c r="H64" s="180" t="str">
        <f>IF(C64="","",הגנה!AW64)</f>
        <v/>
      </c>
      <c r="I64" s="186" t="str">
        <f>IF($C64="","",'הגבלה לסכום מבוקש (1)'!D64)</f>
        <v/>
      </c>
      <c r="J64" s="182" t="str">
        <f>'הגבלה לסכום מבוקש (2)'!W64</f>
        <v/>
      </c>
      <c r="K64" s="154" t="str">
        <f t="shared" si="1"/>
        <v/>
      </c>
      <c r="L64" s="185"/>
      <c r="M64" s="185"/>
      <c r="N64" s="185"/>
      <c r="O64" s="185"/>
      <c r="P64" s="185"/>
      <c r="Q64" s="185"/>
      <c r="R64" s="185"/>
      <c r="S64" s="185"/>
      <c r="T64" s="185"/>
      <c r="U64" s="185"/>
      <c r="V64" s="185"/>
      <c r="W64" s="185"/>
      <c r="X64" s="185"/>
      <c r="Y64" s="185"/>
      <c r="Z64" s="187" t="str">
        <f t="shared" si="2"/>
        <v/>
      </c>
    </row>
    <row r="65" spans="2:26" ht="15.75" hidden="1" x14ac:dyDescent="0.25">
      <c r="B65" s="184" t="str">
        <f t="shared" si="0"/>
        <v/>
      </c>
      <c r="C65" s="178" t="str">
        <f>'התחשיב הבסיסי'!C65</f>
        <v/>
      </c>
      <c r="D65" s="170" t="str">
        <f>IF(C65="","",IF(הגנה!F65="",$AA$1,הגנה!F65))</f>
        <v/>
      </c>
      <c r="E65" s="179" t="str">
        <f>IF(C65="","",IF(הגנה!E65="",$AA$1,הגנה!E65))</f>
        <v/>
      </c>
      <c r="F65" s="179" t="str">
        <f>IF(B65="","",'התחשיב הבסיסי'!AF65)</f>
        <v/>
      </c>
      <c r="G65" s="170" t="str">
        <f>IF(C65="","",הגנה!AV65)</f>
        <v/>
      </c>
      <c r="H65" s="180" t="str">
        <f>IF(C65="","",הגנה!AW65)</f>
        <v/>
      </c>
      <c r="I65" s="186" t="str">
        <f>IF($C65="","",'הגבלה לסכום מבוקש (1)'!D65)</f>
        <v/>
      </c>
      <c r="J65" s="182" t="str">
        <f>'הגבלה לסכום מבוקש (2)'!W65</f>
        <v/>
      </c>
      <c r="K65" s="154" t="str">
        <f t="shared" si="1"/>
        <v/>
      </c>
      <c r="L65" s="185"/>
      <c r="M65" s="185"/>
      <c r="N65" s="185"/>
      <c r="O65" s="185"/>
      <c r="P65" s="185"/>
      <c r="Q65" s="185"/>
      <c r="R65" s="185"/>
      <c r="S65" s="185"/>
      <c r="T65" s="185"/>
      <c r="U65" s="185"/>
      <c r="V65" s="185"/>
      <c r="W65" s="185"/>
      <c r="X65" s="185"/>
      <c r="Y65" s="185"/>
      <c r="Z65" s="187" t="str">
        <f t="shared" si="2"/>
        <v/>
      </c>
    </row>
    <row r="66" spans="2:26" ht="15.75" hidden="1" x14ac:dyDescent="0.25">
      <c r="B66" s="184" t="str">
        <f t="shared" si="0"/>
        <v/>
      </c>
      <c r="C66" s="178" t="str">
        <f>'התחשיב הבסיסי'!C66</f>
        <v/>
      </c>
      <c r="D66" s="170" t="str">
        <f>IF(C66="","",IF(הגנה!F66="",$AA$1,הגנה!F66))</f>
        <v/>
      </c>
      <c r="E66" s="179" t="str">
        <f>IF(C66="","",IF(הגנה!E66="",$AA$1,הגנה!E66))</f>
        <v/>
      </c>
      <c r="F66" s="179" t="str">
        <f>IF(B66="","",'התחשיב הבסיסי'!AF66)</f>
        <v/>
      </c>
      <c r="G66" s="170" t="str">
        <f>IF(C66="","",הגנה!AV66)</f>
        <v/>
      </c>
      <c r="H66" s="180" t="str">
        <f>IF(C66="","",הגנה!AW66)</f>
        <v/>
      </c>
      <c r="I66" s="186" t="str">
        <f>IF($C66="","",'הגבלה לסכום מבוקש (1)'!D66)</f>
        <v/>
      </c>
      <c r="J66" s="182" t="str">
        <f>'הגבלה לסכום מבוקש (2)'!W66</f>
        <v/>
      </c>
      <c r="K66" s="154" t="str">
        <f t="shared" si="1"/>
        <v/>
      </c>
      <c r="L66" s="185"/>
      <c r="M66" s="185"/>
      <c r="N66" s="185"/>
      <c r="O66" s="185"/>
      <c r="P66" s="185"/>
      <c r="Q66" s="185"/>
      <c r="R66" s="185"/>
      <c r="S66" s="185"/>
      <c r="T66" s="185"/>
      <c r="U66" s="185"/>
      <c r="V66" s="185"/>
      <c r="W66" s="185"/>
      <c r="X66" s="185"/>
      <c r="Y66" s="185"/>
      <c r="Z66" s="187" t="str">
        <f t="shared" si="2"/>
        <v/>
      </c>
    </row>
    <row r="67" spans="2:26" ht="15.75" hidden="1" x14ac:dyDescent="0.25">
      <c r="B67" s="184" t="str">
        <f t="shared" si="0"/>
        <v/>
      </c>
      <c r="C67" s="178" t="str">
        <f>'התחשיב הבסיסי'!C67</f>
        <v/>
      </c>
      <c r="D67" s="170" t="str">
        <f>IF(C67="","",IF(הגנה!F67="",$AA$1,הגנה!F67))</f>
        <v/>
      </c>
      <c r="E67" s="179" t="str">
        <f>IF(C67="","",IF(הגנה!E67="",$AA$1,הגנה!E67))</f>
        <v/>
      </c>
      <c r="F67" s="179" t="str">
        <f>IF(B67="","",'התחשיב הבסיסי'!AF67)</f>
        <v/>
      </c>
      <c r="G67" s="170" t="str">
        <f>IF(C67="","",הגנה!AV67)</f>
        <v/>
      </c>
      <c r="H67" s="180" t="str">
        <f>IF(C67="","",הגנה!AW67)</f>
        <v/>
      </c>
      <c r="I67" s="186" t="str">
        <f>IF($C67="","",'הגבלה לסכום מבוקש (1)'!D67)</f>
        <v/>
      </c>
      <c r="J67" s="182" t="str">
        <f>'הגבלה לסכום מבוקש (2)'!W67</f>
        <v/>
      </c>
      <c r="K67" s="154" t="str">
        <f t="shared" si="1"/>
        <v/>
      </c>
      <c r="L67" s="185"/>
      <c r="M67" s="185"/>
      <c r="N67" s="185"/>
      <c r="O67" s="185"/>
      <c r="P67" s="185"/>
      <c r="Q67" s="185"/>
      <c r="R67" s="185"/>
      <c r="S67" s="185"/>
      <c r="T67" s="185"/>
      <c r="U67" s="185"/>
      <c r="V67" s="185"/>
      <c r="W67" s="185"/>
      <c r="X67" s="185"/>
      <c r="Y67" s="185"/>
      <c r="Z67" s="187" t="str">
        <f t="shared" si="2"/>
        <v/>
      </c>
    </row>
    <row r="68" spans="2:26" ht="15.75" hidden="1" x14ac:dyDescent="0.25">
      <c r="B68" s="184" t="str">
        <f t="shared" si="0"/>
        <v/>
      </c>
      <c r="C68" s="178" t="str">
        <f>'התחשיב הבסיסי'!C68</f>
        <v/>
      </c>
      <c r="D68" s="170" t="str">
        <f>IF(C68="","",IF(הגנה!F68="",$AA$1,הגנה!F68))</f>
        <v/>
      </c>
      <c r="E68" s="179" t="str">
        <f>IF(C68="","",IF(הגנה!E68="",$AA$1,הגנה!E68))</f>
        <v/>
      </c>
      <c r="F68" s="179" t="str">
        <f>IF(B68="","",'התחשיב הבסיסי'!AF68)</f>
        <v/>
      </c>
      <c r="G68" s="170" t="str">
        <f>IF(C68="","",הגנה!AV68)</f>
        <v/>
      </c>
      <c r="H68" s="180" t="str">
        <f>IF(C68="","",הגנה!AW68)</f>
        <v/>
      </c>
      <c r="I68" s="186" t="str">
        <f>IF($C68="","",'הגבלה לסכום מבוקש (1)'!D68)</f>
        <v/>
      </c>
      <c r="J68" s="182" t="str">
        <f>'הגבלה לסכום מבוקש (2)'!W68</f>
        <v/>
      </c>
      <c r="K68" s="154" t="str">
        <f t="shared" si="1"/>
        <v/>
      </c>
      <c r="L68" s="185"/>
      <c r="M68" s="185"/>
      <c r="N68" s="185"/>
      <c r="O68" s="185"/>
      <c r="P68" s="185"/>
      <c r="Q68" s="185"/>
      <c r="R68" s="185"/>
      <c r="S68" s="185"/>
      <c r="T68" s="185"/>
      <c r="U68" s="185"/>
      <c r="V68" s="185"/>
      <c r="W68" s="185"/>
      <c r="X68" s="185"/>
      <c r="Y68" s="185"/>
      <c r="Z68" s="187" t="str">
        <f t="shared" si="2"/>
        <v/>
      </c>
    </row>
    <row r="69" spans="2:26" ht="15.75" hidden="1" x14ac:dyDescent="0.25">
      <c r="B69" s="184" t="str">
        <f t="shared" si="0"/>
        <v/>
      </c>
      <c r="C69" s="178" t="str">
        <f>'התחשיב הבסיסי'!C69</f>
        <v/>
      </c>
      <c r="D69" s="170" t="str">
        <f>IF(C69="","",IF(הגנה!F69="",$AA$1,הגנה!F69))</f>
        <v/>
      </c>
      <c r="E69" s="179" t="str">
        <f>IF(C69="","",IF(הגנה!E69="",$AA$1,הגנה!E69))</f>
        <v/>
      </c>
      <c r="F69" s="179" t="str">
        <f>IF(B69="","",'התחשיב הבסיסי'!AF69)</f>
        <v/>
      </c>
      <c r="G69" s="170" t="str">
        <f>IF(C69="","",הגנה!AV69)</f>
        <v/>
      </c>
      <c r="H69" s="180" t="str">
        <f>IF(C69="","",הגנה!AW69)</f>
        <v/>
      </c>
      <c r="I69" s="186" t="str">
        <f>IF($C69="","",'הגבלה לסכום מבוקש (1)'!D69)</f>
        <v/>
      </c>
      <c r="J69" s="182" t="str">
        <f>'הגבלה לסכום מבוקש (2)'!W69</f>
        <v/>
      </c>
      <c r="K69" s="154" t="str">
        <f t="shared" si="1"/>
        <v/>
      </c>
      <c r="L69" s="185"/>
      <c r="M69" s="185"/>
      <c r="N69" s="185"/>
      <c r="O69" s="185"/>
      <c r="P69" s="185"/>
      <c r="Q69" s="185"/>
      <c r="R69" s="185"/>
      <c r="S69" s="185"/>
      <c r="T69" s="185"/>
      <c r="U69" s="185"/>
      <c r="V69" s="185"/>
      <c r="W69" s="185"/>
      <c r="X69" s="185"/>
      <c r="Y69" s="185"/>
      <c r="Z69" s="187" t="str">
        <f t="shared" si="2"/>
        <v/>
      </c>
    </row>
    <row r="70" spans="2:26" ht="15.75" hidden="1" x14ac:dyDescent="0.25">
      <c r="B70" s="184" t="str">
        <f t="shared" si="0"/>
        <v/>
      </c>
      <c r="C70" s="178" t="str">
        <f>'התחשיב הבסיסי'!C70</f>
        <v/>
      </c>
      <c r="D70" s="170" t="str">
        <f>IF(C70="","",IF(הגנה!F70="",$AA$1,הגנה!F70))</f>
        <v/>
      </c>
      <c r="E70" s="179" t="str">
        <f>IF(C70="","",IF(הגנה!E70="",$AA$1,הגנה!E70))</f>
        <v/>
      </c>
      <c r="F70" s="179" t="str">
        <f>IF(B70="","",'התחשיב הבסיסי'!AF70)</f>
        <v/>
      </c>
      <c r="G70" s="170" t="str">
        <f>IF(C70="","",הגנה!AV70)</f>
        <v/>
      </c>
      <c r="H70" s="180" t="str">
        <f>IF(C70="","",הגנה!AW70)</f>
        <v/>
      </c>
      <c r="I70" s="186" t="str">
        <f>IF($C70="","",'הגבלה לסכום מבוקש (1)'!D70)</f>
        <v/>
      </c>
      <c r="J70" s="182" t="str">
        <f>'הגבלה לסכום מבוקש (2)'!W70</f>
        <v/>
      </c>
      <c r="K70" s="154" t="str">
        <f t="shared" si="1"/>
        <v/>
      </c>
      <c r="L70" s="185"/>
      <c r="M70" s="185"/>
      <c r="N70" s="185"/>
      <c r="O70" s="185"/>
      <c r="P70" s="185"/>
      <c r="Q70" s="185"/>
      <c r="R70" s="185"/>
      <c r="S70" s="185"/>
      <c r="T70" s="185"/>
      <c r="U70" s="185"/>
      <c r="V70" s="185"/>
      <c r="W70" s="185"/>
      <c r="X70" s="185"/>
      <c r="Y70" s="185"/>
      <c r="Z70" s="187" t="str">
        <f t="shared" si="2"/>
        <v/>
      </c>
    </row>
    <row r="71" spans="2:26" ht="15.75" hidden="1" x14ac:dyDescent="0.25">
      <c r="B71" s="184" t="str">
        <f t="shared" si="0"/>
        <v/>
      </c>
      <c r="C71" s="178" t="str">
        <f>'התחשיב הבסיסי'!C71</f>
        <v/>
      </c>
      <c r="D71" s="170" t="str">
        <f>IF(C71="","",IF(הגנה!F71="",$AA$1,הגנה!F71))</f>
        <v/>
      </c>
      <c r="E71" s="179" t="str">
        <f>IF(C71="","",IF(הגנה!E71="",$AA$1,הגנה!E71))</f>
        <v/>
      </c>
      <c r="F71" s="179" t="str">
        <f>IF(B71="","",'התחשיב הבסיסי'!AF71)</f>
        <v/>
      </c>
      <c r="G71" s="170" t="str">
        <f>IF(C71="","",הגנה!AV71)</f>
        <v/>
      </c>
      <c r="H71" s="180" t="str">
        <f>IF(C71="","",הגנה!AW71)</f>
        <v/>
      </c>
      <c r="I71" s="186" t="str">
        <f>IF($C71="","",'הגבלה לסכום מבוקש (1)'!D71)</f>
        <v/>
      </c>
      <c r="J71" s="182" t="str">
        <f>'הגבלה לסכום מבוקש (2)'!W71</f>
        <v/>
      </c>
      <c r="K71" s="154" t="str">
        <f t="shared" si="1"/>
        <v/>
      </c>
      <c r="L71" s="185"/>
      <c r="M71" s="185"/>
      <c r="N71" s="185"/>
      <c r="O71" s="185"/>
      <c r="P71" s="185"/>
      <c r="Q71" s="185"/>
      <c r="R71" s="185"/>
      <c r="S71" s="185"/>
      <c r="T71" s="185"/>
      <c r="U71" s="185"/>
      <c r="V71" s="185"/>
      <c r="W71" s="185"/>
      <c r="X71" s="185"/>
      <c r="Y71" s="185"/>
      <c r="Z71" s="187" t="str">
        <f t="shared" si="2"/>
        <v/>
      </c>
    </row>
    <row r="72" spans="2:26" ht="15.75" hidden="1" x14ac:dyDescent="0.25">
      <c r="B72" s="184" t="str">
        <f t="shared" si="0"/>
        <v/>
      </c>
      <c r="C72" s="178" t="str">
        <f>'התחשיב הבסיסי'!C72</f>
        <v/>
      </c>
      <c r="D72" s="170" t="str">
        <f>IF(C72="","",IF(הגנה!F72="",$AA$1,הגנה!F72))</f>
        <v/>
      </c>
      <c r="E72" s="179" t="str">
        <f>IF(C72="","",IF(הגנה!E72="",$AA$1,הגנה!E72))</f>
        <v/>
      </c>
      <c r="F72" s="179" t="str">
        <f>IF(B72="","",'התחשיב הבסיסי'!AF72)</f>
        <v/>
      </c>
      <c r="G72" s="170" t="str">
        <f>IF(C72="","",הגנה!AV72)</f>
        <v/>
      </c>
      <c r="H72" s="180" t="str">
        <f>IF(C72="","",הגנה!AW72)</f>
        <v/>
      </c>
      <c r="I72" s="186" t="str">
        <f>IF($C72="","",'הגבלה לסכום מבוקש (1)'!D72)</f>
        <v/>
      </c>
      <c r="J72" s="182" t="str">
        <f>'הגבלה לסכום מבוקש (2)'!W72</f>
        <v/>
      </c>
      <c r="K72" s="154" t="str">
        <f t="shared" si="1"/>
        <v/>
      </c>
      <c r="L72" s="185"/>
      <c r="M72" s="185"/>
      <c r="N72" s="185"/>
      <c r="O72" s="185"/>
      <c r="P72" s="185"/>
      <c r="Q72" s="185"/>
      <c r="R72" s="185"/>
      <c r="S72" s="185"/>
      <c r="T72" s="185"/>
      <c r="U72" s="185"/>
      <c r="V72" s="185"/>
      <c r="W72" s="185"/>
      <c r="X72" s="185"/>
      <c r="Y72" s="185"/>
      <c r="Z72" s="187" t="str">
        <f t="shared" si="2"/>
        <v/>
      </c>
    </row>
    <row r="73" spans="2:26" ht="15.75" hidden="1" x14ac:dyDescent="0.25">
      <c r="B73" s="184" t="str">
        <f t="shared" si="0"/>
        <v/>
      </c>
      <c r="C73" s="178" t="str">
        <f>'התחשיב הבסיסי'!C73</f>
        <v/>
      </c>
      <c r="D73" s="170" t="str">
        <f>IF(C73="","",IF(הגנה!F73="",$AA$1,הגנה!F73))</f>
        <v/>
      </c>
      <c r="E73" s="179" t="str">
        <f>IF(C73="","",IF(הגנה!E73="",$AA$1,הגנה!E73))</f>
        <v/>
      </c>
      <c r="F73" s="179" t="str">
        <f>IF(B73="","",'התחשיב הבסיסי'!AF73)</f>
        <v/>
      </c>
      <c r="G73" s="170" t="str">
        <f>IF(C73="","",הגנה!AV73)</f>
        <v/>
      </c>
      <c r="H73" s="180" t="str">
        <f>IF(C73="","",הגנה!AW73)</f>
        <v/>
      </c>
      <c r="I73" s="186" t="str">
        <f>IF($C73="","",'הגבלה לסכום מבוקש (1)'!D73)</f>
        <v/>
      </c>
      <c r="J73" s="182" t="str">
        <f>'הגבלה לסכום מבוקש (2)'!W73</f>
        <v/>
      </c>
      <c r="K73" s="154" t="str">
        <f t="shared" si="1"/>
        <v/>
      </c>
      <c r="L73" s="185"/>
      <c r="M73" s="185"/>
      <c r="N73" s="185"/>
      <c r="O73" s="185"/>
      <c r="P73" s="185"/>
      <c r="Q73" s="185"/>
      <c r="R73" s="185"/>
      <c r="S73" s="185"/>
      <c r="T73" s="185"/>
      <c r="U73" s="185"/>
      <c r="V73" s="185"/>
      <c r="W73" s="185"/>
      <c r="X73" s="185"/>
      <c r="Y73" s="185"/>
      <c r="Z73" s="187" t="str">
        <f t="shared" si="2"/>
        <v/>
      </c>
    </row>
    <row r="74" spans="2:26" ht="15.75" hidden="1" x14ac:dyDescent="0.25">
      <c r="B74" s="184" t="str">
        <f t="shared" si="0"/>
        <v/>
      </c>
      <c r="C74" s="178" t="str">
        <f>'התחשיב הבסיסי'!C74</f>
        <v/>
      </c>
      <c r="D74" s="170" t="str">
        <f>IF(C74="","",IF(הגנה!F74="",$AA$1,הגנה!F74))</f>
        <v/>
      </c>
      <c r="E74" s="179" t="str">
        <f>IF(C74="","",IF(הגנה!E74="",$AA$1,הגנה!E74))</f>
        <v/>
      </c>
      <c r="F74" s="179" t="str">
        <f>IF(B74="","",'התחשיב הבסיסי'!AF74)</f>
        <v/>
      </c>
      <c r="G74" s="170" t="str">
        <f>IF(C74="","",הגנה!AV74)</f>
        <v/>
      </c>
      <c r="H74" s="180" t="str">
        <f>IF(C74="","",הגנה!AW74)</f>
        <v/>
      </c>
      <c r="I74" s="186" t="str">
        <f>IF($C74="","",'הגבלה לסכום מבוקש (1)'!D74)</f>
        <v/>
      </c>
      <c r="J74" s="182" t="str">
        <f>'הגבלה לסכום מבוקש (2)'!W74</f>
        <v/>
      </c>
      <c r="K74" s="154" t="str">
        <f t="shared" si="1"/>
        <v/>
      </c>
      <c r="L74" s="185"/>
      <c r="M74" s="185"/>
      <c r="N74" s="185"/>
      <c r="O74" s="185"/>
      <c r="P74" s="185"/>
      <c r="Q74" s="185"/>
      <c r="R74" s="185"/>
      <c r="S74" s="185"/>
      <c r="T74" s="185"/>
      <c r="U74" s="185"/>
      <c r="V74" s="185"/>
      <c r="W74" s="185"/>
      <c r="X74" s="185"/>
      <c r="Y74" s="185"/>
      <c r="Z74" s="187" t="str">
        <f t="shared" si="2"/>
        <v/>
      </c>
    </row>
    <row r="75" spans="2:26" ht="15.75" hidden="1" x14ac:dyDescent="0.25">
      <c r="B75" s="184" t="str">
        <f t="shared" si="0"/>
        <v/>
      </c>
      <c r="C75" s="178" t="str">
        <f>'התחשיב הבסיסי'!C75</f>
        <v/>
      </c>
      <c r="D75" s="170" t="str">
        <f>IF(C75="","",IF(הגנה!F75="",$AA$1,הגנה!F75))</f>
        <v/>
      </c>
      <c r="E75" s="179" t="str">
        <f>IF(C75="","",IF(הגנה!E75="",$AA$1,הגנה!E75))</f>
        <v/>
      </c>
      <c r="F75" s="179" t="str">
        <f>IF(B75="","",'התחשיב הבסיסי'!AF75)</f>
        <v/>
      </c>
      <c r="G75" s="170" t="str">
        <f>IF(C75="","",הגנה!AV75)</f>
        <v/>
      </c>
      <c r="H75" s="180" t="str">
        <f>IF(C75="","",הגנה!AW75)</f>
        <v/>
      </c>
      <c r="I75" s="186" t="str">
        <f>IF($C75="","",'הגבלה לסכום מבוקש (1)'!D75)</f>
        <v/>
      </c>
      <c r="J75" s="182" t="str">
        <f>'הגבלה לסכום מבוקש (2)'!W75</f>
        <v/>
      </c>
      <c r="K75" s="154" t="str">
        <f t="shared" si="1"/>
        <v/>
      </c>
      <c r="L75" s="185"/>
      <c r="M75" s="185"/>
      <c r="N75" s="185"/>
      <c r="O75" s="185"/>
      <c r="P75" s="185"/>
      <c r="Q75" s="185"/>
      <c r="R75" s="185"/>
      <c r="S75" s="185"/>
      <c r="T75" s="185"/>
      <c r="U75" s="185"/>
      <c r="V75" s="185"/>
      <c r="W75" s="185"/>
      <c r="X75" s="185"/>
      <c r="Y75" s="185"/>
      <c r="Z75" s="187" t="str">
        <f t="shared" si="2"/>
        <v/>
      </c>
    </row>
    <row r="76" spans="2:26" ht="15.75" hidden="1" x14ac:dyDescent="0.25">
      <c r="B76" s="184" t="str">
        <f t="shared" si="0"/>
        <v/>
      </c>
      <c r="C76" s="178" t="str">
        <f>'התחשיב הבסיסי'!C76</f>
        <v/>
      </c>
      <c r="D76" s="170" t="str">
        <f>IF(C76="","",IF(הגנה!F76="",$AA$1,הגנה!F76))</f>
        <v/>
      </c>
      <c r="E76" s="179" t="str">
        <f>IF(C76="","",IF(הגנה!E76="",$AA$1,הגנה!E76))</f>
        <v/>
      </c>
      <c r="F76" s="179" t="str">
        <f>IF(B76="","",'התחשיב הבסיסי'!AF76)</f>
        <v/>
      </c>
      <c r="G76" s="170" t="str">
        <f>IF(C76="","",הגנה!AV76)</f>
        <v/>
      </c>
      <c r="H76" s="180" t="str">
        <f>IF(C76="","",הגנה!AW76)</f>
        <v/>
      </c>
      <c r="I76" s="186" t="str">
        <f>IF($C76="","",'הגבלה לסכום מבוקש (1)'!D76)</f>
        <v/>
      </c>
      <c r="J76" s="182" t="str">
        <f>'הגבלה לסכום מבוקש (2)'!W76</f>
        <v/>
      </c>
      <c r="K76" s="154" t="str">
        <f t="shared" si="1"/>
        <v/>
      </c>
      <c r="L76" s="185"/>
      <c r="M76" s="185"/>
      <c r="N76" s="185"/>
      <c r="O76" s="185"/>
      <c r="P76" s="185"/>
      <c r="Q76" s="185"/>
      <c r="R76" s="185"/>
      <c r="S76" s="185"/>
      <c r="T76" s="185"/>
      <c r="U76" s="185"/>
      <c r="V76" s="185"/>
      <c r="W76" s="185"/>
      <c r="X76" s="185"/>
      <c r="Y76" s="185"/>
      <c r="Z76" s="187" t="str">
        <f t="shared" si="2"/>
        <v/>
      </c>
    </row>
    <row r="77" spans="2:26" ht="15.75" hidden="1" x14ac:dyDescent="0.25">
      <c r="B77" s="184" t="str">
        <f t="shared" si="0"/>
        <v/>
      </c>
      <c r="C77" s="178" t="str">
        <f>'התחשיב הבסיסי'!C77</f>
        <v/>
      </c>
      <c r="D77" s="170" t="str">
        <f>IF(C77="","",IF(הגנה!F77="",$AA$1,הגנה!F77))</f>
        <v/>
      </c>
      <c r="E77" s="179" t="str">
        <f>IF(C77="","",IF(הגנה!E77="",$AA$1,הגנה!E77))</f>
        <v/>
      </c>
      <c r="F77" s="179" t="str">
        <f>IF(B77="","",'התחשיב הבסיסי'!AF77)</f>
        <v/>
      </c>
      <c r="G77" s="170" t="str">
        <f>IF(C77="","",הגנה!AV77)</f>
        <v/>
      </c>
      <c r="H77" s="180" t="str">
        <f>IF(C77="","",הגנה!AW77)</f>
        <v/>
      </c>
      <c r="I77" s="186" t="str">
        <f>IF($C77="","",'הגבלה לסכום מבוקש (1)'!D77)</f>
        <v/>
      </c>
      <c r="J77" s="182" t="str">
        <f>'הגבלה לסכום מבוקש (2)'!W77</f>
        <v/>
      </c>
      <c r="K77" s="154" t="str">
        <f t="shared" si="1"/>
        <v/>
      </c>
      <c r="L77" s="185"/>
      <c r="M77" s="185"/>
      <c r="N77" s="185"/>
      <c r="O77" s="185"/>
      <c r="P77" s="185"/>
      <c r="Q77" s="185"/>
      <c r="R77" s="185"/>
      <c r="S77" s="185"/>
      <c r="T77" s="185"/>
      <c r="U77" s="185"/>
      <c r="V77" s="185"/>
      <c r="W77" s="185"/>
      <c r="X77" s="185"/>
      <c r="Y77" s="185"/>
      <c r="Z77" s="187" t="str">
        <f t="shared" si="2"/>
        <v/>
      </c>
    </row>
    <row r="78" spans="2:26" ht="15.75" hidden="1" x14ac:dyDescent="0.25">
      <c r="B78" s="184" t="str">
        <f t="shared" si="0"/>
        <v/>
      </c>
      <c r="C78" s="178" t="str">
        <f>'התחשיב הבסיסי'!C78</f>
        <v/>
      </c>
      <c r="D78" s="170" t="str">
        <f>IF(C78="","",IF(הגנה!F78="",$AA$1,הגנה!F78))</f>
        <v/>
      </c>
      <c r="E78" s="179" t="str">
        <f>IF(C78="","",IF(הגנה!E78="",$AA$1,הגנה!E78))</f>
        <v/>
      </c>
      <c r="F78" s="179" t="str">
        <f>IF(B78="","",'התחשיב הבסיסי'!AF78)</f>
        <v/>
      </c>
      <c r="G78" s="170" t="str">
        <f>IF(C78="","",הגנה!AV78)</f>
        <v/>
      </c>
      <c r="H78" s="180" t="str">
        <f>IF(C78="","",הגנה!AW78)</f>
        <v/>
      </c>
      <c r="I78" s="186" t="str">
        <f>IF($C78="","",'הגבלה לסכום מבוקש (1)'!D78)</f>
        <v/>
      </c>
      <c r="J78" s="182" t="str">
        <f>'הגבלה לסכום מבוקש (2)'!W78</f>
        <v/>
      </c>
      <c r="K78" s="154" t="str">
        <f t="shared" si="1"/>
        <v/>
      </c>
      <c r="L78" s="185"/>
      <c r="M78" s="185"/>
      <c r="N78" s="185"/>
      <c r="O78" s="185"/>
      <c r="P78" s="185"/>
      <c r="Q78" s="185"/>
      <c r="R78" s="185"/>
      <c r="S78" s="185"/>
      <c r="T78" s="185"/>
      <c r="U78" s="185"/>
      <c r="V78" s="185"/>
      <c r="W78" s="185"/>
      <c r="X78" s="185"/>
      <c r="Y78" s="185"/>
      <c r="Z78" s="187" t="str">
        <f t="shared" si="2"/>
        <v/>
      </c>
    </row>
    <row r="79" spans="2:26" ht="15.75" hidden="1" x14ac:dyDescent="0.25">
      <c r="B79" s="184" t="str">
        <f t="shared" si="0"/>
        <v/>
      </c>
      <c r="C79" s="178" t="str">
        <f>'התחשיב הבסיסי'!C79</f>
        <v/>
      </c>
      <c r="D79" s="170" t="str">
        <f>IF(C79="","",IF(הגנה!F79="",$AA$1,הגנה!F79))</f>
        <v/>
      </c>
      <c r="E79" s="179" t="str">
        <f>IF(C79="","",IF(הגנה!E79="",$AA$1,הגנה!E79))</f>
        <v/>
      </c>
      <c r="F79" s="179" t="str">
        <f>IF(B79="","",'התחשיב הבסיסי'!AF79)</f>
        <v/>
      </c>
      <c r="G79" s="170" t="str">
        <f>IF(C79="","",הגנה!AV79)</f>
        <v/>
      </c>
      <c r="H79" s="180" t="str">
        <f>IF(C79="","",הגנה!AW79)</f>
        <v/>
      </c>
      <c r="I79" s="186" t="str">
        <f>IF($C79="","",'הגבלה לסכום מבוקש (1)'!D79)</f>
        <v/>
      </c>
      <c r="J79" s="182" t="str">
        <f>'הגבלה לסכום מבוקש (2)'!W79</f>
        <v/>
      </c>
      <c r="K79" s="154" t="str">
        <f t="shared" si="1"/>
        <v/>
      </c>
      <c r="L79" s="185"/>
      <c r="M79" s="185"/>
      <c r="N79" s="185"/>
      <c r="O79" s="185"/>
      <c r="P79" s="185"/>
      <c r="Q79" s="185"/>
      <c r="R79" s="185"/>
      <c r="S79" s="185"/>
      <c r="T79" s="185"/>
      <c r="U79" s="185"/>
      <c r="V79" s="185"/>
      <c r="W79" s="185"/>
      <c r="X79" s="185"/>
      <c r="Y79" s="185"/>
      <c r="Z79" s="187" t="str">
        <f t="shared" si="2"/>
        <v/>
      </c>
    </row>
    <row r="80" spans="2:26" ht="15.75" hidden="1" x14ac:dyDescent="0.25">
      <c r="B80" s="184" t="str">
        <f t="shared" si="0"/>
        <v/>
      </c>
      <c r="C80" s="178" t="str">
        <f>'התחשיב הבסיסי'!C80</f>
        <v/>
      </c>
      <c r="D80" s="170" t="str">
        <f>IF(C80="","",IF(הגנה!F80="",$AA$1,הגנה!F80))</f>
        <v/>
      </c>
      <c r="E80" s="179" t="str">
        <f>IF(C80="","",IF(הגנה!E80="",$AA$1,הגנה!E80))</f>
        <v/>
      </c>
      <c r="F80" s="179" t="str">
        <f>IF(B80="","",'התחשיב הבסיסי'!AF80)</f>
        <v/>
      </c>
      <c r="G80" s="170" t="str">
        <f>IF(C80="","",הגנה!AV80)</f>
        <v/>
      </c>
      <c r="H80" s="180" t="str">
        <f>IF(C80="","",הגנה!AW80)</f>
        <v/>
      </c>
      <c r="I80" s="186" t="str">
        <f>IF($C80="","",'הגבלה לסכום מבוקש (1)'!D80)</f>
        <v/>
      </c>
      <c r="J80" s="182" t="str">
        <f>'הגבלה לסכום מבוקש (2)'!W80</f>
        <v/>
      </c>
      <c r="K80" s="154" t="str">
        <f t="shared" si="1"/>
        <v/>
      </c>
      <c r="L80" s="185"/>
      <c r="M80" s="185"/>
      <c r="N80" s="185"/>
      <c r="O80" s="185"/>
      <c r="P80" s="185"/>
      <c r="Q80" s="185"/>
      <c r="R80" s="185"/>
      <c r="S80" s="185"/>
      <c r="T80" s="185"/>
      <c r="U80" s="185"/>
      <c r="V80" s="185"/>
      <c r="W80" s="185"/>
      <c r="X80" s="185"/>
      <c r="Y80" s="185"/>
      <c r="Z80" s="187" t="str">
        <f t="shared" si="2"/>
        <v/>
      </c>
    </row>
    <row r="81" spans="2:26" ht="15.75" hidden="1" x14ac:dyDescent="0.25">
      <c r="B81" s="184" t="str">
        <f t="shared" si="0"/>
        <v/>
      </c>
      <c r="C81" s="178" t="str">
        <f>'התחשיב הבסיסי'!C81</f>
        <v/>
      </c>
      <c r="D81" s="170" t="str">
        <f>IF(C81="","",IF(הגנה!F81="",$AA$1,הגנה!F81))</f>
        <v/>
      </c>
      <c r="E81" s="179" t="str">
        <f>IF(C81="","",IF(הגנה!E81="",$AA$1,הגנה!E81))</f>
        <v/>
      </c>
      <c r="F81" s="179" t="str">
        <f>IF(B81="","",'התחשיב הבסיסי'!AF81)</f>
        <v/>
      </c>
      <c r="G81" s="170" t="str">
        <f>IF(C81="","",הגנה!AV81)</f>
        <v/>
      </c>
      <c r="H81" s="180" t="str">
        <f>IF(C81="","",הגנה!AW81)</f>
        <v/>
      </c>
      <c r="I81" s="186" t="str">
        <f>IF($C81="","",'הגבלה לסכום מבוקש (1)'!D81)</f>
        <v/>
      </c>
      <c r="J81" s="182" t="str">
        <f>'הגבלה לסכום מבוקש (2)'!W81</f>
        <v/>
      </c>
      <c r="K81" s="154" t="str">
        <f t="shared" si="1"/>
        <v/>
      </c>
      <c r="L81" s="185"/>
      <c r="M81" s="185"/>
      <c r="N81" s="185"/>
      <c r="O81" s="185"/>
      <c r="P81" s="185"/>
      <c r="Q81" s="185"/>
      <c r="R81" s="185"/>
      <c r="S81" s="185"/>
      <c r="T81" s="185"/>
      <c r="U81" s="185"/>
      <c r="V81" s="185"/>
      <c r="W81" s="185"/>
      <c r="X81" s="185"/>
      <c r="Y81" s="185"/>
      <c r="Z81" s="187" t="str">
        <f t="shared" si="2"/>
        <v/>
      </c>
    </row>
    <row r="82" spans="2:26" ht="15.75" hidden="1" x14ac:dyDescent="0.25">
      <c r="B82" s="184" t="str">
        <f t="shared" si="0"/>
        <v/>
      </c>
      <c r="C82" s="178" t="str">
        <f>'התחשיב הבסיסי'!C82</f>
        <v/>
      </c>
      <c r="D82" s="170" t="str">
        <f>IF(C82="","",IF(הגנה!F82="",$AA$1,הגנה!F82))</f>
        <v/>
      </c>
      <c r="E82" s="179" t="str">
        <f>IF(C82="","",IF(הגנה!E82="",$AA$1,הגנה!E82))</f>
        <v/>
      </c>
      <c r="F82" s="179" t="str">
        <f>IF(B82="","",'התחשיב הבסיסי'!AF82)</f>
        <v/>
      </c>
      <c r="G82" s="170" t="str">
        <f>IF(C82="","",הגנה!AV82)</f>
        <v/>
      </c>
      <c r="H82" s="180" t="str">
        <f>IF(C82="","",הגנה!AW82)</f>
        <v/>
      </c>
      <c r="I82" s="186" t="str">
        <f>IF($C82="","",'הגבלה לסכום מבוקש (1)'!D82)</f>
        <v/>
      </c>
      <c r="J82" s="182" t="str">
        <f>'הגבלה לסכום מבוקש (2)'!W82</f>
        <v/>
      </c>
      <c r="K82" s="154" t="str">
        <f t="shared" si="1"/>
        <v/>
      </c>
      <c r="L82" s="185"/>
      <c r="M82" s="185"/>
      <c r="N82" s="185"/>
      <c r="O82" s="185"/>
      <c r="P82" s="185"/>
      <c r="Q82" s="185"/>
      <c r="R82" s="185"/>
      <c r="S82" s="185"/>
      <c r="T82" s="185"/>
      <c r="U82" s="185"/>
      <c r="V82" s="185"/>
      <c r="W82" s="185"/>
      <c r="X82" s="185"/>
      <c r="Y82" s="185"/>
      <c r="Z82" s="187" t="str">
        <f t="shared" si="2"/>
        <v/>
      </c>
    </row>
    <row r="83" spans="2:26" ht="15.75" hidden="1" x14ac:dyDescent="0.25">
      <c r="B83" s="184" t="str">
        <f t="shared" si="0"/>
        <v/>
      </c>
      <c r="C83" s="178" t="str">
        <f>'התחשיב הבסיסי'!C83</f>
        <v/>
      </c>
      <c r="D83" s="170" t="str">
        <f>IF(C83="","",IF(הגנה!F83="",$AA$1,הגנה!F83))</f>
        <v/>
      </c>
      <c r="E83" s="179" t="str">
        <f>IF(C83="","",IF(הגנה!E83="",$AA$1,הגנה!E83))</f>
        <v/>
      </c>
      <c r="F83" s="179" t="str">
        <f>IF(B83="","",'התחשיב הבסיסי'!AF83)</f>
        <v/>
      </c>
      <c r="G83" s="170" t="str">
        <f>IF(C83="","",הגנה!AV83)</f>
        <v/>
      </c>
      <c r="H83" s="180" t="str">
        <f>IF(C83="","",הגנה!AW83)</f>
        <v/>
      </c>
      <c r="I83" s="186" t="str">
        <f>IF($C83="","",'הגבלה לסכום מבוקש (1)'!D83)</f>
        <v/>
      </c>
      <c r="J83" s="182" t="str">
        <f>'הגבלה לסכום מבוקש (2)'!W83</f>
        <v/>
      </c>
      <c r="K83" s="154" t="str">
        <f t="shared" si="1"/>
        <v/>
      </c>
      <c r="L83" s="185"/>
      <c r="M83" s="185"/>
      <c r="N83" s="185"/>
      <c r="O83" s="185"/>
      <c r="P83" s="185"/>
      <c r="Q83" s="185"/>
      <c r="R83" s="185"/>
      <c r="S83" s="185"/>
      <c r="T83" s="185"/>
      <c r="U83" s="185"/>
      <c r="V83" s="185"/>
      <c r="W83" s="185"/>
      <c r="X83" s="185"/>
      <c r="Y83" s="185"/>
      <c r="Z83" s="187" t="str">
        <f t="shared" si="2"/>
        <v/>
      </c>
    </row>
    <row r="84" spans="2:26" ht="15.75" hidden="1" x14ac:dyDescent="0.25">
      <c r="B84" s="184" t="str">
        <f t="shared" si="0"/>
        <v/>
      </c>
      <c r="C84" s="178" t="str">
        <f>'התחשיב הבסיסי'!C84</f>
        <v/>
      </c>
      <c r="D84" s="170" t="str">
        <f>IF(C84="","",IF(הגנה!F84="",$AA$1,הגנה!F84))</f>
        <v/>
      </c>
      <c r="E84" s="179" t="str">
        <f>IF(C84="","",IF(הגנה!E84="",$AA$1,הגנה!E84))</f>
        <v/>
      </c>
      <c r="F84" s="179" t="str">
        <f>IF(B84="","",'התחשיב הבסיסי'!AF84)</f>
        <v/>
      </c>
      <c r="G84" s="170" t="str">
        <f>IF(C84="","",הגנה!AV84)</f>
        <v/>
      </c>
      <c r="H84" s="180" t="str">
        <f>IF(C84="","",הגנה!AW84)</f>
        <v/>
      </c>
      <c r="I84" s="186" t="str">
        <f>IF($C84="","",'הגבלה לסכום מבוקש (1)'!D84)</f>
        <v/>
      </c>
      <c r="J84" s="182" t="str">
        <f>'הגבלה לסכום מבוקש (2)'!W84</f>
        <v/>
      </c>
      <c r="K84" s="154" t="str">
        <f t="shared" si="1"/>
        <v/>
      </c>
      <c r="L84" s="185"/>
      <c r="M84" s="185"/>
      <c r="N84" s="185"/>
      <c r="O84" s="185"/>
      <c r="P84" s="185"/>
      <c r="Q84" s="185"/>
      <c r="R84" s="185"/>
      <c r="S84" s="185"/>
      <c r="T84" s="185"/>
      <c r="U84" s="185"/>
      <c r="V84" s="185"/>
      <c r="W84" s="185"/>
      <c r="X84" s="185"/>
      <c r="Y84" s="185"/>
      <c r="Z84" s="187" t="str">
        <f t="shared" si="2"/>
        <v/>
      </c>
    </row>
    <row r="85" spans="2:26" ht="15.75" hidden="1" x14ac:dyDescent="0.25">
      <c r="B85" s="184" t="str">
        <f t="shared" si="0"/>
        <v/>
      </c>
      <c r="C85" s="178" t="str">
        <f>'התחשיב הבסיסי'!C85</f>
        <v/>
      </c>
      <c r="D85" s="170" t="str">
        <f>IF(C85="","",IF(הגנה!F85="",$AA$1,הגנה!F85))</f>
        <v/>
      </c>
      <c r="E85" s="179" t="str">
        <f>IF(C85="","",IF(הגנה!E85="",$AA$1,הגנה!E85))</f>
        <v/>
      </c>
      <c r="F85" s="179" t="str">
        <f>IF(B85="","",'התחשיב הבסיסי'!AF85)</f>
        <v/>
      </c>
      <c r="G85" s="170" t="str">
        <f>IF(C85="","",הגנה!AV85)</f>
        <v/>
      </c>
      <c r="H85" s="180" t="str">
        <f>IF(C85="","",הגנה!AW85)</f>
        <v/>
      </c>
      <c r="I85" s="186" t="str">
        <f>IF($C85="","",'הגבלה לסכום מבוקש (1)'!D85)</f>
        <v/>
      </c>
      <c r="J85" s="182" t="str">
        <f>'הגבלה לסכום מבוקש (2)'!W85</f>
        <v/>
      </c>
      <c r="K85" s="154" t="str">
        <f t="shared" si="1"/>
        <v/>
      </c>
      <c r="L85" s="185"/>
      <c r="M85" s="185"/>
      <c r="N85" s="185"/>
      <c r="O85" s="185"/>
      <c r="P85" s="185"/>
      <c r="Q85" s="185"/>
      <c r="R85" s="185"/>
      <c r="S85" s="185"/>
      <c r="T85" s="185"/>
      <c r="U85" s="185"/>
      <c r="V85" s="185"/>
      <c r="W85" s="185"/>
      <c r="X85" s="185"/>
      <c r="Y85" s="185"/>
      <c r="Z85" s="187" t="str">
        <f t="shared" si="2"/>
        <v/>
      </c>
    </row>
    <row r="86" spans="2:26" ht="15.75" hidden="1" x14ac:dyDescent="0.25">
      <c r="B86" s="184" t="str">
        <f t="shared" si="0"/>
        <v/>
      </c>
      <c r="C86" s="178" t="str">
        <f>'התחשיב הבסיסי'!C86</f>
        <v/>
      </c>
      <c r="D86" s="170" t="str">
        <f>IF(C86="","",IF(הגנה!F86="",$AA$1,הגנה!F86))</f>
        <v/>
      </c>
      <c r="E86" s="179" t="str">
        <f>IF(C86="","",IF(הגנה!E86="",$AA$1,הגנה!E86))</f>
        <v/>
      </c>
      <c r="F86" s="179" t="str">
        <f>IF(B86="","",'התחשיב הבסיסי'!AF86)</f>
        <v/>
      </c>
      <c r="G86" s="170" t="str">
        <f>IF(C86="","",הגנה!AV86)</f>
        <v/>
      </c>
      <c r="H86" s="180" t="str">
        <f>IF(C86="","",הגנה!AW86)</f>
        <v/>
      </c>
      <c r="I86" s="186" t="str">
        <f>IF($C86="","",'הגבלה לסכום מבוקש (1)'!D86)</f>
        <v/>
      </c>
      <c r="J86" s="182" t="str">
        <f>'הגבלה לסכום מבוקש (2)'!W86</f>
        <v/>
      </c>
      <c r="K86" s="154" t="str">
        <f t="shared" si="1"/>
        <v/>
      </c>
      <c r="L86" s="185"/>
      <c r="M86" s="185"/>
      <c r="N86" s="185"/>
      <c r="O86" s="185"/>
      <c r="P86" s="185"/>
      <c r="Q86" s="185"/>
      <c r="R86" s="185"/>
      <c r="S86" s="185"/>
      <c r="T86" s="185"/>
      <c r="U86" s="185"/>
      <c r="V86" s="185"/>
      <c r="W86" s="185"/>
      <c r="X86" s="185"/>
      <c r="Y86" s="185"/>
      <c r="Z86" s="187" t="str">
        <f t="shared" si="2"/>
        <v/>
      </c>
    </row>
    <row r="87" spans="2:26" ht="15.75" hidden="1" x14ac:dyDescent="0.25">
      <c r="B87" s="184" t="str">
        <f t="shared" si="0"/>
        <v/>
      </c>
      <c r="C87" s="178" t="str">
        <f>'התחשיב הבסיסי'!C87</f>
        <v/>
      </c>
      <c r="D87" s="170" t="str">
        <f>IF(C87="","",IF(הגנה!F87="",$AA$1,הגנה!F87))</f>
        <v/>
      </c>
      <c r="E87" s="179" t="str">
        <f>IF(C87="","",IF(הגנה!E87="",$AA$1,הגנה!E87))</f>
        <v/>
      </c>
      <c r="F87" s="179" t="str">
        <f>IF(B87="","",'התחשיב הבסיסי'!AF87)</f>
        <v/>
      </c>
      <c r="G87" s="170" t="str">
        <f>IF(C87="","",הגנה!AV87)</f>
        <v/>
      </c>
      <c r="H87" s="180" t="str">
        <f>IF(C87="","",הגנה!AW87)</f>
        <v/>
      </c>
      <c r="I87" s="186" t="str">
        <f>IF($C87="","",'הגבלה לסכום מבוקש (1)'!D87)</f>
        <v/>
      </c>
      <c r="J87" s="182" t="str">
        <f>'הגבלה לסכום מבוקש (2)'!W87</f>
        <v/>
      </c>
      <c r="K87" s="154" t="str">
        <f t="shared" si="1"/>
        <v/>
      </c>
      <c r="L87" s="185"/>
      <c r="M87" s="185"/>
      <c r="N87" s="185"/>
      <c r="O87" s="185"/>
      <c r="P87" s="185"/>
      <c r="Q87" s="185"/>
      <c r="R87" s="185"/>
      <c r="S87" s="185"/>
      <c r="T87" s="185"/>
      <c r="U87" s="185"/>
      <c r="V87" s="185"/>
      <c r="W87" s="185"/>
      <c r="X87" s="185"/>
      <c r="Y87" s="185"/>
      <c r="Z87" s="187" t="str">
        <f t="shared" si="2"/>
        <v/>
      </c>
    </row>
    <row r="88" spans="2:26" ht="15.75" hidden="1" x14ac:dyDescent="0.25">
      <c r="B88" s="184" t="str">
        <f t="shared" si="0"/>
        <v/>
      </c>
      <c r="C88" s="178" t="str">
        <f>'התחשיב הבסיסי'!C88</f>
        <v/>
      </c>
      <c r="D88" s="170" t="str">
        <f>IF(C88="","",IF(הגנה!F88="",$AA$1,הגנה!F88))</f>
        <v/>
      </c>
      <c r="E88" s="179" t="str">
        <f>IF(C88="","",IF(הגנה!E88="",$AA$1,הגנה!E88))</f>
        <v/>
      </c>
      <c r="F88" s="179" t="str">
        <f>IF(B88="","",'התחשיב הבסיסי'!AF88)</f>
        <v/>
      </c>
      <c r="G88" s="170" t="str">
        <f>IF(C88="","",הגנה!AV88)</f>
        <v/>
      </c>
      <c r="H88" s="180" t="str">
        <f>IF(C88="","",הגנה!AW88)</f>
        <v/>
      </c>
      <c r="I88" s="186" t="str">
        <f>IF($C88="","",'הגבלה לסכום מבוקש (1)'!D88)</f>
        <v/>
      </c>
      <c r="J88" s="182" t="str">
        <f>'הגבלה לסכום מבוקש (2)'!W88</f>
        <v/>
      </c>
      <c r="K88" s="154" t="str">
        <f t="shared" si="1"/>
        <v/>
      </c>
      <c r="L88" s="185"/>
      <c r="M88" s="185"/>
      <c r="N88" s="185"/>
      <c r="O88" s="185"/>
      <c r="P88" s="185"/>
      <c r="Q88" s="185"/>
      <c r="R88" s="185"/>
      <c r="S88" s="185"/>
      <c r="T88" s="185"/>
      <c r="U88" s="185"/>
      <c r="V88" s="185"/>
      <c r="W88" s="185"/>
      <c r="X88" s="185"/>
      <c r="Y88" s="185"/>
      <c r="Z88" s="187" t="str">
        <f t="shared" si="2"/>
        <v/>
      </c>
    </row>
    <row r="89" spans="2:26" ht="15.75" hidden="1" x14ac:dyDescent="0.25">
      <c r="B89" s="184" t="str">
        <f t="shared" si="0"/>
        <v/>
      </c>
      <c r="C89" s="178" t="str">
        <f>'התחשיב הבסיסי'!C89</f>
        <v/>
      </c>
      <c r="D89" s="170" t="str">
        <f>IF(C89="","",IF(הגנה!F89="",$AA$1,הגנה!F89))</f>
        <v/>
      </c>
      <c r="E89" s="179" t="str">
        <f>IF(C89="","",IF(הגנה!E89="",$AA$1,הגנה!E89))</f>
        <v/>
      </c>
      <c r="F89" s="179" t="str">
        <f>IF(B89="","",'התחשיב הבסיסי'!AF89)</f>
        <v/>
      </c>
      <c r="G89" s="170" t="str">
        <f>IF(C89="","",הגנה!AV89)</f>
        <v/>
      </c>
      <c r="H89" s="180" t="str">
        <f>IF(C89="","",הגנה!AW89)</f>
        <v/>
      </c>
      <c r="I89" s="186" t="str">
        <f>IF($C89="","",'הגבלה לסכום מבוקש (1)'!D89)</f>
        <v/>
      </c>
      <c r="J89" s="182" t="str">
        <f>'הגבלה לסכום מבוקש (2)'!W89</f>
        <v/>
      </c>
      <c r="K89" s="154" t="str">
        <f t="shared" si="1"/>
        <v/>
      </c>
      <c r="L89" s="185"/>
      <c r="M89" s="185"/>
      <c r="N89" s="185"/>
      <c r="O89" s="185"/>
      <c r="P89" s="185"/>
      <c r="Q89" s="185"/>
      <c r="R89" s="185"/>
      <c r="S89" s="185"/>
      <c r="T89" s="185"/>
      <c r="U89" s="185"/>
      <c r="V89" s="185"/>
      <c r="W89" s="185"/>
      <c r="X89" s="185"/>
      <c r="Y89" s="185"/>
      <c r="Z89" s="187" t="str">
        <f t="shared" si="2"/>
        <v/>
      </c>
    </row>
    <row r="90" spans="2:26" ht="15.75" hidden="1" x14ac:dyDescent="0.25">
      <c r="B90" s="184" t="str">
        <f t="shared" si="0"/>
        <v/>
      </c>
      <c r="C90" s="178" t="str">
        <f>'התחשיב הבסיסי'!C90</f>
        <v/>
      </c>
      <c r="D90" s="170" t="str">
        <f>IF(C90="","",IF(הגנה!F90="",$AA$1,הגנה!F90))</f>
        <v/>
      </c>
      <c r="E90" s="179" t="str">
        <f>IF(C90="","",IF(הגנה!E90="",$AA$1,הגנה!E90))</f>
        <v/>
      </c>
      <c r="F90" s="179" t="str">
        <f>IF(B90="","",'התחשיב הבסיסי'!AF90)</f>
        <v/>
      </c>
      <c r="G90" s="170" t="str">
        <f>IF(C90="","",הגנה!AV90)</f>
        <v/>
      </c>
      <c r="H90" s="180" t="str">
        <f>IF(C90="","",הגנה!AW90)</f>
        <v/>
      </c>
      <c r="I90" s="186" t="str">
        <f>IF($C90="","",'הגבלה לסכום מבוקש (1)'!D90)</f>
        <v/>
      </c>
      <c r="J90" s="182" t="str">
        <f>'הגבלה לסכום מבוקש (2)'!W90</f>
        <v/>
      </c>
      <c r="K90" s="154" t="str">
        <f t="shared" si="1"/>
        <v/>
      </c>
      <c r="L90" s="185"/>
      <c r="M90" s="185"/>
      <c r="N90" s="185"/>
      <c r="O90" s="185"/>
      <c r="P90" s="185"/>
      <c r="Q90" s="185"/>
      <c r="R90" s="185"/>
      <c r="S90" s="185"/>
      <c r="T90" s="185"/>
      <c r="U90" s="185"/>
      <c r="V90" s="185"/>
      <c r="W90" s="185"/>
      <c r="X90" s="185"/>
      <c r="Y90" s="185"/>
      <c r="Z90" s="187" t="str">
        <f t="shared" si="2"/>
        <v/>
      </c>
    </row>
    <row r="91" spans="2:26" ht="15.75" hidden="1" x14ac:dyDescent="0.25">
      <c r="B91" s="184" t="str">
        <f t="shared" si="0"/>
        <v/>
      </c>
      <c r="C91" s="178" t="str">
        <f>'התחשיב הבסיסי'!C91</f>
        <v/>
      </c>
      <c r="D91" s="170" t="str">
        <f>IF(C91="","",IF(הגנה!F91="",$AA$1,הגנה!F91))</f>
        <v/>
      </c>
      <c r="E91" s="179" t="str">
        <f>IF(C91="","",IF(הגנה!E91="",$AA$1,הגנה!E91))</f>
        <v/>
      </c>
      <c r="F91" s="179" t="str">
        <f>IF(B91="","",'התחשיב הבסיסי'!AF91)</f>
        <v/>
      </c>
      <c r="G91" s="170" t="str">
        <f>IF(C91="","",הגנה!AV91)</f>
        <v/>
      </c>
      <c r="H91" s="180" t="str">
        <f>IF(C91="","",הגנה!AW91)</f>
        <v/>
      </c>
      <c r="I91" s="186" t="str">
        <f>IF($C91="","",'הגבלה לסכום מבוקש (1)'!D91)</f>
        <v/>
      </c>
      <c r="J91" s="182" t="str">
        <f>'הגבלה לסכום מבוקש (2)'!W91</f>
        <v/>
      </c>
      <c r="K91" s="154" t="str">
        <f t="shared" si="1"/>
        <v/>
      </c>
      <c r="L91" s="185"/>
      <c r="M91" s="185"/>
      <c r="N91" s="185"/>
      <c r="O91" s="185"/>
      <c r="P91" s="185"/>
      <c r="Q91" s="185"/>
      <c r="R91" s="185"/>
      <c r="S91" s="185"/>
      <c r="T91" s="185"/>
      <c r="U91" s="185"/>
      <c r="V91" s="185"/>
      <c r="W91" s="185"/>
      <c r="X91" s="185"/>
      <c r="Y91" s="185"/>
      <c r="Z91" s="187" t="str">
        <f t="shared" si="2"/>
        <v/>
      </c>
    </row>
    <row r="92" spans="2:26" ht="15.75" hidden="1" x14ac:dyDescent="0.25">
      <c r="B92" s="184" t="str">
        <f t="shared" si="0"/>
        <v/>
      </c>
      <c r="C92" s="178" t="str">
        <f>'התחשיב הבסיסי'!C92</f>
        <v/>
      </c>
      <c r="D92" s="170" t="str">
        <f>IF(C92="","",IF(הגנה!F92="",$AA$1,הגנה!F92))</f>
        <v/>
      </c>
      <c r="E92" s="179" t="str">
        <f>IF(C92="","",IF(הגנה!E92="",$AA$1,הגנה!E92))</f>
        <v/>
      </c>
      <c r="F92" s="179" t="str">
        <f>IF(B92="","",'התחשיב הבסיסי'!AF92)</f>
        <v/>
      </c>
      <c r="G92" s="170" t="str">
        <f>IF(C92="","",הגנה!AV92)</f>
        <v/>
      </c>
      <c r="H92" s="180" t="str">
        <f>IF(C92="","",הגנה!AW92)</f>
        <v/>
      </c>
      <c r="I92" s="186" t="str">
        <f>IF($C92="","",'הגבלה לסכום מבוקש (1)'!D92)</f>
        <v/>
      </c>
      <c r="J92" s="182" t="str">
        <f>'הגבלה לסכום מבוקש (2)'!W92</f>
        <v/>
      </c>
      <c r="K92" s="154" t="str">
        <f t="shared" si="1"/>
        <v/>
      </c>
      <c r="L92" s="185"/>
      <c r="M92" s="185"/>
      <c r="N92" s="185"/>
      <c r="O92" s="185"/>
      <c r="P92" s="185"/>
      <c r="Q92" s="185"/>
      <c r="R92" s="185"/>
      <c r="S92" s="185"/>
      <c r="T92" s="185"/>
      <c r="U92" s="185"/>
      <c r="V92" s="185"/>
      <c r="W92" s="185"/>
      <c r="X92" s="185"/>
      <c r="Y92" s="185"/>
      <c r="Z92" s="187" t="str">
        <f t="shared" si="2"/>
        <v/>
      </c>
    </row>
    <row r="93" spans="2:26" ht="15.75" hidden="1" x14ac:dyDescent="0.25">
      <c r="B93" s="184" t="str">
        <f t="shared" si="0"/>
        <v/>
      </c>
      <c r="C93" s="178" t="str">
        <f>'התחשיב הבסיסי'!C93</f>
        <v/>
      </c>
      <c r="D93" s="170" t="str">
        <f>IF(C93="","",IF(הגנה!F93="",$AA$1,הגנה!F93))</f>
        <v/>
      </c>
      <c r="E93" s="179" t="str">
        <f>IF(C93="","",IF(הגנה!E93="",$AA$1,הגנה!E93))</f>
        <v/>
      </c>
      <c r="F93" s="179" t="str">
        <f>IF(B93="","",'התחשיב הבסיסי'!AF93)</f>
        <v/>
      </c>
      <c r="G93" s="170" t="str">
        <f>IF(C93="","",הגנה!AV93)</f>
        <v/>
      </c>
      <c r="H93" s="180" t="str">
        <f>IF(C93="","",הגנה!AW93)</f>
        <v/>
      </c>
      <c r="I93" s="186" t="str">
        <f>IF($C93="","",'הגבלה לסכום מבוקש (1)'!D93)</f>
        <v/>
      </c>
      <c r="J93" s="182" t="str">
        <f>'הגבלה לסכום מבוקש (2)'!W93</f>
        <v/>
      </c>
      <c r="K93" s="154" t="str">
        <f t="shared" si="1"/>
        <v/>
      </c>
      <c r="L93" s="185"/>
      <c r="M93" s="185"/>
      <c r="N93" s="185"/>
      <c r="O93" s="185"/>
      <c r="P93" s="185"/>
      <c r="Q93" s="185"/>
      <c r="R93" s="185"/>
      <c r="S93" s="185"/>
      <c r="T93" s="185"/>
      <c r="U93" s="185"/>
      <c r="V93" s="185"/>
      <c r="W93" s="185"/>
      <c r="X93" s="185"/>
      <c r="Y93" s="185"/>
      <c r="Z93" s="187" t="str">
        <f t="shared" si="2"/>
        <v/>
      </c>
    </row>
    <row r="94" spans="2:26" ht="15.75" hidden="1" x14ac:dyDescent="0.25">
      <c r="B94" s="184" t="str">
        <f t="shared" si="0"/>
        <v/>
      </c>
      <c r="C94" s="178" t="str">
        <f>'התחשיב הבסיסי'!C94</f>
        <v/>
      </c>
      <c r="D94" s="170" t="str">
        <f>IF(C94="","",IF(הגנה!F94="",$AA$1,הגנה!F94))</f>
        <v/>
      </c>
      <c r="E94" s="179" t="str">
        <f>IF(C94="","",IF(הגנה!E94="",$AA$1,הגנה!E94))</f>
        <v/>
      </c>
      <c r="F94" s="179" t="str">
        <f>IF(B94="","",'התחשיב הבסיסי'!AF94)</f>
        <v/>
      </c>
      <c r="G94" s="170" t="str">
        <f>IF(C94="","",הגנה!AV94)</f>
        <v/>
      </c>
      <c r="H94" s="180" t="str">
        <f>IF(C94="","",הגנה!AW94)</f>
        <v/>
      </c>
      <c r="I94" s="186" t="str">
        <f>IF($C94="","",'הגבלה לסכום מבוקש (1)'!D94)</f>
        <v/>
      </c>
      <c r="J94" s="182" t="str">
        <f>'הגבלה לסכום מבוקש (2)'!W94</f>
        <v/>
      </c>
      <c r="K94" s="154" t="str">
        <f t="shared" si="1"/>
        <v/>
      </c>
      <c r="L94" s="185"/>
      <c r="M94" s="185"/>
      <c r="N94" s="185"/>
      <c r="O94" s="185"/>
      <c r="P94" s="185"/>
      <c r="Q94" s="185"/>
      <c r="R94" s="185"/>
      <c r="S94" s="185"/>
      <c r="T94" s="185"/>
      <c r="U94" s="185"/>
      <c r="V94" s="185"/>
      <c r="W94" s="185"/>
      <c r="X94" s="185"/>
      <c r="Y94" s="185"/>
      <c r="Z94" s="187" t="str">
        <f t="shared" si="2"/>
        <v/>
      </c>
    </row>
    <row r="95" spans="2:26" ht="15.75" hidden="1" x14ac:dyDescent="0.25">
      <c r="B95" s="184" t="str">
        <f t="shared" si="0"/>
        <v/>
      </c>
      <c r="C95" s="178" t="str">
        <f>'התחשיב הבסיסי'!C95</f>
        <v/>
      </c>
      <c r="D95" s="170" t="str">
        <f>IF(C95="","",IF(הגנה!F95="",$AA$1,הגנה!F95))</f>
        <v/>
      </c>
      <c r="E95" s="179" t="str">
        <f>IF(C95="","",IF(הגנה!E95="",$AA$1,הגנה!E95))</f>
        <v/>
      </c>
      <c r="F95" s="179" t="str">
        <f>IF(B95="","",'התחשיב הבסיסי'!AF95)</f>
        <v/>
      </c>
      <c r="G95" s="170" t="str">
        <f>IF(C95="","",הגנה!AV95)</f>
        <v/>
      </c>
      <c r="H95" s="180" t="str">
        <f>IF(C95="","",הגנה!AW95)</f>
        <v/>
      </c>
      <c r="I95" s="186" t="str">
        <f>IF($C95="","",'הגבלה לסכום מבוקש (1)'!D95)</f>
        <v/>
      </c>
      <c r="J95" s="182" t="str">
        <f>'הגבלה לסכום מבוקש (2)'!W95</f>
        <v/>
      </c>
      <c r="K95" s="154" t="str">
        <f t="shared" si="1"/>
        <v/>
      </c>
      <c r="L95" s="185"/>
      <c r="M95" s="185"/>
      <c r="N95" s="185"/>
      <c r="O95" s="185"/>
      <c r="P95" s="185"/>
      <c r="Q95" s="185"/>
      <c r="R95" s="185"/>
      <c r="S95" s="185"/>
      <c r="T95" s="185"/>
      <c r="U95" s="185"/>
      <c r="V95" s="185"/>
      <c r="W95" s="185"/>
      <c r="X95" s="185"/>
      <c r="Y95" s="185"/>
      <c r="Z95" s="187" t="str">
        <f t="shared" si="2"/>
        <v/>
      </c>
    </row>
    <row r="96" spans="2:26" ht="15.75" hidden="1" x14ac:dyDescent="0.25">
      <c r="B96" s="184" t="str">
        <f t="shared" ref="B96:B130" si="3">IF(C96="","",ROW()-30)</f>
        <v/>
      </c>
      <c r="C96" s="178" t="str">
        <f>'התחשיב הבסיסי'!C96</f>
        <v/>
      </c>
      <c r="D96" s="170" t="str">
        <f>IF(C96="","",IF(הגנה!F96="",$AA$1,הגנה!F96))</f>
        <v/>
      </c>
      <c r="E96" s="179" t="str">
        <f>IF(C96="","",IF(הגנה!E96="",$AA$1,הגנה!E96))</f>
        <v/>
      </c>
      <c r="F96" s="179" t="str">
        <f>IF(B96="","",'התחשיב הבסיסי'!AF96)</f>
        <v/>
      </c>
      <c r="G96" s="170" t="str">
        <f>IF(C96="","",הגנה!AV96)</f>
        <v/>
      </c>
      <c r="H96" s="180" t="str">
        <f>IF(C96="","",הגנה!AW96)</f>
        <v/>
      </c>
      <c r="I96" s="186" t="str">
        <f>IF($C96="","",'הגבלה לסכום מבוקש (1)'!D96)</f>
        <v/>
      </c>
      <c r="J96" s="182" t="str">
        <f>'הגבלה לסכום מבוקש (2)'!W96</f>
        <v/>
      </c>
      <c r="K96" s="154" t="str">
        <f t="shared" ref="K96:K130" si="4">IFERROR(IF(C96="","",J96-E96),$AA$1)</f>
        <v/>
      </c>
      <c r="L96" s="185"/>
      <c r="M96" s="185"/>
      <c r="N96" s="185"/>
      <c r="O96" s="185"/>
      <c r="P96" s="185"/>
      <c r="Q96" s="185"/>
      <c r="R96" s="185"/>
      <c r="S96" s="185"/>
      <c r="T96" s="185"/>
      <c r="U96" s="185"/>
      <c r="V96" s="185"/>
      <c r="W96" s="185"/>
      <c r="X96" s="185"/>
      <c r="Y96" s="185"/>
      <c r="Z96" s="187" t="str">
        <f t="shared" ref="Z96:Z130" si="5">IFERROR(IF(C96="","",K96/E96),$AA$1)</f>
        <v/>
      </c>
    </row>
    <row r="97" spans="2:26" ht="15.75" hidden="1" x14ac:dyDescent="0.25">
      <c r="B97" s="184" t="str">
        <f t="shared" si="3"/>
        <v/>
      </c>
      <c r="C97" s="178" t="str">
        <f>'התחשיב הבסיסי'!C97</f>
        <v/>
      </c>
      <c r="D97" s="170" t="str">
        <f>IF(C97="","",IF(הגנה!F97="",$AA$1,הגנה!F97))</f>
        <v/>
      </c>
      <c r="E97" s="179" t="str">
        <f>IF(C97="","",IF(הגנה!E97="",$AA$1,הגנה!E97))</f>
        <v/>
      </c>
      <c r="F97" s="179" t="str">
        <f>IF(B97="","",'התחשיב הבסיסי'!AF97)</f>
        <v/>
      </c>
      <c r="G97" s="170" t="str">
        <f>IF(C97="","",הגנה!AV97)</f>
        <v/>
      </c>
      <c r="H97" s="180" t="str">
        <f>IF(C97="","",הגנה!AW97)</f>
        <v/>
      </c>
      <c r="I97" s="186" t="str">
        <f>IF($C97="","",'הגבלה לסכום מבוקש (1)'!D97)</f>
        <v/>
      </c>
      <c r="J97" s="182" t="str">
        <f>'הגבלה לסכום מבוקש (2)'!W97</f>
        <v/>
      </c>
      <c r="K97" s="154" t="str">
        <f t="shared" si="4"/>
        <v/>
      </c>
      <c r="L97" s="185"/>
      <c r="M97" s="185"/>
      <c r="N97" s="185"/>
      <c r="O97" s="185"/>
      <c r="P97" s="185"/>
      <c r="Q97" s="185"/>
      <c r="R97" s="185"/>
      <c r="S97" s="185"/>
      <c r="T97" s="185"/>
      <c r="U97" s="185"/>
      <c r="V97" s="185"/>
      <c r="W97" s="185"/>
      <c r="X97" s="185"/>
      <c r="Y97" s="185"/>
      <c r="Z97" s="187" t="str">
        <f t="shared" si="5"/>
        <v/>
      </c>
    </row>
    <row r="98" spans="2:26" ht="15.75" hidden="1" x14ac:dyDescent="0.25">
      <c r="B98" s="184" t="str">
        <f t="shared" si="3"/>
        <v/>
      </c>
      <c r="C98" s="178" t="str">
        <f>'התחשיב הבסיסי'!C98</f>
        <v/>
      </c>
      <c r="D98" s="170" t="str">
        <f>IF(C98="","",IF(הגנה!F98="",$AA$1,הגנה!F98))</f>
        <v/>
      </c>
      <c r="E98" s="179" t="str">
        <f>IF(C98="","",IF(הגנה!E98="",$AA$1,הגנה!E98))</f>
        <v/>
      </c>
      <c r="F98" s="179" t="str">
        <f>IF(B98="","",'התחשיב הבסיסי'!AF98)</f>
        <v/>
      </c>
      <c r="G98" s="170" t="str">
        <f>IF(C98="","",הגנה!AV98)</f>
        <v/>
      </c>
      <c r="H98" s="180" t="str">
        <f>IF(C98="","",הגנה!AW98)</f>
        <v/>
      </c>
      <c r="I98" s="186" t="str">
        <f>IF($C98="","",'הגבלה לסכום מבוקש (1)'!D98)</f>
        <v/>
      </c>
      <c r="J98" s="182" t="str">
        <f>'הגבלה לסכום מבוקש (2)'!W98</f>
        <v/>
      </c>
      <c r="K98" s="154" t="str">
        <f t="shared" si="4"/>
        <v/>
      </c>
      <c r="L98" s="185"/>
      <c r="M98" s="185"/>
      <c r="N98" s="185"/>
      <c r="O98" s="185"/>
      <c r="P98" s="185"/>
      <c r="Q98" s="185"/>
      <c r="R98" s="185"/>
      <c r="S98" s="185"/>
      <c r="T98" s="185"/>
      <c r="U98" s="185"/>
      <c r="V98" s="185"/>
      <c r="W98" s="185"/>
      <c r="X98" s="185"/>
      <c r="Y98" s="185"/>
      <c r="Z98" s="187" t="str">
        <f t="shared" si="5"/>
        <v/>
      </c>
    </row>
    <row r="99" spans="2:26" ht="15.75" hidden="1" x14ac:dyDescent="0.25">
      <c r="B99" s="184" t="str">
        <f t="shared" si="3"/>
        <v/>
      </c>
      <c r="C99" s="178" t="str">
        <f>'התחשיב הבסיסי'!C99</f>
        <v/>
      </c>
      <c r="D99" s="170" t="str">
        <f>IF(C99="","",IF(הגנה!F99="",$AA$1,הגנה!F99))</f>
        <v/>
      </c>
      <c r="E99" s="179" t="str">
        <f>IF(C99="","",IF(הגנה!E99="",$AA$1,הגנה!E99))</f>
        <v/>
      </c>
      <c r="F99" s="179" t="str">
        <f>IF(B99="","",'התחשיב הבסיסי'!AF99)</f>
        <v/>
      </c>
      <c r="G99" s="170" t="str">
        <f>IF(C99="","",הגנה!AV99)</f>
        <v/>
      </c>
      <c r="H99" s="180" t="str">
        <f>IF(C99="","",הגנה!AW99)</f>
        <v/>
      </c>
      <c r="I99" s="186" t="str">
        <f>IF($C99="","",'הגבלה לסכום מבוקש (1)'!D99)</f>
        <v/>
      </c>
      <c r="J99" s="182" t="str">
        <f>'הגבלה לסכום מבוקש (2)'!W99</f>
        <v/>
      </c>
      <c r="K99" s="154" t="str">
        <f t="shared" si="4"/>
        <v/>
      </c>
      <c r="L99" s="185"/>
      <c r="M99" s="185"/>
      <c r="N99" s="185"/>
      <c r="O99" s="185"/>
      <c r="P99" s="185"/>
      <c r="Q99" s="185"/>
      <c r="R99" s="185"/>
      <c r="S99" s="185"/>
      <c r="T99" s="185"/>
      <c r="U99" s="185"/>
      <c r="V99" s="185"/>
      <c r="W99" s="185"/>
      <c r="X99" s="185"/>
      <c r="Y99" s="185"/>
      <c r="Z99" s="187" t="str">
        <f t="shared" si="5"/>
        <v/>
      </c>
    </row>
    <row r="100" spans="2:26" ht="15.75" hidden="1" x14ac:dyDescent="0.25">
      <c r="B100" s="184" t="str">
        <f t="shared" si="3"/>
        <v/>
      </c>
      <c r="C100" s="178" t="str">
        <f>'התחשיב הבסיסי'!C100</f>
        <v/>
      </c>
      <c r="D100" s="170" t="str">
        <f>IF(C100="","",IF(הגנה!F100="",$AA$1,הגנה!F100))</f>
        <v/>
      </c>
      <c r="E100" s="179" t="str">
        <f>IF(C100="","",IF(הגנה!E100="",$AA$1,הגנה!E100))</f>
        <v/>
      </c>
      <c r="F100" s="179" t="str">
        <f>IF(B100="","",'התחשיב הבסיסי'!AF100)</f>
        <v/>
      </c>
      <c r="G100" s="170" t="str">
        <f>IF(C100="","",הגנה!AV100)</f>
        <v/>
      </c>
      <c r="H100" s="180" t="str">
        <f>IF(C100="","",הגנה!AW100)</f>
        <v/>
      </c>
      <c r="I100" s="186" t="str">
        <f>IF($C100="","",'הגבלה לסכום מבוקש (1)'!D100)</f>
        <v/>
      </c>
      <c r="J100" s="182" t="str">
        <f>'הגבלה לסכום מבוקש (2)'!W100</f>
        <v/>
      </c>
      <c r="K100" s="154" t="str">
        <f t="shared" si="4"/>
        <v/>
      </c>
      <c r="L100" s="185"/>
      <c r="M100" s="185"/>
      <c r="N100" s="185"/>
      <c r="O100" s="185"/>
      <c r="P100" s="185"/>
      <c r="Q100" s="185"/>
      <c r="R100" s="185"/>
      <c r="S100" s="185"/>
      <c r="T100" s="185"/>
      <c r="U100" s="185"/>
      <c r="V100" s="185"/>
      <c r="W100" s="185"/>
      <c r="X100" s="185"/>
      <c r="Y100" s="185"/>
      <c r="Z100" s="187" t="str">
        <f t="shared" si="5"/>
        <v/>
      </c>
    </row>
    <row r="101" spans="2:26" ht="15.75" hidden="1" x14ac:dyDescent="0.25">
      <c r="B101" s="184" t="str">
        <f t="shared" si="3"/>
        <v/>
      </c>
      <c r="C101" s="178" t="str">
        <f>'התחשיב הבסיסי'!C101</f>
        <v/>
      </c>
      <c r="D101" s="170" t="str">
        <f>IF(C101="","",IF(הגנה!F101="",$AA$1,הגנה!F101))</f>
        <v/>
      </c>
      <c r="E101" s="179" t="str">
        <f>IF(C101="","",IF(הגנה!E101="",$AA$1,הגנה!E101))</f>
        <v/>
      </c>
      <c r="F101" s="179" t="str">
        <f>IF(B101="","",'התחשיב הבסיסי'!AF101)</f>
        <v/>
      </c>
      <c r="G101" s="170" t="str">
        <f>IF(C101="","",הגנה!AV101)</f>
        <v/>
      </c>
      <c r="H101" s="180" t="str">
        <f>IF(C101="","",הגנה!AW101)</f>
        <v/>
      </c>
      <c r="I101" s="186" t="str">
        <f>IF($C101="","",'הגבלה לסכום מבוקש (1)'!D101)</f>
        <v/>
      </c>
      <c r="J101" s="182" t="str">
        <f>'הגבלה לסכום מבוקש (2)'!W101</f>
        <v/>
      </c>
      <c r="K101" s="154" t="str">
        <f t="shared" si="4"/>
        <v/>
      </c>
      <c r="L101" s="185"/>
      <c r="M101" s="185"/>
      <c r="N101" s="185"/>
      <c r="O101" s="185"/>
      <c r="P101" s="185"/>
      <c r="Q101" s="185"/>
      <c r="R101" s="185"/>
      <c r="S101" s="185"/>
      <c r="T101" s="185"/>
      <c r="U101" s="185"/>
      <c r="V101" s="185"/>
      <c r="W101" s="185"/>
      <c r="X101" s="185"/>
      <c r="Y101" s="185"/>
      <c r="Z101" s="187" t="str">
        <f t="shared" si="5"/>
        <v/>
      </c>
    </row>
    <row r="102" spans="2:26" ht="15.75" hidden="1" x14ac:dyDescent="0.25">
      <c r="B102" s="184" t="str">
        <f t="shared" si="3"/>
        <v/>
      </c>
      <c r="C102" s="178" t="str">
        <f>'התחשיב הבסיסי'!C102</f>
        <v/>
      </c>
      <c r="D102" s="170" t="str">
        <f>IF(C102="","",IF(הגנה!F102="",$AA$1,הגנה!F102))</f>
        <v/>
      </c>
      <c r="E102" s="179" t="str">
        <f>IF(C102="","",IF(הגנה!E102="",$AA$1,הגנה!E102))</f>
        <v/>
      </c>
      <c r="F102" s="179" t="str">
        <f>IF(B102="","",'התחשיב הבסיסי'!AF102)</f>
        <v/>
      </c>
      <c r="G102" s="170" t="str">
        <f>IF(C102="","",הגנה!AV102)</f>
        <v/>
      </c>
      <c r="H102" s="180" t="str">
        <f>IF(C102="","",הגנה!AW102)</f>
        <v/>
      </c>
      <c r="I102" s="186" t="str">
        <f>IF($C102="","",'הגבלה לסכום מבוקש (1)'!D102)</f>
        <v/>
      </c>
      <c r="J102" s="182" t="str">
        <f>'הגבלה לסכום מבוקש (2)'!W102</f>
        <v/>
      </c>
      <c r="K102" s="154" t="str">
        <f t="shared" si="4"/>
        <v/>
      </c>
      <c r="L102" s="185"/>
      <c r="M102" s="185"/>
      <c r="N102" s="185"/>
      <c r="O102" s="185"/>
      <c r="P102" s="185"/>
      <c r="Q102" s="185"/>
      <c r="R102" s="185"/>
      <c r="S102" s="185"/>
      <c r="T102" s="185"/>
      <c r="U102" s="185"/>
      <c r="V102" s="185"/>
      <c r="W102" s="185"/>
      <c r="X102" s="185"/>
      <c r="Y102" s="185"/>
      <c r="Z102" s="187" t="str">
        <f t="shared" si="5"/>
        <v/>
      </c>
    </row>
    <row r="103" spans="2:26" ht="15.75" hidden="1" x14ac:dyDescent="0.25">
      <c r="B103" s="184" t="str">
        <f t="shared" si="3"/>
        <v/>
      </c>
      <c r="C103" s="178" t="str">
        <f>'התחשיב הבסיסי'!C103</f>
        <v/>
      </c>
      <c r="D103" s="170" t="str">
        <f>IF(C103="","",IF(הגנה!F103="",$AA$1,הגנה!F103))</f>
        <v/>
      </c>
      <c r="E103" s="179" t="str">
        <f>IF(C103="","",IF(הגנה!E103="",$AA$1,הגנה!E103))</f>
        <v/>
      </c>
      <c r="F103" s="179" t="str">
        <f>IF(B103="","",'התחשיב הבסיסי'!AF103)</f>
        <v/>
      </c>
      <c r="G103" s="170" t="str">
        <f>IF(C103="","",הגנה!AV103)</f>
        <v/>
      </c>
      <c r="H103" s="180" t="str">
        <f>IF(C103="","",הגנה!AW103)</f>
        <v/>
      </c>
      <c r="I103" s="186" t="str">
        <f>IF($C103="","",'הגבלה לסכום מבוקש (1)'!D103)</f>
        <v/>
      </c>
      <c r="J103" s="182" t="str">
        <f>'הגבלה לסכום מבוקש (2)'!W103</f>
        <v/>
      </c>
      <c r="K103" s="154" t="str">
        <f t="shared" si="4"/>
        <v/>
      </c>
      <c r="L103" s="185"/>
      <c r="M103" s="185"/>
      <c r="N103" s="185"/>
      <c r="O103" s="185"/>
      <c r="P103" s="185"/>
      <c r="Q103" s="185"/>
      <c r="R103" s="185"/>
      <c r="S103" s="185"/>
      <c r="T103" s="185"/>
      <c r="U103" s="185"/>
      <c r="V103" s="185"/>
      <c r="W103" s="185"/>
      <c r="X103" s="185"/>
      <c r="Y103" s="185"/>
      <c r="Z103" s="187" t="str">
        <f t="shared" si="5"/>
        <v/>
      </c>
    </row>
    <row r="104" spans="2:26" ht="15.75" hidden="1" x14ac:dyDescent="0.25">
      <c r="B104" s="184" t="str">
        <f t="shared" si="3"/>
        <v/>
      </c>
      <c r="C104" s="178" t="str">
        <f>'התחשיב הבסיסי'!C104</f>
        <v/>
      </c>
      <c r="D104" s="170" t="str">
        <f>IF(C104="","",IF(הגנה!F104="",$AA$1,הגנה!F104))</f>
        <v/>
      </c>
      <c r="E104" s="179" t="str">
        <f>IF(C104="","",IF(הגנה!E104="",$AA$1,הגנה!E104))</f>
        <v/>
      </c>
      <c r="F104" s="179" t="str">
        <f>IF(B104="","",'התחשיב הבסיסי'!AF104)</f>
        <v/>
      </c>
      <c r="G104" s="170" t="str">
        <f>IF(C104="","",הגנה!AV104)</f>
        <v/>
      </c>
      <c r="H104" s="180" t="str">
        <f>IF(C104="","",הגנה!AW104)</f>
        <v/>
      </c>
      <c r="I104" s="186" t="str">
        <f>IF($C104="","",'הגבלה לסכום מבוקש (1)'!D104)</f>
        <v/>
      </c>
      <c r="J104" s="182" t="str">
        <f>'הגבלה לסכום מבוקש (2)'!W104</f>
        <v/>
      </c>
      <c r="K104" s="154" t="str">
        <f t="shared" si="4"/>
        <v/>
      </c>
      <c r="L104" s="185"/>
      <c r="M104" s="185"/>
      <c r="N104" s="185"/>
      <c r="O104" s="185"/>
      <c r="P104" s="185"/>
      <c r="Q104" s="185"/>
      <c r="R104" s="185"/>
      <c r="S104" s="185"/>
      <c r="T104" s="185"/>
      <c r="U104" s="185"/>
      <c r="V104" s="185"/>
      <c r="W104" s="185"/>
      <c r="X104" s="185"/>
      <c r="Y104" s="185"/>
      <c r="Z104" s="187" t="str">
        <f t="shared" si="5"/>
        <v/>
      </c>
    </row>
    <row r="105" spans="2:26" ht="15.75" hidden="1" x14ac:dyDescent="0.25">
      <c r="B105" s="184" t="str">
        <f t="shared" si="3"/>
        <v/>
      </c>
      <c r="C105" s="178" t="str">
        <f>'התחשיב הבסיסי'!C105</f>
        <v/>
      </c>
      <c r="D105" s="170" t="str">
        <f>IF(C105="","",IF(הגנה!F105="",$AA$1,הגנה!F105))</f>
        <v/>
      </c>
      <c r="E105" s="179" t="str">
        <f>IF(C105="","",IF(הגנה!E105="",$AA$1,הגנה!E105))</f>
        <v/>
      </c>
      <c r="F105" s="179" t="str">
        <f>IF(B105="","",'התחשיב הבסיסי'!AF105)</f>
        <v/>
      </c>
      <c r="G105" s="170" t="str">
        <f>IF(C105="","",הגנה!AV105)</f>
        <v/>
      </c>
      <c r="H105" s="180" t="str">
        <f>IF(C105="","",הגנה!AW105)</f>
        <v/>
      </c>
      <c r="I105" s="186" t="str">
        <f>IF($C105="","",'הגבלה לסכום מבוקש (1)'!D105)</f>
        <v/>
      </c>
      <c r="J105" s="182" t="str">
        <f>'הגבלה לסכום מבוקש (2)'!W105</f>
        <v/>
      </c>
      <c r="K105" s="154" t="str">
        <f t="shared" si="4"/>
        <v/>
      </c>
      <c r="L105" s="185"/>
      <c r="M105" s="185"/>
      <c r="N105" s="185"/>
      <c r="O105" s="185"/>
      <c r="P105" s="185"/>
      <c r="Q105" s="185"/>
      <c r="R105" s="185"/>
      <c r="S105" s="185"/>
      <c r="T105" s="185"/>
      <c r="U105" s="185"/>
      <c r="V105" s="185"/>
      <c r="W105" s="185"/>
      <c r="X105" s="185"/>
      <c r="Y105" s="185"/>
      <c r="Z105" s="187" t="str">
        <f t="shared" si="5"/>
        <v/>
      </c>
    </row>
    <row r="106" spans="2:26" ht="15.75" hidden="1" x14ac:dyDescent="0.25">
      <c r="B106" s="184" t="str">
        <f t="shared" si="3"/>
        <v/>
      </c>
      <c r="C106" s="178" t="str">
        <f>'התחשיב הבסיסי'!C106</f>
        <v/>
      </c>
      <c r="D106" s="170" t="str">
        <f>IF(C106="","",IF(הגנה!F106="",$AA$1,הגנה!F106))</f>
        <v/>
      </c>
      <c r="E106" s="179" t="str">
        <f>IF(C106="","",IF(הגנה!E106="",$AA$1,הגנה!E106))</f>
        <v/>
      </c>
      <c r="F106" s="179" t="str">
        <f>IF(B106="","",'התחשיב הבסיסי'!AF106)</f>
        <v/>
      </c>
      <c r="G106" s="170" t="str">
        <f>IF(C106="","",הגנה!AV106)</f>
        <v/>
      </c>
      <c r="H106" s="180" t="str">
        <f>IF(C106="","",הגנה!AW106)</f>
        <v/>
      </c>
      <c r="I106" s="186" t="str">
        <f>IF($C106="","",'הגבלה לסכום מבוקש (1)'!D106)</f>
        <v/>
      </c>
      <c r="J106" s="182" t="str">
        <f>'הגבלה לסכום מבוקש (2)'!W106</f>
        <v/>
      </c>
      <c r="K106" s="154" t="str">
        <f t="shared" si="4"/>
        <v/>
      </c>
      <c r="L106" s="185"/>
      <c r="M106" s="185"/>
      <c r="N106" s="185"/>
      <c r="O106" s="185"/>
      <c r="P106" s="185"/>
      <c r="Q106" s="185"/>
      <c r="R106" s="185"/>
      <c r="S106" s="185"/>
      <c r="T106" s="185"/>
      <c r="U106" s="185"/>
      <c r="V106" s="185"/>
      <c r="W106" s="185"/>
      <c r="X106" s="185"/>
      <c r="Y106" s="185"/>
      <c r="Z106" s="187" t="str">
        <f t="shared" si="5"/>
        <v/>
      </c>
    </row>
    <row r="107" spans="2:26" ht="15.75" hidden="1" x14ac:dyDescent="0.25">
      <c r="B107" s="184" t="str">
        <f t="shared" si="3"/>
        <v/>
      </c>
      <c r="C107" s="178" t="str">
        <f>'התחשיב הבסיסי'!C107</f>
        <v/>
      </c>
      <c r="D107" s="170" t="str">
        <f>IF(C107="","",IF(הגנה!F107="",$AA$1,הגנה!F107))</f>
        <v/>
      </c>
      <c r="E107" s="179" t="str">
        <f>IF(C107="","",IF(הגנה!E107="",$AA$1,הגנה!E107))</f>
        <v/>
      </c>
      <c r="F107" s="179" t="str">
        <f>IF(B107="","",'התחשיב הבסיסי'!AF107)</f>
        <v/>
      </c>
      <c r="G107" s="170" t="str">
        <f>IF(C107="","",הגנה!AV107)</f>
        <v/>
      </c>
      <c r="H107" s="180" t="str">
        <f>IF(C107="","",הגנה!AW107)</f>
        <v/>
      </c>
      <c r="I107" s="186" t="str">
        <f>IF($C107="","",'הגבלה לסכום מבוקש (1)'!D107)</f>
        <v/>
      </c>
      <c r="J107" s="182" t="str">
        <f>'הגבלה לסכום מבוקש (2)'!W107</f>
        <v/>
      </c>
      <c r="K107" s="154" t="str">
        <f t="shared" si="4"/>
        <v/>
      </c>
      <c r="L107" s="185"/>
      <c r="M107" s="185"/>
      <c r="N107" s="185"/>
      <c r="O107" s="185"/>
      <c r="P107" s="185"/>
      <c r="Q107" s="185"/>
      <c r="R107" s="185"/>
      <c r="S107" s="185"/>
      <c r="T107" s="185"/>
      <c r="U107" s="185"/>
      <c r="V107" s="185"/>
      <c r="W107" s="185"/>
      <c r="X107" s="185"/>
      <c r="Y107" s="185"/>
      <c r="Z107" s="187" t="str">
        <f t="shared" si="5"/>
        <v/>
      </c>
    </row>
    <row r="108" spans="2:26" ht="15.75" hidden="1" x14ac:dyDescent="0.25">
      <c r="B108" s="184" t="str">
        <f t="shared" si="3"/>
        <v/>
      </c>
      <c r="C108" s="178" t="str">
        <f>'התחשיב הבסיסי'!C108</f>
        <v/>
      </c>
      <c r="D108" s="170" t="str">
        <f>IF(C108="","",IF(הגנה!F108="",$AA$1,הגנה!F108))</f>
        <v/>
      </c>
      <c r="E108" s="179" t="str">
        <f>IF(C108="","",IF(הגנה!E108="",$AA$1,הגנה!E108))</f>
        <v/>
      </c>
      <c r="F108" s="179" t="str">
        <f>IF(B108="","",'התחשיב הבסיסי'!AF108)</f>
        <v/>
      </c>
      <c r="G108" s="170" t="str">
        <f>IF(C108="","",הגנה!AV108)</f>
        <v/>
      </c>
      <c r="H108" s="180" t="str">
        <f>IF(C108="","",הגנה!AW108)</f>
        <v/>
      </c>
      <c r="I108" s="186" t="str">
        <f>IF($C108="","",'הגבלה לסכום מבוקש (1)'!D108)</f>
        <v/>
      </c>
      <c r="J108" s="182" t="str">
        <f>'הגבלה לסכום מבוקש (2)'!W108</f>
        <v/>
      </c>
      <c r="K108" s="154" t="str">
        <f t="shared" si="4"/>
        <v/>
      </c>
      <c r="L108" s="185"/>
      <c r="M108" s="185"/>
      <c r="N108" s="185"/>
      <c r="O108" s="185"/>
      <c r="P108" s="185"/>
      <c r="Q108" s="185"/>
      <c r="R108" s="185"/>
      <c r="S108" s="185"/>
      <c r="T108" s="185"/>
      <c r="U108" s="185"/>
      <c r="V108" s="185"/>
      <c r="W108" s="185"/>
      <c r="X108" s="185"/>
      <c r="Y108" s="185"/>
      <c r="Z108" s="187" t="str">
        <f t="shared" si="5"/>
        <v/>
      </c>
    </row>
    <row r="109" spans="2:26" ht="15.75" hidden="1" x14ac:dyDescent="0.25">
      <c r="B109" s="184" t="str">
        <f t="shared" si="3"/>
        <v/>
      </c>
      <c r="C109" s="178" t="str">
        <f>'התחשיב הבסיסי'!C109</f>
        <v/>
      </c>
      <c r="D109" s="170" t="str">
        <f>IF(C109="","",IF(הגנה!F109="",$AA$1,הגנה!F109))</f>
        <v/>
      </c>
      <c r="E109" s="179" t="str">
        <f>IF(C109="","",IF(הגנה!E109="",$AA$1,הגנה!E109))</f>
        <v/>
      </c>
      <c r="F109" s="179" t="str">
        <f>IF(B109="","",'התחשיב הבסיסי'!AF109)</f>
        <v/>
      </c>
      <c r="G109" s="170" t="str">
        <f>IF(C109="","",הגנה!AV109)</f>
        <v/>
      </c>
      <c r="H109" s="180" t="str">
        <f>IF(C109="","",הגנה!AW109)</f>
        <v/>
      </c>
      <c r="I109" s="186" t="str">
        <f>IF($C109="","",'הגבלה לסכום מבוקש (1)'!D109)</f>
        <v/>
      </c>
      <c r="J109" s="182" t="str">
        <f>'הגבלה לסכום מבוקש (2)'!W109</f>
        <v/>
      </c>
      <c r="K109" s="154" t="str">
        <f t="shared" si="4"/>
        <v/>
      </c>
      <c r="L109" s="185"/>
      <c r="M109" s="185"/>
      <c r="N109" s="185"/>
      <c r="O109" s="185"/>
      <c r="P109" s="185"/>
      <c r="Q109" s="185"/>
      <c r="R109" s="185"/>
      <c r="S109" s="185"/>
      <c r="T109" s="185"/>
      <c r="U109" s="185"/>
      <c r="V109" s="185"/>
      <c r="W109" s="185"/>
      <c r="X109" s="185"/>
      <c r="Y109" s="185"/>
      <c r="Z109" s="187" t="str">
        <f t="shared" si="5"/>
        <v/>
      </c>
    </row>
    <row r="110" spans="2:26" ht="15.75" hidden="1" x14ac:dyDescent="0.25">
      <c r="B110" s="184" t="str">
        <f t="shared" si="3"/>
        <v/>
      </c>
      <c r="C110" s="178" t="str">
        <f>'התחשיב הבסיסי'!C110</f>
        <v/>
      </c>
      <c r="D110" s="170" t="str">
        <f>IF(C110="","",IF(הגנה!F110="",$AA$1,הגנה!F110))</f>
        <v/>
      </c>
      <c r="E110" s="179" t="str">
        <f>IF(C110="","",IF(הגנה!E110="",$AA$1,הגנה!E110))</f>
        <v/>
      </c>
      <c r="F110" s="179" t="str">
        <f>IF(B110="","",'התחשיב הבסיסי'!AF110)</f>
        <v/>
      </c>
      <c r="G110" s="170" t="str">
        <f>IF(C110="","",הגנה!AV110)</f>
        <v/>
      </c>
      <c r="H110" s="180" t="str">
        <f>IF(C110="","",הגנה!AW110)</f>
        <v/>
      </c>
      <c r="I110" s="186" t="str">
        <f>IF($C110="","",'הגבלה לסכום מבוקש (1)'!D110)</f>
        <v/>
      </c>
      <c r="J110" s="182" t="str">
        <f>'הגבלה לסכום מבוקש (2)'!W110</f>
        <v/>
      </c>
      <c r="K110" s="154" t="str">
        <f t="shared" si="4"/>
        <v/>
      </c>
      <c r="L110" s="185"/>
      <c r="M110" s="185"/>
      <c r="N110" s="185"/>
      <c r="O110" s="185"/>
      <c r="P110" s="185"/>
      <c r="Q110" s="185"/>
      <c r="R110" s="185"/>
      <c r="S110" s="185"/>
      <c r="T110" s="185"/>
      <c r="U110" s="185"/>
      <c r="V110" s="185"/>
      <c r="W110" s="185"/>
      <c r="X110" s="185"/>
      <c r="Y110" s="185"/>
      <c r="Z110" s="187" t="str">
        <f t="shared" si="5"/>
        <v/>
      </c>
    </row>
    <row r="111" spans="2:26" ht="15.75" hidden="1" x14ac:dyDescent="0.25">
      <c r="B111" s="184" t="str">
        <f t="shared" si="3"/>
        <v/>
      </c>
      <c r="C111" s="178" t="str">
        <f>'התחשיב הבסיסי'!C111</f>
        <v/>
      </c>
      <c r="D111" s="170" t="str">
        <f>IF(C111="","",IF(הגנה!F111="",$AA$1,הגנה!F111))</f>
        <v/>
      </c>
      <c r="E111" s="179" t="str">
        <f>IF(C111="","",IF(הגנה!E111="",$AA$1,הגנה!E111))</f>
        <v/>
      </c>
      <c r="F111" s="179" t="str">
        <f>IF(B111="","",'התחשיב הבסיסי'!AF111)</f>
        <v/>
      </c>
      <c r="G111" s="170" t="str">
        <f>IF(C111="","",הגנה!AV111)</f>
        <v/>
      </c>
      <c r="H111" s="180" t="str">
        <f>IF(C111="","",הגנה!AW111)</f>
        <v/>
      </c>
      <c r="I111" s="186" t="str">
        <f>IF($C111="","",'הגבלה לסכום מבוקש (1)'!D111)</f>
        <v/>
      </c>
      <c r="J111" s="182" t="str">
        <f>'הגבלה לסכום מבוקש (2)'!W111</f>
        <v/>
      </c>
      <c r="K111" s="154" t="str">
        <f t="shared" si="4"/>
        <v/>
      </c>
      <c r="L111" s="185"/>
      <c r="M111" s="185"/>
      <c r="N111" s="185"/>
      <c r="O111" s="185"/>
      <c r="P111" s="185"/>
      <c r="Q111" s="185"/>
      <c r="R111" s="185"/>
      <c r="S111" s="185"/>
      <c r="T111" s="185"/>
      <c r="U111" s="185"/>
      <c r="V111" s="185"/>
      <c r="W111" s="185"/>
      <c r="X111" s="185"/>
      <c r="Y111" s="185"/>
      <c r="Z111" s="187" t="str">
        <f t="shared" si="5"/>
        <v/>
      </c>
    </row>
    <row r="112" spans="2:26" ht="15.75" hidden="1" x14ac:dyDescent="0.25">
      <c r="B112" s="184" t="str">
        <f t="shared" si="3"/>
        <v/>
      </c>
      <c r="C112" s="178" t="str">
        <f>'התחשיב הבסיסי'!C112</f>
        <v/>
      </c>
      <c r="D112" s="170" t="str">
        <f>IF(C112="","",IF(הגנה!F112="",$AA$1,הגנה!F112))</f>
        <v/>
      </c>
      <c r="E112" s="179" t="str">
        <f>IF(C112="","",IF(הגנה!E112="",$AA$1,הגנה!E112))</f>
        <v/>
      </c>
      <c r="F112" s="179" t="str">
        <f>IF(B112="","",'התחשיב הבסיסי'!AF112)</f>
        <v/>
      </c>
      <c r="G112" s="170" t="str">
        <f>IF(C112="","",הגנה!AV112)</f>
        <v/>
      </c>
      <c r="H112" s="180" t="str">
        <f>IF(C112="","",הגנה!AW112)</f>
        <v/>
      </c>
      <c r="I112" s="186" t="str">
        <f>IF($C112="","",'הגבלה לסכום מבוקש (1)'!D112)</f>
        <v/>
      </c>
      <c r="J112" s="182" t="str">
        <f>'הגבלה לסכום מבוקש (2)'!W112</f>
        <v/>
      </c>
      <c r="K112" s="154" t="str">
        <f t="shared" si="4"/>
        <v/>
      </c>
      <c r="L112" s="185"/>
      <c r="M112" s="185"/>
      <c r="N112" s="185"/>
      <c r="O112" s="185"/>
      <c r="P112" s="185"/>
      <c r="Q112" s="185"/>
      <c r="R112" s="185"/>
      <c r="S112" s="185"/>
      <c r="T112" s="185"/>
      <c r="U112" s="185"/>
      <c r="V112" s="185"/>
      <c r="W112" s="185"/>
      <c r="X112" s="185"/>
      <c r="Y112" s="185"/>
      <c r="Z112" s="187" t="str">
        <f t="shared" si="5"/>
        <v/>
      </c>
    </row>
    <row r="113" spans="2:26" ht="15.75" hidden="1" x14ac:dyDescent="0.25">
      <c r="B113" s="184" t="str">
        <f t="shared" si="3"/>
        <v/>
      </c>
      <c r="C113" s="178" t="str">
        <f>'התחשיב הבסיסי'!C113</f>
        <v/>
      </c>
      <c r="D113" s="170" t="str">
        <f>IF(C113="","",IF(הגנה!F113="",$AA$1,הגנה!F113))</f>
        <v/>
      </c>
      <c r="E113" s="179" t="str">
        <f>IF(C113="","",IF(הגנה!E113="",$AA$1,הגנה!E113))</f>
        <v/>
      </c>
      <c r="F113" s="179" t="str">
        <f>IF(B113="","",'התחשיב הבסיסי'!AF113)</f>
        <v/>
      </c>
      <c r="G113" s="170" t="str">
        <f>IF(C113="","",הגנה!AV113)</f>
        <v/>
      </c>
      <c r="H113" s="180" t="str">
        <f>IF(C113="","",הגנה!AW113)</f>
        <v/>
      </c>
      <c r="I113" s="186" t="str">
        <f>IF($C113="","",'הגבלה לסכום מבוקש (1)'!D113)</f>
        <v/>
      </c>
      <c r="J113" s="182" t="str">
        <f>'הגבלה לסכום מבוקש (2)'!W113</f>
        <v/>
      </c>
      <c r="K113" s="154" t="str">
        <f t="shared" si="4"/>
        <v/>
      </c>
      <c r="L113" s="185"/>
      <c r="M113" s="185"/>
      <c r="N113" s="185"/>
      <c r="O113" s="185"/>
      <c r="P113" s="185"/>
      <c r="Q113" s="185"/>
      <c r="R113" s="185"/>
      <c r="S113" s="185"/>
      <c r="T113" s="185"/>
      <c r="U113" s="185"/>
      <c r="V113" s="185"/>
      <c r="W113" s="185"/>
      <c r="X113" s="185"/>
      <c r="Y113" s="185"/>
      <c r="Z113" s="187" t="str">
        <f t="shared" si="5"/>
        <v/>
      </c>
    </row>
    <row r="114" spans="2:26" ht="15.75" hidden="1" x14ac:dyDescent="0.25">
      <c r="B114" s="184" t="str">
        <f t="shared" si="3"/>
        <v/>
      </c>
      <c r="C114" s="178" t="str">
        <f>'התחשיב הבסיסי'!C114</f>
        <v/>
      </c>
      <c r="D114" s="170" t="str">
        <f>IF(C114="","",IF(הגנה!F114="",$AA$1,הגנה!F114))</f>
        <v/>
      </c>
      <c r="E114" s="179" t="str">
        <f>IF(C114="","",IF(הגנה!E114="",$AA$1,הגנה!E114))</f>
        <v/>
      </c>
      <c r="F114" s="179" t="str">
        <f>IF(B114="","",'התחשיב הבסיסי'!AF114)</f>
        <v/>
      </c>
      <c r="G114" s="170" t="str">
        <f>IF(C114="","",הגנה!AV114)</f>
        <v/>
      </c>
      <c r="H114" s="180" t="str">
        <f>IF(C114="","",הגנה!AW114)</f>
        <v/>
      </c>
      <c r="I114" s="186" t="str">
        <f>IF($C114="","",'הגבלה לסכום מבוקש (1)'!D114)</f>
        <v/>
      </c>
      <c r="J114" s="182" t="str">
        <f>'הגבלה לסכום מבוקש (2)'!W114</f>
        <v/>
      </c>
      <c r="K114" s="154" t="str">
        <f t="shared" si="4"/>
        <v/>
      </c>
      <c r="L114" s="185"/>
      <c r="M114" s="185"/>
      <c r="N114" s="185"/>
      <c r="O114" s="185"/>
      <c r="P114" s="185"/>
      <c r="Q114" s="185"/>
      <c r="R114" s="185"/>
      <c r="S114" s="185"/>
      <c r="T114" s="185"/>
      <c r="U114" s="185"/>
      <c r="V114" s="185"/>
      <c r="W114" s="185"/>
      <c r="X114" s="185"/>
      <c r="Y114" s="185"/>
      <c r="Z114" s="187" t="str">
        <f t="shared" si="5"/>
        <v/>
      </c>
    </row>
    <row r="115" spans="2:26" ht="15.75" hidden="1" x14ac:dyDescent="0.25">
      <c r="B115" s="184" t="str">
        <f t="shared" si="3"/>
        <v/>
      </c>
      <c r="C115" s="178" t="str">
        <f>'התחשיב הבסיסי'!C115</f>
        <v/>
      </c>
      <c r="D115" s="170" t="str">
        <f>IF(C115="","",IF(הגנה!F115="",$AA$1,הגנה!F115))</f>
        <v/>
      </c>
      <c r="E115" s="179" t="str">
        <f>IF(C115="","",IF(הגנה!E115="",$AA$1,הגנה!E115))</f>
        <v/>
      </c>
      <c r="F115" s="179" t="str">
        <f>IF(B115="","",'התחשיב הבסיסי'!AF115)</f>
        <v/>
      </c>
      <c r="G115" s="170" t="str">
        <f>IF(C115="","",הגנה!AV115)</f>
        <v/>
      </c>
      <c r="H115" s="180" t="str">
        <f>IF(C115="","",הגנה!AW115)</f>
        <v/>
      </c>
      <c r="I115" s="186" t="str">
        <f>IF($C115="","",'הגבלה לסכום מבוקש (1)'!D115)</f>
        <v/>
      </c>
      <c r="J115" s="182" t="str">
        <f>'הגבלה לסכום מבוקש (2)'!W115</f>
        <v/>
      </c>
      <c r="K115" s="154" t="str">
        <f t="shared" si="4"/>
        <v/>
      </c>
      <c r="L115" s="185"/>
      <c r="M115" s="185"/>
      <c r="N115" s="185"/>
      <c r="O115" s="185"/>
      <c r="P115" s="185"/>
      <c r="Q115" s="185"/>
      <c r="R115" s="185"/>
      <c r="S115" s="185"/>
      <c r="T115" s="185"/>
      <c r="U115" s="185"/>
      <c r="V115" s="185"/>
      <c r="W115" s="185"/>
      <c r="X115" s="185"/>
      <c r="Y115" s="185"/>
      <c r="Z115" s="187" t="str">
        <f t="shared" si="5"/>
        <v/>
      </c>
    </row>
    <row r="116" spans="2:26" ht="15.75" hidden="1" x14ac:dyDescent="0.25">
      <c r="B116" s="184" t="str">
        <f t="shared" si="3"/>
        <v/>
      </c>
      <c r="C116" s="178" t="str">
        <f>'התחשיב הבסיסי'!C116</f>
        <v/>
      </c>
      <c r="D116" s="170" t="str">
        <f>IF(C116="","",IF(הגנה!F116="",$AA$1,הגנה!F116))</f>
        <v/>
      </c>
      <c r="E116" s="179" t="str">
        <f>IF(C116="","",IF(הגנה!E116="",$AA$1,הגנה!E116))</f>
        <v/>
      </c>
      <c r="F116" s="179" t="str">
        <f>IF(B116="","",'התחשיב הבסיסי'!AF116)</f>
        <v/>
      </c>
      <c r="G116" s="170" t="str">
        <f>IF(C116="","",הגנה!AV116)</f>
        <v/>
      </c>
      <c r="H116" s="180" t="str">
        <f>IF(C116="","",הגנה!AW116)</f>
        <v/>
      </c>
      <c r="I116" s="186" t="str">
        <f>IF($C116="","",'הגבלה לסכום מבוקש (1)'!D116)</f>
        <v/>
      </c>
      <c r="J116" s="182" t="str">
        <f>'הגבלה לסכום מבוקש (2)'!W116</f>
        <v/>
      </c>
      <c r="K116" s="154" t="str">
        <f t="shared" si="4"/>
        <v/>
      </c>
      <c r="L116" s="185"/>
      <c r="M116" s="185"/>
      <c r="N116" s="185"/>
      <c r="O116" s="185"/>
      <c r="P116" s="185"/>
      <c r="Q116" s="185"/>
      <c r="R116" s="185"/>
      <c r="S116" s="185"/>
      <c r="T116" s="185"/>
      <c r="U116" s="185"/>
      <c r="V116" s="185"/>
      <c r="W116" s="185"/>
      <c r="X116" s="185"/>
      <c r="Y116" s="185"/>
      <c r="Z116" s="187" t="str">
        <f t="shared" si="5"/>
        <v/>
      </c>
    </row>
    <row r="117" spans="2:26" ht="15.75" hidden="1" x14ac:dyDescent="0.25">
      <c r="B117" s="184" t="str">
        <f t="shared" si="3"/>
        <v/>
      </c>
      <c r="C117" s="178" t="str">
        <f>'התחשיב הבסיסי'!C117</f>
        <v/>
      </c>
      <c r="D117" s="170" t="str">
        <f>IF(C117="","",IF(הגנה!F117="",$AA$1,הגנה!F117))</f>
        <v/>
      </c>
      <c r="E117" s="179" t="str">
        <f>IF(C117="","",IF(הגנה!E117="",$AA$1,הגנה!E117))</f>
        <v/>
      </c>
      <c r="F117" s="179" t="str">
        <f>IF(B117="","",'התחשיב הבסיסי'!AF117)</f>
        <v/>
      </c>
      <c r="G117" s="170" t="str">
        <f>IF(C117="","",הגנה!AV117)</f>
        <v/>
      </c>
      <c r="H117" s="180" t="str">
        <f>IF(C117="","",הגנה!AW117)</f>
        <v/>
      </c>
      <c r="I117" s="186" t="str">
        <f>IF($C117="","",'הגבלה לסכום מבוקש (1)'!D117)</f>
        <v/>
      </c>
      <c r="J117" s="182" t="str">
        <f>'הגבלה לסכום מבוקש (2)'!W117</f>
        <v/>
      </c>
      <c r="K117" s="154" t="str">
        <f t="shared" si="4"/>
        <v/>
      </c>
      <c r="L117" s="185"/>
      <c r="M117" s="185"/>
      <c r="N117" s="185"/>
      <c r="O117" s="185"/>
      <c r="P117" s="185"/>
      <c r="Q117" s="185"/>
      <c r="R117" s="185"/>
      <c r="S117" s="185"/>
      <c r="T117" s="185"/>
      <c r="U117" s="185"/>
      <c r="V117" s="185"/>
      <c r="W117" s="185"/>
      <c r="X117" s="185"/>
      <c r="Y117" s="185"/>
      <c r="Z117" s="187" t="str">
        <f t="shared" si="5"/>
        <v/>
      </c>
    </row>
    <row r="118" spans="2:26" ht="15.75" hidden="1" x14ac:dyDescent="0.25">
      <c r="B118" s="184" t="str">
        <f t="shared" si="3"/>
        <v/>
      </c>
      <c r="C118" s="178" t="str">
        <f>'התחשיב הבסיסי'!C118</f>
        <v/>
      </c>
      <c r="D118" s="170" t="str">
        <f>IF(C118="","",IF(הגנה!F118="",$AA$1,הגנה!F118))</f>
        <v/>
      </c>
      <c r="E118" s="179" t="str">
        <f>IF(C118="","",IF(הגנה!E118="",$AA$1,הגנה!E118))</f>
        <v/>
      </c>
      <c r="F118" s="179" t="str">
        <f>IF(B118="","",'התחשיב הבסיסי'!AF118)</f>
        <v/>
      </c>
      <c r="G118" s="170" t="str">
        <f>IF(C118="","",הגנה!AV118)</f>
        <v/>
      </c>
      <c r="H118" s="180" t="str">
        <f>IF(C118="","",הגנה!AW118)</f>
        <v/>
      </c>
      <c r="I118" s="186" t="str">
        <f>IF($C118="","",'הגבלה לסכום מבוקש (1)'!D118)</f>
        <v/>
      </c>
      <c r="J118" s="182" t="str">
        <f>'הגבלה לסכום מבוקש (2)'!W118</f>
        <v/>
      </c>
      <c r="K118" s="154" t="str">
        <f t="shared" si="4"/>
        <v/>
      </c>
      <c r="L118" s="185"/>
      <c r="M118" s="185"/>
      <c r="N118" s="185"/>
      <c r="O118" s="185"/>
      <c r="P118" s="185"/>
      <c r="Q118" s="185"/>
      <c r="R118" s="185"/>
      <c r="S118" s="185"/>
      <c r="T118" s="185"/>
      <c r="U118" s="185"/>
      <c r="V118" s="185"/>
      <c r="W118" s="185"/>
      <c r="X118" s="185"/>
      <c r="Y118" s="185"/>
      <c r="Z118" s="187" t="str">
        <f t="shared" si="5"/>
        <v/>
      </c>
    </row>
    <row r="119" spans="2:26" ht="15.75" hidden="1" x14ac:dyDescent="0.25">
      <c r="B119" s="184" t="str">
        <f t="shared" si="3"/>
        <v/>
      </c>
      <c r="C119" s="178" t="str">
        <f>'התחשיב הבסיסי'!C119</f>
        <v/>
      </c>
      <c r="D119" s="170" t="str">
        <f>IF(C119="","",IF(הגנה!F119="",$AA$1,הגנה!F119))</f>
        <v/>
      </c>
      <c r="E119" s="179" t="str">
        <f>IF(C119="","",IF(הגנה!E119="",$AA$1,הגנה!E119))</f>
        <v/>
      </c>
      <c r="F119" s="179" t="str">
        <f>IF(B119="","",'התחשיב הבסיסי'!AF119)</f>
        <v/>
      </c>
      <c r="G119" s="170" t="str">
        <f>IF(C119="","",הגנה!AV119)</f>
        <v/>
      </c>
      <c r="H119" s="180" t="str">
        <f>IF(C119="","",הגנה!AW119)</f>
        <v/>
      </c>
      <c r="I119" s="186" t="str">
        <f>IF($C119="","",'הגבלה לסכום מבוקש (1)'!D119)</f>
        <v/>
      </c>
      <c r="J119" s="182" t="str">
        <f>'הגבלה לסכום מבוקש (2)'!W119</f>
        <v/>
      </c>
      <c r="K119" s="154" t="str">
        <f t="shared" si="4"/>
        <v/>
      </c>
      <c r="L119" s="185"/>
      <c r="M119" s="185"/>
      <c r="N119" s="185"/>
      <c r="O119" s="185"/>
      <c r="P119" s="185"/>
      <c r="Q119" s="185"/>
      <c r="R119" s="185"/>
      <c r="S119" s="185"/>
      <c r="T119" s="185"/>
      <c r="U119" s="185"/>
      <c r="V119" s="185"/>
      <c r="W119" s="185"/>
      <c r="X119" s="185"/>
      <c r="Y119" s="185"/>
      <c r="Z119" s="187" t="str">
        <f t="shared" si="5"/>
        <v/>
      </c>
    </row>
    <row r="120" spans="2:26" ht="15.75" hidden="1" x14ac:dyDescent="0.25">
      <c r="B120" s="184" t="str">
        <f t="shared" si="3"/>
        <v/>
      </c>
      <c r="C120" s="178" t="str">
        <f>'התחשיב הבסיסי'!C120</f>
        <v/>
      </c>
      <c r="D120" s="170" t="str">
        <f>IF(C120="","",IF(הגנה!F120="",$AA$1,הגנה!F120))</f>
        <v/>
      </c>
      <c r="E120" s="179" t="str">
        <f>IF(C120="","",IF(הגנה!E120="",$AA$1,הגנה!E120))</f>
        <v/>
      </c>
      <c r="F120" s="179" t="str">
        <f>IF(B120="","",'התחשיב הבסיסי'!AF120)</f>
        <v/>
      </c>
      <c r="G120" s="170" t="str">
        <f>IF(C120="","",הגנה!AV120)</f>
        <v/>
      </c>
      <c r="H120" s="180" t="str">
        <f>IF(C120="","",הגנה!AW120)</f>
        <v/>
      </c>
      <c r="I120" s="186" t="str">
        <f>IF($C120="","",'הגבלה לסכום מבוקש (1)'!D120)</f>
        <v/>
      </c>
      <c r="J120" s="182" t="str">
        <f>'הגבלה לסכום מבוקש (2)'!W120</f>
        <v/>
      </c>
      <c r="K120" s="154" t="str">
        <f t="shared" si="4"/>
        <v/>
      </c>
      <c r="L120" s="185"/>
      <c r="M120" s="185"/>
      <c r="N120" s="185"/>
      <c r="O120" s="185"/>
      <c r="P120" s="185"/>
      <c r="Q120" s="185"/>
      <c r="R120" s="185"/>
      <c r="S120" s="185"/>
      <c r="T120" s="185"/>
      <c r="U120" s="185"/>
      <c r="V120" s="185"/>
      <c r="W120" s="185"/>
      <c r="X120" s="185"/>
      <c r="Y120" s="185"/>
      <c r="Z120" s="187" t="str">
        <f t="shared" si="5"/>
        <v/>
      </c>
    </row>
    <row r="121" spans="2:26" ht="15.75" hidden="1" x14ac:dyDescent="0.25">
      <c r="B121" s="184" t="str">
        <f t="shared" si="3"/>
        <v/>
      </c>
      <c r="C121" s="178" t="str">
        <f>'התחשיב הבסיסי'!C121</f>
        <v/>
      </c>
      <c r="D121" s="170" t="str">
        <f>IF(C121="","",IF(הגנה!F121="",$AA$1,הגנה!F121))</f>
        <v/>
      </c>
      <c r="E121" s="179" t="str">
        <f>IF(C121="","",IF(הגנה!E121="",$AA$1,הגנה!E121))</f>
        <v/>
      </c>
      <c r="F121" s="179" t="str">
        <f>IF(B121="","",'התחשיב הבסיסי'!AF121)</f>
        <v/>
      </c>
      <c r="G121" s="170" t="str">
        <f>IF(C121="","",הגנה!AV121)</f>
        <v/>
      </c>
      <c r="H121" s="180" t="str">
        <f>IF(C121="","",הגנה!AW121)</f>
        <v/>
      </c>
      <c r="I121" s="186" t="str">
        <f>IF($C121="","",'הגבלה לסכום מבוקש (1)'!D121)</f>
        <v/>
      </c>
      <c r="J121" s="182" t="str">
        <f>'הגבלה לסכום מבוקש (2)'!W121</f>
        <v/>
      </c>
      <c r="K121" s="154" t="str">
        <f t="shared" si="4"/>
        <v/>
      </c>
      <c r="L121" s="185"/>
      <c r="M121" s="185"/>
      <c r="N121" s="185"/>
      <c r="O121" s="185"/>
      <c r="P121" s="185"/>
      <c r="Q121" s="185"/>
      <c r="R121" s="185"/>
      <c r="S121" s="185"/>
      <c r="T121" s="185"/>
      <c r="U121" s="185"/>
      <c r="V121" s="185"/>
      <c r="W121" s="185"/>
      <c r="X121" s="185"/>
      <c r="Y121" s="185"/>
      <c r="Z121" s="187" t="str">
        <f t="shared" si="5"/>
        <v/>
      </c>
    </row>
    <row r="122" spans="2:26" ht="15.75" hidden="1" x14ac:dyDescent="0.25">
      <c r="B122" s="184" t="str">
        <f t="shared" si="3"/>
        <v/>
      </c>
      <c r="C122" s="178" t="str">
        <f>'התחשיב הבסיסי'!C122</f>
        <v/>
      </c>
      <c r="D122" s="170" t="str">
        <f>IF(C122="","",IF(הגנה!F122="",$AA$1,הגנה!F122))</f>
        <v/>
      </c>
      <c r="E122" s="179" t="str">
        <f>IF(C122="","",IF(הגנה!E122="",$AA$1,הגנה!E122))</f>
        <v/>
      </c>
      <c r="F122" s="179" t="str">
        <f>IF(B122="","",'התחשיב הבסיסי'!AF122)</f>
        <v/>
      </c>
      <c r="G122" s="170" t="str">
        <f>IF(C122="","",הגנה!AV122)</f>
        <v/>
      </c>
      <c r="H122" s="180" t="str">
        <f>IF(C122="","",הגנה!AW122)</f>
        <v/>
      </c>
      <c r="I122" s="186" t="str">
        <f>IF($C122="","",'הגבלה לסכום מבוקש (1)'!D122)</f>
        <v/>
      </c>
      <c r="J122" s="182" t="str">
        <f>'הגבלה לסכום מבוקש (2)'!W122</f>
        <v/>
      </c>
      <c r="K122" s="154" t="str">
        <f t="shared" si="4"/>
        <v/>
      </c>
      <c r="L122" s="185"/>
      <c r="M122" s="185"/>
      <c r="N122" s="185"/>
      <c r="O122" s="185"/>
      <c r="P122" s="185"/>
      <c r="Q122" s="185"/>
      <c r="R122" s="185"/>
      <c r="S122" s="185"/>
      <c r="T122" s="185"/>
      <c r="U122" s="185"/>
      <c r="V122" s="185"/>
      <c r="W122" s="185"/>
      <c r="X122" s="185"/>
      <c r="Y122" s="185"/>
      <c r="Z122" s="187" t="str">
        <f t="shared" si="5"/>
        <v/>
      </c>
    </row>
    <row r="123" spans="2:26" ht="15.75" hidden="1" x14ac:dyDescent="0.25">
      <c r="B123" s="184" t="str">
        <f t="shared" si="3"/>
        <v/>
      </c>
      <c r="C123" s="178" t="str">
        <f>'התחשיב הבסיסי'!C123</f>
        <v/>
      </c>
      <c r="D123" s="170" t="str">
        <f>IF(C123="","",IF(הגנה!F123="",$AA$1,הגנה!F123))</f>
        <v/>
      </c>
      <c r="E123" s="179" t="str">
        <f>IF(C123="","",IF(הגנה!E123="",$AA$1,הגנה!E123))</f>
        <v/>
      </c>
      <c r="F123" s="179" t="str">
        <f>IF(B123="","",'התחשיב הבסיסי'!AF123)</f>
        <v/>
      </c>
      <c r="G123" s="170" t="str">
        <f>IF(C123="","",הגנה!AV123)</f>
        <v/>
      </c>
      <c r="H123" s="180" t="str">
        <f>IF(C123="","",הגנה!AW123)</f>
        <v/>
      </c>
      <c r="I123" s="186" t="str">
        <f>IF($C123="","",'הגבלה לסכום מבוקש (1)'!D123)</f>
        <v/>
      </c>
      <c r="J123" s="182" t="str">
        <f>'הגבלה לסכום מבוקש (2)'!W123</f>
        <v/>
      </c>
      <c r="K123" s="154" t="str">
        <f t="shared" si="4"/>
        <v/>
      </c>
      <c r="L123" s="185"/>
      <c r="M123" s="185"/>
      <c r="N123" s="185"/>
      <c r="O123" s="185"/>
      <c r="P123" s="185"/>
      <c r="Q123" s="185"/>
      <c r="R123" s="185"/>
      <c r="S123" s="185"/>
      <c r="T123" s="185"/>
      <c r="U123" s="185"/>
      <c r="V123" s="185"/>
      <c r="W123" s="185"/>
      <c r="X123" s="185"/>
      <c r="Y123" s="185"/>
      <c r="Z123" s="187" t="str">
        <f t="shared" si="5"/>
        <v/>
      </c>
    </row>
    <row r="124" spans="2:26" ht="15.75" hidden="1" x14ac:dyDescent="0.25">
      <c r="B124" s="184" t="str">
        <f t="shared" si="3"/>
        <v/>
      </c>
      <c r="C124" s="178" t="str">
        <f>'התחשיב הבסיסי'!C124</f>
        <v/>
      </c>
      <c r="D124" s="170" t="str">
        <f>IF(C124="","",IF(הגנה!F124="",$AA$1,הגנה!F124))</f>
        <v/>
      </c>
      <c r="E124" s="179" t="str">
        <f>IF(C124="","",IF(הגנה!E124="",$AA$1,הגנה!E124))</f>
        <v/>
      </c>
      <c r="F124" s="179" t="str">
        <f>IF(B124="","",'התחשיב הבסיסי'!AF124)</f>
        <v/>
      </c>
      <c r="G124" s="170" t="str">
        <f>IF(C124="","",הגנה!AV124)</f>
        <v/>
      </c>
      <c r="H124" s="180" t="str">
        <f>IF(C124="","",הגנה!AW124)</f>
        <v/>
      </c>
      <c r="I124" s="186" t="str">
        <f>IF($C124="","",'הגבלה לסכום מבוקש (1)'!D124)</f>
        <v/>
      </c>
      <c r="J124" s="182" t="str">
        <f>'הגבלה לסכום מבוקש (2)'!W124</f>
        <v/>
      </c>
      <c r="K124" s="154" t="str">
        <f t="shared" si="4"/>
        <v/>
      </c>
      <c r="L124" s="185"/>
      <c r="M124" s="185"/>
      <c r="N124" s="185"/>
      <c r="O124" s="185"/>
      <c r="P124" s="185"/>
      <c r="Q124" s="185"/>
      <c r="R124" s="185"/>
      <c r="S124" s="185"/>
      <c r="T124" s="185"/>
      <c r="U124" s="185"/>
      <c r="V124" s="185"/>
      <c r="W124" s="185"/>
      <c r="X124" s="185"/>
      <c r="Y124" s="185"/>
      <c r="Z124" s="187" t="str">
        <f t="shared" si="5"/>
        <v/>
      </c>
    </row>
    <row r="125" spans="2:26" ht="15.75" hidden="1" x14ac:dyDescent="0.25">
      <c r="B125" s="184" t="str">
        <f t="shared" si="3"/>
        <v/>
      </c>
      <c r="C125" s="178" t="str">
        <f>'התחשיב הבסיסי'!C125</f>
        <v/>
      </c>
      <c r="D125" s="170" t="str">
        <f>IF(C125="","",IF(הגנה!F125="",$AA$1,הגנה!F125))</f>
        <v/>
      </c>
      <c r="E125" s="179" t="str">
        <f>IF(C125="","",IF(הגנה!E125="",$AA$1,הגנה!E125))</f>
        <v/>
      </c>
      <c r="F125" s="179" t="str">
        <f>IF(B125="","",'התחשיב הבסיסי'!AF125)</f>
        <v/>
      </c>
      <c r="G125" s="170" t="str">
        <f>IF(C125="","",הגנה!AV125)</f>
        <v/>
      </c>
      <c r="H125" s="180" t="str">
        <f>IF(C125="","",הגנה!AW125)</f>
        <v/>
      </c>
      <c r="I125" s="186" t="str">
        <f>IF($C125="","",'הגבלה לסכום מבוקש (1)'!D125)</f>
        <v/>
      </c>
      <c r="J125" s="182" t="str">
        <f>'הגבלה לסכום מבוקש (2)'!W125</f>
        <v/>
      </c>
      <c r="K125" s="154" t="str">
        <f t="shared" si="4"/>
        <v/>
      </c>
      <c r="L125" s="185"/>
      <c r="M125" s="185"/>
      <c r="N125" s="185"/>
      <c r="O125" s="185"/>
      <c r="P125" s="185"/>
      <c r="Q125" s="185"/>
      <c r="R125" s="185"/>
      <c r="S125" s="185"/>
      <c r="T125" s="185"/>
      <c r="U125" s="185"/>
      <c r="V125" s="185"/>
      <c r="W125" s="185"/>
      <c r="X125" s="185"/>
      <c r="Y125" s="185"/>
      <c r="Z125" s="187" t="str">
        <f t="shared" si="5"/>
        <v/>
      </c>
    </row>
    <row r="126" spans="2:26" ht="15.75" hidden="1" x14ac:dyDescent="0.25">
      <c r="B126" s="184" t="str">
        <f t="shared" si="3"/>
        <v/>
      </c>
      <c r="C126" s="178" t="str">
        <f>'התחשיב הבסיסי'!C126</f>
        <v/>
      </c>
      <c r="D126" s="170" t="str">
        <f>IF(C126="","",IF(הגנה!F126="",$AA$1,הגנה!F126))</f>
        <v/>
      </c>
      <c r="E126" s="179" t="str">
        <f>IF(C126="","",IF(הגנה!E126="",$AA$1,הגנה!E126))</f>
        <v/>
      </c>
      <c r="F126" s="179" t="str">
        <f>IF(B126="","",'התחשיב הבסיסי'!AF126)</f>
        <v/>
      </c>
      <c r="G126" s="170" t="str">
        <f>IF(C126="","",הגנה!AV126)</f>
        <v/>
      </c>
      <c r="H126" s="180" t="str">
        <f>IF(C126="","",הגנה!AW126)</f>
        <v/>
      </c>
      <c r="I126" s="186" t="str">
        <f>IF($C126="","",'הגבלה לסכום מבוקש (1)'!D126)</f>
        <v/>
      </c>
      <c r="J126" s="182" t="str">
        <f>'הגבלה לסכום מבוקש (2)'!W126</f>
        <v/>
      </c>
      <c r="K126" s="154" t="str">
        <f t="shared" si="4"/>
        <v/>
      </c>
      <c r="L126" s="185"/>
      <c r="M126" s="185"/>
      <c r="N126" s="185"/>
      <c r="O126" s="185"/>
      <c r="P126" s="185"/>
      <c r="Q126" s="185"/>
      <c r="R126" s="185"/>
      <c r="S126" s="185"/>
      <c r="T126" s="185"/>
      <c r="U126" s="185"/>
      <c r="V126" s="185"/>
      <c r="W126" s="185"/>
      <c r="X126" s="185"/>
      <c r="Y126" s="185"/>
      <c r="Z126" s="187" t="str">
        <f t="shared" si="5"/>
        <v/>
      </c>
    </row>
    <row r="127" spans="2:26" ht="15.75" hidden="1" x14ac:dyDescent="0.25">
      <c r="B127" s="184" t="str">
        <f t="shared" si="3"/>
        <v/>
      </c>
      <c r="C127" s="178" t="str">
        <f>'התחשיב הבסיסי'!C127</f>
        <v/>
      </c>
      <c r="D127" s="170" t="str">
        <f>IF(C127="","",IF(הגנה!F127="",$AA$1,הגנה!F127))</f>
        <v/>
      </c>
      <c r="E127" s="179" t="str">
        <f>IF(C127="","",IF(הגנה!E127="",$AA$1,הגנה!E127))</f>
        <v/>
      </c>
      <c r="F127" s="179" t="str">
        <f>IF(B127="","",'התחשיב הבסיסי'!AF127)</f>
        <v/>
      </c>
      <c r="G127" s="170" t="str">
        <f>IF(C127="","",הגנה!AV127)</f>
        <v/>
      </c>
      <c r="H127" s="180" t="str">
        <f>IF(C127="","",הגנה!AW127)</f>
        <v/>
      </c>
      <c r="I127" s="186" t="str">
        <f>IF($C127="","",'הגבלה לסכום מבוקש (1)'!D127)</f>
        <v/>
      </c>
      <c r="J127" s="182" t="str">
        <f>'הגבלה לסכום מבוקש (2)'!W127</f>
        <v/>
      </c>
      <c r="K127" s="154" t="str">
        <f t="shared" si="4"/>
        <v/>
      </c>
      <c r="L127" s="185"/>
      <c r="M127" s="185"/>
      <c r="N127" s="185"/>
      <c r="O127" s="185"/>
      <c r="P127" s="185"/>
      <c r="Q127" s="185"/>
      <c r="R127" s="185"/>
      <c r="S127" s="185"/>
      <c r="T127" s="185"/>
      <c r="U127" s="185"/>
      <c r="V127" s="185"/>
      <c r="W127" s="185"/>
      <c r="X127" s="185"/>
      <c r="Y127" s="185"/>
      <c r="Z127" s="187" t="str">
        <f t="shared" si="5"/>
        <v/>
      </c>
    </row>
    <row r="128" spans="2:26" ht="15.75" hidden="1" x14ac:dyDescent="0.25">
      <c r="B128" s="184" t="str">
        <f t="shared" si="3"/>
        <v/>
      </c>
      <c r="C128" s="178" t="str">
        <f>'התחשיב הבסיסי'!C128</f>
        <v/>
      </c>
      <c r="D128" s="170" t="str">
        <f>IF(C128="","",IF(הגנה!F128="",$AA$1,הגנה!F128))</f>
        <v/>
      </c>
      <c r="E128" s="179" t="str">
        <f>IF(C128="","",IF(הגנה!E128="",$AA$1,הגנה!E128))</f>
        <v/>
      </c>
      <c r="F128" s="179" t="str">
        <f>IF(B128="","",'התחשיב הבסיסי'!AF128)</f>
        <v/>
      </c>
      <c r="G128" s="170" t="str">
        <f>IF(C128="","",הגנה!AV128)</f>
        <v/>
      </c>
      <c r="H128" s="180" t="str">
        <f>IF(C128="","",הגנה!AW128)</f>
        <v/>
      </c>
      <c r="I128" s="186" t="str">
        <f>IF($C128="","",'הגבלה לסכום מבוקש (1)'!D128)</f>
        <v/>
      </c>
      <c r="J128" s="182" t="str">
        <f>'הגבלה לסכום מבוקש (2)'!W128</f>
        <v/>
      </c>
      <c r="K128" s="154" t="str">
        <f t="shared" si="4"/>
        <v/>
      </c>
      <c r="L128" s="185"/>
      <c r="M128" s="185"/>
      <c r="N128" s="185"/>
      <c r="O128" s="185"/>
      <c r="P128" s="185"/>
      <c r="Q128" s="185"/>
      <c r="R128" s="185"/>
      <c r="S128" s="185"/>
      <c r="T128" s="185"/>
      <c r="U128" s="185"/>
      <c r="V128" s="185"/>
      <c r="W128" s="185"/>
      <c r="X128" s="185"/>
      <c r="Y128" s="185"/>
      <c r="Z128" s="187" t="str">
        <f t="shared" si="5"/>
        <v/>
      </c>
    </row>
    <row r="129" spans="2:26" ht="15.75" hidden="1" x14ac:dyDescent="0.25">
      <c r="B129" s="184" t="str">
        <f t="shared" si="3"/>
        <v/>
      </c>
      <c r="C129" s="178" t="str">
        <f>'התחשיב הבסיסי'!C129</f>
        <v/>
      </c>
      <c r="D129" s="170" t="str">
        <f>IF(C129="","",IF(הגנה!F129="",$AA$1,הגנה!F129))</f>
        <v/>
      </c>
      <c r="E129" s="179" t="str">
        <f>IF(C129="","",IF(הגנה!E129="",$AA$1,הגנה!E129))</f>
        <v/>
      </c>
      <c r="F129" s="179" t="str">
        <f>IF(B129="","",'התחשיב הבסיסי'!AF129)</f>
        <v/>
      </c>
      <c r="G129" s="170" t="str">
        <f>IF(C129="","",הגנה!AV129)</f>
        <v/>
      </c>
      <c r="H129" s="180" t="str">
        <f>IF(C129="","",הגנה!AW129)</f>
        <v/>
      </c>
      <c r="I129" s="186" t="str">
        <f>IF($C129="","",'הגבלה לסכום מבוקש (1)'!D129)</f>
        <v/>
      </c>
      <c r="J129" s="182" t="str">
        <f>'הגבלה לסכום מבוקש (2)'!W129</f>
        <v/>
      </c>
      <c r="K129" s="154" t="str">
        <f t="shared" si="4"/>
        <v/>
      </c>
      <c r="L129" s="185"/>
      <c r="M129" s="185"/>
      <c r="N129" s="185"/>
      <c r="O129" s="185"/>
      <c r="P129" s="185"/>
      <c r="Q129" s="185"/>
      <c r="R129" s="185"/>
      <c r="S129" s="185"/>
      <c r="T129" s="185"/>
      <c r="U129" s="185"/>
      <c r="V129" s="185"/>
      <c r="W129" s="185"/>
      <c r="X129" s="185"/>
      <c r="Y129" s="185"/>
      <c r="Z129" s="187" t="str">
        <f t="shared" si="5"/>
        <v/>
      </c>
    </row>
    <row r="130" spans="2:26" ht="16.5" hidden="1" thickBot="1" x14ac:dyDescent="0.3">
      <c r="B130" s="188" t="str">
        <f t="shared" si="3"/>
        <v/>
      </c>
      <c r="C130" s="178" t="str">
        <f>'התחשיב הבסיסי'!C130</f>
        <v/>
      </c>
      <c r="D130" s="170" t="str">
        <f>IF(C130="","",IF(הגנה!F130="",$AA$1,הגנה!F130))</f>
        <v/>
      </c>
      <c r="E130" s="179" t="str">
        <f>IF(C130="","",IF(הגנה!E130="",$AA$1,הגנה!E130))</f>
        <v/>
      </c>
      <c r="F130" s="179" t="str">
        <f>IF(B130="","",'התחשיב הבסיסי'!AF130)</f>
        <v/>
      </c>
      <c r="G130" s="170" t="str">
        <f>IF(C130="","",הגנה!AV130)</f>
        <v/>
      </c>
      <c r="H130" s="180" t="str">
        <f>IF(C130="","",הגנה!AW130)</f>
        <v/>
      </c>
      <c r="I130" s="190" t="str">
        <f>IF($C130="","",'הגבלה לסכום מבוקש (1)'!D130)</f>
        <v/>
      </c>
      <c r="J130" s="182" t="str">
        <f>'הגבלה לסכום מבוקש (2)'!W130</f>
        <v/>
      </c>
      <c r="K130" s="191" t="str">
        <f t="shared" si="4"/>
        <v/>
      </c>
      <c r="L130" s="189"/>
      <c r="M130" s="189"/>
      <c r="N130" s="189"/>
      <c r="O130" s="189"/>
      <c r="P130" s="189"/>
      <c r="Q130" s="189"/>
      <c r="R130" s="189"/>
      <c r="S130" s="189"/>
      <c r="T130" s="189"/>
      <c r="U130" s="189"/>
      <c r="V130" s="189"/>
      <c r="W130" s="189"/>
      <c r="X130" s="189"/>
      <c r="Y130" s="189"/>
      <c r="Z130" s="192" t="str">
        <f t="shared" si="5"/>
        <v/>
      </c>
    </row>
    <row r="131" spans="2:26" ht="18.75" thickBot="1" x14ac:dyDescent="0.3">
      <c r="B131" s="529" t="s">
        <v>8</v>
      </c>
      <c r="C131" s="530"/>
      <c r="D131" s="193"/>
      <c r="E131" s="194">
        <f t="shared" ref="E131:K131" ca="1" si="6">SUM(E31:E130)</f>
        <v>51632</v>
      </c>
      <c r="F131" s="194">
        <f t="shared" ca="1" si="6"/>
        <v>279168</v>
      </c>
      <c r="G131" s="193">
        <f t="shared" ca="1" si="6"/>
        <v>1</v>
      </c>
      <c r="H131" s="195">
        <f t="shared" ca="1" si="6"/>
        <v>279168</v>
      </c>
      <c r="I131" s="195">
        <f t="shared" ca="1" si="6"/>
        <v>150000</v>
      </c>
      <c r="J131" s="195">
        <f t="shared" ca="1" si="6"/>
        <v>150000</v>
      </c>
      <c r="K131" s="195">
        <f t="shared" ca="1" si="6"/>
        <v>98368</v>
      </c>
      <c r="L131" s="196"/>
      <c r="M131" s="196"/>
      <c r="N131" s="196"/>
      <c r="O131" s="196"/>
      <c r="P131" s="196"/>
      <c r="Q131" s="196"/>
      <c r="R131" s="196"/>
      <c r="S131" s="196"/>
      <c r="T131" s="196"/>
      <c r="U131" s="196"/>
      <c r="V131" s="196"/>
      <c r="W131" s="196"/>
      <c r="X131" s="196"/>
      <c r="Y131" s="196"/>
      <c r="Z131" s="197"/>
    </row>
  </sheetData>
  <sheetProtection password="CC01" sheet="1" objects="1" scenarios="1" formatColumns="0" formatRows="0"/>
  <mergeCells count="13">
    <mergeCell ref="K29:K30"/>
    <mergeCell ref="Z29:Z30"/>
    <mergeCell ref="B131:C131"/>
    <mergeCell ref="B28:Z28"/>
    <mergeCell ref="B29:B30"/>
    <mergeCell ref="C29:C30"/>
    <mergeCell ref="D29:D30"/>
    <mergeCell ref="E29:E30"/>
    <mergeCell ref="F29:F30"/>
    <mergeCell ref="G29:G30"/>
    <mergeCell ref="H29:H30"/>
    <mergeCell ref="I29:I30"/>
    <mergeCell ref="J29:J30"/>
  </mergeCells>
  <conditionalFormatting sqref="B31:B130 E1:E2 C1:C2">
    <cfRule type="containsBlanks" dxfId="319" priority="22">
      <formula>LEN(TRIM(B1))=0</formula>
    </cfRule>
  </conditionalFormatting>
  <conditionalFormatting sqref="D31:E130">
    <cfRule type="containsBlanks" dxfId="318" priority="19">
      <formula>LEN(TRIM(D31))=0</formula>
    </cfRule>
  </conditionalFormatting>
  <conditionalFormatting sqref="D31:E130">
    <cfRule type="expression" dxfId="317" priority="17">
      <formula>D31=$AA$1</formula>
    </cfRule>
  </conditionalFormatting>
  <conditionalFormatting sqref="I31:J130">
    <cfRule type="containsBlanks" dxfId="316" priority="16">
      <formula>LEN(TRIM(I31))=0</formula>
    </cfRule>
  </conditionalFormatting>
  <conditionalFormatting sqref="I31:J130">
    <cfRule type="expression" dxfId="315" priority="15">
      <formula>I31=$AH$1</formula>
    </cfRule>
  </conditionalFormatting>
  <conditionalFormatting sqref="K31:Y130">
    <cfRule type="containsBlanks" dxfId="314" priority="14">
      <formula>LEN(TRIM(K31))=0</formula>
    </cfRule>
  </conditionalFormatting>
  <conditionalFormatting sqref="K31:Y130">
    <cfRule type="expression" dxfId="313" priority="13">
      <formula>K31=$AA$1</formula>
    </cfRule>
  </conditionalFormatting>
  <conditionalFormatting sqref="Z31:Z130">
    <cfRule type="containsBlanks" dxfId="312" priority="12">
      <formula>LEN(TRIM(Z31))=0</formula>
    </cfRule>
  </conditionalFormatting>
  <conditionalFormatting sqref="Z31:Z130">
    <cfRule type="expression" dxfId="311" priority="11">
      <formula>Z31=$AA$1</formula>
    </cfRule>
  </conditionalFormatting>
  <conditionalFormatting sqref="H31:H130">
    <cfRule type="expression" dxfId="310" priority="7">
      <formula>H31=$AA$1</formula>
    </cfRule>
  </conditionalFormatting>
  <conditionalFormatting sqref="G31:G130">
    <cfRule type="containsBlanks" dxfId="309" priority="10">
      <formula>LEN(TRIM(G31))=0</formula>
    </cfRule>
  </conditionalFormatting>
  <conditionalFormatting sqref="G31:G130">
    <cfRule type="expression" dxfId="308" priority="9">
      <formula>G31=$AA$1</formula>
    </cfRule>
  </conditionalFormatting>
  <conditionalFormatting sqref="H31:H130">
    <cfRule type="containsBlanks" dxfId="307" priority="8">
      <formula>LEN(TRIM(H31))=0</formula>
    </cfRule>
  </conditionalFormatting>
  <conditionalFormatting sqref="F31:F130">
    <cfRule type="containsBlanks" dxfId="306" priority="3">
      <formula>LEN(TRIM(F31))=0</formula>
    </cfRule>
  </conditionalFormatting>
  <conditionalFormatting sqref="F31:F130">
    <cfRule type="expression" dxfId="305" priority="2">
      <formula>F31=$AA$1</formula>
    </cfRule>
  </conditionalFormatting>
  <conditionalFormatting sqref="C31:C130">
    <cfRule type="containsBlanks" dxfId="304" priority="1">
      <formula>LEN(TRIM(C31))=0</formula>
    </cfRule>
  </conditionalFormatting>
  <printOptions horizontalCentered="1"/>
  <pageMargins left="0.39370078740157483" right="0.31496062992125984" top="0.74803149606299213" bottom="0.74803149606299213" header="0.31496062992125984" footer="0.31496062992125984"/>
  <pageSetup paperSize="9" scale="78" orientation="landscape"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249977111117893"/>
    <pageSetUpPr fitToPage="1"/>
  </sheetPr>
  <dimension ref="A1:AF131"/>
  <sheetViews>
    <sheetView rightToLeft="1" view="pageBreakPreview" topLeftCell="B1" zoomScale="110" zoomScaleNormal="100" zoomScaleSheetLayoutView="110" workbookViewId="0">
      <pane ySplit="30" topLeftCell="A31" activePane="bottomLeft" state="frozen"/>
      <selection activeCell="E35" sqref="E35"/>
      <selection pane="bottomLeft" activeCell="D32" sqref="D32"/>
    </sheetView>
  </sheetViews>
  <sheetFormatPr defaultColWidth="8" defaultRowHeight="15" x14ac:dyDescent="0.2"/>
  <cols>
    <col min="1" max="1" width="8" style="159" hidden="1" customWidth="1"/>
    <col min="2" max="2" width="8.7109375" style="159" customWidth="1"/>
    <col min="3" max="3" width="21.140625" style="159" customWidth="1"/>
    <col min="4" max="4" width="16" style="159" customWidth="1"/>
    <col min="5" max="5" width="15.140625" style="159" customWidth="1"/>
    <col min="6" max="6" width="10.28515625" style="159" customWidth="1"/>
    <col min="7" max="7" width="14" style="159" customWidth="1"/>
    <col min="8" max="8" width="24" style="159" customWidth="1"/>
    <col min="9" max="20" width="24" style="159" hidden="1" customWidth="1"/>
    <col min="21" max="21" width="14.7109375" style="159" customWidth="1"/>
    <col min="22" max="25" width="9.140625" style="159" hidden="1" customWidth="1"/>
    <col min="26" max="26" width="14.28515625" style="159" customWidth="1"/>
    <col min="27" max="200" width="0" style="159" hidden="1" customWidth="1"/>
    <col min="201" max="16384" width="8" style="159"/>
  </cols>
  <sheetData>
    <row r="1" spans="2:32" ht="18" x14ac:dyDescent="0.2">
      <c r="B1" s="70" t="str">
        <f>'פרמטרים לעקרונות חישוב התמיכה'!$B$1</f>
        <v>שנה</v>
      </c>
      <c r="C1" s="23">
        <f>'פרמטרים לעקרונות חישוב התמיכה'!$C$1</f>
        <v>2018</v>
      </c>
      <c r="AF1" s="159" t="s">
        <v>27</v>
      </c>
    </row>
    <row r="2" spans="2:32" ht="18.75" thickBot="1" x14ac:dyDescent="0.3">
      <c r="B2" s="72" t="str">
        <f>'פרמטרים לעקרונות חישוב התמיכה'!$B$2</f>
        <v>תקציב</v>
      </c>
      <c r="C2" s="32">
        <f>'פרמטרים לעקרונות חישוב התמיכה'!$C$2</f>
        <v>279168</v>
      </c>
      <c r="F2" s="535" t="str">
        <f ca="1">IF(AND(U131&lt;&gt;0,C2&gt;U131),"נא לשים לב כי לא חולק סך התקציב בשל הגבולת לסכום מבוקש","")</f>
        <v>נא לשים לב כי לא חולק סך התקציב בשל הגבולת לסכום מבוקש</v>
      </c>
      <c r="G2" s="535"/>
      <c r="H2" s="535"/>
      <c r="I2" s="535"/>
      <c r="J2" s="535"/>
      <c r="K2" s="535"/>
      <c r="L2" s="535"/>
      <c r="M2" s="535"/>
      <c r="N2" s="535"/>
      <c r="O2" s="535"/>
      <c r="P2" s="535"/>
      <c r="Q2" s="535"/>
      <c r="R2" s="535"/>
      <c r="S2" s="535"/>
      <c r="T2" s="535"/>
      <c r="U2" s="535"/>
    </row>
    <row r="4" spans="2:32" ht="15.75" thickBot="1" x14ac:dyDescent="0.25"/>
    <row r="5" spans="2:32" ht="13.5" hidden="1" customHeight="1" x14ac:dyDescent="0.2"/>
    <row r="6" spans="2:32" hidden="1" x14ac:dyDescent="0.2"/>
    <row r="7" spans="2:32" hidden="1" x14ac:dyDescent="0.2"/>
    <row r="8" spans="2:32" hidden="1" x14ac:dyDescent="0.2"/>
    <row r="9" spans="2:32" hidden="1" x14ac:dyDescent="0.2"/>
    <row r="10" spans="2:32" hidden="1" x14ac:dyDescent="0.2"/>
    <row r="11" spans="2:32" hidden="1" x14ac:dyDescent="0.2"/>
    <row r="12" spans="2:32" hidden="1" x14ac:dyDescent="0.2"/>
    <row r="13" spans="2:32" hidden="1" x14ac:dyDescent="0.2"/>
    <row r="14" spans="2:32" hidden="1" x14ac:dyDescent="0.2"/>
    <row r="15" spans="2:32" hidden="1" x14ac:dyDescent="0.2"/>
    <row r="16" spans="2:32" hidden="1" x14ac:dyDescent="0.2"/>
    <row r="17" spans="2:29" hidden="1" x14ac:dyDescent="0.2"/>
    <row r="18" spans="2:29" hidden="1" x14ac:dyDescent="0.2"/>
    <row r="19" spans="2:29" hidden="1" x14ac:dyDescent="0.2"/>
    <row r="20" spans="2:29" hidden="1" x14ac:dyDescent="0.2"/>
    <row r="21" spans="2:29" hidden="1" x14ac:dyDescent="0.2"/>
    <row r="22" spans="2:29" hidden="1" x14ac:dyDescent="0.2"/>
    <row r="23" spans="2:29" hidden="1" x14ac:dyDescent="0.2"/>
    <row r="24" spans="2:29" hidden="1" x14ac:dyDescent="0.2"/>
    <row r="25" spans="2:29" hidden="1" x14ac:dyDescent="0.2"/>
    <row r="26" spans="2:29" hidden="1" x14ac:dyDescent="0.2"/>
    <row r="27" spans="2:29" ht="15.75" hidden="1" thickBot="1" x14ac:dyDescent="0.25"/>
    <row r="28" spans="2:29" ht="18.75" thickBot="1" x14ac:dyDescent="0.25">
      <c r="B28" s="537" t="str">
        <f ca="1">MID(CELL("filename",B29),FIND("]",CELL("filename",C29),1)+1,99)</f>
        <v>הגבלה לסכום מבוקש (1)</v>
      </c>
      <c r="C28" s="538"/>
      <c r="D28" s="538"/>
      <c r="E28" s="538"/>
      <c r="F28" s="538"/>
      <c r="G28" s="538"/>
      <c r="H28" s="538"/>
      <c r="I28" s="538"/>
      <c r="J28" s="538"/>
      <c r="K28" s="538"/>
      <c r="L28" s="538"/>
      <c r="M28" s="538"/>
      <c r="N28" s="538"/>
      <c r="O28" s="538"/>
      <c r="P28" s="538"/>
      <c r="Q28" s="538"/>
      <c r="R28" s="538"/>
      <c r="S28" s="538"/>
      <c r="T28" s="538"/>
      <c r="U28" s="538"/>
      <c r="V28" s="538"/>
      <c r="W28" s="538"/>
      <c r="X28" s="538"/>
      <c r="Y28" s="538"/>
      <c r="Z28" s="539"/>
    </row>
    <row r="29" spans="2:29" s="162" customFormat="1" ht="45" customHeight="1" x14ac:dyDescent="0.25">
      <c r="B29" s="540" t="s">
        <v>0</v>
      </c>
      <c r="C29" s="508" t="s">
        <v>1</v>
      </c>
      <c r="D29" s="151" t="s">
        <v>153</v>
      </c>
      <c r="E29" s="542" t="s">
        <v>152</v>
      </c>
      <c r="F29" s="542" t="s">
        <v>151</v>
      </c>
      <c r="G29" s="542" t="s">
        <v>150</v>
      </c>
      <c r="H29" s="542" t="s">
        <v>149</v>
      </c>
      <c r="I29" s="160"/>
      <c r="J29" s="160"/>
      <c r="K29" s="160"/>
      <c r="L29" s="160"/>
      <c r="M29" s="160"/>
      <c r="N29" s="160"/>
      <c r="O29" s="160"/>
      <c r="P29" s="160"/>
      <c r="Q29" s="160"/>
      <c r="R29" s="160"/>
      <c r="S29" s="160"/>
      <c r="T29" s="160"/>
      <c r="U29" s="542" t="s">
        <v>148</v>
      </c>
      <c r="V29" s="161"/>
      <c r="W29" s="161"/>
      <c r="X29" s="161"/>
      <c r="Y29" s="161"/>
      <c r="Z29" s="544" t="s">
        <v>147</v>
      </c>
      <c r="AC29" s="499" t="s">
        <v>232</v>
      </c>
    </row>
    <row r="30" spans="2:29" s="162" customFormat="1" ht="30.75" customHeight="1" thickBot="1" x14ac:dyDescent="0.3">
      <c r="B30" s="541"/>
      <c r="C30" s="509"/>
      <c r="D30" s="107" t="s">
        <v>41</v>
      </c>
      <c r="E30" s="543"/>
      <c r="F30" s="543"/>
      <c r="G30" s="543"/>
      <c r="H30" s="543"/>
      <c r="I30" s="163" t="s">
        <v>146</v>
      </c>
      <c r="J30" s="163" t="s">
        <v>145</v>
      </c>
      <c r="K30" s="163" t="s">
        <v>144</v>
      </c>
      <c r="L30" s="163" t="s">
        <v>143</v>
      </c>
      <c r="M30" s="163" t="s">
        <v>142</v>
      </c>
      <c r="N30" s="163" t="s">
        <v>141</v>
      </c>
      <c r="O30" s="163" t="s">
        <v>140</v>
      </c>
      <c r="P30" s="163" t="s">
        <v>139</v>
      </c>
      <c r="Q30" s="163" t="s">
        <v>138</v>
      </c>
      <c r="R30" s="163" t="s">
        <v>137</v>
      </c>
      <c r="S30" s="163" t="s">
        <v>136</v>
      </c>
      <c r="T30" s="163" t="s">
        <v>135</v>
      </c>
      <c r="U30" s="543"/>
      <c r="V30" s="164"/>
      <c r="W30" s="164"/>
      <c r="X30" s="164"/>
      <c r="Y30" s="164"/>
      <c r="Z30" s="545"/>
      <c r="AC30" s="499"/>
    </row>
    <row r="31" spans="2:29" s="162" customFormat="1" ht="15.75" x14ac:dyDescent="0.25">
      <c r="B31" s="125" t="str">
        <f ca="1">IF(C31="","",ROW()-30)</f>
        <v/>
      </c>
      <c r="C31" s="126" t="str">
        <f ca="1">סיכום!C31</f>
        <v/>
      </c>
      <c r="D31" s="165">
        <v>30000</v>
      </c>
      <c r="E31" s="127" t="str">
        <f ca="1">סיכום!H31</f>
        <v/>
      </c>
      <c r="F31" s="166" t="str">
        <f ca="1">IF(C31="","",IF(E31&gt;$D31,1,0))</f>
        <v/>
      </c>
      <c r="G31" s="127" t="str">
        <f ca="1">IF($C31="","",MIN(D31:E31))</f>
        <v/>
      </c>
      <c r="H31" s="127" t="str">
        <f ca="1">IF($C31="","",IF(F31=1,G31,G31/SUMIF(F$31:F$130,0,G$31:G$130)*($C$2-SUMIF(F$31:F$130,1,G$31:G$130))))</f>
        <v/>
      </c>
      <c r="I31" s="167">
        <f ca="1">IF(OR(H31&gt;$D31,$F31=1),1,0)</f>
        <v>1</v>
      </c>
      <c r="J31" s="168" t="str">
        <f ca="1">IF($C31="","",MIN(H31,$D31))</f>
        <v/>
      </c>
      <c r="K31" s="168" t="str">
        <f ca="1">IF($C31="","",IF(I31=1,J31,J31/SUMIF(I$31:I$130,0,J$31:J$130)*($C$2-SUMIF(I$31:I$130,1,J$31:J$130))))</f>
        <v/>
      </c>
      <c r="L31" s="167">
        <f ca="1">IF(OR(K31&gt;$D31,$F31=1,$I31=1),1,0)</f>
        <v>1</v>
      </c>
      <c r="M31" s="168" t="str">
        <f ca="1">IF($C31="","",MIN(K31,$D31))</f>
        <v/>
      </c>
      <c r="N31" s="168" t="str">
        <f ca="1">IF($C31="","",IF(L31=1,M31,M31/SUMIF(L$31:L$130,0,M$31:M$130)*($C$2-SUMIF(L$31:L$130,1,M$31:M$130))))</f>
        <v/>
      </c>
      <c r="O31" s="167">
        <f ca="1">IF(OR(N31&gt;$D31,$F31=1,$I31=1,$L31=1),1,0)</f>
        <v>1</v>
      </c>
      <c r="P31" s="168" t="str">
        <f ca="1">IF($C31="","",MIN(N31,$D31))</f>
        <v/>
      </c>
      <c r="Q31" s="168" t="str">
        <f ca="1">IF($C31="","",IF(O31=2,P31,IF(O31=1,P31,P31/SUMIF(O$31:O$130,0,P$31:P$130)*($C$2-SUMIF(O$31:O$130,1,P$31:P$130)-SUMIF(O$31:O$130,2,P$31:P$130)))))</f>
        <v/>
      </c>
      <c r="R31" s="167">
        <f ca="1">IF(OR(Q31&gt;$D31,$F31=1,$I31=1,$L31=1,$O31=1),1,0)</f>
        <v>1</v>
      </c>
      <c r="S31" s="168" t="str">
        <f ca="1">IF($C31="","",MIN(Q31,$D31))</f>
        <v/>
      </c>
      <c r="T31" s="168" t="str">
        <f ca="1">IF($C31="","",IF(R31=2,S31,IF(R31=1,S31,S31/SUMIF(R$31:R$130,0,S$31:S$130)*($C$2-SUMIF(R$31:R$130,1,S$31:S$130)-SUMIF(R$31:R$130,2,S$31:S$130)))))</f>
        <v/>
      </c>
      <c r="U31" s="169" t="str">
        <f ca="1">IF($C31="","",IF(AC31=0,$AF$1,IFERROR(T31,$AF$1)))</f>
        <v/>
      </c>
      <c r="V31" s="169"/>
      <c r="W31" s="169"/>
      <c r="X31" s="169"/>
      <c r="Y31" s="169"/>
      <c r="Z31" s="170" t="str">
        <f ca="1">IF(C31="","",IFERROR(U31/SUMIF($U$31:$U$130,"&lt;&gt;#DIV/0!"),$AF$1))</f>
        <v/>
      </c>
      <c r="AC31" s="171">
        <f ca="1">IF(C31="",0,IFERROR(IF(D31*1&gt;=0,1,0),0))</f>
        <v>0</v>
      </c>
    </row>
    <row r="32" spans="2:29" s="162" customFormat="1" ht="15.75" x14ac:dyDescent="0.25">
      <c r="B32" s="125">
        <f t="shared" ref="B32:B95" ca="1" si="0">IF(C32="","",ROW()-30)</f>
        <v>2</v>
      </c>
      <c r="C32" s="126" t="str">
        <f ca="1">סיכום!C32</f>
        <v>פנינה זלמצן כ"ס</v>
      </c>
      <c r="D32" s="165">
        <v>80000</v>
      </c>
      <c r="E32" s="127">
        <f ca="1">סיכום!H32</f>
        <v>37829.619437426823</v>
      </c>
      <c r="F32" s="166">
        <f ca="1">IF(C32="","",IF(E32&gt;$D32,1,0))</f>
        <v>0</v>
      </c>
      <c r="G32" s="127">
        <f ca="1">IF($C32="","",MIN(D32:E32))</f>
        <v>37829.619437426823</v>
      </c>
      <c r="H32" s="127">
        <f ca="1">IF($C32="","",IF(F32=1,G32,G32/SUMIF(F$31:F$130,0,G$31:G$130)*($C$2-SUMIF(F$31:F$130,1,G$31:G$130))))</f>
        <v>209168</v>
      </c>
      <c r="I32" s="167">
        <f ca="1">IF(OR(H32&gt;$D32,$F32=1),1,0)</f>
        <v>1</v>
      </c>
      <c r="J32" s="168">
        <f ca="1">IF($C32="","",MIN(H32,$D32))</f>
        <v>80000</v>
      </c>
      <c r="K32" s="168">
        <f ca="1">IF($C32="","",IF(I32=1,J32,J32/SUMIF(I$31:I$130,0,J$31:J$130)*($C$2-SUMIF(I$31:I$130,1,J$31:J$130))))</f>
        <v>80000</v>
      </c>
      <c r="L32" s="167">
        <f ca="1">IF(OR(K32&gt;$D32,$F32=1,$I32=1),1,0)</f>
        <v>1</v>
      </c>
      <c r="M32" s="168">
        <f ca="1">IF($C32="","",MIN(K32,$D32))</f>
        <v>80000</v>
      </c>
      <c r="N32" s="168">
        <f ca="1">IF($C32="","",IF(L32=1,M32,M32/SUMIF(L$31:L$130,0,M$31:M$130)*($C$2-SUMIF(L$31:L$130,1,M$31:M$130))))</f>
        <v>80000</v>
      </c>
      <c r="O32" s="167">
        <f ca="1">IF(OR(N32&gt;$D32,$F32=1,$I32=1,$L32=1),1,0)</f>
        <v>1</v>
      </c>
      <c r="P32" s="168">
        <f ca="1">IF($C32="","",MIN(N32,$D32))</f>
        <v>80000</v>
      </c>
      <c r="Q32" s="168">
        <f ca="1">IF($C32="","",IF(O32=2,P32,IF(O32=1,P32,P32/SUMIF(O$31:O$130,0,P$31:P$130)*($C$2-SUMIF(O$31:O$130,1,P$31:P$130)-SUMIF(O$31:O$130,2,P$31:P$130)))))</f>
        <v>80000</v>
      </c>
      <c r="R32" s="167">
        <f ca="1">IF(OR(Q32&gt;$D32,$F32=1,$I32=1,$L32=1,$O32=1),1,0)</f>
        <v>1</v>
      </c>
      <c r="S32" s="168">
        <f ca="1">IF($C32="","",MIN(Q32,$D32))</f>
        <v>80000</v>
      </c>
      <c r="T32" s="168">
        <f ca="1">IF($C32="","",IF(R32=2,S32,IF(R32=1,S32,S32/SUMIF(R$31:R$130,0,S$31:S$130)*($C$2-SUMIF(R$31:R$130,1,S$31:S$130)-SUMIF(R$31:R$130,2,S$31:S$130)))))</f>
        <v>80000</v>
      </c>
      <c r="U32" s="169">
        <f t="shared" ref="U32:U95" ca="1" si="1">IF($C32="","",IF(AC32=0,$AF$1,IFERROR(T32,$AF$1)))</f>
        <v>80000</v>
      </c>
      <c r="V32" s="169"/>
      <c r="W32" s="169"/>
      <c r="X32" s="169"/>
      <c r="Y32" s="169"/>
      <c r="Z32" s="170">
        <f t="shared" ref="Z32:Z95" ca="1" si="2">IF(C32="","",IFERROR(U32/SUMIF($U$31:$U$130,"&lt;&gt;#DIV/0!"),$AF$1))</f>
        <v>0.53333333333333333</v>
      </c>
      <c r="AC32" s="171">
        <f t="shared" ref="AC32:AC95" ca="1" si="3">IF(C32="",0,IFERROR(IF(D32*1&gt;=0,1,0),0))</f>
        <v>1</v>
      </c>
    </row>
    <row r="33" spans="2:29" s="162" customFormat="1" ht="15.75" x14ac:dyDescent="0.25">
      <c r="B33" s="125">
        <f t="shared" ca="1" si="0"/>
        <v>3</v>
      </c>
      <c r="C33" s="126" t="str">
        <f ca="1">סיכום!C33</f>
        <v>פסנתר לתמיד אשדוד</v>
      </c>
      <c r="D33" s="165">
        <v>70000</v>
      </c>
      <c r="E33" s="127">
        <f ca="1">סיכום!H33</f>
        <v>241338.38056257321</v>
      </c>
      <c r="F33" s="166">
        <f ca="1">IF(C33="","",IF(E33&gt;$D33,1,0))</f>
        <v>1</v>
      </c>
      <c r="G33" s="127">
        <f ca="1">IF($C33="","",MIN(D33:E33))</f>
        <v>70000</v>
      </c>
      <c r="H33" s="127">
        <f ca="1">IF($C33="","",IF(F33=1,G33,G33/SUMIF(F$31:F$130,0,G$31:G$130)*($C$2-SUMIF(F$31:F$130,1,G$31:G$130))))</f>
        <v>70000</v>
      </c>
      <c r="I33" s="167">
        <f ca="1">IF(OR(H33&gt;$D33,$F33=1),1,0)</f>
        <v>1</v>
      </c>
      <c r="J33" s="168">
        <f ca="1">IF($C33="","",MIN(H33,$D33))</f>
        <v>70000</v>
      </c>
      <c r="K33" s="168">
        <f ca="1">IF($C33="","",IF(I33=1,J33,J33/SUMIF(I$31:I$130,0,J$31:J$130)*($C$2-SUMIF(I$31:I$130,1,J$31:J$130))))</f>
        <v>70000</v>
      </c>
      <c r="L33" s="167">
        <f ca="1">IF(OR(K33&gt;$D33,$F33=1,$I33=1),1,0)</f>
        <v>1</v>
      </c>
      <c r="M33" s="168">
        <f ca="1">IF($C33="","",MIN(K33,$D33))</f>
        <v>70000</v>
      </c>
      <c r="N33" s="168">
        <f ca="1">IF($C33="","",IF(L33=1,M33,M33/SUMIF(L$31:L$130,0,M$31:M$130)*($C$2-SUMIF(L$31:L$130,1,M$31:M$130))))</f>
        <v>70000</v>
      </c>
      <c r="O33" s="167">
        <f ca="1">IF(OR(N33&gt;$D33,$F33=1,$I33=1,$L33=1),1,0)</f>
        <v>1</v>
      </c>
      <c r="P33" s="168">
        <f ca="1">IF($C33="","",MIN(N33,$D33))</f>
        <v>70000</v>
      </c>
      <c r="Q33" s="168">
        <f ca="1">IF($C33="","",IF(O33=2,P33,IF(O33=1,P33,P33/SUMIF(O$31:O$130,0,P$31:P$130)*($C$2-SUMIF(O$31:O$130,1,P$31:P$130)-SUMIF(O$31:O$130,2,P$31:P$130)))))</f>
        <v>70000</v>
      </c>
      <c r="R33" s="167">
        <f ca="1">IF(OR(Q33&gt;$D33,$F33=1,$I33=1,$L33=1,$O33=1),1,0)</f>
        <v>1</v>
      </c>
      <c r="S33" s="168">
        <f ca="1">IF($C33="","",MIN(Q33,$D33))</f>
        <v>70000</v>
      </c>
      <c r="T33" s="168">
        <f ca="1">IF($C33="","",IF(R33=2,S33,IF(R33=1,S33,S33/SUMIF(R$31:R$130,0,S$31:S$130)*($C$2-SUMIF(R$31:R$130,1,S$31:S$130)-SUMIF(R$31:R$130,2,S$31:S$130)))))</f>
        <v>70000</v>
      </c>
      <c r="U33" s="169">
        <f t="shared" ca="1" si="1"/>
        <v>70000</v>
      </c>
      <c r="V33" s="169"/>
      <c r="W33" s="169"/>
      <c r="X33" s="169"/>
      <c r="Y33" s="169"/>
      <c r="Z33" s="170">
        <f t="shared" ca="1" si="2"/>
        <v>0.46666666666666667</v>
      </c>
      <c r="AC33" s="171">
        <f t="shared" ca="1" si="3"/>
        <v>1</v>
      </c>
    </row>
    <row r="34" spans="2:29" s="162" customFormat="1" ht="15.75" x14ac:dyDescent="0.25">
      <c r="B34" s="125" t="str">
        <f t="shared" ca="1" si="0"/>
        <v/>
      </c>
      <c r="C34" s="126" t="str">
        <f ca="1">סיכום!C34</f>
        <v/>
      </c>
      <c r="D34" s="165"/>
      <c r="E34" s="127" t="str">
        <f ca="1">סיכום!H34</f>
        <v/>
      </c>
      <c r="F34" s="166" t="str">
        <f ca="1">IF(C34="","",IF(E34&gt;$D34,1,0))</f>
        <v/>
      </c>
      <c r="G34" s="127" t="str">
        <f ca="1">IF($C34="","",MIN(D34:E34))</f>
        <v/>
      </c>
      <c r="H34" s="127" t="str">
        <f ca="1">IF($C34="","",IF(F34=1,G34,G34/SUMIF(F$31:F$130,0,G$31:G$130)*($C$2-SUMIF(F$31:F$130,1,G$31:G$130))))</f>
        <v/>
      </c>
      <c r="I34" s="167">
        <f ca="1">IF(OR(H34&gt;$D34,$F34=1),1,0)</f>
        <v>0</v>
      </c>
      <c r="J34" s="168" t="str">
        <f ca="1">IF($C34="","",MIN(H34,$D34))</f>
        <v/>
      </c>
      <c r="K34" s="168" t="str">
        <f ca="1">IF($C34="","",IF(I34=1,J34,J34/SUMIF(I$31:I$130,0,J$31:J$130)*($C$2-SUMIF(I$31:I$130,1,J$31:J$130))))</f>
        <v/>
      </c>
      <c r="L34" s="167">
        <f ca="1">IF(OR(K34&gt;$D34,$F34=1,$I34=1),1,0)</f>
        <v>0</v>
      </c>
      <c r="M34" s="168" t="str">
        <f ca="1">IF($C34="","",MIN(K34,$D34))</f>
        <v/>
      </c>
      <c r="N34" s="168" t="str">
        <f ca="1">IF($C34="","",IF(L34=1,M34,M34/SUMIF(L$31:L$130,0,M$31:M$130)*($C$2-SUMIF(L$31:L$130,1,M$31:M$130))))</f>
        <v/>
      </c>
      <c r="O34" s="167">
        <f ca="1">IF(OR(N34&gt;$D34,$F34=1,$I34=1,$L34=1),1,0)</f>
        <v>0</v>
      </c>
      <c r="P34" s="168" t="str">
        <f ca="1">IF($C34="","",MIN(N34,$D34))</f>
        <v/>
      </c>
      <c r="Q34" s="168" t="str">
        <f ca="1">IF($C34="","",IF(O34=2,P34,IF(O34=1,P34,P34/SUMIF(O$31:O$130,0,P$31:P$130)*($C$2-SUMIF(O$31:O$130,1,P$31:P$130)-SUMIF(O$31:O$130,2,P$31:P$130)))))</f>
        <v/>
      </c>
      <c r="R34" s="167">
        <f ca="1">IF(OR(Q34&gt;$D34,$F34=1,$I34=1,$L34=1,$O34=1),1,0)</f>
        <v>0</v>
      </c>
      <c r="S34" s="168" t="str">
        <f ca="1">IF($C34="","",MIN(Q34,$D34))</f>
        <v/>
      </c>
      <c r="T34" s="168" t="str">
        <f ca="1">IF($C34="","",IF(R34=2,S34,IF(R34=1,S34,S34/SUMIF(R$31:R$130,0,S$31:S$130)*($C$2-SUMIF(R$31:R$130,1,S$31:S$130)-SUMIF(R$31:R$130,2,S$31:S$130)))))</f>
        <v/>
      </c>
      <c r="U34" s="169" t="str">
        <f t="shared" ca="1" si="1"/>
        <v/>
      </c>
      <c r="V34" s="169"/>
      <c r="W34" s="169"/>
      <c r="X34" s="169"/>
      <c r="Y34" s="169"/>
      <c r="Z34" s="170" t="str">
        <f t="shared" ca="1" si="2"/>
        <v/>
      </c>
      <c r="AC34" s="171">
        <f t="shared" ca="1" si="3"/>
        <v>0</v>
      </c>
    </row>
    <row r="35" spans="2:29" s="162" customFormat="1" ht="15.75" x14ac:dyDescent="0.25">
      <c r="B35" s="125" t="str">
        <f t="shared" ca="1" si="0"/>
        <v/>
      </c>
      <c r="C35" s="126" t="str">
        <f ca="1">סיכום!C35</f>
        <v/>
      </c>
      <c r="D35" s="165"/>
      <c r="E35" s="127" t="str">
        <f ca="1">סיכום!H35</f>
        <v/>
      </c>
      <c r="F35" s="166" t="str">
        <f ca="1">IF(C35="","",IF(E35&gt;$D35,1,0))</f>
        <v/>
      </c>
      <c r="G35" s="127" t="str">
        <f ca="1">IF($C35="","",MIN(D35:E35))</f>
        <v/>
      </c>
      <c r="H35" s="127" t="str">
        <f ca="1">IF($C35="","",IF(F35=1,G35,G35/SUMIF(F$31:F$130,0,G$31:G$130)*($C$2-SUMIF(F$31:F$130,1,G$31:G$130))))</f>
        <v/>
      </c>
      <c r="I35" s="167">
        <f ca="1">IF(OR(H35&gt;$D35,$F35=1),1,0)</f>
        <v>0</v>
      </c>
      <c r="J35" s="168" t="str">
        <f ca="1">IF($C35="","",MIN(H35,$D35))</f>
        <v/>
      </c>
      <c r="K35" s="168" t="str">
        <f ca="1">IF($C35="","",IF(I35=1,J35,J35/SUMIF(I$31:I$130,0,J$31:J$130)*($C$2-SUMIF(I$31:I$130,1,J$31:J$130))))</f>
        <v/>
      </c>
      <c r="L35" s="167">
        <f ca="1">IF(OR(K35&gt;$D35,$F35=1,$I35=1),1,0)</f>
        <v>0</v>
      </c>
      <c r="M35" s="168" t="str">
        <f ca="1">IF($C35="","",MIN(K35,$D35))</f>
        <v/>
      </c>
      <c r="N35" s="168" t="str">
        <f ca="1">IF($C35="","",IF(L35=1,M35,M35/SUMIF(L$31:L$130,0,M$31:M$130)*($C$2-SUMIF(L$31:L$130,1,M$31:M$130))))</f>
        <v/>
      </c>
      <c r="O35" s="167">
        <f ca="1">IF(OR(N35&gt;$D35,$F35=1,$I35=1,$L35=1),1,0)</f>
        <v>0</v>
      </c>
      <c r="P35" s="168" t="str">
        <f ca="1">IF($C35="","",MIN(N35,$D35))</f>
        <v/>
      </c>
      <c r="Q35" s="168" t="str">
        <f ca="1">IF($C35="","",IF(O35=2,P35,IF(O35=1,P35,P35/SUMIF(O$31:O$130,0,P$31:P$130)*($C$2-SUMIF(O$31:O$130,1,P$31:P$130)-SUMIF(O$31:O$130,2,P$31:P$130)))))</f>
        <v/>
      </c>
      <c r="R35" s="167">
        <f ca="1">IF(OR(Q35&gt;$D35,$F35=1,$I35=1,$L35=1,$O35=1),1,0)</f>
        <v>0</v>
      </c>
      <c r="S35" s="168" t="str">
        <f ca="1">IF($C35="","",MIN(Q35,$D35))</f>
        <v/>
      </c>
      <c r="T35" s="168" t="str">
        <f ca="1">IF($C35="","",IF(R35=2,S35,IF(R35=1,S35,S35/SUMIF(R$31:R$130,0,S$31:S$130)*($C$2-SUMIF(R$31:R$130,1,S$31:S$130)-SUMIF(R$31:R$130,2,S$31:S$130)))))</f>
        <v/>
      </c>
      <c r="U35" s="169" t="str">
        <f t="shared" ca="1" si="1"/>
        <v/>
      </c>
      <c r="V35" s="169"/>
      <c r="W35" s="169"/>
      <c r="X35" s="169"/>
      <c r="Y35" s="169"/>
      <c r="Z35" s="170" t="str">
        <f t="shared" ca="1" si="2"/>
        <v/>
      </c>
      <c r="AC35" s="171">
        <f t="shared" ca="1" si="3"/>
        <v>0</v>
      </c>
    </row>
    <row r="36" spans="2:29" ht="15.75" x14ac:dyDescent="0.25">
      <c r="B36" s="125" t="str">
        <f t="shared" ca="1" si="0"/>
        <v/>
      </c>
      <c r="C36" s="126" t="str">
        <f ca="1">סיכום!C36</f>
        <v/>
      </c>
      <c r="D36" s="165"/>
      <c r="E36" s="127" t="str">
        <f ca="1">סיכום!H36</f>
        <v/>
      </c>
      <c r="F36" s="166" t="str">
        <f t="shared" ref="F36:F99" ca="1" si="4">IF(C36="","",IF(E36&gt;$D36,1,0))</f>
        <v/>
      </c>
      <c r="G36" s="127" t="str">
        <f t="shared" ref="G36:G99" ca="1" si="5">IF($C36="","",MIN(D36:E36))</f>
        <v/>
      </c>
      <c r="H36" s="127" t="str">
        <f t="shared" ref="H36:H99" ca="1" si="6">IF($C36="","",IF(F36=1,G36,G36/SUMIF(F$31:F$130,0,G$31:G$130)*($C$2-SUMIF(F$31:F$130,1,G$31:G$130))))</f>
        <v/>
      </c>
      <c r="I36" s="167">
        <f t="shared" ref="I36:I99" ca="1" si="7">IF(OR(H36&gt;$D36,$F36=1),1,0)</f>
        <v>0</v>
      </c>
      <c r="J36" s="168" t="str">
        <f t="shared" ref="J36:J99" ca="1" si="8">IF($C36="","",MIN(H36,$D36))</f>
        <v/>
      </c>
      <c r="K36" s="168" t="str">
        <f t="shared" ref="K36:K99" ca="1" si="9">IF($C36="","",IF(I36=1,J36,J36/SUMIF(I$31:I$130,0,J$31:J$130)*($C$2-SUMIF(I$31:I$130,1,J$31:J$130))))</f>
        <v/>
      </c>
      <c r="L36" s="167">
        <f t="shared" ref="L36:L99" ca="1" si="10">IF(OR(K36&gt;$D36,$F36=1,$I36=1),1,0)</f>
        <v>0</v>
      </c>
      <c r="M36" s="168" t="str">
        <f t="shared" ref="M36:M99" ca="1" si="11">IF($C36="","",MIN(K36,$D36))</f>
        <v/>
      </c>
      <c r="N36" s="168" t="str">
        <f t="shared" ref="N36:N99" ca="1" si="12">IF($C36="","",IF(L36=1,M36,M36/SUMIF(L$31:L$130,0,M$31:M$130)*($C$2-SUMIF(L$31:L$130,1,M$31:M$130))))</f>
        <v/>
      </c>
      <c r="O36" s="167">
        <f t="shared" ref="O36:O99" ca="1" si="13">IF(OR(N36&gt;$D36,$F36=1,$I36=1,$L36=1),1,0)</f>
        <v>0</v>
      </c>
      <c r="P36" s="168" t="str">
        <f t="shared" ref="P36:P99" ca="1" si="14">IF($C36="","",MIN(N36,$D36))</f>
        <v/>
      </c>
      <c r="Q36" s="168" t="str">
        <f t="shared" ref="Q36:Q99" ca="1" si="15">IF($C36="","",IF(O36=2,P36,IF(O36=1,P36,P36/SUMIF(O$31:O$130,0,P$31:P$130)*($C$2-SUMIF(O$31:O$130,1,P$31:P$130)-SUMIF(O$31:O$130,2,P$31:P$130)))))</f>
        <v/>
      </c>
      <c r="R36" s="167">
        <f t="shared" ref="R36:R99" ca="1" si="16">IF(OR(Q36&gt;$D36,$F36=1,$I36=1,$L36=1,$O36=1),1,0)</f>
        <v>0</v>
      </c>
      <c r="S36" s="168" t="str">
        <f t="shared" ref="S36:S99" ca="1" si="17">IF($C36="","",MIN(Q36,$D36))</f>
        <v/>
      </c>
      <c r="T36" s="168" t="str">
        <f t="shared" ref="T36:T99" ca="1" si="18">IF($C36="","",IF(R36=2,S36,IF(R36=1,S36,S36/SUMIF(R$31:R$130,0,S$31:S$130)*($C$2-SUMIF(R$31:R$130,1,S$31:S$130)-SUMIF(R$31:R$130,2,S$31:S$130)))))</f>
        <v/>
      </c>
      <c r="U36" s="169" t="str">
        <f t="shared" ca="1" si="1"/>
        <v/>
      </c>
      <c r="V36" s="169"/>
      <c r="W36" s="169"/>
      <c r="X36" s="169"/>
      <c r="Y36" s="169"/>
      <c r="Z36" s="170" t="str">
        <f t="shared" ca="1" si="2"/>
        <v/>
      </c>
      <c r="AC36" s="171">
        <f t="shared" ca="1" si="3"/>
        <v>0</v>
      </c>
    </row>
    <row r="37" spans="2:29" ht="15.75" x14ac:dyDescent="0.25">
      <c r="B37" s="125" t="str">
        <f t="shared" ca="1" si="0"/>
        <v/>
      </c>
      <c r="C37" s="126" t="str">
        <f ca="1">סיכום!C37</f>
        <v/>
      </c>
      <c r="D37" s="165"/>
      <c r="E37" s="127" t="str">
        <f ca="1">סיכום!H37</f>
        <v/>
      </c>
      <c r="F37" s="166" t="str">
        <f t="shared" ca="1" si="4"/>
        <v/>
      </c>
      <c r="G37" s="127" t="str">
        <f t="shared" ca="1" si="5"/>
        <v/>
      </c>
      <c r="H37" s="127" t="str">
        <f t="shared" ca="1" si="6"/>
        <v/>
      </c>
      <c r="I37" s="167">
        <f t="shared" ca="1" si="7"/>
        <v>0</v>
      </c>
      <c r="J37" s="168" t="str">
        <f t="shared" ca="1" si="8"/>
        <v/>
      </c>
      <c r="K37" s="168" t="str">
        <f t="shared" ca="1" si="9"/>
        <v/>
      </c>
      <c r="L37" s="167">
        <f t="shared" ca="1" si="10"/>
        <v>0</v>
      </c>
      <c r="M37" s="168" t="str">
        <f t="shared" ca="1" si="11"/>
        <v/>
      </c>
      <c r="N37" s="168" t="str">
        <f t="shared" ca="1" si="12"/>
        <v/>
      </c>
      <c r="O37" s="167">
        <f t="shared" ca="1" si="13"/>
        <v>0</v>
      </c>
      <c r="P37" s="168" t="str">
        <f t="shared" ca="1" si="14"/>
        <v/>
      </c>
      <c r="Q37" s="168" t="str">
        <f t="shared" ca="1" si="15"/>
        <v/>
      </c>
      <c r="R37" s="167">
        <f t="shared" ca="1" si="16"/>
        <v>0</v>
      </c>
      <c r="S37" s="168" t="str">
        <f t="shared" ca="1" si="17"/>
        <v/>
      </c>
      <c r="T37" s="168" t="str">
        <f t="shared" ca="1" si="18"/>
        <v/>
      </c>
      <c r="U37" s="169" t="str">
        <f t="shared" ca="1" si="1"/>
        <v/>
      </c>
      <c r="V37" s="169"/>
      <c r="W37" s="169"/>
      <c r="X37" s="169"/>
      <c r="Y37" s="169"/>
      <c r="Z37" s="170" t="str">
        <f t="shared" ca="1" si="2"/>
        <v/>
      </c>
      <c r="AC37" s="171">
        <f t="shared" ca="1" si="3"/>
        <v>0</v>
      </c>
    </row>
    <row r="38" spans="2:29" ht="15.75" x14ac:dyDescent="0.25">
      <c r="B38" s="125" t="str">
        <f t="shared" ca="1" si="0"/>
        <v/>
      </c>
      <c r="C38" s="126" t="str">
        <f ca="1">סיכום!C38</f>
        <v/>
      </c>
      <c r="D38" s="165"/>
      <c r="E38" s="127" t="str">
        <f ca="1">סיכום!H38</f>
        <v/>
      </c>
      <c r="F38" s="166" t="str">
        <f t="shared" ca="1" si="4"/>
        <v/>
      </c>
      <c r="G38" s="127" t="str">
        <f t="shared" ca="1" si="5"/>
        <v/>
      </c>
      <c r="H38" s="127" t="str">
        <f t="shared" ca="1" si="6"/>
        <v/>
      </c>
      <c r="I38" s="167">
        <f t="shared" ca="1" si="7"/>
        <v>0</v>
      </c>
      <c r="J38" s="168" t="str">
        <f t="shared" ca="1" si="8"/>
        <v/>
      </c>
      <c r="K38" s="168" t="str">
        <f t="shared" ca="1" si="9"/>
        <v/>
      </c>
      <c r="L38" s="167">
        <f t="shared" ca="1" si="10"/>
        <v>0</v>
      </c>
      <c r="M38" s="168" t="str">
        <f t="shared" ca="1" si="11"/>
        <v/>
      </c>
      <c r="N38" s="168" t="str">
        <f t="shared" ca="1" si="12"/>
        <v/>
      </c>
      <c r="O38" s="167">
        <f t="shared" ca="1" si="13"/>
        <v>0</v>
      </c>
      <c r="P38" s="168" t="str">
        <f t="shared" ca="1" si="14"/>
        <v/>
      </c>
      <c r="Q38" s="168" t="str">
        <f t="shared" ca="1" si="15"/>
        <v/>
      </c>
      <c r="R38" s="167">
        <f t="shared" ca="1" si="16"/>
        <v>0</v>
      </c>
      <c r="S38" s="168" t="str">
        <f t="shared" ca="1" si="17"/>
        <v/>
      </c>
      <c r="T38" s="168" t="str">
        <f t="shared" ca="1" si="18"/>
        <v/>
      </c>
      <c r="U38" s="169" t="str">
        <f t="shared" ca="1" si="1"/>
        <v/>
      </c>
      <c r="V38" s="169"/>
      <c r="W38" s="169"/>
      <c r="X38" s="169"/>
      <c r="Y38" s="169"/>
      <c r="Z38" s="170" t="str">
        <f t="shared" ca="1" si="2"/>
        <v/>
      </c>
      <c r="AC38" s="171">
        <f t="shared" ca="1" si="3"/>
        <v>0</v>
      </c>
    </row>
    <row r="39" spans="2:29" ht="15.75" x14ac:dyDescent="0.25">
      <c r="B39" s="125" t="str">
        <f t="shared" ca="1" si="0"/>
        <v/>
      </c>
      <c r="C39" s="126" t="str">
        <f ca="1">סיכום!C39</f>
        <v/>
      </c>
      <c r="D39" s="165"/>
      <c r="E39" s="127" t="str">
        <f ca="1">סיכום!H39</f>
        <v/>
      </c>
      <c r="F39" s="166" t="str">
        <f t="shared" ca="1" si="4"/>
        <v/>
      </c>
      <c r="G39" s="127" t="str">
        <f t="shared" ca="1" si="5"/>
        <v/>
      </c>
      <c r="H39" s="127" t="str">
        <f t="shared" ca="1" si="6"/>
        <v/>
      </c>
      <c r="I39" s="167">
        <f t="shared" ca="1" si="7"/>
        <v>0</v>
      </c>
      <c r="J39" s="168" t="str">
        <f t="shared" ca="1" si="8"/>
        <v/>
      </c>
      <c r="K39" s="168" t="str">
        <f t="shared" ca="1" si="9"/>
        <v/>
      </c>
      <c r="L39" s="167">
        <f t="shared" ca="1" si="10"/>
        <v>0</v>
      </c>
      <c r="M39" s="168" t="str">
        <f t="shared" ca="1" si="11"/>
        <v/>
      </c>
      <c r="N39" s="168" t="str">
        <f t="shared" ca="1" si="12"/>
        <v/>
      </c>
      <c r="O39" s="167">
        <f t="shared" ca="1" si="13"/>
        <v>0</v>
      </c>
      <c r="P39" s="168" t="str">
        <f t="shared" ca="1" si="14"/>
        <v/>
      </c>
      <c r="Q39" s="168" t="str">
        <f t="shared" ca="1" si="15"/>
        <v/>
      </c>
      <c r="R39" s="167">
        <f t="shared" ca="1" si="16"/>
        <v>0</v>
      </c>
      <c r="S39" s="168" t="str">
        <f t="shared" ca="1" si="17"/>
        <v/>
      </c>
      <c r="T39" s="168" t="str">
        <f t="shared" ca="1" si="18"/>
        <v/>
      </c>
      <c r="U39" s="169" t="str">
        <f t="shared" ca="1" si="1"/>
        <v/>
      </c>
      <c r="V39" s="169"/>
      <c r="W39" s="169"/>
      <c r="X39" s="169"/>
      <c r="Y39" s="169"/>
      <c r="Z39" s="170" t="str">
        <f t="shared" ca="1" si="2"/>
        <v/>
      </c>
      <c r="AC39" s="171">
        <f t="shared" ca="1" si="3"/>
        <v>0</v>
      </c>
    </row>
    <row r="40" spans="2:29" ht="16.5" thickBot="1" x14ac:dyDescent="0.3">
      <c r="B40" s="125" t="str">
        <f t="shared" ca="1" si="0"/>
        <v/>
      </c>
      <c r="C40" s="126" t="str">
        <f ca="1">סיכום!C40</f>
        <v/>
      </c>
      <c r="D40" s="165"/>
      <c r="E40" s="127" t="str">
        <f ca="1">סיכום!H40</f>
        <v/>
      </c>
      <c r="F40" s="166" t="str">
        <f t="shared" ca="1" si="4"/>
        <v/>
      </c>
      <c r="G40" s="127" t="str">
        <f t="shared" ca="1" si="5"/>
        <v/>
      </c>
      <c r="H40" s="127" t="str">
        <f t="shared" ca="1" si="6"/>
        <v/>
      </c>
      <c r="I40" s="167">
        <f t="shared" ca="1" si="7"/>
        <v>0</v>
      </c>
      <c r="J40" s="168" t="str">
        <f t="shared" ca="1" si="8"/>
        <v/>
      </c>
      <c r="K40" s="168" t="str">
        <f t="shared" ca="1" si="9"/>
        <v/>
      </c>
      <c r="L40" s="167">
        <f t="shared" ca="1" si="10"/>
        <v>0</v>
      </c>
      <c r="M40" s="168" t="str">
        <f t="shared" ca="1" si="11"/>
        <v/>
      </c>
      <c r="N40" s="168" t="str">
        <f t="shared" ca="1" si="12"/>
        <v/>
      </c>
      <c r="O40" s="167">
        <f t="shared" ca="1" si="13"/>
        <v>0</v>
      </c>
      <c r="P40" s="168" t="str">
        <f t="shared" ca="1" si="14"/>
        <v/>
      </c>
      <c r="Q40" s="168" t="str">
        <f t="shared" ca="1" si="15"/>
        <v/>
      </c>
      <c r="R40" s="167">
        <f t="shared" ca="1" si="16"/>
        <v>0</v>
      </c>
      <c r="S40" s="168" t="str">
        <f t="shared" ca="1" si="17"/>
        <v/>
      </c>
      <c r="T40" s="168" t="str">
        <f t="shared" ca="1" si="18"/>
        <v/>
      </c>
      <c r="U40" s="169" t="str">
        <f t="shared" ca="1" si="1"/>
        <v/>
      </c>
      <c r="V40" s="169"/>
      <c r="W40" s="169"/>
      <c r="X40" s="169"/>
      <c r="Y40" s="169"/>
      <c r="Z40" s="170" t="str">
        <f t="shared" ca="1" si="2"/>
        <v/>
      </c>
      <c r="AC40" s="171">
        <f t="shared" ca="1" si="3"/>
        <v>0</v>
      </c>
    </row>
    <row r="41" spans="2:29" ht="15.75" hidden="1" x14ac:dyDescent="0.25">
      <c r="B41" s="125" t="str">
        <f t="shared" si="0"/>
        <v/>
      </c>
      <c r="C41" s="126" t="str">
        <f>סיכום!C41</f>
        <v/>
      </c>
      <c r="D41" s="165"/>
      <c r="E41" s="127" t="str">
        <f>סיכום!H41</f>
        <v/>
      </c>
      <c r="F41" s="166" t="str">
        <f t="shared" si="4"/>
        <v/>
      </c>
      <c r="G41" s="127" t="str">
        <f t="shared" si="5"/>
        <v/>
      </c>
      <c r="H41" s="127" t="str">
        <f t="shared" si="6"/>
        <v/>
      </c>
      <c r="I41" s="167">
        <f t="shared" si="7"/>
        <v>0</v>
      </c>
      <c r="J41" s="168" t="str">
        <f t="shared" si="8"/>
        <v/>
      </c>
      <c r="K41" s="168" t="str">
        <f t="shared" si="9"/>
        <v/>
      </c>
      <c r="L41" s="167">
        <f t="shared" si="10"/>
        <v>0</v>
      </c>
      <c r="M41" s="168" t="str">
        <f t="shared" si="11"/>
        <v/>
      </c>
      <c r="N41" s="168" t="str">
        <f t="shared" si="12"/>
        <v/>
      </c>
      <c r="O41" s="167">
        <f t="shared" si="13"/>
        <v>0</v>
      </c>
      <c r="P41" s="168" t="str">
        <f t="shared" si="14"/>
        <v/>
      </c>
      <c r="Q41" s="168" t="str">
        <f t="shared" si="15"/>
        <v/>
      </c>
      <c r="R41" s="167">
        <f t="shared" si="16"/>
        <v>0</v>
      </c>
      <c r="S41" s="168" t="str">
        <f t="shared" si="17"/>
        <v/>
      </c>
      <c r="T41" s="168" t="str">
        <f t="shared" si="18"/>
        <v/>
      </c>
      <c r="U41" s="169" t="str">
        <f t="shared" si="1"/>
        <v/>
      </c>
      <c r="V41" s="169"/>
      <c r="W41" s="169"/>
      <c r="X41" s="169"/>
      <c r="Y41" s="169"/>
      <c r="Z41" s="170" t="str">
        <f t="shared" si="2"/>
        <v/>
      </c>
      <c r="AC41" s="171">
        <f t="shared" si="3"/>
        <v>0</v>
      </c>
    </row>
    <row r="42" spans="2:29" ht="15.75" hidden="1" x14ac:dyDescent="0.25">
      <c r="B42" s="125" t="str">
        <f t="shared" si="0"/>
        <v/>
      </c>
      <c r="C42" s="126" t="str">
        <f>סיכום!C42</f>
        <v/>
      </c>
      <c r="D42" s="165"/>
      <c r="E42" s="127" t="str">
        <f>סיכום!H42</f>
        <v/>
      </c>
      <c r="F42" s="166" t="str">
        <f t="shared" si="4"/>
        <v/>
      </c>
      <c r="G42" s="127" t="str">
        <f t="shared" si="5"/>
        <v/>
      </c>
      <c r="H42" s="127" t="str">
        <f t="shared" si="6"/>
        <v/>
      </c>
      <c r="I42" s="167">
        <f t="shared" si="7"/>
        <v>0</v>
      </c>
      <c r="J42" s="168" t="str">
        <f t="shared" si="8"/>
        <v/>
      </c>
      <c r="K42" s="168" t="str">
        <f t="shared" si="9"/>
        <v/>
      </c>
      <c r="L42" s="167">
        <f t="shared" si="10"/>
        <v>0</v>
      </c>
      <c r="M42" s="168" t="str">
        <f t="shared" si="11"/>
        <v/>
      </c>
      <c r="N42" s="168" t="str">
        <f t="shared" si="12"/>
        <v/>
      </c>
      <c r="O42" s="167">
        <f t="shared" si="13"/>
        <v>0</v>
      </c>
      <c r="P42" s="168" t="str">
        <f t="shared" si="14"/>
        <v/>
      </c>
      <c r="Q42" s="168" t="str">
        <f t="shared" si="15"/>
        <v/>
      </c>
      <c r="R42" s="167">
        <f t="shared" si="16"/>
        <v>0</v>
      </c>
      <c r="S42" s="168" t="str">
        <f t="shared" si="17"/>
        <v/>
      </c>
      <c r="T42" s="168" t="str">
        <f t="shared" si="18"/>
        <v/>
      </c>
      <c r="U42" s="169" t="str">
        <f t="shared" si="1"/>
        <v/>
      </c>
      <c r="V42" s="169"/>
      <c r="W42" s="169"/>
      <c r="X42" s="169"/>
      <c r="Y42" s="169"/>
      <c r="Z42" s="170" t="str">
        <f t="shared" si="2"/>
        <v/>
      </c>
      <c r="AC42" s="171">
        <f t="shared" si="3"/>
        <v>0</v>
      </c>
    </row>
    <row r="43" spans="2:29" ht="15.75" hidden="1" x14ac:dyDescent="0.25">
      <c r="B43" s="125" t="str">
        <f t="shared" si="0"/>
        <v/>
      </c>
      <c r="C43" s="126" t="str">
        <f>סיכום!C43</f>
        <v/>
      </c>
      <c r="D43" s="165"/>
      <c r="E43" s="127" t="str">
        <f>סיכום!H43</f>
        <v/>
      </c>
      <c r="F43" s="166" t="str">
        <f t="shared" si="4"/>
        <v/>
      </c>
      <c r="G43" s="127" t="str">
        <f t="shared" si="5"/>
        <v/>
      </c>
      <c r="H43" s="127" t="str">
        <f t="shared" si="6"/>
        <v/>
      </c>
      <c r="I43" s="167">
        <f t="shared" si="7"/>
        <v>0</v>
      </c>
      <c r="J43" s="168" t="str">
        <f t="shared" si="8"/>
        <v/>
      </c>
      <c r="K43" s="168" t="str">
        <f t="shared" si="9"/>
        <v/>
      </c>
      <c r="L43" s="167">
        <f t="shared" si="10"/>
        <v>0</v>
      </c>
      <c r="M43" s="168" t="str">
        <f t="shared" si="11"/>
        <v/>
      </c>
      <c r="N43" s="168" t="str">
        <f t="shared" si="12"/>
        <v/>
      </c>
      <c r="O43" s="167">
        <f t="shared" si="13"/>
        <v>0</v>
      </c>
      <c r="P43" s="168" t="str">
        <f t="shared" si="14"/>
        <v/>
      </c>
      <c r="Q43" s="168" t="str">
        <f t="shared" si="15"/>
        <v/>
      </c>
      <c r="R43" s="167">
        <f t="shared" si="16"/>
        <v>0</v>
      </c>
      <c r="S43" s="168" t="str">
        <f t="shared" si="17"/>
        <v/>
      </c>
      <c r="T43" s="168" t="str">
        <f t="shared" si="18"/>
        <v/>
      </c>
      <c r="U43" s="169" t="str">
        <f t="shared" si="1"/>
        <v/>
      </c>
      <c r="V43" s="169"/>
      <c r="W43" s="169"/>
      <c r="X43" s="169"/>
      <c r="Y43" s="169"/>
      <c r="Z43" s="170" t="str">
        <f t="shared" si="2"/>
        <v/>
      </c>
      <c r="AC43" s="171">
        <f t="shared" si="3"/>
        <v>0</v>
      </c>
    </row>
    <row r="44" spans="2:29" ht="15.75" hidden="1" x14ac:dyDescent="0.25">
      <c r="B44" s="125" t="str">
        <f t="shared" si="0"/>
        <v/>
      </c>
      <c r="C44" s="126" t="str">
        <f>סיכום!C44</f>
        <v/>
      </c>
      <c r="D44" s="165"/>
      <c r="E44" s="127" t="str">
        <f>סיכום!H44</f>
        <v/>
      </c>
      <c r="F44" s="166" t="str">
        <f t="shared" si="4"/>
        <v/>
      </c>
      <c r="G44" s="127" t="str">
        <f t="shared" si="5"/>
        <v/>
      </c>
      <c r="H44" s="127" t="str">
        <f t="shared" si="6"/>
        <v/>
      </c>
      <c r="I44" s="167">
        <f t="shared" si="7"/>
        <v>0</v>
      </c>
      <c r="J44" s="168" t="str">
        <f t="shared" si="8"/>
        <v/>
      </c>
      <c r="K44" s="168" t="str">
        <f t="shared" si="9"/>
        <v/>
      </c>
      <c r="L44" s="167">
        <f t="shared" si="10"/>
        <v>0</v>
      </c>
      <c r="M44" s="168" t="str">
        <f t="shared" si="11"/>
        <v/>
      </c>
      <c r="N44" s="168" t="str">
        <f t="shared" si="12"/>
        <v/>
      </c>
      <c r="O44" s="167">
        <f t="shared" si="13"/>
        <v>0</v>
      </c>
      <c r="P44" s="168" t="str">
        <f t="shared" si="14"/>
        <v/>
      </c>
      <c r="Q44" s="168" t="str">
        <f t="shared" si="15"/>
        <v/>
      </c>
      <c r="R44" s="167">
        <f t="shared" si="16"/>
        <v>0</v>
      </c>
      <c r="S44" s="168" t="str">
        <f t="shared" si="17"/>
        <v/>
      </c>
      <c r="T44" s="168" t="str">
        <f t="shared" si="18"/>
        <v/>
      </c>
      <c r="U44" s="169" t="str">
        <f t="shared" si="1"/>
        <v/>
      </c>
      <c r="V44" s="169"/>
      <c r="W44" s="169"/>
      <c r="X44" s="169"/>
      <c r="Y44" s="169"/>
      <c r="Z44" s="170" t="str">
        <f t="shared" si="2"/>
        <v/>
      </c>
      <c r="AC44" s="171">
        <f t="shared" si="3"/>
        <v>0</v>
      </c>
    </row>
    <row r="45" spans="2:29" ht="15.75" hidden="1" x14ac:dyDescent="0.25">
      <c r="B45" s="125" t="str">
        <f t="shared" si="0"/>
        <v/>
      </c>
      <c r="C45" s="126" t="str">
        <f>סיכום!C45</f>
        <v/>
      </c>
      <c r="D45" s="165"/>
      <c r="E45" s="127" t="str">
        <f>סיכום!H45</f>
        <v/>
      </c>
      <c r="F45" s="166" t="str">
        <f t="shared" si="4"/>
        <v/>
      </c>
      <c r="G45" s="127" t="str">
        <f t="shared" si="5"/>
        <v/>
      </c>
      <c r="H45" s="127" t="str">
        <f t="shared" si="6"/>
        <v/>
      </c>
      <c r="I45" s="167">
        <f t="shared" si="7"/>
        <v>0</v>
      </c>
      <c r="J45" s="168" t="str">
        <f t="shared" si="8"/>
        <v/>
      </c>
      <c r="K45" s="168" t="str">
        <f t="shared" si="9"/>
        <v/>
      </c>
      <c r="L45" s="167">
        <f t="shared" si="10"/>
        <v>0</v>
      </c>
      <c r="M45" s="168" t="str">
        <f t="shared" si="11"/>
        <v/>
      </c>
      <c r="N45" s="168" t="str">
        <f t="shared" si="12"/>
        <v/>
      </c>
      <c r="O45" s="167">
        <f t="shared" si="13"/>
        <v>0</v>
      </c>
      <c r="P45" s="168" t="str">
        <f t="shared" si="14"/>
        <v/>
      </c>
      <c r="Q45" s="168" t="str">
        <f t="shared" si="15"/>
        <v/>
      </c>
      <c r="R45" s="167">
        <f t="shared" si="16"/>
        <v>0</v>
      </c>
      <c r="S45" s="168" t="str">
        <f t="shared" si="17"/>
        <v/>
      </c>
      <c r="T45" s="168" t="str">
        <f t="shared" si="18"/>
        <v/>
      </c>
      <c r="U45" s="169" t="str">
        <f t="shared" si="1"/>
        <v/>
      </c>
      <c r="V45" s="169"/>
      <c r="W45" s="169"/>
      <c r="X45" s="169"/>
      <c r="Y45" s="169"/>
      <c r="Z45" s="170" t="str">
        <f t="shared" si="2"/>
        <v/>
      </c>
      <c r="AC45" s="171">
        <f t="shared" si="3"/>
        <v>0</v>
      </c>
    </row>
    <row r="46" spans="2:29" ht="15.75" hidden="1" x14ac:dyDescent="0.25">
      <c r="B46" s="125" t="str">
        <f t="shared" si="0"/>
        <v/>
      </c>
      <c r="C46" s="126" t="str">
        <f>סיכום!C46</f>
        <v/>
      </c>
      <c r="D46" s="165"/>
      <c r="E46" s="127" t="str">
        <f>סיכום!H46</f>
        <v/>
      </c>
      <c r="F46" s="166" t="str">
        <f t="shared" si="4"/>
        <v/>
      </c>
      <c r="G46" s="127" t="str">
        <f t="shared" si="5"/>
        <v/>
      </c>
      <c r="H46" s="127" t="str">
        <f t="shared" si="6"/>
        <v/>
      </c>
      <c r="I46" s="167">
        <f t="shared" si="7"/>
        <v>0</v>
      </c>
      <c r="J46" s="168" t="str">
        <f t="shared" si="8"/>
        <v/>
      </c>
      <c r="K46" s="168" t="str">
        <f t="shared" si="9"/>
        <v/>
      </c>
      <c r="L46" s="167">
        <f t="shared" si="10"/>
        <v>0</v>
      </c>
      <c r="M46" s="168" t="str">
        <f t="shared" si="11"/>
        <v/>
      </c>
      <c r="N46" s="168" t="str">
        <f t="shared" si="12"/>
        <v/>
      </c>
      <c r="O46" s="167">
        <f t="shared" si="13"/>
        <v>0</v>
      </c>
      <c r="P46" s="168" t="str">
        <f t="shared" si="14"/>
        <v/>
      </c>
      <c r="Q46" s="168" t="str">
        <f t="shared" si="15"/>
        <v/>
      </c>
      <c r="R46" s="167">
        <f t="shared" si="16"/>
        <v>0</v>
      </c>
      <c r="S46" s="168" t="str">
        <f t="shared" si="17"/>
        <v/>
      </c>
      <c r="T46" s="168" t="str">
        <f t="shared" si="18"/>
        <v/>
      </c>
      <c r="U46" s="169" t="str">
        <f t="shared" si="1"/>
        <v/>
      </c>
      <c r="V46" s="169"/>
      <c r="W46" s="169"/>
      <c r="X46" s="169"/>
      <c r="Y46" s="169"/>
      <c r="Z46" s="170" t="str">
        <f t="shared" si="2"/>
        <v/>
      </c>
      <c r="AC46" s="171">
        <f t="shared" si="3"/>
        <v>0</v>
      </c>
    </row>
    <row r="47" spans="2:29" ht="15.75" hidden="1" x14ac:dyDescent="0.25">
      <c r="B47" s="125" t="str">
        <f t="shared" si="0"/>
        <v/>
      </c>
      <c r="C47" s="126" t="str">
        <f>סיכום!C47</f>
        <v/>
      </c>
      <c r="D47" s="165"/>
      <c r="E47" s="127" t="str">
        <f>סיכום!H47</f>
        <v/>
      </c>
      <c r="F47" s="166" t="str">
        <f t="shared" si="4"/>
        <v/>
      </c>
      <c r="G47" s="127" t="str">
        <f t="shared" si="5"/>
        <v/>
      </c>
      <c r="H47" s="127" t="str">
        <f t="shared" si="6"/>
        <v/>
      </c>
      <c r="I47" s="167">
        <f t="shared" si="7"/>
        <v>0</v>
      </c>
      <c r="J47" s="168" t="str">
        <f t="shared" si="8"/>
        <v/>
      </c>
      <c r="K47" s="168" t="str">
        <f t="shared" si="9"/>
        <v/>
      </c>
      <c r="L47" s="167">
        <f t="shared" si="10"/>
        <v>0</v>
      </c>
      <c r="M47" s="168" t="str">
        <f t="shared" si="11"/>
        <v/>
      </c>
      <c r="N47" s="168" t="str">
        <f t="shared" si="12"/>
        <v/>
      </c>
      <c r="O47" s="167">
        <f t="shared" si="13"/>
        <v>0</v>
      </c>
      <c r="P47" s="168" t="str">
        <f t="shared" si="14"/>
        <v/>
      </c>
      <c r="Q47" s="168" t="str">
        <f t="shared" si="15"/>
        <v/>
      </c>
      <c r="R47" s="167">
        <f t="shared" si="16"/>
        <v>0</v>
      </c>
      <c r="S47" s="168" t="str">
        <f t="shared" si="17"/>
        <v/>
      </c>
      <c r="T47" s="168" t="str">
        <f t="shared" si="18"/>
        <v/>
      </c>
      <c r="U47" s="169" t="str">
        <f t="shared" si="1"/>
        <v/>
      </c>
      <c r="V47" s="169"/>
      <c r="W47" s="169"/>
      <c r="X47" s="169"/>
      <c r="Y47" s="169"/>
      <c r="Z47" s="170" t="str">
        <f t="shared" si="2"/>
        <v/>
      </c>
      <c r="AC47" s="171">
        <f t="shared" si="3"/>
        <v>0</v>
      </c>
    </row>
    <row r="48" spans="2:29" ht="15.75" hidden="1" x14ac:dyDescent="0.25">
      <c r="B48" s="125" t="str">
        <f t="shared" si="0"/>
        <v/>
      </c>
      <c r="C48" s="126" t="str">
        <f>סיכום!C48</f>
        <v/>
      </c>
      <c r="D48" s="165"/>
      <c r="E48" s="127" t="str">
        <f>סיכום!H48</f>
        <v/>
      </c>
      <c r="F48" s="166" t="str">
        <f t="shared" si="4"/>
        <v/>
      </c>
      <c r="G48" s="127" t="str">
        <f t="shared" si="5"/>
        <v/>
      </c>
      <c r="H48" s="127" t="str">
        <f t="shared" si="6"/>
        <v/>
      </c>
      <c r="I48" s="167">
        <f t="shared" si="7"/>
        <v>0</v>
      </c>
      <c r="J48" s="168" t="str">
        <f t="shared" si="8"/>
        <v/>
      </c>
      <c r="K48" s="168" t="str">
        <f t="shared" si="9"/>
        <v/>
      </c>
      <c r="L48" s="167">
        <f t="shared" si="10"/>
        <v>0</v>
      </c>
      <c r="M48" s="168" t="str">
        <f t="shared" si="11"/>
        <v/>
      </c>
      <c r="N48" s="168" t="str">
        <f t="shared" si="12"/>
        <v/>
      </c>
      <c r="O48" s="167">
        <f t="shared" si="13"/>
        <v>0</v>
      </c>
      <c r="P48" s="168" t="str">
        <f t="shared" si="14"/>
        <v/>
      </c>
      <c r="Q48" s="168" t="str">
        <f t="shared" si="15"/>
        <v/>
      </c>
      <c r="R48" s="167">
        <f t="shared" si="16"/>
        <v>0</v>
      </c>
      <c r="S48" s="168" t="str">
        <f t="shared" si="17"/>
        <v/>
      </c>
      <c r="T48" s="168" t="str">
        <f t="shared" si="18"/>
        <v/>
      </c>
      <c r="U48" s="169" t="str">
        <f t="shared" si="1"/>
        <v/>
      </c>
      <c r="V48" s="169"/>
      <c r="W48" s="169"/>
      <c r="X48" s="169"/>
      <c r="Y48" s="169"/>
      <c r="Z48" s="170" t="str">
        <f t="shared" si="2"/>
        <v/>
      </c>
      <c r="AC48" s="171">
        <f t="shared" si="3"/>
        <v>0</v>
      </c>
    </row>
    <row r="49" spans="2:29" ht="15.75" hidden="1" x14ac:dyDescent="0.25">
      <c r="B49" s="125" t="str">
        <f t="shared" si="0"/>
        <v/>
      </c>
      <c r="C49" s="126" t="str">
        <f>סיכום!C49</f>
        <v/>
      </c>
      <c r="D49" s="165"/>
      <c r="E49" s="127" t="str">
        <f>סיכום!H49</f>
        <v/>
      </c>
      <c r="F49" s="166" t="str">
        <f>IF(C49="","",IF(E49&gt;$D49,1,0))</f>
        <v/>
      </c>
      <c r="G49" s="127" t="str">
        <f t="shared" si="5"/>
        <v/>
      </c>
      <c r="H49" s="127" t="str">
        <f t="shared" si="6"/>
        <v/>
      </c>
      <c r="I49" s="167">
        <f t="shared" si="7"/>
        <v>0</v>
      </c>
      <c r="J49" s="168" t="str">
        <f t="shared" si="8"/>
        <v/>
      </c>
      <c r="K49" s="168" t="str">
        <f t="shared" si="9"/>
        <v/>
      </c>
      <c r="L49" s="167">
        <f t="shared" si="10"/>
        <v>0</v>
      </c>
      <c r="M49" s="168" t="str">
        <f t="shared" si="11"/>
        <v/>
      </c>
      <c r="N49" s="168" t="str">
        <f t="shared" si="12"/>
        <v/>
      </c>
      <c r="O49" s="167">
        <f t="shared" si="13"/>
        <v>0</v>
      </c>
      <c r="P49" s="168" t="str">
        <f t="shared" si="14"/>
        <v/>
      </c>
      <c r="Q49" s="168" t="str">
        <f t="shared" si="15"/>
        <v/>
      </c>
      <c r="R49" s="167">
        <f t="shared" si="16"/>
        <v>0</v>
      </c>
      <c r="S49" s="168" t="str">
        <f t="shared" si="17"/>
        <v/>
      </c>
      <c r="T49" s="168" t="str">
        <f t="shared" si="18"/>
        <v/>
      </c>
      <c r="U49" s="169" t="str">
        <f t="shared" si="1"/>
        <v/>
      </c>
      <c r="V49" s="169"/>
      <c r="W49" s="169"/>
      <c r="X49" s="169"/>
      <c r="Y49" s="169"/>
      <c r="Z49" s="170" t="str">
        <f t="shared" si="2"/>
        <v/>
      </c>
      <c r="AC49" s="171">
        <f t="shared" si="3"/>
        <v>0</v>
      </c>
    </row>
    <row r="50" spans="2:29" ht="15.75" hidden="1" x14ac:dyDescent="0.25">
      <c r="B50" s="125" t="str">
        <f t="shared" si="0"/>
        <v/>
      </c>
      <c r="C50" s="126" t="str">
        <f>סיכום!C50</f>
        <v/>
      </c>
      <c r="D50" s="165"/>
      <c r="E50" s="127" t="str">
        <f>סיכום!H50</f>
        <v/>
      </c>
      <c r="F50" s="166" t="str">
        <f t="shared" si="4"/>
        <v/>
      </c>
      <c r="G50" s="127" t="str">
        <f t="shared" si="5"/>
        <v/>
      </c>
      <c r="H50" s="127" t="str">
        <f t="shared" si="6"/>
        <v/>
      </c>
      <c r="I50" s="167">
        <f t="shared" si="7"/>
        <v>0</v>
      </c>
      <c r="J50" s="168" t="str">
        <f t="shared" si="8"/>
        <v/>
      </c>
      <c r="K50" s="168" t="str">
        <f t="shared" si="9"/>
        <v/>
      </c>
      <c r="L50" s="167">
        <f t="shared" si="10"/>
        <v>0</v>
      </c>
      <c r="M50" s="168" t="str">
        <f t="shared" si="11"/>
        <v/>
      </c>
      <c r="N50" s="168" t="str">
        <f t="shared" si="12"/>
        <v/>
      </c>
      <c r="O50" s="167">
        <f t="shared" si="13"/>
        <v>0</v>
      </c>
      <c r="P50" s="168" t="str">
        <f t="shared" si="14"/>
        <v/>
      </c>
      <c r="Q50" s="168" t="str">
        <f t="shared" si="15"/>
        <v/>
      </c>
      <c r="R50" s="167">
        <f t="shared" si="16"/>
        <v>0</v>
      </c>
      <c r="S50" s="168" t="str">
        <f t="shared" si="17"/>
        <v/>
      </c>
      <c r="T50" s="168" t="str">
        <f t="shared" si="18"/>
        <v/>
      </c>
      <c r="U50" s="169" t="str">
        <f t="shared" si="1"/>
        <v/>
      </c>
      <c r="V50" s="169"/>
      <c r="W50" s="169"/>
      <c r="X50" s="169"/>
      <c r="Y50" s="169"/>
      <c r="Z50" s="170" t="str">
        <f t="shared" si="2"/>
        <v/>
      </c>
      <c r="AC50" s="171">
        <f t="shared" si="3"/>
        <v>0</v>
      </c>
    </row>
    <row r="51" spans="2:29" ht="15.75" hidden="1" x14ac:dyDescent="0.25">
      <c r="B51" s="125" t="str">
        <f t="shared" si="0"/>
        <v/>
      </c>
      <c r="C51" s="126" t="str">
        <f>סיכום!C51</f>
        <v/>
      </c>
      <c r="D51" s="165"/>
      <c r="E51" s="127" t="str">
        <f>סיכום!H51</f>
        <v/>
      </c>
      <c r="F51" s="166" t="str">
        <f t="shared" si="4"/>
        <v/>
      </c>
      <c r="G51" s="127" t="str">
        <f t="shared" si="5"/>
        <v/>
      </c>
      <c r="H51" s="127" t="str">
        <f t="shared" si="6"/>
        <v/>
      </c>
      <c r="I51" s="167">
        <f t="shared" si="7"/>
        <v>0</v>
      </c>
      <c r="J51" s="168" t="str">
        <f t="shared" si="8"/>
        <v/>
      </c>
      <c r="K51" s="168" t="str">
        <f t="shared" si="9"/>
        <v/>
      </c>
      <c r="L51" s="167">
        <f t="shared" si="10"/>
        <v>0</v>
      </c>
      <c r="M51" s="168" t="str">
        <f t="shared" si="11"/>
        <v/>
      </c>
      <c r="N51" s="168" t="str">
        <f t="shared" si="12"/>
        <v/>
      </c>
      <c r="O51" s="167">
        <f t="shared" si="13"/>
        <v>0</v>
      </c>
      <c r="P51" s="168" t="str">
        <f t="shared" si="14"/>
        <v/>
      </c>
      <c r="Q51" s="168" t="str">
        <f t="shared" si="15"/>
        <v/>
      </c>
      <c r="R51" s="167">
        <f t="shared" si="16"/>
        <v>0</v>
      </c>
      <c r="S51" s="168" t="str">
        <f t="shared" si="17"/>
        <v/>
      </c>
      <c r="T51" s="168" t="str">
        <f t="shared" si="18"/>
        <v/>
      </c>
      <c r="U51" s="169" t="str">
        <f t="shared" si="1"/>
        <v/>
      </c>
      <c r="V51" s="169"/>
      <c r="W51" s="169"/>
      <c r="X51" s="169"/>
      <c r="Y51" s="169"/>
      <c r="Z51" s="170" t="str">
        <f t="shared" si="2"/>
        <v/>
      </c>
      <c r="AC51" s="171">
        <f t="shared" si="3"/>
        <v>0</v>
      </c>
    </row>
    <row r="52" spans="2:29" ht="15.75" hidden="1" x14ac:dyDescent="0.25">
      <c r="B52" s="125" t="str">
        <f t="shared" si="0"/>
        <v/>
      </c>
      <c r="C52" s="126" t="str">
        <f>סיכום!C52</f>
        <v/>
      </c>
      <c r="D52" s="165"/>
      <c r="E52" s="127" t="str">
        <f>סיכום!H52</f>
        <v/>
      </c>
      <c r="F52" s="166" t="str">
        <f t="shared" si="4"/>
        <v/>
      </c>
      <c r="G52" s="127" t="str">
        <f t="shared" si="5"/>
        <v/>
      </c>
      <c r="H52" s="127" t="str">
        <f t="shared" si="6"/>
        <v/>
      </c>
      <c r="I52" s="167">
        <f t="shared" si="7"/>
        <v>0</v>
      </c>
      <c r="J52" s="168" t="str">
        <f t="shared" si="8"/>
        <v/>
      </c>
      <c r="K52" s="168" t="str">
        <f t="shared" si="9"/>
        <v/>
      </c>
      <c r="L52" s="167">
        <f t="shared" si="10"/>
        <v>0</v>
      </c>
      <c r="M52" s="168" t="str">
        <f t="shared" si="11"/>
        <v/>
      </c>
      <c r="N52" s="168" t="str">
        <f t="shared" si="12"/>
        <v/>
      </c>
      <c r="O52" s="167">
        <f t="shared" si="13"/>
        <v>0</v>
      </c>
      <c r="P52" s="168" t="str">
        <f t="shared" si="14"/>
        <v/>
      </c>
      <c r="Q52" s="168" t="str">
        <f t="shared" si="15"/>
        <v/>
      </c>
      <c r="R52" s="167">
        <f t="shared" si="16"/>
        <v>0</v>
      </c>
      <c r="S52" s="168" t="str">
        <f t="shared" si="17"/>
        <v/>
      </c>
      <c r="T52" s="168" t="str">
        <f t="shared" si="18"/>
        <v/>
      </c>
      <c r="U52" s="169" t="str">
        <f t="shared" si="1"/>
        <v/>
      </c>
      <c r="V52" s="169"/>
      <c r="W52" s="169"/>
      <c r="X52" s="169"/>
      <c r="Y52" s="169"/>
      <c r="Z52" s="170" t="str">
        <f t="shared" si="2"/>
        <v/>
      </c>
      <c r="AC52" s="171">
        <f t="shared" si="3"/>
        <v>0</v>
      </c>
    </row>
    <row r="53" spans="2:29" ht="15.75" hidden="1" x14ac:dyDescent="0.25">
      <c r="B53" s="125" t="str">
        <f t="shared" si="0"/>
        <v/>
      </c>
      <c r="C53" s="126" t="str">
        <f>סיכום!C53</f>
        <v/>
      </c>
      <c r="D53" s="165"/>
      <c r="E53" s="127" t="str">
        <f>סיכום!H53</f>
        <v/>
      </c>
      <c r="F53" s="166" t="str">
        <f t="shared" si="4"/>
        <v/>
      </c>
      <c r="G53" s="127" t="str">
        <f t="shared" si="5"/>
        <v/>
      </c>
      <c r="H53" s="127" t="str">
        <f t="shared" si="6"/>
        <v/>
      </c>
      <c r="I53" s="167">
        <f t="shared" si="7"/>
        <v>0</v>
      </c>
      <c r="J53" s="168" t="str">
        <f t="shared" si="8"/>
        <v/>
      </c>
      <c r="K53" s="168" t="str">
        <f t="shared" si="9"/>
        <v/>
      </c>
      <c r="L53" s="167">
        <f t="shared" si="10"/>
        <v>0</v>
      </c>
      <c r="M53" s="168" t="str">
        <f t="shared" si="11"/>
        <v/>
      </c>
      <c r="N53" s="168" t="str">
        <f t="shared" si="12"/>
        <v/>
      </c>
      <c r="O53" s="167">
        <f t="shared" si="13"/>
        <v>0</v>
      </c>
      <c r="P53" s="168" t="str">
        <f t="shared" si="14"/>
        <v/>
      </c>
      <c r="Q53" s="168" t="str">
        <f t="shared" si="15"/>
        <v/>
      </c>
      <c r="R53" s="167">
        <f t="shared" si="16"/>
        <v>0</v>
      </c>
      <c r="S53" s="168" t="str">
        <f t="shared" si="17"/>
        <v/>
      </c>
      <c r="T53" s="168" t="str">
        <f t="shared" si="18"/>
        <v/>
      </c>
      <c r="U53" s="169" t="str">
        <f t="shared" si="1"/>
        <v/>
      </c>
      <c r="V53" s="169"/>
      <c r="W53" s="169"/>
      <c r="X53" s="169"/>
      <c r="Y53" s="169"/>
      <c r="Z53" s="170" t="str">
        <f t="shared" si="2"/>
        <v/>
      </c>
      <c r="AC53" s="171">
        <f t="shared" si="3"/>
        <v>0</v>
      </c>
    </row>
    <row r="54" spans="2:29" ht="15.75" hidden="1" x14ac:dyDescent="0.25">
      <c r="B54" s="125" t="str">
        <f t="shared" si="0"/>
        <v/>
      </c>
      <c r="C54" s="126" t="str">
        <f>סיכום!C54</f>
        <v/>
      </c>
      <c r="D54" s="165"/>
      <c r="E54" s="127" t="str">
        <f>סיכום!H54</f>
        <v/>
      </c>
      <c r="F54" s="166" t="str">
        <f t="shared" si="4"/>
        <v/>
      </c>
      <c r="G54" s="127" t="str">
        <f t="shared" si="5"/>
        <v/>
      </c>
      <c r="H54" s="127" t="str">
        <f t="shared" si="6"/>
        <v/>
      </c>
      <c r="I54" s="167">
        <f t="shared" si="7"/>
        <v>0</v>
      </c>
      <c r="J54" s="168" t="str">
        <f t="shared" si="8"/>
        <v/>
      </c>
      <c r="K54" s="168" t="str">
        <f t="shared" si="9"/>
        <v/>
      </c>
      <c r="L54" s="167">
        <f t="shared" si="10"/>
        <v>0</v>
      </c>
      <c r="M54" s="168" t="str">
        <f t="shared" si="11"/>
        <v/>
      </c>
      <c r="N54" s="168" t="str">
        <f t="shared" si="12"/>
        <v/>
      </c>
      <c r="O54" s="167">
        <f t="shared" si="13"/>
        <v>0</v>
      </c>
      <c r="P54" s="168" t="str">
        <f t="shared" si="14"/>
        <v/>
      </c>
      <c r="Q54" s="168" t="str">
        <f t="shared" si="15"/>
        <v/>
      </c>
      <c r="R54" s="167">
        <f t="shared" si="16"/>
        <v>0</v>
      </c>
      <c r="S54" s="168" t="str">
        <f t="shared" si="17"/>
        <v/>
      </c>
      <c r="T54" s="168" t="str">
        <f t="shared" si="18"/>
        <v/>
      </c>
      <c r="U54" s="169" t="str">
        <f t="shared" si="1"/>
        <v/>
      </c>
      <c r="V54" s="169"/>
      <c r="W54" s="169"/>
      <c r="X54" s="169"/>
      <c r="Y54" s="169"/>
      <c r="Z54" s="170" t="str">
        <f t="shared" si="2"/>
        <v/>
      </c>
      <c r="AC54" s="171">
        <f t="shared" si="3"/>
        <v>0</v>
      </c>
    </row>
    <row r="55" spans="2:29" ht="15.75" hidden="1" x14ac:dyDescent="0.25">
      <c r="B55" s="125" t="str">
        <f t="shared" si="0"/>
        <v/>
      </c>
      <c r="C55" s="126" t="str">
        <f>סיכום!C55</f>
        <v/>
      </c>
      <c r="D55" s="165"/>
      <c r="E55" s="127" t="str">
        <f>סיכום!H55</f>
        <v/>
      </c>
      <c r="F55" s="166" t="str">
        <f t="shared" si="4"/>
        <v/>
      </c>
      <c r="G55" s="127" t="str">
        <f t="shared" si="5"/>
        <v/>
      </c>
      <c r="H55" s="127" t="str">
        <f t="shared" si="6"/>
        <v/>
      </c>
      <c r="I55" s="167">
        <f t="shared" si="7"/>
        <v>0</v>
      </c>
      <c r="J55" s="168" t="str">
        <f t="shared" si="8"/>
        <v/>
      </c>
      <c r="K55" s="168" t="str">
        <f t="shared" si="9"/>
        <v/>
      </c>
      <c r="L55" s="167">
        <f t="shared" si="10"/>
        <v>0</v>
      </c>
      <c r="M55" s="168" t="str">
        <f t="shared" si="11"/>
        <v/>
      </c>
      <c r="N55" s="168" t="str">
        <f t="shared" si="12"/>
        <v/>
      </c>
      <c r="O55" s="167">
        <f t="shared" si="13"/>
        <v>0</v>
      </c>
      <c r="P55" s="168" t="str">
        <f t="shared" si="14"/>
        <v/>
      </c>
      <c r="Q55" s="168" t="str">
        <f t="shared" si="15"/>
        <v/>
      </c>
      <c r="R55" s="167">
        <f t="shared" si="16"/>
        <v>0</v>
      </c>
      <c r="S55" s="168" t="str">
        <f t="shared" si="17"/>
        <v/>
      </c>
      <c r="T55" s="168" t="str">
        <f t="shared" si="18"/>
        <v/>
      </c>
      <c r="U55" s="169" t="str">
        <f t="shared" si="1"/>
        <v/>
      </c>
      <c r="V55" s="169"/>
      <c r="W55" s="169"/>
      <c r="X55" s="169"/>
      <c r="Y55" s="169"/>
      <c r="Z55" s="170" t="str">
        <f t="shared" si="2"/>
        <v/>
      </c>
      <c r="AC55" s="171">
        <f t="shared" si="3"/>
        <v>0</v>
      </c>
    </row>
    <row r="56" spans="2:29" ht="15.75" hidden="1" x14ac:dyDescent="0.25">
      <c r="B56" s="125" t="str">
        <f t="shared" si="0"/>
        <v/>
      </c>
      <c r="C56" s="126" t="str">
        <f>סיכום!C56</f>
        <v/>
      </c>
      <c r="D56" s="165"/>
      <c r="E56" s="127" t="str">
        <f>סיכום!H56</f>
        <v/>
      </c>
      <c r="F56" s="166" t="str">
        <f t="shared" si="4"/>
        <v/>
      </c>
      <c r="G56" s="127" t="str">
        <f t="shared" si="5"/>
        <v/>
      </c>
      <c r="H56" s="127" t="str">
        <f t="shared" si="6"/>
        <v/>
      </c>
      <c r="I56" s="167">
        <f t="shared" si="7"/>
        <v>0</v>
      </c>
      <c r="J56" s="168" t="str">
        <f t="shared" si="8"/>
        <v/>
      </c>
      <c r="K56" s="168" t="str">
        <f t="shared" si="9"/>
        <v/>
      </c>
      <c r="L56" s="167">
        <f t="shared" si="10"/>
        <v>0</v>
      </c>
      <c r="M56" s="168" t="str">
        <f t="shared" si="11"/>
        <v/>
      </c>
      <c r="N56" s="168" t="str">
        <f t="shared" si="12"/>
        <v/>
      </c>
      <c r="O56" s="167">
        <f t="shared" si="13"/>
        <v>0</v>
      </c>
      <c r="P56" s="168" t="str">
        <f t="shared" si="14"/>
        <v/>
      </c>
      <c r="Q56" s="168" t="str">
        <f t="shared" si="15"/>
        <v/>
      </c>
      <c r="R56" s="167">
        <f t="shared" si="16"/>
        <v>0</v>
      </c>
      <c r="S56" s="168" t="str">
        <f t="shared" si="17"/>
        <v/>
      </c>
      <c r="T56" s="168" t="str">
        <f t="shared" si="18"/>
        <v/>
      </c>
      <c r="U56" s="169" t="str">
        <f t="shared" si="1"/>
        <v/>
      </c>
      <c r="V56" s="169"/>
      <c r="W56" s="169"/>
      <c r="X56" s="169"/>
      <c r="Y56" s="169"/>
      <c r="Z56" s="170" t="str">
        <f t="shared" si="2"/>
        <v/>
      </c>
      <c r="AC56" s="171">
        <f t="shared" si="3"/>
        <v>0</v>
      </c>
    </row>
    <row r="57" spans="2:29" ht="15.75" hidden="1" x14ac:dyDescent="0.25">
      <c r="B57" s="125" t="str">
        <f t="shared" si="0"/>
        <v/>
      </c>
      <c r="C57" s="126" t="str">
        <f>סיכום!C57</f>
        <v/>
      </c>
      <c r="D57" s="165"/>
      <c r="E57" s="127" t="str">
        <f>סיכום!H57</f>
        <v/>
      </c>
      <c r="F57" s="166" t="str">
        <f t="shared" si="4"/>
        <v/>
      </c>
      <c r="G57" s="127" t="str">
        <f t="shared" si="5"/>
        <v/>
      </c>
      <c r="H57" s="127" t="str">
        <f t="shared" si="6"/>
        <v/>
      </c>
      <c r="I57" s="167">
        <f t="shared" si="7"/>
        <v>0</v>
      </c>
      <c r="J57" s="168" t="str">
        <f t="shared" si="8"/>
        <v/>
      </c>
      <c r="K57" s="168" t="str">
        <f t="shared" si="9"/>
        <v/>
      </c>
      <c r="L57" s="167">
        <f t="shared" si="10"/>
        <v>0</v>
      </c>
      <c r="M57" s="168" t="str">
        <f t="shared" si="11"/>
        <v/>
      </c>
      <c r="N57" s="168" t="str">
        <f t="shared" si="12"/>
        <v/>
      </c>
      <c r="O57" s="167">
        <f t="shared" si="13"/>
        <v>0</v>
      </c>
      <c r="P57" s="168" t="str">
        <f t="shared" si="14"/>
        <v/>
      </c>
      <c r="Q57" s="168" t="str">
        <f t="shared" si="15"/>
        <v/>
      </c>
      <c r="R57" s="167">
        <f t="shared" si="16"/>
        <v>0</v>
      </c>
      <c r="S57" s="168" t="str">
        <f t="shared" si="17"/>
        <v/>
      </c>
      <c r="T57" s="168" t="str">
        <f t="shared" si="18"/>
        <v/>
      </c>
      <c r="U57" s="169" t="str">
        <f t="shared" si="1"/>
        <v/>
      </c>
      <c r="V57" s="169"/>
      <c r="W57" s="169"/>
      <c r="X57" s="169"/>
      <c r="Y57" s="169"/>
      <c r="Z57" s="170" t="str">
        <f t="shared" si="2"/>
        <v/>
      </c>
      <c r="AC57" s="171">
        <f t="shared" si="3"/>
        <v>0</v>
      </c>
    </row>
    <row r="58" spans="2:29" ht="15.75" hidden="1" x14ac:dyDescent="0.25">
      <c r="B58" s="125" t="str">
        <f t="shared" si="0"/>
        <v/>
      </c>
      <c r="C58" s="126" t="str">
        <f>סיכום!C58</f>
        <v/>
      </c>
      <c r="D58" s="165"/>
      <c r="E58" s="127" t="str">
        <f>סיכום!H58</f>
        <v/>
      </c>
      <c r="F58" s="166" t="str">
        <f t="shared" si="4"/>
        <v/>
      </c>
      <c r="G58" s="127" t="str">
        <f t="shared" si="5"/>
        <v/>
      </c>
      <c r="H58" s="127" t="str">
        <f t="shared" si="6"/>
        <v/>
      </c>
      <c r="I58" s="167">
        <f t="shared" si="7"/>
        <v>0</v>
      </c>
      <c r="J58" s="168" t="str">
        <f t="shared" si="8"/>
        <v/>
      </c>
      <c r="K58" s="168" t="str">
        <f t="shared" si="9"/>
        <v/>
      </c>
      <c r="L58" s="167">
        <f t="shared" si="10"/>
        <v>0</v>
      </c>
      <c r="M58" s="168" t="str">
        <f t="shared" si="11"/>
        <v/>
      </c>
      <c r="N58" s="168" t="str">
        <f t="shared" si="12"/>
        <v/>
      </c>
      <c r="O58" s="167">
        <f t="shared" si="13"/>
        <v>0</v>
      </c>
      <c r="P58" s="168" t="str">
        <f t="shared" si="14"/>
        <v/>
      </c>
      <c r="Q58" s="168" t="str">
        <f t="shared" si="15"/>
        <v/>
      </c>
      <c r="R58" s="167">
        <f t="shared" si="16"/>
        <v>0</v>
      </c>
      <c r="S58" s="168" t="str">
        <f t="shared" si="17"/>
        <v/>
      </c>
      <c r="T58" s="168" t="str">
        <f t="shared" si="18"/>
        <v/>
      </c>
      <c r="U58" s="169" t="str">
        <f t="shared" si="1"/>
        <v/>
      </c>
      <c r="V58" s="169"/>
      <c r="W58" s="169"/>
      <c r="X58" s="169"/>
      <c r="Y58" s="169"/>
      <c r="Z58" s="170" t="str">
        <f t="shared" si="2"/>
        <v/>
      </c>
      <c r="AC58" s="171">
        <f t="shared" si="3"/>
        <v>0</v>
      </c>
    </row>
    <row r="59" spans="2:29" ht="15.75" hidden="1" x14ac:dyDescent="0.25">
      <c r="B59" s="125" t="str">
        <f t="shared" si="0"/>
        <v/>
      </c>
      <c r="C59" s="126" t="str">
        <f>סיכום!C59</f>
        <v/>
      </c>
      <c r="D59" s="165"/>
      <c r="E59" s="127" t="str">
        <f>סיכום!H59</f>
        <v/>
      </c>
      <c r="F59" s="166" t="str">
        <f t="shared" si="4"/>
        <v/>
      </c>
      <c r="G59" s="127" t="str">
        <f t="shared" si="5"/>
        <v/>
      </c>
      <c r="H59" s="127" t="str">
        <f t="shared" si="6"/>
        <v/>
      </c>
      <c r="I59" s="167">
        <f t="shared" si="7"/>
        <v>0</v>
      </c>
      <c r="J59" s="168" t="str">
        <f t="shared" si="8"/>
        <v/>
      </c>
      <c r="K59" s="168" t="str">
        <f t="shared" si="9"/>
        <v/>
      </c>
      <c r="L59" s="167">
        <f t="shared" si="10"/>
        <v>0</v>
      </c>
      <c r="M59" s="168" t="str">
        <f t="shared" si="11"/>
        <v/>
      </c>
      <c r="N59" s="168" t="str">
        <f t="shared" si="12"/>
        <v/>
      </c>
      <c r="O59" s="167">
        <f t="shared" si="13"/>
        <v>0</v>
      </c>
      <c r="P59" s="168" t="str">
        <f t="shared" si="14"/>
        <v/>
      </c>
      <c r="Q59" s="168" t="str">
        <f t="shared" si="15"/>
        <v/>
      </c>
      <c r="R59" s="167">
        <f t="shared" si="16"/>
        <v>0</v>
      </c>
      <c r="S59" s="168" t="str">
        <f t="shared" si="17"/>
        <v/>
      </c>
      <c r="T59" s="168" t="str">
        <f t="shared" si="18"/>
        <v/>
      </c>
      <c r="U59" s="169" t="str">
        <f t="shared" si="1"/>
        <v/>
      </c>
      <c r="V59" s="169"/>
      <c r="W59" s="169"/>
      <c r="X59" s="169"/>
      <c r="Y59" s="169"/>
      <c r="Z59" s="170" t="str">
        <f t="shared" si="2"/>
        <v/>
      </c>
      <c r="AC59" s="171">
        <f t="shared" si="3"/>
        <v>0</v>
      </c>
    </row>
    <row r="60" spans="2:29" ht="15.75" hidden="1" x14ac:dyDescent="0.25">
      <c r="B60" s="125" t="str">
        <f t="shared" si="0"/>
        <v/>
      </c>
      <c r="C60" s="126" t="str">
        <f>סיכום!C60</f>
        <v/>
      </c>
      <c r="D60" s="165"/>
      <c r="E60" s="127" t="str">
        <f>סיכום!H60</f>
        <v/>
      </c>
      <c r="F60" s="166" t="str">
        <f t="shared" si="4"/>
        <v/>
      </c>
      <c r="G60" s="127" t="str">
        <f t="shared" si="5"/>
        <v/>
      </c>
      <c r="H60" s="127" t="str">
        <f t="shared" si="6"/>
        <v/>
      </c>
      <c r="I60" s="167">
        <f t="shared" si="7"/>
        <v>0</v>
      </c>
      <c r="J60" s="168" t="str">
        <f t="shared" si="8"/>
        <v/>
      </c>
      <c r="K60" s="168" t="str">
        <f t="shared" si="9"/>
        <v/>
      </c>
      <c r="L60" s="167">
        <f t="shared" si="10"/>
        <v>0</v>
      </c>
      <c r="M60" s="168" t="str">
        <f t="shared" si="11"/>
        <v/>
      </c>
      <c r="N60" s="168" t="str">
        <f t="shared" si="12"/>
        <v/>
      </c>
      <c r="O60" s="167">
        <f t="shared" si="13"/>
        <v>0</v>
      </c>
      <c r="P60" s="168" t="str">
        <f t="shared" si="14"/>
        <v/>
      </c>
      <c r="Q60" s="168" t="str">
        <f t="shared" si="15"/>
        <v/>
      </c>
      <c r="R60" s="167">
        <f t="shared" si="16"/>
        <v>0</v>
      </c>
      <c r="S60" s="168" t="str">
        <f t="shared" si="17"/>
        <v/>
      </c>
      <c r="T60" s="168" t="str">
        <f t="shared" si="18"/>
        <v/>
      </c>
      <c r="U60" s="169" t="str">
        <f t="shared" si="1"/>
        <v/>
      </c>
      <c r="V60" s="169"/>
      <c r="W60" s="169"/>
      <c r="X60" s="169"/>
      <c r="Y60" s="169"/>
      <c r="Z60" s="170" t="str">
        <f t="shared" si="2"/>
        <v/>
      </c>
      <c r="AC60" s="171">
        <f t="shared" si="3"/>
        <v>0</v>
      </c>
    </row>
    <row r="61" spans="2:29" ht="15.75" hidden="1" x14ac:dyDescent="0.25">
      <c r="B61" s="125" t="str">
        <f t="shared" si="0"/>
        <v/>
      </c>
      <c r="C61" s="126" t="str">
        <f>סיכום!C61</f>
        <v/>
      </c>
      <c r="D61" s="165"/>
      <c r="E61" s="127" t="str">
        <f>סיכום!H61</f>
        <v/>
      </c>
      <c r="F61" s="166" t="str">
        <f t="shared" si="4"/>
        <v/>
      </c>
      <c r="G61" s="127" t="str">
        <f t="shared" si="5"/>
        <v/>
      </c>
      <c r="H61" s="127" t="str">
        <f t="shared" si="6"/>
        <v/>
      </c>
      <c r="I61" s="167">
        <f t="shared" si="7"/>
        <v>0</v>
      </c>
      <c r="J61" s="168" t="str">
        <f t="shared" si="8"/>
        <v/>
      </c>
      <c r="K61" s="168" t="str">
        <f t="shared" si="9"/>
        <v/>
      </c>
      <c r="L61" s="167">
        <f t="shared" si="10"/>
        <v>0</v>
      </c>
      <c r="M61" s="168" t="str">
        <f t="shared" si="11"/>
        <v/>
      </c>
      <c r="N61" s="168" t="str">
        <f t="shared" si="12"/>
        <v/>
      </c>
      <c r="O61" s="167">
        <f t="shared" si="13"/>
        <v>0</v>
      </c>
      <c r="P61" s="168" t="str">
        <f t="shared" si="14"/>
        <v/>
      </c>
      <c r="Q61" s="168" t="str">
        <f t="shared" si="15"/>
        <v/>
      </c>
      <c r="R61" s="167">
        <f t="shared" si="16"/>
        <v>0</v>
      </c>
      <c r="S61" s="168" t="str">
        <f t="shared" si="17"/>
        <v/>
      </c>
      <c r="T61" s="168" t="str">
        <f t="shared" si="18"/>
        <v/>
      </c>
      <c r="U61" s="169" t="str">
        <f t="shared" si="1"/>
        <v/>
      </c>
      <c r="V61" s="169"/>
      <c r="W61" s="169"/>
      <c r="X61" s="169"/>
      <c r="Y61" s="169"/>
      <c r="Z61" s="170" t="str">
        <f t="shared" si="2"/>
        <v/>
      </c>
      <c r="AC61" s="171">
        <f t="shared" si="3"/>
        <v>0</v>
      </c>
    </row>
    <row r="62" spans="2:29" ht="15.75" hidden="1" x14ac:dyDescent="0.25">
      <c r="B62" s="125" t="str">
        <f t="shared" si="0"/>
        <v/>
      </c>
      <c r="C62" s="126" t="str">
        <f>סיכום!C62</f>
        <v/>
      </c>
      <c r="D62" s="165"/>
      <c r="E62" s="127" t="str">
        <f>סיכום!H62</f>
        <v/>
      </c>
      <c r="F62" s="166" t="str">
        <f t="shared" si="4"/>
        <v/>
      </c>
      <c r="G62" s="127" t="str">
        <f t="shared" si="5"/>
        <v/>
      </c>
      <c r="H62" s="127" t="str">
        <f t="shared" si="6"/>
        <v/>
      </c>
      <c r="I62" s="167">
        <f t="shared" si="7"/>
        <v>0</v>
      </c>
      <c r="J62" s="168" t="str">
        <f t="shared" si="8"/>
        <v/>
      </c>
      <c r="K62" s="168" t="str">
        <f t="shared" si="9"/>
        <v/>
      </c>
      <c r="L62" s="167">
        <f t="shared" si="10"/>
        <v>0</v>
      </c>
      <c r="M62" s="168" t="str">
        <f t="shared" si="11"/>
        <v/>
      </c>
      <c r="N62" s="168" t="str">
        <f t="shared" si="12"/>
        <v/>
      </c>
      <c r="O62" s="167">
        <f t="shared" si="13"/>
        <v>0</v>
      </c>
      <c r="P62" s="168" t="str">
        <f t="shared" si="14"/>
        <v/>
      </c>
      <c r="Q62" s="168" t="str">
        <f t="shared" si="15"/>
        <v/>
      </c>
      <c r="R62" s="167">
        <f t="shared" si="16"/>
        <v>0</v>
      </c>
      <c r="S62" s="168" t="str">
        <f t="shared" si="17"/>
        <v/>
      </c>
      <c r="T62" s="168" t="str">
        <f t="shared" si="18"/>
        <v/>
      </c>
      <c r="U62" s="169" t="str">
        <f t="shared" si="1"/>
        <v/>
      </c>
      <c r="V62" s="169"/>
      <c r="W62" s="169"/>
      <c r="X62" s="169"/>
      <c r="Y62" s="169"/>
      <c r="Z62" s="170" t="str">
        <f t="shared" si="2"/>
        <v/>
      </c>
      <c r="AC62" s="171">
        <f t="shared" si="3"/>
        <v>0</v>
      </c>
    </row>
    <row r="63" spans="2:29" ht="15.75" hidden="1" x14ac:dyDescent="0.25">
      <c r="B63" s="125" t="str">
        <f t="shared" si="0"/>
        <v/>
      </c>
      <c r="C63" s="126" t="str">
        <f>סיכום!C63</f>
        <v/>
      </c>
      <c r="D63" s="165"/>
      <c r="E63" s="127" t="str">
        <f>סיכום!H63</f>
        <v/>
      </c>
      <c r="F63" s="166" t="str">
        <f t="shared" si="4"/>
        <v/>
      </c>
      <c r="G63" s="127" t="str">
        <f t="shared" si="5"/>
        <v/>
      </c>
      <c r="H63" s="127" t="str">
        <f t="shared" si="6"/>
        <v/>
      </c>
      <c r="I63" s="167">
        <f t="shared" si="7"/>
        <v>0</v>
      </c>
      <c r="J63" s="168" t="str">
        <f t="shared" si="8"/>
        <v/>
      </c>
      <c r="K63" s="168" t="str">
        <f t="shared" si="9"/>
        <v/>
      </c>
      <c r="L63" s="167">
        <f t="shared" si="10"/>
        <v>0</v>
      </c>
      <c r="M63" s="168" t="str">
        <f t="shared" si="11"/>
        <v/>
      </c>
      <c r="N63" s="168" t="str">
        <f t="shared" si="12"/>
        <v/>
      </c>
      <c r="O63" s="167">
        <f t="shared" si="13"/>
        <v>0</v>
      </c>
      <c r="P63" s="168" t="str">
        <f t="shared" si="14"/>
        <v/>
      </c>
      <c r="Q63" s="168" t="str">
        <f t="shared" si="15"/>
        <v/>
      </c>
      <c r="R63" s="167">
        <f t="shared" si="16"/>
        <v>0</v>
      </c>
      <c r="S63" s="168" t="str">
        <f t="shared" si="17"/>
        <v/>
      </c>
      <c r="T63" s="168" t="str">
        <f t="shared" si="18"/>
        <v/>
      </c>
      <c r="U63" s="169" t="str">
        <f t="shared" si="1"/>
        <v/>
      </c>
      <c r="V63" s="169"/>
      <c r="W63" s="169"/>
      <c r="X63" s="169"/>
      <c r="Y63" s="169"/>
      <c r="Z63" s="170" t="str">
        <f t="shared" si="2"/>
        <v/>
      </c>
      <c r="AC63" s="171">
        <f t="shared" si="3"/>
        <v>0</v>
      </c>
    </row>
    <row r="64" spans="2:29" ht="15.75" hidden="1" x14ac:dyDescent="0.25">
      <c r="B64" s="125" t="str">
        <f t="shared" si="0"/>
        <v/>
      </c>
      <c r="C64" s="126" t="str">
        <f>סיכום!C64</f>
        <v/>
      </c>
      <c r="D64" s="165"/>
      <c r="E64" s="127" t="str">
        <f>סיכום!H64</f>
        <v/>
      </c>
      <c r="F64" s="166" t="str">
        <f t="shared" si="4"/>
        <v/>
      </c>
      <c r="G64" s="127" t="str">
        <f t="shared" si="5"/>
        <v/>
      </c>
      <c r="H64" s="127" t="str">
        <f t="shared" si="6"/>
        <v/>
      </c>
      <c r="I64" s="167">
        <f t="shared" si="7"/>
        <v>0</v>
      </c>
      <c r="J64" s="168" t="str">
        <f t="shared" si="8"/>
        <v/>
      </c>
      <c r="K64" s="168" t="str">
        <f t="shared" si="9"/>
        <v/>
      </c>
      <c r="L64" s="167">
        <f t="shared" si="10"/>
        <v>0</v>
      </c>
      <c r="M64" s="168" t="str">
        <f t="shared" si="11"/>
        <v/>
      </c>
      <c r="N64" s="168" t="str">
        <f t="shared" si="12"/>
        <v/>
      </c>
      <c r="O64" s="167">
        <f t="shared" si="13"/>
        <v>0</v>
      </c>
      <c r="P64" s="168" t="str">
        <f t="shared" si="14"/>
        <v/>
      </c>
      <c r="Q64" s="168" t="str">
        <f t="shared" si="15"/>
        <v/>
      </c>
      <c r="R64" s="167">
        <f t="shared" si="16"/>
        <v>0</v>
      </c>
      <c r="S64" s="168" t="str">
        <f t="shared" si="17"/>
        <v/>
      </c>
      <c r="T64" s="168" t="str">
        <f t="shared" si="18"/>
        <v/>
      </c>
      <c r="U64" s="169" t="str">
        <f t="shared" si="1"/>
        <v/>
      </c>
      <c r="V64" s="169"/>
      <c r="W64" s="169"/>
      <c r="X64" s="169"/>
      <c r="Y64" s="169"/>
      <c r="Z64" s="170" t="str">
        <f t="shared" si="2"/>
        <v/>
      </c>
      <c r="AC64" s="171">
        <f t="shared" si="3"/>
        <v>0</v>
      </c>
    </row>
    <row r="65" spans="2:29" ht="15.75" hidden="1" x14ac:dyDescent="0.25">
      <c r="B65" s="125" t="str">
        <f t="shared" si="0"/>
        <v/>
      </c>
      <c r="C65" s="126" t="str">
        <f>סיכום!C65</f>
        <v/>
      </c>
      <c r="D65" s="165"/>
      <c r="E65" s="127" t="str">
        <f>סיכום!H65</f>
        <v/>
      </c>
      <c r="F65" s="166" t="str">
        <f t="shared" si="4"/>
        <v/>
      </c>
      <c r="G65" s="127" t="str">
        <f t="shared" si="5"/>
        <v/>
      </c>
      <c r="H65" s="127" t="str">
        <f t="shared" si="6"/>
        <v/>
      </c>
      <c r="I65" s="167">
        <f t="shared" si="7"/>
        <v>0</v>
      </c>
      <c r="J65" s="168" t="str">
        <f t="shared" si="8"/>
        <v/>
      </c>
      <c r="K65" s="168" t="str">
        <f t="shared" si="9"/>
        <v/>
      </c>
      <c r="L65" s="167">
        <f t="shared" si="10"/>
        <v>0</v>
      </c>
      <c r="M65" s="168" t="str">
        <f t="shared" si="11"/>
        <v/>
      </c>
      <c r="N65" s="168" t="str">
        <f t="shared" si="12"/>
        <v/>
      </c>
      <c r="O65" s="167">
        <f t="shared" si="13"/>
        <v>0</v>
      </c>
      <c r="P65" s="168" t="str">
        <f t="shared" si="14"/>
        <v/>
      </c>
      <c r="Q65" s="168" t="str">
        <f t="shared" si="15"/>
        <v/>
      </c>
      <c r="R65" s="167">
        <f t="shared" si="16"/>
        <v>0</v>
      </c>
      <c r="S65" s="168" t="str">
        <f t="shared" si="17"/>
        <v/>
      </c>
      <c r="T65" s="168" t="str">
        <f t="shared" si="18"/>
        <v/>
      </c>
      <c r="U65" s="169" t="str">
        <f t="shared" si="1"/>
        <v/>
      </c>
      <c r="V65" s="169"/>
      <c r="W65" s="169"/>
      <c r="X65" s="169"/>
      <c r="Y65" s="169"/>
      <c r="Z65" s="170" t="str">
        <f t="shared" si="2"/>
        <v/>
      </c>
      <c r="AC65" s="171">
        <f t="shared" si="3"/>
        <v>0</v>
      </c>
    </row>
    <row r="66" spans="2:29" ht="15.75" hidden="1" x14ac:dyDescent="0.25">
      <c r="B66" s="125" t="str">
        <f t="shared" si="0"/>
        <v/>
      </c>
      <c r="C66" s="126" t="str">
        <f>סיכום!C66</f>
        <v/>
      </c>
      <c r="D66" s="165"/>
      <c r="E66" s="127" t="str">
        <f>סיכום!H66</f>
        <v/>
      </c>
      <c r="F66" s="166" t="str">
        <f t="shared" si="4"/>
        <v/>
      </c>
      <c r="G66" s="127" t="str">
        <f t="shared" si="5"/>
        <v/>
      </c>
      <c r="H66" s="127" t="str">
        <f t="shared" si="6"/>
        <v/>
      </c>
      <c r="I66" s="167">
        <f t="shared" si="7"/>
        <v>0</v>
      </c>
      <c r="J66" s="168" t="str">
        <f t="shared" si="8"/>
        <v/>
      </c>
      <c r="K66" s="168" t="str">
        <f t="shared" si="9"/>
        <v/>
      </c>
      <c r="L66" s="167">
        <f t="shared" si="10"/>
        <v>0</v>
      </c>
      <c r="M66" s="168" t="str">
        <f t="shared" si="11"/>
        <v/>
      </c>
      <c r="N66" s="168" t="str">
        <f t="shared" si="12"/>
        <v/>
      </c>
      <c r="O66" s="167">
        <f t="shared" si="13"/>
        <v>0</v>
      </c>
      <c r="P66" s="168" t="str">
        <f t="shared" si="14"/>
        <v/>
      </c>
      <c r="Q66" s="168" t="str">
        <f t="shared" si="15"/>
        <v/>
      </c>
      <c r="R66" s="167">
        <f t="shared" si="16"/>
        <v>0</v>
      </c>
      <c r="S66" s="168" t="str">
        <f t="shared" si="17"/>
        <v/>
      </c>
      <c r="T66" s="168" t="str">
        <f t="shared" si="18"/>
        <v/>
      </c>
      <c r="U66" s="169" t="str">
        <f t="shared" si="1"/>
        <v/>
      </c>
      <c r="V66" s="169"/>
      <c r="W66" s="169"/>
      <c r="X66" s="169"/>
      <c r="Y66" s="169"/>
      <c r="Z66" s="170" t="str">
        <f t="shared" si="2"/>
        <v/>
      </c>
      <c r="AC66" s="171">
        <f t="shared" si="3"/>
        <v>0</v>
      </c>
    </row>
    <row r="67" spans="2:29" ht="15.75" hidden="1" x14ac:dyDescent="0.25">
      <c r="B67" s="125" t="str">
        <f t="shared" si="0"/>
        <v/>
      </c>
      <c r="C67" s="126" t="str">
        <f>סיכום!C67</f>
        <v/>
      </c>
      <c r="D67" s="165"/>
      <c r="E67" s="127" t="str">
        <f>סיכום!H67</f>
        <v/>
      </c>
      <c r="F67" s="166" t="str">
        <f t="shared" si="4"/>
        <v/>
      </c>
      <c r="G67" s="127" t="str">
        <f t="shared" si="5"/>
        <v/>
      </c>
      <c r="H67" s="127" t="str">
        <f t="shared" si="6"/>
        <v/>
      </c>
      <c r="I67" s="167">
        <f t="shared" si="7"/>
        <v>0</v>
      </c>
      <c r="J67" s="168" t="str">
        <f t="shared" si="8"/>
        <v/>
      </c>
      <c r="K67" s="168" t="str">
        <f t="shared" si="9"/>
        <v/>
      </c>
      <c r="L67" s="167">
        <f t="shared" si="10"/>
        <v>0</v>
      </c>
      <c r="M67" s="168" t="str">
        <f t="shared" si="11"/>
        <v/>
      </c>
      <c r="N67" s="168" t="str">
        <f t="shared" si="12"/>
        <v/>
      </c>
      <c r="O67" s="167">
        <f t="shared" si="13"/>
        <v>0</v>
      </c>
      <c r="P67" s="168" t="str">
        <f t="shared" si="14"/>
        <v/>
      </c>
      <c r="Q67" s="168" t="str">
        <f t="shared" si="15"/>
        <v/>
      </c>
      <c r="R67" s="167">
        <f t="shared" si="16"/>
        <v>0</v>
      </c>
      <c r="S67" s="168" t="str">
        <f t="shared" si="17"/>
        <v/>
      </c>
      <c r="T67" s="168" t="str">
        <f t="shared" si="18"/>
        <v/>
      </c>
      <c r="U67" s="169" t="str">
        <f t="shared" si="1"/>
        <v/>
      </c>
      <c r="V67" s="169"/>
      <c r="W67" s="169"/>
      <c r="X67" s="169"/>
      <c r="Y67" s="169"/>
      <c r="Z67" s="170" t="str">
        <f t="shared" si="2"/>
        <v/>
      </c>
      <c r="AC67" s="171">
        <f t="shared" si="3"/>
        <v>0</v>
      </c>
    </row>
    <row r="68" spans="2:29" ht="15.75" hidden="1" x14ac:dyDescent="0.25">
      <c r="B68" s="125" t="str">
        <f t="shared" si="0"/>
        <v/>
      </c>
      <c r="C68" s="126" t="str">
        <f>סיכום!C68</f>
        <v/>
      </c>
      <c r="D68" s="165"/>
      <c r="E68" s="127" t="str">
        <f>סיכום!H68</f>
        <v/>
      </c>
      <c r="F68" s="166" t="str">
        <f t="shared" si="4"/>
        <v/>
      </c>
      <c r="G68" s="127" t="str">
        <f t="shared" si="5"/>
        <v/>
      </c>
      <c r="H68" s="127" t="str">
        <f t="shared" si="6"/>
        <v/>
      </c>
      <c r="I68" s="167">
        <f t="shared" si="7"/>
        <v>0</v>
      </c>
      <c r="J68" s="168" t="str">
        <f t="shared" si="8"/>
        <v/>
      </c>
      <c r="K68" s="168" t="str">
        <f t="shared" si="9"/>
        <v/>
      </c>
      <c r="L68" s="167">
        <f t="shared" si="10"/>
        <v>0</v>
      </c>
      <c r="M68" s="168" t="str">
        <f t="shared" si="11"/>
        <v/>
      </c>
      <c r="N68" s="168" t="str">
        <f t="shared" si="12"/>
        <v/>
      </c>
      <c r="O68" s="167">
        <f t="shared" si="13"/>
        <v>0</v>
      </c>
      <c r="P68" s="168" t="str">
        <f t="shared" si="14"/>
        <v/>
      </c>
      <c r="Q68" s="168" t="str">
        <f t="shared" si="15"/>
        <v/>
      </c>
      <c r="R68" s="167">
        <f t="shared" si="16"/>
        <v>0</v>
      </c>
      <c r="S68" s="168" t="str">
        <f t="shared" si="17"/>
        <v/>
      </c>
      <c r="T68" s="168" t="str">
        <f t="shared" si="18"/>
        <v/>
      </c>
      <c r="U68" s="169" t="str">
        <f t="shared" si="1"/>
        <v/>
      </c>
      <c r="V68" s="169"/>
      <c r="W68" s="169"/>
      <c r="X68" s="169"/>
      <c r="Y68" s="169"/>
      <c r="Z68" s="170" t="str">
        <f t="shared" si="2"/>
        <v/>
      </c>
      <c r="AC68" s="171">
        <f t="shared" si="3"/>
        <v>0</v>
      </c>
    </row>
    <row r="69" spans="2:29" ht="15.75" hidden="1" x14ac:dyDescent="0.25">
      <c r="B69" s="125" t="str">
        <f t="shared" si="0"/>
        <v/>
      </c>
      <c r="C69" s="126" t="str">
        <f>סיכום!C69</f>
        <v/>
      </c>
      <c r="D69" s="165"/>
      <c r="E69" s="127" t="str">
        <f>סיכום!H69</f>
        <v/>
      </c>
      <c r="F69" s="166" t="str">
        <f t="shared" si="4"/>
        <v/>
      </c>
      <c r="G69" s="127" t="str">
        <f t="shared" si="5"/>
        <v/>
      </c>
      <c r="H69" s="127" t="str">
        <f t="shared" si="6"/>
        <v/>
      </c>
      <c r="I69" s="167">
        <f t="shared" si="7"/>
        <v>0</v>
      </c>
      <c r="J69" s="168" t="str">
        <f t="shared" si="8"/>
        <v/>
      </c>
      <c r="K69" s="168" t="str">
        <f t="shared" si="9"/>
        <v/>
      </c>
      <c r="L69" s="167">
        <f t="shared" si="10"/>
        <v>0</v>
      </c>
      <c r="M69" s="168" t="str">
        <f t="shared" si="11"/>
        <v/>
      </c>
      <c r="N69" s="168" t="str">
        <f t="shared" si="12"/>
        <v/>
      </c>
      <c r="O69" s="167">
        <f t="shared" si="13"/>
        <v>0</v>
      </c>
      <c r="P69" s="168" t="str">
        <f t="shared" si="14"/>
        <v/>
      </c>
      <c r="Q69" s="168" t="str">
        <f t="shared" si="15"/>
        <v/>
      </c>
      <c r="R69" s="167">
        <f t="shared" si="16"/>
        <v>0</v>
      </c>
      <c r="S69" s="168" t="str">
        <f t="shared" si="17"/>
        <v/>
      </c>
      <c r="T69" s="168" t="str">
        <f t="shared" si="18"/>
        <v/>
      </c>
      <c r="U69" s="169" t="str">
        <f t="shared" si="1"/>
        <v/>
      </c>
      <c r="V69" s="169"/>
      <c r="W69" s="169"/>
      <c r="X69" s="169"/>
      <c r="Y69" s="169"/>
      <c r="Z69" s="170" t="str">
        <f t="shared" si="2"/>
        <v/>
      </c>
      <c r="AC69" s="171">
        <f t="shared" si="3"/>
        <v>0</v>
      </c>
    </row>
    <row r="70" spans="2:29" ht="15.75" hidden="1" x14ac:dyDescent="0.25">
      <c r="B70" s="125" t="str">
        <f t="shared" si="0"/>
        <v/>
      </c>
      <c r="C70" s="126" t="str">
        <f>סיכום!C70</f>
        <v/>
      </c>
      <c r="D70" s="165"/>
      <c r="E70" s="127" t="str">
        <f>סיכום!H70</f>
        <v/>
      </c>
      <c r="F70" s="166" t="str">
        <f t="shared" si="4"/>
        <v/>
      </c>
      <c r="G70" s="127" t="str">
        <f t="shared" si="5"/>
        <v/>
      </c>
      <c r="H70" s="127" t="str">
        <f t="shared" si="6"/>
        <v/>
      </c>
      <c r="I70" s="167">
        <f t="shared" si="7"/>
        <v>0</v>
      </c>
      <c r="J70" s="168" t="str">
        <f t="shared" si="8"/>
        <v/>
      </c>
      <c r="K70" s="168" t="str">
        <f t="shared" si="9"/>
        <v/>
      </c>
      <c r="L70" s="167">
        <f t="shared" si="10"/>
        <v>0</v>
      </c>
      <c r="M70" s="168" t="str">
        <f t="shared" si="11"/>
        <v/>
      </c>
      <c r="N70" s="168" t="str">
        <f t="shared" si="12"/>
        <v/>
      </c>
      <c r="O70" s="167">
        <f t="shared" si="13"/>
        <v>0</v>
      </c>
      <c r="P70" s="168" t="str">
        <f t="shared" si="14"/>
        <v/>
      </c>
      <c r="Q70" s="168" t="str">
        <f t="shared" si="15"/>
        <v/>
      </c>
      <c r="R70" s="167">
        <f t="shared" si="16"/>
        <v>0</v>
      </c>
      <c r="S70" s="168" t="str">
        <f t="shared" si="17"/>
        <v/>
      </c>
      <c r="T70" s="168" t="str">
        <f t="shared" si="18"/>
        <v/>
      </c>
      <c r="U70" s="169" t="str">
        <f t="shared" si="1"/>
        <v/>
      </c>
      <c r="V70" s="169"/>
      <c r="W70" s="169"/>
      <c r="X70" s="169"/>
      <c r="Y70" s="169"/>
      <c r="Z70" s="170" t="str">
        <f t="shared" si="2"/>
        <v/>
      </c>
      <c r="AC70" s="171">
        <f t="shared" si="3"/>
        <v>0</v>
      </c>
    </row>
    <row r="71" spans="2:29" ht="15.75" hidden="1" x14ac:dyDescent="0.25">
      <c r="B71" s="125" t="str">
        <f t="shared" si="0"/>
        <v/>
      </c>
      <c r="C71" s="126" t="str">
        <f>סיכום!C71</f>
        <v/>
      </c>
      <c r="D71" s="165"/>
      <c r="E71" s="127" t="str">
        <f>סיכום!H71</f>
        <v/>
      </c>
      <c r="F71" s="166" t="str">
        <f t="shared" si="4"/>
        <v/>
      </c>
      <c r="G71" s="127" t="str">
        <f t="shared" si="5"/>
        <v/>
      </c>
      <c r="H71" s="127" t="str">
        <f t="shared" si="6"/>
        <v/>
      </c>
      <c r="I71" s="167">
        <f t="shared" si="7"/>
        <v>0</v>
      </c>
      <c r="J71" s="168" t="str">
        <f t="shared" si="8"/>
        <v/>
      </c>
      <c r="K71" s="168" t="str">
        <f t="shared" si="9"/>
        <v/>
      </c>
      <c r="L71" s="167">
        <f t="shared" si="10"/>
        <v>0</v>
      </c>
      <c r="M71" s="168" t="str">
        <f t="shared" si="11"/>
        <v/>
      </c>
      <c r="N71" s="168" t="str">
        <f t="shared" si="12"/>
        <v/>
      </c>
      <c r="O71" s="167">
        <f t="shared" si="13"/>
        <v>0</v>
      </c>
      <c r="P71" s="168" t="str">
        <f t="shared" si="14"/>
        <v/>
      </c>
      <c r="Q71" s="168" t="str">
        <f t="shared" si="15"/>
        <v/>
      </c>
      <c r="R71" s="167">
        <f t="shared" si="16"/>
        <v>0</v>
      </c>
      <c r="S71" s="168" t="str">
        <f t="shared" si="17"/>
        <v/>
      </c>
      <c r="T71" s="168" t="str">
        <f t="shared" si="18"/>
        <v/>
      </c>
      <c r="U71" s="169" t="str">
        <f t="shared" si="1"/>
        <v/>
      </c>
      <c r="V71" s="169"/>
      <c r="W71" s="169"/>
      <c r="X71" s="169"/>
      <c r="Y71" s="169"/>
      <c r="Z71" s="170" t="str">
        <f t="shared" si="2"/>
        <v/>
      </c>
      <c r="AC71" s="171">
        <f t="shared" si="3"/>
        <v>0</v>
      </c>
    </row>
    <row r="72" spans="2:29" ht="15.75" hidden="1" x14ac:dyDescent="0.25">
      <c r="B72" s="125" t="str">
        <f t="shared" si="0"/>
        <v/>
      </c>
      <c r="C72" s="126" t="str">
        <f>סיכום!C72</f>
        <v/>
      </c>
      <c r="D72" s="165"/>
      <c r="E72" s="127" t="str">
        <f>סיכום!H72</f>
        <v/>
      </c>
      <c r="F72" s="166" t="str">
        <f t="shared" si="4"/>
        <v/>
      </c>
      <c r="G72" s="127" t="str">
        <f t="shared" si="5"/>
        <v/>
      </c>
      <c r="H72" s="127" t="str">
        <f t="shared" si="6"/>
        <v/>
      </c>
      <c r="I72" s="167">
        <f t="shared" si="7"/>
        <v>0</v>
      </c>
      <c r="J72" s="168" t="str">
        <f t="shared" si="8"/>
        <v/>
      </c>
      <c r="K72" s="168" t="str">
        <f t="shared" si="9"/>
        <v/>
      </c>
      <c r="L72" s="167">
        <f t="shared" si="10"/>
        <v>0</v>
      </c>
      <c r="M72" s="168" t="str">
        <f t="shared" si="11"/>
        <v/>
      </c>
      <c r="N72" s="168" t="str">
        <f t="shared" si="12"/>
        <v/>
      </c>
      <c r="O72" s="167">
        <f t="shared" si="13"/>
        <v>0</v>
      </c>
      <c r="P72" s="168" t="str">
        <f t="shared" si="14"/>
        <v/>
      </c>
      <c r="Q72" s="168" t="str">
        <f t="shared" si="15"/>
        <v/>
      </c>
      <c r="R72" s="167">
        <f t="shared" si="16"/>
        <v>0</v>
      </c>
      <c r="S72" s="168" t="str">
        <f t="shared" si="17"/>
        <v/>
      </c>
      <c r="T72" s="168" t="str">
        <f t="shared" si="18"/>
        <v/>
      </c>
      <c r="U72" s="169" t="str">
        <f t="shared" si="1"/>
        <v/>
      </c>
      <c r="V72" s="169"/>
      <c r="W72" s="169"/>
      <c r="X72" s="169"/>
      <c r="Y72" s="169"/>
      <c r="Z72" s="170" t="str">
        <f t="shared" si="2"/>
        <v/>
      </c>
      <c r="AC72" s="171">
        <f t="shared" si="3"/>
        <v>0</v>
      </c>
    </row>
    <row r="73" spans="2:29" ht="15.75" hidden="1" x14ac:dyDescent="0.25">
      <c r="B73" s="125" t="str">
        <f t="shared" si="0"/>
        <v/>
      </c>
      <c r="C73" s="126" t="str">
        <f>סיכום!C73</f>
        <v/>
      </c>
      <c r="D73" s="165"/>
      <c r="E73" s="127" t="str">
        <f>סיכום!H73</f>
        <v/>
      </c>
      <c r="F73" s="166" t="str">
        <f t="shared" si="4"/>
        <v/>
      </c>
      <c r="G73" s="127" t="str">
        <f t="shared" si="5"/>
        <v/>
      </c>
      <c r="H73" s="127" t="str">
        <f t="shared" si="6"/>
        <v/>
      </c>
      <c r="I73" s="167">
        <f t="shared" si="7"/>
        <v>0</v>
      </c>
      <c r="J73" s="168" t="str">
        <f t="shared" si="8"/>
        <v/>
      </c>
      <c r="K73" s="168" t="str">
        <f t="shared" si="9"/>
        <v/>
      </c>
      <c r="L73" s="167">
        <f t="shared" si="10"/>
        <v>0</v>
      </c>
      <c r="M73" s="168" t="str">
        <f t="shared" si="11"/>
        <v/>
      </c>
      <c r="N73" s="168" t="str">
        <f t="shared" si="12"/>
        <v/>
      </c>
      <c r="O73" s="167">
        <f t="shared" si="13"/>
        <v>0</v>
      </c>
      <c r="P73" s="168" t="str">
        <f t="shared" si="14"/>
        <v/>
      </c>
      <c r="Q73" s="168" t="str">
        <f t="shared" si="15"/>
        <v/>
      </c>
      <c r="R73" s="167">
        <f t="shared" si="16"/>
        <v>0</v>
      </c>
      <c r="S73" s="168" t="str">
        <f t="shared" si="17"/>
        <v/>
      </c>
      <c r="T73" s="168" t="str">
        <f t="shared" si="18"/>
        <v/>
      </c>
      <c r="U73" s="169" t="str">
        <f t="shared" si="1"/>
        <v/>
      </c>
      <c r="V73" s="169"/>
      <c r="W73" s="169"/>
      <c r="X73" s="169"/>
      <c r="Y73" s="169"/>
      <c r="Z73" s="170" t="str">
        <f t="shared" si="2"/>
        <v/>
      </c>
      <c r="AC73" s="171">
        <f t="shared" si="3"/>
        <v>0</v>
      </c>
    </row>
    <row r="74" spans="2:29" ht="15.75" hidden="1" x14ac:dyDescent="0.25">
      <c r="B74" s="125" t="str">
        <f t="shared" si="0"/>
        <v/>
      </c>
      <c r="C74" s="126" t="str">
        <f>סיכום!C74</f>
        <v/>
      </c>
      <c r="D74" s="165"/>
      <c r="E74" s="127" t="str">
        <f>סיכום!H74</f>
        <v/>
      </c>
      <c r="F74" s="166" t="str">
        <f t="shared" si="4"/>
        <v/>
      </c>
      <c r="G74" s="127" t="str">
        <f t="shared" si="5"/>
        <v/>
      </c>
      <c r="H74" s="127" t="str">
        <f t="shared" si="6"/>
        <v/>
      </c>
      <c r="I74" s="167">
        <f t="shared" si="7"/>
        <v>0</v>
      </c>
      <c r="J74" s="168" t="str">
        <f t="shared" si="8"/>
        <v/>
      </c>
      <c r="K74" s="168" t="str">
        <f t="shared" si="9"/>
        <v/>
      </c>
      <c r="L74" s="167">
        <f t="shared" si="10"/>
        <v>0</v>
      </c>
      <c r="M74" s="168" t="str">
        <f t="shared" si="11"/>
        <v/>
      </c>
      <c r="N74" s="168" t="str">
        <f t="shared" si="12"/>
        <v/>
      </c>
      <c r="O74" s="167">
        <f t="shared" si="13"/>
        <v>0</v>
      </c>
      <c r="P74" s="168" t="str">
        <f t="shared" si="14"/>
        <v/>
      </c>
      <c r="Q74" s="168" t="str">
        <f t="shared" si="15"/>
        <v/>
      </c>
      <c r="R74" s="167">
        <f t="shared" si="16"/>
        <v>0</v>
      </c>
      <c r="S74" s="168" t="str">
        <f t="shared" si="17"/>
        <v/>
      </c>
      <c r="T74" s="168" t="str">
        <f t="shared" si="18"/>
        <v/>
      </c>
      <c r="U74" s="169" t="str">
        <f t="shared" si="1"/>
        <v/>
      </c>
      <c r="V74" s="169"/>
      <c r="W74" s="169"/>
      <c r="X74" s="169"/>
      <c r="Y74" s="169"/>
      <c r="Z74" s="170" t="str">
        <f t="shared" si="2"/>
        <v/>
      </c>
      <c r="AC74" s="171">
        <f t="shared" si="3"/>
        <v>0</v>
      </c>
    </row>
    <row r="75" spans="2:29" ht="15.75" hidden="1" x14ac:dyDescent="0.25">
      <c r="B75" s="125" t="str">
        <f t="shared" si="0"/>
        <v/>
      </c>
      <c r="C75" s="126" t="str">
        <f>סיכום!C75</f>
        <v/>
      </c>
      <c r="D75" s="165"/>
      <c r="E75" s="127" t="str">
        <f>סיכום!H75</f>
        <v/>
      </c>
      <c r="F75" s="166" t="str">
        <f t="shared" si="4"/>
        <v/>
      </c>
      <c r="G75" s="127" t="str">
        <f t="shared" si="5"/>
        <v/>
      </c>
      <c r="H75" s="127" t="str">
        <f t="shared" si="6"/>
        <v/>
      </c>
      <c r="I75" s="167">
        <f t="shared" si="7"/>
        <v>0</v>
      </c>
      <c r="J75" s="168" t="str">
        <f t="shared" si="8"/>
        <v/>
      </c>
      <c r="K75" s="168" t="str">
        <f t="shared" si="9"/>
        <v/>
      </c>
      <c r="L75" s="167">
        <f t="shared" si="10"/>
        <v>0</v>
      </c>
      <c r="M75" s="168" t="str">
        <f t="shared" si="11"/>
        <v/>
      </c>
      <c r="N75" s="168" t="str">
        <f t="shared" si="12"/>
        <v/>
      </c>
      <c r="O75" s="167">
        <f t="shared" si="13"/>
        <v>0</v>
      </c>
      <c r="P75" s="168" t="str">
        <f t="shared" si="14"/>
        <v/>
      </c>
      <c r="Q75" s="168" t="str">
        <f t="shared" si="15"/>
        <v/>
      </c>
      <c r="R75" s="167">
        <f t="shared" si="16"/>
        <v>0</v>
      </c>
      <c r="S75" s="168" t="str">
        <f t="shared" si="17"/>
        <v/>
      </c>
      <c r="T75" s="168" t="str">
        <f t="shared" si="18"/>
        <v/>
      </c>
      <c r="U75" s="169" t="str">
        <f t="shared" si="1"/>
        <v/>
      </c>
      <c r="V75" s="169"/>
      <c r="W75" s="169"/>
      <c r="X75" s="169"/>
      <c r="Y75" s="169"/>
      <c r="Z75" s="170" t="str">
        <f t="shared" si="2"/>
        <v/>
      </c>
      <c r="AC75" s="171">
        <f t="shared" si="3"/>
        <v>0</v>
      </c>
    </row>
    <row r="76" spans="2:29" ht="15.75" hidden="1" x14ac:dyDescent="0.25">
      <c r="B76" s="125" t="str">
        <f t="shared" si="0"/>
        <v/>
      </c>
      <c r="C76" s="126" t="str">
        <f>סיכום!C76</f>
        <v/>
      </c>
      <c r="D76" s="165"/>
      <c r="E76" s="127" t="str">
        <f>סיכום!H76</f>
        <v/>
      </c>
      <c r="F76" s="166" t="str">
        <f t="shared" si="4"/>
        <v/>
      </c>
      <c r="G76" s="127" t="str">
        <f t="shared" si="5"/>
        <v/>
      </c>
      <c r="H76" s="127" t="str">
        <f t="shared" si="6"/>
        <v/>
      </c>
      <c r="I76" s="167">
        <f t="shared" si="7"/>
        <v>0</v>
      </c>
      <c r="J76" s="168" t="str">
        <f t="shared" si="8"/>
        <v/>
      </c>
      <c r="K76" s="168" t="str">
        <f t="shared" si="9"/>
        <v/>
      </c>
      <c r="L76" s="167">
        <f t="shared" si="10"/>
        <v>0</v>
      </c>
      <c r="M76" s="168" t="str">
        <f t="shared" si="11"/>
        <v/>
      </c>
      <c r="N76" s="168" t="str">
        <f t="shared" si="12"/>
        <v/>
      </c>
      <c r="O76" s="167">
        <f t="shared" si="13"/>
        <v>0</v>
      </c>
      <c r="P76" s="168" t="str">
        <f t="shared" si="14"/>
        <v/>
      </c>
      <c r="Q76" s="168" t="str">
        <f t="shared" si="15"/>
        <v/>
      </c>
      <c r="R76" s="167">
        <f t="shared" si="16"/>
        <v>0</v>
      </c>
      <c r="S76" s="168" t="str">
        <f t="shared" si="17"/>
        <v/>
      </c>
      <c r="T76" s="168" t="str">
        <f t="shared" si="18"/>
        <v/>
      </c>
      <c r="U76" s="169" t="str">
        <f t="shared" si="1"/>
        <v/>
      </c>
      <c r="V76" s="169"/>
      <c r="W76" s="169"/>
      <c r="X76" s="169"/>
      <c r="Y76" s="169"/>
      <c r="Z76" s="170" t="str">
        <f t="shared" si="2"/>
        <v/>
      </c>
      <c r="AC76" s="171">
        <f t="shared" si="3"/>
        <v>0</v>
      </c>
    </row>
    <row r="77" spans="2:29" ht="15.75" hidden="1" x14ac:dyDescent="0.25">
      <c r="B77" s="125" t="str">
        <f t="shared" si="0"/>
        <v/>
      </c>
      <c r="C77" s="126" t="str">
        <f>סיכום!C77</f>
        <v/>
      </c>
      <c r="D77" s="165"/>
      <c r="E77" s="127" t="str">
        <f>סיכום!H77</f>
        <v/>
      </c>
      <c r="F77" s="166" t="str">
        <f t="shared" si="4"/>
        <v/>
      </c>
      <c r="G77" s="127" t="str">
        <f t="shared" si="5"/>
        <v/>
      </c>
      <c r="H77" s="127" t="str">
        <f t="shared" si="6"/>
        <v/>
      </c>
      <c r="I77" s="167">
        <f t="shared" si="7"/>
        <v>0</v>
      </c>
      <c r="J77" s="168" t="str">
        <f t="shared" si="8"/>
        <v/>
      </c>
      <c r="K77" s="168" t="str">
        <f t="shared" si="9"/>
        <v/>
      </c>
      <c r="L77" s="167">
        <f t="shared" si="10"/>
        <v>0</v>
      </c>
      <c r="M77" s="168" t="str">
        <f t="shared" si="11"/>
        <v/>
      </c>
      <c r="N77" s="168" t="str">
        <f t="shared" si="12"/>
        <v/>
      </c>
      <c r="O77" s="167">
        <f t="shared" si="13"/>
        <v>0</v>
      </c>
      <c r="P77" s="168" t="str">
        <f t="shared" si="14"/>
        <v/>
      </c>
      <c r="Q77" s="168" t="str">
        <f t="shared" si="15"/>
        <v/>
      </c>
      <c r="R77" s="167">
        <f t="shared" si="16"/>
        <v>0</v>
      </c>
      <c r="S77" s="168" t="str">
        <f t="shared" si="17"/>
        <v/>
      </c>
      <c r="T77" s="168" t="str">
        <f t="shared" si="18"/>
        <v/>
      </c>
      <c r="U77" s="169" t="str">
        <f t="shared" si="1"/>
        <v/>
      </c>
      <c r="V77" s="169"/>
      <c r="W77" s="169"/>
      <c r="X77" s="169"/>
      <c r="Y77" s="169"/>
      <c r="Z77" s="170" t="str">
        <f t="shared" si="2"/>
        <v/>
      </c>
      <c r="AC77" s="171">
        <f t="shared" si="3"/>
        <v>0</v>
      </c>
    </row>
    <row r="78" spans="2:29" ht="15.75" hidden="1" x14ac:dyDescent="0.25">
      <c r="B78" s="125" t="str">
        <f t="shared" si="0"/>
        <v/>
      </c>
      <c r="C78" s="126" t="str">
        <f>סיכום!C78</f>
        <v/>
      </c>
      <c r="D78" s="165"/>
      <c r="E78" s="127" t="str">
        <f>סיכום!H78</f>
        <v/>
      </c>
      <c r="F78" s="166" t="str">
        <f t="shared" si="4"/>
        <v/>
      </c>
      <c r="G78" s="127" t="str">
        <f t="shared" si="5"/>
        <v/>
      </c>
      <c r="H78" s="127" t="str">
        <f t="shared" si="6"/>
        <v/>
      </c>
      <c r="I78" s="167">
        <f t="shared" si="7"/>
        <v>0</v>
      </c>
      <c r="J78" s="168" t="str">
        <f t="shared" si="8"/>
        <v/>
      </c>
      <c r="K78" s="168" t="str">
        <f t="shared" si="9"/>
        <v/>
      </c>
      <c r="L78" s="167">
        <f t="shared" si="10"/>
        <v>0</v>
      </c>
      <c r="M78" s="168" t="str">
        <f t="shared" si="11"/>
        <v/>
      </c>
      <c r="N78" s="168" t="str">
        <f t="shared" si="12"/>
        <v/>
      </c>
      <c r="O78" s="167">
        <f t="shared" si="13"/>
        <v>0</v>
      </c>
      <c r="P78" s="168" t="str">
        <f t="shared" si="14"/>
        <v/>
      </c>
      <c r="Q78" s="168" t="str">
        <f t="shared" si="15"/>
        <v/>
      </c>
      <c r="R78" s="167">
        <f t="shared" si="16"/>
        <v>0</v>
      </c>
      <c r="S78" s="168" t="str">
        <f t="shared" si="17"/>
        <v/>
      </c>
      <c r="T78" s="168" t="str">
        <f t="shared" si="18"/>
        <v/>
      </c>
      <c r="U78" s="169" t="str">
        <f t="shared" si="1"/>
        <v/>
      </c>
      <c r="V78" s="169"/>
      <c r="W78" s="169"/>
      <c r="X78" s="169"/>
      <c r="Y78" s="169"/>
      <c r="Z78" s="170" t="str">
        <f t="shared" si="2"/>
        <v/>
      </c>
      <c r="AC78" s="171">
        <f t="shared" si="3"/>
        <v>0</v>
      </c>
    </row>
    <row r="79" spans="2:29" ht="15.75" hidden="1" x14ac:dyDescent="0.25">
      <c r="B79" s="125" t="str">
        <f t="shared" si="0"/>
        <v/>
      </c>
      <c r="C79" s="126" t="str">
        <f>סיכום!C79</f>
        <v/>
      </c>
      <c r="D79" s="165"/>
      <c r="E79" s="127" t="str">
        <f>סיכום!H79</f>
        <v/>
      </c>
      <c r="F79" s="166" t="str">
        <f t="shared" si="4"/>
        <v/>
      </c>
      <c r="G79" s="127" t="str">
        <f t="shared" si="5"/>
        <v/>
      </c>
      <c r="H79" s="127" t="str">
        <f t="shared" si="6"/>
        <v/>
      </c>
      <c r="I79" s="167">
        <f t="shared" si="7"/>
        <v>0</v>
      </c>
      <c r="J79" s="168" t="str">
        <f t="shared" si="8"/>
        <v/>
      </c>
      <c r="K79" s="168" t="str">
        <f t="shared" si="9"/>
        <v/>
      </c>
      <c r="L79" s="167">
        <f t="shared" si="10"/>
        <v>0</v>
      </c>
      <c r="M79" s="168" t="str">
        <f t="shared" si="11"/>
        <v/>
      </c>
      <c r="N79" s="168" t="str">
        <f t="shared" si="12"/>
        <v/>
      </c>
      <c r="O79" s="167">
        <f t="shared" si="13"/>
        <v>0</v>
      </c>
      <c r="P79" s="168" t="str">
        <f t="shared" si="14"/>
        <v/>
      </c>
      <c r="Q79" s="168" t="str">
        <f t="shared" si="15"/>
        <v/>
      </c>
      <c r="R79" s="167">
        <f t="shared" si="16"/>
        <v>0</v>
      </c>
      <c r="S79" s="168" t="str">
        <f t="shared" si="17"/>
        <v/>
      </c>
      <c r="T79" s="168" t="str">
        <f t="shared" si="18"/>
        <v/>
      </c>
      <c r="U79" s="169" t="str">
        <f t="shared" si="1"/>
        <v/>
      </c>
      <c r="V79" s="169"/>
      <c r="W79" s="169"/>
      <c r="X79" s="169"/>
      <c r="Y79" s="169"/>
      <c r="Z79" s="170" t="str">
        <f t="shared" si="2"/>
        <v/>
      </c>
      <c r="AC79" s="171">
        <f t="shared" si="3"/>
        <v>0</v>
      </c>
    </row>
    <row r="80" spans="2:29" ht="15.75" hidden="1" x14ac:dyDescent="0.25">
      <c r="B80" s="125" t="str">
        <f t="shared" si="0"/>
        <v/>
      </c>
      <c r="C80" s="126" t="str">
        <f>סיכום!C80</f>
        <v/>
      </c>
      <c r="D80" s="165"/>
      <c r="E80" s="127" t="str">
        <f>סיכום!H80</f>
        <v/>
      </c>
      <c r="F80" s="166" t="str">
        <f t="shared" si="4"/>
        <v/>
      </c>
      <c r="G80" s="127" t="str">
        <f t="shared" si="5"/>
        <v/>
      </c>
      <c r="H80" s="127" t="str">
        <f t="shared" si="6"/>
        <v/>
      </c>
      <c r="I80" s="167">
        <f t="shared" si="7"/>
        <v>0</v>
      </c>
      <c r="J80" s="168" t="str">
        <f t="shared" si="8"/>
        <v/>
      </c>
      <c r="K80" s="168" t="str">
        <f t="shared" si="9"/>
        <v/>
      </c>
      <c r="L80" s="167">
        <f t="shared" si="10"/>
        <v>0</v>
      </c>
      <c r="M80" s="168" t="str">
        <f t="shared" si="11"/>
        <v/>
      </c>
      <c r="N80" s="168" t="str">
        <f t="shared" si="12"/>
        <v/>
      </c>
      <c r="O80" s="167">
        <f t="shared" si="13"/>
        <v>0</v>
      </c>
      <c r="P80" s="168" t="str">
        <f t="shared" si="14"/>
        <v/>
      </c>
      <c r="Q80" s="168" t="str">
        <f t="shared" si="15"/>
        <v/>
      </c>
      <c r="R80" s="167">
        <f t="shared" si="16"/>
        <v>0</v>
      </c>
      <c r="S80" s="168" t="str">
        <f t="shared" si="17"/>
        <v/>
      </c>
      <c r="T80" s="168" t="str">
        <f t="shared" si="18"/>
        <v/>
      </c>
      <c r="U80" s="169" t="str">
        <f t="shared" si="1"/>
        <v/>
      </c>
      <c r="V80" s="169"/>
      <c r="W80" s="169"/>
      <c r="X80" s="169"/>
      <c r="Y80" s="169"/>
      <c r="Z80" s="170" t="str">
        <f t="shared" si="2"/>
        <v/>
      </c>
      <c r="AC80" s="171">
        <f t="shared" si="3"/>
        <v>0</v>
      </c>
    </row>
    <row r="81" spans="2:29" ht="15.75" hidden="1" x14ac:dyDescent="0.25">
      <c r="B81" s="125" t="str">
        <f t="shared" si="0"/>
        <v/>
      </c>
      <c r="C81" s="126" t="str">
        <f>סיכום!C81</f>
        <v/>
      </c>
      <c r="D81" s="165"/>
      <c r="E81" s="127" t="str">
        <f>סיכום!H81</f>
        <v/>
      </c>
      <c r="F81" s="166" t="str">
        <f t="shared" si="4"/>
        <v/>
      </c>
      <c r="G81" s="127" t="str">
        <f t="shared" si="5"/>
        <v/>
      </c>
      <c r="H81" s="127" t="str">
        <f t="shared" si="6"/>
        <v/>
      </c>
      <c r="I81" s="167">
        <f t="shared" si="7"/>
        <v>0</v>
      </c>
      <c r="J81" s="168" t="str">
        <f t="shared" si="8"/>
        <v/>
      </c>
      <c r="K81" s="168" t="str">
        <f t="shared" si="9"/>
        <v/>
      </c>
      <c r="L81" s="167">
        <f t="shared" si="10"/>
        <v>0</v>
      </c>
      <c r="M81" s="168" t="str">
        <f t="shared" si="11"/>
        <v/>
      </c>
      <c r="N81" s="168" t="str">
        <f t="shared" si="12"/>
        <v/>
      </c>
      <c r="O81" s="167">
        <f t="shared" si="13"/>
        <v>0</v>
      </c>
      <c r="P81" s="168" t="str">
        <f t="shared" si="14"/>
        <v/>
      </c>
      <c r="Q81" s="168" t="str">
        <f t="shared" si="15"/>
        <v/>
      </c>
      <c r="R81" s="167">
        <f t="shared" si="16"/>
        <v>0</v>
      </c>
      <c r="S81" s="168" t="str">
        <f t="shared" si="17"/>
        <v/>
      </c>
      <c r="T81" s="168" t="str">
        <f t="shared" si="18"/>
        <v/>
      </c>
      <c r="U81" s="169" t="str">
        <f t="shared" si="1"/>
        <v/>
      </c>
      <c r="V81" s="169"/>
      <c r="W81" s="169"/>
      <c r="X81" s="169"/>
      <c r="Y81" s="169"/>
      <c r="Z81" s="170" t="str">
        <f t="shared" si="2"/>
        <v/>
      </c>
      <c r="AC81" s="171">
        <f t="shared" si="3"/>
        <v>0</v>
      </c>
    </row>
    <row r="82" spans="2:29" ht="15.75" hidden="1" x14ac:dyDescent="0.25">
      <c r="B82" s="125" t="str">
        <f t="shared" si="0"/>
        <v/>
      </c>
      <c r="C82" s="126" t="str">
        <f>סיכום!C82</f>
        <v/>
      </c>
      <c r="D82" s="165"/>
      <c r="E82" s="127" t="str">
        <f>סיכום!H82</f>
        <v/>
      </c>
      <c r="F82" s="166" t="str">
        <f t="shared" si="4"/>
        <v/>
      </c>
      <c r="G82" s="127" t="str">
        <f t="shared" si="5"/>
        <v/>
      </c>
      <c r="H82" s="127" t="str">
        <f t="shared" si="6"/>
        <v/>
      </c>
      <c r="I82" s="167">
        <f t="shared" si="7"/>
        <v>0</v>
      </c>
      <c r="J82" s="168" t="str">
        <f t="shared" si="8"/>
        <v/>
      </c>
      <c r="K82" s="168" t="str">
        <f t="shared" si="9"/>
        <v/>
      </c>
      <c r="L82" s="167">
        <f t="shared" si="10"/>
        <v>0</v>
      </c>
      <c r="M82" s="168" t="str">
        <f t="shared" si="11"/>
        <v/>
      </c>
      <c r="N82" s="168" t="str">
        <f t="shared" si="12"/>
        <v/>
      </c>
      <c r="O82" s="167">
        <f t="shared" si="13"/>
        <v>0</v>
      </c>
      <c r="P82" s="168" t="str">
        <f t="shared" si="14"/>
        <v/>
      </c>
      <c r="Q82" s="168" t="str">
        <f t="shared" si="15"/>
        <v/>
      </c>
      <c r="R82" s="167">
        <f t="shared" si="16"/>
        <v>0</v>
      </c>
      <c r="S82" s="168" t="str">
        <f t="shared" si="17"/>
        <v/>
      </c>
      <c r="T82" s="168" t="str">
        <f t="shared" si="18"/>
        <v/>
      </c>
      <c r="U82" s="169" t="str">
        <f t="shared" si="1"/>
        <v/>
      </c>
      <c r="V82" s="169"/>
      <c r="W82" s="169"/>
      <c r="X82" s="169"/>
      <c r="Y82" s="169"/>
      <c r="Z82" s="170" t="str">
        <f t="shared" si="2"/>
        <v/>
      </c>
      <c r="AC82" s="171">
        <f t="shared" si="3"/>
        <v>0</v>
      </c>
    </row>
    <row r="83" spans="2:29" ht="15.75" hidden="1" x14ac:dyDescent="0.25">
      <c r="B83" s="125" t="str">
        <f t="shared" si="0"/>
        <v/>
      </c>
      <c r="C83" s="126" t="str">
        <f>סיכום!C83</f>
        <v/>
      </c>
      <c r="D83" s="165"/>
      <c r="E83" s="127" t="str">
        <f>סיכום!H83</f>
        <v/>
      </c>
      <c r="F83" s="166" t="str">
        <f t="shared" si="4"/>
        <v/>
      </c>
      <c r="G83" s="127" t="str">
        <f t="shared" si="5"/>
        <v/>
      </c>
      <c r="H83" s="127" t="str">
        <f t="shared" si="6"/>
        <v/>
      </c>
      <c r="I83" s="167">
        <f t="shared" si="7"/>
        <v>0</v>
      </c>
      <c r="J83" s="168" t="str">
        <f t="shared" si="8"/>
        <v/>
      </c>
      <c r="K83" s="168" t="str">
        <f t="shared" si="9"/>
        <v/>
      </c>
      <c r="L83" s="167">
        <f t="shared" si="10"/>
        <v>0</v>
      </c>
      <c r="M83" s="168" t="str">
        <f t="shared" si="11"/>
        <v/>
      </c>
      <c r="N83" s="168" t="str">
        <f t="shared" si="12"/>
        <v/>
      </c>
      <c r="O83" s="167">
        <f t="shared" si="13"/>
        <v>0</v>
      </c>
      <c r="P83" s="168" t="str">
        <f t="shared" si="14"/>
        <v/>
      </c>
      <c r="Q83" s="168" t="str">
        <f t="shared" si="15"/>
        <v/>
      </c>
      <c r="R83" s="167">
        <f t="shared" si="16"/>
        <v>0</v>
      </c>
      <c r="S83" s="168" t="str">
        <f t="shared" si="17"/>
        <v/>
      </c>
      <c r="T83" s="168" t="str">
        <f t="shared" si="18"/>
        <v/>
      </c>
      <c r="U83" s="169" t="str">
        <f t="shared" si="1"/>
        <v/>
      </c>
      <c r="V83" s="169"/>
      <c r="W83" s="169"/>
      <c r="X83" s="169"/>
      <c r="Y83" s="169"/>
      <c r="Z83" s="170" t="str">
        <f t="shared" si="2"/>
        <v/>
      </c>
      <c r="AC83" s="171">
        <f t="shared" si="3"/>
        <v>0</v>
      </c>
    </row>
    <row r="84" spans="2:29" ht="15.75" hidden="1" x14ac:dyDescent="0.25">
      <c r="B84" s="125" t="str">
        <f t="shared" si="0"/>
        <v/>
      </c>
      <c r="C84" s="126" t="str">
        <f>סיכום!C84</f>
        <v/>
      </c>
      <c r="D84" s="165"/>
      <c r="E84" s="127" t="str">
        <f>סיכום!H84</f>
        <v/>
      </c>
      <c r="F84" s="166" t="str">
        <f t="shared" si="4"/>
        <v/>
      </c>
      <c r="G84" s="127" t="str">
        <f t="shared" si="5"/>
        <v/>
      </c>
      <c r="H84" s="127" t="str">
        <f t="shared" si="6"/>
        <v/>
      </c>
      <c r="I84" s="167">
        <f t="shared" si="7"/>
        <v>0</v>
      </c>
      <c r="J84" s="168" t="str">
        <f t="shared" si="8"/>
        <v/>
      </c>
      <c r="K84" s="168" t="str">
        <f t="shared" si="9"/>
        <v/>
      </c>
      <c r="L84" s="167">
        <f t="shared" si="10"/>
        <v>0</v>
      </c>
      <c r="M84" s="168" t="str">
        <f t="shared" si="11"/>
        <v/>
      </c>
      <c r="N84" s="168" t="str">
        <f t="shared" si="12"/>
        <v/>
      </c>
      <c r="O84" s="167">
        <f t="shared" si="13"/>
        <v>0</v>
      </c>
      <c r="P84" s="168" t="str">
        <f t="shared" si="14"/>
        <v/>
      </c>
      <c r="Q84" s="168" t="str">
        <f t="shared" si="15"/>
        <v/>
      </c>
      <c r="R84" s="167">
        <f t="shared" si="16"/>
        <v>0</v>
      </c>
      <c r="S84" s="168" t="str">
        <f t="shared" si="17"/>
        <v/>
      </c>
      <c r="T84" s="168" t="str">
        <f t="shared" si="18"/>
        <v/>
      </c>
      <c r="U84" s="169" t="str">
        <f t="shared" si="1"/>
        <v/>
      </c>
      <c r="V84" s="169"/>
      <c r="W84" s="169"/>
      <c r="X84" s="169"/>
      <c r="Y84" s="169"/>
      <c r="Z84" s="170" t="str">
        <f t="shared" si="2"/>
        <v/>
      </c>
      <c r="AC84" s="171">
        <f t="shared" si="3"/>
        <v>0</v>
      </c>
    </row>
    <row r="85" spans="2:29" ht="15.75" hidden="1" x14ac:dyDescent="0.25">
      <c r="B85" s="125" t="str">
        <f t="shared" si="0"/>
        <v/>
      </c>
      <c r="C85" s="126" t="str">
        <f>סיכום!C85</f>
        <v/>
      </c>
      <c r="D85" s="165"/>
      <c r="E85" s="127" t="str">
        <f>סיכום!H85</f>
        <v/>
      </c>
      <c r="F85" s="166" t="str">
        <f t="shared" si="4"/>
        <v/>
      </c>
      <c r="G85" s="127" t="str">
        <f t="shared" si="5"/>
        <v/>
      </c>
      <c r="H85" s="127" t="str">
        <f t="shared" si="6"/>
        <v/>
      </c>
      <c r="I85" s="167">
        <f t="shared" si="7"/>
        <v>0</v>
      </c>
      <c r="J85" s="168" t="str">
        <f t="shared" si="8"/>
        <v/>
      </c>
      <c r="K85" s="168" t="str">
        <f t="shared" si="9"/>
        <v/>
      </c>
      <c r="L85" s="167">
        <f t="shared" si="10"/>
        <v>0</v>
      </c>
      <c r="M85" s="168" t="str">
        <f t="shared" si="11"/>
        <v/>
      </c>
      <c r="N85" s="168" t="str">
        <f t="shared" si="12"/>
        <v/>
      </c>
      <c r="O85" s="167">
        <f t="shared" si="13"/>
        <v>0</v>
      </c>
      <c r="P85" s="168" t="str">
        <f t="shared" si="14"/>
        <v/>
      </c>
      <c r="Q85" s="168" t="str">
        <f t="shared" si="15"/>
        <v/>
      </c>
      <c r="R85" s="167">
        <f t="shared" si="16"/>
        <v>0</v>
      </c>
      <c r="S85" s="168" t="str">
        <f t="shared" si="17"/>
        <v/>
      </c>
      <c r="T85" s="168" t="str">
        <f t="shared" si="18"/>
        <v/>
      </c>
      <c r="U85" s="169" t="str">
        <f t="shared" si="1"/>
        <v/>
      </c>
      <c r="V85" s="169"/>
      <c r="W85" s="169"/>
      <c r="X85" s="169"/>
      <c r="Y85" s="169"/>
      <c r="Z85" s="170" t="str">
        <f t="shared" si="2"/>
        <v/>
      </c>
      <c r="AC85" s="171">
        <f t="shared" si="3"/>
        <v>0</v>
      </c>
    </row>
    <row r="86" spans="2:29" ht="15.75" hidden="1" x14ac:dyDescent="0.25">
      <c r="B86" s="125" t="str">
        <f t="shared" si="0"/>
        <v/>
      </c>
      <c r="C86" s="126" t="str">
        <f>סיכום!C86</f>
        <v/>
      </c>
      <c r="D86" s="165"/>
      <c r="E86" s="127" t="str">
        <f>סיכום!H86</f>
        <v/>
      </c>
      <c r="F86" s="166" t="str">
        <f t="shared" si="4"/>
        <v/>
      </c>
      <c r="G86" s="127" t="str">
        <f t="shared" si="5"/>
        <v/>
      </c>
      <c r="H86" s="127" t="str">
        <f t="shared" si="6"/>
        <v/>
      </c>
      <c r="I86" s="167">
        <f t="shared" si="7"/>
        <v>0</v>
      </c>
      <c r="J86" s="168" t="str">
        <f t="shared" si="8"/>
        <v/>
      </c>
      <c r="K86" s="168" t="str">
        <f t="shared" si="9"/>
        <v/>
      </c>
      <c r="L86" s="167">
        <f t="shared" si="10"/>
        <v>0</v>
      </c>
      <c r="M86" s="168" t="str">
        <f t="shared" si="11"/>
        <v/>
      </c>
      <c r="N86" s="168" t="str">
        <f t="shared" si="12"/>
        <v/>
      </c>
      <c r="O86" s="167">
        <f t="shared" si="13"/>
        <v>0</v>
      </c>
      <c r="P86" s="168" t="str">
        <f t="shared" si="14"/>
        <v/>
      </c>
      <c r="Q86" s="168" t="str">
        <f t="shared" si="15"/>
        <v/>
      </c>
      <c r="R86" s="167">
        <f t="shared" si="16"/>
        <v>0</v>
      </c>
      <c r="S86" s="168" t="str">
        <f t="shared" si="17"/>
        <v/>
      </c>
      <c r="T86" s="168" t="str">
        <f t="shared" si="18"/>
        <v/>
      </c>
      <c r="U86" s="169" t="str">
        <f t="shared" si="1"/>
        <v/>
      </c>
      <c r="V86" s="169"/>
      <c r="W86" s="169"/>
      <c r="X86" s="169"/>
      <c r="Y86" s="169"/>
      <c r="Z86" s="170" t="str">
        <f t="shared" si="2"/>
        <v/>
      </c>
      <c r="AC86" s="171">
        <f t="shared" si="3"/>
        <v>0</v>
      </c>
    </row>
    <row r="87" spans="2:29" ht="15.75" hidden="1" x14ac:dyDescent="0.25">
      <c r="B87" s="125" t="str">
        <f t="shared" si="0"/>
        <v/>
      </c>
      <c r="C87" s="126" t="str">
        <f>סיכום!C87</f>
        <v/>
      </c>
      <c r="D87" s="165"/>
      <c r="E87" s="127" t="str">
        <f>סיכום!H87</f>
        <v/>
      </c>
      <c r="F87" s="166" t="str">
        <f t="shared" si="4"/>
        <v/>
      </c>
      <c r="G87" s="127" t="str">
        <f t="shared" si="5"/>
        <v/>
      </c>
      <c r="H87" s="127" t="str">
        <f t="shared" si="6"/>
        <v/>
      </c>
      <c r="I87" s="167">
        <f t="shared" si="7"/>
        <v>0</v>
      </c>
      <c r="J87" s="168" t="str">
        <f t="shared" si="8"/>
        <v/>
      </c>
      <c r="K87" s="168" t="str">
        <f t="shared" si="9"/>
        <v/>
      </c>
      <c r="L87" s="167">
        <f t="shared" si="10"/>
        <v>0</v>
      </c>
      <c r="M87" s="168" t="str">
        <f t="shared" si="11"/>
        <v/>
      </c>
      <c r="N87" s="168" t="str">
        <f t="shared" si="12"/>
        <v/>
      </c>
      <c r="O87" s="167">
        <f t="shared" si="13"/>
        <v>0</v>
      </c>
      <c r="P87" s="168" t="str">
        <f t="shared" si="14"/>
        <v/>
      </c>
      <c r="Q87" s="168" t="str">
        <f t="shared" si="15"/>
        <v/>
      </c>
      <c r="R87" s="167">
        <f t="shared" si="16"/>
        <v>0</v>
      </c>
      <c r="S87" s="168" t="str">
        <f t="shared" si="17"/>
        <v/>
      </c>
      <c r="T87" s="168" t="str">
        <f t="shared" si="18"/>
        <v/>
      </c>
      <c r="U87" s="169" t="str">
        <f t="shared" si="1"/>
        <v/>
      </c>
      <c r="V87" s="169"/>
      <c r="W87" s="169"/>
      <c r="X87" s="169"/>
      <c r="Y87" s="169"/>
      <c r="Z87" s="170" t="str">
        <f t="shared" si="2"/>
        <v/>
      </c>
      <c r="AC87" s="171">
        <f t="shared" si="3"/>
        <v>0</v>
      </c>
    </row>
    <row r="88" spans="2:29" ht="15.75" hidden="1" x14ac:dyDescent="0.25">
      <c r="B88" s="125" t="str">
        <f t="shared" si="0"/>
        <v/>
      </c>
      <c r="C88" s="126" t="str">
        <f>סיכום!C88</f>
        <v/>
      </c>
      <c r="D88" s="165"/>
      <c r="E88" s="127" t="str">
        <f>סיכום!H88</f>
        <v/>
      </c>
      <c r="F88" s="166" t="str">
        <f t="shared" si="4"/>
        <v/>
      </c>
      <c r="G88" s="127" t="str">
        <f t="shared" si="5"/>
        <v/>
      </c>
      <c r="H88" s="127" t="str">
        <f t="shared" si="6"/>
        <v/>
      </c>
      <c r="I88" s="167">
        <f t="shared" si="7"/>
        <v>0</v>
      </c>
      <c r="J88" s="168" t="str">
        <f t="shared" si="8"/>
        <v/>
      </c>
      <c r="K88" s="168" t="str">
        <f t="shared" si="9"/>
        <v/>
      </c>
      <c r="L88" s="167">
        <f t="shared" si="10"/>
        <v>0</v>
      </c>
      <c r="M88" s="168" t="str">
        <f t="shared" si="11"/>
        <v/>
      </c>
      <c r="N88" s="168" t="str">
        <f t="shared" si="12"/>
        <v/>
      </c>
      <c r="O88" s="167">
        <f t="shared" si="13"/>
        <v>0</v>
      </c>
      <c r="P88" s="168" t="str">
        <f t="shared" si="14"/>
        <v/>
      </c>
      <c r="Q88" s="168" t="str">
        <f t="shared" si="15"/>
        <v/>
      </c>
      <c r="R88" s="167">
        <f t="shared" si="16"/>
        <v>0</v>
      </c>
      <c r="S88" s="168" t="str">
        <f t="shared" si="17"/>
        <v/>
      </c>
      <c r="T88" s="168" t="str">
        <f t="shared" si="18"/>
        <v/>
      </c>
      <c r="U88" s="169" t="str">
        <f t="shared" si="1"/>
        <v/>
      </c>
      <c r="V88" s="169"/>
      <c r="W88" s="169"/>
      <c r="X88" s="169"/>
      <c r="Y88" s="169"/>
      <c r="Z88" s="170" t="str">
        <f t="shared" si="2"/>
        <v/>
      </c>
      <c r="AC88" s="171">
        <f t="shared" si="3"/>
        <v>0</v>
      </c>
    </row>
    <row r="89" spans="2:29" ht="15.75" hidden="1" x14ac:dyDescent="0.25">
      <c r="B89" s="125" t="str">
        <f t="shared" si="0"/>
        <v/>
      </c>
      <c r="C89" s="126" t="str">
        <f>סיכום!C89</f>
        <v/>
      </c>
      <c r="D89" s="165"/>
      <c r="E89" s="127" t="str">
        <f>סיכום!H89</f>
        <v/>
      </c>
      <c r="F89" s="166" t="str">
        <f t="shared" si="4"/>
        <v/>
      </c>
      <c r="G89" s="127" t="str">
        <f t="shared" si="5"/>
        <v/>
      </c>
      <c r="H89" s="127" t="str">
        <f t="shared" si="6"/>
        <v/>
      </c>
      <c r="I89" s="167">
        <f t="shared" si="7"/>
        <v>0</v>
      </c>
      <c r="J89" s="168" t="str">
        <f t="shared" si="8"/>
        <v/>
      </c>
      <c r="K89" s="168" t="str">
        <f t="shared" si="9"/>
        <v/>
      </c>
      <c r="L89" s="167">
        <f t="shared" si="10"/>
        <v>0</v>
      </c>
      <c r="M89" s="168" t="str">
        <f t="shared" si="11"/>
        <v/>
      </c>
      <c r="N89" s="168" t="str">
        <f t="shared" si="12"/>
        <v/>
      </c>
      <c r="O89" s="167">
        <f t="shared" si="13"/>
        <v>0</v>
      </c>
      <c r="P89" s="168" t="str">
        <f t="shared" si="14"/>
        <v/>
      </c>
      <c r="Q89" s="168" t="str">
        <f t="shared" si="15"/>
        <v/>
      </c>
      <c r="R89" s="167">
        <f t="shared" si="16"/>
        <v>0</v>
      </c>
      <c r="S89" s="168" t="str">
        <f t="shared" si="17"/>
        <v/>
      </c>
      <c r="T89" s="168" t="str">
        <f t="shared" si="18"/>
        <v/>
      </c>
      <c r="U89" s="169" t="str">
        <f t="shared" si="1"/>
        <v/>
      </c>
      <c r="V89" s="169"/>
      <c r="W89" s="169"/>
      <c r="X89" s="169"/>
      <c r="Y89" s="169"/>
      <c r="Z89" s="170" t="str">
        <f t="shared" si="2"/>
        <v/>
      </c>
      <c r="AC89" s="171">
        <f t="shared" si="3"/>
        <v>0</v>
      </c>
    </row>
    <row r="90" spans="2:29" ht="15.75" hidden="1" x14ac:dyDescent="0.25">
      <c r="B90" s="125" t="str">
        <f t="shared" si="0"/>
        <v/>
      </c>
      <c r="C90" s="126" t="str">
        <f>סיכום!C90</f>
        <v/>
      </c>
      <c r="D90" s="165"/>
      <c r="E90" s="127" t="str">
        <f>סיכום!H90</f>
        <v/>
      </c>
      <c r="F90" s="166" t="str">
        <f t="shared" si="4"/>
        <v/>
      </c>
      <c r="G90" s="127" t="str">
        <f t="shared" si="5"/>
        <v/>
      </c>
      <c r="H90" s="127" t="str">
        <f t="shared" si="6"/>
        <v/>
      </c>
      <c r="I90" s="167">
        <f t="shared" si="7"/>
        <v>0</v>
      </c>
      <c r="J90" s="168" t="str">
        <f t="shared" si="8"/>
        <v/>
      </c>
      <c r="K90" s="168" t="str">
        <f t="shared" si="9"/>
        <v/>
      </c>
      <c r="L90" s="167">
        <f t="shared" si="10"/>
        <v>0</v>
      </c>
      <c r="M90" s="168" t="str">
        <f t="shared" si="11"/>
        <v/>
      </c>
      <c r="N90" s="168" t="str">
        <f t="shared" si="12"/>
        <v/>
      </c>
      <c r="O90" s="167">
        <f t="shared" si="13"/>
        <v>0</v>
      </c>
      <c r="P90" s="168" t="str">
        <f t="shared" si="14"/>
        <v/>
      </c>
      <c r="Q90" s="168" t="str">
        <f t="shared" si="15"/>
        <v/>
      </c>
      <c r="R90" s="167">
        <f t="shared" si="16"/>
        <v>0</v>
      </c>
      <c r="S90" s="168" t="str">
        <f t="shared" si="17"/>
        <v/>
      </c>
      <c r="T90" s="168" t="str">
        <f t="shared" si="18"/>
        <v/>
      </c>
      <c r="U90" s="169" t="str">
        <f t="shared" si="1"/>
        <v/>
      </c>
      <c r="V90" s="169"/>
      <c r="W90" s="169"/>
      <c r="X90" s="169"/>
      <c r="Y90" s="169"/>
      <c r="Z90" s="170" t="str">
        <f t="shared" si="2"/>
        <v/>
      </c>
      <c r="AC90" s="171">
        <f t="shared" si="3"/>
        <v>0</v>
      </c>
    </row>
    <row r="91" spans="2:29" ht="15.75" hidden="1" x14ac:dyDescent="0.25">
      <c r="B91" s="125" t="str">
        <f t="shared" si="0"/>
        <v/>
      </c>
      <c r="C91" s="126" t="str">
        <f>סיכום!C91</f>
        <v/>
      </c>
      <c r="D91" s="165"/>
      <c r="E91" s="127" t="str">
        <f>סיכום!H91</f>
        <v/>
      </c>
      <c r="F91" s="166" t="str">
        <f t="shared" si="4"/>
        <v/>
      </c>
      <c r="G91" s="127" t="str">
        <f t="shared" si="5"/>
        <v/>
      </c>
      <c r="H91" s="127" t="str">
        <f t="shared" si="6"/>
        <v/>
      </c>
      <c r="I91" s="167">
        <f t="shared" si="7"/>
        <v>0</v>
      </c>
      <c r="J91" s="168" t="str">
        <f t="shared" si="8"/>
        <v/>
      </c>
      <c r="K91" s="168" t="str">
        <f t="shared" si="9"/>
        <v/>
      </c>
      <c r="L91" s="167">
        <f t="shared" si="10"/>
        <v>0</v>
      </c>
      <c r="M91" s="168" t="str">
        <f t="shared" si="11"/>
        <v/>
      </c>
      <c r="N91" s="168" t="str">
        <f t="shared" si="12"/>
        <v/>
      </c>
      <c r="O91" s="167">
        <f t="shared" si="13"/>
        <v>0</v>
      </c>
      <c r="P91" s="168" t="str">
        <f t="shared" si="14"/>
        <v/>
      </c>
      <c r="Q91" s="168" t="str">
        <f t="shared" si="15"/>
        <v/>
      </c>
      <c r="R91" s="167">
        <f t="shared" si="16"/>
        <v>0</v>
      </c>
      <c r="S91" s="168" t="str">
        <f t="shared" si="17"/>
        <v/>
      </c>
      <c r="T91" s="168" t="str">
        <f t="shared" si="18"/>
        <v/>
      </c>
      <c r="U91" s="169" t="str">
        <f t="shared" si="1"/>
        <v/>
      </c>
      <c r="V91" s="169"/>
      <c r="W91" s="169"/>
      <c r="X91" s="169"/>
      <c r="Y91" s="169"/>
      <c r="Z91" s="170" t="str">
        <f t="shared" si="2"/>
        <v/>
      </c>
      <c r="AC91" s="171">
        <f t="shared" si="3"/>
        <v>0</v>
      </c>
    </row>
    <row r="92" spans="2:29" ht="15.75" hidden="1" x14ac:dyDescent="0.25">
      <c r="B92" s="125" t="str">
        <f t="shared" si="0"/>
        <v/>
      </c>
      <c r="C92" s="126" t="str">
        <f>סיכום!C92</f>
        <v/>
      </c>
      <c r="D92" s="165"/>
      <c r="E92" s="127" t="str">
        <f>סיכום!H92</f>
        <v/>
      </c>
      <c r="F92" s="166" t="str">
        <f t="shared" si="4"/>
        <v/>
      </c>
      <c r="G92" s="127" t="str">
        <f t="shared" si="5"/>
        <v/>
      </c>
      <c r="H92" s="127" t="str">
        <f t="shared" si="6"/>
        <v/>
      </c>
      <c r="I92" s="167">
        <f t="shared" si="7"/>
        <v>0</v>
      </c>
      <c r="J92" s="168" t="str">
        <f t="shared" si="8"/>
        <v/>
      </c>
      <c r="K92" s="168" t="str">
        <f t="shared" si="9"/>
        <v/>
      </c>
      <c r="L92" s="167">
        <f t="shared" si="10"/>
        <v>0</v>
      </c>
      <c r="M92" s="168" t="str">
        <f t="shared" si="11"/>
        <v/>
      </c>
      <c r="N92" s="168" t="str">
        <f t="shared" si="12"/>
        <v/>
      </c>
      <c r="O92" s="167">
        <f t="shared" si="13"/>
        <v>0</v>
      </c>
      <c r="P92" s="168" t="str">
        <f t="shared" si="14"/>
        <v/>
      </c>
      <c r="Q92" s="168" t="str">
        <f t="shared" si="15"/>
        <v/>
      </c>
      <c r="R92" s="167">
        <f t="shared" si="16"/>
        <v>0</v>
      </c>
      <c r="S92" s="168" t="str">
        <f t="shared" si="17"/>
        <v/>
      </c>
      <c r="T92" s="168" t="str">
        <f t="shared" si="18"/>
        <v/>
      </c>
      <c r="U92" s="169" t="str">
        <f t="shared" si="1"/>
        <v/>
      </c>
      <c r="V92" s="169"/>
      <c r="W92" s="169"/>
      <c r="X92" s="169"/>
      <c r="Y92" s="169"/>
      <c r="Z92" s="170" t="str">
        <f t="shared" si="2"/>
        <v/>
      </c>
      <c r="AC92" s="171">
        <f t="shared" si="3"/>
        <v>0</v>
      </c>
    </row>
    <row r="93" spans="2:29" ht="15.75" hidden="1" x14ac:dyDescent="0.25">
      <c r="B93" s="125" t="str">
        <f t="shared" si="0"/>
        <v/>
      </c>
      <c r="C93" s="126" t="str">
        <f>סיכום!C93</f>
        <v/>
      </c>
      <c r="D93" s="165"/>
      <c r="E93" s="127" t="str">
        <f>סיכום!H93</f>
        <v/>
      </c>
      <c r="F93" s="166" t="str">
        <f t="shared" si="4"/>
        <v/>
      </c>
      <c r="G93" s="127" t="str">
        <f t="shared" si="5"/>
        <v/>
      </c>
      <c r="H93" s="127" t="str">
        <f t="shared" si="6"/>
        <v/>
      </c>
      <c r="I93" s="167">
        <f t="shared" si="7"/>
        <v>0</v>
      </c>
      <c r="J93" s="168" t="str">
        <f t="shared" si="8"/>
        <v/>
      </c>
      <c r="K93" s="168" t="str">
        <f t="shared" si="9"/>
        <v/>
      </c>
      <c r="L93" s="167">
        <f t="shared" si="10"/>
        <v>0</v>
      </c>
      <c r="M93" s="168" t="str">
        <f t="shared" si="11"/>
        <v/>
      </c>
      <c r="N93" s="168" t="str">
        <f t="shared" si="12"/>
        <v/>
      </c>
      <c r="O93" s="167">
        <f t="shared" si="13"/>
        <v>0</v>
      </c>
      <c r="P93" s="168" t="str">
        <f t="shared" si="14"/>
        <v/>
      </c>
      <c r="Q93" s="168" t="str">
        <f t="shared" si="15"/>
        <v/>
      </c>
      <c r="R93" s="167">
        <f t="shared" si="16"/>
        <v>0</v>
      </c>
      <c r="S93" s="168" t="str">
        <f t="shared" si="17"/>
        <v/>
      </c>
      <c r="T93" s="168" t="str">
        <f t="shared" si="18"/>
        <v/>
      </c>
      <c r="U93" s="169" t="str">
        <f t="shared" si="1"/>
        <v/>
      </c>
      <c r="V93" s="169"/>
      <c r="W93" s="169"/>
      <c r="X93" s="169"/>
      <c r="Y93" s="169"/>
      <c r="Z93" s="170" t="str">
        <f t="shared" si="2"/>
        <v/>
      </c>
      <c r="AC93" s="171">
        <f t="shared" si="3"/>
        <v>0</v>
      </c>
    </row>
    <row r="94" spans="2:29" ht="15.75" hidden="1" x14ac:dyDescent="0.25">
      <c r="B94" s="125" t="str">
        <f t="shared" si="0"/>
        <v/>
      </c>
      <c r="C94" s="126" t="str">
        <f>סיכום!C94</f>
        <v/>
      </c>
      <c r="D94" s="165"/>
      <c r="E94" s="127" t="str">
        <f>סיכום!H94</f>
        <v/>
      </c>
      <c r="F94" s="166" t="str">
        <f t="shared" si="4"/>
        <v/>
      </c>
      <c r="G94" s="127" t="str">
        <f t="shared" si="5"/>
        <v/>
      </c>
      <c r="H94" s="127" t="str">
        <f t="shared" si="6"/>
        <v/>
      </c>
      <c r="I94" s="167">
        <f t="shared" si="7"/>
        <v>0</v>
      </c>
      <c r="J94" s="168" t="str">
        <f t="shared" si="8"/>
        <v/>
      </c>
      <c r="K94" s="168" t="str">
        <f t="shared" si="9"/>
        <v/>
      </c>
      <c r="L94" s="167">
        <f t="shared" si="10"/>
        <v>0</v>
      </c>
      <c r="M94" s="168" t="str">
        <f t="shared" si="11"/>
        <v/>
      </c>
      <c r="N94" s="168" t="str">
        <f t="shared" si="12"/>
        <v/>
      </c>
      <c r="O94" s="167">
        <f t="shared" si="13"/>
        <v>0</v>
      </c>
      <c r="P94" s="168" t="str">
        <f t="shared" si="14"/>
        <v/>
      </c>
      <c r="Q94" s="168" t="str">
        <f t="shared" si="15"/>
        <v/>
      </c>
      <c r="R94" s="167">
        <f t="shared" si="16"/>
        <v>0</v>
      </c>
      <c r="S94" s="168" t="str">
        <f t="shared" si="17"/>
        <v/>
      </c>
      <c r="T94" s="168" t="str">
        <f t="shared" si="18"/>
        <v/>
      </c>
      <c r="U94" s="169" t="str">
        <f t="shared" si="1"/>
        <v/>
      </c>
      <c r="V94" s="169"/>
      <c r="W94" s="169"/>
      <c r="X94" s="169"/>
      <c r="Y94" s="169"/>
      <c r="Z94" s="170" t="str">
        <f t="shared" si="2"/>
        <v/>
      </c>
      <c r="AC94" s="171">
        <f t="shared" si="3"/>
        <v>0</v>
      </c>
    </row>
    <row r="95" spans="2:29" ht="15.75" hidden="1" x14ac:dyDescent="0.25">
      <c r="B95" s="125" t="str">
        <f t="shared" si="0"/>
        <v/>
      </c>
      <c r="C95" s="126" t="str">
        <f>סיכום!C95</f>
        <v/>
      </c>
      <c r="D95" s="165"/>
      <c r="E95" s="127" t="str">
        <f>סיכום!H95</f>
        <v/>
      </c>
      <c r="F95" s="166" t="str">
        <f t="shared" si="4"/>
        <v/>
      </c>
      <c r="G95" s="127" t="str">
        <f t="shared" si="5"/>
        <v/>
      </c>
      <c r="H95" s="127" t="str">
        <f t="shared" si="6"/>
        <v/>
      </c>
      <c r="I95" s="167">
        <f t="shared" si="7"/>
        <v>0</v>
      </c>
      <c r="J95" s="168" t="str">
        <f t="shared" si="8"/>
        <v/>
      </c>
      <c r="K95" s="168" t="str">
        <f t="shared" si="9"/>
        <v/>
      </c>
      <c r="L95" s="167">
        <f t="shared" si="10"/>
        <v>0</v>
      </c>
      <c r="M95" s="168" t="str">
        <f t="shared" si="11"/>
        <v/>
      </c>
      <c r="N95" s="168" t="str">
        <f t="shared" si="12"/>
        <v/>
      </c>
      <c r="O95" s="167">
        <f t="shared" si="13"/>
        <v>0</v>
      </c>
      <c r="P95" s="168" t="str">
        <f t="shared" si="14"/>
        <v/>
      </c>
      <c r="Q95" s="168" t="str">
        <f t="shared" si="15"/>
        <v/>
      </c>
      <c r="R95" s="167">
        <f t="shared" si="16"/>
        <v>0</v>
      </c>
      <c r="S95" s="168" t="str">
        <f t="shared" si="17"/>
        <v/>
      </c>
      <c r="T95" s="168" t="str">
        <f t="shared" si="18"/>
        <v/>
      </c>
      <c r="U95" s="169" t="str">
        <f t="shared" si="1"/>
        <v/>
      </c>
      <c r="V95" s="169"/>
      <c r="W95" s="169"/>
      <c r="X95" s="169"/>
      <c r="Y95" s="169"/>
      <c r="Z95" s="170" t="str">
        <f t="shared" si="2"/>
        <v/>
      </c>
      <c r="AC95" s="171">
        <f t="shared" si="3"/>
        <v>0</v>
      </c>
    </row>
    <row r="96" spans="2:29" ht="15.75" hidden="1" x14ac:dyDescent="0.25">
      <c r="B96" s="125" t="str">
        <f t="shared" ref="B96:B130" si="19">IF(C96="","",ROW()-30)</f>
        <v/>
      </c>
      <c r="C96" s="126" t="str">
        <f>סיכום!C96</f>
        <v/>
      </c>
      <c r="D96" s="165"/>
      <c r="E96" s="127" t="str">
        <f>סיכום!H96</f>
        <v/>
      </c>
      <c r="F96" s="166" t="str">
        <f t="shared" si="4"/>
        <v/>
      </c>
      <c r="G96" s="127" t="str">
        <f t="shared" si="5"/>
        <v/>
      </c>
      <c r="H96" s="127" t="str">
        <f t="shared" si="6"/>
        <v/>
      </c>
      <c r="I96" s="167">
        <f t="shared" si="7"/>
        <v>0</v>
      </c>
      <c r="J96" s="168" t="str">
        <f t="shared" si="8"/>
        <v/>
      </c>
      <c r="K96" s="168" t="str">
        <f t="shared" si="9"/>
        <v/>
      </c>
      <c r="L96" s="167">
        <f t="shared" si="10"/>
        <v>0</v>
      </c>
      <c r="M96" s="168" t="str">
        <f t="shared" si="11"/>
        <v/>
      </c>
      <c r="N96" s="168" t="str">
        <f t="shared" si="12"/>
        <v/>
      </c>
      <c r="O96" s="167">
        <f t="shared" si="13"/>
        <v>0</v>
      </c>
      <c r="P96" s="168" t="str">
        <f t="shared" si="14"/>
        <v/>
      </c>
      <c r="Q96" s="168" t="str">
        <f t="shared" si="15"/>
        <v/>
      </c>
      <c r="R96" s="167">
        <f t="shared" si="16"/>
        <v>0</v>
      </c>
      <c r="S96" s="168" t="str">
        <f t="shared" si="17"/>
        <v/>
      </c>
      <c r="T96" s="168" t="str">
        <f t="shared" si="18"/>
        <v/>
      </c>
      <c r="U96" s="169" t="str">
        <f t="shared" ref="U96:U130" si="20">IF($C96="","",IF(AC96=0,$AF$1,IFERROR(T96,$AF$1)))</f>
        <v/>
      </c>
      <c r="V96" s="169"/>
      <c r="W96" s="169"/>
      <c r="X96" s="169"/>
      <c r="Y96" s="169"/>
      <c r="Z96" s="170" t="str">
        <f t="shared" ref="Z96:Z130" si="21">IF(C96="","",IFERROR(U96/SUMIF($U$31:$U$130,"&lt;&gt;#DIV/0!"),$AF$1))</f>
        <v/>
      </c>
      <c r="AC96" s="171">
        <f t="shared" ref="AC96:AC130" si="22">IF(C96="",0,IFERROR(IF(D96*1&gt;=0,1,0),0))</f>
        <v>0</v>
      </c>
    </row>
    <row r="97" spans="2:29" ht="15.75" hidden="1" x14ac:dyDescent="0.25">
      <c r="B97" s="125" t="str">
        <f t="shared" si="19"/>
        <v/>
      </c>
      <c r="C97" s="126" t="str">
        <f>סיכום!C97</f>
        <v/>
      </c>
      <c r="D97" s="165"/>
      <c r="E97" s="127" t="str">
        <f>סיכום!H97</f>
        <v/>
      </c>
      <c r="F97" s="166" t="str">
        <f t="shared" si="4"/>
        <v/>
      </c>
      <c r="G97" s="127" t="str">
        <f t="shared" si="5"/>
        <v/>
      </c>
      <c r="H97" s="127" t="str">
        <f t="shared" si="6"/>
        <v/>
      </c>
      <c r="I97" s="167">
        <f t="shared" si="7"/>
        <v>0</v>
      </c>
      <c r="J97" s="168" t="str">
        <f t="shared" si="8"/>
        <v/>
      </c>
      <c r="K97" s="168" t="str">
        <f t="shared" si="9"/>
        <v/>
      </c>
      <c r="L97" s="167">
        <f t="shared" si="10"/>
        <v>0</v>
      </c>
      <c r="M97" s="168" t="str">
        <f t="shared" si="11"/>
        <v/>
      </c>
      <c r="N97" s="168" t="str">
        <f t="shared" si="12"/>
        <v/>
      </c>
      <c r="O97" s="167">
        <f t="shared" si="13"/>
        <v>0</v>
      </c>
      <c r="P97" s="168" t="str">
        <f t="shared" si="14"/>
        <v/>
      </c>
      <c r="Q97" s="168" t="str">
        <f t="shared" si="15"/>
        <v/>
      </c>
      <c r="R97" s="167">
        <f t="shared" si="16"/>
        <v>0</v>
      </c>
      <c r="S97" s="168" t="str">
        <f t="shared" si="17"/>
        <v/>
      </c>
      <c r="T97" s="168" t="str">
        <f t="shared" si="18"/>
        <v/>
      </c>
      <c r="U97" s="169" t="str">
        <f t="shared" si="20"/>
        <v/>
      </c>
      <c r="V97" s="169"/>
      <c r="W97" s="169"/>
      <c r="X97" s="169"/>
      <c r="Y97" s="169"/>
      <c r="Z97" s="170" t="str">
        <f t="shared" si="21"/>
        <v/>
      </c>
      <c r="AC97" s="171">
        <f t="shared" si="22"/>
        <v>0</v>
      </c>
    </row>
    <row r="98" spans="2:29" ht="15.75" hidden="1" x14ac:dyDescent="0.25">
      <c r="B98" s="125" t="str">
        <f t="shared" si="19"/>
        <v/>
      </c>
      <c r="C98" s="126" t="str">
        <f>סיכום!C98</f>
        <v/>
      </c>
      <c r="D98" s="165"/>
      <c r="E98" s="127" t="str">
        <f>סיכום!H98</f>
        <v/>
      </c>
      <c r="F98" s="166" t="str">
        <f t="shared" si="4"/>
        <v/>
      </c>
      <c r="G98" s="127" t="str">
        <f t="shared" si="5"/>
        <v/>
      </c>
      <c r="H98" s="127" t="str">
        <f t="shared" si="6"/>
        <v/>
      </c>
      <c r="I98" s="167">
        <f t="shared" si="7"/>
        <v>0</v>
      </c>
      <c r="J98" s="168" t="str">
        <f t="shared" si="8"/>
        <v/>
      </c>
      <c r="K98" s="168" t="str">
        <f t="shared" si="9"/>
        <v/>
      </c>
      <c r="L98" s="167">
        <f t="shared" si="10"/>
        <v>0</v>
      </c>
      <c r="M98" s="168" t="str">
        <f t="shared" si="11"/>
        <v/>
      </c>
      <c r="N98" s="168" t="str">
        <f t="shared" si="12"/>
        <v/>
      </c>
      <c r="O98" s="167">
        <f t="shared" si="13"/>
        <v>0</v>
      </c>
      <c r="P98" s="168" t="str">
        <f t="shared" si="14"/>
        <v/>
      </c>
      <c r="Q98" s="168" t="str">
        <f t="shared" si="15"/>
        <v/>
      </c>
      <c r="R98" s="167">
        <f t="shared" si="16"/>
        <v>0</v>
      </c>
      <c r="S98" s="168" t="str">
        <f t="shared" si="17"/>
        <v/>
      </c>
      <c r="T98" s="168" t="str">
        <f t="shared" si="18"/>
        <v/>
      </c>
      <c r="U98" s="169" t="str">
        <f t="shared" si="20"/>
        <v/>
      </c>
      <c r="V98" s="169"/>
      <c r="W98" s="169"/>
      <c r="X98" s="169"/>
      <c r="Y98" s="169"/>
      <c r="Z98" s="170" t="str">
        <f t="shared" si="21"/>
        <v/>
      </c>
      <c r="AC98" s="171">
        <f t="shared" si="22"/>
        <v>0</v>
      </c>
    </row>
    <row r="99" spans="2:29" ht="15.75" hidden="1" x14ac:dyDescent="0.25">
      <c r="B99" s="125" t="str">
        <f t="shared" si="19"/>
        <v/>
      </c>
      <c r="C99" s="126" t="str">
        <f>סיכום!C99</f>
        <v/>
      </c>
      <c r="D99" s="165"/>
      <c r="E99" s="127" t="str">
        <f>סיכום!H99</f>
        <v/>
      </c>
      <c r="F99" s="166" t="str">
        <f t="shared" si="4"/>
        <v/>
      </c>
      <c r="G99" s="127" t="str">
        <f t="shared" si="5"/>
        <v/>
      </c>
      <c r="H99" s="127" t="str">
        <f t="shared" si="6"/>
        <v/>
      </c>
      <c r="I99" s="167">
        <f t="shared" si="7"/>
        <v>0</v>
      </c>
      <c r="J99" s="168" t="str">
        <f t="shared" si="8"/>
        <v/>
      </c>
      <c r="K99" s="168" t="str">
        <f t="shared" si="9"/>
        <v/>
      </c>
      <c r="L99" s="167">
        <f t="shared" si="10"/>
        <v>0</v>
      </c>
      <c r="M99" s="168" t="str">
        <f t="shared" si="11"/>
        <v/>
      </c>
      <c r="N99" s="168" t="str">
        <f t="shared" si="12"/>
        <v/>
      </c>
      <c r="O99" s="167">
        <f t="shared" si="13"/>
        <v>0</v>
      </c>
      <c r="P99" s="168" t="str">
        <f t="shared" si="14"/>
        <v/>
      </c>
      <c r="Q99" s="168" t="str">
        <f t="shared" si="15"/>
        <v/>
      </c>
      <c r="R99" s="167">
        <f t="shared" si="16"/>
        <v>0</v>
      </c>
      <c r="S99" s="168" t="str">
        <f t="shared" si="17"/>
        <v/>
      </c>
      <c r="T99" s="168" t="str">
        <f t="shared" si="18"/>
        <v/>
      </c>
      <c r="U99" s="169" t="str">
        <f t="shared" si="20"/>
        <v/>
      </c>
      <c r="V99" s="169"/>
      <c r="W99" s="169"/>
      <c r="X99" s="169"/>
      <c r="Y99" s="169"/>
      <c r="Z99" s="170" t="str">
        <f t="shared" si="21"/>
        <v/>
      </c>
      <c r="AC99" s="171">
        <f t="shared" si="22"/>
        <v>0</v>
      </c>
    </row>
    <row r="100" spans="2:29" ht="15.75" hidden="1" x14ac:dyDescent="0.25">
      <c r="B100" s="125" t="str">
        <f t="shared" si="19"/>
        <v/>
      </c>
      <c r="C100" s="126" t="str">
        <f>סיכום!C100</f>
        <v/>
      </c>
      <c r="D100" s="165"/>
      <c r="E100" s="127" t="str">
        <f>סיכום!H100</f>
        <v/>
      </c>
      <c r="F100" s="166" t="str">
        <f t="shared" ref="F100:F130" si="23">IF(C100="","",IF(E100&gt;$D100,1,0))</f>
        <v/>
      </c>
      <c r="G100" s="127" t="str">
        <f t="shared" ref="G100:G130" si="24">IF($C100="","",MIN(D100:E100))</f>
        <v/>
      </c>
      <c r="H100" s="127" t="str">
        <f t="shared" ref="H100:H130" si="25">IF($C100="","",IF(F100=1,G100,G100/SUMIF(F$31:F$130,0,G$31:G$130)*($C$2-SUMIF(F$31:F$130,1,G$31:G$130))))</f>
        <v/>
      </c>
      <c r="I100" s="167">
        <f t="shared" ref="I100:I130" si="26">IF(OR(H100&gt;$D100,$F100=1),1,0)</f>
        <v>0</v>
      </c>
      <c r="J100" s="168" t="str">
        <f t="shared" ref="J100:J130" si="27">IF($C100="","",MIN(H100,$D100))</f>
        <v/>
      </c>
      <c r="K100" s="168" t="str">
        <f t="shared" ref="K100:K130" si="28">IF($C100="","",IF(I100=1,J100,J100/SUMIF(I$31:I$130,0,J$31:J$130)*($C$2-SUMIF(I$31:I$130,1,J$31:J$130))))</f>
        <v/>
      </c>
      <c r="L100" s="167">
        <f t="shared" ref="L100:L130" si="29">IF(OR(K100&gt;$D100,$F100=1,$I100=1),1,0)</f>
        <v>0</v>
      </c>
      <c r="M100" s="168" t="str">
        <f t="shared" ref="M100:M130" si="30">IF($C100="","",MIN(K100,$D100))</f>
        <v/>
      </c>
      <c r="N100" s="168" t="str">
        <f t="shared" ref="N100:N130" si="31">IF($C100="","",IF(L100=1,M100,M100/SUMIF(L$31:L$130,0,M$31:M$130)*($C$2-SUMIF(L$31:L$130,1,M$31:M$130))))</f>
        <v/>
      </c>
      <c r="O100" s="167">
        <f t="shared" ref="O100:O130" si="32">IF(OR(N100&gt;$D100,$F100=1,$I100=1,$L100=1),1,0)</f>
        <v>0</v>
      </c>
      <c r="P100" s="168" t="str">
        <f t="shared" ref="P100:P130" si="33">IF($C100="","",MIN(N100,$D100))</f>
        <v/>
      </c>
      <c r="Q100" s="168" t="str">
        <f t="shared" ref="Q100:Q130" si="34">IF($C100="","",IF(O100=2,P100,IF(O100=1,P100,P100/SUMIF(O$31:O$130,0,P$31:P$130)*($C$2-SUMIF(O$31:O$130,1,P$31:P$130)-SUMIF(O$31:O$130,2,P$31:P$130)))))</f>
        <v/>
      </c>
      <c r="R100" s="167">
        <f t="shared" ref="R100:R130" si="35">IF(OR(Q100&gt;$D100,$F100=1,$I100=1,$L100=1,$O100=1),1,0)</f>
        <v>0</v>
      </c>
      <c r="S100" s="168" t="str">
        <f t="shared" ref="S100:S130" si="36">IF($C100="","",MIN(Q100,$D100))</f>
        <v/>
      </c>
      <c r="T100" s="168" t="str">
        <f t="shared" ref="T100:T130" si="37">IF($C100="","",IF(R100=2,S100,IF(R100=1,S100,S100/SUMIF(R$31:R$130,0,S$31:S$130)*($C$2-SUMIF(R$31:R$130,1,S$31:S$130)-SUMIF(R$31:R$130,2,S$31:S$130)))))</f>
        <v/>
      </c>
      <c r="U100" s="169" t="str">
        <f t="shared" si="20"/>
        <v/>
      </c>
      <c r="V100" s="169"/>
      <c r="W100" s="169"/>
      <c r="X100" s="169"/>
      <c r="Y100" s="169"/>
      <c r="Z100" s="170" t="str">
        <f t="shared" si="21"/>
        <v/>
      </c>
      <c r="AC100" s="171">
        <f t="shared" si="22"/>
        <v>0</v>
      </c>
    </row>
    <row r="101" spans="2:29" ht="15.75" hidden="1" x14ac:dyDescent="0.25">
      <c r="B101" s="125" t="str">
        <f t="shared" si="19"/>
        <v/>
      </c>
      <c r="C101" s="126" t="str">
        <f>סיכום!C101</f>
        <v/>
      </c>
      <c r="D101" s="165"/>
      <c r="E101" s="127" t="str">
        <f>סיכום!H101</f>
        <v/>
      </c>
      <c r="F101" s="166" t="str">
        <f t="shared" si="23"/>
        <v/>
      </c>
      <c r="G101" s="127" t="str">
        <f t="shared" si="24"/>
        <v/>
      </c>
      <c r="H101" s="127" t="str">
        <f t="shared" si="25"/>
        <v/>
      </c>
      <c r="I101" s="167">
        <f t="shared" si="26"/>
        <v>0</v>
      </c>
      <c r="J101" s="168" t="str">
        <f t="shared" si="27"/>
        <v/>
      </c>
      <c r="K101" s="168" t="str">
        <f t="shared" si="28"/>
        <v/>
      </c>
      <c r="L101" s="167">
        <f t="shared" si="29"/>
        <v>0</v>
      </c>
      <c r="M101" s="168" t="str">
        <f t="shared" si="30"/>
        <v/>
      </c>
      <c r="N101" s="168" t="str">
        <f t="shared" si="31"/>
        <v/>
      </c>
      <c r="O101" s="167">
        <f t="shared" si="32"/>
        <v>0</v>
      </c>
      <c r="P101" s="168" t="str">
        <f t="shared" si="33"/>
        <v/>
      </c>
      <c r="Q101" s="168" t="str">
        <f t="shared" si="34"/>
        <v/>
      </c>
      <c r="R101" s="167">
        <f t="shared" si="35"/>
        <v>0</v>
      </c>
      <c r="S101" s="168" t="str">
        <f t="shared" si="36"/>
        <v/>
      </c>
      <c r="T101" s="168" t="str">
        <f t="shared" si="37"/>
        <v/>
      </c>
      <c r="U101" s="169" t="str">
        <f t="shared" si="20"/>
        <v/>
      </c>
      <c r="V101" s="169"/>
      <c r="W101" s="169"/>
      <c r="X101" s="169"/>
      <c r="Y101" s="169"/>
      <c r="Z101" s="170" t="str">
        <f t="shared" si="21"/>
        <v/>
      </c>
      <c r="AC101" s="171">
        <f t="shared" si="22"/>
        <v>0</v>
      </c>
    </row>
    <row r="102" spans="2:29" ht="15.75" hidden="1" x14ac:dyDescent="0.25">
      <c r="B102" s="125" t="str">
        <f t="shared" si="19"/>
        <v/>
      </c>
      <c r="C102" s="126" t="str">
        <f>סיכום!C102</f>
        <v/>
      </c>
      <c r="D102" s="165"/>
      <c r="E102" s="127" t="str">
        <f>סיכום!H102</f>
        <v/>
      </c>
      <c r="F102" s="166" t="str">
        <f t="shared" si="23"/>
        <v/>
      </c>
      <c r="G102" s="127" t="str">
        <f t="shared" si="24"/>
        <v/>
      </c>
      <c r="H102" s="127" t="str">
        <f t="shared" si="25"/>
        <v/>
      </c>
      <c r="I102" s="167">
        <f t="shared" si="26"/>
        <v>0</v>
      </c>
      <c r="J102" s="168" t="str">
        <f t="shared" si="27"/>
        <v/>
      </c>
      <c r="K102" s="168" t="str">
        <f t="shared" si="28"/>
        <v/>
      </c>
      <c r="L102" s="167">
        <f t="shared" si="29"/>
        <v>0</v>
      </c>
      <c r="M102" s="168" t="str">
        <f t="shared" si="30"/>
        <v/>
      </c>
      <c r="N102" s="168" t="str">
        <f t="shared" si="31"/>
        <v/>
      </c>
      <c r="O102" s="167">
        <f t="shared" si="32"/>
        <v>0</v>
      </c>
      <c r="P102" s="168" t="str">
        <f t="shared" si="33"/>
        <v/>
      </c>
      <c r="Q102" s="168" t="str">
        <f t="shared" si="34"/>
        <v/>
      </c>
      <c r="R102" s="167">
        <f t="shared" si="35"/>
        <v>0</v>
      </c>
      <c r="S102" s="168" t="str">
        <f t="shared" si="36"/>
        <v/>
      </c>
      <c r="T102" s="168" t="str">
        <f t="shared" si="37"/>
        <v/>
      </c>
      <c r="U102" s="169" t="str">
        <f t="shared" si="20"/>
        <v/>
      </c>
      <c r="V102" s="169"/>
      <c r="W102" s="169"/>
      <c r="X102" s="169"/>
      <c r="Y102" s="169"/>
      <c r="Z102" s="170" t="str">
        <f t="shared" si="21"/>
        <v/>
      </c>
      <c r="AC102" s="171">
        <f t="shared" si="22"/>
        <v>0</v>
      </c>
    </row>
    <row r="103" spans="2:29" ht="15.75" hidden="1" x14ac:dyDescent="0.25">
      <c r="B103" s="125" t="str">
        <f t="shared" si="19"/>
        <v/>
      </c>
      <c r="C103" s="126" t="str">
        <f>סיכום!C103</f>
        <v/>
      </c>
      <c r="D103" s="165"/>
      <c r="E103" s="127" t="str">
        <f>סיכום!H103</f>
        <v/>
      </c>
      <c r="F103" s="166" t="str">
        <f t="shared" si="23"/>
        <v/>
      </c>
      <c r="G103" s="127" t="str">
        <f t="shared" si="24"/>
        <v/>
      </c>
      <c r="H103" s="127" t="str">
        <f t="shared" si="25"/>
        <v/>
      </c>
      <c r="I103" s="167">
        <f t="shared" si="26"/>
        <v>0</v>
      </c>
      <c r="J103" s="168" t="str">
        <f t="shared" si="27"/>
        <v/>
      </c>
      <c r="K103" s="168" t="str">
        <f t="shared" si="28"/>
        <v/>
      </c>
      <c r="L103" s="167">
        <f t="shared" si="29"/>
        <v>0</v>
      </c>
      <c r="M103" s="168" t="str">
        <f t="shared" si="30"/>
        <v/>
      </c>
      <c r="N103" s="168" t="str">
        <f t="shared" si="31"/>
        <v/>
      </c>
      <c r="O103" s="167">
        <f t="shared" si="32"/>
        <v>0</v>
      </c>
      <c r="P103" s="168" t="str">
        <f t="shared" si="33"/>
        <v/>
      </c>
      <c r="Q103" s="168" t="str">
        <f t="shared" si="34"/>
        <v/>
      </c>
      <c r="R103" s="167">
        <f t="shared" si="35"/>
        <v>0</v>
      </c>
      <c r="S103" s="168" t="str">
        <f t="shared" si="36"/>
        <v/>
      </c>
      <c r="T103" s="168" t="str">
        <f t="shared" si="37"/>
        <v/>
      </c>
      <c r="U103" s="169" t="str">
        <f t="shared" si="20"/>
        <v/>
      </c>
      <c r="V103" s="169"/>
      <c r="W103" s="169"/>
      <c r="X103" s="169"/>
      <c r="Y103" s="169"/>
      <c r="Z103" s="170" t="str">
        <f t="shared" si="21"/>
        <v/>
      </c>
      <c r="AC103" s="171">
        <f t="shared" si="22"/>
        <v>0</v>
      </c>
    </row>
    <row r="104" spans="2:29" ht="15.75" hidden="1" x14ac:dyDescent="0.25">
      <c r="B104" s="125" t="str">
        <f t="shared" si="19"/>
        <v/>
      </c>
      <c r="C104" s="126" t="str">
        <f>סיכום!C104</f>
        <v/>
      </c>
      <c r="D104" s="165"/>
      <c r="E104" s="127" t="str">
        <f>סיכום!H104</f>
        <v/>
      </c>
      <c r="F104" s="166" t="str">
        <f t="shared" si="23"/>
        <v/>
      </c>
      <c r="G104" s="127" t="str">
        <f t="shared" si="24"/>
        <v/>
      </c>
      <c r="H104" s="127" t="str">
        <f t="shared" si="25"/>
        <v/>
      </c>
      <c r="I104" s="167">
        <f t="shared" si="26"/>
        <v>0</v>
      </c>
      <c r="J104" s="168" t="str">
        <f t="shared" si="27"/>
        <v/>
      </c>
      <c r="K104" s="168" t="str">
        <f t="shared" si="28"/>
        <v/>
      </c>
      <c r="L104" s="167">
        <f t="shared" si="29"/>
        <v>0</v>
      </c>
      <c r="M104" s="168" t="str">
        <f t="shared" si="30"/>
        <v/>
      </c>
      <c r="N104" s="168" t="str">
        <f t="shared" si="31"/>
        <v/>
      </c>
      <c r="O104" s="167">
        <f t="shared" si="32"/>
        <v>0</v>
      </c>
      <c r="P104" s="168" t="str">
        <f t="shared" si="33"/>
        <v/>
      </c>
      <c r="Q104" s="168" t="str">
        <f t="shared" si="34"/>
        <v/>
      </c>
      <c r="R104" s="167">
        <f t="shared" si="35"/>
        <v>0</v>
      </c>
      <c r="S104" s="168" t="str">
        <f t="shared" si="36"/>
        <v/>
      </c>
      <c r="T104" s="168" t="str">
        <f t="shared" si="37"/>
        <v/>
      </c>
      <c r="U104" s="169" t="str">
        <f t="shared" si="20"/>
        <v/>
      </c>
      <c r="V104" s="169"/>
      <c r="W104" s="169"/>
      <c r="X104" s="169"/>
      <c r="Y104" s="169"/>
      <c r="Z104" s="170" t="str">
        <f t="shared" si="21"/>
        <v/>
      </c>
      <c r="AC104" s="171">
        <f t="shared" si="22"/>
        <v>0</v>
      </c>
    </row>
    <row r="105" spans="2:29" ht="15.75" hidden="1" x14ac:dyDescent="0.25">
      <c r="B105" s="125" t="str">
        <f t="shared" si="19"/>
        <v/>
      </c>
      <c r="C105" s="126" t="str">
        <f>סיכום!C105</f>
        <v/>
      </c>
      <c r="D105" s="165"/>
      <c r="E105" s="127" t="str">
        <f>סיכום!H105</f>
        <v/>
      </c>
      <c r="F105" s="166" t="str">
        <f t="shared" si="23"/>
        <v/>
      </c>
      <c r="G105" s="127" t="str">
        <f t="shared" si="24"/>
        <v/>
      </c>
      <c r="H105" s="127" t="str">
        <f t="shared" si="25"/>
        <v/>
      </c>
      <c r="I105" s="167">
        <f t="shared" si="26"/>
        <v>0</v>
      </c>
      <c r="J105" s="168" t="str">
        <f t="shared" si="27"/>
        <v/>
      </c>
      <c r="K105" s="168" t="str">
        <f t="shared" si="28"/>
        <v/>
      </c>
      <c r="L105" s="167">
        <f t="shared" si="29"/>
        <v>0</v>
      </c>
      <c r="M105" s="168" t="str">
        <f t="shared" si="30"/>
        <v/>
      </c>
      <c r="N105" s="168" t="str">
        <f t="shared" si="31"/>
        <v/>
      </c>
      <c r="O105" s="167">
        <f t="shared" si="32"/>
        <v>0</v>
      </c>
      <c r="P105" s="168" t="str">
        <f t="shared" si="33"/>
        <v/>
      </c>
      <c r="Q105" s="168" t="str">
        <f t="shared" si="34"/>
        <v/>
      </c>
      <c r="R105" s="167">
        <f t="shared" si="35"/>
        <v>0</v>
      </c>
      <c r="S105" s="168" t="str">
        <f t="shared" si="36"/>
        <v/>
      </c>
      <c r="T105" s="168" t="str">
        <f t="shared" si="37"/>
        <v/>
      </c>
      <c r="U105" s="169" t="str">
        <f t="shared" si="20"/>
        <v/>
      </c>
      <c r="V105" s="169"/>
      <c r="W105" s="169"/>
      <c r="X105" s="169"/>
      <c r="Y105" s="169"/>
      <c r="Z105" s="170" t="str">
        <f t="shared" si="21"/>
        <v/>
      </c>
      <c r="AC105" s="171">
        <f t="shared" si="22"/>
        <v>0</v>
      </c>
    </row>
    <row r="106" spans="2:29" ht="15.75" hidden="1" x14ac:dyDescent="0.25">
      <c r="B106" s="125" t="str">
        <f t="shared" si="19"/>
        <v/>
      </c>
      <c r="C106" s="126" t="str">
        <f>סיכום!C106</f>
        <v/>
      </c>
      <c r="D106" s="165"/>
      <c r="E106" s="127" t="str">
        <f>סיכום!H106</f>
        <v/>
      </c>
      <c r="F106" s="166" t="str">
        <f t="shared" si="23"/>
        <v/>
      </c>
      <c r="G106" s="127" t="str">
        <f t="shared" si="24"/>
        <v/>
      </c>
      <c r="H106" s="127" t="str">
        <f t="shared" si="25"/>
        <v/>
      </c>
      <c r="I106" s="167">
        <f t="shared" si="26"/>
        <v>0</v>
      </c>
      <c r="J106" s="168" t="str">
        <f t="shared" si="27"/>
        <v/>
      </c>
      <c r="K106" s="168" t="str">
        <f t="shared" si="28"/>
        <v/>
      </c>
      <c r="L106" s="167">
        <f t="shared" si="29"/>
        <v>0</v>
      </c>
      <c r="M106" s="168" t="str">
        <f t="shared" si="30"/>
        <v/>
      </c>
      <c r="N106" s="168" t="str">
        <f t="shared" si="31"/>
        <v/>
      </c>
      <c r="O106" s="167">
        <f t="shared" si="32"/>
        <v>0</v>
      </c>
      <c r="P106" s="168" t="str">
        <f t="shared" si="33"/>
        <v/>
      </c>
      <c r="Q106" s="168" t="str">
        <f t="shared" si="34"/>
        <v/>
      </c>
      <c r="R106" s="167">
        <f t="shared" si="35"/>
        <v>0</v>
      </c>
      <c r="S106" s="168" t="str">
        <f t="shared" si="36"/>
        <v/>
      </c>
      <c r="T106" s="168" t="str">
        <f t="shared" si="37"/>
        <v/>
      </c>
      <c r="U106" s="169" t="str">
        <f t="shared" si="20"/>
        <v/>
      </c>
      <c r="V106" s="169"/>
      <c r="W106" s="169"/>
      <c r="X106" s="169"/>
      <c r="Y106" s="169"/>
      <c r="Z106" s="170" t="str">
        <f t="shared" si="21"/>
        <v/>
      </c>
      <c r="AC106" s="171">
        <f t="shared" si="22"/>
        <v>0</v>
      </c>
    </row>
    <row r="107" spans="2:29" ht="15.75" hidden="1" x14ac:dyDescent="0.25">
      <c r="B107" s="125" t="str">
        <f t="shared" si="19"/>
        <v/>
      </c>
      <c r="C107" s="126" t="str">
        <f>סיכום!C107</f>
        <v/>
      </c>
      <c r="D107" s="165"/>
      <c r="E107" s="127" t="str">
        <f>סיכום!H107</f>
        <v/>
      </c>
      <c r="F107" s="166" t="str">
        <f t="shared" si="23"/>
        <v/>
      </c>
      <c r="G107" s="127" t="str">
        <f t="shared" si="24"/>
        <v/>
      </c>
      <c r="H107" s="127" t="str">
        <f t="shared" si="25"/>
        <v/>
      </c>
      <c r="I107" s="167">
        <f t="shared" si="26"/>
        <v>0</v>
      </c>
      <c r="J107" s="168" t="str">
        <f t="shared" si="27"/>
        <v/>
      </c>
      <c r="K107" s="168" t="str">
        <f t="shared" si="28"/>
        <v/>
      </c>
      <c r="L107" s="167">
        <f t="shared" si="29"/>
        <v>0</v>
      </c>
      <c r="M107" s="168" t="str">
        <f t="shared" si="30"/>
        <v/>
      </c>
      <c r="N107" s="168" t="str">
        <f t="shared" si="31"/>
        <v/>
      </c>
      <c r="O107" s="167">
        <f t="shared" si="32"/>
        <v>0</v>
      </c>
      <c r="P107" s="168" t="str">
        <f t="shared" si="33"/>
        <v/>
      </c>
      <c r="Q107" s="168" t="str">
        <f t="shared" si="34"/>
        <v/>
      </c>
      <c r="R107" s="167">
        <f t="shared" si="35"/>
        <v>0</v>
      </c>
      <c r="S107" s="168" t="str">
        <f t="shared" si="36"/>
        <v/>
      </c>
      <c r="T107" s="168" t="str">
        <f t="shared" si="37"/>
        <v/>
      </c>
      <c r="U107" s="169" t="str">
        <f t="shared" si="20"/>
        <v/>
      </c>
      <c r="V107" s="169"/>
      <c r="W107" s="169"/>
      <c r="X107" s="169"/>
      <c r="Y107" s="169"/>
      <c r="Z107" s="170" t="str">
        <f t="shared" si="21"/>
        <v/>
      </c>
      <c r="AC107" s="171">
        <f t="shared" si="22"/>
        <v>0</v>
      </c>
    </row>
    <row r="108" spans="2:29" ht="15.75" hidden="1" x14ac:dyDescent="0.25">
      <c r="B108" s="125" t="str">
        <f t="shared" si="19"/>
        <v/>
      </c>
      <c r="C108" s="126" t="str">
        <f>סיכום!C108</f>
        <v/>
      </c>
      <c r="D108" s="165"/>
      <c r="E108" s="127" t="str">
        <f>סיכום!H108</f>
        <v/>
      </c>
      <c r="F108" s="166" t="str">
        <f t="shared" si="23"/>
        <v/>
      </c>
      <c r="G108" s="127" t="str">
        <f t="shared" si="24"/>
        <v/>
      </c>
      <c r="H108" s="127" t="str">
        <f t="shared" si="25"/>
        <v/>
      </c>
      <c r="I108" s="167">
        <f t="shared" si="26"/>
        <v>0</v>
      </c>
      <c r="J108" s="168" t="str">
        <f t="shared" si="27"/>
        <v/>
      </c>
      <c r="K108" s="168" t="str">
        <f t="shared" si="28"/>
        <v/>
      </c>
      <c r="L108" s="167">
        <f t="shared" si="29"/>
        <v>0</v>
      </c>
      <c r="M108" s="168" t="str">
        <f t="shared" si="30"/>
        <v/>
      </c>
      <c r="N108" s="168" t="str">
        <f t="shared" si="31"/>
        <v/>
      </c>
      <c r="O108" s="167">
        <f t="shared" si="32"/>
        <v>0</v>
      </c>
      <c r="P108" s="168" t="str">
        <f t="shared" si="33"/>
        <v/>
      </c>
      <c r="Q108" s="168" t="str">
        <f t="shared" si="34"/>
        <v/>
      </c>
      <c r="R108" s="167">
        <f t="shared" si="35"/>
        <v>0</v>
      </c>
      <c r="S108" s="168" t="str">
        <f t="shared" si="36"/>
        <v/>
      </c>
      <c r="T108" s="168" t="str">
        <f t="shared" si="37"/>
        <v/>
      </c>
      <c r="U108" s="169" t="str">
        <f t="shared" si="20"/>
        <v/>
      </c>
      <c r="V108" s="169"/>
      <c r="W108" s="169"/>
      <c r="X108" s="169"/>
      <c r="Y108" s="169"/>
      <c r="Z108" s="170" t="str">
        <f t="shared" si="21"/>
        <v/>
      </c>
      <c r="AC108" s="171">
        <f t="shared" si="22"/>
        <v>0</v>
      </c>
    </row>
    <row r="109" spans="2:29" ht="15.75" hidden="1" x14ac:dyDescent="0.25">
      <c r="B109" s="125" t="str">
        <f t="shared" si="19"/>
        <v/>
      </c>
      <c r="C109" s="126" t="str">
        <f>סיכום!C109</f>
        <v/>
      </c>
      <c r="D109" s="165"/>
      <c r="E109" s="127" t="str">
        <f>סיכום!H109</f>
        <v/>
      </c>
      <c r="F109" s="166" t="str">
        <f t="shared" si="23"/>
        <v/>
      </c>
      <c r="G109" s="127" t="str">
        <f t="shared" si="24"/>
        <v/>
      </c>
      <c r="H109" s="127" t="str">
        <f t="shared" si="25"/>
        <v/>
      </c>
      <c r="I109" s="167">
        <f t="shared" si="26"/>
        <v>0</v>
      </c>
      <c r="J109" s="168" t="str">
        <f t="shared" si="27"/>
        <v/>
      </c>
      <c r="K109" s="168" t="str">
        <f t="shared" si="28"/>
        <v/>
      </c>
      <c r="L109" s="167">
        <f t="shared" si="29"/>
        <v>0</v>
      </c>
      <c r="M109" s="168" t="str">
        <f t="shared" si="30"/>
        <v/>
      </c>
      <c r="N109" s="168" t="str">
        <f t="shared" si="31"/>
        <v/>
      </c>
      <c r="O109" s="167">
        <f t="shared" si="32"/>
        <v>0</v>
      </c>
      <c r="P109" s="168" t="str">
        <f t="shared" si="33"/>
        <v/>
      </c>
      <c r="Q109" s="168" t="str">
        <f t="shared" si="34"/>
        <v/>
      </c>
      <c r="R109" s="167">
        <f t="shared" si="35"/>
        <v>0</v>
      </c>
      <c r="S109" s="168" t="str">
        <f t="shared" si="36"/>
        <v/>
      </c>
      <c r="T109" s="168" t="str">
        <f t="shared" si="37"/>
        <v/>
      </c>
      <c r="U109" s="169" t="str">
        <f t="shared" si="20"/>
        <v/>
      </c>
      <c r="V109" s="169"/>
      <c r="W109" s="169"/>
      <c r="X109" s="169"/>
      <c r="Y109" s="169"/>
      <c r="Z109" s="170" t="str">
        <f t="shared" si="21"/>
        <v/>
      </c>
      <c r="AC109" s="171">
        <f t="shared" si="22"/>
        <v>0</v>
      </c>
    </row>
    <row r="110" spans="2:29" ht="15.75" hidden="1" x14ac:dyDescent="0.25">
      <c r="B110" s="125" t="str">
        <f t="shared" si="19"/>
        <v/>
      </c>
      <c r="C110" s="126" t="str">
        <f>סיכום!C110</f>
        <v/>
      </c>
      <c r="D110" s="165"/>
      <c r="E110" s="127" t="str">
        <f>סיכום!H110</f>
        <v/>
      </c>
      <c r="F110" s="166" t="str">
        <f t="shared" si="23"/>
        <v/>
      </c>
      <c r="G110" s="127" t="str">
        <f t="shared" si="24"/>
        <v/>
      </c>
      <c r="H110" s="127" t="str">
        <f t="shared" si="25"/>
        <v/>
      </c>
      <c r="I110" s="167">
        <f t="shared" si="26"/>
        <v>0</v>
      </c>
      <c r="J110" s="168" t="str">
        <f t="shared" si="27"/>
        <v/>
      </c>
      <c r="K110" s="168" t="str">
        <f t="shared" si="28"/>
        <v/>
      </c>
      <c r="L110" s="167">
        <f t="shared" si="29"/>
        <v>0</v>
      </c>
      <c r="M110" s="168" t="str">
        <f t="shared" si="30"/>
        <v/>
      </c>
      <c r="N110" s="168" t="str">
        <f t="shared" si="31"/>
        <v/>
      </c>
      <c r="O110" s="167">
        <f t="shared" si="32"/>
        <v>0</v>
      </c>
      <c r="P110" s="168" t="str">
        <f t="shared" si="33"/>
        <v/>
      </c>
      <c r="Q110" s="168" t="str">
        <f t="shared" si="34"/>
        <v/>
      </c>
      <c r="R110" s="167">
        <f t="shared" si="35"/>
        <v>0</v>
      </c>
      <c r="S110" s="168" t="str">
        <f t="shared" si="36"/>
        <v/>
      </c>
      <c r="T110" s="168" t="str">
        <f t="shared" si="37"/>
        <v/>
      </c>
      <c r="U110" s="169" t="str">
        <f t="shared" si="20"/>
        <v/>
      </c>
      <c r="V110" s="169"/>
      <c r="W110" s="169"/>
      <c r="X110" s="169"/>
      <c r="Y110" s="169"/>
      <c r="Z110" s="170" t="str">
        <f t="shared" si="21"/>
        <v/>
      </c>
      <c r="AC110" s="171">
        <f t="shared" si="22"/>
        <v>0</v>
      </c>
    </row>
    <row r="111" spans="2:29" ht="15.75" hidden="1" x14ac:dyDescent="0.25">
      <c r="B111" s="125" t="str">
        <f t="shared" si="19"/>
        <v/>
      </c>
      <c r="C111" s="126" t="str">
        <f>סיכום!C111</f>
        <v/>
      </c>
      <c r="D111" s="165"/>
      <c r="E111" s="127" t="str">
        <f>סיכום!H111</f>
        <v/>
      </c>
      <c r="F111" s="166" t="str">
        <f t="shared" si="23"/>
        <v/>
      </c>
      <c r="G111" s="127" t="str">
        <f t="shared" si="24"/>
        <v/>
      </c>
      <c r="H111" s="127" t="str">
        <f t="shared" si="25"/>
        <v/>
      </c>
      <c r="I111" s="167">
        <f t="shared" si="26"/>
        <v>0</v>
      </c>
      <c r="J111" s="168" t="str">
        <f t="shared" si="27"/>
        <v/>
      </c>
      <c r="K111" s="168" t="str">
        <f t="shared" si="28"/>
        <v/>
      </c>
      <c r="L111" s="167">
        <f t="shared" si="29"/>
        <v>0</v>
      </c>
      <c r="M111" s="168" t="str">
        <f t="shared" si="30"/>
        <v/>
      </c>
      <c r="N111" s="168" t="str">
        <f t="shared" si="31"/>
        <v/>
      </c>
      <c r="O111" s="167">
        <f t="shared" si="32"/>
        <v>0</v>
      </c>
      <c r="P111" s="168" t="str">
        <f t="shared" si="33"/>
        <v/>
      </c>
      <c r="Q111" s="168" t="str">
        <f t="shared" si="34"/>
        <v/>
      </c>
      <c r="R111" s="167">
        <f t="shared" si="35"/>
        <v>0</v>
      </c>
      <c r="S111" s="168" t="str">
        <f t="shared" si="36"/>
        <v/>
      </c>
      <c r="T111" s="168" t="str">
        <f t="shared" si="37"/>
        <v/>
      </c>
      <c r="U111" s="169" t="str">
        <f t="shared" si="20"/>
        <v/>
      </c>
      <c r="V111" s="169"/>
      <c r="W111" s="169"/>
      <c r="X111" s="169"/>
      <c r="Y111" s="169"/>
      <c r="Z111" s="170" t="str">
        <f t="shared" si="21"/>
        <v/>
      </c>
      <c r="AC111" s="171">
        <f t="shared" si="22"/>
        <v>0</v>
      </c>
    </row>
    <row r="112" spans="2:29" ht="15.75" hidden="1" x14ac:dyDescent="0.25">
      <c r="B112" s="125" t="str">
        <f t="shared" si="19"/>
        <v/>
      </c>
      <c r="C112" s="126" t="str">
        <f>סיכום!C112</f>
        <v/>
      </c>
      <c r="D112" s="165"/>
      <c r="E112" s="127" t="str">
        <f>סיכום!H112</f>
        <v/>
      </c>
      <c r="F112" s="166" t="str">
        <f t="shared" si="23"/>
        <v/>
      </c>
      <c r="G112" s="127" t="str">
        <f t="shared" si="24"/>
        <v/>
      </c>
      <c r="H112" s="127" t="str">
        <f t="shared" si="25"/>
        <v/>
      </c>
      <c r="I112" s="167">
        <f t="shared" si="26"/>
        <v>0</v>
      </c>
      <c r="J112" s="168" t="str">
        <f t="shared" si="27"/>
        <v/>
      </c>
      <c r="K112" s="168" t="str">
        <f t="shared" si="28"/>
        <v/>
      </c>
      <c r="L112" s="167">
        <f t="shared" si="29"/>
        <v>0</v>
      </c>
      <c r="M112" s="168" t="str">
        <f t="shared" si="30"/>
        <v/>
      </c>
      <c r="N112" s="168" t="str">
        <f t="shared" si="31"/>
        <v/>
      </c>
      <c r="O112" s="167">
        <f t="shared" si="32"/>
        <v>0</v>
      </c>
      <c r="P112" s="168" t="str">
        <f t="shared" si="33"/>
        <v/>
      </c>
      <c r="Q112" s="168" t="str">
        <f t="shared" si="34"/>
        <v/>
      </c>
      <c r="R112" s="167">
        <f t="shared" si="35"/>
        <v>0</v>
      </c>
      <c r="S112" s="168" t="str">
        <f t="shared" si="36"/>
        <v/>
      </c>
      <c r="T112" s="168" t="str">
        <f t="shared" si="37"/>
        <v/>
      </c>
      <c r="U112" s="169" t="str">
        <f t="shared" si="20"/>
        <v/>
      </c>
      <c r="V112" s="169"/>
      <c r="W112" s="169"/>
      <c r="X112" s="169"/>
      <c r="Y112" s="169"/>
      <c r="Z112" s="170" t="str">
        <f t="shared" si="21"/>
        <v/>
      </c>
      <c r="AC112" s="171">
        <f t="shared" si="22"/>
        <v>0</v>
      </c>
    </row>
    <row r="113" spans="2:29" ht="15.75" hidden="1" x14ac:dyDescent="0.25">
      <c r="B113" s="125" t="str">
        <f t="shared" si="19"/>
        <v/>
      </c>
      <c r="C113" s="126" t="str">
        <f>סיכום!C113</f>
        <v/>
      </c>
      <c r="D113" s="165"/>
      <c r="E113" s="127" t="str">
        <f>סיכום!H113</f>
        <v/>
      </c>
      <c r="F113" s="166" t="str">
        <f t="shared" si="23"/>
        <v/>
      </c>
      <c r="G113" s="127" t="str">
        <f t="shared" si="24"/>
        <v/>
      </c>
      <c r="H113" s="127" t="str">
        <f t="shared" si="25"/>
        <v/>
      </c>
      <c r="I113" s="167">
        <f t="shared" si="26"/>
        <v>0</v>
      </c>
      <c r="J113" s="168" t="str">
        <f t="shared" si="27"/>
        <v/>
      </c>
      <c r="K113" s="168" t="str">
        <f t="shared" si="28"/>
        <v/>
      </c>
      <c r="L113" s="167">
        <f t="shared" si="29"/>
        <v>0</v>
      </c>
      <c r="M113" s="168" t="str">
        <f t="shared" si="30"/>
        <v/>
      </c>
      <c r="N113" s="168" t="str">
        <f t="shared" si="31"/>
        <v/>
      </c>
      <c r="O113" s="167">
        <f t="shared" si="32"/>
        <v>0</v>
      </c>
      <c r="P113" s="168" t="str">
        <f t="shared" si="33"/>
        <v/>
      </c>
      <c r="Q113" s="168" t="str">
        <f t="shared" si="34"/>
        <v/>
      </c>
      <c r="R113" s="167">
        <f t="shared" si="35"/>
        <v>0</v>
      </c>
      <c r="S113" s="168" t="str">
        <f t="shared" si="36"/>
        <v/>
      </c>
      <c r="T113" s="168" t="str">
        <f t="shared" si="37"/>
        <v/>
      </c>
      <c r="U113" s="169" t="str">
        <f t="shared" si="20"/>
        <v/>
      </c>
      <c r="V113" s="169"/>
      <c r="W113" s="169"/>
      <c r="X113" s="169"/>
      <c r="Y113" s="169"/>
      <c r="Z113" s="170" t="str">
        <f t="shared" si="21"/>
        <v/>
      </c>
      <c r="AC113" s="171">
        <f t="shared" si="22"/>
        <v>0</v>
      </c>
    </row>
    <row r="114" spans="2:29" ht="15.75" hidden="1" x14ac:dyDescent="0.25">
      <c r="B114" s="125" t="str">
        <f t="shared" si="19"/>
        <v/>
      </c>
      <c r="C114" s="126" t="str">
        <f>סיכום!C114</f>
        <v/>
      </c>
      <c r="D114" s="165"/>
      <c r="E114" s="127" t="str">
        <f>סיכום!H114</f>
        <v/>
      </c>
      <c r="F114" s="166" t="str">
        <f t="shared" si="23"/>
        <v/>
      </c>
      <c r="G114" s="127" t="str">
        <f t="shared" si="24"/>
        <v/>
      </c>
      <c r="H114" s="127" t="str">
        <f t="shared" si="25"/>
        <v/>
      </c>
      <c r="I114" s="167">
        <f t="shared" si="26"/>
        <v>0</v>
      </c>
      <c r="J114" s="168" t="str">
        <f t="shared" si="27"/>
        <v/>
      </c>
      <c r="K114" s="168" t="str">
        <f t="shared" si="28"/>
        <v/>
      </c>
      <c r="L114" s="167">
        <f t="shared" si="29"/>
        <v>0</v>
      </c>
      <c r="M114" s="168" t="str">
        <f t="shared" si="30"/>
        <v/>
      </c>
      <c r="N114" s="168" t="str">
        <f t="shared" si="31"/>
        <v/>
      </c>
      <c r="O114" s="167">
        <f t="shared" si="32"/>
        <v>0</v>
      </c>
      <c r="P114" s="168" t="str">
        <f t="shared" si="33"/>
        <v/>
      </c>
      <c r="Q114" s="168" t="str">
        <f t="shared" si="34"/>
        <v/>
      </c>
      <c r="R114" s="167">
        <f t="shared" si="35"/>
        <v>0</v>
      </c>
      <c r="S114" s="168" t="str">
        <f t="shared" si="36"/>
        <v/>
      </c>
      <c r="T114" s="168" t="str">
        <f t="shared" si="37"/>
        <v/>
      </c>
      <c r="U114" s="169" t="str">
        <f t="shared" si="20"/>
        <v/>
      </c>
      <c r="V114" s="169"/>
      <c r="W114" s="169"/>
      <c r="X114" s="169"/>
      <c r="Y114" s="169"/>
      <c r="Z114" s="170" t="str">
        <f t="shared" si="21"/>
        <v/>
      </c>
      <c r="AC114" s="171">
        <f t="shared" si="22"/>
        <v>0</v>
      </c>
    </row>
    <row r="115" spans="2:29" ht="15.75" hidden="1" x14ac:dyDescent="0.25">
      <c r="B115" s="125" t="str">
        <f t="shared" si="19"/>
        <v/>
      </c>
      <c r="C115" s="126" t="str">
        <f>סיכום!C115</f>
        <v/>
      </c>
      <c r="D115" s="165"/>
      <c r="E115" s="127" t="str">
        <f>סיכום!H115</f>
        <v/>
      </c>
      <c r="F115" s="166" t="str">
        <f t="shared" si="23"/>
        <v/>
      </c>
      <c r="G115" s="127" t="str">
        <f t="shared" si="24"/>
        <v/>
      </c>
      <c r="H115" s="127" t="str">
        <f t="shared" si="25"/>
        <v/>
      </c>
      <c r="I115" s="167">
        <f t="shared" si="26"/>
        <v>0</v>
      </c>
      <c r="J115" s="168" t="str">
        <f t="shared" si="27"/>
        <v/>
      </c>
      <c r="K115" s="168" t="str">
        <f t="shared" si="28"/>
        <v/>
      </c>
      <c r="L115" s="167">
        <f t="shared" si="29"/>
        <v>0</v>
      </c>
      <c r="M115" s="168" t="str">
        <f t="shared" si="30"/>
        <v/>
      </c>
      <c r="N115" s="168" t="str">
        <f t="shared" si="31"/>
        <v/>
      </c>
      <c r="O115" s="167">
        <f t="shared" si="32"/>
        <v>0</v>
      </c>
      <c r="P115" s="168" t="str">
        <f t="shared" si="33"/>
        <v/>
      </c>
      <c r="Q115" s="168" t="str">
        <f t="shared" si="34"/>
        <v/>
      </c>
      <c r="R115" s="167">
        <f t="shared" si="35"/>
        <v>0</v>
      </c>
      <c r="S115" s="168" t="str">
        <f t="shared" si="36"/>
        <v/>
      </c>
      <c r="T115" s="168" t="str">
        <f t="shared" si="37"/>
        <v/>
      </c>
      <c r="U115" s="169" t="str">
        <f t="shared" si="20"/>
        <v/>
      </c>
      <c r="V115" s="169"/>
      <c r="W115" s="169"/>
      <c r="X115" s="169"/>
      <c r="Y115" s="169"/>
      <c r="Z115" s="170" t="str">
        <f t="shared" si="21"/>
        <v/>
      </c>
      <c r="AC115" s="171">
        <f t="shared" si="22"/>
        <v>0</v>
      </c>
    </row>
    <row r="116" spans="2:29" ht="15.75" hidden="1" x14ac:dyDescent="0.25">
      <c r="B116" s="125" t="str">
        <f t="shared" si="19"/>
        <v/>
      </c>
      <c r="C116" s="126" t="str">
        <f>סיכום!C116</f>
        <v/>
      </c>
      <c r="D116" s="165"/>
      <c r="E116" s="127" t="str">
        <f>סיכום!H116</f>
        <v/>
      </c>
      <c r="F116" s="166" t="str">
        <f t="shared" si="23"/>
        <v/>
      </c>
      <c r="G116" s="127" t="str">
        <f t="shared" si="24"/>
        <v/>
      </c>
      <c r="H116" s="127" t="str">
        <f t="shared" si="25"/>
        <v/>
      </c>
      <c r="I116" s="167">
        <f t="shared" si="26"/>
        <v>0</v>
      </c>
      <c r="J116" s="168" t="str">
        <f t="shared" si="27"/>
        <v/>
      </c>
      <c r="K116" s="168" t="str">
        <f t="shared" si="28"/>
        <v/>
      </c>
      <c r="L116" s="167">
        <f t="shared" si="29"/>
        <v>0</v>
      </c>
      <c r="M116" s="168" t="str">
        <f t="shared" si="30"/>
        <v/>
      </c>
      <c r="N116" s="168" t="str">
        <f t="shared" si="31"/>
        <v/>
      </c>
      <c r="O116" s="167">
        <f t="shared" si="32"/>
        <v>0</v>
      </c>
      <c r="P116" s="168" t="str">
        <f t="shared" si="33"/>
        <v/>
      </c>
      <c r="Q116" s="168" t="str">
        <f t="shared" si="34"/>
        <v/>
      </c>
      <c r="R116" s="167">
        <f t="shared" si="35"/>
        <v>0</v>
      </c>
      <c r="S116" s="168" t="str">
        <f t="shared" si="36"/>
        <v/>
      </c>
      <c r="T116" s="168" t="str">
        <f t="shared" si="37"/>
        <v/>
      </c>
      <c r="U116" s="169" t="str">
        <f t="shared" si="20"/>
        <v/>
      </c>
      <c r="V116" s="169"/>
      <c r="W116" s="169"/>
      <c r="X116" s="169"/>
      <c r="Y116" s="169"/>
      <c r="Z116" s="170" t="str">
        <f t="shared" si="21"/>
        <v/>
      </c>
      <c r="AC116" s="171">
        <f t="shared" si="22"/>
        <v>0</v>
      </c>
    </row>
    <row r="117" spans="2:29" ht="15.75" hidden="1" x14ac:dyDescent="0.25">
      <c r="B117" s="125" t="str">
        <f t="shared" si="19"/>
        <v/>
      </c>
      <c r="C117" s="126" t="str">
        <f>סיכום!C117</f>
        <v/>
      </c>
      <c r="D117" s="165"/>
      <c r="E117" s="127" t="str">
        <f>סיכום!H117</f>
        <v/>
      </c>
      <c r="F117" s="166" t="str">
        <f t="shared" si="23"/>
        <v/>
      </c>
      <c r="G117" s="127" t="str">
        <f t="shared" si="24"/>
        <v/>
      </c>
      <c r="H117" s="127" t="str">
        <f t="shared" si="25"/>
        <v/>
      </c>
      <c r="I117" s="167">
        <f t="shared" si="26"/>
        <v>0</v>
      </c>
      <c r="J117" s="168" t="str">
        <f t="shared" si="27"/>
        <v/>
      </c>
      <c r="K117" s="168" t="str">
        <f t="shared" si="28"/>
        <v/>
      </c>
      <c r="L117" s="167">
        <f t="shared" si="29"/>
        <v>0</v>
      </c>
      <c r="M117" s="168" t="str">
        <f t="shared" si="30"/>
        <v/>
      </c>
      <c r="N117" s="168" t="str">
        <f t="shared" si="31"/>
        <v/>
      </c>
      <c r="O117" s="167">
        <f t="shared" si="32"/>
        <v>0</v>
      </c>
      <c r="P117" s="168" t="str">
        <f t="shared" si="33"/>
        <v/>
      </c>
      <c r="Q117" s="168" t="str">
        <f t="shared" si="34"/>
        <v/>
      </c>
      <c r="R117" s="167">
        <f t="shared" si="35"/>
        <v>0</v>
      </c>
      <c r="S117" s="168" t="str">
        <f t="shared" si="36"/>
        <v/>
      </c>
      <c r="T117" s="168" t="str">
        <f t="shared" si="37"/>
        <v/>
      </c>
      <c r="U117" s="169" t="str">
        <f t="shared" si="20"/>
        <v/>
      </c>
      <c r="V117" s="169"/>
      <c r="W117" s="169"/>
      <c r="X117" s="169"/>
      <c r="Y117" s="169"/>
      <c r="Z117" s="170" t="str">
        <f t="shared" si="21"/>
        <v/>
      </c>
      <c r="AC117" s="171">
        <f t="shared" si="22"/>
        <v>0</v>
      </c>
    </row>
    <row r="118" spans="2:29" ht="15.75" hidden="1" x14ac:dyDescent="0.25">
      <c r="B118" s="125" t="str">
        <f t="shared" si="19"/>
        <v/>
      </c>
      <c r="C118" s="126" t="str">
        <f>סיכום!C118</f>
        <v/>
      </c>
      <c r="D118" s="165"/>
      <c r="E118" s="127" t="str">
        <f>סיכום!H118</f>
        <v/>
      </c>
      <c r="F118" s="166" t="str">
        <f t="shared" si="23"/>
        <v/>
      </c>
      <c r="G118" s="127" t="str">
        <f t="shared" si="24"/>
        <v/>
      </c>
      <c r="H118" s="127" t="str">
        <f t="shared" si="25"/>
        <v/>
      </c>
      <c r="I118" s="167">
        <f t="shared" si="26"/>
        <v>0</v>
      </c>
      <c r="J118" s="168" t="str">
        <f t="shared" si="27"/>
        <v/>
      </c>
      <c r="K118" s="168" t="str">
        <f t="shared" si="28"/>
        <v/>
      </c>
      <c r="L118" s="167">
        <f t="shared" si="29"/>
        <v>0</v>
      </c>
      <c r="M118" s="168" t="str">
        <f t="shared" si="30"/>
        <v/>
      </c>
      <c r="N118" s="168" t="str">
        <f t="shared" si="31"/>
        <v/>
      </c>
      <c r="O118" s="167">
        <f t="shared" si="32"/>
        <v>0</v>
      </c>
      <c r="P118" s="168" t="str">
        <f t="shared" si="33"/>
        <v/>
      </c>
      <c r="Q118" s="168" t="str">
        <f t="shared" si="34"/>
        <v/>
      </c>
      <c r="R118" s="167">
        <f t="shared" si="35"/>
        <v>0</v>
      </c>
      <c r="S118" s="168" t="str">
        <f t="shared" si="36"/>
        <v/>
      </c>
      <c r="T118" s="168" t="str">
        <f t="shared" si="37"/>
        <v/>
      </c>
      <c r="U118" s="169" t="str">
        <f t="shared" si="20"/>
        <v/>
      </c>
      <c r="V118" s="169"/>
      <c r="W118" s="169"/>
      <c r="X118" s="169"/>
      <c r="Y118" s="169"/>
      <c r="Z118" s="170" t="str">
        <f t="shared" si="21"/>
        <v/>
      </c>
      <c r="AC118" s="171">
        <f t="shared" si="22"/>
        <v>0</v>
      </c>
    </row>
    <row r="119" spans="2:29" ht="15.75" hidden="1" x14ac:dyDescent="0.25">
      <c r="B119" s="125" t="str">
        <f t="shared" si="19"/>
        <v/>
      </c>
      <c r="C119" s="126" t="str">
        <f>סיכום!C119</f>
        <v/>
      </c>
      <c r="D119" s="165"/>
      <c r="E119" s="127" t="str">
        <f>סיכום!H119</f>
        <v/>
      </c>
      <c r="F119" s="166" t="str">
        <f t="shared" si="23"/>
        <v/>
      </c>
      <c r="G119" s="127" t="str">
        <f t="shared" si="24"/>
        <v/>
      </c>
      <c r="H119" s="127" t="str">
        <f t="shared" si="25"/>
        <v/>
      </c>
      <c r="I119" s="167">
        <f t="shared" si="26"/>
        <v>0</v>
      </c>
      <c r="J119" s="168" t="str">
        <f t="shared" si="27"/>
        <v/>
      </c>
      <c r="K119" s="168" t="str">
        <f t="shared" si="28"/>
        <v/>
      </c>
      <c r="L119" s="167">
        <f t="shared" si="29"/>
        <v>0</v>
      </c>
      <c r="M119" s="168" t="str">
        <f t="shared" si="30"/>
        <v/>
      </c>
      <c r="N119" s="168" t="str">
        <f t="shared" si="31"/>
        <v/>
      </c>
      <c r="O119" s="167">
        <f t="shared" si="32"/>
        <v>0</v>
      </c>
      <c r="P119" s="168" t="str">
        <f t="shared" si="33"/>
        <v/>
      </c>
      <c r="Q119" s="168" t="str">
        <f t="shared" si="34"/>
        <v/>
      </c>
      <c r="R119" s="167">
        <f t="shared" si="35"/>
        <v>0</v>
      </c>
      <c r="S119" s="168" t="str">
        <f t="shared" si="36"/>
        <v/>
      </c>
      <c r="T119" s="168" t="str">
        <f t="shared" si="37"/>
        <v/>
      </c>
      <c r="U119" s="169" t="str">
        <f t="shared" si="20"/>
        <v/>
      </c>
      <c r="V119" s="169"/>
      <c r="W119" s="169"/>
      <c r="X119" s="169"/>
      <c r="Y119" s="169"/>
      <c r="Z119" s="170" t="str">
        <f t="shared" si="21"/>
        <v/>
      </c>
      <c r="AC119" s="171">
        <f t="shared" si="22"/>
        <v>0</v>
      </c>
    </row>
    <row r="120" spans="2:29" ht="15.75" hidden="1" x14ac:dyDescent="0.25">
      <c r="B120" s="125" t="str">
        <f t="shared" si="19"/>
        <v/>
      </c>
      <c r="C120" s="126" t="str">
        <f>סיכום!C120</f>
        <v/>
      </c>
      <c r="D120" s="165"/>
      <c r="E120" s="127" t="str">
        <f>סיכום!H120</f>
        <v/>
      </c>
      <c r="F120" s="166" t="str">
        <f t="shared" si="23"/>
        <v/>
      </c>
      <c r="G120" s="127" t="str">
        <f t="shared" si="24"/>
        <v/>
      </c>
      <c r="H120" s="127" t="str">
        <f t="shared" si="25"/>
        <v/>
      </c>
      <c r="I120" s="167">
        <f t="shared" si="26"/>
        <v>0</v>
      </c>
      <c r="J120" s="168" t="str">
        <f t="shared" si="27"/>
        <v/>
      </c>
      <c r="K120" s="168" t="str">
        <f t="shared" si="28"/>
        <v/>
      </c>
      <c r="L120" s="167">
        <f t="shared" si="29"/>
        <v>0</v>
      </c>
      <c r="M120" s="168" t="str">
        <f t="shared" si="30"/>
        <v/>
      </c>
      <c r="N120" s="168" t="str">
        <f t="shared" si="31"/>
        <v/>
      </c>
      <c r="O120" s="167">
        <f t="shared" si="32"/>
        <v>0</v>
      </c>
      <c r="P120" s="168" t="str">
        <f t="shared" si="33"/>
        <v/>
      </c>
      <c r="Q120" s="168" t="str">
        <f t="shared" si="34"/>
        <v/>
      </c>
      <c r="R120" s="167">
        <f t="shared" si="35"/>
        <v>0</v>
      </c>
      <c r="S120" s="168" t="str">
        <f t="shared" si="36"/>
        <v/>
      </c>
      <c r="T120" s="168" t="str">
        <f t="shared" si="37"/>
        <v/>
      </c>
      <c r="U120" s="169" t="str">
        <f t="shared" si="20"/>
        <v/>
      </c>
      <c r="V120" s="169"/>
      <c r="W120" s="169"/>
      <c r="X120" s="169"/>
      <c r="Y120" s="169"/>
      <c r="Z120" s="170" t="str">
        <f t="shared" si="21"/>
        <v/>
      </c>
      <c r="AC120" s="171">
        <f t="shared" si="22"/>
        <v>0</v>
      </c>
    </row>
    <row r="121" spans="2:29" ht="15.75" hidden="1" x14ac:dyDescent="0.25">
      <c r="B121" s="125" t="str">
        <f t="shared" si="19"/>
        <v/>
      </c>
      <c r="C121" s="126" t="str">
        <f>סיכום!C121</f>
        <v/>
      </c>
      <c r="D121" s="165"/>
      <c r="E121" s="127" t="str">
        <f>סיכום!H121</f>
        <v/>
      </c>
      <c r="F121" s="166" t="str">
        <f t="shared" si="23"/>
        <v/>
      </c>
      <c r="G121" s="127" t="str">
        <f t="shared" si="24"/>
        <v/>
      </c>
      <c r="H121" s="127" t="str">
        <f t="shared" si="25"/>
        <v/>
      </c>
      <c r="I121" s="167">
        <f t="shared" si="26"/>
        <v>0</v>
      </c>
      <c r="J121" s="168" t="str">
        <f t="shared" si="27"/>
        <v/>
      </c>
      <c r="K121" s="168" t="str">
        <f t="shared" si="28"/>
        <v/>
      </c>
      <c r="L121" s="167">
        <f t="shared" si="29"/>
        <v>0</v>
      </c>
      <c r="M121" s="168" t="str">
        <f t="shared" si="30"/>
        <v/>
      </c>
      <c r="N121" s="168" t="str">
        <f t="shared" si="31"/>
        <v/>
      </c>
      <c r="O121" s="167">
        <f t="shared" si="32"/>
        <v>0</v>
      </c>
      <c r="P121" s="168" t="str">
        <f t="shared" si="33"/>
        <v/>
      </c>
      <c r="Q121" s="168" t="str">
        <f t="shared" si="34"/>
        <v/>
      </c>
      <c r="R121" s="167">
        <f t="shared" si="35"/>
        <v>0</v>
      </c>
      <c r="S121" s="168" t="str">
        <f t="shared" si="36"/>
        <v/>
      </c>
      <c r="T121" s="168" t="str">
        <f t="shared" si="37"/>
        <v/>
      </c>
      <c r="U121" s="169" t="str">
        <f t="shared" si="20"/>
        <v/>
      </c>
      <c r="V121" s="169"/>
      <c r="W121" s="169"/>
      <c r="X121" s="169"/>
      <c r="Y121" s="169"/>
      <c r="Z121" s="170" t="str">
        <f t="shared" si="21"/>
        <v/>
      </c>
      <c r="AC121" s="171">
        <f t="shared" si="22"/>
        <v>0</v>
      </c>
    </row>
    <row r="122" spans="2:29" ht="15.75" hidden="1" x14ac:dyDescent="0.25">
      <c r="B122" s="125" t="str">
        <f t="shared" si="19"/>
        <v/>
      </c>
      <c r="C122" s="126" t="str">
        <f>סיכום!C122</f>
        <v/>
      </c>
      <c r="D122" s="165"/>
      <c r="E122" s="127" t="str">
        <f>סיכום!H122</f>
        <v/>
      </c>
      <c r="F122" s="166" t="str">
        <f t="shared" si="23"/>
        <v/>
      </c>
      <c r="G122" s="127" t="str">
        <f t="shared" si="24"/>
        <v/>
      </c>
      <c r="H122" s="127" t="str">
        <f t="shared" si="25"/>
        <v/>
      </c>
      <c r="I122" s="167">
        <f t="shared" si="26"/>
        <v>0</v>
      </c>
      <c r="J122" s="168" t="str">
        <f t="shared" si="27"/>
        <v/>
      </c>
      <c r="K122" s="168" t="str">
        <f t="shared" si="28"/>
        <v/>
      </c>
      <c r="L122" s="167">
        <f t="shared" si="29"/>
        <v>0</v>
      </c>
      <c r="M122" s="168" t="str">
        <f t="shared" si="30"/>
        <v/>
      </c>
      <c r="N122" s="168" t="str">
        <f t="shared" si="31"/>
        <v/>
      </c>
      <c r="O122" s="167">
        <f t="shared" si="32"/>
        <v>0</v>
      </c>
      <c r="P122" s="168" t="str">
        <f t="shared" si="33"/>
        <v/>
      </c>
      <c r="Q122" s="168" t="str">
        <f t="shared" si="34"/>
        <v/>
      </c>
      <c r="R122" s="167">
        <f t="shared" si="35"/>
        <v>0</v>
      </c>
      <c r="S122" s="168" t="str">
        <f t="shared" si="36"/>
        <v/>
      </c>
      <c r="T122" s="168" t="str">
        <f t="shared" si="37"/>
        <v/>
      </c>
      <c r="U122" s="169" t="str">
        <f t="shared" si="20"/>
        <v/>
      </c>
      <c r="V122" s="169"/>
      <c r="W122" s="169"/>
      <c r="X122" s="169"/>
      <c r="Y122" s="169"/>
      <c r="Z122" s="170" t="str">
        <f t="shared" si="21"/>
        <v/>
      </c>
      <c r="AC122" s="171">
        <f t="shared" si="22"/>
        <v>0</v>
      </c>
    </row>
    <row r="123" spans="2:29" ht="15.75" hidden="1" x14ac:dyDescent="0.25">
      <c r="B123" s="125" t="str">
        <f t="shared" si="19"/>
        <v/>
      </c>
      <c r="C123" s="126" t="str">
        <f>סיכום!C123</f>
        <v/>
      </c>
      <c r="D123" s="165"/>
      <c r="E123" s="127" t="str">
        <f>סיכום!H123</f>
        <v/>
      </c>
      <c r="F123" s="166" t="str">
        <f t="shared" si="23"/>
        <v/>
      </c>
      <c r="G123" s="127" t="str">
        <f t="shared" si="24"/>
        <v/>
      </c>
      <c r="H123" s="127" t="str">
        <f t="shared" si="25"/>
        <v/>
      </c>
      <c r="I123" s="167">
        <f t="shared" si="26"/>
        <v>0</v>
      </c>
      <c r="J123" s="168" t="str">
        <f t="shared" si="27"/>
        <v/>
      </c>
      <c r="K123" s="168" t="str">
        <f t="shared" si="28"/>
        <v/>
      </c>
      <c r="L123" s="167">
        <f t="shared" si="29"/>
        <v>0</v>
      </c>
      <c r="M123" s="168" t="str">
        <f t="shared" si="30"/>
        <v/>
      </c>
      <c r="N123" s="168" t="str">
        <f t="shared" si="31"/>
        <v/>
      </c>
      <c r="O123" s="167">
        <f t="shared" si="32"/>
        <v>0</v>
      </c>
      <c r="P123" s="168" t="str">
        <f t="shared" si="33"/>
        <v/>
      </c>
      <c r="Q123" s="168" t="str">
        <f t="shared" si="34"/>
        <v/>
      </c>
      <c r="R123" s="167">
        <f t="shared" si="35"/>
        <v>0</v>
      </c>
      <c r="S123" s="168" t="str">
        <f t="shared" si="36"/>
        <v/>
      </c>
      <c r="T123" s="168" t="str">
        <f t="shared" si="37"/>
        <v/>
      </c>
      <c r="U123" s="169" t="str">
        <f t="shared" si="20"/>
        <v/>
      </c>
      <c r="V123" s="169"/>
      <c r="W123" s="169"/>
      <c r="X123" s="169"/>
      <c r="Y123" s="169"/>
      <c r="Z123" s="170" t="str">
        <f t="shared" si="21"/>
        <v/>
      </c>
      <c r="AC123" s="171">
        <f t="shared" si="22"/>
        <v>0</v>
      </c>
    </row>
    <row r="124" spans="2:29" ht="15.75" hidden="1" x14ac:dyDescent="0.25">
      <c r="B124" s="125" t="str">
        <f t="shared" si="19"/>
        <v/>
      </c>
      <c r="C124" s="126" t="str">
        <f>סיכום!C124</f>
        <v/>
      </c>
      <c r="D124" s="165"/>
      <c r="E124" s="127" t="str">
        <f>סיכום!H124</f>
        <v/>
      </c>
      <c r="F124" s="166" t="str">
        <f t="shared" si="23"/>
        <v/>
      </c>
      <c r="G124" s="127" t="str">
        <f t="shared" si="24"/>
        <v/>
      </c>
      <c r="H124" s="127" t="str">
        <f t="shared" si="25"/>
        <v/>
      </c>
      <c r="I124" s="167">
        <f t="shared" si="26"/>
        <v>0</v>
      </c>
      <c r="J124" s="168" t="str">
        <f t="shared" si="27"/>
        <v/>
      </c>
      <c r="K124" s="168" t="str">
        <f t="shared" si="28"/>
        <v/>
      </c>
      <c r="L124" s="167">
        <f t="shared" si="29"/>
        <v>0</v>
      </c>
      <c r="M124" s="168" t="str">
        <f t="shared" si="30"/>
        <v/>
      </c>
      <c r="N124" s="168" t="str">
        <f t="shared" si="31"/>
        <v/>
      </c>
      <c r="O124" s="167">
        <f t="shared" si="32"/>
        <v>0</v>
      </c>
      <c r="P124" s="168" t="str">
        <f t="shared" si="33"/>
        <v/>
      </c>
      <c r="Q124" s="168" t="str">
        <f t="shared" si="34"/>
        <v/>
      </c>
      <c r="R124" s="167">
        <f t="shared" si="35"/>
        <v>0</v>
      </c>
      <c r="S124" s="168" t="str">
        <f t="shared" si="36"/>
        <v/>
      </c>
      <c r="T124" s="168" t="str">
        <f t="shared" si="37"/>
        <v/>
      </c>
      <c r="U124" s="169" t="str">
        <f t="shared" si="20"/>
        <v/>
      </c>
      <c r="V124" s="169"/>
      <c r="W124" s="169"/>
      <c r="X124" s="169"/>
      <c r="Y124" s="169"/>
      <c r="Z124" s="170" t="str">
        <f t="shared" si="21"/>
        <v/>
      </c>
      <c r="AC124" s="171">
        <f t="shared" si="22"/>
        <v>0</v>
      </c>
    </row>
    <row r="125" spans="2:29" ht="15.75" hidden="1" x14ac:dyDescent="0.25">
      <c r="B125" s="125" t="str">
        <f t="shared" si="19"/>
        <v/>
      </c>
      <c r="C125" s="126" t="str">
        <f>סיכום!C125</f>
        <v/>
      </c>
      <c r="D125" s="165"/>
      <c r="E125" s="127" t="str">
        <f>סיכום!H125</f>
        <v/>
      </c>
      <c r="F125" s="166" t="str">
        <f t="shared" si="23"/>
        <v/>
      </c>
      <c r="G125" s="127" t="str">
        <f t="shared" si="24"/>
        <v/>
      </c>
      <c r="H125" s="127" t="str">
        <f t="shared" si="25"/>
        <v/>
      </c>
      <c r="I125" s="167">
        <f t="shared" si="26"/>
        <v>0</v>
      </c>
      <c r="J125" s="168" t="str">
        <f t="shared" si="27"/>
        <v/>
      </c>
      <c r="K125" s="168" t="str">
        <f t="shared" si="28"/>
        <v/>
      </c>
      <c r="L125" s="167">
        <f t="shared" si="29"/>
        <v>0</v>
      </c>
      <c r="M125" s="168" t="str">
        <f t="shared" si="30"/>
        <v/>
      </c>
      <c r="N125" s="168" t="str">
        <f t="shared" si="31"/>
        <v/>
      </c>
      <c r="O125" s="167">
        <f t="shared" si="32"/>
        <v>0</v>
      </c>
      <c r="P125" s="168" t="str">
        <f t="shared" si="33"/>
        <v/>
      </c>
      <c r="Q125" s="168" t="str">
        <f t="shared" si="34"/>
        <v/>
      </c>
      <c r="R125" s="167">
        <f t="shared" si="35"/>
        <v>0</v>
      </c>
      <c r="S125" s="168" t="str">
        <f t="shared" si="36"/>
        <v/>
      </c>
      <c r="T125" s="168" t="str">
        <f t="shared" si="37"/>
        <v/>
      </c>
      <c r="U125" s="169" t="str">
        <f t="shared" si="20"/>
        <v/>
      </c>
      <c r="V125" s="169"/>
      <c r="W125" s="169"/>
      <c r="X125" s="169"/>
      <c r="Y125" s="169"/>
      <c r="Z125" s="170" t="str">
        <f t="shared" si="21"/>
        <v/>
      </c>
      <c r="AC125" s="171">
        <f t="shared" si="22"/>
        <v>0</v>
      </c>
    </row>
    <row r="126" spans="2:29" ht="15.75" hidden="1" x14ac:dyDescent="0.25">
      <c r="B126" s="125" t="str">
        <f t="shared" si="19"/>
        <v/>
      </c>
      <c r="C126" s="126" t="str">
        <f>סיכום!C126</f>
        <v/>
      </c>
      <c r="D126" s="165"/>
      <c r="E126" s="127" t="str">
        <f>סיכום!H126</f>
        <v/>
      </c>
      <c r="F126" s="166" t="str">
        <f t="shared" si="23"/>
        <v/>
      </c>
      <c r="G126" s="127" t="str">
        <f t="shared" si="24"/>
        <v/>
      </c>
      <c r="H126" s="127" t="str">
        <f t="shared" si="25"/>
        <v/>
      </c>
      <c r="I126" s="167">
        <f t="shared" si="26"/>
        <v>0</v>
      </c>
      <c r="J126" s="168" t="str">
        <f t="shared" si="27"/>
        <v/>
      </c>
      <c r="K126" s="168" t="str">
        <f t="shared" si="28"/>
        <v/>
      </c>
      <c r="L126" s="167">
        <f t="shared" si="29"/>
        <v>0</v>
      </c>
      <c r="M126" s="168" t="str">
        <f t="shared" si="30"/>
        <v/>
      </c>
      <c r="N126" s="168" t="str">
        <f t="shared" si="31"/>
        <v/>
      </c>
      <c r="O126" s="167">
        <f t="shared" si="32"/>
        <v>0</v>
      </c>
      <c r="P126" s="168" t="str">
        <f t="shared" si="33"/>
        <v/>
      </c>
      <c r="Q126" s="168" t="str">
        <f t="shared" si="34"/>
        <v/>
      </c>
      <c r="R126" s="167">
        <f t="shared" si="35"/>
        <v>0</v>
      </c>
      <c r="S126" s="168" t="str">
        <f t="shared" si="36"/>
        <v/>
      </c>
      <c r="T126" s="168" t="str">
        <f t="shared" si="37"/>
        <v/>
      </c>
      <c r="U126" s="169" t="str">
        <f t="shared" si="20"/>
        <v/>
      </c>
      <c r="V126" s="169"/>
      <c r="W126" s="169"/>
      <c r="X126" s="169"/>
      <c r="Y126" s="169"/>
      <c r="Z126" s="170" t="str">
        <f t="shared" si="21"/>
        <v/>
      </c>
      <c r="AC126" s="171">
        <f t="shared" si="22"/>
        <v>0</v>
      </c>
    </row>
    <row r="127" spans="2:29" ht="15.75" hidden="1" x14ac:dyDescent="0.25">
      <c r="B127" s="125" t="str">
        <f t="shared" si="19"/>
        <v/>
      </c>
      <c r="C127" s="126" t="str">
        <f>סיכום!C127</f>
        <v/>
      </c>
      <c r="D127" s="165"/>
      <c r="E127" s="127" t="str">
        <f>סיכום!H127</f>
        <v/>
      </c>
      <c r="F127" s="166" t="str">
        <f t="shared" si="23"/>
        <v/>
      </c>
      <c r="G127" s="127" t="str">
        <f t="shared" si="24"/>
        <v/>
      </c>
      <c r="H127" s="127" t="str">
        <f t="shared" si="25"/>
        <v/>
      </c>
      <c r="I127" s="167">
        <f t="shared" si="26"/>
        <v>0</v>
      </c>
      <c r="J127" s="168" t="str">
        <f t="shared" si="27"/>
        <v/>
      </c>
      <c r="K127" s="168" t="str">
        <f t="shared" si="28"/>
        <v/>
      </c>
      <c r="L127" s="167">
        <f t="shared" si="29"/>
        <v>0</v>
      </c>
      <c r="M127" s="168" t="str">
        <f t="shared" si="30"/>
        <v/>
      </c>
      <c r="N127" s="168" t="str">
        <f t="shared" si="31"/>
        <v/>
      </c>
      <c r="O127" s="167">
        <f t="shared" si="32"/>
        <v>0</v>
      </c>
      <c r="P127" s="168" t="str">
        <f t="shared" si="33"/>
        <v/>
      </c>
      <c r="Q127" s="168" t="str">
        <f t="shared" si="34"/>
        <v/>
      </c>
      <c r="R127" s="167">
        <f t="shared" si="35"/>
        <v>0</v>
      </c>
      <c r="S127" s="168" t="str">
        <f t="shared" si="36"/>
        <v/>
      </c>
      <c r="T127" s="168" t="str">
        <f t="shared" si="37"/>
        <v/>
      </c>
      <c r="U127" s="169" t="str">
        <f t="shared" si="20"/>
        <v/>
      </c>
      <c r="V127" s="169"/>
      <c r="W127" s="169"/>
      <c r="X127" s="169"/>
      <c r="Y127" s="169"/>
      <c r="Z127" s="170" t="str">
        <f t="shared" si="21"/>
        <v/>
      </c>
      <c r="AC127" s="171">
        <f t="shared" si="22"/>
        <v>0</v>
      </c>
    </row>
    <row r="128" spans="2:29" ht="15.75" hidden="1" x14ac:dyDescent="0.25">
      <c r="B128" s="125" t="str">
        <f t="shared" si="19"/>
        <v/>
      </c>
      <c r="C128" s="126" t="str">
        <f>סיכום!C128</f>
        <v/>
      </c>
      <c r="D128" s="165"/>
      <c r="E128" s="127" t="str">
        <f>סיכום!H128</f>
        <v/>
      </c>
      <c r="F128" s="166" t="str">
        <f t="shared" si="23"/>
        <v/>
      </c>
      <c r="G128" s="127" t="str">
        <f t="shared" si="24"/>
        <v/>
      </c>
      <c r="H128" s="127" t="str">
        <f t="shared" si="25"/>
        <v/>
      </c>
      <c r="I128" s="167">
        <f t="shared" si="26"/>
        <v>0</v>
      </c>
      <c r="J128" s="168" t="str">
        <f t="shared" si="27"/>
        <v/>
      </c>
      <c r="K128" s="168" t="str">
        <f t="shared" si="28"/>
        <v/>
      </c>
      <c r="L128" s="167">
        <f t="shared" si="29"/>
        <v>0</v>
      </c>
      <c r="M128" s="168" t="str">
        <f t="shared" si="30"/>
        <v/>
      </c>
      <c r="N128" s="168" t="str">
        <f t="shared" si="31"/>
        <v/>
      </c>
      <c r="O128" s="167">
        <f t="shared" si="32"/>
        <v>0</v>
      </c>
      <c r="P128" s="168" t="str">
        <f t="shared" si="33"/>
        <v/>
      </c>
      <c r="Q128" s="168" t="str">
        <f t="shared" si="34"/>
        <v/>
      </c>
      <c r="R128" s="167">
        <f t="shared" si="35"/>
        <v>0</v>
      </c>
      <c r="S128" s="168" t="str">
        <f t="shared" si="36"/>
        <v/>
      </c>
      <c r="T128" s="168" t="str">
        <f t="shared" si="37"/>
        <v/>
      </c>
      <c r="U128" s="169" t="str">
        <f t="shared" si="20"/>
        <v/>
      </c>
      <c r="V128" s="169"/>
      <c r="W128" s="169"/>
      <c r="X128" s="169"/>
      <c r="Y128" s="169"/>
      <c r="Z128" s="170" t="str">
        <f t="shared" si="21"/>
        <v/>
      </c>
      <c r="AC128" s="171">
        <f t="shared" si="22"/>
        <v>0</v>
      </c>
    </row>
    <row r="129" spans="2:29" ht="15.75" hidden="1" x14ac:dyDescent="0.25">
      <c r="B129" s="125" t="str">
        <f t="shared" si="19"/>
        <v/>
      </c>
      <c r="C129" s="126" t="str">
        <f>סיכום!C129</f>
        <v/>
      </c>
      <c r="D129" s="165"/>
      <c r="E129" s="127" t="str">
        <f>סיכום!H129</f>
        <v/>
      </c>
      <c r="F129" s="166" t="str">
        <f t="shared" si="23"/>
        <v/>
      </c>
      <c r="G129" s="127" t="str">
        <f t="shared" si="24"/>
        <v/>
      </c>
      <c r="H129" s="127" t="str">
        <f t="shared" si="25"/>
        <v/>
      </c>
      <c r="I129" s="167">
        <f t="shared" si="26"/>
        <v>0</v>
      </c>
      <c r="J129" s="168" t="str">
        <f t="shared" si="27"/>
        <v/>
      </c>
      <c r="K129" s="168" t="str">
        <f t="shared" si="28"/>
        <v/>
      </c>
      <c r="L129" s="167">
        <f t="shared" si="29"/>
        <v>0</v>
      </c>
      <c r="M129" s="168" t="str">
        <f t="shared" si="30"/>
        <v/>
      </c>
      <c r="N129" s="168" t="str">
        <f t="shared" si="31"/>
        <v/>
      </c>
      <c r="O129" s="167">
        <f t="shared" si="32"/>
        <v>0</v>
      </c>
      <c r="P129" s="168" t="str">
        <f t="shared" si="33"/>
        <v/>
      </c>
      <c r="Q129" s="168" t="str">
        <f t="shared" si="34"/>
        <v/>
      </c>
      <c r="R129" s="167">
        <f t="shared" si="35"/>
        <v>0</v>
      </c>
      <c r="S129" s="168" t="str">
        <f t="shared" si="36"/>
        <v/>
      </c>
      <c r="T129" s="168" t="str">
        <f t="shared" si="37"/>
        <v/>
      </c>
      <c r="U129" s="169" t="str">
        <f t="shared" si="20"/>
        <v/>
      </c>
      <c r="V129" s="169"/>
      <c r="W129" s="169"/>
      <c r="X129" s="169"/>
      <c r="Y129" s="169"/>
      <c r="Z129" s="170" t="str">
        <f t="shared" si="21"/>
        <v/>
      </c>
      <c r="AC129" s="171">
        <f t="shared" si="22"/>
        <v>0</v>
      </c>
    </row>
    <row r="130" spans="2:29" ht="16.5" hidden="1" thickBot="1" x14ac:dyDescent="0.3">
      <c r="B130" s="125" t="str">
        <f t="shared" si="19"/>
        <v/>
      </c>
      <c r="C130" s="126" t="str">
        <f>סיכום!C130</f>
        <v/>
      </c>
      <c r="D130" s="165"/>
      <c r="E130" s="127" t="str">
        <f>סיכום!H130</f>
        <v/>
      </c>
      <c r="F130" s="166" t="str">
        <f t="shared" si="23"/>
        <v/>
      </c>
      <c r="G130" s="127" t="str">
        <f t="shared" si="24"/>
        <v/>
      </c>
      <c r="H130" s="127" t="str">
        <f t="shared" si="25"/>
        <v/>
      </c>
      <c r="I130" s="167">
        <f t="shared" si="26"/>
        <v>0</v>
      </c>
      <c r="J130" s="168" t="str">
        <f t="shared" si="27"/>
        <v/>
      </c>
      <c r="K130" s="168" t="str">
        <f t="shared" si="28"/>
        <v/>
      </c>
      <c r="L130" s="167">
        <f t="shared" si="29"/>
        <v>0</v>
      </c>
      <c r="M130" s="168" t="str">
        <f t="shared" si="30"/>
        <v/>
      </c>
      <c r="N130" s="168" t="str">
        <f t="shared" si="31"/>
        <v/>
      </c>
      <c r="O130" s="167">
        <f t="shared" si="32"/>
        <v>0</v>
      </c>
      <c r="P130" s="168" t="str">
        <f t="shared" si="33"/>
        <v/>
      </c>
      <c r="Q130" s="168" t="str">
        <f t="shared" si="34"/>
        <v/>
      </c>
      <c r="R130" s="167">
        <f t="shared" si="35"/>
        <v>0</v>
      </c>
      <c r="S130" s="168" t="str">
        <f t="shared" si="36"/>
        <v/>
      </c>
      <c r="T130" s="168" t="str">
        <f t="shared" si="37"/>
        <v/>
      </c>
      <c r="U130" s="169" t="str">
        <f t="shared" si="20"/>
        <v/>
      </c>
      <c r="V130" s="169"/>
      <c r="W130" s="169"/>
      <c r="X130" s="169"/>
      <c r="Y130" s="169"/>
      <c r="Z130" s="170" t="str">
        <f t="shared" si="21"/>
        <v/>
      </c>
      <c r="AC130" s="171">
        <f t="shared" si="22"/>
        <v>0</v>
      </c>
    </row>
    <row r="131" spans="2:29" ht="18.75" thickBot="1" x14ac:dyDescent="0.3">
      <c r="B131" s="536" t="s">
        <v>8</v>
      </c>
      <c r="C131" s="536"/>
      <c r="D131" s="137">
        <f>SUM(D31:D130)</f>
        <v>180000</v>
      </c>
      <c r="E131" s="137">
        <f ca="1">SUM(E31:E130)</f>
        <v>279168</v>
      </c>
      <c r="F131" s="137"/>
      <c r="G131" s="137">
        <f t="shared" ref="G131:Z131" ca="1" si="38">SUM(G31:G130)</f>
        <v>107829.61943742682</v>
      </c>
      <c r="H131" s="137">
        <f t="shared" ca="1" si="38"/>
        <v>279168</v>
      </c>
      <c r="I131" s="137">
        <f t="shared" ca="1" si="38"/>
        <v>3</v>
      </c>
      <c r="J131" s="137">
        <f t="shared" ca="1" si="38"/>
        <v>150000</v>
      </c>
      <c r="K131" s="137">
        <f t="shared" ca="1" si="38"/>
        <v>150000</v>
      </c>
      <c r="L131" s="137">
        <f t="shared" ca="1" si="38"/>
        <v>3</v>
      </c>
      <c r="M131" s="137">
        <f t="shared" ca="1" si="38"/>
        <v>150000</v>
      </c>
      <c r="N131" s="137">
        <f t="shared" ca="1" si="38"/>
        <v>150000</v>
      </c>
      <c r="O131" s="137">
        <f t="shared" ca="1" si="38"/>
        <v>3</v>
      </c>
      <c r="P131" s="137">
        <f t="shared" ca="1" si="38"/>
        <v>150000</v>
      </c>
      <c r="Q131" s="137">
        <f t="shared" ca="1" si="38"/>
        <v>150000</v>
      </c>
      <c r="R131" s="137">
        <f t="shared" ca="1" si="38"/>
        <v>3</v>
      </c>
      <c r="S131" s="137">
        <f t="shared" ca="1" si="38"/>
        <v>150000</v>
      </c>
      <c r="T131" s="137">
        <f t="shared" ca="1" si="38"/>
        <v>150000</v>
      </c>
      <c r="U131" s="137">
        <f t="shared" ca="1" si="38"/>
        <v>150000</v>
      </c>
      <c r="V131" s="137"/>
      <c r="W131" s="137"/>
      <c r="X131" s="137"/>
      <c r="Y131" s="137"/>
      <c r="Z131" s="172">
        <f t="shared" ca="1" si="38"/>
        <v>1</v>
      </c>
    </row>
  </sheetData>
  <sheetProtection password="CC01" sheet="1" objects="1" scenarios="1" formatColumns="0" formatRows="0"/>
  <mergeCells count="12">
    <mergeCell ref="F2:U2"/>
    <mergeCell ref="AC29:AC30"/>
    <mergeCell ref="B131:C131"/>
    <mergeCell ref="B28:Z28"/>
    <mergeCell ref="B29:B30"/>
    <mergeCell ref="C29:C30"/>
    <mergeCell ref="E29:E30"/>
    <mergeCell ref="F29:F30"/>
    <mergeCell ref="G29:G30"/>
    <mergeCell ref="H29:H30"/>
    <mergeCell ref="U29:U30"/>
    <mergeCell ref="Z29:Z30"/>
  </mergeCells>
  <conditionalFormatting sqref="I31:T130">
    <cfRule type="containsText" dxfId="303" priority="8" operator="containsText" text="הזנה שגויה">
      <formula>NOT(ISERROR(SEARCH("הזנה שגויה",I31)))</formula>
    </cfRule>
  </conditionalFormatting>
  <conditionalFormatting sqref="B31:C130 E31:H130 U32:Z130 V31:Z31">
    <cfRule type="containsBlanks" dxfId="302" priority="7">
      <formula>LEN(TRIM(B31))=0</formula>
    </cfRule>
  </conditionalFormatting>
  <conditionalFormatting sqref="D31:D130">
    <cfRule type="expression" dxfId="301" priority="5">
      <formula>AND($D31="",D31&lt;&gt;"")</formula>
    </cfRule>
    <cfRule type="expression" dxfId="300" priority="6">
      <formula>$C31&lt;&gt;""</formula>
    </cfRule>
  </conditionalFormatting>
  <conditionalFormatting sqref="C1">
    <cfRule type="containsBlanks" dxfId="299" priority="4">
      <formula>LEN(TRIM(C1))=0</formula>
    </cfRule>
  </conditionalFormatting>
  <conditionalFormatting sqref="C2">
    <cfRule type="containsBlanks" dxfId="298" priority="3">
      <formula>LEN(TRIM(C2))=0</formula>
    </cfRule>
  </conditionalFormatting>
  <conditionalFormatting sqref="U31:U130">
    <cfRule type="containsBlanks" dxfId="297" priority="1">
      <formula>LEN(TRIM(U31))=0</formula>
    </cfRule>
  </conditionalFormatting>
  <dataValidations count="1">
    <dataValidation type="decimal" operator="greaterThanOrEqual" allowBlank="1" showInputMessage="1" showErrorMessage="1" error="יש להזין מספר שאינו שלילי" sqref="D31:D130">
      <formula1>0</formula1>
    </dataValidation>
  </dataValidations>
  <printOptions horizontalCentered="1"/>
  <pageMargins left="0.17" right="0.27" top="0.74803149606299213" bottom="0.74803149606299213" header="0.31496062992125984" footer="0.31496062992125984"/>
  <pageSetup paperSize="9" orientation="landscape" horizontalDpi="1200" verticalDpi="1200" r:id="rId1"/>
  <headerFooter>
    <oddHeader>&amp;C&amp;"-,מודגש"&amp;Uמבחנים לתמיכה של משרד התרבות והספורט</oddHeader>
    <oddFooter>&amp;Lא. חפץ ושות'
יעוץ כלכלי&amp;C&amp;P</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id="{53A57F84-BA22-4909-9D02-6C52B796E2CD}">
            <xm:f>NOT(ISERROR(SEARCH($AF$1,E31)))</xm:f>
            <xm:f>$AF$1</xm:f>
            <x14:dxf>
              <fill>
                <patternFill>
                  <bgColor rgb="FFFF0000"/>
                </patternFill>
              </fill>
            </x14:dxf>
          </x14:cfRule>
          <xm:sqref>E31:E130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pageSetUpPr fitToPage="1"/>
  </sheetPr>
  <dimension ref="A1:BT131"/>
  <sheetViews>
    <sheetView rightToLeft="1" view="pageBreakPreview" topLeftCell="B1" zoomScale="90" zoomScaleNormal="80" zoomScaleSheetLayoutView="90" workbookViewId="0">
      <pane ySplit="30" topLeftCell="A31" activePane="bottomLeft" state="frozen"/>
      <selection activeCell="E35" sqref="E35"/>
      <selection pane="bottomLeft" activeCell="F2" sqref="F2"/>
    </sheetView>
  </sheetViews>
  <sheetFormatPr defaultColWidth="8" defaultRowHeight="15" x14ac:dyDescent="0.25"/>
  <cols>
    <col min="1" max="1" width="3.85546875" style="150" hidden="1" customWidth="1"/>
    <col min="2" max="2" width="7.85546875" style="150" customWidth="1"/>
    <col min="3" max="3" width="25" style="150" customWidth="1"/>
    <col min="4" max="4" width="15" style="150" customWidth="1"/>
    <col min="5" max="5" width="14.5703125" style="150" customWidth="1"/>
    <col min="6" max="7" width="12.42578125" style="150" customWidth="1"/>
    <col min="8" max="8" width="13.42578125" style="150" customWidth="1"/>
    <col min="9" max="11" width="8" style="150" hidden="1" customWidth="1"/>
    <col min="12" max="12" width="14.5703125" style="150" hidden="1" customWidth="1"/>
    <col min="13" max="18" width="14" style="150" hidden="1" customWidth="1"/>
    <col min="19" max="72" width="12.28515625" style="150" hidden="1" customWidth="1"/>
    <col min="73" max="200" width="0" style="150" hidden="1" customWidth="1"/>
    <col min="201" max="16384" width="8" style="150"/>
  </cols>
  <sheetData>
    <row r="1" spans="2:32" ht="18" x14ac:dyDescent="0.2">
      <c r="B1" s="70" t="str">
        <f>'פרמטרים לעקרונות חישוב התמיכה'!$B$1</f>
        <v>שנה</v>
      </c>
      <c r="C1" s="23">
        <f>'פרמטרים לעקרונות חישוב התמיכה'!$C$1</f>
        <v>2018</v>
      </c>
      <c r="AF1" s="159" t="s">
        <v>27</v>
      </c>
    </row>
    <row r="2" spans="2:32" ht="33.75" customHeight="1" thickBot="1" x14ac:dyDescent="0.3">
      <c r="B2" s="72" t="str">
        <f>'פרמטרים לעקרונות חישוב התמיכה'!$B$2</f>
        <v>תקציב</v>
      </c>
      <c r="C2" s="32">
        <f>'פרמטרים לעקרונות חישוב התמיכה'!$C$2</f>
        <v>279168</v>
      </c>
    </row>
    <row r="4" spans="2:32" hidden="1" x14ac:dyDescent="0.25"/>
    <row r="5" spans="2:32" hidden="1" x14ac:dyDescent="0.25"/>
    <row r="6" spans="2:32" hidden="1" x14ac:dyDescent="0.25"/>
    <row r="7" spans="2:32" hidden="1" x14ac:dyDescent="0.25"/>
    <row r="8" spans="2:32" hidden="1" x14ac:dyDescent="0.25"/>
    <row r="9" spans="2:32" hidden="1" x14ac:dyDescent="0.25"/>
    <row r="10" spans="2:32" hidden="1" x14ac:dyDescent="0.25"/>
    <row r="11" spans="2:32" hidden="1" x14ac:dyDescent="0.25"/>
    <row r="12" spans="2:32" hidden="1" x14ac:dyDescent="0.25"/>
    <row r="13" spans="2:32" hidden="1" x14ac:dyDescent="0.25"/>
    <row r="14" spans="2:32" hidden="1" x14ac:dyDescent="0.25"/>
    <row r="15" spans="2:32" hidden="1" x14ac:dyDescent="0.25"/>
    <row r="16" spans="2:32" hidden="1" x14ac:dyDescent="0.25"/>
    <row r="17" spans="2:72" hidden="1" x14ac:dyDescent="0.25"/>
    <row r="18" spans="2:72" hidden="1" x14ac:dyDescent="0.25"/>
    <row r="19" spans="2:72" hidden="1" x14ac:dyDescent="0.25"/>
    <row r="20" spans="2:72" hidden="1" x14ac:dyDescent="0.25"/>
    <row r="21" spans="2:72" hidden="1" x14ac:dyDescent="0.25"/>
    <row r="22" spans="2:72" hidden="1" x14ac:dyDescent="0.25"/>
    <row r="23" spans="2:72" hidden="1" x14ac:dyDescent="0.25"/>
    <row r="24" spans="2:72" hidden="1" x14ac:dyDescent="0.25"/>
    <row r="25" spans="2:72" hidden="1" x14ac:dyDescent="0.25"/>
    <row r="26" spans="2:72" hidden="1" x14ac:dyDescent="0.25"/>
    <row r="27" spans="2:72" ht="15.75" thickBot="1" x14ac:dyDescent="0.3"/>
    <row r="28" spans="2:72" ht="21" customHeight="1" thickBot="1" x14ac:dyDescent="0.3">
      <c r="B28" s="548" t="str">
        <f ca="1">MID(CELL("filename",B30),FIND("]",CELL("filename",C30),1)+1,99)</f>
        <v>קיזוזים בגין איחורים</v>
      </c>
      <c r="C28" s="549"/>
      <c r="D28" s="549"/>
      <c r="E28" s="549"/>
      <c r="F28" s="549"/>
      <c r="G28" s="549"/>
      <c r="H28" s="550"/>
      <c r="M28" s="150">
        <f t="shared" ref="M28:BT28" si="0">L28+1</f>
        <v>1</v>
      </c>
      <c r="N28" s="150">
        <f t="shared" si="0"/>
        <v>2</v>
      </c>
      <c r="O28" s="150">
        <f t="shared" si="0"/>
        <v>3</v>
      </c>
      <c r="P28" s="150">
        <f t="shared" si="0"/>
        <v>4</v>
      </c>
      <c r="Q28" s="150">
        <f t="shared" si="0"/>
        <v>5</v>
      </c>
      <c r="R28" s="150">
        <f t="shared" si="0"/>
        <v>6</v>
      </c>
      <c r="S28" s="150">
        <f t="shared" si="0"/>
        <v>7</v>
      </c>
      <c r="T28" s="150">
        <f t="shared" si="0"/>
        <v>8</v>
      </c>
      <c r="U28" s="150">
        <f t="shared" si="0"/>
        <v>9</v>
      </c>
      <c r="V28" s="150">
        <f t="shared" si="0"/>
        <v>10</v>
      </c>
      <c r="W28" s="150">
        <f t="shared" si="0"/>
        <v>11</v>
      </c>
      <c r="X28" s="150">
        <f t="shared" si="0"/>
        <v>12</v>
      </c>
      <c r="Y28" s="150">
        <f t="shared" si="0"/>
        <v>13</v>
      </c>
      <c r="Z28" s="150">
        <f t="shared" si="0"/>
        <v>14</v>
      </c>
      <c r="AA28" s="150">
        <f t="shared" si="0"/>
        <v>15</v>
      </c>
      <c r="AB28" s="150">
        <f t="shared" si="0"/>
        <v>16</v>
      </c>
      <c r="AC28" s="150">
        <f t="shared" si="0"/>
        <v>17</v>
      </c>
      <c r="AD28" s="150">
        <f t="shared" si="0"/>
        <v>18</v>
      </c>
      <c r="AE28" s="150">
        <f t="shared" si="0"/>
        <v>19</v>
      </c>
      <c r="AF28" s="150">
        <f t="shared" si="0"/>
        <v>20</v>
      </c>
      <c r="AG28" s="150">
        <f t="shared" si="0"/>
        <v>21</v>
      </c>
      <c r="AH28" s="150">
        <f t="shared" si="0"/>
        <v>22</v>
      </c>
      <c r="AI28" s="150">
        <f t="shared" si="0"/>
        <v>23</v>
      </c>
      <c r="AJ28" s="150">
        <f>AI28+1</f>
        <v>24</v>
      </c>
      <c r="AK28" s="150">
        <f t="shared" si="0"/>
        <v>25</v>
      </c>
      <c r="AL28" s="150">
        <f t="shared" si="0"/>
        <v>26</v>
      </c>
      <c r="AM28" s="150">
        <f t="shared" si="0"/>
        <v>27</v>
      </c>
      <c r="AN28" s="150">
        <f t="shared" si="0"/>
        <v>28</v>
      </c>
      <c r="AO28" s="150">
        <f t="shared" si="0"/>
        <v>29</v>
      </c>
      <c r="AP28" s="150">
        <f t="shared" si="0"/>
        <v>30</v>
      </c>
      <c r="AQ28" s="150">
        <f t="shared" si="0"/>
        <v>31</v>
      </c>
      <c r="AR28" s="150">
        <f t="shared" si="0"/>
        <v>32</v>
      </c>
      <c r="AS28" s="150">
        <f t="shared" si="0"/>
        <v>33</v>
      </c>
      <c r="AT28" s="150">
        <f t="shared" si="0"/>
        <v>34</v>
      </c>
      <c r="AU28" s="150">
        <f t="shared" si="0"/>
        <v>35</v>
      </c>
      <c r="AV28" s="150">
        <f t="shared" si="0"/>
        <v>36</v>
      </c>
      <c r="AW28" s="150">
        <f t="shared" si="0"/>
        <v>37</v>
      </c>
      <c r="AX28" s="150">
        <f t="shared" si="0"/>
        <v>38</v>
      </c>
      <c r="AY28" s="150">
        <f t="shared" si="0"/>
        <v>39</v>
      </c>
      <c r="AZ28" s="150">
        <f t="shared" si="0"/>
        <v>40</v>
      </c>
      <c r="BA28" s="150">
        <f t="shared" si="0"/>
        <v>41</v>
      </c>
      <c r="BB28" s="150">
        <f t="shared" si="0"/>
        <v>42</v>
      </c>
      <c r="BC28" s="150">
        <f t="shared" si="0"/>
        <v>43</v>
      </c>
      <c r="BD28" s="150">
        <f t="shared" si="0"/>
        <v>44</v>
      </c>
      <c r="BE28" s="150">
        <f t="shared" si="0"/>
        <v>45</v>
      </c>
      <c r="BF28" s="150">
        <f t="shared" si="0"/>
        <v>46</v>
      </c>
      <c r="BG28" s="150">
        <f t="shared" si="0"/>
        <v>47</v>
      </c>
      <c r="BH28" s="150">
        <f t="shared" si="0"/>
        <v>48</v>
      </c>
      <c r="BI28" s="150">
        <f t="shared" si="0"/>
        <v>49</v>
      </c>
      <c r="BJ28" s="150">
        <f t="shared" si="0"/>
        <v>50</v>
      </c>
      <c r="BK28" s="150">
        <f t="shared" si="0"/>
        <v>51</v>
      </c>
      <c r="BL28" s="150">
        <f t="shared" si="0"/>
        <v>52</v>
      </c>
      <c r="BM28" s="150">
        <f t="shared" si="0"/>
        <v>53</v>
      </c>
      <c r="BN28" s="150">
        <f t="shared" si="0"/>
        <v>54</v>
      </c>
      <c r="BO28" s="150">
        <f t="shared" si="0"/>
        <v>55</v>
      </c>
      <c r="BP28" s="150">
        <f t="shared" si="0"/>
        <v>56</v>
      </c>
      <c r="BQ28" s="150">
        <f t="shared" si="0"/>
        <v>57</v>
      </c>
      <c r="BR28" s="150">
        <f t="shared" si="0"/>
        <v>58</v>
      </c>
      <c r="BS28" s="150">
        <f t="shared" si="0"/>
        <v>59</v>
      </c>
      <c r="BT28" s="150">
        <f t="shared" si="0"/>
        <v>60</v>
      </c>
    </row>
    <row r="29" spans="2:72" ht="42.75" customHeight="1" x14ac:dyDescent="0.25">
      <c r="B29" s="551" t="s">
        <v>0</v>
      </c>
      <c r="C29" s="551" t="s">
        <v>1</v>
      </c>
      <c r="D29" s="551" t="s">
        <v>158</v>
      </c>
      <c r="E29" s="151" t="s">
        <v>157</v>
      </c>
      <c r="F29" s="551" t="s">
        <v>156</v>
      </c>
      <c r="G29" s="551" t="s">
        <v>155</v>
      </c>
      <c r="H29" s="551" t="s">
        <v>154</v>
      </c>
      <c r="J29" s="546" t="s">
        <v>127</v>
      </c>
      <c r="K29" s="546" t="s">
        <v>127</v>
      </c>
      <c r="L29" s="546" t="str">
        <f>"סכום תמיכה הרצה "&amp;L28</f>
        <v xml:space="preserve">סכום תמיכה הרצה </v>
      </c>
      <c r="M29" s="546" t="str">
        <f>"סכום תמיכה הרצה "&amp;M28</f>
        <v>סכום תמיכה הרצה 1</v>
      </c>
      <c r="N29" s="546" t="str">
        <f t="shared" ref="N29:BT29" si="1">"סכום תמיכה הרצה "&amp;N28</f>
        <v>סכום תמיכה הרצה 2</v>
      </c>
      <c r="O29" s="546" t="str">
        <f t="shared" si="1"/>
        <v>סכום תמיכה הרצה 3</v>
      </c>
      <c r="P29" s="546" t="str">
        <f t="shared" si="1"/>
        <v>סכום תמיכה הרצה 4</v>
      </c>
      <c r="Q29" s="546" t="str">
        <f t="shared" si="1"/>
        <v>סכום תמיכה הרצה 5</v>
      </c>
      <c r="R29" s="546" t="str">
        <f t="shared" si="1"/>
        <v>סכום תמיכה הרצה 6</v>
      </c>
      <c r="S29" s="546" t="str">
        <f t="shared" si="1"/>
        <v>סכום תמיכה הרצה 7</v>
      </c>
      <c r="T29" s="546" t="str">
        <f t="shared" si="1"/>
        <v>סכום תמיכה הרצה 8</v>
      </c>
      <c r="U29" s="546" t="str">
        <f t="shared" si="1"/>
        <v>סכום תמיכה הרצה 9</v>
      </c>
      <c r="V29" s="546" t="str">
        <f t="shared" si="1"/>
        <v>סכום תמיכה הרצה 10</v>
      </c>
      <c r="W29" s="546" t="str">
        <f t="shared" si="1"/>
        <v>סכום תמיכה הרצה 11</v>
      </c>
      <c r="X29" s="546" t="str">
        <f t="shared" si="1"/>
        <v>סכום תמיכה הרצה 12</v>
      </c>
      <c r="Y29" s="546" t="str">
        <f t="shared" si="1"/>
        <v>סכום תמיכה הרצה 13</v>
      </c>
      <c r="Z29" s="546" t="str">
        <f t="shared" si="1"/>
        <v>סכום תמיכה הרצה 14</v>
      </c>
      <c r="AA29" s="546" t="str">
        <f t="shared" si="1"/>
        <v>סכום תמיכה הרצה 15</v>
      </c>
      <c r="AB29" s="546" t="str">
        <f t="shared" si="1"/>
        <v>סכום תמיכה הרצה 16</v>
      </c>
      <c r="AC29" s="546" t="str">
        <f t="shared" si="1"/>
        <v>סכום תמיכה הרצה 17</v>
      </c>
      <c r="AD29" s="546" t="str">
        <f t="shared" si="1"/>
        <v>סכום תמיכה הרצה 18</v>
      </c>
      <c r="AE29" s="546" t="str">
        <f t="shared" si="1"/>
        <v>סכום תמיכה הרצה 19</v>
      </c>
      <c r="AF29" s="546" t="str">
        <f t="shared" si="1"/>
        <v>סכום תמיכה הרצה 20</v>
      </c>
      <c r="AG29" s="546" t="str">
        <f t="shared" si="1"/>
        <v>סכום תמיכה הרצה 21</v>
      </c>
      <c r="AH29" s="546" t="str">
        <f t="shared" si="1"/>
        <v>סכום תמיכה הרצה 22</v>
      </c>
      <c r="AI29" s="546" t="str">
        <f t="shared" si="1"/>
        <v>סכום תמיכה הרצה 23</v>
      </c>
      <c r="AJ29" s="546" t="str">
        <f t="shared" si="1"/>
        <v>סכום תמיכה הרצה 24</v>
      </c>
      <c r="AK29" s="546" t="str">
        <f t="shared" si="1"/>
        <v>סכום תמיכה הרצה 25</v>
      </c>
      <c r="AL29" s="546" t="str">
        <f t="shared" si="1"/>
        <v>סכום תמיכה הרצה 26</v>
      </c>
      <c r="AM29" s="546" t="str">
        <f t="shared" si="1"/>
        <v>סכום תמיכה הרצה 27</v>
      </c>
      <c r="AN29" s="546" t="str">
        <f t="shared" si="1"/>
        <v>סכום תמיכה הרצה 28</v>
      </c>
      <c r="AO29" s="546" t="str">
        <f t="shared" si="1"/>
        <v>סכום תמיכה הרצה 29</v>
      </c>
      <c r="AP29" s="546" t="str">
        <f t="shared" si="1"/>
        <v>סכום תמיכה הרצה 30</v>
      </c>
      <c r="AQ29" s="546" t="str">
        <f t="shared" si="1"/>
        <v>סכום תמיכה הרצה 31</v>
      </c>
      <c r="AR29" s="546" t="str">
        <f t="shared" si="1"/>
        <v>סכום תמיכה הרצה 32</v>
      </c>
      <c r="AS29" s="546" t="str">
        <f t="shared" si="1"/>
        <v>סכום תמיכה הרצה 33</v>
      </c>
      <c r="AT29" s="546" t="str">
        <f t="shared" si="1"/>
        <v>סכום תמיכה הרצה 34</v>
      </c>
      <c r="AU29" s="546" t="str">
        <f t="shared" si="1"/>
        <v>סכום תמיכה הרצה 35</v>
      </c>
      <c r="AV29" s="546" t="str">
        <f t="shared" si="1"/>
        <v>סכום תמיכה הרצה 36</v>
      </c>
      <c r="AW29" s="546" t="str">
        <f t="shared" si="1"/>
        <v>סכום תמיכה הרצה 37</v>
      </c>
      <c r="AX29" s="546" t="str">
        <f t="shared" si="1"/>
        <v>סכום תמיכה הרצה 38</v>
      </c>
      <c r="AY29" s="546" t="str">
        <f t="shared" si="1"/>
        <v>סכום תמיכה הרצה 39</v>
      </c>
      <c r="AZ29" s="546" t="str">
        <f t="shared" si="1"/>
        <v>סכום תמיכה הרצה 40</v>
      </c>
      <c r="BA29" s="546" t="str">
        <f t="shared" si="1"/>
        <v>סכום תמיכה הרצה 41</v>
      </c>
      <c r="BB29" s="546" t="str">
        <f t="shared" si="1"/>
        <v>סכום תמיכה הרצה 42</v>
      </c>
      <c r="BC29" s="546" t="str">
        <f t="shared" si="1"/>
        <v>סכום תמיכה הרצה 43</v>
      </c>
      <c r="BD29" s="546" t="str">
        <f t="shared" si="1"/>
        <v>סכום תמיכה הרצה 44</v>
      </c>
      <c r="BE29" s="546" t="str">
        <f t="shared" si="1"/>
        <v>סכום תמיכה הרצה 45</v>
      </c>
      <c r="BF29" s="546" t="str">
        <f t="shared" si="1"/>
        <v>סכום תמיכה הרצה 46</v>
      </c>
      <c r="BG29" s="546" t="str">
        <f t="shared" si="1"/>
        <v>סכום תמיכה הרצה 47</v>
      </c>
      <c r="BH29" s="546" t="str">
        <f t="shared" si="1"/>
        <v>סכום תמיכה הרצה 48</v>
      </c>
      <c r="BI29" s="546" t="str">
        <f t="shared" si="1"/>
        <v>סכום תמיכה הרצה 49</v>
      </c>
      <c r="BJ29" s="546" t="str">
        <f t="shared" si="1"/>
        <v>סכום תמיכה הרצה 50</v>
      </c>
      <c r="BK29" s="546" t="str">
        <f t="shared" si="1"/>
        <v>סכום תמיכה הרצה 51</v>
      </c>
      <c r="BL29" s="546" t="str">
        <f t="shared" si="1"/>
        <v>סכום תמיכה הרצה 52</v>
      </c>
      <c r="BM29" s="546" t="str">
        <f t="shared" si="1"/>
        <v>סכום תמיכה הרצה 53</v>
      </c>
      <c r="BN29" s="546" t="str">
        <f t="shared" si="1"/>
        <v>סכום תמיכה הרצה 54</v>
      </c>
      <c r="BO29" s="546" t="str">
        <f t="shared" si="1"/>
        <v>סכום תמיכה הרצה 55</v>
      </c>
      <c r="BP29" s="546" t="str">
        <f t="shared" si="1"/>
        <v>סכום תמיכה הרצה 56</v>
      </c>
      <c r="BQ29" s="546" t="str">
        <f t="shared" si="1"/>
        <v>סכום תמיכה הרצה 57</v>
      </c>
      <c r="BR29" s="546" t="str">
        <f t="shared" si="1"/>
        <v>סכום תמיכה הרצה 58</v>
      </c>
      <c r="BS29" s="546" t="str">
        <f t="shared" si="1"/>
        <v>סכום תמיכה הרצה 59</v>
      </c>
      <c r="BT29" s="546" t="str">
        <f t="shared" si="1"/>
        <v>סכום תמיכה הרצה 60</v>
      </c>
    </row>
    <row r="30" spans="2:72" ht="31.5" customHeight="1" thickBot="1" x14ac:dyDescent="0.3">
      <c r="B30" s="552"/>
      <c r="C30" s="552"/>
      <c r="D30" s="552"/>
      <c r="E30" s="152" t="s">
        <v>58</v>
      </c>
      <c r="F30" s="552"/>
      <c r="G30" s="552"/>
      <c r="H30" s="552"/>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row>
    <row r="31" spans="2:72" ht="16.5" thickBot="1" x14ac:dyDescent="0.3">
      <c r="B31" s="153" t="str">
        <f ca="1">IF(C31="","",ROW()-30)</f>
        <v/>
      </c>
      <c r="C31" s="143" t="str">
        <f ca="1">'הגבלה לסכום מבוקש (1)'!C31</f>
        <v/>
      </c>
      <c r="D31" s="132" t="str">
        <f ca="1">'הגבלה לסכום מבוקש (1)'!U31</f>
        <v/>
      </c>
      <c r="E31" s="144"/>
      <c r="F31" s="154" t="str">
        <f ca="1">IF(C31="","",IFERROR(E31/365*D31,$AF$1))</f>
        <v/>
      </c>
      <c r="G31" s="145" t="str">
        <f ca="1">IF(C31="","",MAX(0,D31-F31))</f>
        <v/>
      </c>
      <c r="H31" s="154" t="str">
        <f ca="1">BT31</f>
        <v/>
      </c>
      <c r="J31" s="155">
        <f t="shared" ref="J31:J62" ca="1" si="2">IF(SUMIF($C$31:$C$130,C31,$F$31:$F$130)&gt;0,1,0)</f>
        <v>0</v>
      </c>
      <c r="K31" s="156">
        <f ca="1">IF(J31=1,MAX($K30:K$30)+1,0)</f>
        <v>0</v>
      </c>
      <c r="L31" s="157" t="str">
        <f t="shared" ref="L31:L62" ca="1" si="3">IF($C31="","",IF($K31=L$28,G31,G31+SUMIF($K$31:$K$130,L$28,$F$31:$F$130)*(G31/(SUM($G$31:$G$130)-SUMIF($K$31:$K$130,L$28,$G$31:$G$130)))))</f>
        <v/>
      </c>
      <c r="M31" s="157" t="str">
        <f t="shared" ref="M31:AR31" ca="1" si="4">IF($C31="","",IF($K31=M$28,L31,L31+SUMIF($K$31:$K$130,M$28,$F$31:$F$130)*($G31/(SUM($G$31:$G$130)-SUMIF($K$31:$K$130,M$28,$G$31:$G$130)))))</f>
        <v/>
      </c>
      <c r="N31" s="157" t="str">
        <f t="shared" ca="1" si="4"/>
        <v/>
      </c>
      <c r="O31" s="157" t="str">
        <f t="shared" ca="1" si="4"/>
        <v/>
      </c>
      <c r="P31" s="157" t="str">
        <f t="shared" ca="1" si="4"/>
        <v/>
      </c>
      <c r="Q31" s="157" t="str">
        <f t="shared" ca="1" si="4"/>
        <v/>
      </c>
      <c r="R31" s="157" t="str">
        <f t="shared" ca="1" si="4"/>
        <v/>
      </c>
      <c r="S31" s="157" t="str">
        <f t="shared" ca="1" si="4"/>
        <v/>
      </c>
      <c r="T31" s="157" t="str">
        <f t="shared" ca="1" si="4"/>
        <v/>
      </c>
      <c r="U31" s="157" t="str">
        <f t="shared" ca="1" si="4"/>
        <v/>
      </c>
      <c r="V31" s="157" t="str">
        <f t="shared" ca="1" si="4"/>
        <v/>
      </c>
      <c r="W31" s="157" t="str">
        <f t="shared" ca="1" si="4"/>
        <v/>
      </c>
      <c r="X31" s="157" t="str">
        <f t="shared" ca="1" si="4"/>
        <v/>
      </c>
      <c r="Y31" s="157" t="str">
        <f t="shared" ca="1" si="4"/>
        <v/>
      </c>
      <c r="Z31" s="157" t="str">
        <f t="shared" ca="1" si="4"/>
        <v/>
      </c>
      <c r="AA31" s="157" t="str">
        <f t="shared" ca="1" si="4"/>
        <v/>
      </c>
      <c r="AB31" s="157" t="str">
        <f t="shared" ca="1" si="4"/>
        <v/>
      </c>
      <c r="AC31" s="157" t="str">
        <f t="shared" ca="1" si="4"/>
        <v/>
      </c>
      <c r="AD31" s="157" t="str">
        <f t="shared" ca="1" si="4"/>
        <v/>
      </c>
      <c r="AE31" s="157" t="str">
        <f t="shared" ca="1" si="4"/>
        <v/>
      </c>
      <c r="AF31" s="157" t="str">
        <f t="shared" ca="1" si="4"/>
        <v/>
      </c>
      <c r="AG31" s="157" t="str">
        <f t="shared" ca="1" si="4"/>
        <v/>
      </c>
      <c r="AH31" s="157" t="str">
        <f t="shared" ca="1" si="4"/>
        <v/>
      </c>
      <c r="AI31" s="157" t="str">
        <f t="shared" ca="1" si="4"/>
        <v/>
      </c>
      <c r="AJ31" s="157" t="str">
        <f t="shared" ca="1" si="4"/>
        <v/>
      </c>
      <c r="AK31" s="157" t="str">
        <f t="shared" ca="1" si="4"/>
        <v/>
      </c>
      <c r="AL31" s="157" t="str">
        <f t="shared" ca="1" si="4"/>
        <v/>
      </c>
      <c r="AM31" s="157" t="str">
        <f t="shared" ca="1" si="4"/>
        <v/>
      </c>
      <c r="AN31" s="157" t="str">
        <f t="shared" ca="1" si="4"/>
        <v/>
      </c>
      <c r="AO31" s="157" t="str">
        <f t="shared" ca="1" si="4"/>
        <v/>
      </c>
      <c r="AP31" s="157" t="str">
        <f t="shared" ca="1" si="4"/>
        <v/>
      </c>
      <c r="AQ31" s="157" t="str">
        <f t="shared" ca="1" si="4"/>
        <v/>
      </c>
      <c r="AR31" s="157" t="str">
        <f t="shared" ca="1" si="4"/>
        <v/>
      </c>
      <c r="AS31" s="157" t="str">
        <f t="shared" ref="AS31:BT31" ca="1" si="5">IF($C31="","",IF($K31=AS$28,AR31,AR31+SUMIF($K$31:$K$130,AS$28,$F$31:$F$130)*($G31/(SUM($G$31:$G$130)-SUMIF($K$31:$K$130,AS$28,$G$31:$G$130)))))</f>
        <v/>
      </c>
      <c r="AT31" s="157" t="str">
        <f t="shared" ca="1" si="5"/>
        <v/>
      </c>
      <c r="AU31" s="157" t="str">
        <f t="shared" ca="1" si="5"/>
        <v/>
      </c>
      <c r="AV31" s="157" t="str">
        <f t="shared" ca="1" si="5"/>
        <v/>
      </c>
      <c r="AW31" s="157" t="str">
        <f t="shared" ca="1" si="5"/>
        <v/>
      </c>
      <c r="AX31" s="157" t="str">
        <f t="shared" ca="1" si="5"/>
        <v/>
      </c>
      <c r="AY31" s="157" t="str">
        <f t="shared" ca="1" si="5"/>
        <v/>
      </c>
      <c r="AZ31" s="157" t="str">
        <f t="shared" ca="1" si="5"/>
        <v/>
      </c>
      <c r="BA31" s="157" t="str">
        <f t="shared" ca="1" si="5"/>
        <v/>
      </c>
      <c r="BB31" s="157" t="str">
        <f t="shared" ca="1" si="5"/>
        <v/>
      </c>
      <c r="BC31" s="157" t="str">
        <f t="shared" ca="1" si="5"/>
        <v/>
      </c>
      <c r="BD31" s="157" t="str">
        <f t="shared" ca="1" si="5"/>
        <v/>
      </c>
      <c r="BE31" s="157" t="str">
        <f t="shared" ca="1" si="5"/>
        <v/>
      </c>
      <c r="BF31" s="157" t="str">
        <f t="shared" ca="1" si="5"/>
        <v/>
      </c>
      <c r="BG31" s="157" t="str">
        <f t="shared" ca="1" si="5"/>
        <v/>
      </c>
      <c r="BH31" s="157" t="str">
        <f t="shared" ca="1" si="5"/>
        <v/>
      </c>
      <c r="BI31" s="157" t="str">
        <f t="shared" ca="1" si="5"/>
        <v/>
      </c>
      <c r="BJ31" s="157" t="str">
        <f t="shared" ca="1" si="5"/>
        <v/>
      </c>
      <c r="BK31" s="157" t="str">
        <f t="shared" ca="1" si="5"/>
        <v/>
      </c>
      <c r="BL31" s="157" t="str">
        <f t="shared" ca="1" si="5"/>
        <v/>
      </c>
      <c r="BM31" s="157" t="str">
        <f t="shared" ca="1" si="5"/>
        <v/>
      </c>
      <c r="BN31" s="157" t="str">
        <f t="shared" ca="1" si="5"/>
        <v/>
      </c>
      <c r="BO31" s="157" t="str">
        <f t="shared" ca="1" si="5"/>
        <v/>
      </c>
      <c r="BP31" s="157" t="str">
        <f t="shared" ca="1" si="5"/>
        <v/>
      </c>
      <c r="BQ31" s="157" t="str">
        <f t="shared" ca="1" si="5"/>
        <v/>
      </c>
      <c r="BR31" s="157" t="str">
        <f t="shared" ca="1" si="5"/>
        <v/>
      </c>
      <c r="BS31" s="157" t="str">
        <f t="shared" ca="1" si="5"/>
        <v/>
      </c>
      <c r="BT31" s="157" t="str">
        <f t="shared" ca="1" si="5"/>
        <v/>
      </c>
    </row>
    <row r="32" spans="2:72" ht="16.5" thickBot="1" x14ac:dyDescent="0.3">
      <c r="B32" s="153">
        <f t="shared" ref="B32:B95" ca="1" si="6">IF(C32="","",ROW()-30)</f>
        <v>2</v>
      </c>
      <c r="C32" s="143" t="str">
        <f ca="1">'הגבלה לסכום מבוקש (1)'!C32</f>
        <v>פנינה זלמצן כ"ס</v>
      </c>
      <c r="D32" s="132">
        <f ca="1">'הגבלה לסכום מבוקש (1)'!U32</f>
        <v>80000</v>
      </c>
      <c r="E32" s="144"/>
      <c r="F32" s="154">
        <f t="shared" ref="F32:F95" ca="1" si="7">IF(C32="","",IFERROR(E32/365*D32,$AF$1))</f>
        <v>0</v>
      </c>
      <c r="G32" s="145">
        <f t="shared" ref="G32:G95" ca="1" si="8">IF(C32="","",MAX(0,D32-F32))</f>
        <v>80000</v>
      </c>
      <c r="H32" s="154">
        <f t="shared" ref="H32:H95" ca="1" si="9">BT32</f>
        <v>80000</v>
      </c>
      <c r="J32" s="155">
        <f t="shared" ca="1" si="2"/>
        <v>0</v>
      </c>
      <c r="K32" s="156">
        <f ca="1">IF(J32=1,MAX($K$30:K31)+1,0)</f>
        <v>0</v>
      </c>
      <c r="L32" s="157">
        <f t="shared" ca="1" si="3"/>
        <v>80000</v>
      </c>
      <c r="M32" s="157">
        <f t="shared" ref="M32:AR32" ca="1" si="10">IF($C32="","",IF($K32=M$28,L32,L32+SUMIF($K$31:$K$130,M$28,$F$31:$F$130)*($G32/(SUM($G$31:$G$130)-SUMIF($K$31:$K$130,M$28,$G$31:$G$130)))))</f>
        <v>80000</v>
      </c>
      <c r="N32" s="157">
        <f t="shared" ca="1" si="10"/>
        <v>80000</v>
      </c>
      <c r="O32" s="157">
        <f t="shared" ca="1" si="10"/>
        <v>80000</v>
      </c>
      <c r="P32" s="157">
        <f t="shared" ca="1" si="10"/>
        <v>80000</v>
      </c>
      <c r="Q32" s="157">
        <f t="shared" ca="1" si="10"/>
        <v>80000</v>
      </c>
      <c r="R32" s="157">
        <f t="shared" ca="1" si="10"/>
        <v>80000</v>
      </c>
      <c r="S32" s="157">
        <f t="shared" ca="1" si="10"/>
        <v>80000</v>
      </c>
      <c r="T32" s="157">
        <f t="shared" ca="1" si="10"/>
        <v>80000</v>
      </c>
      <c r="U32" s="157">
        <f t="shared" ca="1" si="10"/>
        <v>80000</v>
      </c>
      <c r="V32" s="157">
        <f t="shared" ca="1" si="10"/>
        <v>80000</v>
      </c>
      <c r="W32" s="157">
        <f t="shared" ca="1" si="10"/>
        <v>80000</v>
      </c>
      <c r="X32" s="157">
        <f t="shared" ca="1" si="10"/>
        <v>80000</v>
      </c>
      <c r="Y32" s="157">
        <f t="shared" ca="1" si="10"/>
        <v>80000</v>
      </c>
      <c r="Z32" s="157">
        <f t="shared" ca="1" si="10"/>
        <v>80000</v>
      </c>
      <c r="AA32" s="157">
        <f t="shared" ca="1" si="10"/>
        <v>80000</v>
      </c>
      <c r="AB32" s="157">
        <f t="shared" ca="1" si="10"/>
        <v>80000</v>
      </c>
      <c r="AC32" s="157">
        <f t="shared" ca="1" si="10"/>
        <v>80000</v>
      </c>
      <c r="AD32" s="157">
        <f t="shared" ca="1" si="10"/>
        <v>80000</v>
      </c>
      <c r="AE32" s="157">
        <f t="shared" ca="1" si="10"/>
        <v>80000</v>
      </c>
      <c r="AF32" s="157">
        <f t="shared" ca="1" si="10"/>
        <v>80000</v>
      </c>
      <c r="AG32" s="157">
        <f t="shared" ca="1" si="10"/>
        <v>80000</v>
      </c>
      <c r="AH32" s="157">
        <f t="shared" ca="1" si="10"/>
        <v>80000</v>
      </c>
      <c r="AI32" s="157">
        <f t="shared" ca="1" si="10"/>
        <v>80000</v>
      </c>
      <c r="AJ32" s="157">
        <f t="shared" ca="1" si="10"/>
        <v>80000</v>
      </c>
      <c r="AK32" s="157">
        <f t="shared" ca="1" si="10"/>
        <v>80000</v>
      </c>
      <c r="AL32" s="157">
        <f t="shared" ca="1" si="10"/>
        <v>80000</v>
      </c>
      <c r="AM32" s="157">
        <f t="shared" ca="1" si="10"/>
        <v>80000</v>
      </c>
      <c r="AN32" s="157">
        <f t="shared" ca="1" si="10"/>
        <v>80000</v>
      </c>
      <c r="AO32" s="157">
        <f t="shared" ca="1" si="10"/>
        <v>80000</v>
      </c>
      <c r="AP32" s="157">
        <f t="shared" ca="1" si="10"/>
        <v>80000</v>
      </c>
      <c r="AQ32" s="157">
        <f t="shared" ca="1" si="10"/>
        <v>80000</v>
      </c>
      <c r="AR32" s="157">
        <f t="shared" ca="1" si="10"/>
        <v>80000</v>
      </c>
      <c r="AS32" s="157">
        <f t="shared" ref="AS32:BT32" ca="1" si="11">IF($C32="","",IF($K32=AS$28,AR32,AR32+SUMIF($K$31:$K$130,AS$28,$F$31:$F$130)*($G32/(SUM($G$31:$G$130)-SUMIF($K$31:$K$130,AS$28,$G$31:$G$130)))))</f>
        <v>80000</v>
      </c>
      <c r="AT32" s="157">
        <f t="shared" ca="1" si="11"/>
        <v>80000</v>
      </c>
      <c r="AU32" s="157">
        <f t="shared" ca="1" si="11"/>
        <v>80000</v>
      </c>
      <c r="AV32" s="157">
        <f t="shared" ca="1" si="11"/>
        <v>80000</v>
      </c>
      <c r="AW32" s="157">
        <f t="shared" ca="1" si="11"/>
        <v>80000</v>
      </c>
      <c r="AX32" s="157">
        <f t="shared" ca="1" si="11"/>
        <v>80000</v>
      </c>
      <c r="AY32" s="157">
        <f t="shared" ca="1" si="11"/>
        <v>80000</v>
      </c>
      <c r="AZ32" s="157">
        <f t="shared" ca="1" si="11"/>
        <v>80000</v>
      </c>
      <c r="BA32" s="157">
        <f t="shared" ca="1" si="11"/>
        <v>80000</v>
      </c>
      <c r="BB32" s="157">
        <f t="shared" ca="1" si="11"/>
        <v>80000</v>
      </c>
      <c r="BC32" s="157">
        <f t="shared" ca="1" si="11"/>
        <v>80000</v>
      </c>
      <c r="BD32" s="157">
        <f t="shared" ca="1" si="11"/>
        <v>80000</v>
      </c>
      <c r="BE32" s="157">
        <f t="shared" ca="1" si="11"/>
        <v>80000</v>
      </c>
      <c r="BF32" s="157">
        <f t="shared" ca="1" si="11"/>
        <v>80000</v>
      </c>
      <c r="BG32" s="157">
        <f t="shared" ca="1" si="11"/>
        <v>80000</v>
      </c>
      <c r="BH32" s="157">
        <f t="shared" ca="1" si="11"/>
        <v>80000</v>
      </c>
      <c r="BI32" s="157">
        <f t="shared" ca="1" si="11"/>
        <v>80000</v>
      </c>
      <c r="BJ32" s="157">
        <f t="shared" ca="1" si="11"/>
        <v>80000</v>
      </c>
      <c r="BK32" s="157">
        <f t="shared" ca="1" si="11"/>
        <v>80000</v>
      </c>
      <c r="BL32" s="157">
        <f t="shared" ca="1" si="11"/>
        <v>80000</v>
      </c>
      <c r="BM32" s="157">
        <f t="shared" ca="1" si="11"/>
        <v>80000</v>
      </c>
      <c r="BN32" s="157">
        <f t="shared" ca="1" si="11"/>
        <v>80000</v>
      </c>
      <c r="BO32" s="157">
        <f t="shared" ca="1" si="11"/>
        <v>80000</v>
      </c>
      <c r="BP32" s="157">
        <f t="shared" ca="1" si="11"/>
        <v>80000</v>
      </c>
      <c r="BQ32" s="157">
        <f t="shared" ca="1" si="11"/>
        <v>80000</v>
      </c>
      <c r="BR32" s="157">
        <f t="shared" ca="1" si="11"/>
        <v>80000</v>
      </c>
      <c r="BS32" s="157">
        <f t="shared" ca="1" si="11"/>
        <v>80000</v>
      </c>
      <c r="BT32" s="157">
        <f t="shared" ca="1" si="11"/>
        <v>80000</v>
      </c>
    </row>
    <row r="33" spans="2:72" ht="16.5" thickBot="1" x14ac:dyDescent="0.3">
      <c r="B33" s="153">
        <f t="shared" ca="1" si="6"/>
        <v>3</v>
      </c>
      <c r="C33" s="143" t="str">
        <f ca="1">'הגבלה לסכום מבוקש (1)'!C33</f>
        <v>פסנתר לתמיד אשדוד</v>
      </c>
      <c r="D33" s="132">
        <f ca="1">'הגבלה לסכום מבוקש (1)'!U33</f>
        <v>70000</v>
      </c>
      <c r="E33" s="144"/>
      <c r="F33" s="154">
        <f t="shared" ca="1" si="7"/>
        <v>0</v>
      </c>
      <c r="G33" s="145">
        <f t="shared" ca="1" si="8"/>
        <v>70000</v>
      </c>
      <c r="H33" s="154">
        <f t="shared" ca="1" si="9"/>
        <v>70000</v>
      </c>
      <c r="J33" s="155">
        <f t="shared" ca="1" si="2"/>
        <v>0</v>
      </c>
      <c r="K33" s="156">
        <f ca="1">IF(J33=1,MAX($K$30:K32)+1,0)</f>
        <v>0</v>
      </c>
      <c r="L33" s="157">
        <f t="shared" ca="1" si="3"/>
        <v>70000</v>
      </c>
      <c r="M33" s="157">
        <f t="shared" ref="M33:AR33" ca="1" si="12">IF($C33="","",IF($K33=M$28,L33,L33+SUMIF($K$31:$K$130,M$28,$F$31:$F$130)*($G33/(SUM($G$31:$G$130)-SUMIF($K$31:$K$130,M$28,$G$31:$G$130)))))</f>
        <v>70000</v>
      </c>
      <c r="N33" s="157">
        <f t="shared" ca="1" si="12"/>
        <v>70000</v>
      </c>
      <c r="O33" s="157">
        <f t="shared" ca="1" si="12"/>
        <v>70000</v>
      </c>
      <c r="P33" s="157">
        <f t="shared" ca="1" si="12"/>
        <v>70000</v>
      </c>
      <c r="Q33" s="157">
        <f t="shared" ca="1" si="12"/>
        <v>70000</v>
      </c>
      <c r="R33" s="157">
        <f t="shared" ca="1" si="12"/>
        <v>70000</v>
      </c>
      <c r="S33" s="157">
        <f t="shared" ca="1" si="12"/>
        <v>70000</v>
      </c>
      <c r="T33" s="157">
        <f t="shared" ca="1" si="12"/>
        <v>70000</v>
      </c>
      <c r="U33" s="157">
        <f t="shared" ca="1" si="12"/>
        <v>70000</v>
      </c>
      <c r="V33" s="157">
        <f t="shared" ca="1" si="12"/>
        <v>70000</v>
      </c>
      <c r="W33" s="157">
        <f t="shared" ca="1" si="12"/>
        <v>70000</v>
      </c>
      <c r="X33" s="157">
        <f t="shared" ca="1" si="12"/>
        <v>70000</v>
      </c>
      <c r="Y33" s="157">
        <f t="shared" ca="1" si="12"/>
        <v>70000</v>
      </c>
      <c r="Z33" s="157">
        <f t="shared" ca="1" si="12"/>
        <v>70000</v>
      </c>
      <c r="AA33" s="157">
        <f t="shared" ca="1" si="12"/>
        <v>70000</v>
      </c>
      <c r="AB33" s="157">
        <f t="shared" ca="1" si="12"/>
        <v>70000</v>
      </c>
      <c r="AC33" s="157">
        <f t="shared" ca="1" si="12"/>
        <v>70000</v>
      </c>
      <c r="AD33" s="157">
        <f t="shared" ca="1" si="12"/>
        <v>70000</v>
      </c>
      <c r="AE33" s="157">
        <f t="shared" ca="1" si="12"/>
        <v>70000</v>
      </c>
      <c r="AF33" s="157">
        <f t="shared" ca="1" si="12"/>
        <v>70000</v>
      </c>
      <c r="AG33" s="157">
        <f t="shared" ca="1" si="12"/>
        <v>70000</v>
      </c>
      <c r="AH33" s="157">
        <f t="shared" ca="1" si="12"/>
        <v>70000</v>
      </c>
      <c r="AI33" s="157">
        <f t="shared" ca="1" si="12"/>
        <v>70000</v>
      </c>
      <c r="AJ33" s="157">
        <f t="shared" ca="1" si="12"/>
        <v>70000</v>
      </c>
      <c r="AK33" s="157">
        <f t="shared" ca="1" si="12"/>
        <v>70000</v>
      </c>
      <c r="AL33" s="157">
        <f t="shared" ca="1" si="12"/>
        <v>70000</v>
      </c>
      <c r="AM33" s="157">
        <f t="shared" ca="1" si="12"/>
        <v>70000</v>
      </c>
      <c r="AN33" s="157">
        <f t="shared" ca="1" si="12"/>
        <v>70000</v>
      </c>
      <c r="AO33" s="157">
        <f t="shared" ca="1" si="12"/>
        <v>70000</v>
      </c>
      <c r="AP33" s="157">
        <f t="shared" ca="1" si="12"/>
        <v>70000</v>
      </c>
      <c r="AQ33" s="157">
        <f t="shared" ca="1" si="12"/>
        <v>70000</v>
      </c>
      <c r="AR33" s="157">
        <f t="shared" ca="1" si="12"/>
        <v>70000</v>
      </c>
      <c r="AS33" s="157">
        <f t="shared" ref="AS33:BT33" ca="1" si="13">IF($C33="","",IF($K33=AS$28,AR33,AR33+SUMIF($K$31:$K$130,AS$28,$F$31:$F$130)*($G33/(SUM($G$31:$G$130)-SUMIF($K$31:$K$130,AS$28,$G$31:$G$130)))))</f>
        <v>70000</v>
      </c>
      <c r="AT33" s="157">
        <f t="shared" ca="1" si="13"/>
        <v>70000</v>
      </c>
      <c r="AU33" s="157">
        <f t="shared" ca="1" si="13"/>
        <v>70000</v>
      </c>
      <c r="AV33" s="157">
        <f t="shared" ca="1" si="13"/>
        <v>70000</v>
      </c>
      <c r="AW33" s="157">
        <f t="shared" ca="1" si="13"/>
        <v>70000</v>
      </c>
      <c r="AX33" s="157">
        <f t="shared" ca="1" si="13"/>
        <v>70000</v>
      </c>
      <c r="AY33" s="157">
        <f t="shared" ca="1" si="13"/>
        <v>70000</v>
      </c>
      <c r="AZ33" s="157">
        <f t="shared" ca="1" si="13"/>
        <v>70000</v>
      </c>
      <c r="BA33" s="157">
        <f t="shared" ca="1" si="13"/>
        <v>70000</v>
      </c>
      <c r="BB33" s="157">
        <f t="shared" ca="1" si="13"/>
        <v>70000</v>
      </c>
      <c r="BC33" s="157">
        <f t="shared" ca="1" si="13"/>
        <v>70000</v>
      </c>
      <c r="BD33" s="157">
        <f t="shared" ca="1" si="13"/>
        <v>70000</v>
      </c>
      <c r="BE33" s="157">
        <f t="shared" ca="1" si="13"/>
        <v>70000</v>
      </c>
      <c r="BF33" s="157">
        <f t="shared" ca="1" si="13"/>
        <v>70000</v>
      </c>
      <c r="BG33" s="157">
        <f t="shared" ca="1" si="13"/>
        <v>70000</v>
      </c>
      <c r="BH33" s="157">
        <f t="shared" ca="1" si="13"/>
        <v>70000</v>
      </c>
      <c r="BI33" s="157">
        <f t="shared" ca="1" si="13"/>
        <v>70000</v>
      </c>
      <c r="BJ33" s="157">
        <f t="shared" ca="1" si="13"/>
        <v>70000</v>
      </c>
      <c r="BK33" s="157">
        <f t="shared" ca="1" si="13"/>
        <v>70000</v>
      </c>
      <c r="BL33" s="157">
        <f t="shared" ca="1" si="13"/>
        <v>70000</v>
      </c>
      <c r="BM33" s="157">
        <f t="shared" ca="1" si="13"/>
        <v>70000</v>
      </c>
      <c r="BN33" s="157">
        <f t="shared" ca="1" si="13"/>
        <v>70000</v>
      </c>
      <c r="BO33" s="157">
        <f t="shared" ca="1" si="13"/>
        <v>70000</v>
      </c>
      <c r="BP33" s="157">
        <f t="shared" ca="1" si="13"/>
        <v>70000</v>
      </c>
      <c r="BQ33" s="157">
        <f t="shared" ca="1" si="13"/>
        <v>70000</v>
      </c>
      <c r="BR33" s="157">
        <f t="shared" ca="1" si="13"/>
        <v>70000</v>
      </c>
      <c r="BS33" s="157">
        <f t="shared" ca="1" si="13"/>
        <v>70000</v>
      </c>
      <c r="BT33" s="157">
        <f t="shared" ca="1" si="13"/>
        <v>70000</v>
      </c>
    </row>
    <row r="34" spans="2:72" ht="16.5" thickBot="1" x14ac:dyDescent="0.3">
      <c r="B34" s="153" t="str">
        <f t="shared" ca="1" si="6"/>
        <v/>
      </c>
      <c r="C34" s="143" t="str">
        <f ca="1">'הגבלה לסכום מבוקש (1)'!C34</f>
        <v/>
      </c>
      <c r="D34" s="132" t="str">
        <f ca="1">'הגבלה לסכום מבוקש (1)'!U34</f>
        <v/>
      </c>
      <c r="E34" s="144"/>
      <c r="F34" s="154" t="str">
        <f t="shared" ca="1" si="7"/>
        <v/>
      </c>
      <c r="G34" s="145" t="str">
        <f t="shared" ca="1" si="8"/>
        <v/>
      </c>
      <c r="H34" s="154" t="str">
        <f t="shared" ca="1" si="9"/>
        <v/>
      </c>
      <c r="J34" s="155">
        <f t="shared" ca="1" si="2"/>
        <v>0</v>
      </c>
      <c r="K34" s="156">
        <f ca="1">IF(J34=1,MAX($K$30:K33)+1,0)</f>
        <v>0</v>
      </c>
      <c r="L34" s="157" t="str">
        <f t="shared" ca="1" si="3"/>
        <v/>
      </c>
      <c r="M34" s="157" t="str">
        <f t="shared" ref="M34:AR34" ca="1" si="14">IF($C34="","",IF($K34=M$28,L34,L34+SUMIF($K$31:$K$130,M$28,$F$31:$F$130)*($G34/(SUM($G$31:$G$130)-SUMIF($K$31:$K$130,M$28,$G$31:$G$130)))))</f>
        <v/>
      </c>
      <c r="N34" s="157" t="str">
        <f t="shared" ca="1" si="14"/>
        <v/>
      </c>
      <c r="O34" s="157" t="str">
        <f t="shared" ca="1" si="14"/>
        <v/>
      </c>
      <c r="P34" s="157" t="str">
        <f t="shared" ca="1" si="14"/>
        <v/>
      </c>
      <c r="Q34" s="157" t="str">
        <f t="shared" ca="1" si="14"/>
        <v/>
      </c>
      <c r="R34" s="157" t="str">
        <f t="shared" ca="1" si="14"/>
        <v/>
      </c>
      <c r="S34" s="157" t="str">
        <f t="shared" ca="1" si="14"/>
        <v/>
      </c>
      <c r="T34" s="157" t="str">
        <f t="shared" ca="1" si="14"/>
        <v/>
      </c>
      <c r="U34" s="157" t="str">
        <f t="shared" ca="1" si="14"/>
        <v/>
      </c>
      <c r="V34" s="157" t="str">
        <f t="shared" ca="1" si="14"/>
        <v/>
      </c>
      <c r="W34" s="157" t="str">
        <f t="shared" ca="1" si="14"/>
        <v/>
      </c>
      <c r="X34" s="157" t="str">
        <f t="shared" ca="1" si="14"/>
        <v/>
      </c>
      <c r="Y34" s="157" t="str">
        <f t="shared" ca="1" si="14"/>
        <v/>
      </c>
      <c r="Z34" s="157" t="str">
        <f t="shared" ca="1" si="14"/>
        <v/>
      </c>
      <c r="AA34" s="157" t="str">
        <f t="shared" ca="1" si="14"/>
        <v/>
      </c>
      <c r="AB34" s="157" t="str">
        <f t="shared" ca="1" si="14"/>
        <v/>
      </c>
      <c r="AC34" s="157" t="str">
        <f t="shared" ca="1" si="14"/>
        <v/>
      </c>
      <c r="AD34" s="157" t="str">
        <f t="shared" ca="1" si="14"/>
        <v/>
      </c>
      <c r="AE34" s="157" t="str">
        <f t="shared" ca="1" si="14"/>
        <v/>
      </c>
      <c r="AF34" s="157" t="str">
        <f t="shared" ca="1" si="14"/>
        <v/>
      </c>
      <c r="AG34" s="157" t="str">
        <f t="shared" ca="1" si="14"/>
        <v/>
      </c>
      <c r="AH34" s="157" t="str">
        <f t="shared" ca="1" si="14"/>
        <v/>
      </c>
      <c r="AI34" s="157" t="str">
        <f t="shared" ca="1" si="14"/>
        <v/>
      </c>
      <c r="AJ34" s="157" t="str">
        <f t="shared" ca="1" si="14"/>
        <v/>
      </c>
      <c r="AK34" s="157" t="str">
        <f t="shared" ca="1" si="14"/>
        <v/>
      </c>
      <c r="AL34" s="157" t="str">
        <f t="shared" ca="1" si="14"/>
        <v/>
      </c>
      <c r="AM34" s="157" t="str">
        <f t="shared" ca="1" si="14"/>
        <v/>
      </c>
      <c r="AN34" s="157" t="str">
        <f t="shared" ca="1" si="14"/>
        <v/>
      </c>
      <c r="AO34" s="157" t="str">
        <f t="shared" ca="1" si="14"/>
        <v/>
      </c>
      <c r="AP34" s="157" t="str">
        <f t="shared" ca="1" si="14"/>
        <v/>
      </c>
      <c r="AQ34" s="157" t="str">
        <f t="shared" ca="1" si="14"/>
        <v/>
      </c>
      <c r="AR34" s="157" t="str">
        <f t="shared" ca="1" si="14"/>
        <v/>
      </c>
      <c r="AS34" s="157" t="str">
        <f t="shared" ref="AS34:BT34" ca="1" si="15">IF($C34="","",IF($K34=AS$28,AR34,AR34+SUMIF($K$31:$K$130,AS$28,$F$31:$F$130)*($G34/(SUM($G$31:$G$130)-SUMIF($K$31:$K$130,AS$28,$G$31:$G$130)))))</f>
        <v/>
      </c>
      <c r="AT34" s="157" t="str">
        <f t="shared" ca="1" si="15"/>
        <v/>
      </c>
      <c r="AU34" s="157" t="str">
        <f t="shared" ca="1" si="15"/>
        <v/>
      </c>
      <c r="AV34" s="157" t="str">
        <f t="shared" ca="1" si="15"/>
        <v/>
      </c>
      <c r="AW34" s="157" t="str">
        <f t="shared" ca="1" si="15"/>
        <v/>
      </c>
      <c r="AX34" s="157" t="str">
        <f t="shared" ca="1" si="15"/>
        <v/>
      </c>
      <c r="AY34" s="157" t="str">
        <f t="shared" ca="1" si="15"/>
        <v/>
      </c>
      <c r="AZ34" s="157" t="str">
        <f t="shared" ca="1" si="15"/>
        <v/>
      </c>
      <c r="BA34" s="157" t="str">
        <f t="shared" ca="1" si="15"/>
        <v/>
      </c>
      <c r="BB34" s="157" t="str">
        <f t="shared" ca="1" si="15"/>
        <v/>
      </c>
      <c r="BC34" s="157" t="str">
        <f t="shared" ca="1" si="15"/>
        <v/>
      </c>
      <c r="BD34" s="157" t="str">
        <f t="shared" ca="1" si="15"/>
        <v/>
      </c>
      <c r="BE34" s="157" t="str">
        <f t="shared" ca="1" si="15"/>
        <v/>
      </c>
      <c r="BF34" s="157" t="str">
        <f t="shared" ca="1" si="15"/>
        <v/>
      </c>
      <c r="BG34" s="157" t="str">
        <f t="shared" ca="1" si="15"/>
        <v/>
      </c>
      <c r="BH34" s="157" t="str">
        <f t="shared" ca="1" si="15"/>
        <v/>
      </c>
      <c r="BI34" s="157" t="str">
        <f t="shared" ca="1" si="15"/>
        <v/>
      </c>
      <c r="BJ34" s="157" t="str">
        <f t="shared" ca="1" si="15"/>
        <v/>
      </c>
      <c r="BK34" s="157" t="str">
        <f t="shared" ca="1" si="15"/>
        <v/>
      </c>
      <c r="BL34" s="157" t="str">
        <f t="shared" ca="1" si="15"/>
        <v/>
      </c>
      <c r="BM34" s="157" t="str">
        <f t="shared" ca="1" si="15"/>
        <v/>
      </c>
      <c r="BN34" s="157" t="str">
        <f t="shared" ca="1" si="15"/>
        <v/>
      </c>
      <c r="BO34" s="157" t="str">
        <f t="shared" ca="1" si="15"/>
        <v/>
      </c>
      <c r="BP34" s="157" t="str">
        <f t="shared" ca="1" si="15"/>
        <v/>
      </c>
      <c r="BQ34" s="157" t="str">
        <f t="shared" ca="1" si="15"/>
        <v/>
      </c>
      <c r="BR34" s="157" t="str">
        <f t="shared" ca="1" si="15"/>
        <v/>
      </c>
      <c r="BS34" s="157" t="str">
        <f t="shared" ca="1" si="15"/>
        <v/>
      </c>
      <c r="BT34" s="157" t="str">
        <f t="shared" ca="1" si="15"/>
        <v/>
      </c>
    </row>
    <row r="35" spans="2:72" ht="16.5" thickBot="1" x14ac:dyDescent="0.3">
      <c r="B35" s="153" t="str">
        <f t="shared" ca="1" si="6"/>
        <v/>
      </c>
      <c r="C35" s="143" t="str">
        <f ca="1">'הגבלה לסכום מבוקש (1)'!C35</f>
        <v/>
      </c>
      <c r="D35" s="132" t="str">
        <f ca="1">'הגבלה לסכום מבוקש (1)'!U35</f>
        <v/>
      </c>
      <c r="E35" s="144"/>
      <c r="F35" s="154" t="str">
        <f t="shared" ca="1" si="7"/>
        <v/>
      </c>
      <c r="G35" s="145" t="str">
        <f t="shared" ca="1" si="8"/>
        <v/>
      </c>
      <c r="H35" s="154" t="str">
        <f t="shared" ca="1" si="9"/>
        <v/>
      </c>
      <c r="J35" s="155">
        <f t="shared" ca="1" si="2"/>
        <v>0</v>
      </c>
      <c r="K35" s="156">
        <f ca="1">IF(J35=1,MAX($K$30:K34)+1,0)</f>
        <v>0</v>
      </c>
      <c r="L35" s="157" t="str">
        <f t="shared" ca="1" si="3"/>
        <v/>
      </c>
      <c r="M35" s="157" t="str">
        <f t="shared" ref="M35:AR35" ca="1" si="16">IF($C35="","",IF($K35=M$28,L35,L35+SUMIF($K$31:$K$130,M$28,$F$31:$F$130)*($G35/(SUM($G$31:$G$130)-SUMIF($K$31:$K$130,M$28,$G$31:$G$130)))))</f>
        <v/>
      </c>
      <c r="N35" s="157" t="str">
        <f t="shared" ca="1" si="16"/>
        <v/>
      </c>
      <c r="O35" s="157" t="str">
        <f t="shared" ca="1" si="16"/>
        <v/>
      </c>
      <c r="P35" s="157" t="str">
        <f t="shared" ca="1" si="16"/>
        <v/>
      </c>
      <c r="Q35" s="157" t="str">
        <f t="shared" ca="1" si="16"/>
        <v/>
      </c>
      <c r="R35" s="157" t="str">
        <f t="shared" ca="1" si="16"/>
        <v/>
      </c>
      <c r="S35" s="157" t="str">
        <f t="shared" ca="1" si="16"/>
        <v/>
      </c>
      <c r="T35" s="157" t="str">
        <f t="shared" ca="1" si="16"/>
        <v/>
      </c>
      <c r="U35" s="157" t="str">
        <f t="shared" ca="1" si="16"/>
        <v/>
      </c>
      <c r="V35" s="157" t="str">
        <f t="shared" ca="1" si="16"/>
        <v/>
      </c>
      <c r="W35" s="157" t="str">
        <f t="shared" ca="1" si="16"/>
        <v/>
      </c>
      <c r="X35" s="157" t="str">
        <f t="shared" ca="1" si="16"/>
        <v/>
      </c>
      <c r="Y35" s="157" t="str">
        <f t="shared" ca="1" si="16"/>
        <v/>
      </c>
      <c r="Z35" s="157" t="str">
        <f t="shared" ca="1" si="16"/>
        <v/>
      </c>
      <c r="AA35" s="157" t="str">
        <f t="shared" ca="1" si="16"/>
        <v/>
      </c>
      <c r="AB35" s="157" t="str">
        <f t="shared" ca="1" si="16"/>
        <v/>
      </c>
      <c r="AC35" s="157" t="str">
        <f t="shared" ca="1" si="16"/>
        <v/>
      </c>
      <c r="AD35" s="157" t="str">
        <f t="shared" ca="1" si="16"/>
        <v/>
      </c>
      <c r="AE35" s="157" t="str">
        <f t="shared" ca="1" si="16"/>
        <v/>
      </c>
      <c r="AF35" s="157" t="str">
        <f t="shared" ca="1" si="16"/>
        <v/>
      </c>
      <c r="AG35" s="157" t="str">
        <f t="shared" ca="1" si="16"/>
        <v/>
      </c>
      <c r="AH35" s="157" t="str">
        <f t="shared" ca="1" si="16"/>
        <v/>
      </c>
      <c r="AI35" s="157" t="str">
        <f t="shared" ca="1" si="16"/>
        <v/>
      </c>
      <c r="AJ35" s="157" t="str">
        <f t="shared" ca="1" si="16"/>
        <v/>
      </c>
      <c r="AK35" s="157" t="str">
        <f t="shared" ca="1" si="16"/>
        <v/>
      </c>
      <c r="AL35" s="157" t="str">
        <f t="shared" ca="1" si="16"/>
        <v/>
      </c>
      <c r="AM35" s="157" t="str">
        <f t="shared" ca="1" si="16"/>
        <v/>
      </c>
      <c r="AN35" s="157" t="str">
        <f t="shared" ca="1" si="16"/>
        <v/>
      </c>
      <c r="AO35" s="157" t="str">
        <f t="shared" ca="1" si="16"/>
        <v/>
      </c>
      <c r="AP35" s="157" t="str">
        <f t="shared" ca="1" si="16"/>
        <v/>
      </c>
      <c r="AQ35" s="157" t="str">
        <f t="shared" ca="1" si="16"/>
        <v/>
      </c>
      <c r="AR35" s="157" t="str">
        <f t="shared" ca="1" si="16"/>
        <v/>
      </c>
      <c r="AS35" s="157" t="str">
        <f t="shared" ref="AS35:BT35" ca="1" si="17">IF($C35="","",IF($K35=AS$28,AR35,AR35+SUMIF($K$31:$K$130,AS$28,$F$31:$F$130)*($G35/(SUM($G$31:$G$130)-SUMIF($K$31:$K$130,AS$28,$G$31:$G$130)))))</f>
        <v/>
      </c>
      <c r="AT35" s="157" t="str">
        <f t="shared" ca="1" si="17"/>
        <v/>
      </c>
      <c r="AU35" s="157" t="str">
        <f t="shared" ca="1" si="17"/>
        <v/>
      </c>
      <c r="AV35" s="157" t="str">
        <f t="shared" ca="1" si="17"/>
        <v/>
      </c>
      <c r="AW35" s="157" t="str">
        <f t="shared" ca="1" si="17"/>
        <v/>
      </c>
      <c r="AX35" s="157" t="str">
        <f t="shared" ca="1" si="17"/>
        <v/>
      </c>
      <c r="AY35" s="157" t="str">
        <f t="shared" ca="1" si="17"/>
        <v/>
      </c>
      <c r="AZ35" s="157" t="str">
        <f t="shared" ca="1" si="17"/>
        <v/>
      </c>
      <c r="BA35" s="157" t="str">
        <f t="shared" ca="1" si="17"/>
        <v/>
      </c>
      <c r="BB35" s="157" t="str">
        <f t="shared" ca="1" si="17"/>
        <v/>
      </c>
      <c r="BC35" s="157" t="str">
        <f t="shared" ca="1" si="17"/>
        <v/>
      </c>
      <c r="BD35" s="157" t="str">
        <f t="shared" ca="1" si="17"/>
        <v/>
      </c>
      <c r="BE35" s="157" t="str">
        <f t="shared" ca="1" si="17"/>
        <v/>
      </c>
      <c r="BF35" s="157" t="str">
        <f t="shared" ca="1" si="17"/>
        <v/>
      </c>
      <c r="BG35" s="157" t="str">
        <f t="shared" ca="1" si="17"/>
        <v/>
      </c>
      <c r="BH35" s="157" t="str">
        <f t="shared" ca="1" si="17"/>
        <v/>
      </c>
      <c r="BI35" s="157" t="str">
        <f t="shared" ca="1" si="17"/>
        <v/>
      </c>
      <c r="BJ35" s="157" t="str">
        <f t="shared" ca="1" si="17"/>
        <v/>
      </c>
      <c r="BK35" s="157" t="str">
        <f t="shared" ca="1" si="17"/>
        <v/>
      </c>
      <c r="BL35" s="157" t="str">
        <f t="shared" ca="1" si="17"/>
        <v/>
      </c>
      <c r="BM35" s="157" t="str">
        <f t="shared" ca="1" si="17"/>
        <v/>
      </c>
      <c r="BN35" s="157" t="str">
        <f t="shared" ca="1" si="17"/>
        <v/>
      </c>
      <c r="BO35" s="157" t="str">
        <f t="shared" ca="1" si="17"/>
        <v/>
      </c>
      <c r="BP35" s="157" t="str">
        <f t="shared" ca="1" si="17"/>
        <v/>
      </c>
      <c r="BQ35" s="157" t="str">
        <f t="shared" ca="1" si="17"/>
        <v/>
      </c>
      <c r="BR35" s="157" t="str">
        <f t="shared" ca="1" si="17"/>
        <v/>
      </c>
      <c r="BS35" s="157" t="str">
        <f t="shared" ca="1" si="17"/>
        <v/>
      </c>
      <c r="BT35" s="157" t="str">
        <f t="shared" ca="1" si="17"/>
        <v/>
      </c>
    </row>
    <row r="36" spans="2:72" ht="16.5" thickBot="1" x14ac:dyDescent="0.3">
      <c r="B36" s="153" t="str">
        <f t="shared" ca="1" si="6"/>
        <v/>
      </c>
      <c r="C36" s="143" t="str">
        <f ca="1">'הגבלה לסכום מבוקש (1)'!C36</f>
        <v/>
      </c>
      <c r="D36" s="132" t="str">
        <f ca="1">'הגבלה לסכום מבוקש (1)'!U36</f>
        <v/>
      </c>
      <c r="E36" s="144"/>
      <c r="F36" s="154" t="str">
        <f t="shared" ca="1" si="7"/>
        <v/>
      </c>
      <c r="G36" s="145" t="str">
        <f t="shared" ca="1" si="8"/>
        <v/>
      </c>
      <c r="H36" s="154" t="str">
        <f t="shared" ca="1" si="9"/>
        <v/>
      </c>
      <c r="J36" s="155">
        <f t="shared" ca="1" si="2"/>
        <v>0</v>
      </c>
      <c r="K36" s="156">
        <f ca="1">IF(J36=1,MAX($K$30:K35)+1,0)</f>
        <v>0</v>
      </c>
      <c r="L36" s="157" t="str">
        <f t="shared" ca="1" si="3"/>
        <v/>
      </c>
      <c r="M36" s="157" t="str">
        <f t="shared" ref="M36:AR36" ca="1" si="18">IF($C36="","",IF($K36=M$28,L36,L36+SUMIF($K$31:$K$130,M$28,$F$31:$F$130)*($G36/(SUM($G$31:$G$130)-SUMIF($K$31:$K$130,M$28,$G$31:$G$130)))))</f>
        <v/>
      </c>
      <c r="N36" s="157" t="str">
        <f t="shared" ca="1" si="18"/>
        <v/>
      </c>
      <c r="O36" s="157" t="str">
        <f t="shared" ca="1" si="18"/>
        <v/>
      </c>
      <c r="P36" s="157" t="str">
        <f t="shared" ca="1" si="18"/>
        <v/>
      </c>
      <c r="Q36" s="157" t="str">
        <f t="shared" ca="1" si="18"/>
        <v/>
      </c>
      <c r="R36" s="157" t="str">
        <f t="shared" ca="1" si="18"/>
        <v/>
      </c>
      <c r="S36" s="157" t="str">
        <f t="shared" ca="1" si="18"/>
        <v/>
      </c>
      <c r="T36" s="157" t="str">
        <f t="shared" ca="1" si="18"/>
        <v/>
      </c>
      <c r="U36" s="157" t="str">
        <f t="shared" ca="1" si="18"/>
        <v/>
      </c>
      <c r="V36" s="157" t="str">
        <f t="shared" ca="1" si="18"/>
        <v/>
      </c>
      <c r="W36" s="157" t="str">
        <f t="shared" ca="1" si="18"/>
        <v/>
      </c>
      <c r="X36" s="157" t="str">
        <f t="shared" ca="1" si="18"/>
        <v/>
      </c>
      <c r="Y36" s="157" t="str">
        <f t="shared" ca="1" si="18"/>
        <v/>
      </c>
      <c r="Z36" s="157" t="str">
        <f t="shared" ca="1" si="18"/>
        <v/>
      </c>
      <c r="AA36" s="157" t="str">
        <f t="shared" ca="1" si="18"/>
        <v/>
      </c>
      <c r="AB36" s="157" t="str">
        <f t="shared" ca="1" si="18"/>
        <v/>
      </c>
      <c r="AC36" s="157" t="str">
        <f t="shared" ca="1" si="18"/>
        <v/>
      </c>
      <c r="AD36" s="157" t="str">
        <f t="shared" ca="1" si="18"/>
        <v/>
      </c>
      <c r="AE36" s="157" t="str">
        <f t="shared" ca="1" si="18"/>
        <v/>
      </c>
      <c r="AF36" s="157" t="str">
        <f t="shared" ca="1" si="18"/>
        <v/>
      </c>
      <c r="AG36" s="157" t="str">
        <f t="shared" ca="1" si="18"/>
        <v/>
      </c>
      <c r="AH36" s="157" t="str">
        <f t="shared" ca="1" si="18"/>
        <v/>
      </c>
      <c r="AI36" s="157" t="str">
        <f t="shared" ca="1" si="18"/>
        <v/>
      </c>
      <c r="AJ36" s="157" t="str">
        <f t="shared" ca="1" si="18"/>
        <v/>
      </c>
      <c r="AK36" s="157" t="str">
        <f t="shared" ca="1" si="18"/>
        <v/>
      </c>
      <c r="AL36" s="157" t="str">
        <f t="shared" ca="1" si="18"/>
        <v/>
      </c>
      <c r="AM36" s="157" t="str">
        <f t="shared" ca="1" si="18"/>
        <v/>
      </c>
      <c r="AN36" s="157" t="str">
        <f t="shared" ca="1" si="18"/>
        <v/>
      </c>
      <c r="AO36" s="157" t="str">
        <f t="shared" ca="1" si="18"/>
        <v/>
      </c>
      <c r="AP36" s="157" t="str">
        <f t="shared" ca="1" si="18"/>
        <v/>
      </c>
      <c r="AQ36" s="157" t="str">
        <f t="shared" ca="1" si="18"/>
        <v/>
      </c>
      <c r="AR36" s="157" t="str">
        <f t="shared" ca="1" si="18"/>
        <v/>
      </c>
      <c r="AS36" s="157" t="str">
        <f t="shared" ref="AS36:BT36" ca="1" si="19">IF($C36="","",IF($K36=AS$28,AR36,AR36+SUMIF($K$31:$K$130,AS$28,$F$31:$F$130)*($G36/(SUM($G$31:$G$130)-SUMIF($K$31:$K$130,AS$28,$G$31:$G$130)))))</f>
        <v/>
      </c>
      <c r="AT36" s="157" t="str">
        <f t="shared" ca="1" si="19"/>
        <v/>
      </c>
      <c r="AU36" s="157" t="str">
        <f t="shared" ca="1" si="19"/>
        <v/>
      </c>
      <c r="AV36" s="157" t="str">
        <f t="shared" ca="1" si="19"/>
        <v/>
      </c>
      <c r="AW36" s="157" t="str">
        <f t="shared" ca="1" si="19"/>
        <v/>
      </c>
      <c r="AX36" s="157" t="str">
        <f t="shared" ca="1" si="19"/>
        <v/>
      </c>
      <c r="AY36" s="157" t="str">
        <f t="shared" ca="1" si="19"/>
        <v/>
      </c>
      <c r="AZ36" s="157" t="str">
        <f t="shared" ca="1" si="19"/>
        <v/>
      </c>
      <c r="BA36" s="157" t="str">
        <f t="shared" ca="1" si="19"/>
        <v/>
      </c>
      <c r="BB36" s="157" t="str">
        <f t="shared" ca="1" si="19"/>
        <v/>
      </c>
      <c r="BC36" s="157" t="str">
        <f t="shared" ca="1" si="19"/>
        <v/>
      </c>
      <c r="BD36" s="157" t="str">
        <f t="shared" ca="1" si="19"/>
        <v/>
      </c>
      <c r="BE36" s="157" t="str">
        <f t="shared" ca="1" si="19"/>
        <v/>
      </c>
      <c r="BF36" s="157" t="str">
        <f t="shared" ca="1" si="19"/>
        <v/>
      </c>
      <c r="BG36" s="157" t="str">
        <f t="shared" ca="1" si="19"/>
        <v/>
      </c>
      <c r="BH36" s="157" t="str">
        <f t="shared" ca="1" si="19"/>
        <v/>
      </c>
      <c r="BI36" s="157" t="str">
        <f t="shared" ca="1" si="19"/>
        <v/>
      </c>
      <c r="BJ36" s="157" t="str">
        <f t="shared" ca="1" si="19"/>
        <v/>
      </c>
      <c r="BK36" s="157" t="str">
        <f t="shared" ca="1" si="19"/>
        <v/>
      </c>
      <c r="BL36" s="157" t="str">
        <f t="shared" ca="1" si="19"/>
        <v/>
      </c>
      <c r="BM36" s="157" t="str">
        <f t="shared" ca="1" si="19"/>
        <v/>
      </c>
      <c r="BN36" s="157" t="str">
        <f t="shared" ca="1" si="19"/>
        <v/>
      </c>
      <c r="BO36" s="157" t="str">
        <f t="shared" ca="1" si="19"/>
        <v/>
      </c>
      <c r="BP36" s="157" t="str">
        <f t="shared" ca="1" si="19"/>
        <v/>
      </c>
      <c r="BQ36" s="157" t="str">
        <f t="shared" ca="1" si="19"/>
        <v/>
      </c>
      <c r="BR36" s="157" t="str">
        <f t="shared" ca="1" si="19"/>
        <v/>
      </c>
      <c r="BS36" s="157" t="str">
        <f t="shared" ca="1" si="19"/>
        <v/>
      </c>
      <c r="BT36" s="157" t="str">
        <f t="shared" ca="1" si="19"/>
        <v/>
      </c>
    </row>
    <row r="37" spans="2:72" ht="16.5" thickBot="1" x14ac:dyDescent="0.3">
      <c r="B37" s="153" t="str">
        <f t="shared" ca="1" si="6"/>
        <v/>
      </c>
      <c r="C37" s="143" t="str">
        <f ca="1">'הגבלה לסכום מבוקש (1)'!C37</f>
        <v/>
      </c>
      <c r="D37" s="132" t="str">
        <f ca="1">'הגבלה לסכום מבוקש (1)'!U37</f>
        <v/>
      </c>
      <c r="E37" s="144"/>
      <c r="F37" s="154" t="str">
        <f t="shared" ca="1" si="7"/>
        <v/>
      </c>
      <c r="G37" s="145" t="str">
        <f t="shared" ca="1" si="8"/>
        <v/>
      </c>
      <c r="H37" s="154" t="str">
        <f t="shared" ca="1" si="9"/>
        <v/>
      </c>
      <c r="J37" s="155">
        <f t="shared" ca="1" si="2"/>
        <v>0</v>
      </c>
      <c r="K37" s="156">
        <f ca="1">IF(J37=1,MAX($K$30:K36)+1,0)</f>
        <v>0</v>
      </c>
      <c r="L37" s="157" t="str">
        <f t="shared" ca="1" si="3"/>
        <v/>
      </c>
      <c r="M37" s="157" t="str">
        <f t="shared" ref="M37:AR37" ca="1" si="20">IF($C37="","",IF($K37=M$28,L37,L37+SUMIF($K$31:$K$130,M$28,$F$31:$F$130)*($G37/(SUM($G$31:$G$130)-SUMIF($K$31:$K$130,M$28,$G$31:$G$130)))))</f>
        <v/>
      </c>
      <c r="N37" s="157" t="str">
        <f t="shared" ca="1" si="20"/>
        <v/>
      </c>
      <c r="O37" s="157" t="str">
        <f t="shared" ca="1" si="20"/>
        <v/>
      </c>
      <c r="P37" s="157" t="str">
        <f t="shared" ca="1" si="20"/>
        <v/>
      </c>
      <c r="Q37" s="157" t="str">
        <f t="shared" ca="1" si="20"/>
        <v/>
      </c>
      <c r="R37" s="157" t="str">
        <f t="shared" ca="1" si="20"/>
        <v/>
      </c>
      <c r="S37" s="157" t="str">
        <f t="shared" ca="1" si="20"/>
        <v/>
      </c>
      <c r="T37" s="157" t="str">
        <f t="shared" ca="1" si="20"/>
        <v/>
      </c>
      <c r="U37" s="157" t="str">
        <f t="shared" ca="1" si="20"/>
        <v/>
      </c>
      <c r="V37" s="157" t="str">
        <f t="shared" ca="1" si="20"/>
        <v/>
      </c>
      <c r="W37" s="157" t="str">
        <f t="shared" ca="1" si="20"/>
        <v/>
      </c>
      <c r="X37" s="157" t="str">
        <f t="shared" ca="1" si="20"/>
        <v/>
      </c>
      <c r="Y37" s="157" t="str">
        <f t="shared" ca="1" si="20"/>
        <v/>
      </c>
      <c r="Z37" s="157" t="str">
        <f t="shared" ca="1" si="20"/>
        <v/>
      </c>
      <c r="AA37" s="157" t="str">
        <f t="shared" ca="1" si="20"/>
        <v/>
      </c>
      <c r="AB37" s="157" t="str">
        <f t="shared" ca="1" si="20"/>
        <v/>
      </c>
      <c r="AC37" s="157" t="str">
        <f t="shared" ca="1" si="20"/>
        <v/>
      </c>
      <c r="AD37" s="157" t="str">
        <f t="shared" ca="1" si="20"/>
        <v/>
      </c>
      <c r="AE37" s="157" t="str">
        <f t="shared" ca="1" si="20"/>
        <v/>
      </c>
      <c r="AF37" s="157" t="str">
        <f t="shared" ca="1" si="20"/>
        <v/>
      </c>
      <c r="AG37" s="157" t="str">
        <f t="shared" ca="1" si="20"/>
        <v/>
      </c>
      <c r="AH37" s="157" t="str">
        <f t="shared" ca="1" si="20"/>
        <v/>
      </c>
      <c r="AI37" s="157" t="str">
        <f t="shared" ca="1" si="20"/>
        <v/>
      </c>
      <c r="AJ37" s="157" t="str">
        <f t="shared" ca="1" si="20"/>
        <v/>
      </c>
      <c r="AK37" s="157" t="str">
        <f t="shared" ca="1" si="20"/>
        <v/>
      </c>
      <c r="AL37" s="157" t="str">
        <f t="shared" ca="1" si="20"/>
        <v/>
      </c>
      <c r="AM37" s="157" t="str">
        <f t="shared" ca="1" si="20"/>
        <v/>
      </c>
      <c r="AN37" s="157" t="str">
        <f t="shared" ca="1" si="20"/>
        <v/>
      </c>
      <c r="AO37" s="157" t="str">
        <f t="shared" ca="1" si="20"/>
        <v/>
      </c>
      <c r="AP37" s="157" t="str">
        <f t="shared" ca="1" si="20"/>
        <v/>
      </c>
      <c r="AQ37" s="157" t="str">
        <f t="shared" ca="1" si="20"/>
        <v/>
      </c>
      <c r="AR37" s="157" t="str">
        <f t="shared" ca="1" si="20"/>
        <v/>
      </c>
      <c r="AS37" s="157" t="str">
        <f t="shared" ref="AS37:BT37" ca="1" si="21">IF($C37="","",IF($K37=AS$28,AR37,AR37+SUMIF($K$31:$K$130,AS$28,$F$31:$F$130)*($G37/(SUM($G$31:$G$130)-SUMIF($K$31:$K$130,AS$28,$G$31:$G$130)))))</f>
        <v/>
      </c>
      <c r="AT37" s="157" t="str">
        <f t="shared" ca="1" si="21"/>
        <v/>
      </c>
      <c r="AU37" s="157" t="str">
        <f t="shared" ca="1" si="21"/>
        <v/>
      </c>
      <c r="AV37" s="157" t="str">
        <f t="shared" ca="1" si="21"/>
        <v/>
      </c>
      <c r="AW37" s="157" t="str">
        <f t="shared" ca="1" si="21"/>
        <v/>
      </c>
      <c r="AX37" s="157" t="str">
        <f t="shared" ca="1" si="21"/>
        <v/>
      </c>
      <c r="AY37" s="157" t="str">
        <f t="shared" ca="1" si="21"/>
        <v/>
      </c>
      <c r="AZ37" s="157" t="str">
        <f t="shared" ca="1" si="21"/>
        <v/>
      </c>
      <c r="BA37" s="157" t="str">
        <f t="shared" ca="1" si="21"/>
        <v/>
      </c>
      <c r="BB37" s="157" t="str">
        <f t="shared" ca="1" si="21"/>
        <v/>
      </c>
      <c r="BC37" s="157" t="str">
        <f t="shared" ca="1" si="21"/>
        <v/>
      </c>
      <c r="BD37" s="157" t="str">
        <f t="shared" ca="1" si="21"/>
        <v/>
      </c>
      <c r="BE37" s="157" t="str">
        <f t="shared" ca="1" si="21"/>
        <v/>
      </c>
      <c r="BF37" s="157" t="str">
        <f t="shared" ca="1" si="21"/>
        <v/>
      </c>
      <c r="BG37" s="157" t="str">
        <f t="shared" ca="1" si="21"/>
        <v/>
      </c>
      <c r="BH37" s="157" t="str">
        <f t="shared" ca="1" si="21"/>
        <v/>
      </c>
      <c r="BI37" s="157" t="str">
        <f t="shared" ca="1" si="21"/>
        <v/>
      </c>
      <c r="BJ37" s="157" t="str">
        <f t="shared" ca="1" si="21"/>
        <v/>
      </c>
      <c r="BK37" s="157" t="str">
        <f t="shared" ca="1" si="21"/>
        <v/>
      </c>
      <c r="BL37" s="157" t="str">
        <f t="shared" ca="1" si="21"/>
        <v/>
      </c>
      <c r="BM37" s="157" t="str">
        <f t="shared" ca="1" si="21"/>
        <v/>
      </c>
      <c r="BN37" s="157" t="str">
        <f t="shared" ca="1" si="21"/>
        <v/>
      </c>
      <c r="BO37" s="157" t="str">
        <f t="shared" ca="1" si="21"/>
        <v/>
      </c>
      <c r="BP37" s="157" t="str">
        <f t="shared" ca="1" si="21"/>
        <v/>
      </c>
      <c r="BQ37" s="157" t="str">
        <f t="shared" ca="1" si="21"/>
        <v/>
      </c>
      <c r="BR37" s="157" t="str">
        <f t="shared" ca="1" si="21"/>
        <v/>
      </c>
      <c r="BS37" s="157" t="str">
        <f t="shared" ca="1" si="21"/>
        <v/>
      </c>
      <c r="BT37" s="157" t="str">
        <f t="shared" ca="1" si="21"/>
        <v/>
      </c>
    </row>
    <row r="38" spans="2:72" ht="16.5" thickBot="1" x14ac:dyDescent="0.3">
      <c r="B38" s="153" t="str">
        <f t="shared" ca="1" si="6"/>
        <v/>
      </c>
      <c r="C38" s="143" t="str">
        <f ca="1">'הגבלה לסכום מבוקש (1)'!C38</f>
        <v/>
      </c>
      <c r="D38" s="132" t="str">
        <f ca="1">'הגבלה לסכום מבוקש (1)'!U38</f>
        <v/>
      </c>
      <c r="E38" s="144"/>
      <c r="F38" s="154" t="str">
        <f t="shared" ca="1" si="7"/>
        <v/>
      </c>
      <c r="G38" s="145" t="str">
        <f t="shared" ca="1" si="8"/>
        <v/>
      </c>
      <c r="H38" s="154" t="str">
        <f t="shared" ca="1" si="9"/>
        <v/>
      </c>
      <c r="J38" s="155">
        <f t="shared" ca="1" si="2"/>
        <v>0</v>
      </c>
      <c r="K38" s="156">
        <f ca="1">IF(J38=1,MAX($K$30:K37)+1,0)</f>
        <v>0</v>
      </c>
      <c r="L38" s="157" t="str">
        <f t="shared" ca="1" si="3"/>
        <v/>
      </c>
      <c r="M38" s="157" t="str">
        <f t="shared" ref="M38:AR38" ca="1" si="22">IF($C38="","",IF($K38=M$28,L38,L38+SUMIF($K$31:$K$130,M$28,$F$31:$F$130)*($G38/(SUM($G$31:$G$130)-SUMIF($K$31:$K$130,M$28,$G$31:$G$130)))))</f>
        <v/>
      </c>
      <c r="N38" s="157" t="str">
        <f t="shared" ca="1" si="22"/>
        <v/>
      </c>
      <c r="O38" s="157" t="str">
        <f t="shared" ca="1" si="22"/>
        <v/>
      </c>
      <c r="P38" s="157" t="str">
        <f t="shared" ca="1" si="22"/>
        <v/>
      </c>
      <c r="Q38" s="157" t="str">
        <f t="shared" ca="1" si="22"/>
        <v/>
      </c>
      <c r="R38" s="157" t="str">
        <f t="shared" ca="1" si="22"/>
        <v/>
      </c>
      <c r="S38" s="157" t="str">
        <f t="shared" ca="1" si="22"/>
        <v/>
      </c>
      <c r="T38" s="157" t="str">
        <f t="shared" ca="1" si="22"/>
        <v/>
      </c>
      <c r="U38" s="157" t="str">
        <f t="shared" ca="1" si="22"/>
        <v/>
      </c>
      <c r="V38" s="157" t="str">
        <f t="shared" ca="1" si="22"/>
        <v/>
      </c>
      <c r="W38" s="157" t="str">
        <f t="shared" ca="1" si="22"/>
        <v/>
      </c>
      <c r="X38" s="157" t="str">
        <f t="shared" ca="1" si="22"/>
        <v/>
      </c>
      <c r="Y38" s="157" t="str">
        <f t="shared" ca="1" si="22"/>
        <v/>
      </c>
      <c r="Z38" s="157" t="str">
        <f t="shared" ca="1" si="22"/>
        <v/>
      </c>
      <c r="AA38" s="157" t="str">
        <f t="shared" ca="1" si="22"/>
        <v/>
      </c>
      <c r="AB38" s="157" t="str">
        <f t="shared" ca="1" si="22"/>
        <v/>
      </c>
      <c r="AC38" s="157" t="str">
        <f t="shared" ca="1" si="22"/>
        <v/>
      </c>
      <c r="AD38" s="157" t="str">
        <f t="shared" ca="1" si="22"/>
        <v/>
      </c>
      <c r="AE38" s="157" t="str">
        <f t="shared" ca="1" si="22"/>
        <v/>
      </c>
      <c r="AF38" s="157" t="str">
        <f t="shared" ca="1" si="22"/>
        <v/>
      </c>
      <c r="AG38" s="157" t="str">
        <f t="shared" ca="1" si="22"/>
        <v/>
      </c>
      <c r="AH38" s="157" t="str">
        <f t="shared" ca="1" si="22"/>
        <v/>
      </c>
      <c r="AI38" s="157" t="str">
        <f t="shared" ca="1" si="22"/>
        <v/>
      </c>
      <c r="AJ38" s="157" t="str">
        <f t="shared" ca="1" si="22"/>
        <v/>
      </c>
      <c r="AK38" s="157" t="str">
        <f t="shared" ca="1" si="22"/>
        <v/>
      </c>
      <c r="AL38" s="157" t="str">
        <f t="shared" ca="1" si="22"/>
        <v/>
      </c>
      <c r="AM38" s="157" t="str">
        <f t="shared" ca="1" si="22"/>
        <v/>
      </c>
      <c r="AN38" s="157" t="str">
        <f t="shared" ca="1" si="22"/>
        <v/>
      </c>
      <c r="AO38" s="157" t="str">
        <f t="shared" ca="1" si="22"/>
        <v/>
      </c>
      <c r="AP38" s="157" t="str">
        <f t="shared" ca="1" si="22"/>
        <v/>
      </c>
      <c r="AQ38" s="157" t="str">
        <f t="shared" ca="1" si="22"/>
        <v/>
      </c>
      <c r="AR38" s="157" t="str">
        <f t="shared" ca="1" si="22"/>
        <v/>
      </c>
      <c r="AS38" s="157" t="str">
        <f t="shared" ref="AS38:BT38" ca="1" si="23">IF($C38="","",IF($K38=AS$28,AR38,AR38+SUMIF($K$31:$K$130,AS$28,$F$31:$F$130)*($G38/(SUM($G$31:$G$130)-SUMIF($K$31:$K$130,AS$28,$G$31:$G$130)))))</f>
        <v/>
      </c>
      <c r="AT38" s="157" t="str">
        <f t="shared" ca="1" si="23"/>
        <v/>
      </c>
      <c r="AU38" s="157" t="str">
        <f t="shared" ca="1" si="23"/>
        <v/>
      </c>
      <c r="AV38" s="157" t="str">
        <f t="shared" ca="1" si="23"/>
        <v/>
      </c>
      <c r="AW38" s="157" t="str">
        <f t="shared" ca="1" si="23"/>
        <v/>
      </c>
      <c r="AX38" s="157" t="str">
        <f t="shared" ca="1" si="23"/>
        <v/>
      </c>
      <c r="AY38" s="157" t="str">
        <f t="shared" ca="1" si="23"/>
        <v/>
      </c>
      <c r="AZ38" s="157" t="str">
        <f t="shared" ca="1" si="23"/>
        <v/>
      </c>
      <c r="BA38" s="157" t="str">
        <f t="shared" ca="1" si="23"/>
        <v/>
      </c>
      <c r="BB38" s="157" t="str">
        <f t="shared" ca="1" si="23"/>
        <v/>
      </c>
      <c r="BC38" s="157" t="str">
        <f t="shared" ca="1" si="23"/>
        <v/>
      </c>
      <c r="BD38" s="157" t="str">
        <f t="shared" ca="1" si="23"/>
        <v/>
      </c>
      <c r="BE38" s="157" t="str">
        <f t="shared" ca="1" si="23"/>
        <v/>
      </c>
      <c r="BF38" s="157" t="str">
        <f t="shared" ca="1" si="23"/>
        <v/>
      </c>
      <c r="BG38" s="157" t="str">
        <f t="shared" ca="1" si="23"/>
        <v/>
      </c>
      <c r="BH38" s="157" t="str">
        <f t="shared" ca="1" si="23"/>
        <v/>
      </c>
      <c r="BI38" s="157" t="str">
        <f t="shared" ca="1" si="23"/>
        <v/>
      </c>
      <c r="BJ38" s="157" t="str">
        <f t="shared" ca="1" si="23"/>
        <v/>
      </c>
      <c r="BK38" s="157" t="str">
        <f t="shared" ca="1" si="23"/>
        <v/>
      </c>
      <c r="BL38" s="157" t="str">
        <f t="shared" ca="1" si="23"/>
        <v/>
      </c>
      <c r="BM38" s="157" t="str">
        <f t="shared" ca="1" si="23"/>
        <v/>
      </c>
      <c r="BN38" s="157" t="str">
        <f t="shared" ca="1" si="23"/>
        <v/>
      </c>
      <c r="BO38" s="157" t="str">
        <f t="shared" ca="1" si="23"/>
        <v/>
      </c>
      <c r="BP38" s="157" t="str">
        <f t="shared" ca="1" si="23"/>
        <v/>
      </c>
      <c r="BQ38" s="157" t="str">
        <f t="shared" ca="1" si="23"/>
        <v/>
      </c>
      <c r="BR38" s="157" t="str">
        <f t="shared" ca="1" si="23"/>
        <v/>
      </c>
      <c r="BS38" s="157" t="str">
        <f t="shared" ca="1" si="23"/>
        <v/>
      </c>
      <c r="BT38" s="157" t="str">
        <f t="shared" ca="1" si="23"/>
        <v/>
      </c>
    </row>
    <row r="39" spans="2:72" ht="16.5" thickBot="1" x14ac:dyDescent="0.3">
      <c r="B39" s="153" t="str">
        <f t="shared" ca="1" si="6"/>
        <v/>
      </c>
      <c r="C39" s="143" t="str">
        <f ca="1">'הגבלה לסכום מבוקש (1)'!C39</f>
        <v/>
      </c>
      <c r="D39" s="132" t="str">
        <f ca="1">'הגבלה לסכום מבוקש (1)'!U39</f>
        <v/>
      </c>
      <c r="E39" s="144"/>
      <c r="F39" s="154" t="str">
        <f t="shared" ca="1" si="7"/>
        <v/>
      </c>
      <c r="G39" s="145" t="str">
        <f t="shared" ca="1" si="8"/>
        <v/>
      </c>
      <c r="H39" s="154" t="str">
        <f t="shared" ca="1" si="9"/>
        <v/>
      </c>
      <c r="J39" s="155">
        <f t="shared" ca="1" si="2"/>
        <v>0</v>
      </c>
      <c r="K39" s="156">
        <f ca="1">IF(J39=1,MAX($K$30:K38)+1,0)</f>
        <v>0</v>
      </c>
      <c r="L39" s="157" t="str">
        <f t="shared" ca="1" si="3"/>
        <v/>
      </c>
      <c r="M39" s="157" t="str">
        <f t="shared" ref="M39:AR39" ca="1" si="24">IF($C39="","",IF($K39=M$28,L39,L39+SUMIF($K$31:$K$130,M$28,$F$31:$F$130)*($G39/(SUM($G$31:$G$130)-SUMIF($K$31:$K$130,M$28,$G$31:$G$130)))))</f>
        <v/>
      </c>
      <c r="N39" s="157" t="str">
        <f t="shared" ca="1" si="24"/>
        <v/>
      </c>
      <c r="O39" s="157" t="str">
        <f t="shared" ca="1" si="24"/>
        <v/>
      </c>
      <c r="P39" s="157" t="str">
        <f t="shared" ca="1" si="24"/>
        <v/>
      </c>
      <c r="Q39" s="157" t="str">
        <f t="shared" ca="1" si="24"/>
        <v/>
      </c>
      <c r="R39" s="157" t="str">
        <f t="shared" ca="1" si="24"/>
        <v/>
      </c>
      <c r="S39" s="157" t="str">
        <f t="shared" ca="1" si="24"/>
        <v/>
      </c>
      <c r="T39" s="157" t="str">
        <f t="shared" ca="1" si="24"/>
        <v/>
      </c>
      <c r="U39" s="157" t="str">
        <f t="shared" ca="1" si="24"/>
        <v/>
      </c>
      <c r="V39" s="157" t="str">
        <f t="shared" ca="1" si="24"/>
        <v/>
      </c>
      <c r="W39" s="157" t="str">
        <f t="shared" ca="1" si="24"/>
        <v/>
      </c>
      <c r="X39" s="157" t="str">
        <f t="shared" ca="1" si="24"/>
        <v/>
      </c>
      <c r="Y39" s="157" t="str">
        <f t="shared" ca="1" si="24"/>
        <v/>
      </c>
      <c r="Z39" s="157" t="str">
        <f t="shared" ca="1" si="24"/>
        <v/>
      </c>
      <c r="AA39" s="157" t="str">
        <f t="shared" ca="1" si="24"/>
        <v/>
      </c>
      <c r="AB39" s="157" t="str">
        <f t="shared" ca="1" si="24"/>
        <v/>
      </c>
      <c r="AC39" s="157" t="str">
        <f t="shared" ca="1" si="24"/>
        <v/>
      </c>
      <c r="AD39" s="157" t="str">
        <f t="shared" ca="1" si="24"/>
        <v/>
      </c>
      <c r="AE39" s="157" t="str">
        <f t="shared" ca="1" si="24"/>
        <v/>
      </c>
      <c r="AF39" s="157" t="str">
        <f t="shared" ca="1" si="24"/>
        <v/>
      </c>
      <c r="AG39" s="157" t="str">
        <f t="shared" ca="1" si="24"/>
        <v/>
      </c>
      <c r="AH39" s="157" t="str">
        <f t="shared" ca="1" si="24"/>
        <v/>
      </c>
      <c r="AI39" s="157" t="str">
        <f t="shared" ca="1" si="24"/>
        <v/>
      </c>
      <c r="AJ39" s="157" t="str">
        <f t="shared" ca="1" si="24"/>
        <v/>
      </c>
      <c r="AK39" s="157" t="str">
        <f t="shared" ca="1" si="24"/>
        <v/>
      </c>
      <c r="AL39" s="157" t="str">
        <f t="shared" ca="1" si="24"/>
        <v/>
      </c>
      <c r="AM39" s="157" t="str">
        <f t="shared" ca="1" si="24"/>
        <v/>
      </c>
      <c r="AN39" s="157" t="str">
        <f t="shared" ca="1" si="24"/>
        <v/>
      </c>
      <c r="AO39" s="157" t="str">
        <f t="shared" ca="1" si="24"/>
        <v/>
      </c>
      <c r="AP39" s="157" t="str">
        <f t="shared" ca="1" si="24"/>
        <v/>
      </c>
      <c r="AQ39" s="157" t="str">
        <f t="shared" ca="1" si="24"/>
        <v/>
      </c>
      <c r="AR39" s="157" t="str">
        <f t="shared" ca="1" si="24"/>
        <v/>
      </c>
      <c r="AS39" s="157" t="str">
        <f t="shared" ref="AS39:BT39" ca="1" si="25">IF($C39="","",IF($K39=AS$28,AR39,AR39+SUMIF($K$31:$K$130,AS$28,$F$31:$F$130)*($G39/(SUM($G$31:$G$130)-SUMIF($K$31:$K$130,AS$28,$G$31:$G$130)))))</f>
        <v/>
      </c>
      <c r="AT39" s="157" t="str">
        <f t="shared" ca="1" si="25"/>
        <v/>
      </c>
      <c r="AU39" s="157" t="str">
        <f t="shared" ca="1" si="25"/>
        <v/>
      </c>
      <c r="AV39" s="157" t="str">
        <f t="shared" ca="1" si="25"/>
        <v/>
      </c>
      <c r="AW39" s="157" t="str">
        <f t="shared" ca="1" si="25"/>
        <v/>
      </c>
      <c r="AX39" s="157" t="str">
        <f t="shared" ca="1" si="25"/>
        <v/>
      </c>
      <c r="AY39" s="157" t="str">
        <f t="shared" ca="1" si="25"/>
        <v/>
      </c>
      <c r="AZ39" s="157" t="str">
        <f t="shared" ca="1" si="25"/>
        <v/>
      </c>
      <c r="BA39" s="157" t="str">
        <f t="shared" ca="1" si="25"/>
        <v/>
      </c>
      <c r="BB39" s="157" t="str">
        <f t="shared" ca="1" si="25"/>
        <v/>
      </c>
      <c r="BC39" s="157" t="str">
        <f t="shared" ca="1" si="25"/>
        <v/>
      </c>
      <c r="BD39" s="157" t="str">
        <f t="shared" ca="1" si="25"/>
        <v/>
      </c>
      <c r="BE39" s="157" t="str">
        <f t="shared" ca="1" si="25"/>
        <v/>
      </c>
      <c r="BF39" s="157" t="str">
        <f t="shared" ca="1" si="25"/>
        <v/>
      </c>
      <c r="BG39" s="157" t="str">
        <f t="shared" ca="1" si="25"/>
        <v/>
      </c>
      <c r="BH39" s="157" t="str">
        <f t="shared" ca="1" si="25"/>
        <v/>
      </c>
      <c r="BI39" s="157" t="str">
        <f t="shared" ca="1" si="25"/>
        <v/>
      </c>
      <c r="BJ39" s="157" t="str">
        <f t="shared" ca="1" si="25"/>
        <v/>
      </c>
      <c r="BK39" s="157" t="str">
        <f t="shared" ca="1" si="25"/>
        <v/>
      </c>
      <c r="BL39" s="157" t="str">
        <f t="shared" ca="1" si="25"/>
        <v/>
      </c>
      <c r="BM39" s="157" t="str">
        <f t="shared" ca="1" si="25"/>
        <v/>
      </c>
      <c r="BN39" s="157" t="str">
        <f t="shared" ca="1" si="25"/>
        <v/>
      </c>
      <c r="BO39" s="157" t="str">
        <f t="shared" ca="1" si="25"/>
        <v/>
      </c>
      <c r="BP39" s="157" t="str">
        <f t="shared" ca="1" si="25"/>
        <v/>
      </c>
      <c r="BQ39" s="157" t="str">
        <f t="shared" ca="1" si="25"/>
        <v/>
      </c>
      <c r="BR39" s="157" t="str">
        <f t="shared" ca="1" si="25"/>
        <v/>
      </c>
      <c r="BS39" s="157" t="str">
        <f t="shared" ca="1" si="25"/>
        <v/>
      </c>
      <c r="BT39" s="157" t="str">
        <f t="shared" ca="1" si="25"/>
        <v/>
      </c>
    </row>
    <row r="40" spans="2:72" ht="16.5" thickBot="1" x14ac:dyDescent="0.3">
      <c r="B40" s="153" t="str">
        <f t="shared" ca="1" si="6"/>
        <v/>
      </c>
      <c r="C40" s="143" t="str">
        <f ca="1">'הגבלה לסכום מבוקש (1)'!C40</f>
        <v/>
      </c>
      <c r="D40" s="132" t="str">
        <f ca="1">'הגבלה לסכום מבוקש (1)'!U40</f>
        <v/>
      </c>
      <c r="E40" s="144"/>
      <c r="F40" s="154" t="str">
        <f t="shared" ca="1" si="7"/>
        <v/>
      </c>
      <c r="G40" s="145" t="str">
        <f t="shared" ca="1" si="8"/>
        <v/>
      </c>
      <c r="H40" s="154" t="str">
        <f t="shared" ca="1" si="9"/>
        <v/>
      </c>
      <c r="J40" s="155">
        <f t="shared" ca="1" si="2"/>
        <v>0</v>
      </c>
      <c r="K40" s="156">
        <f ca="1">IF(J40=1,MAX($K$30:K39)+1,0)</f>
        <v>0</v>
      </c>
      <c r="L40" s="157" t="str">
        <f t="shared" ca="1" si="3"/>
        <v/>
      </c>
      <c r="M40" s="157" t="str">
        <f t="shared" ref="M40:AR40" ca="1" si="26">IF($C40="","",IF($K40=M$28,L40,L40+SUMIF($K$31:$K$130,M$28,$F$31:$F$130)*($G40/(SUM($G$31:$G$130)-SUMIF($K$31:$K$130,M$28,$G$31:$G$130)))))</f>
        <v/>
      </c>
      <c r="N40" s="157" t="str">
        <f t="shared" ca="1" si="26"/>
        <v/>
      </c>
      <c r="O40" s="157" t="str">
        <f t="shared" ca="1" si="26"/>
        <v/>
      </c>
      <c r="P40" s="157" t="str">
        <f t="shared" ca="1" si="26"/>
        <v/>
      </c>
      <c r="Q40" s="157" t="str">
        <f t="shared" ca="1" si="26"/>
        <v/>
      </c>
      <c r="R40" s="157" t="str">
        <f t="shared" ca="1" si="26"/>
        <v/>
      </c>
      <c r="S40" s="157" t="str">
        <f t="shared" ca="1" si="26"/>
        <v/>
      </c>
      <c r="T40" s="157" t="str">
        <f t="shared" ca="1" si="26"/>
        <v/>
      </c>
      <c r="U40" s="157" t="str">
        <f t="shared" ca="1" si="26"/>
        <v/>
      </c>
      <c r="V40" s="157" t="str">
        <f t="shared" ca="1" si="26"/>
        <v/>
      </c>
      <c r="W40" s="157" t="str">
        <f t="shared" ca="1" si="26"/>
        <v/>
      </c>
      <c r="X40" s="157" t="str">
        <f t="shared" ca="1" si="26"/>
        <v/>
      </c>
      <c r="Y40" s="157" t="str">
        <f t="shared" ca="1" si="26"/>
        <v/>
      </c>
      <c r="Z40" s="157" t="str">
        <f t="shared" ca="1" si="26"/>
        <v/>
      </c>
      <c r="AA40" s="157" t="str">
        <f t="shared" ca="1" si="26"/>
        <v/>
      </c>
      <c r="AB40" s="157" t="str">
        <f t="shared" ca="1" si="26"/>
        <v/>
      </c>
      <c r="AC40" s="157" t="str">
        <f t="shared" ca="1" si="26"/>
        <v/>
      </c>
      <c r="AD40" s="157" t="str">
        <f t="shared" ca="1" si="26"/>
        <v/>
      </c>
      <c r="AE40" s="157" t="str">
        <f t="shared" ca="1" si="26"/>
        <v/>
      </c>
      <c r="AF40" s="157" t="str">
        <f t="shared" ca="1" si="26"/>
        <v/>
      </c>
      <c r="AG40" s="157" t="str">
        <f t="shared" ca="1" si="26"/>
        <v/>
      </c>
      <c r="AH40" s="157" t="str">
        <f t="shared" ca="1" si="26"/>
        <v/>
      </c>
      <c r="AI40" s="157" t="str">
        <f t="shared" ca="1" si="26"/>
        <v/>
      </c>
      <c r="AJ40" s="157" t="str">
        <f t="shared" ca="1" si="26"/>
        <v/>
      </c>
      <c r="AK40" s="157" t="str">
        <f t="shared" ca="1" si="26"/>
        <v/>
      </c>
      <c r="AL40" s="157" t="str">
        <f t="shared" ca="1" si="26"/>
        <v/>
      </c>
      <c r="AM40" s="157" t="str">
        <f t="shared" ca="1" si="26"/>
        <v/>
      </c>
      <c r="AN40" s="157" t="str">
        <f t="shared" ca="1" si="26"/>
        <v/>
      </c>
      <c r="AO40" s="157" t="str">
        <f t="shared" ca="1" si="26"/>
        <v/>
      </c>
      <c r="AP40" s="157" t="str">
        <f t="shared" ca="1" si="26"/>
        <v/>
      </c>
      <c r="AQ40" s="157" t="str">
        <f t="shared" ca="1" si="26"/>
        <v/>
      </c>
      <c r="AR40" s="157" t="str">
        <f t="shared" ca="1" si="26"/>
        <v/>
      </c>
      <c r="AS40" s="157" t="str">
        <f t="shared" ref="AS40:BT40" ca="1" si="27">IF($C40="","",IF($K40=AS$28,AR40,AR40+SUMIF($K$31:$K$130,AS$28,$F$31:$F$130)*($G40/(SUM($G$31:$G$130)-SUMIF($K$31:$K$130,AS$28,$G$31:$G$130)))))</f>
        <v/>
      </c>
      <c r="AT40" s="157" t="str">
        <f t="shared" ca="1" si="27"/>
        <v/>
      </c>
      <c r="AU40" s="157" t="str">
        <f t="shared" ca="1" si="27"/>
        <v/>
      </c>
      <c r="AV40" s="157" t="str">
        <f t="shared" ca="1" si="27"/>
        <v/>
      </c>
      <c r="AW40" s="157" t="str">
        <f t="shared" ca="1" si="27"/>
        <v/>
      </c>
      <c r="AX40" s="157" t="str">
        <f t="shared" ca="1" si="27"/>
        <v/>
      </c>
      <c r="AY40" s="157" t="str">
        <f t="shared" ca="1" si="27"/>
        <v/>
      </c>
      <c r="AZ40" s="157" t="str">
        <f t="shared" ca="1" si="27"/>
        <v/>
      </c>
      <c r="BA40" s="157" t="str">
        <f t="shared" ca="1" si="27"/>
        <v/>
      </c>
      <c r="BB40" s="157" t="str">
        <f t="shared" ca="1" si="27"/>
        <v/>
      </c>
      <c r="BC40" s="157" t="str">
        <f t="shared" ca="1" si="27"/>
        <v/>
      </c>
      <c r="BD40" s="157" t="str">
        <f t="shared" ca="1" si="27"/>
        <v/>
      </c>
      <c r="BE40" s="157" t="str">
        <f t="shared" ca="1" si="27"/>
        <v/>
      </c>
      <c r="BF40" s="157" t="str">
        <f t="shared" ca="1" si="27"/>
        <v/>
      </c>
      <c r="BG40" s="157" t="str">
        <f t="shared" ca="1" si="27"/>
        <v/>
      </c>
      <c r="BH40" s="157" t="str">
        <f t="shared" ca="1" si="27"/>
        <v/>
      </c>
      <c r="BI40" s="157" t="str">
        <f t="shared" ca="1" si="27"/>
        <v/>
      </c>
      <c r="BJ40" s="157" t="str">
        <f t="shared" ca="1" si="27"/>
        <v/>
      </c>
      <c r="BK40" s="157" t="str">
        <f t="shared" ca="1" si="27"/>
        <v/>
      </c>
      <c r="BL40" s="157" t="str">
        <f t="shared" ca="1" si="27"/>
        <v/>
      </c>
      <c r="BM40" s="157" t="str">
        <f t="shared" ca="1" si="27"/>
        <v/>
      </c>
      <c r="BN40" s="157" t="str">
        <f t="shared" ca="1" si="27"/>
        <v/>
      </c>
      <c r="BO40" s="157" t="str">
        <f t="shared" ca="1" si="27"/>
        <v/>
      </c>
      <c r="BP40" s="157" t="str">
        <f t="shared" ca="1" si="27"/>
        <v/>
      </c>
      <c r="BQ40" s="157" t="str">
        <f t="shared" ca="1" si="27"/>
        <v/>
      </c>
      <c r="BR40" s="157" t="str">
        <f t="shared" ca="1" si="27"/>
        <v/>
      </c>
      <c r="BS40" s="157" t="str">
        <f t="shared" ca="1" si="27"/>
        <v/>
      </c>
      <c r="BT40" s="157" t="str">
        <f t="shared" ca="1" si="27"/>
        <v/>
      </c>
    </row>
    <row r="41" spans="2:72" ht="16.5" hidden="1" thickBot="1" x14ac:dyDescent="0.3">
      <c r="B41" s="153" t="str">
        <f t="shared" si="6"/>
        <v/>
      </c>
      <c r="C41" s="143" t="str">
        <f>'הגבלה לסכום מבוקש (1)'!C41</f>
        <v/>
      </c>
      <c r="D41" s="132" t="str">
        <f>'הגבלה לסכום מבוקש (1)'!U41</f>
        <v/>
      </c>
      <c r="E41" s="144"/>
      <c r="F41" s="154" t="str">
        <f t="shared" si="7"/>
        <v/>
      </c>
      <c r="G41" s="145" t="str">
        <f t="shared" si="8"/>
        <v/>
      </c>
      <c r="H41" s="154" t="str">
        <f t="shared" si="9"/>
        <v/>
      </c>
      <c r="J41" s="155">
        <f t="shared" ca="1" si="2"/>
        <v>0</v>
      </c>
      <c r="K41" s="156">
        <f ca="1">IF(J41=1,MAX($K$30:K40)+1,0)</f>
        <v>0</v>
      </c>
      <c r="L41" s="157" t="str">
        <f t="shared" si="3"/>
        <v/>
      </c>
      <c r="M41" s="157" t="str">
        <f t="shared" ref="M41:AR41" si="28">IF($C41="","",IF($K41=M$28,L41,L41+SUMIF($K$31:$K$130,M$28,$F$31:$F$130)*($G41/(SUM($G$31:$G$130)-SUMIF($K$31:$K$130,M$28,$G$31:$G$130)))))</f>
        <v/>
      </c>
      <c r="N41" s="157" t="str">
        <f t="shared" si="28"/>
        <v/>
      </c>
      <c r="O41" s="157" t="str">
        <f t="shared" si="28"/>
        <v/>
      </c>
      <c r="P41" s="157" t="str">
        <f t="shared" si="28"/>
        <v/>
      </c>
      <c r="Q41" s="157" t="str">
        <f t="shared" si="28"/>
        <v/>
      </c>
      <c r="R41" s="157" t="str">
        <f t="shared" si="28"/>
        <v/>
      </c>
      <c r="S41" s="157" t="str">
        <f t="shared" si="28"/>
        <v/>
      </c>
      <c r="T41" s="157" t="str">
        <f t="shared" si="28"/>
        <v/>
      </c>
      <c r="U41" s="157" t="str">
        <f t="shared" si="28"/>
        <v/>
      </c>
      <c r="V41" s="157" t="str">
        <f t="shared" si="28"/>
        <v/>
      </c>
      <c r="W41" s="157" t="str">
        <f t="shared" si="28"/>
        <v/>
      </c>
      <c r="X41" s="157" t="str">
        <f t="shared" si="28"/>
        <v/>
      </c>
      <c r="Y41" s="157" t="str">
        <f t="shared" si="28"/>
        <v/>
      </c>
      <c r="Z41" s="157" t="str">
        <f t="shared" si="28"/>
        <v/>
      </c>
      <c r="AA41" s="157" t="str">
        <f t="shared" si="28"/>
        <v/>
      </c>
      <c r="AB41" s="157" t="str">
        <f t="shared" si="28"/>
        <v/>
      </c>
      <c r="AC41" s="157" t="str">
        <f t="shared" si="28"/>
        <v/>
      </c>
      <c r="AD41" s="157" t="str">
        <f t="shared" si="28"/>
        <v/>
      </c>
      <c r="AE41" s="157" t="str">
        <f t="shared" si="28"/>
        <v/>
      </c>
      <c r="AF41" s="157" t="str">
        <f t="shared" si="28"/>
        <v/>
      </c>
      <c r="AG41" s="157" t="str">
        <f t="shared" si="28"/>
        <v/>
      </c>
      <c r="AH41" s="157" t="str">
        <f t="shared" si="28"/>
        <v/>
      </c>
      <c r="AI41" s="157" t="str">
        <f t="shared" si="28"/>
        <v/>
      </c>
      <c r="AJ41" s="157" t="str">
        <f t="shared" si="28"/>
        <v/>
      </c>
      <c r="AK41" s="157" t="str">
        <f t="shared" si="28"/>
        <v/>
      </c>
      <c r="AL41" s="157" t="str">
        <f t="shared" si="28"/>
        <v/>
      </c>
      <c r="AM41" s="157" t="str">
        <f t="shared" si="28"/>
        <v/>
      </c>
      <c r="AN41" s="157" t="str">
        <f t="shared" si="28"/>
        <v/>
      </c>
      <c r="AO41" s="157" t="str">
        <f t="shared" si="28"/>
        <v/>
      </c>
      <c r="AP41" s="157" t="str">
        <f t="shared" si="28"/>
        <v/>
      </c>
      <c r="AQ41" s="157" t="str">
        <f t="shared" si="28"/>
        <v/>
      </c>
      <c r="AR41" s="157" t="str">
        <f t="shared" si="28"/>
        <v/>
      </c>
      <c r="AS41" s="157" t="str">
        <f t="shared" ref="AS41:BT41" si="29">IF($C41="","",IF($K41=AS$28,AR41,AR41+SUMIF($K$31:$K$130,AS$28,$F$31:$F$130)*($G41/(SUM($G$31:$G$130)-SUMIF($K$31:$K$130,AS$28,$G$31:$G$130)))))</f>
        <v/>
      </c>
      <c r="AT41" s="157" t="str">
        <f t="shared" si="29"/>
        <v/>
      </c>
      <c r="AU41" s="157" t="str">
        <f t="shared" si="29"/>
        <v/>
      </c>
      <c r="AV41" s="157" t="str">
        <f t="shared" si="29"/>
        <v/>
      </c>
      <c r="AW41" s="157" t="str">
        <f t="shared" si="29"/>
        <v/>
      </c>
      <c r="AX41" s="157" t="str">
        <f t="shared" si="29"/>
        <v/>
      </c>
      <c r="AY41" s="157" t="str">
        <f t="shared" si="29"/>
        <v/>
      </c>
      <c r="AZ41" s="157" t="str">
        <f t="shared" si="29"/>
        <v/>
      </c>
      <c r="BA41" s="157" t="str">
        <f t="shared" si="29"/>
        <v/>
      </c>
      <c r="BB41" s="157" t="str">
        <f t="shared" si="29"/>
        <v/>
      </c>
      <c r="BC41" s="157" t="str">
        <f t="shared" si="29"/>
        <v/>
      </c>
      <c r="BD41" s="157" t="str">
        <f t="shared" si="29"/>
        <v/>
      </c>
      <c r="BE41" s="157" t="str">
        <f t="shared" si="29"/>
        <v/>
      </c>
      <c r="BF41" s="157" t="str">
        <f t="shared" si="29"/>
        <v/>
      </c>
      <c r="BG41" s="157" t="str">
        <f t="shared" si="29"/>
        <v/>
      </c>
      <c r="BH41" s="157" t="str">
        <f t="shared" si="29"/>
        <v/>
      </c>
      <c r="BI41" s="157" t="str">
        <f t="shared" si="29"/>
        <v/>
      </c>
      <c r="BJ41" s="157" t="str">
        <f t="shared" si="29"/>
        <v/>
      </c>
      <c r="BK41" s="157" t="str">
        <f t="shared" si="29"/>
        <v/>
      </c>
      <c r="BL41" s="157" t="str">
        <f t="shared" si="29"/>
        <v/>
      </c>
      <c r="BM41" s="157" t="str">
        <f t="shared" si="29"/>
        <v/>
      </c>
      <c r="BN41" s="157" t="str">
        <f t="shared" si="29"/>
        <v/>
      </c>
      <c r="BO41" s="157" t="str">
        <f t="shared" si="29"/>
        <v/>
      </c>
      <c r="BP41" s="157" t="str">
        <f t="shared" si="29"/>
        <v/>
      </c>
      <c r="BQ41" s="157" t="str">
        <f t="shared" si="29"/>
        <v/>
      </c>
      <c r="BR41" s="157" t="str">
        <f t="shared" si="29"/>
        <v/>
      </c>
      <c r="BS41" s="157" t="str">
        <f t="shared" si="29"/>
        <v/>
      </c>
      <c r="BT41" s="157" t="str">
        <f t="shared" si="29"/>
        <v/>
      </c>
    </row>
    <row r="42" spans="2:72" ht="16.5" hidden="1" thickBot="1" x14ac:dyDescent="0.3">
      <c r="B42" s="153" t="str">
        <f t="shared" si="6"/>
        <v/>
      </c>
      <c r="C42" s="143" t="str">
        <f>'הגבלה לסכום מבוקש (1)'!C42</f>
        <v/>
      </c>
      <c r="D42" s="132" t="str">
        <f>'הגבלה לסכום מבוקש (1)'!U42</f>
        <v/>
      </c>
      <c r="E42" s="144"/>
      <c r="F42" s="154" t="str">
        <f t="shared" si="7"/>
        <v/>
      </c>
      <c r="G42" s="145" t="str">
        <f t="shared" si="8"/>
        <v/>
      </c>
      <c r="H42" s="154" t="str">
        <f t="shared" si="9"/>
        <v/>
      </c>
      <c r="J42" s="155">
        <f t="shared" ca="1" si="2"/>
        <v>0</v>
      </c>
      <c r="K42" s="156">
        <f ca="1">IF(J42=1,MAX($K$30:K41)+1,0)</f>
        <v>0</v>
      </c>
      <c r="L42" s="157" t="str">
        <f t="shared" si="3"/>
        <v/>
      </c>
      <c r="M42" s="157" t="str">
        <f t="shared" ref="M42:AR42" si="30">IF($C42="","",IF($K42=M$28,L42,L42+SUMIF($K$31:$K$130,M$28,$F$31:$F$130)*($G42/(SUM($G$31:$G$130)-SUMIF($K$31:$K$130,M$28,$G$31:$G$130)))))</f>
        <v/>
      </c>
      <c r="N42" s="157" t="str">
        <f t="shared" si="30"/>
        <v/>
      </c>
      <c r="O42" s="157" t="str">
        <f t="shared" si="30"/>
        <v/>
      </c>
      <c r="P42" s="157" t="str">
        <f t="shared" si="30"/>
        <v/>
      </c>
      <c r="Q42" s="157" t="str">
        <f t="shared" si="30"/>
        <v/>
      </c>
      <c r="R42" s="157" t="str">
        <f t="shared" si="30"/>
        <v/>
      </c>
      <c r="S42" s="157" t="str">
        <f t="shared" si="30"/>
        <v/>
      </c>
      <c r="T42" s="157" t="str">
        <f t="shared" si="30"/>
        <v/>
      </c>
      <c r="U42" s="157" t="str">
        <f t="shared" si="30"/>
        <v/>
      </c>
      <c r="V42" s="157" t="str">
        <f t="shared" si="30"/>
        <v/>
      </c>
      <c r="W42" s="157" t="str">
        <f t="shared" si="30"/>
        <v/>
      </c>
      <c r="X42" s="157" t="str">
        <f t="shared" si="30"/>
        <v/>
      </c>
      <c r="Y42" s="157" t="str">
        <f t="shared" si="30"/>
        <v/>
      </c>
      <c r="Z42" s="157" t="str">
        <f t="shared" si="30"/>
        <v/>
      </c>
      <c r="AA42" s="157" t="str">
        <f t="shared" si="30"/>
        <v/>
      </c>
      <c r="AB42" s="157" t="str">
        <f t="shared" si="30"/>
        <v/>
      </c>
      <c r="AC42" s="157" t="str">
        <f t="shared" si="30"/>
        <v/>
      </c>
      <c r="AD42" s="157" t="str">
        <f t="shared" si="30"/>
        <v/>
      </c>
      <c r="AE42" s="157" t="str">
        <f t="shared" si="30"/>
        <v/>
      </c>
      <c r="AF42" s="157" t="str">
        <f t="shared" si="30"/>
        <v/>
      </c>
      <c r="AG42" s="157" t="str">
        <f t="shared" si="30"/>
        <v/>
      </c>
      <c r="AH42" s="157" t="str">
        <f t="shared" si="30"/>
        <v/>
      </c>
      <c r="AI42" s="157" t="str">
        <f t="shared" si="30"/>
        <v/>
      </c>
      <c r="AJ42" s="157" t="str">
        <f t="shared" si="30"/>
        <v/>
      </c>
      <c r="AK42" s="157" t="str">
        <f t="shared" si="30"/>
        <v/>
      </c>
      <c r="AL42" s="157" t="str">
        <f t="shared" si="30"/>
        <v/>
      </c>
      <c r="AM42" s="157" t="str">
        <f t="shared" si="30"/>
        <v/>
      </c>
      <c r="AN42" s="157" t="str">
        <f t="shared" si="30"/>
        <v/>
      </c>
      <c r="AO42" s="157" t="str">
        <f t="shared" si="30"/>
        <v/>
      </c>
      <c r="AP42" s="157" t="str">
        <f t="shared" si="30"/>
        <v/>
      </c>
      <c r="AQ42" s="157" t="str">
        <f t="shared" si="30"/>
        <v/>
      </c>
      <c r="AR42" s="157" t="str">
        <f t="shared" si="30"/>
        <v/>
      </c>
      <c r="AS42" s="157" t="str">
        <f t="shared" ref="AS42:BT42" si="31">IF($C42="","",IF($K42=AS$28,AR42,AR42+SUMIF($K$31:$K$130,AS$28,$F$31:$F$130)*($G42/(SUM($G$31:$G$130)-SUMIF($K$31:$K$130,AS$28,$G$31:$G$130)))))</f>
        <v/>
      </c>
      <c r="AT42" s="157" t="str">
        <f t="shared" si="31"/>
        <v/>
      </c>
      <c r="AU42" s="157" t="str">
        <f t="shared" si="31"/>
        <v/>
      </c>
      <c r="AV42" s="157" t="str">
        <f t="shared" si="31"/>
        <v/>
      </c>
      <c r="AW42" s="157" t="str">
        <f t="shared" si="31"/>
        <v/>
      </c>
      <c r="AX42" s="157" t="str">
        <f t="shared" si="31"/>
        <v/>
      </c>
      <c r="AY42" s="157" t="str">
        <f t="shared" si="31"/>
        <v/>
      </c>
      <c r="AZ42" s="157" t="str">
        <f t="shared" si="31"/>
        <v/>
      </c>
      <c r="BA42" s="157" t="str">
        <f t="shared" si="31"/>
        <v/>
      </c>
      <c r="BB42" s="157" t="str">
        <f t="shared" si="31"/>
        <v/>
      </c>
      <c r="BC42" s="157" t="str">
        <f t="shared" si="31"/>
        <v/>
      </c>
      <c r="BD42" s="157" t="str">
        <f t="shared" si="31"/>
        <v/>
      </c>
      <c r="BE42" s="157" t="str">
        <f t="shared" si="31"/>
        <v/>
      </c>
      <c r="BF42" s="157" t="str">
        <f t="shared" si="31"/>
        <v/>
      </c>
      <c r="BG42" s="157" t="str">
        <f t="shared" si="31"/>
        <v/>
      </c>
      <c r="BH42" s="157" t="str">
        <f t="shared" si="31"/>
        <v/>
      </c>
      <c r="BI42" s="157" t="str">
        <f t="shared" si="31"/>
        <v/>
      </c>
      <c r="BJ42" s="157" t="str">
        <f t="shared" si="31"/>
        <v/>
      </c>
      <c r="BK42" s="157" t="str">
        <f t="shared" si="31"/>
        <v/>
      </c>
      <c r="BL42" s="157" t="str">
        <f t="shared" si="31"/>
        <v/>
      </c>
      <c r="BM42" s="157" t="str">
        <f t="shared" si="31"/>
        <v/>
      </c>
      <c r="BN42" s="157" t="str">
        <f t="shared" si="31"/>
        <v/>
      </c>
      <c r="BO42" s="157" t="str">
        <f t="shared" si="31"/>
        <v/>
      </c>
      <c r="BP42" s="157" t="str">
        <f t="shared" si="31"/>
        <v/>
      </c>
      <c r="BQ42" s="157" t="str">
        <f t="shared" si="31"/>
        <v/>
      </c>
      <c r="BR42" s="157" t="str">
        <f t="shared" si="31"/>
        <v/>
      </c>
      <c r="BS42" s="157" t="str">
        <f t="shared" si="31"/>
        <v/>
      </c>
      <c r="BT42" s="157" t="str">
        <f t="shared" si="31"/>
        <v/>
      </c>
    </row>
    <row r="43" spans="2:72" ht="16.5" hidden="1" thickBot="1" x14ac:dyDescent="0.3">
      <c r="B43" s="153" t="str">
        <f t="shared" si="6"/>
        <v/>
      </c>
      <c r="C43" s="143" t="str">
        <f>'הגבלה לסכום מבוקש (1)'!C43</f>
        <v/>
      </c>
      <c r="D43" s="132" t="str">
        <f>'הגבלה לסכום מבוקש (1)'!U43</f>
        <v/>
      </c>
      <c r="E43" s="144"/>
      <c r="F43" s="154" t="str">
        <f t="shared" si="7"/>
        <v/>
      </c>
      <c r="G43" s="145" t="str">
        <f t="shared" si="8"/>
        <v/>
      </c>
      <c r="H43" s="154" t="str">
        <f t="shared" si="9"/>
        <v/>
      </c>
      <c r="J43" s="155">
        <f t="shared" ca="1" si="2"/>
        <v>0</v>
      </c>
      <c r="K43" s="156">
        <f ca="1">IF(J43=1,MAX($K$30:K42)+1,0)</f>
        <v>0</v>
      </c>
      <c r="L43" s="157" t="str">
        <f t="shared" si="3"/>
        <v/>
      </c>
      <c r="M43" s="157" t="str">
        <f t="shared" ref="M43:AR43" si="32">IF($C43="","",IF($K43=M$28,L43,L43+SUMIF($K$31:$K$130,M$28,$F$31:$F$130)*($G43/(SUM($G$31:$G$130)-SUMIF($K$31:$K$130,M$28,$G$31:$G$130)))))</f>
        <v/>
      </c>
      <c r="N43" s="157" t="str">
        <f t="shared" si="32"/>
        <v/>
      </c>
      <c r="O43" s="157" t="str">
        <f t="shared" si="32"/>
        <v/>
      </c>
      <c r="P43" s="157" t="str">
        <f t="shared" si="32"/>
        <v/>
      </c>
      <c r="Q43" s="157" t="str">
        <f t="shared" si="32"/>
        <v/>
      </c>
      <c r="R43" s="157" t="str">
        <f t="shared" si="32"/>
        <v/>
      </c>
      <c r="S43" s="157" t="str">
        <f t="shared" si="32"/>
        <v/>
      </c>
      <c r="T43" s="157" t="str">
        <f t="shared" si="32"/>
        <v/>
      </c>
      <c r="U43" s="157" t="str">
        <f t="shared" si="32"/>
        <v/>
      </c>
      <c r="V43" s="157" t="str">
        <f t="shared" si="32"/>
        <v/>
      </c>
      <c r="W43" s="157" t="str">
        <f t="shared" si="32"/>
        <v/>
      </c>
      <c r="X43" s="157" t="str">
        <f t="shared" si="32"/>
        <v/>
      </c>
      <c r="Y43" s="157" t="str">
        <f t="shared" si="32"/>
        <v/>
      </c>
      <c r="Z43" s="157" t="str">
        <f t="shared" si="32"/>
        <v/>
      </c>
      <c r="AA43" s="157" t="str">
        <f t="shared" si="32"/>
        <v/>
      </c>
      <c r="AB43" s="157" t="str">
        <f t="shared" si="32"/>
        <v/>
      </c>
      <c r="AC43" s="157" t="str">
        <f t="shared" si="32"/>
        <v/>
      </c>
      <c r="AD43" s="157" t="str">
        <f t="shared" si="32"/>
        <v/>
      </c>
      <c r="AE43" s="157" t="str">
        <f t="shared" si="32"/>
        <v/>
      </c>
      <c r="AF43" s="157" t="str">
        <f t="shared" si="32"/>
        <v/>
      </c>
      <c r="AG43" s="157" t="str">
        <f t="shared" si="32"/>
        <v/>
      </c>
      <c r="AH43" s="157" t="str">
        <f t="shared" si="32"/>
        <v/>
      </c>
      <c r="AI43" s="157" t="str">
        <f t="shared" si="32"/>
        <v/>
      </c>
      <c r="AJ43" s="157" t="str">
        <f t="shared" si="32"/>
        <v/>
      </c>
      <c r="AK43" s="157" t="str">
        <f t="shared" si="32"/>
        <v/>
      </c>
      <c r="AL43" s="157" t="str">
        <f t="shared" si="32"/>
        <v/>
      </c>
      <c r="AM43" s="157" t="str">
        <f t="shared" si="32"/>
        <v/>
      </c>
      <c r="AN43" s="157" t="str">
        <f t="shared" si="32"/>
        <v/>
      </c>
      <c r="AO43" s="157" t="str">
        <f t="shared" si="32"/>
        <v/>
      </c>
      <c r="AP43" s="157" t="str">
        <f t="shared" si="32"/>
        <v/>
      </c>
      <c r="AQ43" s="157" t="str">
        <f t="shared" si="32"/>
        <v/>
      </c>
      <c r="AR43" s="157" t="str">
        <f t="shared" si="32"/>
        <v/>
      </c>
      <c r="AS43" s="157" t="str">
        <f t="shared" ref="AS43:BT43" si="33">IF($C43="","",IF($K43=AS$28,AR43,AR43+SUMIF($K$31:$K$130,AS$28,$F$31:$F$130)*($G43/(SUM($G$31:$G$130)-SUMIF($K$31:$K$130,AS$28,$G$31:$G$130)))))</f>
        <v/>
      </c>
      <c r="AT43" s="157" t="str">
        <f t="shared" si="33"/>
        <v/>
      </c>
      <c r="AU43" s="157" t="str">
        <f t="shared" si="33"/>
        <v/>
      </c>
      <c r="AV43" s="157" t="str">
        <f t="shared" si="33"/>
        <v/>
      </c>
      <c r="AW43" s="157" t="str">
        <f t="shared" si="33"/>
        <v/>
      </c>
      <c r="AX43" s="157" t="str">
        <f t="shared" si="33"/>
        <v/>
      </c>
      <c r="AY43" s="157" t="str">
        <f t="shared" si="33"/>
        <v/>
      </c>
      <c r="AZ43" s="157" t="str">
        <f t="shared" si="33"/>
        <v/>
      </c>
      <c r="BA43" s="157" t="str">
        <f t="shared" si="33"/>
        <v/>
      </c>
      <c r="BB43" s="157" t="str">
        <f t="shared" si="33"/>
        <v/>
      </c>
      <c r="BC43" s="157" t="str">
        <f t="shared" si="33"/>
        <v/>
      </c>
      <c r="BD43" s="157" t="str">
        <f t="shared" si="33"/>
        <v/>
      </c>
      <c r="BE43" s="157" t="str">
        <f t="shared" si="33"/>
        <v/>
      </c>
      <c r="BF43" s="157" t="str">
        <f t="shared" si="33"/>
        <v/>
      </c>
      <c r="BG43" s="157" t="str">
        <f t="shared" si="33"/>
        <v/>
      </c>
      <c r="BH43" s="157" t="str">
        <f t="shared" si="33"/>
        <v/>
      </c>
      <c r="BI43" s="157" t="str">
        <f t="shared" si="33"/>
        <v/>
      </c>
      <c r="BJ43" s="157" t="str">
        <f t="shared" si="33"/>
        <v/>
      </c>
      <c r="BK43" s="157" t="str">
        <f t="shared" si="33"/>
        <v/>
      </c>
      <c r="BL43" s="157" t="str">
        <f t="shared" si="33"/>
        <v/>
      </c>
      <c r="BM43" s="157" t="str">
        <f t="shared" si="33"/>
        <v/>
      </c>
      <c r="BN43" s="157" t="str">
        <f t="shared" si="33"/>
        <v/>
      </c>
      <c r="BO43" s="157" t="str">
        <f t="shared" si="33"/>
        <v/>
      </c>
      <c r="BP43" s="157" t="str">
        <f t="shared" si="33"/>
        <v/>
      </c>
      <c r="BQ43" s="157" t="str">
        <f t="shared" si="33"/>
        <v/>
      </c>
      <c r="BR43" s="157" t="str">
        <f t="shared" si="33"/>
        <v/>
      </c>
      <c r="BS43" s="157" t="str">
        <f t="shared" si="33"/>
        <v/>
      </c>
      <c r="BT43" s="157" t="str">
        <f t="shared" si="33"/>
        <v/>
      </c>
    </row>
    <row r="44" spans="2:72" ht="16.5" hidden="1" thickBot="1" x14ac:dyDescent="0.3">
      <c r="B44" s="153" t="str">
        <f t="shared" si="6"/>
        <v/>
      </c>
      <c r="C44" s="143" t="str">
        <f>'הגבלה לסכום מבוקש (1)'!C44</f>
        <v/>
      </c>
      <c r="D44" s="132" t="str">
        <f>'הגבלה לסכום מבוקש (1)'!U44</f>
        <v/>
      </c>
      <c r="E44" s="144"/>
      <c r="F44" s="154" t="str">
        <f t="shared" si="7"/>
        <v/>
      </c>
      <c r="G44" s="145" t="str">
        <f t="shared" si="8"/>
        <v/>
      </c>
      <c r="H44" s="154" t="str">
        <f t="shared" si="9"/>
        <v/>
      </c>
      <c r="J44" s="155">
        <f t="shared" ca="1" si="2"/>
        <v>0</v>
      </c>
      <c r="K44" s="156">
        <f ca="1">IF(J44=1,MAX($K$30:K43)+1,0)</f>
        <v>0</v>
      </c>
      <c r="L44" s="157" t="str">
        <f t="shared" si="3"/>
        <v/>
      </c>
      <c r="M44" s="157" t="str">
        <f t="shared" ref="M44:AR44" si="34">IF($C44="","",IF($K44=M$28,L44,L44+SUMIF($K$31:$K$130,M$28,$F$31:$F$130)*($G44/(SUM($G$31:$G$130)-SUMIF($K$31:$K$130,M$28,$G$31:$G$130)))))</f>
        <v/>
      </c>
      <c r="N44" s="157" t="str">
        <f t="shared" si="34"/>
        <v/>
      </c>
      <c r="O44" s="157" t="str">
        <f t="shared" si="34"/>
        <v/>
      </c>
      <c r="P44" s="157" t="str">
        <f t="shared" si="34"/>
        <v/>
      </c>
      <c r="Q44" s="157" t="str">
        <f t="shared" si="34"/>
        <v/>
      </c>
      <c r="R44" s="157" t="str">
        <f t="shared" si="34"/>
        <v/>
      </c>
      <c r="S44" s="157" t="str">
        <f t="shared" si="34"/>
        <v/>
      </c>
      <c r="T44" s="157" t="str">
        <f t="shared" si="34"/>
        <v/>
      </c>
      <c r="U44" s="157" t="str">
        <f t="shared" si="34"/>
        <v/>
      </c>
      <c r="V44" s="157" t="str">
        <f t="shared" si="34"/>
        <v/>
      </c>
      <c r="W44" s="157" t="str">
        <f t="shared" si="34"/>
        <v/>
      </c>
      <c r="X44" s="157" t="str">
        <f t="shared" si="34"/>
        <v/>
      </c>
      <c r="Y44" s="157" t="str">
        <f t="shared" si="34"/>
        <v/>
      </c>
      <c r="Z44" s="157" t="str">
        <f t="shared" si="34"/>
        <v/>
      </c>
      <c r="AA44" s="157" t="str">
        <f t="shared" si="34"/>
        <v/>
      </c>
      <c r="AB44" s="157" t="str">
        <f t="shared" si="34"/>
        <v/>
      </c>
      <c r="AC44" s="157" t="str">
        <f t="shared" si="34"/>
        <v/>
      </c>
      <c r="AD44" s="157" t="str">
        <f t="shared" si="34"/>
        <v/>
      </c>
      <c r="AE44" s="157" t="str">
        <f t="shared" si="34"/>
        <v/>
      </c>
      <c r="AF44" s="157" t="str">
        <f t="shared" si="34"/>
        <v/>
      </c>
      <c r="AG44" s="157" t="str">
        <f t="shared" si="34"/>
        <v/>
      </c>
      <c r="AH44" s="157" t="str">
        <f t="shared" si="34"/>
        <v/>
      </c>
      <c r="AI44" s="157" t="str">
        <f t="shared" si="34"/>
        <v/>
      </c>
      <c r="AJ44" s="157" t="str">
        <f t="shared" si="34"/>
        <v/>
      </c>
      <c r="AK44" s="157" t="str">
        <f t="shared" si="34"/>
        <v/>
      </c>
      <c r="AL44" s="157" t="str">
        <f t="shared" si="34"/>
        <v/>
      </c>
      <c r="AM44" s="157" t="str">
        <f t="shared" si="34"/>
        <v/>
      </c>
      <c r="AN44" s="157" t="str">
        <f t="shared" si="34"/>
        <v/>
      </c>
      <c r="AO44" s="157" t="str">
        <f t="shared" si="34"/>
        <v/>
      </c>
      <c r="AP44" s="157" t="str">
        <f t="shared" si="34"/>
        <v/>
      </c>
      <c r="AQ44" s="157" t="str">
        <f t="shared" si="34"/>
        <v/>
      </c>
      <c r="AR44" s="157" t="str">
        <f t="shared" si="34"/>
        <v/>
      </c>
      <c r="AS44" s="157" t="str">
        <f t="shared" ref="AS44:BT44" si="35">IF($C44="","",IF($K44=AS$28,AR44,AR44+SUMIF($K$31:$K$130,AS$28,$F$31:$F$130)*($G44/(SUM($G$31:$G$130)-SUMIF($K$31:$K$130,AS$28,$G$31:$G$130)))))</f>
        <v/>
      </c>
      <c r="AT44" s="157" t="str">
        <f t="shared" si="35"/>
        <v/>
      </c>
      <c r="AU44" s="157" t="str">
        <f t="shared" si="35"/>
        <v/>
      </c>
      <c r="AV44" s="157" t="str">
        <f t="shared" si="35"/>
        <v/>
      </c>
      <c r="AW44" s="157" t="str">
        <f t="shared" si="35"/>
        <v/>
      </c>
      <c r="AX44" s="157" t="str">
        <f t="shared" si="35"/>
        <v/>
      </c>
      <c r="AY44" s="157" t="str">
        <f t="shared" si="35"/>
        <v/>
      </c>
      <c r="AZ44" s="157" t="str">
        <f t="shared" si="35"/>
        <v/>
      </c>
      <c r="BA44" s="157" t="str">
        <f t="shared" si="35"/>
        <v/>
      </c>
      <c r="BB44" s="157" t="str">
        <f t="shared" si="35"/>
        <v/>
      </c>
      <c r="BC44" s="157" t="str">
        <f t="shared" si="35"/>
        <v/>
      </c>
      <c r="BD44" s="157" t="str">
        <f t="shared" si="35"/>
        <v/>
      </c>
      <c r="BE44" s="157" t="str">
        <f t="shared" si="35"/>
        <v/>
      </c>
      <c r="BF44" s="157" t="str">
        <f t="shared" si="35"/>
        <v/>
      </c>
      <c r="BG44" s="157" t="str">
        <f t="shared" si="35"/>
        <v/>
      </c>
      <c r="BH44" s="157" t="str">
        <f t="shared" si="35"/>
        <v/>
      </c>
      <c r="BI44" s="157" t="str">
        <f t="shared" si="35"/>
        <v/>
      </c>
      <c r="BJ44" s="157" t="str">
        <f t="shared" si="35"/>
        <v/>
      </c>
      <c r="BK44" s="157" t="str">
        <f t="shared" si="35"/>
        <v/>
      </c>
      <c r="BL44" s="157" t="str">
        <f t="shared" si="35"/>
        <v/>
      </c>
      <c r="BM44" s="157" t="str">
        <f t="shared" si="35"/>
        <v/>
      </c>
      <c r="BN44" s="157" t="str">
        <f t="shared" si="35"/>
        <v/>
      </c>
      <c r="BO44" s="157" t="str">
        <f t="shared" si="35"/>
        <v/>
      </c>
      <c r="BP44" s="157" t="str">
        <f t="shared" si="35"/>
        <v/>
      </c>
      <c r="BQ44" s="157" t="str">
        <f t="shared" si="35"/>
        <v/>
      </c>
      <c r="BR44" s="157" t="str">
        <f t="shared" si="35"/>
        <v/>
      </c>
      <c r="BS44" s="157" t="str">
        <f t="shared" si="35"/>
        <v/>
      </c>
      <c r="BT44" s="157" t="str">
        <f t="shared" si="35"/>
        <v/>
      </c>
    </row>
    <row r="45" spans="2:72" ht="16.5" hidden="1" thickBot="1" x14ac:dyDescent="0.3">
      <c r="B45" s="153" t="str">
        <f t="shared" si="6"/>
        <v/>
      </c>
      <c r="C45" s="143" t="str">
        <f>'הגבלה לסכום מבוקש (1)'!C45</f>
        <v/>
      </c>
      <c r="D45" s="132" t="str">
        <f>'הגבלה לסכום מבוקש (1)'!U45</f>
        <v/>
      </c>
      <c r="E45" s="144"/>
      <c r="F45" s="154" t="str">
        <f t="shared" si="7"/>
        <v/>
      </c>
      <c r="G45" s="145" t="str">
        <f t="shared" si="8"/>
        <v/>
      </c>
      <c r="H45" s="154" t="str">
        <f t="shared" si="9"/>
        <v/>
      </c>
      <c r="J45" s="155">
        <f t="shared" ca="1" si="2"/>
        <v>0</v>
      </c>
      <c r="K45" s="156">
        <f ca="1">IF(J45=1,MAX($K$30:K44)+1,0)</f>
        <v>0</v>
      </c>
      <c r="L45" s="157" t="str">
        <f t="shared" si="3"/>
        <v/>
      </c>
      <c r="M45" s="157" t="str">
        <f t="shared" ref="M45:AR45" si="36">IF($C45="","",IF($K45=M$28,L45,L45+SUMIF($K$31:$K$130,M$28,$F$31:$F$130)*($G45/(SUM($G$31:$G$130)-SUMIF($K$31:$K$130,M$28,$G$31:$G$130)))))</f>
        <v/>
      </c>
      <c r="N45" s="157" t="str">
        <f t="shared" si="36"/>
        <v/>
      </c>
      <c r="O45" s="157" t="str">
        <f t="shared" si="36"/>
        <v/>
      </c>
      <c r="P45" s="157" t="str">
        <f t="shared" si="36"/>
        <v/>
      </c>
      <c r="Q45" s="157" t="str">
        <f t="shared" si="36"/>
        <v/>
      </c>
      <c r="R45" s="157" t="str">
        <f t="shared" si="36"/>
        <v/>
      </c>
      <c r="S45" s="157" t="str">
        <f t="shared" si="36"/>
        <v/>
      </c>
      <c r="T45" s="157" t="str">
        <f t="shared" si="36"/>
        <v/>
      </c>
      <c r="U45" s="157" t="str">
        <f t="shared" si="36"/>
        <v/>
      </c>
      <c r="V45" s="157" t="str">
        <f t="shared" si="36"/>
        <v/>
      </c>
      <c r="W45" s="157" t="str">
        <f t="shared" si="36"/>
        <v/>
      </c>
      <c r="X45" s="157" t="str">
        <f t="shared" si="36"/>
        <v/>
      </c>
      <c r="Y45" s="157" t="str">
        <f t="shared" si="36"/>
        <v/>
      </c>
      <c r="Z45" s="157" t="str">
        <f t="shared" si="36"/>
        <v/>
      </c>
      <c r="AA45" s="157" t="str">
        <f t="shared" si="36"/>
        <v/>
      </c>
      <c r="AB45" s="157" t="str">
        <f t="shared" si="36"/>
        <v/>
      </c>
      <c r="AC45" s="157" t="str">
        <f t="shared" si="36"/>
        <v/>
      </c>
      <c r="AD45" s="157" t="str">
        <f t="shared" si="36"/>
        <v/>
      </c>
      <c r="AE45" s="157" t="str">
        <f t="shared" si="36"/>
        <v/>
      </c>
      <c r="AF45" s="157" t="str">
        <f t="shared" si="36"/>
        <v/>
      </c>
      <c r="AG45" s="157" t="str">
        <f t="shared" si="36"/>
        <v/>
      </c>
      <c r="AH45" s="157" t="str">
        <f t="shared" si="36"/>
        <v/>
      </c>
      <c r="AI45" s="157" t="str">
        <f t="shared" si="36"/>
        <v/>
      </c>
      <c r="AJ45" s="157" t="str">
        <f t="shared" si="36"/>
        <v/>
      </c>
      <c r="AK45" s="157" t="str">
        <f t="shared" si="36"/>
        <v/>
      </c>
      <c r="AL45" s="157" t="str">
        <f t="shared" si="36"/>
        <v/>
      </c>
      <c r="AM45" s="157" t="str">
        <f t="shared" si="36"/>
        <v/>
      </c>
      <c r="AN45" s="157" t="str">
        <f t="shared" si="36"/>
        <v/>
      </c>
      <c r="AO45" s="157" t="str">
        <f t="shared" si="36"/>
        <v/>
      </c>
      <c r="AP45" s="157" t="str">
        <f t="shared" si="36"/>
        <v/>
      </c>
      <c r="AQ45" s="157" t="str">
        <f t="shared" si="36"/>
        <v/>
      </c>
      <c r="AR45" s="157" t="str">
        <f t="shared" si="36"/>
        <v/>
      </c>
      <c r="AS45" s="157" t="str">
        <f t="shared" ref="AS45:BT45" si="37">IF($C45="","",IF($K45=AS$28,AR45,AR45+SUMIF($K$31:$K$130,AS$28,$F$31:$F$130)*($G45/(SUM($G$31:$G$130)-SUMIF($K$31:$K$130,AS$28,$G$31:$G$130)))))</f>
        <v/>
      </c>
      <c r="AT45" s="157" t="str">
        <f t="shared" si="37"/>
        <v/>
      </c>
      <c r="AU45" s="157" t="str">
        <f t="shared" si="37"/>
        <v/>
      </c>
      <c r="AV45" s="157" t="str">
        <f t="shared" si="37"/>
        <v/>
      </c>
      <c r="AW45" s="157" t="str">
        <f t="shared" si="37"/>
        <v/>
      </c>
      <c r="AX45" s="157" t="str">
        <f t="shared" si="37"/>
        <v/>
      </c>
      <c r="AY45" s="157" t="str">
        <f t="shared" si="37"/>
        <v/>
      </c>
      <c r="AZ45" s="157" t="str">
        <f t="shared" si="37"/>
        <v/>
      </c>
      <c r="BA45" s="157" t="str">
        <f t="shared" si="37"/>
        <v/>
      </c>
      <c r="BB45" s="157" t="str">
        <f t="shared" si="37"/>
        <v/>
      </c>
      <c r="BC45" s="157" t="str">
        <f t="shared" si="37"/>
        <v/>
      </c>
      <c r="BD45" s="157" t="str">
        <f t="shared" si="37"/>
        <v/>
      </c>
      <c r="BE45" s="157" t="str">
        <f t="shared" si="37"/>
        <v/>
      </c>
      <c r="BF45" s="157" t="str">
        <f t="shared" si="37"/>
        <v/>
      </c>
      <c r="BG45" s="157" t="str">
        <f t="shared" si="37"/>
        <v/>
      </c>
      <c r="BH45" s="157" t="str">
        <f t="shared" si="37"/>
        <v/>
      </c>
      <c r="BI45" s="157" t="str">
        <f t="shared" si="37"/>
        <v/>
      </c>
      <c r="BJ45" s="157" t="str">
        <f t="shared" si="37"/>
        <v/>
      </c>
      <c r="BK45" s="157" t="str">
        <f t="shared" si="37"/>
        <v/>
      </c>
      <c r="BL45" s="157" t="str">
        <f t="shared" si="37"/>
        <v/>
      </c>
      <c r="BM45" s="157" t="str">
        <f t="shared" si="37"/>
        <v/>
      </c>
      <c r="BN45" s="157" t="str">
        <f t="shared" si="37"/>
        <v/>
      </c>
      <c r="BO45" s="157" t="str">
        <f t="shared" si="37"/>
        <v/>
      </c>
      <c r="BP45" s="157" t="str">
        <f t="shared" si="37"/>
        <v/>
      </c>
      <c r="BQ45" s="157" t="str">
        <f t="shared" si="37"/>
        <v/>
      </c>
      <c r="BR45" s="157" t="str">
        <f t="shared" si="37"/>
        <v/>
      </c>
      <c r="BS45" s="157" t="str">
        <f t="shared" si="37"/>
        <v/>
      </c>
      <c r="BT45" s="157" t="str">
        <f t="shared" si="37"/>
        <v/>
      </c>
    </row>
    <row r="46" spans="2:72" ht="16.5" hidden="1" thickBot="1" x14ac:dyDescent="0.3">
      <c r="B46" s="153" t="str">
        <f t="shared" si="6"/>
        <v/>
      </c>
      <c r="C46" s="143" t="str">
        <f>'הגבלה לסכום מבוקש (1)'!C46</f>
        <v/>
      </c>
      <c r="D46" s="132" t="str">
        <f>'הגבלה לסכום מבוקש (1)'!U46</f>
        <v/>
      </c>
      <c r="E46" s="144"/>
      <c r="F46" s="154" t="str">
        <f t="shared" si="7"/>
        <v/>
      </c>
      <c r="G46" s="145" t="str">
        <f t="shared" si="8"/>
        <v/>
      </c>
      <c r="H46" s="154" t="str">
        <f t="shared" si="9"/>
        <v/>
      </c>
      <c r="J46" s="155">
        <f t="shared" ca="1" si="2"/>
        <v>0</v>
      </c>
      <c r="K46" s="156">
        <f ca="1">IF(J46=1,MAX($K$30:K45)+1,0)</f>
        <v>0</v>
      </c>
      <c r="L46" s="157" t="str">
        <f t="shared" si="3"/>
        <v/>
      </c>
      <c r="M46" s="157" t="str">
        <f t="shared" ref="M46:AR46" si="38">IF($C46="","",IF($K46=M$28,L46,L46+SUMIF($K$31:$K$130,M$28,$F$31:$F$130)*($G46/(SUM($G$31:$G$130)-SUMIF($K$31:$K$130,M$28,$G$31:$G$130)))))</f>
        <v/>
      </c>
      <c r="N46" s="157" t="str">
        <f t="shared" si="38"/>
        <v/>
      </c>
      <c r="O46" s="157" t="str">
        <f t="shared" si="38"/>
        <v/>
      </c>
      <c r="P46" s="157" t="str">
        <f t="shared" si="38"/>
        <v/>
      </c>
      <c r="Q46" s="157" t="str">
        <f t="shared" si="38"/>
        <v/>
      </c>
      <c r="R46" s="157" t="str">
        <f t="shared" si="38"/>
        <v/>
      </c>
      <c r="S46" s="157" t="str">
        <f t="shared" si="38"/>
        <v/>
      </c>
      <c r="T46" s="157" t="str">
        <f t="shared" si="38"/>
        <v/>
      </c>
      <c r="U46" s="157" t="str">
        <f t="shared" si="38"/>
        <v/>
      </c>
      <c r="V46" s="157" t="str">
        <f t="shared" si="38"/>
        <v/>
      </c>
      <c r="W46" s="157" t="str">
        <f t="shared" si="38"/>
        <v/>
      </c>
      <c r="X46" s="157" t="str">
        <f t="shared" si="38"/>
        <v/>
      </c>
      <c r="Y46" s="157" t="str">
        <f t="shared" si="38"/>
        <v/>
      </c>
      <c r="Z46" s="157" t="str">
        <f t="shared" si="38"/>
        <v/>
      </c>
      <c r="AA46" s="157" t="str">
        <f t="shared" si="38"/>
        <v/>
      </c>
      <c r="AB46" s="157" t="str">
        <f t="shared" si="38"/>
        <v/>
      </c>
      <c r="AC46" s="157" t="str">
        <f t="shared" si="38"/>
        <v/>
      </c>
      <c r="AD46" s="157" t="str">
        <f t="shared" si="38"/>
        <v/>
      </c>
      <c r="AE46" s="157" t="str">
        <f t="shared" si="38"/>
        <v/>
      </c>
      <c r="AF46" s="157" t="str">
        <f t="shared" si="38"/>
        <v/>
      </c>
      <c r="AG46" s="157" t="str">
        <f t="shared" si="38"/>
        <v/>
      </c>
      <c r="AH46" s="157" t="str">
        <f t="shared" si="38"/>
        <v/>
      </c>
      <c r="AI46" s="157" t="str">
        <f t="shared" si="38"/>
        <v/>
      </c>
      <c r="AJ46" s="157" t="str">
        <f t="shared" si="38"/>
        <v/>
      </c>
      <c r="AK46" s="157" t="str">
        <f t="shared" si="38"/>
        <v/>
      </c>
      <c r="AL46" s="157" t="str">
        <f t="shared" si="38"/>
        <v/>
      </c>
      <c r="AM46" s="157" t="str">
        <f t="shared" si="38"/>
        <v/>
      </c>
      <c r="AN46" s="157" t="str">
        <f t="shared" si="38"/>
        <v/>
      </c>
      <c r="AO46" s="157" t="str">
        <f t="shared" si="38"/>
        <v/>
      </c>
      <c r="AP46" s="157" t="str">
        <f t="shared" si="38"/>
        <v/>
      </c>
      <c r="AQ46" s="157" t="str">
        <f t="shared" si="38"/>
        <v/>
      </c>
      <c r="AR46" s="157" t="str">
        <f t="shared" si="38"/>
        <v/>
      </c>
      <c r="AS46" s="157" t="str">
        <f t="shared" ref="AS46:BT46" si="39">IF($C46="","",IF($K46=AS$28,AR46,AR46+SUMIF($K$31:$K$130,AS$28,$F$31:$F$130)*($G46/(SUM($G$31:$G$130)-SUMIF($K$31:$K$130,AS$28,$G$31:$G$130)))))</f>
        <v/>
      </c>
      <c r="AT46" s="157" t="str">
        <f t="shared" si="39"/>
        <v/>
      </c>
      <c r="AU46" s="157" t="str">
        <f t="shared" si="39"/>
        <v/>
      </c>
      <c r="AV46" s="157" t="str">
        <f t="shared" si="39"/>
        <v/>
      </c>
      <c r="AW46" s="157" t="str">
        <f t="shared" si="39"/>
        <v/>
      </c>
      <c r="AX46" s="157" t="str">
        <f t="shared" si="39"/>
        <v/>
      </c>
      <c r="AY46" s="157" t="str">
        <f t="shared" si="39"/>
        <v/>
      </c>
      <c r="AZ46" s="157" t="str">
        <f t="shared" si="39"/>
        <v/>
      </c>
      <c r="BA46" s="157" t="str">
        <f t="shared" si="39"/>
        <v/>
      </c>
      <c r="BB46" s="157" t="str">
        <f t="shared" si="39"/>
        <v/>
      </c>
      <c r="BC46" s="157" t="str">
        <f t="shared" si="39"/>
        <v/>
      </c>
      <c r="BD46" s="157" t="str">
        <f t="shared" si="39"/>
        <v/>
      </c>
      <c r="BE46" s="157" t="str">
        <f t="shared" si="39"/>
        <v/>
      </c>
      <c r="BF46" s="157" t="str">
        <f t="shared" si="39"/>
        <v/>
      </c>
      <c r="BG46" s="157" t="str">
        <f t="shared" si="39"/>
        <v/>
      </c>
      <c r="BH46" s="157" t="str">
        <f t="shared" si="39"/>
        <v/>
      </c>
      <c r="BI46" s="157" t="str">
        <f t="shared" si="39"/>
        <v/>
      </c>
      <c r="BJ46" s="157" t="str">
        <f t="shared" si="39"/>
        <v/>
      </c>
      <c r="BK46" s="157" t="str">
        <f t="shared" si="39"/>
        <v/>
      </c>
      <c r="BL46" s="157" t="str">
        <f t="shared" si="39"/>
        <v/>
      </c>
      <c r="BM46" s="157" t="str">
        <f t="shared" si="39"/>
        <v/>
      </c>
      <c r="BN46" s="157" t="str">
        <f t="shared" si="39"/>
        <v/>
      </c>
      <c r="BO46" s="157" t="str">
        <f t="shared" si="39"/>
        <v/>
      </c>
      <c r="BP46" s="157" t="str">
        <f t="shared" si="39"/>
        <v/>
      </c>
      <c r="BQ46" s="157" t="str">
        <f t="shared" si="39"/>
        <v/>
      </c>
      <c r="BR46" s="157" t="str">
        <f t="shared" si="39"/>
        <v/>
      </c>
      <c r="BS46" s="157" t="str">
        <f t="shared" si="39"/>
        <v/>
      </c>
      <c r="BT46" s="157" t="str">
        <f t="shared" si="39"/>
        <v/>
      </c>
    </row>
    <row r="47" spans="2:72" ht="16.5" hidden="1" thickBot="1" x14ac:dyDescent="0.3">
      <c r="B47" s="153" t="str">
        <f t="shared" si="6"/>
        <v/>
      </c>
      <c r="C47" s="143" t="str">
        <f>'הגבלה לסכום מבוקש (1)'!C47</f>
        <v/>
      </c>
      <c r="D47" s="132" t="str">
        <f>'הגבלה לסכום מבוקש (1)'!U47</f>
        <v/>
      </c>
      <c r="E47" s="144"/>
      <c r="F47" s="154" t="str">
        <f t="shared" si="7"/>
        <v/>
      </c>
      <c r="G47" s="145" t="str">
        <f t="shared" si="8"/>
        <v/>
      </c>
      <c r="H47" s="154" t="str">
        <f t="shared" si="9"/>
        <v/>
      </c>
      <c r="J47" s="155">
        <f t="shared" ca="1" si="2"/>
        <v>0</v>
      </c>
      <c r="K47" s="156">
        <f ca="1">IF(J47=1,MAX($K$30:K46)+1,0)</f>
        <v>0</v>
      </c>
      <c r="L47" s="157" t="str">
        <f t="shared" si="3"/>
        <v/>
      </c>
      <c r="M47" s="157" t="str">
        <f t="shared" ref="M47:AR47" si="40">IF($C47="","",IF($K47=M$28,L47,L47+SUMIF($K$31:$K$130,M$28,$F$31:$F$130)*($G47/(SUM($G$31:$G$130)-SUMIF($K$31:$K$130,M$28,$G$31:$G$130)))))</f>
        <v/>
      </c>
      <c r="N47" s="157" t="str">
        <f t="shared" si="40"/>
        <v/>
      </c>
      <c r="O47" s="157" t="str">
        <f t="shared" si="40"/>
        <v/>
      </c>
      <c r="P47" s="157" t="str">
        <f t="shared" si="40"/>
        <v/>
      </c>
      <c r="Q47" s="157" t="str">
        <f t="shared" si="40"/>
        <v/>
      </c>
      <c r="R47" s="157" t="str">
        <f t="shared" si="40"/>
        <v/>
      </c>
      <c r="S47" s="157" t="str">
        <f t="shared" si="40"/>
        <v/>
      </c>
      <c r="T47" s="157" t="str">
        <f t="shared" si="40"/>
        <v/>
      </c>
      <c r="U47" s="157" t="str">
        <f t="shared" si="40"/>
        <v/>
      </c>
      <c r="V47" s="157" t="str">
        <f t="shared" si="40"/>
        <v/>
      </c>
      <c r="W47" s="157" t="str">
        <f t="shared" si="40"/>
        <v/>
      </c>
      <c r="X47" s="157" t="str">
        <f t="shared" si="40"/>
        <v/>
      </c>
      <c r="Y47" s="157" t="str">
        <f t="shared" si="40"/>
        <v/>
      </c>
      <c r="Z47" s="157" t="str">
        <f t="shared" si="40"/>
        <v/>
      </c>
      <c r="AA47" s="157" t="str">
        <f t="shared" si="40"/>
        <v/>
      </c>
      <c r="AB47" s="157" t="str">
        <f t="shared" si="40"/>
        <v/>
      </c>
      <c r="AC47" s="157" t="str">
        <f t="shared" si="40"/>
        <v/>
      </c>
      <c r="AD47" s="157" t="str">
        <f t="shared" si="40"/>
        <v/>
      </c>
      <c r="AE47" s="157" t="str">
        <f t="shared" si="40"/>
        <v/>
      </c>
      <c r="AF47" s="157" t="str">
        <f t="shared" si="40"/>
        <v/>
      </c>
      <c r="AG47" s="157" t="str">
        <f t="shared" si="40"/>
        <v/>
      </c>
      <c r="AH47" s="157" t="str">
        <f t="shared" si="40"/>
        <v/>
      </c>
      <c r="AI47" s="157" t="str">
        <f t="shared" si="40"/>
        <v/>
      </c>
      <c r="AJ47" s="157" t="str">
        <f t="shared" si="40"/>
        <v/>
      </c>
      <c r="AK47" s="157" t="str">
        <f t="shared" si="40"/>
        <v/>
      </c>
      <c r="AL47" s="157" t="str">
        <f t="shared" si="40"/>
        <v/>
      </c>
      <c r="AM47" s="157" t="str">
        <f t="shared" si="40"/>
        <v/>
      </c>
      <c r="AN47" s="157" t="str">
        <f t="shared" si="40"/>
        <v/>
      </c>
      <c r="AO47" s="157" t="str">
        <f t="shared" si="40"/>
        <v/>
      </c>
      <c r="AP47" s="157" t="str">
        <f t="shared" si="40"/>
        <v/>
      </c>
      <c r="AQ47" s="157" t="str">
        <f t="shared" si="40"/>
        <v/>
      </c>
      <c r="AR47" s="157" t="str">
        <f t="shared" si="40"/>
        <v/>
      </c>
      <c r="AS47" s="157" t="str">
        <f t="shared" ref="AS47:BT47" si="41">IF($C47="","",IF($K47=AS$28,AR47,AR47+SUMIF($K$31:$K$130,AS$28,$F$31:$F$130)*($G47/(SUM($G$31:$G$130)-SUMIF($K$31:$K$130,AS$28,$G$31:$G$130)))))</f>
        <v/>
      </c>
      <c r="AT47" s="157" t="str">
        <f t="shared" si="41"/>
        <v/>
      </c>
      <c r="AU47" s="157" t="str">
        <f t="shared" si="41"/>
        <v/>
      </c>
      <c r="AV47" s="157" t="str">
        <f t="shared" si="41"/>
        <v/>
      </c>
      <c r="AW47" s="157" t="str">
        <f t="shared" si="41"/>
        <v/>
      </c>
      <c r="AX47" s="157" t="str">
        <f t="shared" si="41"/>
        <v/>
      </c>
      <c r="AY47" s="157" t="str">
        <f t="shared" si="41"/>
        <v/>
      </c>
      <c r="AZ47" s="157" t="str">
        <f t="shared" si="41"/>
        <v/>
      </c>
      <c r="BA47" s="157" t="str">
        <f t="shared" si="41"/>
        <v/>
      </c>
      <c r="BB47" s="157" t="str">
        <f t="shared" si="41"/>
        <v/>
      </c>
      <c r="BC47" s="157" t="str">
        <f t="shared" si="41"/>
        <v/>
      </c>
      <c r="BD47" s="157" t="str">
        <f t="shared" si="41"/>
        <v/>
      </c>
      <c r="BE47" s="157" t="str">
        <f t="shared" si="41"/>
        <v/>
      </c>
      <c r="BF47" s="157" t="str">
        <f t="shared" si="41"/>
        <v/>
      </c>
      <c r="BG47" s="157" t="str">
        <f t="shared" si="41"/>
        <v/>
      </c>
      <c r="BH47" s="157" t="str">
        <f t="shared" si="41"/>
        <v/>
      </c>
      <c r="BI47" s="157" t="str">
        <f t="shared" si="41"/>
        <v/>
      </c>
      <c r="BJ47" s="157" t="str">
        <f t="shared" si="41"/>
        <v/>
      </c>
      <c r="BK47" s="157" t="str">
        <f t="shared" si="41"/>
        <v/>
      </c>
      <c r="BL47" s="157" t="str">
        <f t="shared" si="41"/>
        <v/>
      </c>
      <c r="BM47" s="157" t="str">
        <f t="shared" si="41"/>
        <v/>
      </c>
      <c r="BN47" s="157" t="str">
        <f t="shared" si="41"/>
        <v/>
      </c>
      <c r="BO47" s="157" t="str">
        <f t="shared" si="41"/>
        <v/>
      </c>
      <c r="BP47" s="157" t="str">
        <f t="shared" si="41"/>
        <v/>
      </c>
      <c r="BQ47" s="157" t="str">
        <f t="shared" si="41"/>
        <v/>
      </c>
      <c r="BR47" s="157" t="str">
        <f t="shared" si="41"/>
        <v/>
      </c>
      <c r="BS47" s="157" t="str">
        <f t="shared" si="41"/>
        <v/>
      </c>
      <c r="BT47" s="157" t="str">
        <f t="shared" si="41"/>
        <v/>
      </c>
    </row>
    <row r="48" spans="2:72" ht="16.5" hidden="1" thickBot="1" x14ac:dyDescent="0.3">
      <c r="B48" s="153" t="str">
        <f t="shared" si="6"/>
        <v/>
      </c>
      <c r="C48" s="143" t="str">
        <f>'הגבלה לסכום מבוקש (1)'!C48</f>
        <v/>
      </c>
      <c r="D48" s="132" t="str">
        <f>'הגבלה לסכום מבוקש (1)'!U48</f>
        <v/>
      </c>
      <c r="E48" s="144"/>
      <c r="F48" s="154" t="str">
        <f t="shared" si="7"/>
        <v/>
      </c>
      <c r="G48" s="145" t="str">
        <f t="shared" si="8"/>
        <v/>
      </c>
      <c r="H48" s="154" t="str">
        <f t="shared" si="9"/>
        <v/>
      </c>
      <c r="J48" s="155">
        <f t="shared" ca="1" si="2"/>
        <v>0</v>
      </c>
      <c r="K48" s="156">
        <f ca="1">IF(J48=1,MAX($K$30:K47)+1,0)</f>
        <v>0</v>
      </c>
      <c r="L48" s="157" t="str">
        <f t="shared" si="3"/>
        <v/>
      </c>
      <c r="M48" s="157" t="str">
        <f t="shared" ref="M48:AR48" si="42">IF($C48="","",IF($K48=M$28,L48,L48+SUMIF($K$31:$K$130,M$28,$F$31:$F$130)*($G48/(SUM($G$31:$G$130)-SUMIF($K$31:$K$130,M$28,$G$31:$G$130)))))</f>
        <v/>
      </c>
      <c r="N48" s="157" t="str">
        <f t="shared" si="42"/>
        <v/>
      </c>
      <c r="O48" s="157" t="str">
        <f t="shared" si="42"/>
        <v/>
      </c>
      <c r="P48" s="157" t="str">
        <f t="shared" si="42"/>
        <v/>
      </c>
      <c r="Q48" s="157" t="str">
        <f t="shared" si="42"/>
        <v/>
      </c>
      <c r="R48" s="157" t="str">
        <f t="shared" si="42"/>
        <v/>
      </c>
      <c r="S48" s="157" t="str">
        <f t="shared" si="42"/>
        <v/>
      </c>
      <c r="T48" s="157" t="str">
        <f t="shared" si="42"/>
        <v/>
      </c>
      <c r="U48" s="157" t="str">
        <f t="shared" si="42"/>
        <v/>
      </c>
      <c r="V48" s="157" t="str">
        <f t="shared" si="42"/>
        <v/>
      </c>
      <c r="W48" s="157" t="str">
        <f t="shared" si="42"/>
        <v/>
      </c>
      <c r="X48" s="157" t="str">
        <f t="shared" si="42"/>
        <v/>
      </c>
      <c r="Y48" s="157" t="str">
        <f t="shared" si="42"/>
        <v/>
      </c>
      <c r="Z48" s="157" t="str">
        <f t="shared" si="42"/>
        <v/>
      </c>
      <c r="AA48" s="157" t="str">
        <f t="shared" si="42"/>
        <v/>
      </c>
      <c r="AB48" s="157" t="str">
        <f t="shared" si="42"/>
        <v/>
      </c>
      <c r="AC48" s="157" t="str">
        <f t="shared" si="42"/>
        <v/>
      </c>
      <c r="AD48" s="157" t="str">
        <f t="shared" si="42"/>
        <v/>
      </c>
      <c r="AE48" s="157" t="str">
        <f t="shared" si="42"/>
        <v/>
      </c>
      <c r="AF48" s="157" t="str">
        <f t="shared" si="42"/>
        <v/>
      </c>
      <c r="AG48" s="157" t="str">
        <f t="shared" si="42"/>
        <v/>
      </c>
      <c r="AH48" s="157" t="str">
        <f t="shared" si="42"/>
        <v/>
      </c>
      <c r="AI48" s="157" t="str">
        <f t="shared" si="42"/>
        <v/>
      </c>
      <c r="AJ48" s="157" t="str">
        <f t="shared" si="42"/>
        <v/>
      </c>
      <c r="AK48" s="157" t="str">
        <f t="shared" si="42"/>
        <v/>
      </c>
      <c r="AL48" s="157" t="str">
        <f t="shared" si="42"/>
        <v/>
      </c>
      <c r="AM48" s="157" t="str">
        <f t="shared" si="42"/>
        <v/>
      </c>
      <c r="AN48" s="157" t="str">
        <f t="shared" si="42"/>
        <v/>
      </c>
      <c r="AO48" s="157" t="str">
        <f t="shared" si="42"/>
        <v/>
      </c>
      <c r="AP48" s="157" t="str">
        <f t="shared" si="42"/>
        <v/>
      </c>
      <c r="AQ48" s="157" t="str">
        <f t="shared" si="42"/>
        <v/>
      </c>
      <c r="AR48" s="157" t="str">
        <f t="shared" si="42"/>
        <v/>
      </c>
      <c r="AS48" s="157" t="str">
        <f t="shared" ref="AS48:BT48" si="43">IF($C48="","",IF($K48=AS$28,AR48,AR48+SUMIF($K$31:$K$130,AS$28,$F$31:$F$130)*($G48/(SUM($G$31:$G$130)-SUMIF($K$31:$K$130,AS$28,$G$31:$G$130)))))</f>
        <v/>
      </c>
      <c r="AT48" s="157" t="str">
        <f t="shared" si="43"/>
        <v/>
      </c>
      <c r="AU48" s="157" t="str">
        <f t="shared" si="43"/>
        <v/>
      </c>
      <c r="AV48" s="157" t="str">
        <f t="shared" si="43"/>
        <v/>
      </c>
      <c r="AW48" s="157" t="str">
        <f t="shared" si="43"/>
        <v/>
      </c>
      <c r="AX48" s="157" t="str">
        <f t="shared" si="43"/>
        <v/>
      </c>
      <c r="AY48" s="157" t="str">
        <f t="shared" si="43"/>
        <v/>
      </c>
      <c r="AZ48" s="157" t="str">
        <f t="shared" si="43"/>
        <v/>
      </c>
      <c r="BA48" s="157" t="str">
        <f t="shared" si="43"/>
        <v/>
      </c>
      <c r="BB48" s="157" t="str">
        <f t="shared" si="43"/>
        <v/>
      </c>
      <c r="BC48" s="157" t="str">
        <f t="shared" si="43"/>
        <v/>
      </c>
      <c r="BD48" s="157" t="str">
        <f t="shared" si="43"/>
        <v/>
      </c>
      <c r="BE48" s="157" t="str">
        <f t="shared" si="43"/>
        <v/>
      </c>
      <c r="BF48" s="157" t="str">
        <f t="shared" si="43"/>
        <v/>
      </c>
      <c r="BG48" s="157" t="str">
        <f t="shared" si="43"/>
        <v/>
      </c>
      <c r="BH48" s="157" t="str">
        <f t="shared" si="43"/>
        <v/>
      </c>
      <c r="BI48" s="157" t="str">
        <f t="shared" si="43"/>
        <v/>
      </c>
      <c r="BJ48" s="157" t="str">
        <f t="shared" si="43"/>
        <v/>
      </c>
      <c r="BK48" s="157" t="str">
        <f t="shared" si="43"/>
        <v/>
      </c>
      <c r="BL48" s="157" t="str">
        <f t="shared" si="43"/>
        <v/>
      </c>
      <c r="BM48" s="157" t="str">
        <f t="shared" si="43"/>
        <v/>
      </c>
      <c r="BN48" s="157" t="str">
        <f t="shared" si="43"/>
        <v/>
      </c>
      <c r="BO48" s="157" t="str">
        <f t="shared" si="43"/>
        <v/>
      </c>
      <c r="BP48" s="157" t="str">
        <f t="shared" si="43"/>
        <v/>
      </c>
      <c r="BQ48" s="157" t="str">
        <f t="shared" si="43"/>
        <v/>
      </c>
      <c r="BR48" s="157" t="str">
        <f t="shared" si="43"/>
        <v/>
      </c>
      <c r="BS48" s="157" t="str">
        <f t="shared" si="43"/>
        <v/>
      </c>
      <c r="BT48" s="157" t="str">
        <f t="shared" si="43"/>
        <v/>
      </c>
    </row>
    <row r="49" spans="2:72" ht="16.5" hidden="1" thickBot="1" x14ac:dyDescent="0.3">
      <c r="B49" s="153" t="str">
        <f t="shared" si="6"/>
        <v/>
      </c>
      <c r="C49" s="143" t="str">
        <f>'הגבלה לסכום מבוקש (1)'!C49</f>
        <v/>
      </c>
      <c r="D49" s="132" t="str">
        <f>'הגבלה לסכום מבוקש (1)'!U49</f>
        <v/>
      </c>
      <c r="E49" s="144"/>
      <c r="F49" s="154" t="str">
        <f t="shared" si="7"/>
        <v/>
      </c>
      <c r="G49" s="145" t="str">
        <f t="shared" si="8"/>
        <v/>
      </c>
      <c r="H49" s="154" t="str">
        <f t="shared" si="9"/>
        <v/>
      </c>
      <c r="J49" s="155">
        <f t="shared" ca="1" si="2"/>
        <v>0</v>
      </c>
      <c r="K49" s="156">
        <f ca="1">IF(J49=1,MAX($K$30:K48)+1,0)</f>
        <v>0</v>
      </c>
      <c r="L49" s="157" t="str">
        <f t="shared" si="3"/>
        <v/>
      </c>
      <c r="M49" s="157" t="str">
        <f t="shared" ref="M49:AR49" si="44">IF($C49="","",IF($K49=M$28,L49,L49+SUMIF($K$31:$K$130,M$28,$F$31:$F$130)*($G49/(SUM($G$31:$G$130)-SUMIF($K$31:$K$130,M$28,$G$31:$G$130)))))</f>
        <v/>
      </c>
      <c r="N49" s="157" t="str">
        <f t="shared" si="44"/>
        <v/>
      </c>
      <c r="O49" s="157" t="str">
        <f t="shared" si="44"/>
        <v/>
      </c>
      <c r="P49" s="157" t="str">
        <f t="shared" si="44"/>
        <v/>
      </c>
      <c r="Q49" s="157" t="str">
        <f t="shared" si="44"/>
        <v/>
      </c>
      <c r="R49" s="157" t="str">
        <f t="shared" si="44"/>
        <v/>
      </c>
      <c r="S49" s="157" t="str">
        <f t="shared" si="44"/>
        <v/>
      </c>
      <c r="T49" s="157" t="str">
        <f t="shared" si="44"/>
        <v/>
      </c>
      <c r="U49" s="157" t="str">
        <f t="shared" si="44"/>
        <v/>
      </c>
      <c r="V49" s="157" t="str">
        <f t="shared" si="44"/>
        <v/>
      </c>
      <c r="W49" s="157" t="str">
        <f t="shared" si="44"/>
        <v/>
      </c>
      <c r="X49" s="157" t="str">
        <f t="shared" si="44"/>
        <v/>
      </c>
      <c r="Y49" s="157" t="str">
        <f t="shared" si="44"/>
        <v/>
      </c>
      <c r="Z49" s="157" t="str">
        <f t="shared" si="44"/>
        <v/>
      </c>
      <c r="AA49" s="157" t="str">
        <f t="shared" si="44"/>
        <v/>
      </c>
      <c r="AB49" s="157" t="str">
        <f t="shared" si="44"/>
        <v/>
      </c>
      <c r="AC49" s="157" t="str">
        <f t="shared" si="44"/>
        <v/>
      </c>
      <c r="AD49" s="157" t="str">
        <f t="shared" si="44"/>
        <v/>
      </c>
      <c r="AE49" s="157" t="str">
        <f t="shared" si="44"/>
        <v/>
      </c>
      <c r="AF49" s="157" t="str">
        <f t="shared" si="44"/>
        <v/>
      </c>
      <c r="AG49" s="157" t="str">
        <f t="shared" si="44"/>
        <v/>
      </c>
      <c r="AH49" s="157" t="str">
        <f t="shared" si="44"/>
        <v/>
      </c>
      <c r="AI49" s="157" t="str">
        <f t="shared" si="44"/>
        <v/>
      </c>
      <c r="AJ49" s="157" t="str">
        <f t="shared" si="44"/>
        <v/>
      </c>
      <c r="AK49" s="157" t="str">
        <f t="shared" si="44"/>
        <v/>
      </c>
      <c r="AL49" s="157" t="str">
        <f t="shared" si="44"/>
        <v/>
      </c>
      <c r="AM49" s="157" t="str">
        <f t="shared" si="44"/>
        <v/>
      </c>
      <c r="AN49" s="157" t="str">
        <f t="shared" si="44"/>
        <v/>
      </c>
      <c r="AO49" s="157" t="str">
        <f t="shared" si="44"/>
        <v/>
      </c>
      <c r="AP49" s="157" t="str">
        <f t="shared" si="44"/>
        <v/>
      </c>
      <c r="AQ49" s="157" t="str">
        <f t="shared" si="44"/>
        <v/>
      </c>
      <c r="AR49" s="157" t="str">
        <f t="shared" si="44"/>
        <v/>
      </c>
      <c r="AS49" s="157" t="str">
        <f t="shared" ref="AS49:BT49" si="45">IF($C49="","",IF($K49=AS$28,AR49,AR49+SUMIF($K$31:$K$130,AS$28,$F$31:$F$130)*($G49/(SUM($G$31:$G$130)-SUMIF($K$31:$K$130,AS$28,$G$31:$G$130)))))</f>
        <v/>
      </c>
      <c r="AT49" s="157" t="str">
        <f t="shared" si="45"/>
        <v/>
      </c>
      <c r="AU49" s="157" t="str">
        <f t="shared" si="45"/>
        <v/>
      </c>
      <c r="AV49" s="157" t="str">
        <f t="shared" si="45"/>
        <v/>
      </c>
      <c r="AW49" s="157" t="str">
        <f t="shared" si="45"/>
        <v/>
      </c>
      <c r="AX49" s="157" t="str">
        <f t="shared" si="45"/>
        <v/>
      </c>
      <c r="AY49" s="157" t="str">
        <f t="shared" si="45"/>
        <v/>
      </c>
      <c r="AZ49" s="157" t="str">
        <f t="shared" si="45"/>
        <v/>
      </c>
      <c r="BA49" s="157" t="str">
        <f t="shared" si="45"/>
        <v/>
      </c>
      <c r="BB49" s="157" t="str">
        <f t="shared" si="45"/>
        <v/>
      </c>
      <c r="BC49" s="157" t="str">
        <f t="shared" si="45"/>
        <v/>
      </c>
      <c r="BD49" s="157" t="str">
        <f t="shared" si="45"/>
        <v/>
      </c>
      <c r="BE49" s="157" t="str">
        <f t="shared" si="45"/>
        <v/>
      </c>
      <c r="BF49" s="157" t="str">
        <f t="shared" si="45"/>
        <v/>
      </c>
      <c r="BG49" s="157" t="str">
        <f t="shared" si="45"/>
        <v/>
      </c>
      <c r="BH49" s="157" t="str">
        <f t="shared" si="45"/>
        <v/>
      </c>
      <c r="BI49" s="157" t="str">
        <f t="shared" si="45"/>
        <v/>
      </c>
      <c r="BJ49" s="157" t="str">
        <f t="shared" si="45"/>
        <v/>
      </c>
      <c r="BK49" s="157" t="str">
        <f t="shared" si="45"/>
        <v/>
      </c>
      <c r="BL49" s="157" t="str">
        <f t="shared" si="45"/>
        <v/>
      </c>
      <c r="BM49" s="157" t="str">
        <f t="shared" si="45"/>
        <v/>
      </c>
      <c r="BN49" s="157" t="str">
        <f t="shared" si="45"/>
        <v/>
      </c>
      <c r="BO49" s="157" t="str">
        <f t="shared" si="45"/>
        <v/>
      </c>
      <c r="BP49" s="157" t="str">
        <f t="shared" si="45"/>
        <v/>
      </c>
      <c r="BQ49" s="157" t="str">
        <f t="shared" si="45"/>
        <v/>
      </c>
      <c r="BR49" s="157" t="str">
        <f t="shared" si="45"/>
        <v/>
      </c>
      <c r="BS49" s="157" t="str">
        <f t="shared" si="45"/>
        <v/>
      </c>
      <c r="BT49" s="157" t="str">
        <f t="shared" si="45"/>
        <v/>
      </c>
    </row>
    <row r="50" spans="2:72" ht="16.5" hidden="1" thickBot="1" x14ac:dyDescent="0.3">
      <c r="B50" s="153" t="str">
        <f t="shared" si="6"/>
        <v/>
      </c>
      <c r="C50" s="143" t="str">
        <f>'הגבלה לסכום מבוקש (1)'!C50</f>
        <v/>
      </c>
      <c r="D50" s="132" t="str">
        <f>'הגבלה לסכום מבוקש (1)'!U50</f>
        <v/>
      </c>
      <c r="E50" s="144"/>
      <c r="F50" s="154" t="str">
        <f t="shared" si="7"/>
        <v/>
      </c>
      <c r="G50" s="145" t="str">
        <f t="shared" si="8"/>
        <v/>
      </c>
      <c r="H50" s="154" t="str">
        <f t="shared" si="9"/>
        <v/>
      </c>
      <c r="J50" s="155">
        <f t="shared" ca="1" si="2"/>
        <v>0</v>
      </c>
      <c r="K50" s="156">
        <f ca="1">IF(J50=1,MAX($K$30:K49)+1,0)</f>
        <v>0</v>
      </c>
      <c r="L50" s="157" t="str">
        <f t="shared" si="3"/>
        <v/>
      </c>
      <c r="M50" s="157" t="str">
        <f t="shared" ref="M50:AR50" si="46">IF($C50="","",IF($K50=M$28,L50,L50+SUMIF($K$31:$K$130,M$28,$F$31:$F$130)*($G50/(SUM($G$31:$G$130)-SUMIF($K$31:$K$130,M$28,$G$31:$G$130)))))</f>
        <v/>
      </c>
      <c r="N50" s="157" t="str">
        <f t="shared" si="46"/>
        <v/>
      </c>
      <c r="O50" s="157" t="str">
        <f t="shared" si="46"/>
        <v/>
      </c>
      <c r="P50" s="157" t="str">
        <f t="shared" si="46"/>
        <v/>
      </c>
      <c r="Q50" s="157" t="str">
        <f t="shared" si="46"/>
        <v/>
      </c>
      <c r="R50" s="157" t="str">
        <f t="shared" si="46"/>
        <v/>
      </c>
      <c r="S50" s="157" t="str">
        <f t="shared" si="46"/>
        <v/>
      </c>
      <c r="T50" s="157" t="str">
        <f t="shared" si="46"/>
        <v/>
      </c>
      <c r="U50" s="157" t="str">
        <f t="shared" si="46"/>
        <v/>
      </c>
      <c r="V50" s="157" t="str">
        <f t="shared" si="46"/>
        <v/>
      </c>
      <c r="W50" s="157" t="str">
        <f t="shared" si="46"/>
        <v/>
      </c>
      <c r="X50" s="157" t="str">
        <f t="shared" si="46"/>
        <v/>
      </c>
      <c r="Y50" s="157" t="str">
        <f t="shared" si="46"/>
        <v/>
      </c>
      <c r="Z50" s="157" t="str">
        <f t="shared" si="46"/>
        <v/>
      </c>
      <c r="AA50" s="157" t="str">
        <f t="shared" si="46"/>
        <v/>
      </c>
      <c r="AB50" s="157" t="str">
        <f t="shared" si="46"/>
        <v/>
      </c>
      <c r="AC50" s="157" t="str">
        <f t="shared" si="46"/>
        <v/>
      </c>
      <c r="AD50" s="157" t="str">
        <f t="shared" si="46"/>
        <v/>
      </c>
      <c r="AE50" s="157" t="str">
        <f t="shared" si="46"/>
        <v/>
      </c>
      <c r="AF50" s="157" t="str">
        <f t="shared" si="46"/>
        <v/>
      </c>
      <c r="AG50" s="157" t="str">
        <f t="shared" si="46"/>
        <v/>
      </c>
      <c r="AH50" s="157" t="str">
        <f t="shared" si="46"/>
        <v/>
      </c>
      <c r="AI50" s="157" t="str">
        <f t="shared" si="46"/>
        <v/>
      </c>
      <c r="AJ50" s="157" t="str">
        <f t="shared" si="46"/>
        <v/>
      </c>
      <c r="AK50" s="157" t="str">
        <f t="shared" si="46"/>
        <v/>
      </c>
      <c r="AL50" s="157" t="str">
        <f t="shared" si="46"/>
        <v/>
      </c>
      <c r="AM50" s="157" t="str">
        <f t="shared" si="46"/>
        <v/>
      </c>
      <c r="AN50" s="157" t="str">
        <f t="shared" si="46"/>
        <v/>
      </c>
      <c r="AO50" s="157" t="str">
        <f t="shared" si="46"/>
        <v/>
      </c>
      <c r="AP50" s="157" t="str">
        <f t="shared" si="46"/>
        <v/>
      </c>
      <c r="AQ50" s="157" t="str">
        <f t="shared" si="46"/>
        <v/>
      </c>
      <c r="AR50" s="157" t="str">
        <f t="shared" si="46"/>
        <v/>
      </c>
      <c r="AS50" s="157" t="str">
        <f t="shared" ref="AS50:BT50" si="47">IF($C50="","",IF($K50=AS$28,AR50,AR50+SUMIF($K$31:$K$130,AS$28,$F$31:$F$130)*($G50/(SUM($G$31:$G$130)-SUMIF($K$31:$K$130,AS$28,$G$31:$G$130)))))</f>
        <v/>
      </c>
      <c r="AT50" s="157" t="str">
        <f t="shared" si="47"/>
        <v/>
      </c>
      <c r="AU50" s="157" t="str">
        <f t="shared" si="47"/>
        <v/>
      </c>
      <c r="AV50" s="157" t="str">
        <f t="shared" si="47"/>
        <v/>
      </c>
      <c r="AW50" s="157" t="str">
        <f t="shared" si="47"/>
        <v/>
      </c>
      <c r="AX50" s="157" t="str">
        <f t="shared" si="47"/>
        <v/>
      </c>
      <c r="AY50" s="157" t="str">
        <f t="shared" si="47"/>
        <v/>
      </c>
      <c r="AZ50" s="157" t="str">
        <f t="shared" si="47"/>
        <v/>
      </c>
      <c r="BA50" s="157" t="str">
        <f t="shared" si="47"/>
        <v/>
      </c>
      <c r="BB50" s="157" t="str">
        <f t="shared" si="47"/>
        <v/>
      </c>
      <c r="BC50" s="157" t="str">
        <f t="shared" si="47"/>
        <v/>
      </c>
      <c r="BD50" s="157" t="str">
        <f t="shared" si="47"/>
        <v/>
      </c>
      <c r="BE50" s="157" t="str">
        <f t="shared" si="47"/>
        <v/>
      </c>
      <c r="BF50" s="157" t="str">
        <f t="shared" si="47"/>
        <v/>
      </c>
      <c r="BG50" s="157" t="str">
        <f t="shared" si="47"/>
        <v/>
      </c>
      <c r="BH50" s="157" t="str">
        <f t="shared" si="47"/>
        <v/>
      </c>
      <c r="BI50" s="157" t="str">
        <f t="shared" si="47"/>
        <v/>
      </c>
      <c r="BJ50" s="157" t="str">
        <f t="shared" si="47"/>
        <v/>
      </c>
      <c r="BK50" s="157" t="str">
        <f t="shared" si="47"/>
        <v/>
      </c>
      <c r="BL50" s="157" t="str">
        <f t="shared" si="47"/>
        <v/>
      </c>
      <c r="BM50" s="157" t="str">
        <f t="shared" si="47"/>
        <v/>
      </c>
      <c r="BN50" s="157" t="str">
        <f t="shared" si="47"/>
        <v/>
      </c>
      <c r="BO50" s="157" t="str">
        <f t="shared" si="47"/>
        <v/>
      </c>
      <c r="BP50" s="157" t="str">
        <f t="shared" si="47"/>
        <v/>
      </c>
      <c r="BQ50" s="157" t="str">
        <f t="shared" si="47"/>
        <v/>
      </c>
      <c r="BR50" s="157" t="str">
        <f t="shared" si="47"/>
        <v/>
      </c>
      <c r="BS50" s="157" t="str">
        <f t="shared" si="47"/>
        <v/>
      </c>
      <c r="BT50" s="157" t="str">
        <f t="shared" si="47"/>
        <v/>
      </c>
    </row>
    <row r="51" spans="2:72" ht="16.5" hidden="1" thickBot="1" x14ac:dyDescent="0.3">
      <c r="B51" s="153" t="str">
        <f t="shared" si="6"/>
        <v/>
      </c>
      <c r="C51" s="143" t="str">
        <f>'הגבלה לסכום מבוקש (1)'!C51</f>
        <v/>
      </c>
      <c r="D51" s="132" t="str">
        <f>'הגבלה לסכום מבוקש (1)'!U51</f>
        <v/>
      </c>
      <c r="E51" s="144"/>
      <c r="F51" s="154" t="str">
        <f t="shared" si="7"/>
        <v/>
      </c>
      <c r="G51" s="145" t="str">
        <f t="shared" si="8"/>
        <v/>
      </c>
      <c r="H51" s="154" t="str">
        <f t="shared" si="9"/>
        <v/>
      </c>
      <c r="J51" s="155">
        <f t="shared" ca="1" si="2"/>
        <v>0</v>
      </c>
      <c r="K51" s="156">
        <f ca="1">IF(J51=1,MAX($K$30:K50)+1,0)</f>
        <v>0</v>
      </c>
      <c r="L51" s="157" t="str">
        <f t="shared" si="3"/>
        <v/>
      </c>
      <c r="M51" s="157" t="str">
        <f t="shared" ref="M51:AR51" si="48">IF($C51="","",IF($K51=M$28,L51,L51+SUMIF($K$31:$K$130,M$28,$F$31:$F$130)*($G51/(SUM($G$31:$G$130)-SUMIF($K$31:$K$130,M$28,$G$31:$G$130)))))</f>
        <v/>
      </c>
      <c r="N51" s="157" t="str">
        <f t="shared" si="48"/>
        <v/>
      </c>
      <c r="O51" s="157" t="str">
        <f t="shared" si="48"/>
        <v/>
      </c>
      <c r="P51" s="157" t="str">
        <f t="shared" si="48"/>
        <v/>
      </c>
      <c r="Q51" s="157" t="str">
        <f t="shared" si="48"/>
        <v/>
      </c>
      <c r="R51" s="157" t="str">
        <f t="shared" si="48"/>
        <v/>
      </c>
      <c r="S51" s="157" t="str">
        <f t="shared" si="48"/>
        <v/>
      </c>
      <c r="T51" s="157" t="str">
        <f t="shared" si="48"/>
        <v/>
      </c>
      <c r="U51" s="157" t="str">
        <f t="shared" si="48"/>
        <v/>
      </c>
      <c r="V51" s="157" t="str">
        <f t="shared" si="48"/>
        <v/>
      </c>
      <c r="W51" s="157" t="str">
        <f t="shared" si="48"/>
        <v/>
      </c>
      <c r="X51" s="157" t="str">
        <f t="shared" si="48"/>
        <v/>
      </c>
      <c r="Y51" s="157" t="str">
        <f t="shared" si="48"/>
        <v/>
      </c>
      <c r="Z51" s="157" t="str">
        <f t="shared" si="48"/>
        <v/>
      </c>
      <c r="AA51" s="157" t="str">
        <f t="shared" si="48"/>
        <v/>
      </c>
      <c r="AB51" s="157" t="str">
        <f t="shared" si="48"/>
        <v/>
      </c>
      <c r="AC51" s="157" t="str">
        <f t="shared" si="48"/>
        <v/>
      </c>
      <c r="AD51" s="157" t="str">
        <f t="shared" si="48"/>
        <v/>
      </c>
      <c r="AE51" s="157" t="str">
        <f t="shared" si="48"/>
        <v/>
      </c>
      <c r="AF51" s="157" t="str">
        <f t="shared" si="48"/>
        <v/>
      </c>
      <c r="AG51" s="157" t="str">
        <f t="shared" si="48"/>
        <v/>
      </c>
      <c r="AH51" s="157" t="str">
        <f t="shared" si="48"/>
        <v/>
      </c>
      <c r="AI51" s="157" t="str">
        <f t="shared" si="48"/>
        <v/>
      </c>
      <c r="AJ51" s="157" t="str">
        <f t="shared" si="48"/>
        <v/>
      </c>
      <c r="AK51" s="157" t="str">
        <f t="shared" si="48"/>
        <v/>
      </c>
      <c r="AL51" s="157" t="str">
        <f t="shared" si="48"/>
        <v/>
      </c>
      <c r="AM51" s="157" t="str">
        <f t="shared" si="48"/>
        <v/>
      </c>
      <c r="AN51" s="157" t="str">
        <f t="shared" si="48"/>
        <v/>
      </c>
      <c r="AO51" s="157" t="str">
        <f t="shared" si="48"/>
        <v/>
      </c>
      <c r="AP51" s="157" t="str">
        <f t="shared" si="48"/>
        <v/>
      </c>
      <c r="AQ51" s="157" t="str">
        <f t="shared" si="48"/>
        <v/>
      </c>
      <c r="AR51" s="157" t="str">
        <f t="shared" si="48"/>
        <v/>
      </c>
      <c r="AS51" s="157" t="str">
        <f t="shared" ref="AS51:BT51" si="49">IF($C51="","",IF($K51=AS$28,AR51,AR51+SUMIF($K$31:$K$130,AS$28,$F$31:$F$130)*($G51/(SUM($G$31:$G$130)-SUMIF($K$31:$K$130,AS$28,$G$31:$G$130)))))</f>
        <v/>
      </c>
      <c r="AT51" s="157" t="str">
        <f t="shared" si="49"/>
        <v/>
      </c>
      <c r="AU51" s="157" t="str">
        <f t="shared" si="49"/>
        <v/>
      </c>
      <c r="AV51" s="157" t="str">
        <f t="shared" si="49"/>
        <v/>
      </c>
      <c r="AW51" s="157" t="str">
        <f t="shared" si="49"/>
        <v/>
      </c>
      <c r="AX51" s="157" t="str">
        <f t="shared" si="49"/>
        <v/>
      </c>
      <c r="AY51" s="157" t="str">
        <f t="shared" si="49"/>
        <v/>
      </c>
      <c r="AZ51" s="157" t="str">
        <f t="shared" si="49"/>
        <v/>
      </c>
      <c r="BA51" s="157" t="str">
        <f t="shared" si="49"/>
        <v/>
      </c>
      <c r="BB51" s="157" t="str">
        <f t="shared" si="49"/>
        <v/>
      </c>
      <c r="BC51" s="157" t="str">
        <f t="shared" si="49"/>
        <v/>
      </c>
      <c r="BD51" s="157" t="str">
        <f t="shared" si="49"/>
        <v/>
      </c>
      <c r="BE51" s="157" t="str">
        <f t="shared" si="49"/>
        <v/>
      </c>
      <c r="BF51" s="157" t="str">
        <f t="shared" si="49"/>
        <v/>
      </c>
      <c r="BG51" s="157" t="str">
        <f t="shared" si="49"/>
        <v/>
      </c>
      <c r="BH51" s="157" t="str">
        <f t="shared" si="49"/>
        <v/>
      </c>
      <c r="BI51" s="157" t="str">
        <f t="shared" si="49"/>
        <v/>
      </c>
      <c r="BJ51" s="157" t="str">
        <f t="shared" si="49"/>
        <v/>
      </c>
      <c r="BK51" s="157" t="str">
        <f t="shared" si="49"/>
        <v/>
      </c>
      <c r="BL51" s="157" t="str">
        <f t="shared" si="49"/>
        <v/>
      </c>
      <c r="BM51" s="157" t="str">
        <f t="shared" si="49"/>
        <v/>
      </c>
      <c r="BN51" s="157" t="str">
        <f t="shared" si="49"/>
        <v/>
      </c>
      <c r="BO51" s="157" t="str">
        <f t="shared" si="49"/>
        <v/>
      </c>
      <c r="BP51" s="157" t="str">
        <f t="shared" si="49"/>
        <v/>
      </c>
      <c r="BQ51" s="157" t="str">
        <f t="shared" si="49"/>
        <v/>
      </c>
      <c r="BR51" s="157" t="str">
        <f t="shared" si="49"/>
        <v/>
      </c>
      <c r="BS51" s="157" t="str">
        <f t="shared" si="49"/>
        <v/>
      </c>
      <c r="BT51" s="157" t="str">
        <f t="shared" si="49"/>
        <v/>
      </c>
    </row>
    <row r="52" spans="2:72" ht="16.5" hidden="1" thickBot="1" x14ac:dyDescent="0.3">
      <c r="B52" s="153" t="str">
        <f t="shared" si="6"/>
        <v/>
      </c>
      <c r="C52" s="143" t="str">
        <f>'הגבלה לסכום מבוקש (1)'!C52</f>
        <v/>
      </c>
      <c r="D52" s="132" t="str">
        <f>'הגבלה לסכום מבוקש (1)'!U52</f>
        <v/>
      </c>
      <c r="E52" s="144"/>
      <c r="F52" s="154" t="str">
        <f t="shared" si="7"/>
        <v/>
      </c>
      <c r="G52" s="145" t="str">
        <f t="shared" si="8"/>
        <v/>
      </c>
      <c r="H52" s="154" t="str">
        <f t="shared" si="9"/>
        <v/>
      </c>
      <c r="J52" s="155">
        <f t="shared" ca="1" si="2"/>
        <v>0</v>
      </c>
      <c r="K52" s="156">
        <f ca="1">IF(J52=1,MAX($K$30:K51)+1,0)</f>
        <v>0</v>
      </c>
      <c r="L52" s="157" t="str">
        <f t="shared" si="3"/>
        <v/>
      </c>
      <c r="M52" s="157" t="str">
        <f t="shared" ref="M52:AR52" si="50">IF($C52="","",IF($K52=M$28,L52,L52+SUMIF($K$31:$K$130,M$28,$F$31:$F$130)*($G52/(SUM($G$31:$G$130)-SUMIF($K$31:$K$130,M$28,$G$31:$G$130)))))</f>
        <v/>
      </c>
      <c r="N52" s="157" t="str">
        <f t="shared" si="50"/>
        <v/>
      </c>
      <c r="O52" s="157" t="str">
        <f t="shared" si="50"/>
        <v/>
      </c>
      <c r="P52" s="157" t="str">
        <f t="shared" si="50"/>
        <v/>
      </c>
      <c r="Q52" s="157" t="str">
        <f t="shared" si="50"/>
        <v/>
      </c>
      <c r="R52" s="157" t="str">
        <f t="shared" si="50"/>
        <v/>
      </c>
      <c r="S52" s="157" t="str">
        <f t="shared" si="50"/>
        <v/>
      </c>
      <c r="T52" s="157" t="str">
        <f t="shared" si="50"/>
        <v/>
      </c>
      <c r="U52" s="157" t="str">
        <f t="shared" si="50"/>
        <v/>
      </c>
      <c r="V52" s="157" t="str">
        <f t="shared" si="50"/>
        <v/>
      </c>
      <c r="W52" s="157" t="str">
        <f t="shared" si="50"/>
        <v/>
      </c>
      <c r="X52" s="157" t="str">
        <f t="shared" si="50"/>
        <v/>
      </c>
      <c r="Y52" s="157" t="str">
        <f t="shared" si="50"/>
        <v/>
      </c>
      <c r="Z52" s="157" t="str">
        <f t="shared" si="50"/>
        <v/>
      </c>
      <c r="AA52" s="157" t="str">
        <f t="shared" si="50"/>
        <v/>
      </c>
      <c r="AB52" s="157" t="str">
        <f t="shared" si="50"/>
        <v/>
      </c>
      <c r="AC52" s="157" t="str">
        <f t="shared" si="50"/>
        <v/>
      </c>
      <c r="AD52" s="157" t="str">
        <f t="shared" si="50"/>
        <v/>
      </c>
      <c r="AE52" s="157" t="str">
        <f t="shared" si="50"/>
        <v/>
      </c>
      <c r="AF52" s="157" t="str">
        <f t="shared" si="50"/>
        <v/>
      </c>
      <c r="AG52" s="157" t="str">
        <f t="shared" si="50"/>
        <v/>
      </c>
      <c r="AH52" s="157" t="str">
        <f t="shared" si="50"/>
        <v/>
      </c>
      <c r="AI52" s="157" t="str">
        <f t="shared" si="50"/>
        <v/>
      </c>
      <c r="AJ52" s="157" t="str">
        <f t="shared" si="50"/>
        <v/>
      </c>
      <c r="AK52" s="157" t="str">
        <f t="shared" si="50"/>
        <v/>
      </c>
      <c r="AL52" s="157" t="str">
        <f t="shared" si="50"/>
        <v/>
      </c>
      <c r="AM52" s="157" t="str">
        <f t="shared" si="50"/>
        <v/>
      </c>
      <c r="AN52" s="157" t="str">
        <f t="shared" si="50"/>
        <v/>
      </c>
      <c r="AO52" s="157" t="str">
        <f t="shared" si="50"/>
        <v/>
      </c>
      <c r="AP52" s="157" t="str">
        <f t="shared" si="50"/>
        <v/>
      </c>
      <c r="AQ52" s="157" t="str">
        <f t="shared" si="50"/>
        <v/>
      </c>
      <c r="AR52" s="157" t="str">
        <f t="shared" si="50"/>
        <v/>
      </c>
      <c r="AS52" s="157" t="str">
        <f t="shared" ref="AS52:BT52" si="51">IF($C52="","",IF($K52=AS$28,AR52,AR52+SUMIF($K$31:$K$130,AS$28,$F$31:$F$130)*($G52/(SUM($G$31:$G$130)-SUMIF($K$31:$K$130,AS$28,$G$31:$G$130)))))</f>
        <v/>
      </c>
      <c r="AT52" s="157" t="str">
        <f t="shared" si="51"/>
        <v/>
      </c>
      <c r="AU52" s="157" t="str">
        <f t="shared" si="51"/>
        <v/>
      </c>
      <c r="AV52" s="157" t="str">
        <f t="shared" si="51"/>
        <v/>
      </c>
      <c r="AW52" s="157" t="str">
        <f t="shared" si="51"/>
        <v/>
      </c>
      <c r="AX52" s="157" t="str">
        <f t="shared" si="51"/>
        <v/>
      </c>
      <c r="AY52" s="157" t="str">
        <f t="shared" si="51"/>
        <v/>
      </c>
      <c r="AZ52" s="157" t="str">
        <f t="shared" si="51"/>
        <v/>
      </c>
      <c r="BA52" s="157" t="str">
        <f t="shared" si="51"/>
        <v/>
      </c>
      <c r="BB52" s="157" t="str">
        <f t="shared" si="51"/>
        <v/>
      </c>
      <c r="BC52" s="157" t="str">
        <f t="shared" si="51"/>
        <v/>
      </c>
      <c r="BD52" s="157" t="str">
        <f t="shared" si="51"/>
        <v/>
      </c>
      <c r="BE52" s="157" t="str">
        <f t="shared" si="51"/>
        <v/>
      </c>
      <c r="BF52" s="157" t="str">
        <f t="shared" si="51"/>
        <v/>
      </c>
      <c r="BG52" s="157" t="str">
        <f t="shared" si="51"/>
        <v/>
      </c>
      <c r="BH52" s="157" t="str">
        <f t="shared" si="51"/>
        <v/>
      </c>
      <c r="BI52" s="157" t="str">
        <f t="shared" si="51"/>
        <v/>
      </c>
      <c r="BJ52" s="157" t="str">
        <f t="shared" si="51"/>
        <v/>
      </c>
      <c r="BK52" s="157" t="str">
        <f t="shared" si="51"/>
        <v/>
      </c>
      <c r="BL52" s="157" t="str">
        <f t="shared" si="51"/>
        <v/>
      </c>
      <c r="BM52" s="157" t="str">
        <f t="shared" si="51"/>
        <v/>
      </c>
      <c r="BN52" s="157" t="str">
        <f t="shared" si="51"/>
        <v/>
      </c>
      <c r="BO52" s="157" t="str">
        <f t="shared" si="51"/>
        <v/>
      </c>
      <c r="BP52" s="157" t="str">
        <f t="shared" si="51"/>
        <v/>
      </c>
      <c r="BQ52" s="157" t="str">
        <f t="shared" si="51"/>
        <v/>
      </c>
      <c r="BR52" s="157" t="str">
        <f t="shared" si="51"/>
        <v/>
      </c>
      <c r="BS52" s="157" t="str">
        <f t="shared" si="51"/>
        <v/>
      </c>
      <c r="BT52" s="157" t="str">
        <f t="shared" si="51"/>
        <v/>
      </c>
    </row>
    <row r="53" spans="2:72" ht="16.5" hidden="1" thickBot="1" x14ac:dyDescent="0.3">
      <c r="B53" s="153" t="str">
        <f t="shared" si="6"/>
        <v/>
      </c>
      <c r="C53" s="143" t="str">
        <f>'הגבלה לסכום מבוקש (1)'!C53</f>
        <v/>
      </c>
      <c r="D53" s="132" t="str">
        <f>'הגבלה לסכום מבוקש (1)'!U53</f>
        <v/>
      </c>
      <c r="E53" s="144"/>
      <c r="F53" s="154" t="str">
        <f t="shared" si="7"/>
        <v/>
      </c>
      <c r="G53" s="145" t="str">
        <f t="shared" si="8"/>
        <v/>
      </c>
      <c r="H53" s="154" t="str">
        <f t="shared" si="9"/>
        <v/>
      </c>
      <c r="J53" s="155">
        <f t="shared" ca="1" si="2"/>
        <v>0</v>
      </c>
      <c r="K53" s="156">
        <f ca="1">IF(J53=1,MAX($K$30:K52)+1,0)</f>
        <v>0</v>
      </c>
      <c r="L53" s="157" t="str">
        <f t="shared" si="3"/>
        <v/>
      </c>
      <c r="M53" s="157" t="str">
        <f t="shared" ref="M53:AR53" si="52">IF($C53="","",IF($K53=M$28,L53,L53+SUMIF($K$31:$K$130,M$28,$F$31:$F$130)*($G53/(SUM($G$31:$G$130)-SUMIF($K$31:$K$130,M$28,$G$31:$G$130)))))</f>
        <v/>
      </c>
      <c r="N53" s="157" t="str">
        <f t="shared" si="52"/>
        <v/>
      </c>
      <c r="O53" s="157" t="str">
        <f t="shared" si="52"/>
        <v/>
      </c>
      <c r="P53" s="157" t="str">
        <f t="shared" si="52"/>
        <v/>
      </c>
      <c r="Q53" s="157" t="str">
        <f t="shared" si="52"/>
        <v/>
      </c>
      <c r="R53" s="157" t="str">
        <f t="shared" si="52"/>
        <v/>
      </c>
      <c r="S53" s="157" t="str">
        <f t="shared" si="52"/>
        <v/>
      </c>
      <c r="T53" s="157" t="str">
        <f t="shared" si="52"/>
        <v/>
      </c>
      <c r="U53" s="157" t="str">
        <f t="shared" si="52"/>
        <v/>
      </c>
      <c r="V53" s="157" t="str">
        <f t="shared" si="52"/>
        <v/>
      </c>
      <c r="W53" s="157" t="str">
        <f t="shared" si="52"/>
        <v/>
      </c>
      <c r="X53" s="157" t="str">
        <f t="shared" si="52"/>
        <v/>
      </c>
      <c r="Y53" s="157" t="str">
        <f t="shared" si="52"/>
        <v/>
      </c>
      <c r="Z53" s="157" t="str">
        <f t="shared" si="52"/>
        <v/>
      </c>
      <c r="AA53" s="157" t="str">
        <f t="shared" si="52"/>
        <v/>
      </c>
      <c r="AB53" s="157" t="str">
        <f t="shared" si="52"/>
        <v/>
      </c>
      <c r="AC53" s="157" t="str">
        <f t="shared" si="52"/>
        <v/>
      </c>
      <c r="AD53" s="157" t="str">
        <f t="shared" si="52"/>
        <v/>
      </c>
      <c r="AE53" s="157" t="str">
        <f t="shared" si="52"/>
        <v/>
      </c>
      <c r="AF53" s="157" t="str">
        <f t="shared" si="52"/>
        <v/>
      </c>
      <c r="AG53" s="157" t="str">
        <f t="shared" si="52"/>
        <v/>
      </c>
      <c r="AH53" s="157" t="str">
        <f t="shared" si="52"/>
        <v/>
      </c>
      <c r="AI53" s="157" t="str">
        <f t="shared" si="52"/>
        <v/>
      </c>
      <c r="AJ53" s="157" t="str">
        <f t="shared" si="52"/>
        <v/>
      </c>
      <c r="AK53" s="157" t="str">
        <f t="shared" si="52"/>
        <v/>
      </c>
      <c r="AL53" s="157" t="str">
        <f t="shared" si="52"/>
        <v/>
      </c>
      <c r="AM53" s="157" t="str">
        <f t="shared" si="52"/>
        <v/>
      </c>
      <c r="AN53" s="157" t="str">
        <f t="shared" si="52"/>
        <v/>
      </c>
      <c r="AO53" s="157" t="str">
        <f t="shared" si="52"/>
        <v/>
      </c>
      <c r="AP53" s="157" t="str">
        <f t="shared" si="52"/>
        <v/>
      </c>
      <c r="AQ53" s="157" t="str">
        <f t="shared" si="52"/>
        <v/>
      </c>
      <c r="AR53" s="157" t="str">
        <f t="shared" si="52"/>
        <v/>
      </c>
      <c r="AS53" s="157" t="str">
        <f t="shared" ref="AS53:BT53" si="53">IF($C53="","",IF($K53=AS$28,AR53,AR53+SUMIF($K$31:$K$130,AS$28,$F$31:$F$130)*($G53/(SUM($G$31:$G$130)-SUMIF($K$31:$K$130,AS$28,$G$31:$G$130)))))</f>
        <v/>
      </c>
      <c r="AT53" s="157" t="str">
        <f t="shared" si="53"/>
        <v/>
      </c>
      <c r="AU53" s="157" t="str">
        <f t="shared" si="53"/>
        <v/>
      </c>
      <c r="AV53" s="157" t="str">
        <f t="shared" si="53"/>
        <v/>
      </c>
      <c r="AW53" s="157" t="str">
        <f t="shared" si="53"/>
        <v/>
      </c>
      <c r="AX53" s="157" t="str">
        <f t="shared" si="53"/>
        <v/>
      </c>
      <c r="AY53" s="157" t="str">
        <f t="shared" si="53"/>
        <v/>
      </c>
      <c r="AZ53" s="157" t="str">
        <f t="shared" si="53"/>
        <v/>
      </c>
      <c r="BA53" s="157" t="str">
        <f t="shared" si="53"/>
        <v/>
      </c>
      <c r="BB53" s="157" t="str">
        <f t="shared" si="53"/>
        <v/>
      </c>
      <c r="BC53" s="157" t="str">
        <f t="shared" si="53"/>
        <v/>
      </c>
      <c r="BD53" s="157" t="str">
        <f t="shared" si="53"/>
        <v/>
      </c>
      <c r="BE53" s="157" t="str">
        <f t="shared" si="53"/>
        <v/>
      </c>
      <c r="BF53" s="157" t="str">
        <f t="shared" si="53"/>
        <v/>
      </c>
      <c r="BG53" s="157" t="str">
        <f t="shared" si="53"/>
        <v/>
      </c>
      <c r="BH53" s="157" t="str">
        <f t="shared" si="53"/>
        <v/>
      </c>
      <c r="BI53" s="157" t="str">
        <f t="shared" si="53"/>
        <v/>
      </c>
      <c r="BJ53" s="157" t="str">
        <f t="shared" si="53"/>
        <v/>
      </c>
      <c r="BK53" s="157" t="str">
        <f t="shared" si="53"/>
        <v/>
      </c>
      <c r="BL53" s="157" t="str">
        <f t="shared" si="53"/>
        <v/>
      </c>
      <c r="BM53" s="157" t="str">
        <f t="shared" si="53"/>
        <v/>
      </c>
      <c r="BN53" s="157" t="str">
        <f t="shared" si="53"/>
        <v/>
      </c>
      <c r="BO53" s="157" t="str">
        <f t="shared" si="53"/>
        <v/>
      </c>
      <c r="BP53" s="157" t="str">
        <f t="shared" si="53"/>
        <v/>
      </c>
      <c r="BQ53" s="157" t="str">
        <f t="shared" si="53"/>
        <v/>
      </c>
      <c r="BR53" s="157" t="str">
        <f t="shared" si="53"/>
        <v/>
      </c>
      <c r="BS53" s="157" t="str">
        <f t="shared" si="53"/>
        <v/>
      </c>
      <c r="BT53" s="157" t="str">
        <f t="shared" si="53"/>
        <v/>
      </c>
    </row>
    <row r="54" spans="2:72" ht="16.5" hidden="1" thickBot="1" x14ac:dyDescent="0.3">
      <c r="B54" s="153" t="str">
        <f t="shared" si="6"/>
        <v/>
      </c>
      <c r="C54" s="143" t="str">
        <f>'הגבלה לסכום מבוקש (1)'!C54</f>
        <v/>
      </c>
      <c r="D54" s="132" t="str">
        <f>'הגבלה לסכום מבוקש (1)'!U54</f>
        <v/>
      </c>
      <c r="E54" s="144"/>
      <c r="F54" s="154" t="str">
        <f t="shared" si="7"/>
        <v/>
      </c>
      <c r="G54" s="145" t="str">
        <f t="shared" si="8"/>
        <v/>
      </c>
      <c r="H54" s="154" t="str">
        <f t="shared" si="9"/>
        <v/>
      </c>
      <c r="J54" s="155">
        <f t="shared" ca="1" si="2"/>
        <v>0</v>
      </c>
      <c r="K54" s="156">
        <f ca="1">IF(J54=1,MAX($K$30:K53)+1,0)</f>
        <v>0</v>
      </c>
      <c r="L54" s="157" t="str">
        <f t="shared" si="3"/>
        <v/>
      </c>
      <c r="M54" s="157" t="str">
        <f t="shared" ref="M54:AR54" si="54">IF($C54="","",IF($K54=M$28,L54,L54+SUMIF($K$31:$K$130,M$28,$F$31:$F$130)*($G54/(SUM($G$31:$G$130)-SUMIF($K$31:$K$130,M$28,$G$31:$G$130)))))</f>
        <v/>
      </c>
      <c r="N54" s="157" t="str">
        <f t="shared" si="54"/>
        <v/>
      </c>
      <c r="O54" s="157" t="str">
        <f t="shared" si="54"/>
        <v/>
      </c>
      <c r="P54" s="157" t="str">
        <f t="shared" si="54"/>
        <v/>
      </c>
      <c r="Q54" s="157" t="str">
        <f t="shared" si="54"/>
        <v/>
      </c>
      <c r="R54" s="157" t="str">
        <f t="shared" si="54"/>
        <v/>
      </c>
      <c r="S54" s="157" t="str">
        <f t="shared" si="54"/>
        <v/>
      </c>
      <c r="T54" s="157" t="str">
        <f t="shared" si="54"/>
        <v/>
      </c>
      <c r="U54" s="157" t="str">
        <f t="shared" si="54"/>
        <v/>
      </c>
      <c r="V54" s="157" t="str">
        <f t="shared" si="54"/>
        <v/>
      </c>
      <c r="W54" s="157" t="str">
        <f t="shared" si="54"/>
        <v/>
      </c>
      <c r="X54" s="157" t="str">
        <f t="shared" si="54"/>
        <v/>
      </c>
      <c r="Y54" s="157" t="str">
        <f t="shared" si="54"/>
        <v/>
      </c>
      <c r="Z54" s="157" t="str">
        <f t="shared" si="54"/>
        <v/>
      </c>
      <c r="AA54" s="157" t="str">
        <f t="shared" si="54"/>
        <v/>
      </c>
      <c r="AB54" s="157" t="str">
        <f t="shared" si="54"/>
        <v/>
      </c>
      <c r="AC54" s="157" t="str">
        <f t="shared" si="54"/>
        <v/>
      </c>
      <c r="AD54" s="157" t="str">
        <f t="shared" si="54"/>
        <v/>
      </c>
      <c r="AE54" s="157" t="str">
        <f t="shared" si="54"/>
        <v/>
      </c>
      <c r="AF54" s="157" t="str">
        <f t="shared" si="54"/>
        <v/>
      </c>
      <c r="AG54" s="157" t="str">
        <f t="shared" si="54"/>
        <v/>
      </c>
      <c r="AH54" s="157" t="str">
        <f t="shared" si="54"/>
        <v/>
      </c>
      <c r="AI54" s="157" t="str">
        <f t="shared" si="54"/>
        <v/>
      </c>
      <c r="AJ54" s="157" t="str">
        <f t="shared" si="54"/>
        <v/>
      </c>
      <c r="AK54" s="157" t="str">
        <f t="shared" si="54"/>
        <v/>
      </c>
      <c r="AL54" s="157" t="str">
        <f t="shared" si="54"/>
        <v/>
      </c>
      <c r="AM54" s="157" t="str">
        <f t="shared" si="54"/>
        <v/>
      </c>
      <c r="AN54" s="157" t="str">
        <f t="shared" si="54"/>
        <v/>
      </c>
      <c r="AO54" s="157" t="str">
        <f t="shared" si="54"/>
        <v/>
      </c>
      <c r="AP54" s="157" t="str">
        <f t="shared" si="54"/>
        <v/>
      </c>
      <c r="AQ54" s="157" t="str">
        <f t="shared" si="54"/>
        <v/>
      </c>
      <c r="AR54" s="157" t="str">
        <f t="shared" si="54"/>
        <v/>
      </c>
      <c r="AS54" s="157" t="str">
        <f t="shared" ref="AS54:BT54" si="55">IF($C54="","",IF($K54=AS$28,AR54,AR54+SUMIF($K$31:$K$130,AS$28,$F$31:$F$130)*($G54/(SUM($G$31:$G$130)-SUMIF($K$31:$K$130,AS$28,$G$31:$G$130)))))</f>
        <v/>
      </c>
      <c r="AT54" s="157" t="str">
        <f t="shared" si="55"/>
        <v/>
      </c>
      <c r="AU54" s="157" t="str">
        <f t="shared" si="55"/>
        <v/>
      </c>
      <c r="AV54" s="157" t="str">
        <f t="shared" si="55"/>
        <v/>
      </c>
      <c r="AW54" s="157" t="str">
        <f t="shared" si="55"/>
        <v/>
      </c>
      <c r="AX54" s="157" t="str">
        <f t="shared" si="55"/>
        <v/>
      </c>
      <c r="AY54" s="157" t="str">
        <f t="shared" si="55"/>
        <v/>
      </c>
      <c r="AZ54" s="157" t="str">
        <f t="shared" si="55"/>
        <v/>
      </c>
      <c r="BA54" s="157" t="str">
        <f t="shared" si="55"/>
        <v/>
      </c>
      <c r="BB54" s="157" t="str">
        <f t="shared" si="55"/>
        <v/>
      </c>
      <c r="BC54" s="157" t="str">
        <f t="shared" si="55"/>
        <v/>
      </c>
      <c r="BD54" s="157" t="str">
        <f t="shared" si="55"/>
        <v/>
      </c>
      <c r="BE54" s="157" t="str">
        <f t="shared" si="55"/>
        <v/>
      </c>
      <c r="BF54" s="157" t="str">
        <f t="shared" si="55"/>
        <v/>
      </c>
      <c r="BG54" s="157" t="str">
        <f t="shared" si="55"/>
        <v/>
      </c>
      <c r="BH54" s="157" t="str">
        <f t="shared" si="55"/>
        <v/>
      </c>
      <c r="BI54" s="157" t="str">
        <f t="shared" si="55"/>
        <v/>
      </c>
      <c r="BJ54" s="157" t="str">
        <f t="shared" si="55"/>
        <v/>
      </c>
      <c r="BK54" s="157" t="str">
        <f t="shared" si="55"/>
        <v/>
      </c>
      <c r="BL54" s="157" t="str">
        <f t="shared" si="55"/>
        <v/>
      </c>
      <c r="BM54" s="157" t="str">
        <f t="shared" si="55"/>
        <v/>
      </c>
      <c r="BN54" s="157" t="str">
        <f t="shared" si="55"/>
        <v/>
      </c>
      <c r="BO54" s="157" t="str">
        <f t="shared" si="55"/>
        <v/>
      </c>
      <c r="BP54" s="157" t="str">
        <f t="shared" si="55"/>
        <v/>
      </c>
      <c r="BQ54" s="157" t="str">
        <f t="shared" si="55"/>
        <v/>
      </c>
      <c r="BR54" s="157" t="str">
        <f t="shared" si="55"/>
        <v/>
      </c>
      <c r="BS54" s="157" t="str">
        <f t="shared" si="55"/>
        <v/>
      </c>
      <c r="BT54" s="157" t="str">
        <f t="shared" si="55"/>
        <v/>
      </c>
    </row>
    <row r="55" spans="2:72" ht="16.5" hidden="1" thickBot="1" x14ac:dyDescent="0.3">
      <c r="B55" s="153" t="str">
        <f t="shared" si="6"/>
        <v/>
      </c>
      <c r="C55" s="143" t="str">
        <f>'הגבלה לסכום מבוקש (1)'!C55</f>
        <v/>
      </c>
      <c r="D55" s="132" t="str">
        <f>'הגבלה לסכום מבוקש (1)'!U55</f>
        <v/>
      </c>
      <c r="E55" s="144"/>
      <c r="F55" s="154" t="str">
        <f t="shared" si="7"/>
        <v/>
      </c>
      <c r="G55" s="145" t="str">
        <f t="shared" si="8"/>
        <v/>
      </c>
      <c r="H55" s="154" t="str">
        <f t="shared" si="9"/>
        <v/>
      </c>
      <c r="J55" s="155">
        <f t="shared" ca="1" si="2"/>
        <v>0</v>
      </c>
      <c r="K55" s="156">
        <f ca="1">IF(J55=1,MAX($K$30:K54)+1,0)</f>
        <v>0</v>
      </c>
      <c r="L55" s="157" t="str">
        <f t="shared" si="3"/>
        <v/>
      </c>
      <c r="M55" s="157" t="str">
        <f t="shared" ref="M55:AR55" si="56">IF($C55="","",IF($K55=M$28,L55,L55+SUMIF($K$31:$K$130,M$28,$F$31:$F$130)*($G55/(SUM($G$31:$G$130)-SUMIF($K$31:$K$130,M$28,$G$31:$G$130)))))</f>
        <v/>
      </c>
      <c r="N55" s="157" t="str">
        <f t="shared" si="56"/>
        <v/>
      </c>
      <c r="O55" s="157" t="str">
        <f t="shared" si="56"/>
        <v/>
      </c>
      <c r="P55" s="157" t="str">
        <f t="shared" si="56"/>
        <v/>
      </c>
      <c r="Q55" s="157" t="str">
        <f t="shared" si="56"/>
        <v/>
      </c>
      <c r="R55" s="157" t="str">
        <f t="shared" si="56"/>
        <v/>
      </c>
      <c r="S55" s="157" t="str">
        <f t="shared" si="56"/>
        <v/>
      </c>
      <c r="T55" s="157" t="str">
        <f t="shared" si="56"/>
        <v/>
      </c>
      <c r="U55" s="157" t="str">
        <f t="shared" si="56"/>
        <v/>
      </c>
      <c r="V55" s="157" t="str">
        <f t="shared" si="56"/>
        <v/>
      </c>
      <c r="W55" s="157" t="str">
        <f t="shared" si="56"/>
        <v/>
      </c>
      <c r="X55" s="157" t="str">
        <f t="shared" si="56"/>
        <v/>
      </c>
      <c r="Y55" s="157" t="str">
        <f t="shared" si="56"/>
        <v/>
      </c>
      <c r="Z55" s="157" t="str">
        <f t="shared" si="56"/>
        <v/>
      </c>
      <c r="AA55" s="157" t="str">
        <f t="shared" si="56"/>
        <v/>
      </c>
      <c r="AB55" s="157" t="str">
        <f t="shared" si="56"/>
        <v/>
      </c>
      <c r="AC55" s="157" t="str">
        <f t="shared" si="56"/>
        <v/>
      </c>
      <c r="AD55" s="157" t="str">
        <f t="shared" si="56"/>
        <v/>
      </c>
      <c r="AE55" s="157" t="str">
        <f t="shared" si="56"/>
        <v/>
      </c>
      <c r="AF55" s="157" t="str">
        <f t="shared" si="56"/>
        <v/>
      </c>
      <c r="AG55" s="157" t="str">
        <f t="shared" si="56"/>
        <v/>
      </c>
      <c r="AH55" s="157" t="str">
        <f t="shared" si="56"/>
        <v/>
      </c>
      <c r="AI55" s="157" t="str">
        <f t="shared" si="56"/>
        <v/>
      </c>
      <c r="AJ55" s="157" t="str">
        <f t="shared" si="56"/>
        <v/>
      </c>
      <c r="AK55" s="157" t="str">
        <f t="shared" si="56"/>
        <v/>
      </c>
      <c r="AL55" s="157" t="str">
        <f t="shared" si="56"/>
        <v/>
      </c>
      <c r="AM55" s="157" t="str">
        <f t="shared" si="56"/>
        <v/>
      </c>
      <c r="AN55" s="157" t="str">
        <f t="shared" si="56"/>
        <v/>
      </c>
      <c r="AO55" s="157" t="str">
        <f t="shared" si="56"/>
        <v/>
      </c>
      <c r="AP55" s="157" t="str">
        <f t="shared" si="56"/>
        <v/>
      </c>
      <c r="AQ55" s="157" t="str">
        <f t="shared" si="56"/>
        <v/>
      </c>
      <c r="AR55" s="157" t="str">
        <f t="shared" si="56"/>
        <v/>
      </c>
      <c r="AS55" s="157" t="str">
        <f t="shared" ref="AS55:BT55" si="57">IF($C55="","",IF($K55=AS$28,AR55,AR55+SUMIF($K$31:$K$130,AS$28,$F$31:$F$130)*($G55/(SUM($G$31:$G$130)-SUMIF($K$31:$K$130,AS$28,$G$31:$G$130)))))</f>
        <v/>
      </c>
      <c r="AT55" s="157" t="str">
        <f t="shared" si="57"/>
        <v/>
      </c>
      <c r="AU55" s="157" t="str">
        <f t="shared" si="57"/>
        <v/>
      </c>
      <c r="AV55" s="157" t="str">
        <f t="shared" si="57"/>
        <v/>
      </c>
      <c r="AW55" s="157" t="str">
        <f t="shared" si="57"/>
        <v/>
      </c>
      <c r="AX55" s="157" t="str">
        <f t="shared" si="57"/>
        <v/>
      </c>
      <c r="AY55" s="157" t="str">
        <f t="shared" si="57"/>
        <v/>
      </c>
      <c r="AZ55" s="157" t="str">
        <f t="shared" si="57"/>
        <v/>
      </c>
      <c r="BA55" s="157" t="str">
        <f t="shared" si="57"/>
        <v/>
      </c>
      <c r="BB55" s="157" t="str">
        <f t="shared" si="57"/>
        <v/>
      </c>
      <c r="BC55" s="157" t="str">
        <f t="shared" si="57"/>
        <v/>
      </c>
      <c r="BD55" s="157" t="str">
        <f t="shared" si="57"/>
        <v/>
      </c>
      <c r="BE55" s="157" t="str">
        <f t="shared" si="57"/>
        <v/>
      </c>
      <c r="BF55" s="157" t="str">
        <f t="shared" si="57"/>
        <v/>
      </c>
      <c r="BG55" s="157" t="str">
        <f t="shared" si="57"/>
        <v/>
      </c>
      <c r="BH55" s="157" t="str">
        <f t="shared" si="57"/>
        <v/>
      </c>
      <c r="BI55" s="157" t="str">
        <f t="shared" si="57"/>
        <v/>
      </c>
      <c r="BJ55" s="157" t="str">
        <f t="shared" si="57"/>
        <v/>
      </c>
      <c r="BK55" s="157" t="str">
        <f t="shared" si="57"/>
        <v/>
      </c>
      <c r="BL55" s="157" t="str">
        <f t="shared" si="57"/>
        <v/>
      </c>
      <c r="BM55" s="157" t="str">
        <f t="shared" si="57"/>
        <v/>
      </c>
      <c r="BN55" s="157" t="str">
        <f t="shared" si="57"/>
        <v/>
      </c>
      <c r="BO55" s="157" t="str">
        <f t="shared" si="57"/>
        <v/>
      </c>
      <c r="BP55" s="157" t="str">
        <f t="shared" si="57"/>
        <v/>
      </c>
      <c r="BQ55" s="157" t="str">
        <f t="shared" si="57"/>
        <v/>
      </c>
      <c r="BR55" s="157" t="str">
        <f t="shared" si="57"/>
        <v/>
      </c>
      <c r="BS55" s="157" t="str">
        <f t="shared" si="57"/>
        <v/>
      </c>
      <c r="BT55" s="157" t="str">
        <f t="shared" si="57"/>
        <v/>
      </c>
    </row>
    <row r="56" spans="2:72" ht="16.5" hidden="1" thickBot="1" x14ac:dyDescent="0.3">
      <c r="B56" s="153" t="str">
        <f t="shared" si="6"/>
        <v/>
      </c>
      <c r="C56" s="143" t="str">
        <f>'הגבלה לסכום מבוקש (1)'!C56</f>
        <v/>
      </c>
      <c r="D56" s="132" t="str">
        <f>'הגבלה לסכום מבוקש (1)'!U56</f>
        <v/>
      </c>
      <c r="E56" s="144"/>
      <c r="F56" s="154" t="str">
        <f t="shared" si="7"/>
        <v/>
      </c>
      <c r="G56" s="145" t="str">
        <f t="shared" si="8"/>
        <v/>
      </c>
      <c r="H56" s="154" t="str">
        <f t="shared" si="9"/>
        <v/>
      </c>
      <c r="J56" s="155">
        <f t="shared" ca="1" si="2"/>
        <v>0</v>
      </c>
      <c r="K56" s="156">
        <f ca="1">IF(J56=1,MAX($K$30:K55)+1,0)</f>
        <v>0</v>
      </c>
      <c r="L56" s="157" t="str">
        <f t="shared" si="3"/>
        <v/>
      </c>
      <c r="M56" s="157" t="str">
        <f t="shared" ref="M56:AR56" si="58">IF($C56="","",IF($K56=M$28,L56,L56+SUMIF($K$31:$K$130,M$28,$F$31:$F$130)*($G56/(SUM($G$31:$G$130)-SUMIF($K$31:$K$130,M$28,$G$31:$G$130)))))</f>
        <v/>
      </c>
      <c r="N56" s="157" t="str">
        <f t="shared" si="58"/>
        <v/>
      </c>
      <c r="O56" s="157" t="str">
        <f t="shared" si="58"/>
        <v/>
      </c>
      <c r="P56" s="157" t="str">
        <f t="shared" si="58"/>
        <v/>
      </c>
      <c r="Q56" s="157" t="str">
        <f t="shared" si="58"/>
        <v/>
      </c>
      <c r="R56" s="157" t="str">
        <f t="shared" si="58"/>
        <v/>
      </c>
      <c r="S56" s="157" t="str">
        <f t="shared" si="58"/>
        <v/>
      </c>
      <c r="T56" s="157" t="str">
        <f t="shared" si="58"/>
        <v/>
      </c>
      <c r="U56" s="157" t="str">
        <f t="shared" si="58"/>
        <v/>
      </c>
      <c r="V56" s="157" t="str">
        <f t="shared" si="58"/>
        <v/>
      </c>
      <c r="W56" s="157" t="str">
        <f t="shared" si="58"/>
        <v/>
      </c>
      <c r="X56" s="157" t="str">
        <f t="shared" si="58"/>
        <v/>
      </c>
      <c r="Y56" s="157" t="str">
        <f t="shared" si="58"/>
        <v/>
      </c>
      <c r="Z56" s="157" t="str">
        <f t="shared" si="58"/>
        <v/>
      </c>
      <c r="AA56" s="157" t="str">
        <f t="shared" si="58"/>
        <v/>
      </c>
      <c r="AB56" s="157" t="str">
        <f t="shared" si="58"/>
        <v/>
      </c>
      <c r="AC56" s="157" t="str">
        <f t="shared" si="58"/>
        <v/>
      </c>
      <c r="AD56" s="157" t="str">
        <f t="shared" si="58"/>
        <v/>
      </c>
      <c r="AE56" s="157" t="str">
        <f t="shared" si="58"/>
        <v/>
      </c>
      <c r="AF56" s="157" t="str">
        <f t="shared" si="58"/>
        <v/>
      </c>
      <c r="AG56" s="157" t="str">
        <f t="shared" si="58"/>
        <v/>
      </c>
      <c r="AH56" s="157" t="str">
        <f t="shared" si="58"/>
        <v/>
      </c>
      <c r="AI56" s="157" t="str">
        <f t="shared" si="58"/>
        <v/>
      </c>
      <c r="AJ56" s="157" t="str">
        <f t="shared" si="58"/>
        <v/>
      </c>
      <c r="AK56" s="157" t="str">
        <f t="shared" si="58"/>
        <v/>
      </c>
      <c r="AL56" s="157" t="str">
        <f t="shared" si="58"/>
        <v/>
      </c>
      <c r="AM56" s="157" t="str">
        <f t="shared" si="58"/>
        <v/>
      </c>
      <c r="AN56" s="157" t="str">
        <f t="shared" si="58"/>
        <v/>
      </c>
      <c r="AO56" s="157" t="str">
        <f t="shared" si="58"/>
        <v/>
      </c>
      <c r="AP56" s="157" t="str">
        <f t="shared" si="58"/>
        <v/>
      </c>
      <c r="AQ56" s="157" t="str">
        <f t="shared" si="58"/>
        <v/>
      </c>
      <c r="AR56" s="157" t="str">
        <f t="shared" si="58"/>
        <v/>
      </c>
      <c r="AS56" s="157" t="str">
        <f t="shared" ref="AS56:BT56" si="59">IF($C56="","",IF($K56=AS$28,AR56,AR56+SUMIF($K$31:$K$130,AS$28,$F$31:$F$130)*($G56/(SUM($G$31:$G$130)-SUMIF($K$31:$K$130,AS$28,$G$31:$G$130)))))</f>
        <v/>
      </c>
      <c r="AT56" s="157" t="str">
        <f t="shared" si="59"/>
        <v/>
      </c>
      <c r="AU56" s="157" t="str">
        <f t="shared" si="59"/>
        <v/>
      </c>
      <c r="AV56" s="157" t="str">
        <f t="shared" si="59"/>
        <v/>
      </c>
      <c r="AW56" s="157" t="str">
        <f t="shared" si="59"/>
        <v/>
      </c>
      <c r="AX56" s="157" t="str">
        <f t="shared" si="59"/>
        <v/>
      </c>
      <c r="AY56" s="157" t="str">
        <f t="shared" si="59"/>
        <v/>
      </c>
      <c r="AZ56" s="157" t="str">
        <f t="shared" si="59"/>
        <v/>
      </c>
      <c r="BA56" s="157" t="str">
        <f t="shared" si="59"/>
        <v/>
      </c>
      <c r="BB56" s="157" t="str">
        <f t="shared" si="59"/>
        <v/>
      </c>
      <c r="BC56" s="157" t="str">
        <f t="shared" si="59"/>
        <v/>
      </c>
      <c r="BD56" s="157" t="str">
        <f t="shared" si="59"/>
        <v/>
      </c>
      <c r="BE56" s="157" t="str">
        <f t="shared" si="59"/>
        <v/>
      </c>
      <c r="BF56" s="157" t="str">
        <f t="shared" si="59"/>
        <v/>
      </c>
      <c r="BG56" s="157" t="str">
        <f t="shared" si="59"/>
        <v/>
      </c>
      <c r="BH56" s="157" t="str">
        <f t="shared" si="59"/>
        <v/>
      </c>
      <c r="BI56" s="157" t="str">
        <f t="shared" si="59"/>
        <v/>
      </c>
      <c r="BJ56" s="157" t="str">
        <f t="shared" si="59"/>
        <v/>
      </c>
      <c r="BK56" s="157" t="str">
        <f t="shared" si="59"/>
        <v/>
      </c>
      <c r="BL56" s="157" t="str">
        <f t="shared" si="59"/>
        <v/>
      </c>
      <c r="BM56" s="157" t="str">
        <f t="shared" si="59"/>
        <v/>
      </c>
      <c r="BN56" s="157" t="str">
        <f t="shared" si="59"/>
        <v/>
      </c>
      <c r="BO56" s="157" t="str">
        <f t="shared" si="59"/>
        <v/>
      </c>
      <c r="BP56" s="157" t="str">
        <f t="shared" si="59"/>
        <v/>
      </c>
      <c r="BQ56" s="157" t="str">
        <f t="shared" si="59"/>
        <v/>
      </c>
      <c r="BR56" s="157" t="str">
        <f t="shared" si="59"/>
        <v/>
      </c>
      <c r="BS56" s="157" t="str">
        <f t="shared" si="59"/>
        <v/>
      </c>
      <c r="BT56" s="157" t="str">
        <f t="shared" si="59"/>
        <v/>
      </c>
    </row>
    <row r="57" spans="2:72" ht="16.5" hidden="1" thickBot="1" x14ac:dyDescent="0.3">
      <c r="B57" s="153" t="str">
        <f t="shared" si="6"/>
        <v/>
      </c>
      <c r="C57" s="143" t="str">
        <f>'הגבלה לסכום מבוקש (1)'!C57</f>
        <v/>
      </c>
      <c r="D57" s="132" t="str">
        <f>'הגבלה לסכום מבוקש (1)'!U57</f>
        <v/>
      </c>
      <c r="E57" s="144"/>
      <c r="F57" s="154" t="str">
        <f t="shared" si="7"/>
        <v/>
      </c>
      <c r="G57" s="145" t="str">
        <f t="shared" si="8"/>
        <v/>
      </c>
      <c r="H57" s="154" t="str">
        <f t="shared" si="9"/>
        <v/>
      </c>
      <c r="J57" s="155">
        <f t="shared" ca="1" si="2"/>
        <v>0</v>
      </c>
      <c r="K57" s="156">
        <f ca="1">IF(J57=1,MAX($K$30:K56)+1,0)</f>
        <v>0</v>
      </c>
      <c r="L57" s="157" t="str">
        <f t="shared" si="3"/>
        <v/>
      </c>
      <c r="M57" s="157" t="str">
        <f t="shared" ref="M57:AR57" si="60">IF($C57="","",IF($K57=M$28,L57,L57+SUMIF($K$31:$K$130,M$28,$F$31:$F$130)*($G57/(SUM($G$31:$G$130)-SUMIF($K$31:$K$130,M$28,$G$31:$G$130)))))</f>
        <v/>
      </c>
      <c r="N57" s="157" t="str">
        <f t="shared" si="60"/>
        <v/>
      </c>
      <c r="O57" s="157" t="str">
        <f t="shared" si="60"/>
        <v/>
      </c>
      <c r="P57" s="157" t="str">
        <f t="shared" si="60"/>
        <v/>
      </c>
      <c r="Q57" s="157" t="str">
        <f t="shared" si="60"/>
        <v/>
      </c>
      <c r="R57" s="157" t="str">
        <f t="shared" si="60"/>
        <v/>
      </c>
      <c r="S57" s="157" t="str">
        <f t="shared" si="60"/>
        <v/>
      </c>
      <c r="T57" s="157" t="str">
        <f t="shared" si="60"/>
        <v/>
      </c>
      <c r="U57" s="157" t="str">
        <f t="shared" si="60"/>
        <v/>
      </c>
      <c r="V57" s="157" t="str">
        <f t="shared" si="60"/>
        <v/>
      </c>
      <c r="W57" s="157" t="str">
        <f t="shared" si="60"/>
        <v/>
      </c>
      <c r="X57" s="157" t="str">
        <f t="shared" si="60"/>
        <v/>
      </c>
      <c r="Y57" s="157" t="str">
        <f t="shared" si="60"/>
        <v/>
      </c>
      <c r="Z57" s="157" t="str">
        <f t="shared" si="60"/>
        <v/>
      </c>
      <c r="AA57" s="157" t="str">
        <f t="shared" si="60"/>
        <v/>
      </c>
      <c r="AB57" s="157" t="str">
        <f t="shared" si="60"/>
        <v/>
      </c>
      <c r="AC57" s="157" t="str">
        <f t="shared" si="60"/>
        <v/>
      </c>
      <c r="AD57" s="157" t="str">
        <f t="shared" si="60"/>
        <v/>
      </c>
      <c r="AE57" s="157" t="str">
        <f t="shared" si="60"/>
        <v/>
      </c>
      <c r="AF57" s="157" t="str">
        <f t="shared" si="60"/>
        <v/>
      </c>
      <c r="AG57" s="157" t="str">
        <f t="shared" si="60"/>
        <v/>
      </c>
      <c r="AH57" s="157" t="str">
        <f t="shared" si="60"/>
        <v/>
      </c>
      <c r="AI57" s="157" t="str">
        <f t="shared" si="60"/>
        <v/>
      </c>
      <c r="AJ57" s="157" t="str">
        <f t="shared" si="60"/>
        <v/>
      </c>
      <c r="AK57" s="157" t="str">
        <f t="shared" si="60"/>
        <v/>
      </c>
      <c r="AL57" s="157" t="str">
        <f t="shared" si="60"/>
        <v/>
      </c>
      <c r="AM57" s="157" t="str">
        <f t="shared" si="60"/>
        <v/>
      </c>
      <c r="AN57" s="157" t="str">
        <f t="shared" si="60"/>
        <v/>
      </c>
      <c r="AO57" s="157" t="str">
        <f t="shared" si="60"/>
        <v/>
      </c>
      <c r="AP57" s="157" t="str">
        <f t="shared" si="60"/>
        <v/>
      </c>
      <c r="AQ57" s="157" t="str">
        <f t="shared" si="60"/>
        <v/>
      </c>
      <c r="AR57" s="157" t="str">
        <f t="shared" si="60"/>
        <v/>
      </c>
      <c r="AS57" s="157" t="str">
        <f t="shared" ref="AS57:BT57" si="61">IF($C57="","",IF($K57=AS$28,AR57,AR57+SUMIF($K$31:$K$130,AS$28,$F$31:$F$130)*($G57/(SUM($G$31:$G$130)-SUMIF($K$31:$K$130,AS$28,$G$31:$G$130)))))</f>
        <v/>
      </c>
      <c r="AT57" s="157" t="str">
        <f t="shared" si="61"/>
        <v/>
      </c>
      <c r="AU57" s="157" t="str">
        <f t="shared" si="61"/>
        <v/>
      </c>
      <c r="AV57" s="157" t="str">
        <f t="shared" si="61"/>
        <v/>
      </c>
      <c r="AW57" s="157" t="str">
        <f t="shared" si="61"/>
        <v/>
      </c>
      <c r="AX57" s="157" t="str">
        <f t="shared" si="61"/>
        <v/>
      </c>
      <c r="AY57" s="157" t="str">
        <f t="shared" si="61"/>
        <v/>
      </c>
      <c r="AZ57" s="157" t="str">
        <f t="shared" si="61"/>
        <v/>
      </c>
      <c r="BA57" s="157" t="str">
        <f t="shared" si="61"/>
        <v/>
      </c>
      <c r="BB57" s="157" t="str">
        <f t="shared" si="61"/>
        <v/>
      </c>
      <c r="BC57" s="157" t="str">
        <f t="shared" si="61"/>
        <v/>
      </c>
      <c r="BD57" s="157" t="str">
        <f t="shared" si="61"/>
        <v/>
      </c>
      <c r="BE57" s="157" t="str">
        <f t="shared" si="61"/>
        <v/>
      </c>
      <c r="BF57" s="157" t="str">
        <f t="shared" si="61"/>
        <v/>
      </c>
      <c r="BG57" s="157" t="str">
        <f t="shared" si="61"/>
        <v/>
      </c>
      <c r="BH57" s="157" t="str">
        <f t="shared" si="61"/>
        <v/>
      </c>
      <c r="BI57" s="157" t="str">
        <f t="shared" si="61"/>
        <v/>
      </c>
      <c r="BJ57" s="157" t="str">
        <f t="shared" si="61"/>
        <v/>
      </c>
      <c r="BK57" s="157" t="str">
        <f t="shared" si="61"/>
        <v/>
      </c>
      <c r="BL57" s="157" t="str">
        <f t="shared" si="61"/>
        <v/>
      </c>
      <c r="BM57" s="157" t="str">
        <f t="shared" si="61"/>
        <v/>
      </c>
      <c r="BN57" s="157" t="str">
        <f t="shared" si="61"/>
        <v/>
      </c>
      <c r="BO57" s="157" t="str">
        <f t="shared" si="61"/>
        <v/>
      </c>
      <c r="BP57" s="157" t="str">
        <f t="shared" si="61"/>
        <v/>
      </c>
      <c r="BQ57" s="157" t="str">
        <f t="shared" si="61"/>
        <v/>
      </c>
      <c r="BR57" s="157" t="str">
        <f t="shared" si="61"/>
        <v/>
      </c>
      <c r="BS57" s="157" t="str">
        <f t="shared" si="61"/>
        <v/>
      </c>
      <c r="BT57" s="157" t="str">
        <f t="shared" si="61"/>
        <v/>
      </c>
    </row>
    <row r="58" spans="2:72" ht="16.5" hidden="1" thickBot="1" x14ac:dyDescent="0.3">
      <c r="B58" s="153" t="str">
        <f t="shared" si="6"/>
        <v/>
      </c>
      <c r="C58" s="143" t="str">
        <f>'הגבלה לסכום מבוקש (1)'!C58</f>
        <v/>
      </c>
      <c r="D58" s="132" t="str">
        <f>'הגבלה לסכום מבוקש (1)'!U58</f>
        <v/>
      </c>
      <c r="E58" s="144"/>
      <c r="F58" s="154" t="str">
        <f t="shared" si="7"/>
        <v/>
      </c>
      <c r="G58" s="145" t="str">
        <f t="shared" si="8"/>
        <v/>
      </c>
      <c r="H58" s="154" t="str">
        <f t="shared" si="9"/>
        <v/>
      </c>
      <c r="J58" s="155">
        <f t="shared" ca="1" si="2"/>
        <v>0</v>
      </c>
      <c r="K58" s="156">
        <f ca="1">IF(J58=1,MAX($K$30:K57)+1,0)</f>
        <v>0</v>
      </c>
      <c r="L58" s="157" t="str">
        <f t="shared" si="3"/>
        <v/>
      </c>
      <c r="M58" s="157" t="str">
        <f t="shared" ref="M58:AR58" si="62">IF($C58="","",IF($K58=M$28,L58,L58+SUMIF($K$31:$K$130,M$28,$F$31:$F$130)*($G58/(SUM($G$31:$G$130)-SUMIF($K$31:$K$130,M$28,$G$31:$G$130)))))</f>
        <v/>
      </c>
      <c r="N58" s="157" t="str">
        <f t="shared" si="62"/>
        <v/>
      </c>
      <c r="O58" s="157" t="str">
        <f t="shared" si="62"/>
        <v/>
      </c>
      <c r="P58" s="157" t="str">
        <f t="shared" si="62"/>
        <v/>
      </c>
      <c r="Q58" s="157" t="str">
        <f t="shared" si="62"/>
        <v/>
      </c>
      <c r="R58" s="157" t="str">
        <f t="shared" si="62"/>
        <v/>
      </c>
      <c r="S58" s="157" t="str">
        <f t="shared" si="62"/>
        <v/>
      </c>
      <c r="T58" s="157" t="str">
        <f t="shared" si="62"/>
        <v/>
      </c>
      <c r="U58" s="157" t="str">
        <f t="shared" si="62"/>
        <v/>
      </c>
      <c r="V58" s="157" t="str">
        <f t="shared" si="62"/>
        <v/>
      </c>
      <c r="W58" s="157" t="str">
        <f t="shared" si="62"/>
        <v/>
      </c>
      <c r="X58" s="157" t="str">
        <f t="shared" si="62"/>
        <v/>
      </c>
      <c r="Y58" s="157" t="str">
        <f t="shared" si="62"/>
        <v/>
      </c>
      <c r="Z58" s="157" t="str">
        <f t="shared" si="62"/>
        <v/>
      </c>
      <c r="AA58" s="157" t="str">
        <f t="shared" si="62"/>
        <v/>
      </c>
      <c r="AB58" s="157" t="str">
        <f t="shared" si="62"/>
        <v/>
      </c>
      <c r="AC58" s="157" t="str">
        <f t="shared" si="62"/>
        <v/>
      </c>
      <c r="AD58" s="157" t="str">
        <f t="shared" si="62"/>
        <v/>
      </c>
      <c r="AE58" s="157" t="str">
        <f t="shared" si="62"/>
        <v/>
      </c>
      <c r="AF58" s="157" t="str">
        <f t="shared" si="62"/>
        <v/>
      </c>
      <c r="AG58" s="157" t="str">
        <f t="shared" si="62"/>
        <v/>
      </c>
      <c r="AH58" s="157" t="str">
        <f t="shared" si="62"/>
        <v/>
      </c>
      <c r="AI58" s="157" t="str">
        <f t="shared" si="62"/>
        <v/>
      </c>
      <c r="AJ58" s="157" t="str">
        <f t="shared" si="62"/>
        <v/>
      </c>
      <c r="AK58" s="157" t="str">
        <f t="shared" si="62"/>
        <v/>
      </c>
      <c r="AL58" s="157" t="str">
        <f t="shared" si="62"/>
        <v/>
      </c>
      <c r="AM58" s="157" t="str">
        <f t="shared" si="62"/>
        <v/>
      </c>
      <c r="AN58" s="157" t="str">
        <f t="shared" si="62"/>
        <v/>
      </c>
      <c r="AO58" s="157" t="str">
        <f t="shared" si="62"/>
        <v/>
      </c>
      <c r="AP58" s="157" t="str">
        <f t="shared" si="62"/>
        <v/>
      </c>
      <c r="AQ58" s="157" t="str">
        <f t="shared" si="62"/>
        <v/>
      </c>
      <c r="AR58" s="157" t="str">
        <f t="shared" si="62"/>
        <v/>
      </c>
      <c r="AS58" s="157" t="str">
        <f t="shared" ref="AS58:BT58" si="63">IF($C58="","",IF($K58=AS$28,AR58,AR58+SUMIF($K$31:$K$130,AS$28,$F$31:$F$130)*($G58/(SUM($G$31:$G$130)-SUMIF($K$31:$K$130,AS$28,$G$31:$G$130)))))</f>
        <v/>
      </c>
      <c r="AT58" s="157" t="str">
        <f t="shared" si="63"/>
        <v/>
      </c>
      <c r="AU58" s="157" t="str">
        <f t="shared" si="63"/>
        <v/>
      </c>
      <c r="AV58" s="157" t="str">
        <f t="shared" si="63"/>
        <v/>
      </c>
      <c r="AW58" s="157" t="str">
        <f t="shared" si="63"/>
        <v/>
      </c>
      <c r="AX58" s="157" t="str">
        <f t="shared" si="63"/>
        <v/>
      </c>
      <c r="AY58" s="157" t="str">
        <f t="shared" si="63"/>
        <v/>
      </c>
      <c r="AZ58" s="157" t="str">
        <f t="shared" si="63"/>
        <v/>
      </c>
      <c r="BA58" s="157" t="str">
        <f t="shared" si="63"/>
        <v/>
      </c>
      <c r="BB58" s="157" t="str">
        <f t="shared" si="63"/>
        <v/>
      </c>
      <c r="BC58" s="157" t="str">
        <f t="shared" si="63"/>
        <v/>
      </c>
      <c r="BD58" s="157" t="str">
        <f t="shared" si="63"/>
        <v/>
      </c>
      <c r="BE58" s="157" t="str">
        <f t="shared" si="63"/>
        <v/>
      </c>
      <c r="BF58" s="157" t="str">
        <f t="shared" si="63"/>
        <v/>
      </c>
      <c r="BG58" s="157" t="str">
        <f t="shared" si="63"/>
        <v/>
      </c>
      <c r="BH58" s="157" t="str">
        <f t="shared" si="63"/>
        <v/>
      </c>
      <c r="BI58" s="157" t="str">
        <f t="shared" si="63"/>
        <v/>
      </c>
      <c r="BJ58" s="157" t="str">
        <f t="shared" si="63"/>
        <v/>
      </c>
      <c r="BK58" s="157" t="str">
        <f t="shared" si="63"/>
        <v/>
      </c>
      <c r="BL58" s="157" t="str">
        <f t="shared" si="63"/>
        <v/>
      </c>
      <c r="BM58" s="157" t="str">
        <f t="shared" si="63"/>
        <v/>
      </c>
      <c r="BN58" s="157" t="str">
        <f t="shared" si="63"/>
        <v/>
      </c>
      <c r="BO58" s="157" t="str">
        <f t="shared" si="63"/>
        <v/>
      </c>
      <c r="BP58" s="157" t="str">
        <f t="shared" si="63"/>
        <v/>
      </c>
      <c r="BQ58" s="157" t="str">
        <f t="shared" si="63"/>
        <v/>
      </c>
      <c r="BR58" s="157" t="str">
        <f t="shared" si="63"/>
        <v/>
      </c>
      <c r="BS58" s="157" t="str">
        <f t="shared" si="63"/>
        <v/>
      </c>
      <c r="BT58" s="157" t="str">
        <f t="shared" si="63"/>
        <v/>
      </c>
    </row>
    <row r="59" spans="2:72" ht="16.5" hidden="1" thickBot="1" x14ac:dyDescent="0.3">
      <c r="B59" s="153" t="str">
        <f t="shared" si="6"/>
        <v/>
      </c>
      <c r="C59" s="143" t="str">
        <f>'הגבלה לסכום מבוקש (1)'!C59</f>
        <v/>
      </c>
      <c r="D59" s="132" t="str">
        <f>'הגבלה לסכום מבוקש (1)'!U59</f>
        <v/>
      </c>
      <c r="E59" s="144"/>
      <c r="F59" s="154" t="str">
        <f t="shared" si="7"/>
        <v/>
      </c>
      <c r="G59" s="145" t="str">
        <f t="shared" si="8"/>
        <v/>
      </c>
      <c r="H59" s="154" t="str">
        <f t="shared" si="9"/>
        <v/>
      </c>
      <c r="J59" s="155">
        <f t="shared" ca="1" si="2"/>
        <v>0</v>
      </c>
      <c r="K59" s="156">
        <f ca="1">IF(J59=1,MAX($K$30:K58)+1,0)</f>
        <v>0</v>
      </c>
      <c r="L59" s="157" t="str">
        <f t="shared" si="3"/>
        <v/>
      </c>
      <c r="M59" s="157" t="str">
        <f t="shared" ref="M59:AR59" si="64">IF($C59="","",IF($K59=M$28,L59,L59+SUMIF($K$31:$K$130,M$28,$F$31:$F$130)*($G59/(SUM($G$31:$G$130)-SUMIF($K$31:$K$130,M$28,$G$31:$G$130)))))</f>
        <v/>
      </c>
      <c r="N59" s="157" t="str">
        <f t="shared" si="64"/>
        <v/>
      </c>
      <c r="O59" s="157" t="str">
        <f t="shared" si="64"/>
        <v/>
      </c>
      <c r="P59" s="157" t="str">
        <f t="shared" si="64"/>
        <v/>
      </c>
      <c r="Q59" s="157" t="str">
        <f t="shared" si="64"/>
        <v/>
      </c>
      <c r="R59" s="157" t="str">
        <f t="shared" si="64"/>
        <v/>
      </c>
      <c r="S59" s="157" t="str">
        <f t="shared" si="64"/>
        <v/>
      </c>
      <c r="T59" s="157" t="str">
        <f t="shared" si="64"/>
        <v/>
      </c>
      <c r="U59" s="157" t="str">
        <f t="shared" si="64"/>
        <v/>
      </c>
      <c r="V59" s="157" t="str">
        <f t="shared" si="64"/>
        <v/>
      </c>
      <c r="W59" s="157" t="str">
        <f t="shared" si="64"/>
        <v/>
      </c>
      <c r="X59" s="157" t="str">
        <f t="shared" si="64"/>
        <v/>
      </c>
      <c r="Y59" s="157" t="str">
        <f t="shared" si="64"/>
        <v/>
      </c>
      <c r="Z59" s="157" t="str">
        <f t="shared" si="64"/>
        <v/>
      </c>
      <c r="AA59" s="157" t="str">
        <f t="shared" si="64"/>
        <v/>
      </c>
      <c r="AB59" s="157" t="str">
        <f t="shared" si="64"/>
        <v/>
      </c>
      <c r="AC59" s="157" t="str">
        <f t="shared" si="64"/>
        <v/>
      </c>
      <c r="AD59" s="157" t="str">
        <f t="shared" si="64"/>
        <v/>
      </c>
      <c r="AE59" s="157" t="str">
        <f t="shared" si="64"/>
        <v/>
      </c>
      <c r="AF59" s="157" t="str">
        <f t="shared" si="64"/>
        <v/>
      </c>
      <c r="AG59" s="157" t="str">
        <f t="shared" si="64"/>
        <v/>
      </c>
      <c r="AH59" s="157" t="str">
        <f t="shared" si="64"/>
        <v/>
      </c>
      <c r="AI59" s="157" t="str">
        <f t="shared" si="64"/>
        <v/>
      </c>
      <c r="AJ59" s="157" t="str">
        <f t="shared" si="64"/>
        <v/>
      </c>
      <c r="AK59" s="157" t="str">
        <f t="shared" si="64"/>
        <v/>
      </c>
      <c r="AL59" s="157" t="str">
        <f t="shared" si="64"/>
        <v/>
      </c>
      <c r="AM59" s="157" t="str">
        <f t="shared" si="64"/>
        <v/>
      </c>
      <c r="AN59" s="157" t="str">
        <f t="shared" si="64"/>
        <v/>
      </c>
      <c r="AO59" s="157" t="str">
        <f t="shared" si="64"/>
        <v/>
      </c>
      <c r="AP59" s="157" t="str">
        <f t="shared" si="64"/>
        <v/>
      </c>
      <c r="AQ59" s="157" t="str">
        <f t="shared" si="64"/>
        <v/>
      </c>
      <c r="AR59" s="157" t="str">
        <f t="shared" si="64"/>
        <v/>
      </c>
      <c r="AS59" s="157" t="str">
        <f t="shared" ref="AS59:BT59" si="65">IF($C59="","",IF($K59=AS$28,AR59,AR59+SUMIF($K$31:$K$130,AS$28,$F$31:$F$130)*($G59/(SUM($G$31:$G$130)-SUMIF($K$31:$K$130,AS$28,$G$31:$G$130)))))</f>
        <v/>
      </c>
      <c r="AT59" s="157" t="str">
        <f t="shared" si="65"/>
        <v/>
      </c>
      <c r="AU59" s="157" t="str">
        <f t="shared" si="65"/>
        <v/>
      </c>
      <c r="AV59" s="157" t="str">
        <f t="shared" si="65"/>
        <v/>
      </c>
      <c r="AW59" s="157" t="str">
        <f t="shared" si="65"/>
        <v/>
      </c>
      <c r="AX59" s="157" t="str">
        <f t="shared" si="65"/>
        <v/>
      </c>
      <c r="AY59" s="157" t="str">
        <f t="shared" si="65"/>
        <v/>
      </c>
      <c r="AZ59" s="157" t="str">
        <f t="shared" si="65"/>
        <v/>
      </c>
      <c r="BA59" s="157" t="str">
        <f t="shared" si="65"/>
        <v/>
      </c>
      <c r="BB59" s="157" t="str">
        <f t="shared" si="65"/>
        <v/>
      </c>
      <c r="BC59" s="157" t="str">
        <f t="shared" si="65"/>
        <v/>
      </c>
      <c r="BD59" s="157" t="str">
        <f t="shared" si="65"/>
        <v/>
      </c>
      <c r="BE59" s="157" t="str">
        <f t="shared" si="65"/>
        <v/>
      </c>
      <c r="BF59" s="157" t="str">
        <f t="shared" si="65"/>
        <v/>
      </c>
      <c r="BG59" s="157" t="str">
        <f t="shared" si="65"/>
        <v/>
      </c>
      <c r="BH59" s="157" t="str">
        <f t="shared" si="65"/>
        <v/>
      </c>
      <c r="BI59" s="157" t="str">
        <f t="shared" si="65"/>
        <v/>
      </c>
      <c r="BJ59" s="157" t="str">
        <f t="shared" si="65"/>
        <v/>
      </c>
      <c r="BK59" s="157" t="str">
        <f t="shared" si="65"/>
        <v/>
      </c>
      <c r="BL59" s="157" t="str">
        <f t="shared" si="65"/>
        <v/>
      </c>
      <c r="BM59" s="157" t="str">
        <f t="shared" si="65"/>
        <v/>
      </c>
      <c r="BN59" s="157" t="str">
        <f t="shared" si="65"/>
        <v/>
      </c>
      <c r="BO59" s="157" t="str">
        <f t="shared" si="65"/>
        <v/>
      </c>
      <c r="BP59" s="157" t="str">
        <f t="shared" si="65"/>
        <v/>
      </c>
      <c r="BQ59" s="157" t="str">
        <f t="shared" si="65"/>
        <v/>
      </c>
      <c r="BR59" s="157" t="str">
        <f t="shared" si="65"/>
        <v/>
      </c>
      <c r="BS59" s="157" t="str">
        <f t="shared" si="65"/>
        <v/>
      </c>
      <c r="BT59" s="157" t="str">
        <f t="shared" si="65"/>
        <v/>
      </c>
    </row>
    <row r="60" spans="2:72" ht="16.5" hidden="1" thickBot="1" x14ac:dyDescent="0.3">
      <c r="B60" s="153" t="str">
        <f t="shared" si="6"/>
        <v/>
      </c>
      <c r="C60" s="143" t="str">
        <f>'הגבלה לסכום מבוקש (1)'!C60</f>
        <v/>
      </c>
      <c r="D60" s="132" t="str">
        <f>'הגבלה לסכום מבוקש (1)'!U60</f>
        <v/>
      </c>
      <c r="E60" s="144"/>
      <c r="F60" s="154" t="str">
        <f t="shared" si="7"/>
        <v/>
      </c>
      <c r="G60" s="145" t="str">
        <f t="shared" si="8"/>
        <v/>
      </c>
      <c r="H60" s="154" t="str">
        <f t="shared" si="9"/>
        <v/>
      </c>
      <c r="J60" s="155">
        <f t="shared" ca="1" si="2"/>
        <v>0</v>
      </c>
      <c r="K60" s="156">
        <f ca="1">IF(J60=1,MAX($K$30:K59)+1,0)</f>
        <v>0</v>
      </c>
      <c r="L60" s="157" t="str">
        <f t="shared" si="3"/>
        <v/>
      </c>
      <c r="M60" s="157" t="str">
        <f t="shared" ref="M60:AR60" si="66">IF($C60="","",IF($K60=M$28,L60,L60+SUMIF($K$31:$K$130,M$28,$F$31:$F$130)*($G60/(SUM($G$31:$G$130)-SUMIF($K$31:$K$130,M$28,$G$31:$G$130)))))</f>
        <v/>
      </c>
      <c r="N60" s="157" t="str">
        <f t="shared" si="66"/>
        <v/>
      </c>
      <c r="O60" s="157" t="str">
        <f t="shared" si="66"/>
        <v/>
      </c>
      <c r="P60" s="157" t="str">
        <f t="shared" si="66"/>
        <v/>
      </c>
      <c r="Q60" s="157" t="str">
        <f t="shared" si="66"/>
        <v/>
      </c>
      <c r="R60" s="157" t="str">
        <f t="shared" si="66"/>
        <v/>
      </c>
      <c r="S60" s="157" t="str">
        <f t="shared" si="66"/>
        <v/>
      </c>
      <c r="T60" s="157" t="str">
        <f t="shared" si="66"/>
        <v/>
      </c>
      <c r="U60" s="157" t="str">
        <f t="shared" si="66"/>
        <v/>
      </c>
      <c r="V60" s="157" t="str">
        <f t="shared" si="66"/>
        <v/>
      </c>
      <c r="W60" s="157" t="str">
        <f t="shared" si="66"/>
        <v/>
      </c>
      <c r="X60" s="157" t="str">
        <f t="shared" si="66"/>
        <v/>
      </c>
      <c r="Y60" s="157" t="str">
        <f t="shared" si="66"/>
        <v/>
      </c>
      <c r="Z60" s="157" t="str">
        <f t="shared" si="66"/>
        <v/>
      </c>
      <c r="AA60" s="157" t="str">
        <f t="shared" si="66"/>
        <v/>
      </c>
      <c r="AB60" s="157" t="str">
        <f t="shared" si="66"/>
        <v/>
      </c>
      <c r="AC60" s="157" t="str">
        <f t="shared" si="66"/>
        <v/>
      </c>
      <c r="AD60" s="157" t="str">
        <f t="shared" si="66"/>
        <v/>
      </c>
      <c r="AE60" s="157" t="str">
        <f t="shared" si="66"/>
        <v/>
      </c>
      <c r="AF60" s="157" t="str">
        <f t="shared" si="66"/>
        <v/>
      </c>
      <c r="AG60" s="157" t="str">
        <f t="shared" si="66"/>
        <v/>
      </c>
      <c r="AH60" s="157" t="str">
        <f t="shared" si="66"/>
        <v/>
      </c>
      <c r="AI60" s="157" t="str">
        <f t="shared" si="66"/>
        <v/>
      </c>
      <c r="AJ60" s="157" t="str">
        <f t="shared" si="66"/>
        <v/>
      </c>
      <c r="AK60" s="157" t="str">
        <f t="shared" si="66"/>
        <v/>
      </c>
      <c r="AL60" s="157" t="str">
        <f t="shared" si="66"/>
        <v/>
      </c>
      <c r="AM60" s="157" t="str">
        <f t="shared" si="66"/>
        <v/>
      </c>
      <c r="AN60" s="157" t="str">
        <f t="shared" si="66"/>
        <v/>
      </c>
      <c r="AO60" s="157" t="str">
        <f t="shared" si="66"/>
        <v/>
      </c>
      <c r="AP60" s="157" t="str">
        <f t="shared" si="66"/>
        <v/>
      </c>
      <c r="AQ60" s="157" t="str">
        <f t="shared" si="66"/>
        <v/>
      </c>
      <c r="AR60" s="157" t="str">
        <f t="shared" si="66"/>
        <v/>
      </c>
      <c r="AS60" s="157" t="str">
        <f t="shared" ref="AS60:BT60" si="67">IF($C60="","",IF($K60=AS$28,AR60,AR60+SUMIF($K$31:$K$130,AS$28,$F$31:$F$130)*($G60/(SUM($G$31:$G$130)-SUMIF($K$31:$K$130,AS$28,$G$31:$G$130)))))</f>
        <v/>
      </c>
      <c r="AT60" s="157" t="str">
        <f t="shared" si="67"/>
        <v/>
      </c>
      <c r="AU60" s="157" t="str">
        <f t="shared" si="67"/>
        <v/>
      </c>
      <c r="AV60" s="157" t="str">
        <f t="shared" si="67"/>
        <v/>
      </c>
      <c r="AW60" s="157" t="str">
        <f t="shared" si="67"/>
        <v/>
      </c>
      <c r="AX60" s="157" t="str">
        <f t="shared" si="67"/>
        <v/>
      </c>
      <c r="AY60" s="157" t="str">
        <f t="shared" si="67"/>
        <v/>
      </c>
      <c r="AZ60" s="157" t="str">
        <f t="shared" si="67"/>
        <v/>
      </c>
      <c r="BA60" s="157" t="str">
        <f t="shared" si="67"/>
        <v/>
      </c>
      <c r="BB60" s="157" t="str">
        <f t="shared" si="67"/>
        <v/>
      </c>
      <c r="BC60" s="157" t="str">
        <f t="shared" si="67"/>
        <v/>
      </c>
      <c r="BD60" s="157" t="str">
        <f t="shared" si="67"/>
        <v/>
      </c>
      <c r="BE60" s="157" t="str">
        <f t="shared" si="67"/>
        <v/>
      </c>
      <c r="BF60" s="157" t="str">
        <f t="shared" si="67"/>
        <v/>
      </c>
      <c r="BG60" s="157" t="str">
        <f t="shared" si="67"/>
        <v/>
      </c>
      <c r="BH60" s="157" t="str">
        <f t="shared" si="67"/>
        <v/>
      </c>
      <c r="BI60" s="157" t="str">
        <f t="shared" si="67"/>
        <v/>
      </c>
      <c r="BJ60" s="157" t="str">
        <f t="shared" si="67"/>
        <v/>
      </c>
      <c r="BK60" s="157" t="str">
        <f t="shared" si="67"/>
        <v/>
      </c>
      <c r="BL60" s="157" t="str">
        <f t="shared" si="67"/>
        <v/>
      </c>
      <c r="BM60" s="157" t="str">
        <f t="shared" si="67"/>
        <v/>
      </c>
      <c r="BN60" s="157" t="str">
        <f t="shared" si="67"/>
        <v/>
      </c>
      <c r="BO60" s="157" t="str">
        <f t="shared" si="67"/>
        <v/>
      </c>
      <c r="BP60" s="157" t="str">
        <f t="shared" si="67"/>
        <v/>
      </c>
      <c r="BQ60" s="157" t="str">
        <f t="shared" si="67"/>
        <v/>
      </c>
      <c r="BR60" s="157" t="str">
        <f t="shared" si="67"/>
        <v/>
      </c>
      <c r="BS60" s="157" t="str">
        <f t="shared" si="67"/>
        <v/>
      </c>
      <c r="BT60" s="157" t="str">
        <f t="shared" si="67"/>
        <v/>
      </c>
    </row>
    <row r="61" spans="2:72" ht="16.5" hidden="1" thickBot="1" x14ac:dyDescent="0.3">
      <c r="B61" s="153" t="str">
        <f t="shared" si="6"/>
        <v/>
      </c>
      <c r="C61" s="143" t="str">
        <f>'הגבלה לסכום מבוקש (1)'!C61</f>
        <v/>
      </c>
      <c r="D61" s="132" t="str">
        <f>'הגבלה לסכום מבוקש (1)'!U61</f>
        <v/>
      </c>
      <c r="E61" s="144"/>
      <c r="F61" s="154" t="str">
        <f t="shared" si="7"/>
        <v/>
      </c>
      <c r="G61" s="145" t="str">
        <f t="shared" si="8"/>
        <v/>
      </c>
      <c r="H61" s="154" t="str">
        <f t="shared" si="9"/>
        <v/>
      </c>
      <c r="J61" s="155">
        <f t="shared" ca="1" si="2"/>
        <v>0</v>
      </c>
      <c r="K61" s="156">
        <f ca="1">IF(J61=1,MAX($K$30:K60)+1,0)</f>
        <v>0</v>
      </c>
      <c r="L61" s="157" t="str">
        <f t="shared" si="3"/>
        <v/>
      </c>
      <c r="M61" s="157" t="str">
        <f t="shared" ref="M61:AR61" si="68">IF($C61="","",IF($K61=M$28,L61,L61+SUMIF($K$31:$K$130,M$28,$F$31:$F$130)*($G61/(SUM($G$31:$G$130)-SUMIF($K$31:$K$130,M$28,$G$31:$G$130)))))</f>
        <v/>
      </c>
      <c r="N61" s="157" t="str">
        <f t="shared" si="68"/>
        <v/>
      </c>
      <c r="O61" s="157" t="str">
        <f t="shared" si="68"/>
        <v/>
      </c>
      <c r="P61" s="157" t="str">
        <f t="shared" si="68"/>
        <v/>
      </c>
      <c r="Q61" s="157" t="str">
        <f t="shared" si="68"/>
        <v/>
      </c>
      <c r="R61" s="157" t="str">
        <f t="shared" si="68"/>
        <v/>
      </c>
      <c r="S61" s="157" t="str">
        <f t="shared" si="68"/>
        <v/>
      </c>
      <c r="T61" s="157" t="str">
        <f t="shared" si="68"/>
        <v/>
      </c>
      <c r="U61" s="157" t="str">
        <f t="shared" si="68"/>
        <v/>
      </c>
      <c r="V61" s="157" t="str">
        <f t="shared" si="68"/>
        <v/>
      </c>
      <c r="W61" s="157" t="str">
        <f t="shared" si="68"/>
        <v/>
      </c>
      <c r="X61" s="157" t="str">
        <f t="shared" si="68"/>
        <v/>
      </c>
      <c r="Y61" s="157" t="str">
        <f t="shared" si="68"/>
        <v/>
      </c>
      <c r="Z61" s="157" t="str">
        <f t="shared" si="68"/>
        <v/>
      </c>
      <c r="AA61" s="157" t="str">
        <f t="shared" si="68"/>
        <v/>
      </c>
      <c r="AB61" s="157" t="str">
        <f t="shared" si="68"/>
        <v/>
      </c>
      <c r="AC61" s="157" t="str">
        <f t="shared" si="68"/>
        <v/>
      </c>
      <c r="AD61" s="157" t="str">
        <f t="shared" si="68"/>
        <v/>
      </c>
      <c r="AE61" s="157" t="str">
        <f t="shared" si="68"/>
        <v/>
      </c>
      <c r="AF61" s="157" t="str">
        <f t="shared" si="68"/>
        <v/>
      </c>
      <c r="AG61" s="157" t="str">
        <f t="shared" si="68"/>
        <v/>
      </c>
      <c r="AH61" s="157" t="str">
        <f t="shared" si="68"/>
        <v/>
      </c>
      <c r="AI61" s="157" t="str">
        <f t="shared" si="68"/>
        <v/>
      </c>
      <c r="AJ61" s="157" t="str">
        <f t="shared" si="68"/>
        <v/>
      </c>
      <c r="AK61" s="157" t="str">
        <f t="shared" si="68"/>
        <v/>
      </c>
      <c r="AL61" s="157" t="str">
        <f t="shared" si="68"/>
        <v/>
      </c>
      <c r="AM61" s="157" t="str">
        <f t="shared" si="68"/>
        <v/>
      </c>
      <c r="AN61" s="157" t="str">
        <f t="shared" si="68"/>
        <v/>
      </c>
      <c r="AO61" s="157" t="str">
        <f t="shared" si="68"/>
        <v/>
      </c>
      <c r="AP61" s="157" t="str">
        <f t="shared" si="68"/>
        <v/>
      </c>
      <c r="AQ61" s="157" t="str">
        <f t="shared" si="68"/>
        <v/>
      </c>
      <c r="AR61" s="157" t="str">
        <f t="shared" si="68"/>
        <v/>
      </c>
      <c r="AS61" s="157" t="str">
        <f t="shared" ref="AS61:BT61" si="69">IF($C61="","",IF($K61=AS$28,AR61,AR61+SUMIF($K$31:$K$130,AS$28,$F$31:$F$130)*($G61/(SUM($G$31:$G$130)-SUMIF($K$31:$K$130,AS$28,$G$31:$G$130)))))</f>
        <v/>
      </c>
      <c r="AT61" s="157" t="str">
        <f t="shared" si="69"/>
        <v/>
      </c>
      <c r="AU61" s="157" t="str">
        <f t="shared" si="69"/>
        <v/>
      </c>
      <c r="AV61" s="157" t="str">
        <f t="shared" si="69"/>
        <v/>
      </c>
      <c r="AW61" s="157" t="str">
        <f t="shared" si="69"/>
        <v/>
      </c>
      <c r="AX61" s="157" t="str">
        <f t="shared" si="69"/>
        <v/>
      </c>
      <c r="AY61" s="157" t="str">
        <f t="shared" si="69"/>
        <v/>
      </c>
      <c r="AZ61" s="157" t="str">
        <f t="shared" si="69"/>
        <v/>
      </c>
      <c r="BA61" s="157" t="str">
        <f t="shared" si="69"/>
        <v/>
      </c>
      <c r="BB61" s="157" t="str">
        <f t="shared" si="69"/>
        <v/>
      </c>
      <c r="BC61" s="157" t="str">
        <f t="shared" si="69"/>
        <v/>
      </c>
      <c r="BD61" s="157" t="str">
        <f t="shared" si="69"/>
        <v/>
      </c>
      <c r="BE61" s="157" t="str">
        <f t="shared" si="69"/>
        <v/>
      </c>
      <c r="BF61" s="157" t="str">
        <f t="shared" si="69"/>
        <v/>
      </c>
      <c r="BG61" s="157" t="str">
        <f t="shared" si="69"/>
        <v/>
      </c>
      <c r="BH61" s="157" t="str">
        <f t="shared" si="69"/>
        <v/>
      </c>
      <c r="BI61" s="157" t="str">
        <f t="shared" si="69"/>
        <v/>
      </c>
      <c r="BJ61" s="157" t="str">
        <f t="shared" si="69"/>
        <v/>
      </c>
      <c r="BK61" s="157" t="str">
        <f t="shared" si="69"/>
        <v/>
      </c>
      <c r="BL61" s="157" t="str">
        <f t="shared" si="69"/>
        <v/>
      </c>
      <c r="BM61" s="157" t="str">
        <f t="shared" si="69"/>
        <v/>
      </c>
      <c r="BN61" s="157" t="str">
        <f t="shared" si="69"/>
        <v/>
      </c>
      <c r="BO61" s="157" t="str">
        <f t="shared" si="69"/>
        <v/>
      </c>
      <c r="BP61" s="157" t="str">
        <f t="shared" si="69"/>
        <v/>
      </c>
      <c r="BQ61" s="157" t="str">
        <f t="shared" si="69"/>
        <v/>
      </c>
      <c r="BR61" s="157" t="str">
        <f t="shared" si="69"/>
        <v/>
      </c>
      <c r="BS61" s="157" t="str">
        <f t="shared" si="69"/>
        <v/>
      </c>
      <c r="BT61" s="157" t="str">
        <f t="shared" si="69"/>
        <v/>
      </c>
    </row>
    <row r="62" spans="2:72" ht="16.5" hidden="1" thickBot="1" x14ac:dyDescent="0.3">
      <c r="B62" s="153" t="str">
        <f t="shared" si="6"/>
        <v/>
      </c>
      <c r="C62" s="143" t="str">
        <f>'הגבלה לסכום מבוקש (1)'!C62</f>
        <v/>
      </c>
      <c r="D62" s="132" t="str">
        <f>'הגבלה לסכום מבוקש (1)'!U62</f>
        <v/>
      </c>
      <c r="E62" s="144"/>
      <c r="F62" s="154" t="str">
        <f t="shared" si="7"/>
        <v/>
      </c>
      <c r="G62" s="145" t="str">
        <f t="shared" si="8"/>
        <v/>
      </c>
      <c r="H62" s="154" t="str">
        <f t="shared" si="9"/>
        <v/>
      </c>
      <c r="J62" s="155">
        <f t="shared" ca="1" si="2"/>
        <v>0</v>
      </c>
      <c r="K62" s="156">
        <f ca="1">IF(J62=1,MAX($K$30:K61)+1,0)</f>
        <v>0</v>
      </c>
      <c r="L62" s="157" t="str">
        <f t="shared" si="3"/>
        <v/>
      </c>
      <c r="M62" s="157" t="str">
        <f t="shared" ref="M62:AR62" si="70">IF($C62="","",IF($K62=M$28,L62,L62+SUMIF($K$31:$K$130,M$28,$F$31:$F$130)*($G62/(SUM($G$31:$G$130)-SUMIF($K$31:$K$130,M$28,$G$31:$G$130)))))</f>
        <v/>
      </c>
      <c r="N62" s="157" t="str">
        <f t="shared" si="70"/>
        <v/>
      </c>
      <c r="O62" s="157" t="str">
        <f t="shared" si="70"/>
        <v/>
      </c>
      <c r="P62" s="157" t="str">
        <f t="shared" si="70"/>
        <v/>
      </c>
      <c r="Q62" s="157" t="str">
        <f t="shared" si="70"/>
        <v/>
      </c>
      <c r="R62" s="157" t="str">
        <f t="shared" si="70"/>
        <v/>
      </c>
      <c r="S62" s="157" t="str">
        <f t="shared" si="70"/>
        <v/>
      </c>
      <c r="T62" s="157" t="str">
        <f t="shared" si="70"/>
        <v/>
      </c>
      <c r="U62" s="157" t="str">
        <f t="shared" si="70"/>
        <v/>
      </c>
      <c r="V62" s="157" t="str">
        <f t="shared" si="70"/>
        <v/>
      </c>
      <c r="W62" s="157" t="str">
        <f t="shared" si="70"/>
        <v/>
      </c>
      <c r="X62" s="157" t="str">
        <f t="shared" si="70"/>
        <v/>
      </c>
      <c r="Y62" s="157" t="str">
        <f t="shared" si="70"/>
        <v/>
      </c>
      <c r="Z62" s="157" t="str">
        <f t="shared" si="70"/>
        <v/>
      </c>
      <c r="AA62" s="157" t="str">
        <f t="shared" si="70"/>
        <v/>
      </c>
      <c r="AB62" s="157" t="str">
        <f t="shared" si="70"/>
        <v/>
      </c>
      <c r="AC62" s="157" t="str">
        <f t="shared" si="70"/>
        <v/>
      </c>
      <c r="AD62" s="157" t="str">
        <f t="shared" si="70"/>
        <v/>
      </c>
      <c r="AE62" s="157" t="str">
        <f t="shared" si="70"/>
        <v/>
      </c>
      <c r="AF62" s="157" t="str">
        <f t="shared" si="70"/>
        <v/>
      </c>
      <c r="AG62" s="157" t="str">
        <f t="shared" si="70"/>
        <v/>
      </c>
      <c r="AH62" s="157" t="str">
        <f t="shared" si="70"/>
        <v/>
      </c>
      <c r="AI62" s="157" t="str">
        <f t="shared" si="70"/>
        <v/>
      </c>
      <c r="AJ62" s="157" t="str">
        <f t="shared" si="70"/>
        <v/>
      </c>
      <c r="AK62" s="157" t="str">
        <f t="shared" si="70"/>
        <v/>
      </c>
      <c r="AL62" s="157" t="str">
        <f t="shared" si="70"/>
        <v/>
      </c>
      <c r="AM62" s="157" t="str">
        <f t="shared" si="70"/>
        <v/>
      </c>
      <c r="AN62" s="157" t="str">
        <f t="shared" si="70"/>
        <v/>
      </c>
      <c r="AO62" s="157" t="str">
        <f t="shared" si="70"/>
        <v/>
      </c>
      <c r="AP62" s="157" t="str">
        <f t="shared" si="70"/>
        <v/>
      </c>
      <c r="AQ62" s="157" t="str">
        <f t="shared" si="70"/>
        <v/>
      </c>
      <c r="AR62" s="157" t="str">
        <f t="shared" si="70"/>
        <v/>
      </c>
      <c r="AS62" s="157" t="str">
        <f t="shared" ref="AS62:BT62" si="71">IF($C62="","",IF($K62=AS$28,AR62,AR62+SUMIF($K$31:$K$130,AS$28,$F$31:$F$130)*($G62/(SUM($G$31:$G$130)-SUMIF($K$31:$K$130,AS$28,$G$31:$G$130)))))</f>
        <v/>
      </c>
      <c r="AT62" s="157" t="str">
        <f t="shared" si="71"/>
        <v/>
      </c>
      <c r="AU62" s="157" t="str">
        <f t="shared" si="71"/>
        <v/>
      </c>
      <c r="AV62" s="157" t="str">
        <f t="shared" si="71"/>
        <v/>
      </c>
      <c r="AW62" s="157" t="str">
        <f t="shared" si="71"/>
        <v/>
      </c>
      <c r="AX62" s="157" t="str">
        <f t="shared" si="71"/>
        <v/>
      </c>
      <c r="AY62" s="157" t="str">
        <f t="shared" si="71"/>
        <v/>
      </c>
      <c r="AZ62" s="157" t="str">
        <f t="shared" si="71"/>
        <v/>
      </c>
      <c r="BA62" s="157" t="str">
        <f t="shared" si="71"/>
        <v/>
      </c>
      <c r="BB62" s="157" t="str">
        <f t="shared" si="71"/>
        <v/>
      </c>
      <c r="BC62" s="157" t="str">
        <f t="shared" si="71"/>
        <v/>
      </c>
      <c r="BD62" s="157" t="str">
        <f t="shared" si="71"/>
        <v/>
      </c>
      <c r="BE62" s="157" t="str">
        <f t="shared" si="71"/>
        <v/>
      </c>
      <c r="BF62" s="157" t="str">
        <f t="shared" si="71"/>
        <v/>
      </c>
      <c r="BG62" s="157" t="str">
        <f t="shared" si="71"/>
        <v/>
      </c>
      <c r="BH62" s="157" t="str">
        <f t="shared" si="71"/>
        <v/>
      </c>
      <c r="BI62" s="157" t="str">
        <f t="shared" si="71"/>
        <v/>
      </c>
      <c r="BJ62" s="157" t="str">
        <f t="shared" si="71"/>
        <v/>
      </c>
      <c r="BK62" s="157" t="str">
        <f t="shared" si="71"/>
        <v/>
      </c>
      <c r="BL62" s="157" t="str">
        <f t="shared" si="71"/>
        <v/>
      </c>
      <c r="BM62" s="157" t="str">
        <f t="shared" si="71"/>
        <v/>
      </c>
      <c r="BN62" s="157" t="str">
        <f t="shared" si="71"/>
        <v/>
      </c>
      <c r="BO62" s="157" t="str">
        <f t="shared" si="71"/>
        <v/>
      </c>
      <c r="BP62" s="157" t="str">
        <f t="shared" si="71"/>
        <v/>
      </c>
      <c r="BQ62" s="157" t="str">
        <f t="shared" si="71"/>
        <v/>
      </c>
      <c r="BR62" s="157" t="str">
        <f t="shared" si="71"/>
        <v/>
      </c>
      <c r="BS62" s="157" t="str">
        <f t="shared" si="71"/>
        <v/>
      </c>
      <c r="BT62" s="157" t="str">
        <f t="shared" si="71"/>
        <v/>
      </c>
    </row>
    <row r="63" spans="2:72" ht="16.5" hidden="1" thickBot="1" x14ac:dyDescent="0.3">
      <c r="B63" s="153" t="str">
        <f t="shared" si="6"/>
        <v/>
      </c>
      <c r="C63" s="143" t="str">
        <f>'הגבלה לסכום מבוקש (1)'!C63</f>
        <v/>
      </c>
      <c r="D63" s="132" t="str">
        <f>'הגבלה לסכום מבוקש (1)'!U63</f>
        <v/>
      </c>
      <c r="E63" s="144"/>
      <c r="F63" s="154" t="str">
        <f t="shared" si="7"/>
        <v/>
      </c>
      <c r="G63" s="145" t="str">
        <f t="shared" si="8"/>
        <v/>
      </c>
      <c r="H63" s="154" t="str">
        <f t="shared" si="9"/>
        <v/>
      </c>
      <c r="J63" s="155">
        <f t="shared" ref="J63:J94" ca="1" si="72">IF(SUMIF($C$31:$C$130,C63,$F$31:$F$130)&gt;0,1,0)</f>
        <v>0</v>
      </c>
      <c r="K63" s="156">
        <f ca="1">IF(J63=1,MAX($K$30:K62)+1,0)</f>
        <v>0</v>
      </c>
      <c r="L63" s="157" t="str">
        <f t="shared" ref="L63:L94" si="73">IF($C63="","",IF($K63=L$28,G63,G63+SUMIF($K$31:$K$130,L$28,$F$31:$F$130)*(G63/(SUM($G$31:$G$130)-SUMIF($K$31:$K$130,L$28,$G$31:$G$130)))))</f>
        <v/>
      </c>
      <c r="M63" s="157" t="str">
        <f t="shared" ref="M63:AR63" si="74">IF($C63="","",IF($K63=M$28,L63,L63+SUMIF($K$31:$K$130,M$28,$F$31:$F$130)*($G63/(SUM($G$31:$G$130)-SUMIF($K$31:$K$130,M$28,$G$31:$G$130)))))</f>
        <v/>
      </c>
      <c r="N63" s="157" t="str">
        <f t="shared" si="74"/>
        <v/>
      </c>
      <c r="O63" s="157" t="str">
        <f t="shared" si="74"/>
        <v/>
      </c>
      <c r="P63" s="157" t="str">
        <f t="shared" si="74"/>
        <v/>
      </c>
      <c r="Q63" s="157" t="str">
        <f t="shared" si="74"/>
        <v/>
      </c>
      <c r="R63" s="157" t="str">
        <f t="shared" si="74"/>
        <v/>
      </c>
      <c r="S63" s="157" t="str">
        <f t="shared" si="74"/>
        <v/>
      </c>
      <c r="T63" s="157" t="str">
        <f t="shared" si="74"/>
        <v/>
      </c>
      <c r="U63" s="157" t="str">
        <f t="shared" si="74"/>
        <v/>
      </c>
      <c r="V63" s="157" t="str">
        <f t="shared" si="74"/>
        <v/>
      </c>
      <c r="W63" s="157" t="str">
        <f t="shared" si="74"/>
        <v/>
      </c>
      <c r="X63" s="157" t="str">
        <f t="shared" si="74"/>
        <v/>
      </c>
      <c r="Y63" s="157" t="str">
        <f t="shared" si="74"/>
        <v/>
      </c>
      <c r="Z63" s="157" t="str">
        <f t="shared" si="74"/>
        <v/>
      </c>
      <c r="AA63" s="157" t="str">
        <f t="shared" si="74"/>
        <v/>
      </c>
      <c r="AB63" s="157" t="str">
        <f t="shared" si="74"/>
        <v/>
      </c>
      <c r="AC63" s="157" t="str">
        <f t="shared" si="74"/>
        <v/>
      </c>
      <c r="AD63" s="157" t="str">
        <f t="shared" si="74"/>
        <v/>
      </c>
      <c r="AE63" s="157" t="str">
        <f t="shared" si="74"/>
        <v/>
      </c>
      <c r="AF63" s="157" t="str">
        <f t="shared" si="74"/>
        <v/>
      </c>
      <c r="AG63" s="157" t="str">
        <f t="shared" si="74"/>
        <v/>
      </c>
      <c r="AH63" s="157" t="str">
        <f t="shared" si="74"/>
        <v/>
      </c>
      <c r="AI63" s="157" t="str">
        <f t="shared" si="74"/>
        <v/>
      </c>
      <c r="AJ63" s="157" t="str">
        <f t="shared" si="74"/>
        <v/>
      </c>
      <c r="AK63" s="157" t="str">
        <f t="shared" si="74"/>
        <v/>
      </c>
      <c r="AL63" s="157" t="str">
        <f t="shared" si="74"/>
        <v/>
      </c>
      <c r="AM63" s="157" t="str">
        <f t="shared" si="74"/>
        <v/>
      </c>
      <c r="AN63" s="157" t="str">
        <f t="shared" si="74"/>
        <v/>
      </c>
      <c r="AO63" s="157" t="str">
        <f t="shared" si="74"/>
        <v/>
      </c>
      <c r="AP63" s="157" t="str">
        <f t="shared" si="74"/>
        <v/>
      </c>
      <c r="AQ63" s="157" t="str">
        <f t="shared" si="74"/>
        <v/>
      </c>
      <c r="AR63" s="157" t="str">
        <f t="shared" si="74"/>
        <v/>
      </c>
      <c r="AS63" s="157" t="str">
        <f t="shared" ref="AS63:BT63" si="75">IF($C63="","",IF($K63=AS$28,AR63,AR63+SUMIF($K$31:$K$130,AS$28,$F$31:$F$130)*($G63/(SUM($G$31:$G$130)-SUMIF($K$31:$K$130,AS$28,$G$31:$G$130)))))</f>
        <v/>
      </c>
      <c r="AT63" s="157" t="str">
        <f t="shared" si="75"/>
        <v/>
      </c>
      <c r="AU63" s="157" t="str">
        <f t="shared" si="75"/>
        <v/>
      </c>
      <c r="AV63" s="157" t="str">
        <f t="shared" si="75"/>
        <v/>
      </c>
      <c r="AW63" s="157" t="str">
        <f t="shared" si="75"/>
        <v/>
      </c>
      <c r="AX63" s="157" t="str">
        <f t="shared" si="75"/>
        <v/>
      </c>
      <c r="AY63" s="157" t="str">
        <f t="shared" si="75"/>
        <v/>
      </c>
      <c r="AZ63" s="157" t="str">
        <f t="shared" si="75"/>
        <v/>
      </c>
      <c r="BA63" s="157" t="str">
        <f t="shared" si="75"/>
        <v/>
      </c>
      <c r="BB63" s="157" t="str">
        <f t="shared" si="75"/>
        <v/>
      </c>
      <c r="BC63" s="157" t="str">
        <f t="shared" si="75"/>
        <v/>
      </c>
      <c r="BD63" s="157" t="str">
        <f t="shared" si="75"/>
        <v/>
      </c>
      <c r="BE63" s="157" t="str">
        <f t="shared" si="75"/>
        <v/>
      </c>
      <c r="BF63" s="157" t="str">
        <f t="shared" si="75"/>
        <v/>
      </c>
      <c r="BG63" s="157" t="str">
        <f t="shared" si="75"/>
        <v/>
      </c>
      <c r="BH63" s="157" t="str">
        <f t="shared" si="75"/>
        <v/>
      </c>
      <c r="BI63" s="157" t="str">
        <f t="shared" si="75"/>
        <v/>
      </c>
      <c r="BJ63" s="157" t="str">
        <f t="shared" si="75"/>
        <v/>
      </c>
      <c r="BK63" s="157" t="str">
        <f t="shared" si="75"/>
        <v/>
      </c>
      <c r="BL63" s="157" t="str">
        <f t="shared" si="75"/>
        <v/>
      </c>
      <c r="BM63" s="157" t="str">
        <f t="shared" si="75"/>
        <v/>
      </c>
      <c r="BN63" s="157" t="str">
        <f t="shared" si="75"/>
        <v/>
      </c>
      <c r="BO63" s="157" t="str">
        <f t="shared" si="75"/>
        <v/>
      </c>
      <c r="BP63" s="157" t="str">
        <f t="shared" si="75"/>
        <v/>
      </c>
      <c r="BQ63" s="157" t="str">
        <f t="shared" si="75"/>
        <v/>
      </c>
      <c r="BR63" s="157" t="str">
        <f t="shared" si="75"/>
        <v/>
      </c>
      <c r="BS63" s="157" t="str">
        <f t="shared" si="75"/>
        <v/>
      </c>
      <c r="BT63" s="157" t="str">
        <f t="shared" si="75"/>
        <v/>
      </c>
    </row>
    <row r="64" spans="2:72" ht="16.5" hidden="1" thickBot="1" x14ac:dyDescent="0.3">
      <c r="B64" s="153" t="str">
        <f t="shared" si="6"/>
        <v/>
      </c>
      <c r="C64" s="143" t="str">
        <f>'הגבלה לסכום מבוקש (1)'!C64</f>
        <v/>
      </c>
      <c r="D64" s="132" t="str">
        <f>'הגבלה לסכום מבוקש (1)'!U64</f>
        <v/>
      </c>
      <c r="E64" s="144"/>
      <c r="F64" s="154" t="str">
        <f t="shared" si="7"/>
        <v/>
      </c>
      <c r="G64" s="145" t="str">
        <f t="shared" si="8"/>
        <v/>
      </c>
      <c r="H64" s="154" t="str">
        <f t="shared" si="9"/>
        <v/>
      </c>
      <c r="J64" s="155">
        <f t="shared" ca="1" si="72"/>
        <v>0</v>
      </c>
      <c r="K64" s="156">
        <f ca="1">IF(J64=1,MAX($K$30:K63)+1,0)</f>
        <v>0</v>
      </c>
      <c r="L64" s="157" t="str">
        <f t="shared" si="73"/>
        <v/>
      </c>
      <c r="M64" s="157" t="str">
        <f t="shared" ref="M64:AR64" si="76">IF($C64="","",IF($K64=M$28,L64,L64+SUMIF($K$31:$K$130,M$28,$F$31:$F$130)*($G64/(SUM($G$31:$G$130)-SUMIF($K$31:$K$130,M$28,$G$31:$G$130)))))</f>
        <v/>
      </c>
      <c r="N64" s="157" t="str">
        <f t="shared" si="76"/>
        <v/>
      </c>
      <c r="O64" s="157" t="str">
        <f t="shared" si="76"/>
        <v/>
      </c>
      <c r="P64" s="157" t="str">
        <f t="shared" si="76"/>
        <v/>
      </c>
      <c r="Q64" s="157" t="str">
        <f t="shared" si="76"/>
        <v/>
      </c>
      <c r="R64" s="157" t="str">
        <f t="shared" si="76"/>
        <v/>
      </c>
      <c r="S64" s="157" t="str">
        <f t="shared" si="76"/>
        <v/>
      </c>
      <c r="T64" s="157" t="str">
        <f t="shared" si="76"/>
        <v/>
      </c>
      <c r="U64" s="157" t="str">
        <f t="shared" si="76"/>
        <v/>
      </c>
      <c r="V64" s="157" t="str">
        <f t="shared" si="76"/>
        <v/>
      </c>
      <c r="W64" s="157" t="str">
        <f t="shared" si="76"/>
        <v/>
      </c>
      <c r="X64" s="157" t="str">
        <f t="shared" si="76"/>
        <v/>
      </c>
      <c r="Y64" s="157" t="str">
        <f t="shared" si="76"/>
        <v/>
      </c>
      <c r="Z64" s="157" t="str">
        <f t="shared" si="76"/>
        <v/>
      </c>
      <c r="AA64" s="157" t="str">
        <f t="shared" si="76"/>
        <v/>
      </c>
      <c r="AB64" s="157" t="str">
        <f t="shared" si="76"/>
        <v/>
      </c>
      <c r="AC64" s="157" t="str">
        <f t="shared" si="76"/>
        <v/>
      </c>
      <c r="AD64" s="157" t="str">
        <f t="shared" si="76"/>
        <v/>
      </c>
      <c r="AE64" s="157" t="str">
        <f t="shared" si="76"/>
        <v/>
      </c>
      <c r="AF64" s="157" t="str">
        <f t="shared" si="76"/>
        <v/>
      </c>
      <c r="AG64" s="157" t="str">
        <f t="shared" si="76"/>
        <v/>
      </c>
      <c r="AH64" s="157" t="str">
        <f t="shared" si="76"/>
        <v/>
      </c>
      <c r="AI64" s="157" t="str">
        <f t="shared" si="76"/>
        <v/>
      </c>
      <c r="AJ64" s="157" t="str">
        <f t="shared" si="76"/>
        <v/>
      </c>
      <c r="AK64" s="157" t="str">
        <f t="shared" si="76"/>
        <v/>
      </c>
      <c r="AL64" s="157" t="str">
        <f t="shared" si="76"/>
        <v/>
      </c>
      <c r="AM64" s="157" t="str">
        <f t="shared" si="76"/>
        <v/>
      </c>
      <c r="AN64" s="157" t="str">
        <f t="shared" si="76"/>
        <v/>
      </c>
      <c r="AO64" s="157" t="str">
        <f t="shared" si="76"/>
        <v/>
      </c>
      <c r="AP64" s="157" t="str">
        <f t="shared" si="76"/>
        <v/>
      </c>
      <c r="AQ64" s="157" t="str">
        <f t="shared" si="76"/>
        <v/>
      </c>
      <c r="AR64" s="157" t="str">
        <f t="shared" si="76"/>
        <v/>
      </c>
      <c r="AS64" s="157" t="str">
        <f t="shared" ref="AS64:BT64" si="77">IF($C64="","",IF($K64=AS$28,AR64,AR64+SUMIF($K$31:$K$130,AS$28,$F$31:$F$130)*($G64/(SUM($G$31:$G$130)-SUMIF($K$31:$K$130,AS$28,$G$31:$G$130)))))</f>
        <v/>
      </c>
      <c r="AT64" s="157" t="str">
        <f t="shared" si="77"/>
        <v/>
      </c>
      <c r="AU64" s="157" t="str">
        <f t="shared" si="77"/>
        <v/>
      </c>
      <c r="AV64" s="157" t="str">
        <f t="shared" si="77"/>
        <v/>
      </c>
      <c r="AW64" s="157" t="str">
        <f t="shared" si="77"/>
        <v/>
      </c>
      <c r="AX64" s="157" t="str">
        <f t="shared" si="77"/>
        <v/>
      </c>
      <c r="AY64" s="157" t="str">
        <f t="shared" si="77"/>
        <v/>
      </c>
      <c r="AZ64" s="157" t="str">
        <f t="shared" si="77"/>
        <v/>
      </c>
      <c r="BA64" s="157" t="str">
        <f t="shared" si="77"/>
        <v/>
      </c>
      <c r="BB64" s="157" t="str">
        <f t="shared" si="77"/>
        <v/>
      </c>
      <c r="BC64" s="157" t="str">
        <f t="shared" si="77"/>
        <v/>
      </c>
      <c r="BD64" s="157" t="str">
        <f t="shared" si="77"/>
        <v/>
      </c>
      <c r="BE64" s="157" t="str">
        <f t="shared" si="77"/>
        <v/>
      </c>
      <c r="BF64" s="157" t="str">
        <f t="shared" si="77"/>
        <v/>
      </c>
      <c r="BG64" s="157" t="str">
        <f t="shared" si="77"/>
        <v/>
      </c>
      <c r="BH64" s="157" t="str">
        <f t="shared" si="77"/>
        <v/>
      </c>
      <c r="BI64" s="157" t="str">
        <f t="shared" si="77"/>
        <v/>
      </c>
      <c r="BJ64" s="157" t="str">
        <f t="shared" si="77"/>
        <v/>
      </c>
      <c r="BK64" s="157" t="str">
        <f t="shared" si="77"/>
        <v/>
      </c>
      <c r="BL64" s="157" t="str">
        <f t="shared" si="77"/>
        <v/>
      </c>
      <c r="BM64" s="157" t="str">
        <f t="shared" si="77"/>
        <v/>
      </c>
      <c r="BN64" s="157" t="str">
        <f t="shared" si="77"/>
        <v/>
      </c>
      <c r="BO64" s="157" t="str">
        <f t="shared" si="77"/>
        <v/>
      </c>
      <c r="BP64" s="157" t="str">
        <f t="shared" si="77"/>
        <v/>
      </c>
      <c r="BQ64" s="157" t="str">
        <f t="shared" si="77"/>
        <v/>
      </c>
      <c r="BR64" s="157" t="str">
        <f t="shared" si="77"/>
        <v/>
      </c>
      <c r="BS64" s="157" t="str">
        <f t="shared" si="77"/>
        <v/>
      </c>
      <c r="BT64" s="157" t="str">
        <f t="shared" si="77"/>
        <v/>
      </c>
    </row>
    <row r="65" spans="2:72" ht="16.5" hidden="1" thickBot="1" x14ac:dyDescent="0.3">
      <c r="B65" s="153" t="str">
        <f t="shared" si="6"/>
        <v/>
      </c>
      <c r="C65" s="143" t="str">
        <f>'הגבלה לסכום מבוקש (1)'!C65</f>
        <v/>
      </c>
      <c r="D65" s="132" t="str">
        <f>'הגבלה לסכום מבוקש (1)'!U65</f>
        <v/>
      </c>
      <c r="E65" s="144"/>
      <c r="F65" s="154" t="str">
        <f t="shared" si="7"/>
        <v/>
      </c>
      <c r="G65" s="145" t="str">
        <f t="shared" si="8"/>
        <v/>
      </c>
      <c r="H65" s="154" t="str">
        <f t="shared" si="9"/>
        <v/>
      </c>
      <c r="J65" s="155">
        <f t="shared" ca="1" si="72"/>
        <v>0</v>
      </c>
      <c r="K65" s="156">
        <f ca="1">IF(J65=1,MAX($K$30:K64)+1,0)</f>
        <v>0</v>
      </c>
      <c r="L65" s="157" t="str">
        <f t="shared" si="73"/>
        <v/>
      </c>
      <c r="M65" s="157" t="str">
        <f t="shared" ref="M65:AR65" si="78">IF($C65="","",IF($K65=M$28,L65,L65+SUMIF($K$31:$K$130,M$28,$F$31:$F$130)*($G65/(SUM($G$31:$G$130)-SUMIF($K$31:$K$130,M$28,$G$31:$G$130)))))</f>
        <v/>
      </c>
      <c r="N65" s="157" t="str">
        <f t="shared" si="78"/>
        <v/>
      </c>
      <c r="O65" s="157" t="str">
        <f t="shared" si="78"/>
        <v/>
      </c>
      <c r="P65" s="157" t="str">
        <f t="shared" si="78"/>
        <v/>
      </c>
      <c r="Q65" s="157" t="str">
        <f t="shared" si="78"/>
        <v/>
      </c>
      <c r="R65" s="157" t="str">
        <f t="shared" si="78"/>
        <v/>
      </c>
      <c r="S65" s="157" t="str">
        <f t="shared" si="78"/>
        <v/>
      </c>
      <c r="T65" s="157" t="str">
        <f t="shared" si="78"/>
        <v/>
      </c>
      <c r="U65" s="157" t="str">
        <f t="shared" si="78"/>
        <v/>
      </c>
      <c r="V65" s="157" t="str">
        <f t="shared" si="78"/>
        <v/>
      </c>
      <c r="W65" s="157" t="str">
        <f t="shared" si="78"/>
        <v/>
      </c>
      <c r="X65" s="157" t="str">
        <f t="shared" si="78"/>
        <v/>
      </c>
      <c r="Y65" s="157" t="str">
        <f t="shared" si="78"/>
        <v/>
      </c>
      <c r="Z65" s="157" t="str">
        <f t="shared" si="78"/>
        <v/>
      </c>
      <c r="AA65" s="157" t="str">
        <f t="shared" si="78"/>
        <v/>
      </c>
      <c r="AB65" s="157" t="str">
        <f t="shared" si="78"/>
        <v/>
      </c>
      <c r="AC65" s="157" t="str">
        <f t="shared" si="78"/>
        <v/>
      </c>
      <c r="AD65" s="157" t="str">
        <f t="shared" si="78"/>
        <v/>
      </c>
      <c r="AE65" s="157" t="str">
        <f t="shared" si="78"/>
        <v/>
      </c>
      <c r="AF65" s="157" t="str">
        <f t="shared" si="78"/>
        <v/>
      </c>
      <c r="AG65" s="157" t="str">
        <f t="shared" si="78"/>
        <v/>
      </c>
      <c r="AH65" s="157" t="str">
        <f t="shared" si="78"/>
        <v/>
      </c>
      <c r="AI65" s="157" t="str">
        <f t="shared" si="78"/>
        <v/>
      </c>
      <c r="AJ65" s="157" t="str">
        <f t="shared" si="78"/>
        <v/>
      </c>
      <c r="AK65" s="157" t="str">
        <f t="shared" si="78"/>
        <v/>
      </c>
      <c r="AL65" s="157" t="str">
        <f t="shared" si="78"/>
        <v/>
      </c>
      <c r="AM65" s="157" t="str">
        <f t="shared" si="78"/>
        <v/>
      </c>
      <c r="AN65" s="157" t="str">
        <f t="shared" si="78"/>
        <v/>
      </c>
      <c r="AO65" s="157" t="str">
        <f t="shared" si="78"/>
        <v/>
      </c>
      <c r="AP65" s="157" t="str">
        <f t="shared" si="78"/>
        <v/>
      </c>
      <c r="AQ65" s="157" t="str">
        <f t="shared" si="78"/>
        <v/>
      </c>
      <c r="AR65" s="157" t="str">
        <f t="shared" si="78"/>
        <v/>
      </c>
      <c r="AS65" s="157" t="str">
        <f t="shared" ref="AS65:BT65" si="79">IF($C65="","",IF($K65=AS$28,AR65,AR65+SUMIF($K$31:$K$130,AS$28,$F$31:$F$130)*($G65/(SUM($G$31:$G$130)-SUMIF($K$31:$K$130,AS$28,$G$31:$G$130)))))</f>
        <v/>
      </c>
      <c r="AT65" s="157" t="str">
        <f t="shared" si="79"/>
        <v/>
      </c>
      <c r="AU65" s="157" t="str">
        <f t="shared" si="79"/>
        <v/>
      </c>
      <c r="AV65" s="157" t="str">
        <f t="shared" si="79"/>
        <v/>
      </c>
      <c r="AW65" s="157" t="str">
        <f t="shared" si="79"/>
        <v/>
      </c>
      <c r="AX65" s="157" t="str">
        <f t="shared" si="79"/>
        <v/>
      </c>
      <c r="AY65" s="157" t="str">
        <f t="shared" si="79"/>
        <v/>
      </c>
      <c r="AZ65" s="157" t="str">
        <f t="shared" si="79"/>
        <v/>
      </c>
      <c r="BA65" s="157" t="str">
        <f t="shared" si="79"/>
        <v/>
      </c>
      <c r="BB65" s="157" t="str">
        <f t="shared" si="79"/>
        <v/>
      </c>
      <c r="BC65" s="157" t="str">
        <f t="shared" si="79"/>
        <v/>
      </c>
      <c r="BD65" s="157" t="str">
        <f t="shared" si="79"/>
        <v/>
      </c>
      <c r="BE65" s="157" t="str">
        <f t="shared" si="79"/>
        <v/>
      </c>
      <c r="BF65" s="157" t="str">
        <f t="shared" si="79"/>
        <v/>
      </c>
      <c r="BG65" s="157" t="str">
        <f t="shared" si="79"/>
        <v/>
      </c>
      <c r="BH65" s="157" t="str">
        <f t="shared" si="79"/>
        <v/>
      </c>
      <c r="BI65" s="157" t="str">
        <f t="shared" si="79"/>
        <v/>
      </c>
      <c r="BJ65" s="157" t="str">
        <f t="shared" si="79"/>
        <v/>
      </c>
      <c r="BK65" s="157" t="str">
        <f t="shared" si="79"/>
        <v/>
      </c>
      <c r="BL65" s="157" t="str">
        <f t="shared" si="79"/>
        <v/>
      </c>
      <c r="BM65" s="157" t="str">
        <f t="shared" si="79"/>
        <v/>
      </c>
      <c r="BN65" s="157" t="str">
        <f t="shared" si="79"/>
        <v/>
      </c>
      <c r="BO65" s="157" t="str">
        <f t="shared" si="79"/>
        <v/>
      </c>
      <c r="BP65" s="157" t="str">
        <f t="shared" si="79"/>
        <v/>
      </c>
      <c r="BQ65" s="157" t="str">
        <f t="shared" si="79"/>
        <v/>
      </c>
      <c r="BR65" s="157" t="str">
        <f t="shared" si="79"/>
        <v/>
      </c>
      <c r="BS65" s="157" t="str">
        <f t="shared" si="79"/>
        <v/>
      </c>
      <c r="BT65" s="157" t="str">
        <f t="shared" si="79"/>
        <v/>
      </c>
    </row>
    <row r="66" spans="2:72" ht="16.5" hidden="1" thickBot="1" x14ac:dyDescent="0.3">
      <c r="B66" s="153" t="str">
        <f t="shared" si="6"/>
        <v/>
      </c>
      <c r="C66" s="143" t="str">
        <f>'הגבלה לסכום מבוקש (1)'!C66</f>
        <v/>
      </c>
      <c r="D66" s="132" t="str">
        <f>'הגבלה לסכום מבוקש (1)'!U66</f>
        <v/>
      </c>
      <c r="E66" s="144"/>
      <c r="F66" s="154" t="str">
        <f t="shared" si="7"/>
        <v/>
      </c>
      <c r="G66" s="145" t="str">
        <f t="shared" si="8"/>
        <v/>
      </c>
      <c r="H66" s="154" t="str">
        <f t="shared" si="9"/>
        <v/>
      </c>
      <c r="J66" s="155">
        <f t="shared" ca="1" si="72"/>
        <v>0</v>
      </c>
      <c r="K66" s="156">
        <f ca="1">IF(J66=1,MAX($K$30:K65)+1,0)</f>
        <v>0</v>
      </c>
      <c r="L66" s="157" t="str">
        <f t="shared" si="73"/>
        <v/>
      </c>
      <c r="M66" s="157" t="str">
        <f t="shared" ref="M66:AR66" si="80">IF($C66="","",IF($K66=M$28,L66,L66+SUMIF($K$31:$K$130,M$28,$F$31:$F$130)*($G66/(SUM($G$31:$G$130)-SUMIF($K$31:$K$130,M$28,$G$31:$G$130)))))</f>
        <v/>
      </c>
      <c r="N66" s="157" t="str">
        <f t="shared" si="80"/>
        <v/>
      </c>
      <c r="O66" s="157" t="str">
        <f t="shared" si="80"/>
        <v/>
      </c>
      <c r="P66" s="157" t="str">
        <f t="shared" si="80"/>
        <v/>
      </c>
      <c r="Q66" s="157" t="str">
        <f t="shared" si="80"/>
        <v/>
      </c>
      <c r="R66" s="157" t="str">
        <f t="shared" si="80"/>
        <v/>
      </c>
      <c r="S66" s="157" t="str">
        <f t="shared" si="80"/>
        <v/>
      </c>
      <c r="T66" s="157" t="str">
        <f t="shared" si="80"/>
        <v/>
      </c>
      <c r="U66" s="157" t="str">
        <f t="shared" si="80"/>
        <v/>
      </c>
      <c r="V66" s="157" t="str">
        <f t="shared" si="80"/>
        <v/>
      </c>
      <c r="W66" s="157" t="str">
        <f t="shared" si="80"/>
        <v/>
      </c>
      <c r="X66" s="157" t="str">
        <f t="shared" si="80"/>
        <v/>
      </c>
      <c r="Y66" s="157" t="str">
        <f t="shared" si="80"/>
        <v/>
      </c>
      <c r="Z66" s="157" t="str">
        <f t="shared" si="80"/>
        <v/>
      </c>
      <c r="AA66" s="157" t="str">
        <f t="shared" si="80"/>
        <v/>
      </c>
      <c r="AB66" s="157" t="str">
        <f t="shared" si="80"/>
        <v/>
      </c>
      <c r="AC66" s="157" t="str">
        <f t="shared" si="80"/>
        <v/>
      </c>
      <c r="AD66" s="157" t="str">
        <f t="shared" si="80"/>
        <v/>
      </c>
      <c r="AE66" s="157" t="str">
        <f t="shared" si="80"/>
        <v/>
      </c>
      <c r="AF66" s="157" t="str">
        <f t="shared" si="80"/>
        <v/>
      </c>
      <c r="AG66" s="157" t="str">
        <f t="shared" si="80"/>
        <v/>
      </c>
      <c r="AH66" s="157" t="str">
        <f t="shared" si="80"/>
        <v/>
      </c>
      <c r="AI66" s="157" t="str">
        <f t="shared" si="80"/>
        <v/>
      </c>
      <c r="AJ66" s="157" t="str">
        <f t="shared" si="80"/>
        <v/>
      </c>
      <c r="AK66" s="157" t="str">
        <f t="shared" si="80"/>
        <v/>
      </c>
      <c r="AL66" s="157" t="str">
        <f t="shared" si="80"/>
        <v/>
      </c>
      <c r="AM66" s="157" t="str">
        <f t="shared" si="80"/>
        <v/>
      </c>
      <c r="AN66" s="157" t="str">
        <f t="shared" si="80"/>
        <v/>
      </c>
      <c r="AO66" s="157" t="str">
        <f t="shared" si="80"/>
        <v/>
      </c>
      <c r="AP66" s="157" t="str">
        <f t="shared" si="80"/>
        <v/>
      </c>
      <c r="AQ66" s="157" t="str">
        <f t="shared" si="80"/>
        <v/>
      </c>
      <c r="AR66" s="157" t="str">
        <f t="shared" si="80"/>
        <v/>
      </c>
      <c r="AS66" s="157" t="str">
        <f t="shared" ref="AS66:BT66" si="81">IF($C66="","",IF($K66=AS$28,AR66,AR66+SUMIF($K$31:$K$130,AS$28,$F$31:$F$130)*($G66/(SUM($G$31:$G$130)-SUMIF($K$31:$K$130,AS$28,$G$31:$G$130)))))</f>
        <v/>
      </c>
      <c r="AT66" s="157" t="str">
        <f t="shared" si="81"/>
        <v/>
      </c>
      <c r="AU66" s="157" t="str">
        <f t="shared" si="81"/>
        <v/>
      </c>
      <c r="AV66" s="157" t="str">
        <f t="shared" si="81"/>
        <v/>
      </c>
      <c r="AW66" s="157" t="str">
        <f t="shared" si="81"/>
        <v/>
      </c>
      <c r="AX66" s="157" t="str">
        <f t="shared" si="81"/>
        <v/>
      </c>
      <c r="AY66" s="157" t="str">
        <f t="shared" si="81"/>
        <v/>
      </c>
      <c r="AZ66" s="157" t="str">
        <f t="shared" si="81"/>
        <v/>
      </c>
      <c r="BA66" s="157" t="str">
        <f t="shared" si="81"/>
        <v/>
      </c>
      <c r="BB66" s="157" t="str">
        <f t="shared" si="81"/>
        <v/>
      </c>
      <c r="BC66" s="157" t="str">
        <f t="shared" si="81"/>
        <v/>
      </c>
      <c r="BD66" s="157" t="str">
        <f t="shared" si="81"/>
        <v/>
      </c>
      <c r="BE66" s="157" t="str">
        <f t="shared" si="81"/>
        <v/>
      </c>
      <c r="BF66" s="157" t="str">
        <f t="shared" si="81"/>
        <v/>
      </c>
      <c r="BG66" s="157" t="str">
        <f t="shared" si="81"/>
        <v/>
      </c>
      <c r="BH66" s="157" t="str">
        <f t="shared" si="81"/>
        <v/>
      </c>
      <c r="BI66" s="157" t="str">
        <f t="shared" si="81"/>
        <v/>
      </c>
      <c r="BJ66" s="157" t="str">
        <f t="shared" si="81"/>
        <v/>
      </c>
      <c r="BK66" s="157" t="str">
        <f t="shared" si="81"/>
        <v/>
      </c>
      <c r="BL66" s="157" t="str">
        <f t="shared" si="81"/>
        <v/>
      </c>
      <c r="BM66" s="157" t="str">
        <f t="shared" si="81"/>
        <v/>
      </c>
      <c r="BN66" s="157" t="str">
        <f t="shared" si="81"/>
        <v/>
      </c>
      <c r="BO66" s="157" t="str">
        <f t="shared" si="81"/>
        <v/>
      </c>
      <c r="BP66" s="157" t="str">
        <f t="shared" si="81"/>
        <v/>
      </c>
      <c r="BQ66" s="157" t="str">
        <f t="shared" si="81"/>
        <v/>
      </c>
      <c r="BR66" s="157" t="str">
        <f t="shared" si="81"/>
        <v/>
      </c>
      <c r="BS66" s="157" t="str">
        <f t="shared" si="81"/>
        <v/>
      </c>
      <c r="BT66" s="157" t="str">
        <f t="shared" si="81"/>
        <v/>
      </c>
    </row>
    <row r="67" spans="2:72" ht="16.5" hidden="1" thickBot="1" x14ac:dyDescent="0.3">
      <c r="B67" s="153" t="str">
        <f t="shared" si="6"/>
        <v/>
      </c>
      <c r="C67" s="143" t="str">
        <f>'הגבלה לסכום מבוקש (1)'!C67</f>
        <v/>
      </c>
      <c r="D67" s="132" t="str">
        <f>'הגבלה לסכום מבוקש (1)'!U67</f>
        <v/>
      </c>
      <c r="E67" s="144"/>
      <c r="F67" s="154" t="str">
        <f t="shared" si="7"/>
        <v/>
      </c>
      <c r="G67" s="145" t="str">
        <f t="shared" si="8"/>
        <v/>
      </c>
      <c r="H67" s="154" t="str">
        <f t="shared" si="9"/>
        <v/>
      </c>
      <c r="J67" s="155">
        <f t="shared" ca="1" si="72"/>
        <v>0</v>
      </c>
      <c r="K67" s="156">
        <f ca="1">IF(J67=1,MAX($K$30:K66)+1,0)</f>
        <v>0</v>
      </c>
      <c r="L67" s="157" t="str">
        <f t="shared" si="73"/>
        <v/>
      </c>
      <c r="M67" s="157" t="str">
        <f t="shared" ref="M67:AR67" si="82">IF($C67="","",IF($K67=M$28,L67,L67+SUMIF($K$31:$K$130,M$28,$F$31:$F$130)*($G67/(SUM($G$31:$G$130)-SUMIF($K$31:$K$130,M$28,$G$31:$G$130)))))</f>
        <v/>
      </c>
      <c r="N67" s="157" t="str">
        <f t="shared" si="82"/>
        <v/>
      </c>
      <c r="O67" s="157" t="str">
        <f t="shared" si="82"/>
        <v/>
      </c>
      <c r="P67" s="157" t="str">
        <f t="shared" si="82"/>
        <v/>
      </c>
      <c r="Q67" s="157" t="str">
        <f t="shared" si="82"/>
        <v/>
      </c>
      <c r="R67" s="157" t="str">
        <f t="shared" si="82"/>
        <v/>
      </c>
      <c r="S67" s="157" t="str">
        <f t="shared" si="82"/>
        <v/>
      </c>
      <c r="T67" s="157" t="str">
        <f t="shared" si="82"/>
        <v/>
      </c>
      <c r="U67" s="157" t="str">
        <f t="shared" si="82"/>
        <v/>
      </c>
      <c r="V67" s="157" t="str">
        <f t="shared" si="82"/>
        <v/>
      </c>
      <c r="W67" s="157" t="str">
        <f t="shared" si="82"/>
        <v/>
      </c>
      <c r="X67" s="157" t="str">
        <f t="shared" si="82"/>
        <v/>
      </c>
      <c r="Y67" s="157" t="str">
        <f t="shared" si="82"/>
        <v/>
      </c>
      <c r="Z67" s="157" t="str">
        <f t="shared" si="82"/>
        <v/>
      </c>
      <c r="AA67" s="157" t="str">
        <f t="shared" si="82"/>
        <v/>
      </c>
      <c r="AB67" s="157" t="str">
        <f t="shared" si="82"/>
        <v/>
      </c>
      <c r="AC67" s="157" t="str">
        <f t="shared" si="82"/>
        <v/>
      </c>
      <c r="AD67" s="157" t="str">
        <f t="shared" si="82"/>
        <v/>
      </c>
      <c r="AE67" s="157" t="str">
        <f t="shared" si="82"/>
        <v/>
      </c>
      <c r="AF67" s="157" t="str">
        <f t="shared" si="82"/>
        <v/>
      </c>
      <c r="AG67" s="157" t="str">
        <f t="shared" si="82"/>
        <v/>
      </c>
      <c r="AH67" s="157" t="str">
        <f t="shared" si="82"/>
        <v/>
      </c>
      <c r="AI67" s="157" t="str">
        <f t="shared" si="82"/>
        <v/>
      </c>
      <c r="AJ67" s="157" t="str">
        <f t="shared" si="82"/>
        <v/>
      </c>
      <c r="AK67" s="157" t="str">
        <f t="shared" si="82"/>
        <v/>
      </c>
      <c r="AL67" s="157" t="str">
        <f t="shared" si="82"/>
        <v/>
      </c>
      <c r="AM67" s="157" t="str">
        <f t="shared" si="82"/>
        <v/>
      </c>
      <c r="AN67" s="157" t="str">
        <f t="shared" si="82"/>
        <v/>
      </c>
      <c r="AO67" s="157" t="str">
        <f t="shared" si="82"/>
        <v/>
      </c>
      <c r="AP67" s="157" t="str">
        <f t="shared" si="82"/>
        <v/>
      </c>
      <c r="AQ67" s="157" t="str">
        <f t="shared" si="82"/>
        <v/>
      </c>
      <c r="AR67" s="157" t="str">
        <f t="shared" si="82"/>
        <v/>
      </c>
      <c r="AS67" s="157" t="str">
        <f t="shared" ref="AS67:BT67" si="83">IF($C67="","",IF($K67=AS$28,AR67,AR67+SUMIF($K$31:$K$130,AS$28,$F$31:$F$130)*($G67/(SUM($G$31:$G$130)-SUMIF($K$31:$K$130,AS$28,$G$31:$G$130)))))</f>
        <v/>
      </c>
      <c r="AT67" s="157" t="str">
        <f t="shared" si="83"/>
        <v/>
      </c>
      <c r="AU67" s="157" t="str">
        <f t="shared" si="83"/>
        <v/>
      </c>
      <c r="AV67" s="157" t="str">
        <f t="shared" si="83"/>
        <v/>
      </c>
      <c r="AW67" s="157" t="str">
        <f t="shared" si="83"/>
        <v/>
      </c>
      <c r="AX67" s="157" t="str">
        <f t="shared" si="83"/>
        <v/>
      </c>
      <c r="AY67" s="157" t="str">
        <f t="shared" si="83"/>
        <v/>
      </c>
      <c r="AZ67" s="157" t="str">
        <f t="shared" si="83"/>
        <v/>
      </c>
      <c r="BA67" s="157" t="str">
        <f t="shared" si="83"/>
        <v/>
      </c>
      <c r="BB67" s="157" t="str">
        <f t="shared" si="83"/>
        <v/>
      </c>
      <c r="BC67" s="157" t="str">
        <f t="shared" si="83"/>
        <v/>
      </c>
      <c r="BD67" s="157" t="str">
        <f t="shared" si="83"/>
        <v/>
      </c>
      <c r="BE67" s="157" t="str">
        <f t="shared" si="83"/>
        <v/>
      </c>
      <c r="BF67" s="157" t="str">
        <f t="shared" si="83"/>
        <v/>
      </c>
      <c r="BG67" s="157" t="str">
        <f t="shared" si="83"/>
        <v/>
      </c>
      <c r="BH67" s="157" t="str">
        <f t="shared" si="83"/>
        <v/>
      </c>
      <c r="BI67" s="157" t="str">
        <f t="shared" si="83"/>
        <v/>
      </c>
      <c r="BJ67" s="157" t="str">
        <f t="shared" si="83"/>
        <v/>
      </c>
      <c r="BK67" s="157" t="str">
        <f t="shared" si="83"/>
        <v/>
      </c>
      <c r="BL67" s="157" t="str">
        <f t="shared" si="83"/>
        <v/>
      </c>
      <c r="BM67" s="157" t="str">
        <f t="shared" si="83"/>
        <v/>
      </c>
      <c r="BN67" s="157" t="str">
        <f t="shared" si="83"/>
        <v/>
      </c>
      <c r="BO67" s="157" t="str">
        <f t="shared" si="83"/>
        <v/>
      </c>
      <c r="BP67" s="157" t="str">
        <f t="shared" si="83"/>
        <v/>
      </c>
      <c r="BQ67" s="157" t="str">
        <f t="shared" si="83"/>
        <v/>
      </c>
      <c r="BR67" s="157" t="str">
        <f t="shared" si="83"/>
        <v/>
      </c>
      <c r="BS67" s="157" t="str">
        <f t="shared" si="83"/>
        <v/>
      </c>
      <c r="BT67" s="157" t="str">
        <f t="shared" si="83"/>
        <v/>
      </c>
    </row>
    <row r="68" spans="2:72" ht="16.5" hidden="1" thickBot="1" x14ac:dyDescent="0.3">
      <c r="B68" s="153" t="str">
        <f t="shared" si="6"/>
        <v/>
      </c>
      <c r="C68" s="143" t="str">
        <f>'הגבלה לסכום מבוקש (1)'!C68</f>
        <v/>
      </c>
      <c r="D68" s="132" t="str">
        <f>'הגבלה לסכום מבוקש (1)'!U68</f>
        <v/>
      </c>
      <c r="E68" s="144"/>
      <c r="F68" s="154" t="str">
        <f t="shared" si="7"/>
        <v/>
      </c>
      <c r="G68" s="145" t="str">
        <f t="shared" si="8"/>
        <v/>
      </c>
      <c r="H68" s="154" t="str">
        <f t="shared" si="9"/>
        <v/>
      </c>
      <c r="J68" s="155">
        <f t="shared" ca="1" si="72"/>
        <v>0</v>
      </c>
      <c r="K68" s="156">
        <f ca="1">IF(J68=1,MAX($K$30:K67)+1,0)</f>
        <v>0</v>
      </c>
      <c r="L68" s="157" t="str">
        <f t="shared" si="73"/>
        <v/>
      </c>
      <c r="M68" s="157" t="str">
        <f t="shared" ref="M68:AR68" si="84">IF($C68="","",IF($K68=M$28,L68,L68+SUMIF($K$31:$K$130,M$28,$F$31:$F$130)*($G68/(SUM($G$31:$G$130)-SUMIF($K$31:$K$130,M$28,$G$31:$G$130)))))</f>
        <v/>
      </c>
      <c r="N68" s="157" t="str">
        <f t="shared" si="84"/>
        <v/>
      </c>
      <c r="O68" s="157" t="str">
        <f t="shared" si="84"/>
        <v/>
      </c>
      <c r="P68" s="157" t="str">
        <f t="shared" si="84"/>
        <v/>
      </c>
      <c r="Q68" s="157" t="str">
        <f t="shared" si="84"/>
        <v/>
      </c>
      <c r="R68" s="157" t="str">
        <f t="shared" si="84"/>
        <v/>
      </c>
      <c r="S68" s="157" t="str">
        <f t="shared" si="84"/>
        <v/>
      </c>
      <c r="T68" s="157" t="str">
        <f t="shared" si="84"/>
        <v/>
      </c>
      <c r="U68" s="157" t="str">
        <f t="shared" si="84"/>
        <v/>
      </c>
      <c r="V68" s="157" t="str">
        <f t="shared" si="84"/>
        <v/>
      </c>
      <c r="W68" s="157" t="str">
        <f t="shared" si="84"/>
        <v/>
      </c>
      <c r="X68" s="157" t="str">
        <f t="shared" si="84"/>
        <v/>
      </c>
      <c r="Y68" s="157" t="str">
        <f t="shared" si="84"/>
        <v/>
      </c>
      <c r="Z68" s="157" t="str">
        <f t="shared" si="84"/>
        <v/>
      </c>
      <c r="AA68" s="157" t="str">
        <f t="shared" si="84"/>
        <v/>
      </c>
      <c r="AB68" s="157" t="str">
        <f t="shared" si="84"/>
        <v/>
      </c>
      <c r="AC68" s="157" t="str">
        <f t="shared" si="84"/>
        <v/>
      </c>
      <c r="AD68" s="157" t="str">
        <f t="shared" si="84"/>
        <v/>
      </c>
      <c r="AE68" s="157" t="str">
        <f t="shared" si="84"/>
        <v/>
      </c>
      <c r="AF68" s="157" t="str">
        <f t="shared" si="84"/>
        <v/>
      </c>
      <c r="AG68" s="157" t="str">
        <f t="shared" si="84"/>
        <v/>
      </c>
      <c r="AH68" s="157" t="str">
        <f t="shared" si="84"/>
        <v/>
      </c>
      <c r="AI68" s="157" t="str">
        <f t="shared" si="84"/>
        <v/>
      </c>
      <c r="AJ68" s="157" t="str">
        <f t="shared" si="84"/>
        <v/>
      </c>
      <c r="AK68" s="157" t="str">
        <f t="shared" si="84"/>
        <v/>
      </c>
      <c r="AL68" s="157" t="str">
        <f t="shared" si="84"/>
        <v/>
      </c>
      <c r="AM68" s="157" t="str">
        <f t="shared" si="84"/>
        <v/>
      </c>
      <c r="AN68" s="157" t="str">
        <f t="shared" si="84"/>
        <v/>
      </c>
      <c r="AO68" s="157" t="str">
        <f t="shared" si="84"/>
        <v/>
      </c>
      <c r="AP68" s="157" t="str">
        <f t="shared" si="84"/>
        <v/>
      </c>
      <c r="AQ68" s="157" t="str">
        <f t="shared" si="84"/>
        <v/>
      </c>
      <c r="AR68" s="157" t="str">
        <f t="shared" si="84"/>
        <v/>
      </c>
      <c r="AS68" s="157" t="str">
        <f t="shared" ref="AS68:BT68" si="85">IF($C68="","",IF($K68=AS$28,AR68,AR68+SUMIF($K$31:$K$130,AS$28,$F$31:$F$130)*($G68/(SUM($G$31:$G$130)-SUMIF($K$31:$K$130,AS$28,$G$31:$G$130)))))</f>
        <v/>
      </c>
      <c r="AT68" s="157" t="str">
        <f t="shared" si="85"/>
        <v/>
      </c>
      <c r="AU68" s="157" t="str">
        <f t="shared" si="85"/>
        <v/>
      </c>
      <c r="AV68" s="157" t="str">
        <f t="shared" si="85"/>
        <v/>
      </c>
      <c r="AW68" s="157" t="str">
        <f t="shared" si="85"/>
        <v/>
      </c>
      <c r="AX68" s="157" t="str">
        <f t="shared" si="85"/>
        <v/>
      </c>
      <c r="AY68" s="157" t="str">
        <f t="shared" si="85"/>
        <v/>
      </c>
      <c r="AZ68" s="157" t="str">
        <f t="shared" si="85"/>
        <v/>
      </c>
      <c r="BA68" s="157" t="str">
        <f t="shared" si="85"/>
        <v/>
      </c>
      <c r="BB68" s="157" t="str">
        <f t="shared" si="85"/>
        <v/>
      </c>
      <c r="BC68" s="157" t="str">
        <f t="shared" si="85"/>
        <v/>
      </c>
      <c r="BD68" s="157" t="str">
        <f t="shared" si="85"/>
        <v/>
      </c>
      <c r="BE68" s="157" t="str">
        <f t="shared" si="85"/>
        <v/>
      </c>
      <c r="BF68" s="157" t="str">
        <f t="shared" si="85"/>
        <v/>
      </c>
      <c r="BG68" s="157" t="str">
        <f t="shared" si="85"/>
        <v/>
      </c>
      <c r="BH68" s="157" t="str">
        <f t="shared" si="85"/>
        <v/>
      </c>
      <c r="BI68" s="157" t="str">
        <f t="shared" si="85"/>
        <v/>
      </c>
      <c r="BJ68" s="157" t="str">
        <f t="shared" si="85"/>
        <v/>
      </c>
      <c r="BK68" s="157" t="str">
        <f t="shared" si="85"/>
        <v/>
      </c>
      <c r="BL68" s="157" t="str">
        <f t="shared" si="85"/>
        <v/>
      </c>
      <c r="BM68" s="157" t="str">
        <f t="shared" si="85"/>
        <v/>
      </c>
      <c r="BN68" s="157" t="str">
        <f t="shared" si="85"/>
        <v/>
      </c>
      <c r="BO68" s="157" t="str">
        <f t="shared" si="85"/>
        <v/>
      </c>
      <c r="BP68" s="157" t="str">
        <f t="shared" si="85"/>
        <v/>
      </c>
      <c r="BQ68" s="157" t="str">
        <f t="shared" si="85"/>
        <v/>
      </c>
      <c r="BR68" s="157" t="str">
        <f t="shared" si="85"/>
        <v/>
      </c>
      <c r="BS68" s="157" t="str">
        <f t="shared" si="85"/>
        <v/>
      </c>
      <c r="BT68" s="157" t="str">
        <f t="shared" si="85"/>
        <v/>
      </c>
    </row>
    <row r="69" spans="2:72" ht="16.5" hidden="1" thickBot="1" x14ac:dyDescent="0.3">
      <c r="B69" s="153" t="str">
        <f t="shared" si="6"/>
        <v/>
      </c>
      <c r="C69" s="143" t="str">
        <f>'הגבלה לסכום מבוקש (1)'!C69</f>
        <v/>
      </c>
      <c r="D69" s="132" t="str">
        <f>'הגבלה לסכום מבוקש (1)'!U69</f>
        <v/>
      </c>
      <c r="E69" s="144"/>
      <c r="F69" s="154" t="str">
        <f t="shared" si="7"/>
        <v/>
      </c>
      <c r="G69" s="145" t="str">
        <f t="shared" si="8"/>
        <v/>
      </c>
      <c r="H69" s="154" t="str">
        <f t="shared" si="9"/>
        <v/>
      </c>
      <c r="J69" s="155">
        <f t="shared" ca="1" si="72"/>
        <v>0</v>
      </c>
      <c r="K69" s="156">
        <f ca="1">IF(J69=1,MAX($K$30:K68)+1,0)</f>
        <v>0</v>
      </c>
      <c r="L69" s="157" t="str">
        <f t="shared" si="73"/>
        <v/>
      </c>
      <c r="M69" s="157" t="str">
        <f t="shared" ref="M69:AR69" si="86">IF($C69="","",IF($K69=M$28,L69,L69+SUMIF($K$31:$K$130,M$28,$F$31:$F$130)*($G69/(SUM($G$31:$G$130)-SUMIF($K$31:$K$130,M$28,$G$31:$G$130)))))</f>
        <v/>
      </c>
      <c r="N69" s="157" t="str">
        <f t="shared" si="86"/>
        <v/>
      </c>
      <c r="O69" s="157" t="str">
        <f t="shared" si="86"/>
        <v/>
      </c>
      <c r="P69" s="157" t="str">
        <f t="shared" si="86"/>
        <v/>
      </c>
      <c r="Q69" s="157" t="str">
        <f t="shared" si="86"/>
        <v/>
      </c>
      <c r="R69" s="157" t="str">
        <f t="shared" si="86"/>
        <v/>
      </c>
      <c r="S69" s="157" t="str">
        <f t="shared" si="86"/>
        <v/>
      </c>
      <c r="T69" s="157" t="str">
        <f t="shared" si="86"/>
        <v/>
      </c>
      <c r="U69" s="157" t="str">
        <f t="shared" si="86"/>
        <v/>
      </c>
      <c r="V69" s="157" t="str">
        <f t="shared" si="86"/>
        <v/>
      </c>
      <c r="W69" s="157" t="str">
        <f t="shared" si="86"/>
        <v/>
      </c>
      <c r="X69" s="157" t="str">
        <f t="shared" si="86"/>
        <v/>
      </c>
      <c r="Y69" s="157" t="str">
        <f t="shared" si="86"/>
        <v/>
      </c>
      <c r="Z69" s="157" t="str">
        <f t="shared" si="86"/>
        <v/>
      </c>
      <c r="AA69" s="157" t="str">
        <f t="shared" si="86"/>
        <v/>
      </c>
      <c r="AB69" s="157" t="str">
        <f t="shared" si="86"/>
        <v/>
      </c>
      <c r="AC69" s="157" t="str">
        <f t="shared" si="86"/>
        <v/>
      </c>
      <c r="AD69" s="157" t="str">
        <f t="shared" si="86"/>
        <v/>
      </c>
      <c r="AE69" s="157" t="str">
        <f t="shared" si="86"/>
        <v/>
      </c>
      <c r="AF69" s="157" t="str">
        <f t="shared" si="86"/>
        <v/>
      </c>
      <c r="AG69" s="157" t="str">
        <f t="shared" si="86"/>
        <v/>
      </c>
      <c r="AH69" s="157" t="str">
        <f t="shared" si="86"/>
        <v/>
      </c>
      <c r="AI69" s="157" t="str">
        <f t="shared" si="86"/>
        <v/>
      </c>
      <c r="AJ69" s="157" t="str">
        <f t="shared" si="86"/>
        <v/>
      </c>
      <c r="AK69" s="157" t="str">
        <f t="shared" si="86"/>
        <v/>
      </c>
      <c r="AL69" s="157" t="str">
        <f t="shared" si="86"/>
        <v/>
      </c>
      <c r="AM69" s="157" t="str">
        <f t="shared" si="86"/>
        <v/>
      </c>
      <c r="AN69" s="157" t="str">
        <f t="shared" si="86"/>
        <v/>
      </c>
      <c r="AO69" s="157" t="str">
        <f t="shared" si="86"/>
        <v/>
      </c>
      <c r="AP69" s="157" t="str">
        <f t="shared" si="86"/>
        <v/>
      </c>
      <c r="AQ69" s="157" t="str">
        <f t="shared" si="86"/>
        <v/>
      </c>
      <c r="AR69" s="157" t="str">
        <f t="shared" si="86"/>
        <v/>
      </c>
      <c r="AS69" s="157" t="str">
        <f t="shared" ref="AS69:BT69" si="87">IF($C69="","",IF($K69=AS$28,AR69,AR69+SUMIF($K$31:$K$130,AS$28,$F$31:$F$130)*($G69/(SUM($G$31:$G$130)-SUMIF($K$31:$K$130,AS$28,$G$31:$G$130)))))</f>
        <v/>
      </c>
      <c r="AT69" s="157" t="str">
        <f t="shared" si="87"/>
        <v/>
      </c>
      <c r="AU69" s="157" t="str">
        <f t="shared" si="87"/>
        <v/>
      </c>
      <c r="AV69" s="157" t="str">
        <f t="shared" si="87"/>
        <v/>
      </c>
      <c r="AW69" s="157" t="str">
        <f t="shared" si="87"/>
        <v/>
      </c>
      <c r="AX69" s="157" t="str">
        <f t="shared" si="87"/>
        <v/>
      </c>
      <c r="AY69" s="157" t="str">
        <f t="shared" si="87"/>
        <v/>
      </c>
      <c r="AZ69" s="157" t="str">
        <f t="shared" si="87"/>
        <v/>
      </c>
      <c r="BA69" s="157" t="str">
        <f t="shared" si="87"/>
        <v/>
      </c>
      <c r="BB69" s="157" t="str">
        <f t="shared" si="87"/>
        <v/>
      </c>
      <c r="BC69" s="157" t="str">
        <f t="shared" si="87"/>
        <v/>
      </c>
      <c r="BD69" s="157" t="str">
        <f t="shared" si="87"/>
        <v/>
      </c>
      <c r="BE69" s="157" t="str">
        <f t="shared" si="87"/>
        <v/>
      </c>
      <c r="BF69" s="157" t="str">
        <f t="shared" si="87"/>
        <v/>
      </c>
      <c r="BG69" s="157" t="str">
        <f t="shared" si="87"/>
        <v/>
      </c>
      <c r="BH69" s="157" t="str">
        <f t="shared" si="87"/>
        <v/>
      </c>
      <c r="BI69" s="157" t="str">
        <f t="shared" si="87"/>
        <v/>
      </c>
      <c r="BJ69" s="157" t="str">
        <f t="shared" si="87"/>
        <v/>
      </c>
      <c r="BK69" s="157" t="str">
        <f t="shared" si="87"/>
        <v/>
      </c>
      <c r="BL69" s="157" t="str">
        <f t="shared" si="87"/>
        <v/>
      </c>
      <c r="BM69" s="157" t="str">
        <f t="shared" si="87"/>
        <v/>
      </c>
      <c r="BN69" s="157" t="str">
        <f t="shared" si="87"/>
        <v/>
      </c>
      <c r="BO69" s="157" t="str">
        <f t="shared" si="87"/>
        <v/>
      </c>
      <c r="BP69" s="157" t="str">
        <f t="shared" si="87"/>
        <v/>
      </c>
      <c r="BQ69" s="157" t="str">
        <f t="shared" si="87"/>
        <v/>
      </c>
      <c r="BR69" s="157" t="str">
        <f t="shared" si="87"/>
        <v/>
      </c>
      <c r="BS69" s="157" t="str">
        <f t="shared" si="87"/>
        <v/>
      </c>
      <c r="BT69" s="157" t="str">
        <f t="shared" si="87"/>
        <v/>
      </c>
    </row>
    <row r="70" spans="2:72" ht="16.5" hidden="1" thickBot="1" x14ac:dyDescent="0.3">
      <c r="B70" s="153" t="str">
        <f t="shared" si="6"/>
        <v/>
      </c>
      <c r="C70" s="143" t="str">
        <f>'הגבלה לסכום מבוקש (1)'!C70</f>
        <v/>
      </c>
      <c r="D70" s="132" t="str">
        <f>'הגבלה לסכום מבוקש (1)'!U70</f>
        <v/>
      </c>
      <c r="E70" s="144"/>
      <c r="F70" s="154" t="str">
        <f t="shared" si="7"/>
        <v/>
      </c>
      <c r="G70" s="145" t="str">
        <f t="shared" si="8"/>
        <v/>
      </c>
      <c r="H70" s="154" t="str">
        <f t="shared" si="9"/>
        <v/>
      </c>
      <c r="J70" s="155">
        <f t="shared" ca="1" si="72"/>
        <v>0</v>
      </c>
      <c r="K70" s="156">
        <f ca="1">IF(J70=1,MAX($K$30:K69)+1,0)</f>
        <v>0</v>
      </c>
      <c r="L70" s="157" t="str">
        <f t="shared" si="73"/>
        <v/>
      </c>
      <c r="M70" s="157" t="str">
        <f t="shared" ref="M70:AR70" si="88">IF($C70="","",IF($K70=M$28,L70,L70+SUMIF($K$31:$K$130,M$28,$F$31:$F$130)*($G70/(SUM($G$31:$G$130)-SUMIF($K$31:$K$130,M$28,$G$31:$G$130)))))</f>
        <v/>
      </c>
      <c r="N70" s="157" t="str">
        <f t="shared" si="88"/>
        <v/>
      </c>
      <c r="O70" s="157" t="str">
        <f t="shared" si="88"/>
        <v/>
      </c>
      <c r="P70" s="157" t="str">
        <f t="shared" si="88"/>
        <v/>
      </c>
      <c r="Q70" s="157" t="str">
        <f t="shared" si="88"/>
        <v/>
      </c>
      <c r="R70" s="157" t="str">
        <f t="shared" si="88"/>
        <v/>
      </c>
      <c r="S70" s="157" t="str">
        <f t="shared" si="88"/>
        <v/>
      </c>
      <c r="T70" s="157" t="str">
        <f t="shared" si="88"/>
        <v/>
      </c>
      <c r="U70" s="157" t="str">
        <f t="shared" si="88"/>
        <v/>
      </c>
      <c r="V70" s="157" t="str">
        <f t="shared" si="88"/>
        <v/>
      </c>
      <c r="W70" s="157" t="str">
        <f t="shared" si="88"/>
        <v/>
      </c>
      <c r="X70" s="157" t="str">
        <f t="shared" si="88"/>
        <v/>
      </c>
      <c r="Y70" s="157" t="str">
        <f t="shared" si="88"/>
        <v/>
      </c>
      <c r="Z70" s="157" t="str">
        <f t="shared" si="88"/>
        <v/>
      </c>
      <c r="AA70" s="157" t="str">
        <f t="shared" si="88"/>
        <v/>
      </c>
      <c r="AB70" s="157" t="str">
        <f t="shared" si="88"/>
        <v/>
      </c>
      <c r="AC70" s="157" t="str">
        <f t="shared" si="88"/>
        <v/>
      </c>
      <c r="AD70" s="157" t="str">
        <f t="shared" si="88"/>
        <v/>
      </c>
      <c r="AE70" s="157" t="str">
        <f t="shared" si="88"/>
        <v/>
      </c>
      <c r="AF70" s="157" t="str">
        <f t="shared" si="88"/>
        <v/>
      </c>
      <c r="AG70" s="157" t="str">
        <f t="shared" si="88"/>
        <v/>
      </c>
      <c r="AH70" s="157" t="str">
        <f t="shared" si="88"/>
        <v/>
      </c>
      <c r="AI70" s="157" t="str">
        <f t="shared" si="88"/>
        <v/>
      </c>
      <c r="AJ70" s="157" t="str">
        <f t="shared" si="88"/>
        <v/>
      </c>
      <c r="AK70" s="157" t="str">
        <f t="shared" si="88"/>
        <v/>
      </c>
      <c r="AL70" s="157" t="str">
        <f t="shared" si="88"/>
        <v/>
      </c>
      <c r="AM70" s="157" t="str">
        <f t="shared" si="88"/>
        <v/>
      </c>
      <c r="AN70" s="157" t="str">
        <f t="shared" si="88"/>
        <v/>
      </c>
      <c r="AO70" s="157" t="str">
        <f t="shared" si="88"/>
        <v/>
      </c>
      <c r="AP70" s="157" t="str">
        <f t="shared" si="88"/>
        <v/>
      </c>
      <c r="AQ70" s="157" t="str">
        <f t="shared" si="88"/>
        <v/>
      </c>
      <c r="AR70" s="157" t="str">
        <f t="shared" si="88"/>
        <v/>
      </c>
      <c r="AS70" s="157" t="str">
        <f t="shared" ref="AS70:BT70" si="89">IF($C70="","",IF($K70=AS$28,AR70,AR70+SUMIF($K$31:$K$130,AS$28,$F$31:$F$130)*($G70/(SUM($G$31:$G$130)-SUMIF($K$31:$K$130,AS$28,$G$31:$G$130)))))</f>
        <v/>
      </c>
      <c r="AT70" s="157" t="str">
        <f t="shared" si="89"/>
        <v/>
      </c>
      <c r="AU70" s="157" t="str">
        <f t="shared" si="89"/>
        <v/>
      </c>
      <c r="AV70" s="157" t="str">
        <f t="shared" si="89"/>
        <v/>
      </c>
      <c r="AW70" s="157" t="str">
        <f t="shared" si="89"/>
        <v/>
      </c>
      <c r="AX70" s="157" t="str">
        <f t="shared" si="89"/>
        <v/>
      </c>
      <c r="AY70" s="157" t="str">
        <f t="shared" si="89"/>
        <v/>
      </c>
      <c r="AZ70" s="157" t="str">
        <f t="shared" si="89"/>
        <v/>
      </c>
      <c r="BA70" s="157" t="str">
        <f t="shared" si="89"/>
        <v/>
      </c>
      <c r="BB70" s="157" t="str">
        <f t="shared" si="89"/>
        <v/>
      </c>
      <c r="BC70" s="157" t="str">
        <f t="shared" si="89"/>
        <v/>
      </c>
      <c r="BD70" s="157" t="str">
        <f t="shared" si="89"/>
        <v/>
      </c>
      <c r="BE70" s="157" t="str">
        <f t="shared" si="89"/>
        <v/>
      </c>
      <c r="BF70" s="157" t="str">
        <f t="shared" si="89"/>
        <v/>
      </c>
      <c r="BG70" s="157" t="str">
        <f t="shared" si="89"/>
        <v/>
      </c>
      <c r="BH70" s="157" t="str">
        <f t="shared" si="89"/>
        <v/>
      </c>
      <c r="BI70" s="157" t="str">
        <f t="shared" si="89"/>
        <v/>
      </c>
      <c r="BJ70" s="157" t="str">
        <f t="shared" si="89"/>
        <v/>
      </c>
      <c r="BK70" s="157" t="str">
        <f t="shared" si="89"/>
        <v/>
      </c>
      <c r="BL70" s="157" t="str">
        <f t="shared" si="89"/>
        <v/>
      </c>
      <c r="BM70" s="157" t="str">
        <f t="shared" si="89"/>
        <v/>
      </c>
      <c r="BN70" s="157" t="str">
        <f t="shared" si="89"/>
        <v/>
      </c>
      <c r="BO70" s="157" t="str">
        <f t="shared" si="89"/>
        <v/>
      </c>
      <c r="BP70" s="157" t="str">
        <f t="shared" si="89"/>
        <v/>
      </c>
      <c r="BQ70" s="157" t="str">
        <f t="shared" si="89"/>
        <v/>
      </c>
      <c r="BR70" s="157" t="str">
        <f t="shared" si="89"/>
        <v/>
      </c>
      <c r="BS70" s="157" t="str">
        <f t="shared" si="89"/>
        <v/>
      </c>
      <c r="BT70" s="157" t="str">
        <f t="shared" si="89"/>
        <v/>
      </c>
    </row>
    <row r="71" spans="2:72" ht="16.5" hidden="1" thickBot="1" x14ac:dyDescent="0.3">
      <c r="B71" s="153" t="str">
        <f t="shared" si="6"/>
        <v/>
      </c>
      <c r="C71" s="143" t="str">
        <f>'הגבלה לסכום מבוקש (1)'!C71</f>
        <v/>
      </c>
      <c r="D71" s="132" t="str">
        <f>'הגבלה לסכום מבוקש (1)'!U71</f>
        <v/>
      </c>
      <c r="E71" s="144"/>
      <c r="F71" s="154" t="str">
        <f t="shared" si="7"/>
        <v/>
      </c>
      <c r="G71" s="145" t="str">
        <f t="shared" si="8"/>
        <v/>
      </c>
      <c r="H71" s="154" t="str">
        <f t="shared" si="9"/>
        <v/>
      </c>
      <c r="J71" s="155">
        <f t="shared" ca="1" si="72"/>
        <v>0</v>
      </c>
      <c r="K71" s="156">
        <f ca="1">IF(J71=1,MAX($K$30:K70)+1,0)</f>
        <v>0</v>
      </c>
      <c r="L71" s="157" t="str">
        <f t="shared" si="73"/>
        <v/>
      </c>
      <c r="M71" s="157" t="str">
        <f t="shared" ref="M71:AR71" si="90">IF($C71="","",IF($K71=M$28,L71,L71+SUMIF($K$31:$K$130,M$28,$F$31:$F$130)*($G71/(SUM($G$31:$G$130)-SUMIF($K$31:$K$130,M$28,$G$31:$G$130)))))</f>
        <v/>
      </c>
      <c r="N71" s="157" t="str">
        <f t="shared" si="90"/>
        <v/>
      </c>
      <c r="O71" s="157" t="str">
        <f t="shared" si="90"/>
        <v/>
      </c>
      <c r="P71" s="157" t="str">
        <f t="shared" si="90"/>
        <v/>
      </c>
      <c r="Q71" s="157" t="str">
        <f t="shared" si="90"/>
        <v/>
      </c>
      <c r="R71" s="157" t="str">
        <f t="shared" si="90"/>
        <v/>
      </c>
      <c r="S71" s="157" t="str">
        <f t="shared" si="90"/>
        <v/>
      </c>
      <c r="T71" s="157" t="str">
        <f t="shared" si="90"/>
        <v/>
      </c>
      <c r="U71" s="157" t="str">
        <f t="shared" si="90"/>
        <v/>
      </c>
      <c r="V71" s="157" t="str">
        <f t="shared" si="90"/>
        <v/>
      </c>
      <c r="W71" s="157" t="str">
        <f t="shared" si="90"/>
        <v/>
      </c>
      <c r="X71" s="157" t="str">
        <f t="shared" si="90"/>
        <v/>
      </c>
      <c r="Y71" s="157" t="str">
        <f t="shared" si="90"/>
        <v/>
      </c>
      <c r="Z71" s="157" t="str">
        <f t="shared" si="90"/>
        <v/>
      </c>
      <c r="AA71" s="157" t="str">
        <f t="shared" si="90"/>
        <v/>
      </c>
      <c r="AB71" s="157" t="str">
        <f t="shared" si="90"/>
        <v/>
      </c>
      <c r="AC71" s="157" t="str">
        <f t="shared" si="90"/>
        <v/>
      </c>
      <c r="AD71" s="157" t="str">
        <f t="shared" si="90"/>
        <v/>
      </c>
      <c r="AE71" s="157" t="str">
        <f t="shared" si="90"/>
        <v/>
      </c>
      <c r="AF71" s="157" t="str">
        <f t="shared" si="90"/>
        <v/>
      </c>
      <c r="AG71" s="157" t="str">
        <f t="shared" si="90"/>
        <v/>
      </c>
      <c r="AH71" s="157" t="str">
        <f t="shared" si="90"/>
        <v/>
      </c>
      <c r="AI71" s="157" t="str">
        <f t="shared" si="90"/>
        <v/>
      </c>
      <c r="AJ71" s="157" t="str">
        <f t="shared" si="90"/>
        <v/>
      </c>
      <c r="AK71" s="157" t="str">
        <f t="shared" si="90"/>
        <v/>
      </c>
      <c r="AL71" s="157" t="str">
        <f t="shared" si="90"/>
        <v/>
      </c>
      <c r="AM71" s="157" t="str">
        <f t="shared" si="90"/>
        <v/>
      </c>
      <c r="AN71" s="157" t="str">
        <f t="shared" si="90"/>
        <v/>
      </c>
      <c r="AO71" s="157" t="str">
        <f t="shared" si="90"/>
        <v/>
      </c>
      <c r="AP71" s="157" t="str">
        <f t="shared" si="90"/>
        <v/>
      </c>
      <c r="AQ71" s="157" t="str">
        <f t="shared" si="90"/>
        <v/>
      </c>
      <c r="AR71" s="157" t="str">
        <f t="shared" si="90"/>
        <v/>
      </c>
      <c r="AS71" s="157" t="str">
        <f t="shared" ref="AS71:BT71" si="91">IF($C71="","",IF($K71=AS$28,AR71,AR71+SUMIF($K$31:$K$130,AS$28,$F$31:$F$130)*($G71/(SUM($G$31:$G$130)-SUMIF($K$31:$K$130,AS$28,$G$31:$G$130)))))</f>
        <v/>
      </c>
      <c r="AT71" s="157" t="str">
        <f t="shared" si="91"/>
        <v/>
      </c>
      <c r="AU71" s="157" t="str">
        <f t="shared" si="91"/>
        <v/>
      </c>
      <c r="AV71" s="157" t="str">
        <f t="shared" si="91"/>
        <v/>
      </c>
      <c r="AW71" s="157" t="str">
        <f t="shared" si="91"/>
        <v/>
      </c>
      <c r="AX71" s="157" t="str">
        <f t="shared" si="91"/>
        <v/>
      </c>
      <c r="AY71" s="157" t="str">
        <f t="shared" si="91"/>
        <v/>
      </c>
      <c r="AZ71" s="157" t="str">
        <f t="shared" si="91"/>
        <v/>
      </c>
      <c r="BA71" s="157" t="str">
        <f t="shared" si="91"/>
        <v/>
      </c>
      <c r="BB71" s="157" t="str">
        <f t="shared" si="91"/>
        <v/>
      </c>
      <c r="BC71" s="157" t="str">
        <f t="shared" si="91"/>
        <v/>
      </c>
      <c r="BD71" s="157" t="str">
        <f t="shared" si="91"/>
        <v/>
      </c>
      <c r="BE71" s="157" t="str">
        <f t="shared" si="91"/>
        <v/>
      </c>
      <c r="BF71" s="157" t="str">
        <f t="shared" si="91"/>
        <v/>
      </c>
      <c r="BG71" s="157" t="str">
        <f t="shared" si="91"/>
        <v/>
      </c>
      <c r="BH71" s="157" t="str">
        <f t="shared" si="91"/>
        <v/>
      </c>
      <c r="BI71" s="157" t="str">
        <f t="shared" si="91"/>
        <v/>
      </c>
      <c r="BJ71" s="157" t="str">
        <f t="shared" si="91"/>
        <v/>
      </c>
      <c r="BK71" s="157" t="str">
        <f t="shared" si="91"/>
        <v/>
      </c>
      <c r="BL71" s="157" t="str">
        <f t="shared" si="91"/>
        <v/>
      </c>
      <c r="BM71" s="157" t="str">
        <f t="shared" si="91"/>
        <v/>
      </c>
      <c r="BN71" s="157" t="str">
        <f t="shared" si="91"/>
        <v/>
      </c>
      <c r="BO71" s="157" t="str">
        <f t="shared" si="91"/>
        <v/>
      </c>
      <c r="BP71" s="157" t="str">
        <f t="shared" si="91"/>
        <v/>
      </c>
      <c r="BQ71" s="157" t="str">
        <f t="shared" si="91"/>
        <v/>
      </c>
      <c r="BR71" s="157" t="str">
        <f t="shared" si="91"/>
        <v/>
      </c>
      <c r="BS71" s="157" t="str">
        <f t="shared" si="91"/>
        <v/>
      </c>
      <c r="BT71" s="157" t="str">
        <f t="shared" si="91"/>
        <v/>
      </c>
    </row>
    <row r="72" spans="2:72" ht="16.5" hidden="1" thickBot="1" x14ac:dyDescent="0.3">
      <c r="B72" s="153" t="str">
        <f t="shared" si="6"/>
        <v/>
      </c>
      <c r="C72" s="143" t="str">
        <f>'הגבלה לסכום מבוקש (1)'!C72</f>
        <v/>
      </c>
      <c r="D72" s="132" t="str">
        <f>'הגבלה לסכום מבוקש (1)'!U72</f>
        <v/>
      </c>
      <c r="E72" s="144"/>
      <c r="F72" s="154" t="str">
        <f t="shared" si="7"/>
        <v/>
      </c>
      <c r="G72" s="145" t="str">
        <f t="shared" si="8"/>
        <v/>
      </c>
      <c r="H72" s="154" t="str">
        <f t="shared" si="9"/>
        <v/>
      </c>
      <c r="J72" s="155">
        <f t="shared" ca="1" si="72"/>
        <v>0</v>
      </c>
      <c r="K72" s="156">
        <f ca="1">IF(J72=1,MAX($K$30:K71)+1,0)</f>
        <v>0</v>
      </c>
      <c r="L72" s="157" t="str">
        <f t="shared" si="73"/>
        <v/>
      </c>
      <c r="M72" s="157" t="str">
        <f t="shared" ref="M72:AR72" si="92">IF($C72="","",IF($K72=M$28,L72,L72+SUMIF($K$31:$K$130,M$28,$F$31:$F$130)*($G72/(SUM($G$31:$G$130)-SUMIF($K$31:$K$130,M$28,$G$31:$G$130)))))</f>
        <v/>
      </c>
      <c r="N72" s="157" t="str">
        <f t="shared" si="92"/>
        <v/>
      </c>
      <c r="O72" s="157" t="str">
        <f t="shared" si="92"/>
        <v/>
      </c>
      <c r="P72" s="157" t="str">
        <f t="shared" si="92"/>
        <v/>
      </c>
      <c r="Q72" s="157" t="str">
        <f t="shared" si="92"/>
        <v/>
      </c>
      <c r="R72" s="157" t="str">
        <f t="shared" si="92"/>
        <v/>
      </c>
      <c r="S72" s="157" t="str">
        <f t="shared" si="92"/>
        <v/>
      </c>
      <c r="T72" s="157" t="str">
        <f t="shared" si="92"/>
        <v/>
      </c>
      <c r="U72" s="157" t="str">
        <f t="shared" si="92"/>
        <v/>
      </c>
      <c r="V72" s="157" t="str">
        <f t="shared" si="92"/>
        <v/>
      </c>
      <c r="W72" s="157" t="str">
        <f t="shared" si="92"/>
        <v/>
      </c>
      <c r="X72" s="157" t="str">
        <f t="shared" si="92"/>
        <v/>
      </c>
      <c r="Y72" s="157" t="str">
        <f t="shared" si="92"/>
        <v/>
      </c>
      <c r="Z72" s="157" t="str">
        <f t="shared" si="92"/>
        <v/>
      </c>
      <c r="AA72" s="157" t="str">
        <f t="shared" si="92"/>
        <v/>
      </c>
      <c r="AB72" s="157" t="str">
        <f t="shared" si="92"/>
        <v/>
      </c>
      <c r="AC72" s="157" t="str">
        <f t="shared" si="92"/>
        <v/>
      </c>
      <c r="AD72" s="157" t="str">
        <f t="shared" si="92"/>
        <v/>
      </c>
      <c r="AE72" s="157" t="str">
        <f t="shared" si="92"/>
        <v/>
      </c>
      <c r="AF72" s="157" t="str">
        <f t="shared" si="92"/>
        <v/>
      </c>
      <c r="AG72" s="157" t="str">
        <f t="shared" si="92"/>
        <v/>
      </c>
      <c r="AH72" s="157" t="str">
        <f t="shared" si="92"/>
        <v/>
      </c>
      <c r="AI72" s="157" t="str">
        <f t="shared" si="92"/>
        <v/>
      </c>
      <c r="AJ72" s="157" t="str">
        <f t="shared" si="92"/>
        <v/>
      </c>
      <c r="AK72" s="157" t="str">
        <f t="shared" si="92"/>
        <v/>
      </c>
      <c r="AL72" s="157" t="str">
        <f t="shared" si="92"/>
        <v/>
      </c>
      <c r="AM72" s="157" t="str">
        <f t="shared" si="92"/>
        <v/>
      </c>
      <c r="AN72" s="157" t="str">
        <f t="shared" si="92"/>
        <v/>
      </c>
      <c r="AO72" s="157" t="str">
        <f t="shared" si="92"/>
        <v/>
      </c>
      <c r="AP72" s="157" t="str">
        <f t="shared" si="92"/>
        <v/>
      </c>
      <c r="AQ72" s="157" t="str">
        <f t="shared" si="92"/>
        <v/>
      </c>
      <c r="AR72" s="157" t="str">
        <f t="shared" si="92"/>
        <v/>
      </c>
      <c r="AS72" s="157" t="str">
        <f t="shared" ref="AS72:BT72" si="93">IF($C72="","",IF($K72=AS$28,AR72,AR72+SUMIF($K$31:$K$130,AS$28,$F$31:$F$130)*($G72/(SUM($G$31:$G$130)-SUMIF($K$31:$K$130,AS$28,$G$31:$G$130)))))</f>
        <v/>
      </c>
      <c r="AT72" s="157" t="str">
        <f t="shared" si="93"/>
        <v/>
      </c>
      <c r="AU72" s="157" t="str">
        <f t="shared" si="93"/>
        <v/>
      </c>
      <c r="AV72" s="157" t="str">
        <f t="shared" si="93"/>
        <v/>
      </c>
      <c r="AW72" s="157" t="str">
        <f t="shared" si="93"/>
        <v/>
      </c>
      <c r="AX72" s="157" t="str">
        <f t="shared" si="93"/>
        <v/>
      </c>
      <c r="AY72" s="157" t="str">
        <f t="shared" si="93"/>
        <v/>
      </c>
      <c r="AZ72" s="157" t="str">
        <f t="shared" si="93"/>
        <v/>
      </c>
      <c r="BA72" s="157" t="str">
        <f t="shared" si="93"/>
        <v/>
      </c>
      <c r="BB72" s="157" t="str">
        <f t="shared" si="93"/>
        <v/>
      </c>
      <c r="BC72" s="157" t="str">
        <f t="shared" si="93"/>
        <v/>
      </c>
      <c r="BD72" s="157" t="str">
        <f t="shared" si="93"/>
        <v/>
      </c>
      <c r="BE72" s="157" t="str">
        <f t="shared" si="93"/>
        <v/>
      </c>
      <c r="BF72" s="157" t="str">
        <f t="shared" si="93"/>
        <v/>
      </c>
      <c r="BG72" s="157" t="str">
        <f t="shared" si="93"/>
        <v/>
      </c>
      <c r="BH72" s="157" t="str">
        <f t="shared" si="93"/>
        <v/>
      </c>
      <c r="BI72" s="157" t="str">
        <f t="shared" si="93"/>
        <v/>
      </c>
      <c r="BJ72" s="157" t="str">
        <f t="shared" si="93"/>
        <v/>
      </c>
      <c r="BK72" s="157" t="str">
        <f t="shared" si="93"/>
        <v/>
      </c>
      <c r="BL72" s="157" t="str">
        <f t="shared" si="93"/>
        <v/>
      </c>
      <c r="BM72" s="157" t="str">
        <f t="shared" si="93"/>
        <v/>
      </c>
      <c r="BN72" s="157" t="str">
        <f t="shared" si="93"/>
        <v/>
      </c>
      <c r="BO72" s="157" t="str">
        <f t="shared" si="93"/>
        <v/>
      </c>
      <c r="BP72" s="157" t="str">
        <f t="shared" si="93"/>
        <v/>
      </c>
      <c r="BQ72" s="157" t="str">
        <f t="shared" si="93"/>
        <v/>
      </c>
      <c r="BR72" s="157" t="str">
        <f t="shared" si="93"/>
        <v/>
      </c>
      <c r="BS72" s="157" t="str">
        <f t="shared" si="93"/>
        <v/>
      </c>
      <c r="BT72" s="157" t="str">
        <f t="shared" si="93"/>
        <v/>
      </c>
    </row>
    <row r="73" spans="2:72" ht="16.5" hidden="1" thickBot="1" x14ac:dyDescent="0.3">
      <c r="B73" s="153" t="str">
        <f t="shared" si="6"/>
        <v/>
      </c>
      <c r="C73" s="143" t="str">
        <f>'הגבלה לסכום מבוקש (1)'!C73</f>
        <v/>
      </c>
      <c r="D73" s="132" t="str">
        <f>'הגבלה לסכום מבוקש (1)'!U73</f>
        <v/>
      </c>
      <c r="E73" s="144"/>
      <c r="F73" s="154" t="str">
        <f t="shared" si="7"/>
        <v/>
      </c>
      <c r="G73" s="145" t="str">
        <f t="shared" si="8"/>
        <v/>
      </c>
      <c r="H73" s="154" t="str">
        <f t="shared" si="9"/>
        <v/>
      </c>
      <c r="J73" s="155">
        <f t="shared" ca="1" si="72"/>
        <v>0</v>
      </c>
      <c r="K73" s="156">
        <f ca="1">IF(J73=1,MAX($K$30:K72)+1,0)</f>
        <v>0</v>
      </c>
      <c r="L73" s="157" t="str">
        <f t="shared" si="73"/>
        <v/>
      </c>
      <c r="M73" s="157" t="str">
        <f t="shared" ref="M73:AR73" si="94">IF($C73="","",IF($K73=M$28,L73,L73+SUMIF($K$31:$K$130,M$28,$F$31:$F$130)*($G73/(SUM($G$31:$G$130)-SUMIF($K$31:$K$130,M$28,$G$31:$G$130)))))</f>
        <v/>
      </c>
      <c r="N73" s="157" t="str">
        <f t="shared" si="94"/>
        <v/>
      </c>
      <c r="O73" s="157" t="str">
        <f t="shared" si="94"/>
        <v/>
      </c>
      <c r="P73" s="157" t="str">
        <f t="shared" si="94"/>
        <v/>
      </c>
      <c r="Q73" s="157" t="str">
        <f t="shared" si="94"/>
        <v/>
      </c>
      <c r="R73" s="157" t="str">
        <f t="shared" si="94"/>
        <v/>
      </c>
      <c r="S73" s="157" t="str">
        <f t="shared" si="94"/>
        <v/>
      </c>
      <c r="T73" s="157" t="str">
        <f t="shared" si="94"/>
        <v/>
      </c>
      <c r="U73" s="157" t="str">
        <f t="shared" si="94"/>
        <v/>
      </c>
      <c r="V73" s="157" t="str">
        <f t="shared" si="94"/>
        <v/>
      </c>
      <c r="W73" s="157" t="str">
        <f t="shared" si="94"/>
        <v/>
      </c>
      <c r="X73" s="157" t="str">
        <f t="shared" si="94"/>
        <v/>
      </c>
      <c r="Y73" s="157" t="str">
        <f t="shared" si="94"/>
        <v/>
      </c>
      <c r="Z73" s="157" t="str">
        <f t="shared" si="94"/>
        <v/>
      </c>
      <c r="AA73" s="157" t="str">
        <f t="shared" si="94"/>
        <v/>
      </c>
      <c r="AB73" s="157" t="str">
        <f t="shared" si="94"/>
        <v/>
      </c>
      <c r="AC73" s="157" t="str">
        <f t="shared" si="94"/>
        <v/>
      </c>
      <c r="AD73" s="157" t="str">
        <f t="shared" si="94"/>
        <v/>
      </c>
      <c r="AE73" s="157" t="str">
        <f t="shared" si="94"/>
        <v/>
      </c>
      <c r="AF73" s="157" t="str">
        <f t="shared" si="94"/>
        <v/>
      </c>
      <c r="AG73" s="157" t="str">
        <f t="shared" si="94"/>
        <v/>
      </c>
      <c r="AH73" s="157" t="str">
        <f t="shared" si="94"/>
        <v/>
      </c>
      <c r="AI73" s="157" t="str">
        <f t="shared" si="94"/>
        <v/>
      </c>
      <c r="AJ73" s="157" t="str">
        <f t="shared" si="94"/>
        <v/>
      </c>
      <c r="AK73" s="157" t="str">
        <f t="shared" si="94"/>
        <v/>
      </c>
      <c r="AL73" s="157" t="str">
        <f t="shared" si="94"/>
        <v/>
      </c>
      <c r="AM73" s="157" t="str">
        <f t="shared" si="94"/>
        <v/>
      </c>
      <c r="AN73" s="157" t="str">
        <f t="shared" si="94"/>
        <v/>
      </c>
      <c r="AO73" s="157" t="str">
        <f t="shared" si="94"/>
        <v/>
      </c>
      <c r="AP73" s="157" t="str">
        <f t="shared" si="94"/>
        <v/>
      </c>
      <c r="AQ73" s="157" t="str">
        <f t="shared" si="94"/>
        <v/>
      </c>
      <c r="AR73" s="157" t="str">
        <f t="shared" si="94"/>
        <v/>
      </c>
      <c r="AS73" s="157" t="str">
        <f t="shared" ref="AS73:BT73" si="95">IF($C73="","",IF($K73=AS$28,AR73,AR73+SUMIF($K$31:$K$130,AS$28,$F$31:$F$130)*($G73/(SUM($G$31:$G$130)-SUMIF($K$31:$K$130,AS$28,$G$31:$G$130)))))</f>
        <v/>
      </c>
      <c r="AT73" s="157" t="str">
        <f t="shared" si="95"/>
        <v/>
      </c>
      <c r="AU73" s="157" t="str">
        <f t="shared" si="95"/>
        <v/>
      </c>
      <c r="AV73" s="157" t="str">
        <f t="shared" si="95"/>
        <v/>
      </c>
      <c r="AW73" s="157" t="str">
        <f t="shared" si="95"/>
        <v/>
      </c>
      <c r="AX73" s="157" t="str">
        <f t="shared" si="95"/>
        <v/>
      </c>
      <c r="AY73" s="157" t="str">
        <f t="shared" si="95"/>
        <v/>
      </c>
      <c r="AZ73" s="157" t="str">
        <f t="shared" si="95"/>
        <v/>
      </c>
      <c r="BA73" s="157" t="str">
        <f t="shared" si="95"/>
        <v/>
      </c>
      <c r="BB73" s="157" t="str">
        <f t="shared" si="95"/>
        <v/>
      </c>
      <c r="BC73" s="157" t="str">
        <f t="shared" si="95"/>
        <v/>
      </c>
      <c r="BD73" s="157" t="str">
        <f t="shared" si="95"/>
        <v/>
      </c>
      <c r="BE73" s="157" t="str">
        <f t="shared" si="95"/>
        <v/>
      </c>
      <c r="BF73" s="157" t="str">
        <f t="shared" si="95"/>
        <v/>
      </c>
      <c r="BG73" s="157" t="str">
        <f t="shared" si="95"/>
        <v/>
      </c>
      <c r="BH73" s="157" t="str">
        <f t="shared" si="95"/>
        <v/>
      </c>
      <c r="BI73" s="157" t="str">
        <f t="shared" si="95"/>
        <v/>
      </c>
      <c r="BJ73" s="157" t="str">
        <f t="shared" si="95"/>
        <v/>
      </c>
      <c r="BK73" s="157" t="str">
        <f t="shared" si="95"/>
        <v/>
      </c>
      <c r="BL73" s="157" t="str">
        <f t="shared" si="95"/>
        <v/>
      </c>
      <c r="BM73" s="157" t="str">
        <f t="shared" si="95"/>
        <v/>
      </c>
      <c r="BN73" s="157" t="str">
        <f t="shared" si="95"/>
        <v/>
      </c>
      <c r="BO73" s="157" t="str">
        <f t="shared" si="95"/>
        <v/>
      </c>
      <c r="BP73" s="157" t="str">
        <f t="shared" si="95"/>
        <v/>
      </c>
      <c r="BQ73" s="157" t="str">
        <f t="shared" si="95"/>
        <v/>
      </c>
      <c r="BR73" s="157" t="str">
        <f t="shared" si="95"/>
        <v/>
      </c>
      <c r="BS73" s="157" t="str">
        <f t="shared" si="95"/>
        <v/>
      </c>
      <c r="BT73" s="157" t="str">
        <f t="shared" si="95"/>
        <v/>
      </c>
    </row>
    <row r="74" spans="2:72" ht="16.5" hidden="1" thickBot="1" x14ac:dyDescent="0.3">
      <c r="B74" s="153" t="str">
        <f t="shared" si="6"/>
        <v/>
      </c>
      <c r="C74" s="143" t="str">
        <f>'הגבלה לסכום מבוקש (1)'!C74</f>
        <v/>
      </c>
      <c r="D74" s="132" t="str">
        <f>'הגבלה לסכום מבוקש (1)'!U74</f>
        <v/>
      </c>
      <c r="E74" s="144"/>
      <c r="F74" s="154" t="str">
        <f t="shared" si="7"/>
        <v/>
      </c>
      <c r="G74" s="145" t="str">
        <f t="shared" si="8"/>
        <v/>
      </c>
      <c r="H74" s="154" t="str">
        <f t="shared" si="9"/>
        <v/>
      </c>
      <c r="J74" s="155">
        <f t="shared" ca="1" si="72"/>
        <v>0</v>
      </c>
      <c r="K74" s="156">
        <f ca="1">IF(J74=1,MAX($K$30:K73)+1,0)</f>
        <v>0</v>
      </c>
      <c r="L74" s="157" t="str">
        <f t="shared" si="73"/>
        <v/>
      </c>
      <c r="M74" s="157" t="str">
        <f t="shared" ref="M74:AR74" si="96">IF($C74="","",IF($K74=M$28,L74,L74+SUMIF($K$31:$K$130,M$28,$F$31:$F$130)*($G74/(SUM($G$31:$G$130)-SUMIF($K$31:$K$130,M$28,$G$31:$G$130)))))</f>
        <v/>
      </c>
      <c r="N74" s="157" t="str">
        <f t="shared" si="96"/>
        <v/>
      </c>
      <c r="O74" s="157" t="str">
        <f t="shared" si="96"/>
        <v/>
      </c>
      <c r="P74" s="157" t="str">
        <f t="shared" si="96"/>
        <v/>
      </c>
      <c r="Q74" s="157" t="str">
        <f t="shared" si="96"/>
        <v/>
      </c>
      <c r="R74" s="157" t="str">
        <f t="shared" si="96"/>
        <v/>
      </c>
      <c r="S74" s="157" t="str">
        <f t="shared" si="96"/>
        <v/>
      </c>
      <c r="T74" s="157" t="str">
        <f t="shared" si="96"/>
        <v/>
      </c>
      <c r="U74" s="157" t="str">
        <f t="shared" si="96"/>
        <v/>
      </c>
      <c r="V74" s="157" t="str">
        <f t="shared" si="96"/>
        <v/>
      </c>
      <c r="W74" s="157" t="str">
        <f t="shared" si="96"/>
        <v/>
      </c>
      <c r="X74" s="157" t="str">
        <f t="shared" si="96"/>
        <v/>
      </c>
      <c r="Y74" s="157" t="str">
        <f t="shared" si="96"/>
        <v/>
      </c>
      <c r="Z74" s="157" t="str">
        <f t="shared" si="96"/>
        <v/>
      </c>
      <c r="AA74" s="157" t="str">
        <f t="shared" si="96"/>
        <v/>
      </c>
      <c r="AB74" s="157" t="str">
        <f t="shared" si="96"/>
        <v/>
      </c>
      <c r="AC74" s="157" t="str">
        <f t="shared" si="96"/>
        <v/>
      </c>
      <c r="AD74" s="157" t="str">
        <f t="shared" si="96"/>
        <v/>
      </c>
      <c r="AE74" s="157" t="str">
        <f t="shared" si="96"/>
        <v/>
      </c>
      <c r="AF74" s="157" t="str">
        <f t="shared" si="96"/>
        <v/>
      </c>
      <c r="AG74" s="157" t="str">
        <f t="shared" si="96"/>
        <v/>
      </c>
      <c r="AH74" s="157" t="str">
        <f t="shared" si="96"/>
        <v/>
      </c>
      <c r="AI74" s="157" t="str">
        <f t="shared" si="96"/>
        <v/>
      </c>
      <c r="AJ74" s="157" t="str">
        <f t="shared" si="96"/>
        <v/>
      </c>
      <c r="AK74" s="157" t="str">
        <f t="shared" si="96"/>
        <v/>
      </c>
      <c r="AL74" s="157" t="str">
        <f t="shared" si="96"/>
        <v/>
      </c>
      <c r="AM74" s="157" t="str">
        <f t="shared" si="96"/>
        <v/>
      </c>
      <c r="AN74" s="157" t="str">
        <f t="shared" si="96"/>
        <v/>
      </c>
      <c r="AO74" s="157" t="str">
        <f t="shared" si="96"/>
        <v/>
      </c>
      <c r="AP74" s="157" t="str">
        <f t="shared" si="96"/>
        <v/>
      </c>
      <c r="AQ74" s="157" t="str">
        <f t="shared" si="96"/>
        <v/>
      </c>
      <c r="AR74" s="157" t="str">
        <f t="shared" si="96"/>
        <v/>
      </c>
      <c r="AS74" s="157" t="str">
        <f t="shared" ref="AS74:BT74" si="97">IF($C74="","",IF($K74=AS$28,AR74,AR74+SUMIF($K$31:$K$130,AS$28,$F$31:$F$130)*($G74/(SUM($G$31:$G$130)-SUMIF($K$31:$K$130,AS$28,$G$31:$G$130)))))</f>
        <v/>
      </c>
      <c r="AT74" s="157" t="str">
        <f t="shared" si="97"/>
        <v/>
      </c>
      <c r="AU74" s="157" t="str">
        <f t="shared" si="97"/>
        <v/>
      </c>
      <c r="AV74" s="157" t="str">
        <f t="shared" si="97"/>
        <v/>
      </c>
      <c r="AW74" s="157" t="str">
        <f t="shared" si="97"/>
        <v/>
      </c>
      <c r="AX74" s="157" t="str">
        <f t="shared" si="97"/>
        <v/>
      </c>
      <c r="AY74" s="157" t="str">
        <f t="shared" si="97"/>
        <v/>
      </c>
      <c r="AZ74" s="157" t="str">
        <f t="shared" si="97"/>
        <v/>
      </c>
      <c r="BA74" s="157" t="str">
        <f t="shared" si="97"/>
        <v/>
      </c>
      <c r="BB74" s="157" t="str">
        <f t="shared" si="97"/>
        <v/>
      </c>
      <c r="BC74" s="157" t="str">
        <f t="shared" si="97"/>
        <v/>
      </c>
      <c r="BD74" s="157" t="str">
        <f t="shared" si="97"/>
        <v/>
      </c>
      <c r="BE74" s="157" t="str">
        <f t="shared" si="97"/>
        <v/>
      </c>
      <c r="BF74" s="157" t="str">
        <f t="shared" si="97"/>
        <v/>
      </c>
      <c r="BG74" s="157" t="str">
        <f t="shared" si="97"/>
        <v/>
      </c>
      <c r="BH74" s="157" t="str">
        <f t="shared" si="97"/>
        <v/>
      </c>
      <c r="BI74" s="157" t="str">
        <f t="shared" si="97"/>
        <v/>
      </c>
      <c r="BJ74" s="157" t="str">
        <f t="shared" si="97"/>
        <v/>
      </c>
      <c r="BK74" s="157" t="str">
        <f t="shared" si="97"/>
        <v/>
      </c>
      <c r="BL74" s="157" t="str">
        <f t="shared" si="97"/>
        <v/>
      </c>
      <c r="BM74" s="157" t="str">
        <f t="shared" si="97"/>
        <v/>
      </c>
      <c r="BN74" s="157" t="str">
        <f t="shared" si="97"/>
        <v/>
      </c>
      <c r="BO74" s="157" t="str">
        <f t="shared" si="97"/>
        <v/>
      </c>
      <c r="BP74" s="157" t="str">
        <f t="shared" si="97"/>
        <v/>
      </c>
      <c r="BQ74" s="157" t="str">
        <f t="shared" si="97"/>
        <v/>
      </c>
      <c r="BR74" s="157" t="str">
        <f t="shared" si="97"/>
        <v/>
      </c>
      <c r="BS74" s="157" t="str">
        <f t="shared" si="97"/>
        <v/>
      </c>
      <c r="BT74" s="157" t="str">
        <f t="shared" si="97"/>
        <v/>
      </c>
    </row>
    <row r="75" spans="2:72" ht="16.5" hidden="1" thickBot="1" x14ac:dyDescent="0.3">
      <c r="B75" s="153" t="str">
        <f t="shared" si="6"/>
        <v/>
      </c>
      <c r="C75" s="143" t="str">
        <f>'הגבלה לסכום מבוקש (1)'!C75</f>
        <v/>
      </c>
      <c r="D75" s="132" t="str">
        <f>'הגבלה לסכום מבוקש (1)'!U75</f>
        <v/>
      </c>
      <c r="E75" s="144"/>
      <c r="F75" s="154" t="str">
        <f t="shared" si="7"/>
        <v/>
      </c>
      <c r="G75" s="145" t="str">
        <f t="shared" si="8"/>
        <v/>
      </c>
      <c r="H75" s="154" t="str">
        <f t="shared" si="9"/>
        <v/>
      </c>
      <c r="J75" s="155">
        <f t="shared" ca="1" si="72"/>
        <v>0</v>
      </c>
      <c r="K75" s="156">
        <f ca="1">IF(J75=1,MAX($K$30:K74)+1,0)</f>
        <v>0</v>
      </c>
      <c r="L75" s="157" t="str">
        <f t="shared" si="73"/>
        <v/>
      </c>
      <c r="M75" s="157" t="str">
        <f t="shared" ref="M75:AR75" si="98">IF($C75="","",IF($K75=M$28,L75,L75+SUMIF($K$31:$K$130,M$28,$F$31:$F$130)*($G75/(SUM($G$31:$G$130)-SUMIF($K$31:$K$130,M$28,$G$31:$G$130)))))</f>
        <v/>
      </c>
      <c r="N75" s="157" t="str">
        <f t="shared" si="98"/>
        <v/>
      </c>
      <c r="O75" s="157" t="str">
        <f t="shared" si="98"/>
        <v/>
      </c>
      <c r="P75" s="157" t="str">
        <f t="shared" si="98"/>
        <v/>
      </c>
      <c r="Q75" s="157" t="str">
        <f t="shared" si="98"/>
        <v/>
      </c>
      <c r="R75" s="157" t="str">
        <f t="shared" si="98"/>
        <v/>
      </c>
      <c r="S75" s="157" t="str">
        <f t="shared" si="98"/>
        <v/>
      </c>
      <c r="T75" s="157" t="str">
        <f t="shared" si="98"/>
        <v/>
      </c>
      <c r="U75" s="157" t="str">
        <f t="shared" si="98"/>
        <v/>
      </c>
      <c r="V75" s="157" t="str">
        <f t="shared" si="98"/>
        <v/>
      </c>
      <c r="W75" s="157" t="str">
        <f t="shared" si="98"/>
        <v/>
      </c>
      <c r="X75" s="157" t="str">
        <f t="shared" si="98"/>
        <v/>
      </c>
      <c r="Y75" s="157" t="str">
        <f t="shared" si="98"/>
        <v/>
      </c>
      <c r="Z75" s="157" t="str">
        <f t="shared" si="98"/>
        <v/>
      </c>
      <c r="AA75" s="157" t="str">
        <f t="shared" si="98"/>
        <v/>
      </c>
      <c r="AB75" s="157" t="str">
        <f t="shared" si="98"/>
        <v/>
      </c>
      <c r="AC75" s="157" t="str">
        <f t="shared" si="98"/>
        <v/>
      </c>
      <c r="AD75" s="157" t="str">
        <f t="shared" si="98"/>
        <v/>
      </c>
      <c r="AE75" s="157" t="str">
        <f t="shared" si="98"/>
        <v/>
      </c>
      <c r="AF75" s="157" t="str">
        <f t="shared" si="98"/>
        <v/>
      </c>
      <c r="AG75" s="157" t="str">
        <f t="shared" si="98"/>
        <v/>
      </c>
      <c r="AH75" s="157" t="str">
        <f t="shared" si="98"/>
        <v/>
      </c>
      <c r="AI75" s="157" t="str">
        <f t="shared" si="98"/>
        <v/>
      </c>
      <c r="AJ75" s="157" t="str">
        <f t="shared" si="98"/>
        <v/>
      </c>
      <c r="AK75" s="157" t="str">
        <f t="shared" si="98"/>
        <v/>
      </c>
      <c r="AL75" s="157" t="str">
        <f t="shared" si="98"/>
        <v/>
      </c>
      <c r="AM75" s="157" t="str">
        <f t="shared" si="98"/>
        <v/>
      </c>
      <c r="AN75" s="157" t="str">
        <f t="shared" si="98"/>
        <v/>
      </c>
      <c r="AO75" s="157" t="str">
        <f t="shared" si="98"/>
        <v/>
      </c>
      <c r="AP75" s="157" t="str">
        <f t="shared" si="98"/>
        <v/>
      </c>
      <c r="AQ75" s="157" t="str">
        <f t="shared" si="98"/>
        <v/>
      </c>
      <c r="AR75" s="157" t="str">
        <f t="shared" si="98"/>
        <v/>
      </c>
      <c r="AS75" s="157" t="str">
        <f t="shared" ref="AS75:BT75" si="99">IF($C75="","",IF($K75=AS$28,AR75,AR75+SUMIF($K$31:$K$130,AS$28,$F$31:$F$130)*($G75/(SUM($G$31:$G$130)-SUMIF($K$31:$K$130,AS$28,$G$31:$G$130)))))</f>
        <v/>
      </c>
      <c r="AT75" s="157" t="str">
        <f t="shared" si="99"/>
        <v/>
      </c>
      <c r="AU75" s="157" t="str">
        <f t="shared" si="99"/>
        <v/>
      </c>
      <c r="AV75" s="157" t="str">
        <f t="shared" si="99"/>
        <v/>
      </c>
      <c r="AW75" s="157" t="str">
        <f t="shared" si="99"/>
        <v/>
      </c>
      <c r="AX75" s="157" t="str">
        <f t="shared" si="99"/>
        <v/>
      </c>
      <c r="AY75" s="157" t="str">
        <f t="shared" si="99"/>
        <v/>
      </c>
      <c r="AZ75" s="157" t="str">
        <f t="shared" si="99"/>
        <v/>
      </c>
      <c r="BA75" s="157" t="str">
        <f t="shared" si="99"/>
        <v/>
      </c>
      <c r="BB75" s="157" t="str">
        <f t="shared" si="99"/>
        <v/>
      </c>
      <c r="BC75" s="157" t="str">
        <f t="shared" si="99"/>
        <v/>
      </c>
      <c r="BD75" s="157" t="str">
        <f t="shared" si="99"/>
        <v/>
      </c>
      <c r="BE75" s="157" t="str">
        <f t="shared" si="99"/>
        <v/>
      </c>
      <c r="BF75" s="157" t="str">
        <f t="shared" si="99"/>
        <v/>
      </c>
      <c r="BG75" s="157" t="str">
        <f t="shared" si="99"/>
        <v/>
      </c>
      <c r="BH75" s="157" t="str">
        <f t="shared" si="99"/>
        <v/>
      </c>
      <c r="BI75" s="157" t="str">
        <f t="shared" si="99"/>
        <v/>
      </c>
      <c r="BJ75" s="157" t="str">
        <f t="shared" si="99"/>
        <v/>
      </c>
      <c r="BK75" s="157" t="str">
        <f t="shared" si="99"/>
        <v/>
      </c>
      <c r="BL75" s="157" t="str">
        <f t="shared" si="99"/>
        <v/>
      </c>
      <c r="BM75" s="157" t="str">
        <f t="shared" si="99"/>
        <v/>
      </c>
      <c r="BN75" s="157" t="str">
        <f t="shared" si="99"/>
        <v/>
      </c>
      <c r="BO75" s="157" t="str">
        <f t="shared" si="99"/>
        <v/>
      </c>
      <c r="BP75" s="157" t="str">
        <f t="shared" si="99"/>
        <v/>
      </c>
      <c r="BQ75" s="157" t="str">
        <f t="shared" si="99"/>
        <v/>
      </c>
      <c r="BR75" s="157" t="str">
        <f t="shared" si="99"/>
        <v/>
      </c>
      <c r="BS75" s="157" t="str">
        <f t="shared" si="99"/>
        <v/>
      </c>
      <c r="BT75" s="157" t="str">
        <f t="shared" si="99"/>
        <v/>
      </c>
    </row>
    <row r="76" spans="2:72" ht="16.5" hidden="1" thickBot="1" x14ac:dyDescent="0.3">
      <c r="B76" s="153" t="str">
        <f t="shared" si="6"/>
        <v/>
      </c>
      <c r="C76" s="143" t="str">
        <f>'הגבלה לסכום מבוקש (1)'!C76</f>
        <v/>
      </c>
      <c r="D76" s="132" t="str">
        <f>'הגבלה לסכום מבוקש (1)'!U76</f>
        <v/>
      </c>
      <c r="E76" s="144"/>
      <c r="F76" s="154" t="str">
        <f t="shared" si="7"/>
        <v/>
      </c>
      <c r="G76" s="145" t="str">
        <f t="shared" si="8"/>
        <v/>
      </c>
      <c r="H76" s="154" t="str">
        <f t="shared" si="9"/>
        <v/>
      </c>
      <c r="J76" s="155">
        <f t="shared" ca="1" si="72"/>
        <v>0</v>
      </c>
      <c r="K76" s="156">
        <f ca="1">IF(J76=1,MAX($K$30:K75)+1,0)</f>
        <v>0</v>
      </c>
      <c r="L76" s="157" t="str">
        <f t="shared" si="73"/>
        <v/>
      </c>
      <c r="M76" s="157" t="str">
        <f t="shared" ref="M76:AR76" si="100">IF($C76="","",IF($K76=M$28,L76,L76+SUMIF($K$31:$K$130,M$28,$F$31:$F$130)*($G76/(SUM($G$31:$G$130)-SUMIF($K$31:$K$130,M$28,$G$31:$G$130)))))</f>
        <v/>
      </c>
      <c r="N76" s="157" t="str">
        <f t="shared" si="100"/>
        <v/>
      </c>
      <c r="O76" s="157" t="str">
        <f t="shared" si="100"/>
        <v/>
      </c>
      <c r="P76" s="157" t="str">
        <f t="shared" si="100"/>
        <v/>
      </c>
      <c r="Q76" s="157" t="str">
        <f t="shared" si="100"/>
        <v/>
      </c>
      <c r="R76" s="157" t="str">
        <f t="shared" si="100"/>
        <v/>
      </c>
      <c r="S76" s="157" t="str">
        <f t="shared" si="100"/>
        <v/>
      </c>
      <c r="T76" s="157" t="str">
        <f t="shared" si="100"/>
        <v/>
      </c>
      <c r="U76" s="157" t="str">
        <f t="shared" si="100"/>
        <v/>
      </c>
      <c r="V76" s="157" t="str">
        <f t="shared" si="100"/>
        <v/>
      </c>
      <c r="W76" s="157" t="str">
        <f t="shared" si="100"/>
        <v/>
      </c>
      <c r="X76" s="157" t="str">
        <f t="shared" si="100"/>
        <v/>
      </c>
      <c r="Y76" s="157" t="str">
        <f t="shared" si="100"/>
        <v/>
      </c>
      <c r="Z76" s="157" t="str">
        <f t="shared" si="100"/>
        <v/>
      </c>
      <c r="AA76" s="157" t="str">
        <f t="shared" si="100"/>
        <v/>
      </c>
      <c r="AB76" s="157" t="str">
        <f t="shared" si="100"/>
        <v/>
      </c>
      <c r="AC76" s="157" t="str">
        <f t="shared" si="100"/>
        <v/>
      </c>
      <c r="AD76" s="157" t="str">
        <f t="shared" si="100"/>
        <v/>
      </c>
      <c r="AE76" s="157" t="str">
        <f t="shared" si="100"/>
        <v/>
      </c>
      <c r="AF76" s="157" t="str">
        <f t="shared" si="100"/>
        <v/>
      </c>
      <c r="AG76" s="157" t="str">
        <f t="shared" si="100"/>
        <v/>
      </c>
      <c r="AH76" s="157" t="str">
        <f t="shared" si="100"/>
        <v/>
      </c>
      <c r="AI76" s="157" t="str">
        <f t="shared" si="100"/>
        <v/>
      </c>
      <c r="AJ76" s="157" t="str">
        <f t="shared" si="100"/>
        <v/>
      </c>
      <c r="AK76" s="157" t="str">
        <f t="shared" si="100"/>
        <v/>
      </c>
      <c r="AL76" s="157" t="str">
        <f t="shared" si="100"/>
        <v/>
      </c>
      <c r="AM76" s="157" t="str">
        <f t="shared" si="100"/>
        <v/>
      </c>
      <c r="AN76" s="157" t="str">
        <f t="shared" si="100"/>
        <v/>
      </c>
      <c r="AO76" s="157" t="str">
        <f t="shared" si="100"/>
        <v/>
      </c>
      <c r="AP76" s="157" t="str">
        <f t="shared" si="100"/>
        <v/>
      </c>
      <c r="AQ76" s="157" t="str">
        <f t="shared" si="100"/>
        <v/>
      </c>
      <c r="AR76" s="157" t="str">
        <f t="shared" si="100"/>
        <v/>
      </c>
      <c r="AS76" s="157" t="str">
        <f t="shared" ref="AS76:BT76" si="101">IF($C76="","",IF($K76=AS$28,AR76,AR76+SUMIF($K$31:$K$130,AS$28,$F$31:$F$130)*($G76/(SUM($G$31:$G$130)-SUMIF($K$31:$K$130,AS$28,$G$31:$G$130)))))</f>
        <v/>
      </c>
      <c r="AT76" s="157" t="str">
        <f t="shared" si="101"/>
        <v/>
      </c>
      <c r="AU76" s="157" t="str">
        <f t="shared" si="101"/>
        <v/>
      </c>
      <c r="AV76" s="157" t="str">
        <f t="shared" si="101"/>
        <v/>
      </c>
      <c r="AW76" s="157" t="str">
        <f t="shared" si="101"/>
        <v/>
      </c>
      <c r="AX76" s="157" t="str">
        <f t="shared" si="101"/>
        <v/>
      </c>
      <c r="AY76" s="157" t="str">
        <f t="shared" si="101"/>
        <v/>
      </c>
      <c r="AZ76" s="157" t="str">
        <f t="shared" si="101"/>
        <v/>
      </c>
      <c r="BA76" s="157" t="str">
        <f t="shared" si="101"/>
        <v/>
      </c>
      <c r="BB76" s="157" t="str">
        <f t="shared" si="101"/>
        <v/>
      </c>
      <c r="BC76" s="157" t="str">
        <f t="shared" si="101"/>
        <v/>
      </c>
      <c r="BD76" s="157" t="str">
        <f t="shared" si="101"/>
        <v/>
      </c>
      <c r="BE76" s="157" t="str">
        <f t="shared" si="101"/>
        <v/>
      </c>
      <c r="BF76" s="157" t="str">
        <f t="shared" si="101"/>
        <v/>
      </c>
      <c r="BG76" s="157" t="str">
        <f t="shared" si="101"/>
        <v/>
      </c>
      <c r="BH76" s="157" t="str">
        <f t="shared" si="101"/>
        <v/>
      </c>
      <c r="BI76" s="157" t="str">
        <f t="shared" si="101"/>
        <v/>
      </c>
      <c r="BJ76" s="157" t="str">
        <f t="shared" si="101"/>
        <v/>
      </c>
      <c r="BK76" s="157" t="str">
        <f t="shared" si="101"/>
        <v/>
      </c>
      <c r="BL76" s="157" t="str">
        <f t="shared" si="101"/>
        <v/>
      </c>
      <c r="BM76" s="157" t="str">
        <f t="shared" si="101"/>
        <v/>
      </c>
      <c r="BN76" s="157" t="str">
        <f t="shared" si="101"/>
        <v/>
      </c>
      <c r="BO76" s="157" t="str">
        <f t="shared" si="101"/>
        <v/>
      </c>
      <c r="BP76" s="157" t="str">
        <f t="shared" si="101"/>
        <v/>
      </c>
      <c r="BQ76" s="157" t="str">
        <f t="shared" si="101"/>
        <v/>
      </c>
      <c r="BR76" s="157" t="str">
        <f t="shared" si="101"/>
        <v/>
      </c>
      <c r="BS76" s="157" t="str">
        <f t="shared" si="101"/>
        <v/>
      </c>
      <c r="BT76" s="157" t="str">
        <f t="shared" si="101"/>
        <v/>
      </c>
    </row>
    <row r="77" spans="2:72" ht="16.5" hidden="1" thickBot="1" x14ac:dyDescent="0.3">
      <c r="B77" s="153" t="str">
        <f t="shared" si="6"/>
        <v/>
      </c>
      <c r="C77" s="143" t="str">
        <f>'הגבלה לסכום מבוקש (1)'!C77</f>
        <v/>
      </c>
      <c r="D77" s="132" t="str">
        <f>'הגבלה לסכום מבוקש (1)'!U77</f>
        <v/>
      </c>
      <c r="E77" s="144"/>
      <c r="F77" s="154" t="str">
        <f t="shared" si="7"/>
        <v/>
      </c>
      <c r="G77" s="145" t="str">
        <f t="shared" si="8"/>
        <v/>
      </c>
      <c r="H77" s="154" t="str">
        <f t="shared" si="9"/>
        <v/>
      </c>
      <c r="J77" s="155">
        <f t="shared" ca="1" si="72"/>
        <v>0</v>
      </c>
      <c r="K77" s="156">
        <f ca="1">IF(J77=1,MAX($K$30:K76)+1,0)</f>
        <v>0</v>
      </c>
      <c r="L77" s="157" t="str">
        <f t="shared" si="73"/>
        <v/>
      </c>
      <c r="M77" s="157" t="str">
        <f t="shared" ref="M77:AR77" si="102">IF($C77="","",IF($K77=M$28,L77,L77+SUMIF($K$31:$K$130,M$28,$F$31:$F$130)*($G77/(SUM($G$31:$G$130)-SUMIF($K$31:$K$130,M$28,$G$31:$G$130)))))</f>
        <v/>
      </c>
      <c r="N77" s="157" t="str">
        <f t="shared" si="102"/>
        <v/>
      </c>
      <c r="O77" s="157" t="str">
        <f t="shared" si="102"/>
        <v/>
      </c>
      <c r="P77" s="157" t="str">
        <f t="shared" si="102"/>
        <v/>
      </c>
      <c r="Q77" s="157" t="str">
        <f t="shared" si="102"/>
        <v/>
      </c>
      <c r="R77" s="157" t="str">
        <f t="shared" si="102"/>
        <v/>
      </c>
      <c r="S77" s="157" t="str">
        <f t="shared" si="102"/>
        <v/>
      </c>
      <c r="T77" s="157" t="str">
        <f t="shared" si="102"/>
        <v/>
      </c>
      <c r="U77" s="157" t="str">
        <f t="shared" si="102"/>
        <v/>
      </c>
      <c r="V77" s="157" t="str">
        <f t="shared" si="102"/>
        <v/>
      </c>
      <c r="W77" s="157" t="str">
        <f t="shared" si="102"/>
        <v/>
      </c>
      <c r="X77" s="157" t="str">
        <f t="shared" si="102"/>
        <v/>
      </c>
      <c r="Y77" s="157" t="str">
        <f t="shared" si="102"/>
        <v/>
      </c>
      <c r="Z77" s="157" t="str">
        <f t="shared" si="102"/>
        <v/>
      </c>
      <c r="AA77" s="157" t="str">
        <f t="shared" si="102"/>
        <v/>
      </c>
      <c r="AB77" s="157" t="str">
        <f t="shared" si="102"/>
        <v/>
      </c>
      <c r="AC77" s="157" t="str">
        <f t="shared" si="102"/>
        <v/>
      </c>
      <c r="AD77" s="157" t="str">
        <f t="shared" si="102"/>
        <v/>
      </c>
      <c r="AE77" s="157" t="str">
        <f t="shared" si="102"/>
        <v/>
      </c>
      <c r="AF77" s="157" t="str">
        <f t="shared" si="102"/>
        <v/>
      </c>
      <c r="AG77" s="157" t="str">
        <f t="shared" si="102"/>
        <v/>
      </c>
      <c r="AH77" s="157" t="str">
        <f t="shared" si="102"/>
        <v/>
      </c>
      <c r="AI77" s="157" t="str">
        <f t="shared" si="102"/>
        <v/>
      </c>
      <c r="AJ77" s="157" t="str">
        <f t="shared" si="102"/>
        <v/>
      </c>
      <c r="AK77" s="157" t="str">
        <f t="shared" si="102"/>
        <v/>
      </c>
      <c r="AL77" s="157" t="str">
        <f t="shared" si="102"/>
        <v/>
      </c>
      <c r="AM77" s="157" t="str">
        <f t="shared" si="102"/>
        <v/>
      </c>
      <c r="AN77" s="157" t="str">
        <f t="shared" si="102"/>
        <v/>
      </c>
      <c r="AO77" s="157" t="str">
        <f t="shared" si="102"/>
        <v/>
      </c>
      <c r="AP77" s="157" t="str">
        <f t="shared" si="102"/>
        <v/>
      </c>
      <c r="AQ77" s="157" t="str">
        <f t="shared" si="102"/>
        <v/>
      </c>
      <c r="AR77" s="157" t="str">
        <f t="shared" si="102"/>
        <v/>
      </c>
      <c r="AS77" s="157" t="str">
        <f t="shared" ref="AS77:BT77" si="103">IF($C77="","",IF($K77=AS$28,AR77,AR77+SUMIF($K$31:$K$130,AS$28,$F$31:$F$130)*($G77/(SUM($G$31:$G$130)-SUMIF($K$31:$K$130,AS$28,$G$31:$G$130)))))</f>
        <v/>
      </c>
      <c r="AT77" s="157" t="str">
        <f t="shared" si="103"/>
        <v/>
      </c>
      <c r="AU77" s="157" t="str">
        <f t="shared" si="103"/>
        <v/>
      </c>
      <c r="AV77" s="157" t="str">
        <f t="shared" si="103"/>
        <v/>
      </c>
      <c r="AW77" s="157" t="str">
        <f t="shared" si="103"/>
        <v/>
      </c>
      <c r="AX77" s="157" t="str">
        <f t="shared" si="103"/>
        <v/>
      </c>
      <c r="AY77" s="157" t="str">
        <f t="shared" si="103"/>
        <v/>
      </c>
      <c r="AZ77" s="157" t="str">
        <f t="shared" si="103"/>
        <v/>
      </c>
      <c r="BA77" s="157" t="str">
        <f t="shared" si="103"/>
        <v/>
      </c>
      <c r="BB77" s="157" t="str">
        <f t="shared" si="103"/>
        <v/>
      </c>
      <c r="BC77" s="157" t="str">
        <f t="shared" si="103"/>
        <v/>
      </c>
      <c r="BD77" s="157" t="str">
        <f t="shared" si="103"/>
        <v/>
      </c>
      <c r="BE77" s="157" t="str">
        <f t="shared" si="103"/>
        <v/>
      </c>
      <c r="BF77" s="157" t="str">
        <f t="shared" si="103"/>
        <v/>
      </c>
      <c r="BG77" s="157" t="str">
        <f t="shared" si="103"/>
        <v/>
      </c>
      <c r="BH77" s="157" t="str">
        <f t="shared" si="103"/>
        <v/>
      </c>
      <c r="BI77" s="157" t="str">
        <f t="shared" si="103"/>
        <v/>
      </c>
      <c r="BJ77" s="157" t="str">
        <f t="shared" si="103"/>
        <v/>
      </c>
      <c r="BK77" s="157" t="str">
        <f t="shared" si="103"/>
        <v/>
      </c>
      <c r="BL77" s="157" t="str">
        <f t="shared" si="103"/>
        <v/>
      </c>
      <c r="BM77" s="157" t="str">
        <f t="shared" si="103"/>
        <v/>
      </c>
      <c r="BN77" s="157" t="str">
        <f t="shared" si="103"/>
        <v/>
      </c>
      <c r="BO77" s="157" t="str">
        <f t="shared" si="103"/>
        <v/>
      </c>
      <c r="BP77" s="157" t="str">
        <f t="shared" si="103"/>
        <v/>
      </c>
      <c r="BQ77" s="157" t="str">
        <f t="shared" si="103"/>
        <v/>
      </c>
      <c r="BR77" s="157" t="str">
        <f t="shared" si="103"/>
        <v/>
      </c>
      <c r="BS77" s="157" t="str">
        <f t="shared" si="103"/>
        <v/>
      </c>
      <c r="BT77" s="157" t="str">
        <f t="shared" si="103"/>
        <v/>
      </c>
    </row>
    <row r="78" spans="2:72" ht="16.5" hidden="1" thickBot="1" x14ac:dyDescent="0.3">
      <c r="B78" s="153" t="str">
        <f t="shared" si="6"/>
        <v/>
      </c>
      <c r="C78" s="143" t="str">
        <f>'הגבלה לסכום מבוקש (1)'!C78</f>
        <v/>
      </c>
      <c r="D78" s="132" t="str">
        <f>'הגבלה לסכום מבוקש (1)'!U78</f>
        <v/>
      </c>
      <c r="E78" s="144"/>
      <c r="F78" s="154" t="str">
        <f t="shared" si="7"/>
        <v/>
      </c>
      <c r="G78" s="145" t="str">
        <f t="shared" si="8"/>
        <v/>
      </c>
      <c r="H78" s="154" t="str">
        <f t="shared" si="9"/>
        <v/>
      </c>
      <c r="J78" s="155">
        <f t="shared" ca="1" si="72"/>
        <v>0</v>
      </c>
      <c r="K78" s="156">
        <f ca="1">IF(J78=1,MAX($K$30:K77)+1,0)</f>
        <v>0</v>
      </c>
      <c r="L78" s="157" t="str">
        <f t="shared" si="73"/>
        <v/>
      </c>
      <c r="M78" s="157" t="str">
        <f t="shared" ref="M78:AR78" si="104">IF($C78="","",IF($K78=M$28,L78,L78+SUMIF($K$31:$K$130,M$28,$F$31:$F$130)*($G78/(SUM($G$31:$G$130)-SUMIF($K$31:$K$130,M$28,$G$31:$G$130)))))</f>
        <v/>
      </c>
      <c r="N78" s="157" t="str">
        <f t="shared" si="104"/>
        <v/>
      </c>
      <c r="O78" s="157" t="str">
        <f t="shared" si="104"/>
        <v/>
      </c>
      <c r="P78" s="157" t="str">
        <f t="shared" si="104"/>
        <v/>
      </c>
      <c r="Q78" s="157" t="str">
        <f t="shared" si="104"/>
        <v/>
      </c>
      <c r="R78" s="157" t="str">
        <f t="shared" si="104"/>
        <v/>
      </c>
      <c r="S78" s="157" t="str">
        <f t="shared" si="104"/>
        <v/>
      </c>
      <c r="T78" s="157" t="str">
        <f t="shared" si="104"/>
        <v/>
      </c>
      <c r="U78" s="157" t="str">
        <f t="shared" si="104"/>
        <v/>
      </c>
      <c r="V78" s="157" t="str">
        <f t="shared" si="104"/>
        <v/>
      </c>
      <c r="W78" s="157" t="str">
        <f t="shared" si="104"/>
        <v/>
      </c>
      <c r="X78" s="157" t="str">
        <f t="shared" si="104"/>
        <v/>
      </c>
      <c r="Y78" s="157" t="str">
        <f t="shared" si="104"/>
        <v/>
      </c>
      <c r="Z78" s="157" t="str">
        <f t="shared" si="104"/>
        <v/>
      </c>
      <c r="AA78" s="157" t="str">
        <f t="shared" si="104"/>
        <v/>
      </c>
      <c r="AB78" s="157" t="str">
        <f t="shared" si="104"/>
        <v/>
      </c>
      <c r="AC78" s="157" t="str">
        <f t="shared" si="104"/>
        <v/>
      </c>
      <c r="AD78" s="157" t="str">
        <f t="shared" si="104"/>
        <v/>
      </c>
      <c r="AE78" s="157" t="str">
        <f t="shared" si="104"/>
        <v/>
      </c>
      <c r="AF78" s="157" t="str">
        <f t="shared" si="104"/>
        <v/>
      </c>
      <c r="AG78" s="157" t="str">
        <f t="shared" si="104"/>
        <v/>
      </c>
      <c r="AH78" s="157" t="str">
        <f t="shared" si="104"/>
        <v/>
      </c>
      <c r="AI78" s="157" t="str">
        <f t="shared" si="104"/>
        <v/>
      </c>
      <c r="AJ78" s="157" t="str">
        <f t="shared" si="104"/>
        <v/>
      </c>
      <c r="AK78" s="157" t="str">
        <f t="shared" si="104"/>
        <v/>
      </c>
      <c r="AL78" s="157" t="str">
        <f t="shared" si="104"/>
        <v/>
      </c>
      <c r="AM78" s="157" t="str">
        <f t="shared" si="104"/>
        <v/>
      </c>
      <c r="AN78" s="157" t="str">
        <f t="shared" si="104"/>
        <v/>
      </c>
      <c r="AO78" s="157" t="str">
        <f t="shared" si="104"/>
        <v/>
      </c>
      <c r="AP78" s="157" t="str">
        <f t="shared" si="104"/>
        <v/>
      </c>
      <c r="AQ78" s="157" t="str">
        <f t="shared" si="104"/>
        <v/>
      </c>
      <c r="AR78" s="157" t="str">
        <f t="shared" si="104"/>
        <v/>
      </c>
      <c r="AS78" s="157" t="str">
        <f t="shared" ref="AS78:BT78" si="105">IF($C78="","",IF($K78=AS$28,AR78,AR78+SUMIF($K$31:$K$130,AS$28,$F$31:$F$130)*($G78/(SUM($G$31:$G$130)-SUMIF($K$31:$K$130,AS$28,$G$31:$G$130)))))</f>
        <v/>
      </c>
      <c r="AT78" s="157" t="str">
        <f t="shared" si="105"/>
        <v/>
      </c>
      <c r="AU78" s="157" t="str">
        <f t="shared" si="105"/>
        <v/>
      </c>
      <c r="AV78" s="157" t="str">
        <f t="shared" si="105"/>
        <v/>
      </c>
      <c r="AW78" s="157" t="str">
        <f t="shared" si="105"/>
        <v/>
      </c>
      <c r="AX78" s="157" t="str">
        <f t="shared" si="105"/>
        <v/>
      </c>
      <c r="AY78" s="157" t="str">
        <f t="shared" si="105"/>
        <v/>
      </c>
      <c r="AZ78" s="157" t="str">
        <f t="shared" si="105"/>
        <v/>
      </c>
      <c r="BA78" s="157" t="str">
        <f t="shared" si="105"/>
        <v/>
      </c>
      <c r="BB78" s="157" t="str">
        <f t="shared" si="105"/>
        <v/>
      </c>
      <c r="BC78" s="157" t="str">
        <f t="shared" si="105"/>
        <v/>
      </c>
      <c r="BD78" s="157" t="str">
        <f t="shared" si="105"/>
        <v/>
      </c>
      <c r="BE78" s="157" t="str">
        <f t="shared" si="105"/>
        <v/>
      </c>
      <c r="BF78" s="157" t="str">
        <f t="shared" si="105"/>
        <v/>
      </c>
      <c r="BG78" s="157" t="str">
        <f t="shared" si="105"/>
        <v/>
      </c>
      <c r="BH78" s="157" t="str">
        <f t="shared" si="105"/>
        <v/>
      </c>
      <c r="BI78" s="157" t="str">
        <f t="shared" si="105"/>
        <v/>
      </c>
      <c r="BJ78" s="157" t="str">
        <f t="shared" si="105"/>
        <v/>
      </c>
      <c r="BK78" s="157" t="str">
        <f t="shared" si="105"/>
        <v/>
      </c>
      <c r="BL78" s="157" t="str">
        <f t="shared" si="105"/>
        <v/>
      </c>
      <c r="BM78" s="157" t="str">
        <f t="shared" si="105"/>
        <v/>
      </c>
      <c r="BN78" s="157" t="str">
        <f t="shared" si="105"/>
        <v/>
      </c>
      <c r="BO78" s="157" t="str">
        <f t="shared" si="105"/>
        <v/>
      </c>
      <c r="BP78" s="157" t="str">
        <f t="shared" si="105"/>
        <v/>
      </c>
      <c r="BQ78" s="157" t="str">
        <f t="shared" si="105"/>
        <v/>
      </c>
      <c r="BR78" s="157" t="str">
        <f t="shared" si="105"/>
        <v/>
      </c>
      <c r="BS78" s="157" t="str">
        <f t="shared" si="105"/>
        <v/>
      </c>
      <c r="BT78" s="157" t="str">
        <f t="shared" si="105"/>
        <v/>
      </c>
    </row>
    <row r="79" spans="2:72" ht="16.5" hidden="1" thickBot="1" x14ac:dyDescent="0.3">
      <c r="B79" s="153" t="str">
        <f t="shared" si="6"/>
        <v/>
      </c>
      <c r="C79" s="143" t="str">
        <f>'הגבלה לסכום מבוקש (1)'!C79</f>
        <v/>
      </c>
      <c r="D79" s="132" t="str">
        <f>'הגבלה לסכום מבוקש (1)'!U79</f>
        <v/>
      </c>
      <c r="E79" s="144"/>
      <c r="F79" s="154" t="str">
        <f t="shared" si="7"/>
        <v/>
      </c>
      <c r="G79" s="145" t="str">
        <f t="shared" si="8"/>
        <v/>
      </c>
      <c r="H79" s="154" t="str">
        <f t="shared" si="9"/>
        <v/>
      </c>
      <c r="J79" s="155">
        <f t="shared" ca="1" si="72"/>
        <v>0</v>
      </c>
      <c r="K79" s="156">
        <f ca="1">IF(J79=1,MAX($K$30:K78)+1,0)</f>
        <v>0</v>
      </c>
      <c r="L79" s="157" t="str">
        <f t="shared" si="73"/>
        <v/>
      </c>
      <c r="M79" s="157" t="str">
        <f t="shared" ref="M79:AR79" si="106">IF($C79="","",IF($K79=M$28,L79,L79+SUMIF($K$31:$K$130,M$28,$F$31:$F$130)*($G79/(SUM($G$31:$G$130)-SUMIF($K$31:$K$130,M$28,$G$31:$G$130)))))</f>
        <v/>
      </c>
      <c r="N79" s="157" t="str">
        <f t="shared" si="106"/>
        <v/>
      </c>
      <c r="O79" s="157" t="str">
        <f t="shared" si="106"/>
        <v/>
      </c>
      <c r="P79" s="157" t="str">
        <f t="shared" si="106"/>
        <v/>
      </c>
      <c r="Q79" s="157" t="str">
        <f t="shared" si="106"/>
        <v/>
      </c>
      <c r="R79" s="157" t="str">
        <f t="shared" si="106"/>
        <v/>
      </c>
      <c r="S79" s="157" t="str">
        <f t="shared" si="106"/>
        <v/>
      </c>
      <c r="T79" s="157" t="str">
        <f t="shared" si="106"/>
        <v/>
      </c>
      <c r="U79" s="157" t="str">
        <f t="shared" si="106"/>
        <v/>
      </c>
      <c r="V79" s="157" t="str">
        <f t="shared" si="106"/>
        <v/>
      </c>
      <c r="W79" s="157" t="str">
        <f t="shared" si="106"/>
        <v/>
      </c>
      <c r="X79" s="157" t="str">
        <f t="shared" si="106"/>
        <v/>
      </c>
      <c r="Y79" s="157" t="str">
        <f t="shared" si="106"/>
        <v/>
      </c>
      <c r="Z79" s="157" t="str">
        <f t="shared" si="106"/>
        <v/>
      </c>
      <c r="AA79" s="157" t="str">
        <f t="shared" si="106"/>
        <v/>
      </c>
      <c r="AB79" s="157" t="str">
        <f t="shared" si="106"/>
        <v/>
      </c>
      <c r="AC79" s="157" t="str">
        <f t="shared" si="106"/>
        <v/>
      </c>
      <c r="AD79" s="157" t="str">
        <f t="shared" si="106"/>
        <v/>
      </c>
      <c r="AE79" s="157" t="str">
        <f t="shared" si="106"/>
        <v/>
      </c>
      <c r="AF79" s="157" t="str">
        <f t="shared" si="106"/>
        <v/>
      </c>
      <c r="AG79" s="157" t="str">
        <f t="shared" si="106"/>
        <v/>
      </c>
      <c r="AH79" s="157" t="str">
        <f t="shared" si="106"/>
        <v/>
      </c>
      <c r="AI79" s="157" t="str">
        <f t="shared" si="106"/>
        <v/>
      </c>
      <c r="AJ79" s="157" t="str">
        <f t="shared" si="106"/>
        <v/>
      </c>
      <c r="AK79" s="157" t="str">
        <f t="shared" si="106"/>
        <v/>
      </c>
      <c r="AL79" s="157" t="str">
        <f t="shared" si="106"/>
        <v/>
      </c>
      <c r="AM79" s="157" t="str">
        <f t="shared" si="106"/>
        <v/>
      </c>
      <c r="AN79" s="157" t="str">
        <f t="shared" si="106"/>
        <v/>
      </c>
      <c r="AO79" s="157" t="str">
        <f t="shared" si="106"/>
        <v/>
      </c>
      <c r="AP79" s="157" t="str">
        <f t="shared" si="106"/>
        <v/>
      </c>
      <c r="AQ79" s="157" t="str">
        <f t="shared" si="106"/>
        <v/>
      </c>
      <c r="AR79" s="157" t="str">
        <f t="shared" si="106"/>
        <v/>
      </c>
      <c r="AS79" s="157" t="str">
        <f t="shared" ref="AS79:BT79" si="107">IF($C79="","",IF($K79=AS$28,AR79,AR79+SUMIF($K$31:$K$130,AS$28,$F$31:$F$130)*($G79/(SUM($G$31:$G$130)-SUMIF($K$31:$K$130,AS$28,$G$31:$G$130)))))</f>
        <v/>
      </c>
      <c r="AT79" s="157" t="str">
        <f t="shared" si="107"/>
        <v/>
      </c>
      <c r="AU79" s="157" t="str">
        <f t="shared" si="107"/>
        <v/>
      </c>
      <c r="AV79" s="157" t="str">
        <f t="shared" si="107"/>
        <v/>
      </c>
      <c r="AW79" s="157" t="str">
        <f t="shared" si="107"/>
        <v/>
      </c>
      <c r="AX79" s="157" t="str">
        <f t="shared" si="107"/>
        <v/>
      </c>
      <c r="AY79" s="157" t="str">
        <f t="shared" si="107"/>
        <v/>
      </c>
      <c r="AZ79" s="157" t="str">
        <f t="shared" si="107"/>
        <v/>
      </c>
      <c r="BA79" s="157" t="str">
        <f t="shared" si="107"/>
        <v/>
      </c>
      <c r="BB79" s="157" t="str">
        <f t="shared" si="107"/>
        <v/>
      </c>
      <c r="BC79" s="157" t="str">
        <f t="shared" si="107"/>
        <v/>
      </c>
      <c r="BD79" s="157" t="str">
        <f t="shared" si="107"/>
        <v/>
      </c>
      <c r="BE79" s="157" t="str">
        <f t="shared" si="107"/>
        <v/>
      </c>
      <c r="BF79" s="157" t="str">
        <f t="shared" si="107"/>
        <v/>
      </c>
      <c r="BG79" s="157" t="str">
        <f t="shared" si="107"/>
        <v/>
      </c>
      <c r="BH79" s="157" t="str">
        <f t="shared" si="107"/>
        <v/>
      </c>
      <c r="BI79" s="157" t="str">
        <f t="shared" si="107"/>
        <v/>
      </c>
      <c r="BJ79" s="157" t="str">
        <f t="shared" si="107"/>
        <v/>
      </c>
      <c r="BK79" s="157" t="str">
        <f t="shared" si="107"/>
        <v/>
      </c>
      <c r="BL79" s="157" t="str">
        <f t="shared" si="107"/>
        <v/>
      </c>
      <c r="BM79" s="157" t="str">
        <f t="shared" si="107"/>
        <v/>
      </c>
      <c r="BN79" s="157" t="str">
        <f t="shared" si="107"/>
        <v/>
      </c>
      <c r="BO79" s="157" t="str">
        <f t="shared" si="107"/>
        <v/>
      </c>
      <c r="BP79" s="157" t="str">
        <f t="shared" si="107"/>
        <v/>
      </c>
      <c r="BQ79" s="157" t="str">
        <f t="shared" si="107"/>
        <v/>
      </c>
      <c r="BR79" s="157" t="str">
        <f t="shared" si="107"/>
        <v/>
      </c>
      <c r="BS79" s="157" t="str">
        <f t="shared" si="107"/>
        <v/>
      </c>
      <c r="BT79" s="157" t="str">
        <f t="shared" si="107"/>
        <v/>
      </c>
    </row>
    <row r="80" spans="2:72" ht="16.5" hidden="1" thickBot="1" x14ac:dyDescent="0.3">
      <c r="B80" s="153" t="str">
        <f t="shared" si="6"/>
        <v/>
      </c>
      <c r="C80" s="143" t="str">
        <f>'הגבלה לסכום מבוקש (1)'!C80</f>
        <v/>
      </c>
      <c r="D80" s="132" t="str">
        <f>'הגבלה לסכום מבוקש (1)'!U80</f>
        <v/>
      </c>
      <c r="E80" s="144"/>
      <c r="F80" s="154" t="str">
        <f t="shared" si="7"/>
        <v/>
      </c>
      <c r="G80" s="145" t="str">
        <f t="shared" si="8"/>
        <v/>
      </c>
      <c r="H80" s="154" t="str">
        <f t="shared" si="9"/>
        <v/>
      </c>
      <c r="J80" s="155">
        <f t="shared" ca="1" si="72"/>
        <v>0</v>
      </c>
      <c r="K80" s="156">
        <f ca="1">IF(J80=1,MAX($K$30:K79)+1,0)</f>
        <v>0</v>
      </c>
      <c r="L80" s="157" t="str">
        <f t="shared" si="73"/>
        <v/>
      </c>
      <c r="M80" s="157" t="str">
        <f t="shared" ref="M80:AR80" si="108">IF($C80="","",IF($K80=M$28,L80,L80+SUMIF($K$31:$K$130,M$28,$F$31:$F$130)*($G80/(SUM($G$31:$G$130)-SUMIF($K$31:$K$130,M$28,$G$31:$G$130)))))</f>
        <v/>
      </c>
      <c r="N80" s="157" t="str">
        <f t="shared" si="108"/>
        <v/>
      </c>
      <c r="O80" s="157" t="str">
        <f t="shared" si="108"/>
        <v/>
      </c>
      <c r="P80" s="157" t="str">
        <f t="shared" si="108"/>
        <v/>
      </c>
      <c r="Q80" s="157" t="str">
        <f t="shared" si="108"/>
        <v/>
      </c>
      <c r="R80" s="157" t="str">
        <f t="shared" si="108"/>
        <v/>
      </c>
      <c r="S80" s="157" t="str">
        <f t="shared" si="108"/>
        <v/>
      </c>
      <c r="T80" s="157" t="str">
        <f t="shared" si="108"/>
        <v/>
      </c>
      <c r="U80" s="157" t="str">
        <f t="shared" si="108"/>
        <v/>
      </c>
      <c r="V80" s="157" t="str">
        <f t="shared" si="108"/>
        <v/>
      </c>
      <c r="W80" s="157" t="str">
        <f t="shared" si="108"/>
        <v/>
      </c>
      <c r="X80" s="157" t="str">
        <f t="shared" si="108"/>
        <v/>
      </c>
      <c r="Y80" s="157" t="str">
        <f t="shared" si="108"/>
        <v/>
      </c>
      <c r="Z80" s="157" t="str">
        <f t="shared" si="108"/>
        <v/>
      </c>
      <c r="AA80" s="157" t="str">
        <f t="shared" si="108"/>
        <v/>
      </c>
      <c r="AB80" s="157" t="str">
        <f t="shared" si="108"/>
        <v/>
      </c>
      <c r="AC80" s="157" t="str">
        <f t="shared" si="108"/>
        <v/>
      </c>
      <c r="AD80" s="157" t="str">
        <f t="shared" si="108"/>
        <v/>
      </c>
      <c r="AE80" s="157" t="str">
        <f t="shared" si="108"/>
        <v/>
      </c>
      <c r="AF80" s="157" t="str">
        <f t="shared" si="108"/>
        <v/>
      </c>
      <c r="AG80" s="157" t="str">
        <f t="shared" si="108"/>
        <v/>
      </c>
      <c r="AH80" s="157" t="str">
        <f t="shared" si="108"/>
        <v/>
      </c>
      <c r="AI80" s="157" t="str">
        <f t="shared" si="108"/>
        <v/>
      </c>
      <c r="AJ80" s="157" t="str">
        <f t="shared" si="108"/>
        <v/>
      </c>
      <c r="AK80" s="157" t="str">
        <f t="shared" si="108"/>
        <v/>
      </c>
      <c r="AL80" s="157" t="str">
        <f t="shared" si="108"/>
        <v/>
      </c>
      <c r="AM80" s="157" t="str">
        <f t="shared" si="108"/>
        <v/>
      </c>
      <c r="AN80" s="157" t="str">
        <f t="shared" si="108"/>
        <v/>
      </c>
      <c r="AO80" s="157" t="str">
        <f t="shared" si="108"/>
        <v/>
      </c>
      <c r="AP80" s="157" t="str">
        <f t="shared" si="108"/>
        <v/>
      </c>
      <c r="AQ80" s="157" t="str">
        <f t="shared" si="108"/>
        <v/>
      </c>
      <c r="AR80" s="157" t="str">
        <f t="shared" si="108"/>
        <v/>
      </c>
      <c r="AS80" s="157" t="str">
        <f t="shared" ref="AS80:BT80" si="109">IF($C80="","",IF($K80=AS$28,AR80,AR80+SUMIF($K$31:$K$130,AS$28,$F$31:$F$130)*($G80/(SUM($G$31:$G$130)-SUMIF($K$31:$K$130,AS$28,$G$31:$G$130)))))</f>
        <v/>
      </c>
      <c r="AT80" s="157" t="str">
        <f t="shared" si="109"/>
        <v/>
      </c>
      <c r="AU80" s="157" t="str">
        <f t="shared" si="109"/>
        <v/>
      </c>
      <c r="AV80" s="157" t="str">
        <f t="shared" si="109"/>
        <v/>
      </c>
      <c r="AW80" s="157" t="str">
        <f t="shared" si="109"/>
        <v/>
      </c>
      <c r="AX80" s="157" t="str">
        <f t="shared" si="109"/>
        <v/>
      </c>
      <c r="AY80" s="157" t="str">
        <f t="shared" si="109"/>
        <v/>
      </c>
      <c r="AZ80" s="157" t="str">
        <f t="shared" si="109"/>
        <v/>
      </c>
      <c r="BA80" s="157" t="str">
        <f t="shared" si="109"/>
        <v/>
      </c>
      <c r="BB80" s="157" t="str">
        <f t="shared" si="109"/>
        <v/>
      </c>
      <c r="BC80" s="157" t="str">
        <f t="shared" si="109"/>
        <v/>
      </c>
      <c r="BD80" s="157" t="str">
        <f t="shared" si="109"/>
        <v/>
      </c>
      <c r="BE80" s="157" t="str">
        <f t="shared" si="109"/>
        <v/>
      </c>
      <c r="BF80" s="157" t="str">
        <f t="shared" si="109"/>
        <v/>
      </c>
      <c r="BG80" s="157" t="str">
        <f t="shared" si="109"/>
        <v/>
      </c>
      <c r="BH80" s="157" t="str">
        <f t="shared" si="109"/>
        <v/>
      </c>
      <c r="BI80" s="157" t="str">
        <f t="shared" si="109"/>
        <v/>
      </c>
      <c r="BJ80" s="157" t="str">
        <f t="shared" si="109"/>
        <v/>
      </c>
      <c r="BK80" s="157" t="str">
        <f t="shared" si="109"/>
        <v/>
      </c>
      <c r="BL80" s="157" t="str">
        <f t="shared" si="109"/>
        <v/>
      </c>
      <c r="BM80" s="157" t="str">
        <f t="shared" si="109"/>
        <v/>
      </c>
      <c r="BN80" s="157" t="str">
        <f t="shared" si="109"/>
        <v/>
      </c>
      <c r="BO80" s="157" t="str">
        <f t="shared" si="109"/>
        <v/>
      </c>
      <c r="BP80" s="157" t="str">
        <f t="shared" si="109"/>
        <v/>
      </c>
      <c r="BQ80" s="157" t="str">
        <f t="shared" si="109"/>
        <v/>
      </c>
      <c r="BR80" s="157" t="str">
        <f t="shared" si="109"/>
        <v/>
      </c>
      <c r="BS80" s="157" t="str">
        <f t="shared" si="109"/>
        <v/>
      </c>
      <c r="BT80" s="157" t="str">
        <f t="shared" si="109"/>
        <v/>
      </c>
    </row>
    <row r="81" spans="2:72" ht="16.5" hidden="1" thickBot="1" x14ac:dyDescent="0.3">
      <c r="B81" s="153" t="str">
        <f t="shared" si="6"/>
        <v/>
      </c>
      <c r="C81" s="143" t="str">
        <f>'הגבלה לסכום מבוקש (1)'!C81</f>
        <v/>
      </c>
      <c r="D81" s="132" t="str">
        <f>'הגבלה לסכום מבוקש (1)'!U81</f>
        <v/>
      </c>
      <c r="E81" s="144"/>
      <c r="F81" s="154" t="str">
        <f t="shared" si="7"/>
        <v/>
      </c>
      <c r="G81" s="145" t="str">
        <f t="shared" si="8"/>
        <v/>
      </c>
      <c r="H81" s="154" t="str">
        <f t="shared" si="9"/>
        <v/>
      </c>
      <c r="J81" s="155">
        <f t="shared" ca="1" si="72"/>
        <v>0</v>
      </c>
      <c r="K81" s="156">
        <f ca="1">IF(J81=1,MAX($K$30:K80)+1,0)</f>
        <v>0</v>
      </c>
      <c r="L81" s="157" t="str">
        <f t="shared" si="73"/>
        <v/>
      </c>
      <c r="M81" s="157" t="str">
        <f t="shared" ref="M81:AR81" si="110">IF($C81="","",IF($K81=M$28,L81,L81+SUMIF($K$31:$K$130,M$28,$F$31:$F$130)*($G81/(SUM($G$31:$G$130)-SUMIF($K$31:$K$130,M$28,$G$31:$G$130)))))</f>
        <v/>
      </c>
      <c r="N81" s="157" t="str">
        <f t="shared" si="110"/>
        <v/>
      </c>
      <c r="O81" s="157" t="str">
        <f t="shared" si="110"/>
        <v/>
      </c>
      <c r="P81" s="157" t="str">
        <f t="shared" si="110"/>
        <v/>
      </c>
      <c r="Q81" s="157" t="str">
        <f t="shared" si="110"/>
        <v/>
      </c>
      <c r="R81" s="157" t="str">
        <f t="shared" si="110"/>
        <v/>
      </c>
      <c r="S81" s="157" t="str">
        <f t="shared" si="110"/>
        <v/>
      </c>
      <c r="T81" s="157" t="str">
        <f t="shared" si="110"/>
        <v/>
      </c>
      <c r="U81" s="157" t="str">
        <f t="shared" si="110"/>
        <v/>
      </c>
      <c r="V81" s="157" t="str">
        <f t="shared" si="110"/>
        <v/>
      </c>
      <c r="W81" s="157" t="str">
        <f t="shared" si="110"/>
        <v/>
      </c>
      <c r="X81" s="157" t="str">
        <f t="shared" si="110"/>
        <v/>
      </c>
      <c r="Y81" s="157" t="str">
        <f t="shared" si="110"/>
        <v/>
      </c>
      <c r="Z81" s="157" t="str">
        <f t="shared" si="110"/>
        <v/>
      </c>
      <c r="AA81" s="157" t="str">
        <f t="shared" si="110"/>
        <v/>
      </c>
      <c r="AB81" s="157" t="str">
        <f t="shared" si="110"/>
        <v/>
      </c>
      <c r="AC81" s="157" t="str">
        <f t="shared" si="110"/>
        <v/>
      </c>
      <c r="AD81" s="157" t="str">
        <f t="shared" si="110"/>
        <v/>
      </c>
      <c r="AE81" s="157" t="str">
        <f t="shared" si="110"/>
        <v/>
      </c>
      <c r="AF81" s="157" t="str">
        <f t="shared" si="110"/>
        <v/>
      </c>
      <c r="AG81" s="157" t="str">
        <f t="shared" si="110"/>
        <v/>
      </c>
      <c r="AH81" s="157" t="str">
        <f t="shared" si="110"/>
        <v/>
      </c>
      <c r="AI81" s="157" t="str">
        <f t="shared" si="110"/>
        <v/>
      </c>
      <c r="AJ81" s="157" t="str">
        <f t="shared" si="110"/>
        <v/>
      </c>
      <c r="AK81" s="157" t="str">
        <f t="shared" si="110"/>
        <v/>
      </c>
      <c r="AL81" s="157" t="str">
        <f t="shared" si="110"/>
        <v/>
      </c>
      <c r="AM81" s="157" t="str">
        <f t="shared" si="110"/>
        <v/>
      </c>
      <c r="AN81" s="157" t="str">
        <f t="shared" si="110"/>
        <v/>
      </c>
      <c r="AO81" s="157" t="str">
        <f t="shared" si="110"/>
        <v/>
      </c>
      <c r="AP81" s="157" t="str">
        <f t="shared" si="110"/>
        <v/>
      </c>
      <c r="AQ81" s="157" t="str">
        <f t="shared" si="110"/>
        <v/>
      </c>
      <c r="AR81" s="157" t="str">
        <f t="shared" si="110"/>
        <v/>
      </c>
      <c r="AS81" s="157" t="str">
        <f t="shared" ref="AS81:BT81" si="111">IF($C81="","",IF($K81=AS$28,AR81,AR81+SUMIF($K$31:$K$130,AS$28,$F$31:$F$130)*($G81/(SUM($G$31:$G$130)-SUMIF($K$31:$K$130,AS$28,$G$31:$G$130)))))</f>
        <v/>
      </c>
      <c r="AT81" s="157" t="str">
        <f t="shared" si="111"/>
        <v/>
      </c>
      <c r="AU81" s="157" t="str">
        <f t="shared" si="111"/>
        <v/>
      </c>
      <c r="AV81" s="157" t="str">
        <f t="shared" si="111"/>
        <v/>
      </c>
      <c r="AW81" s="157" t="str">
        <f t="shared" si="111"/>
        <v/>
      </c>
      <c r="AX81" s="157" t="str">
        <f t="shared" si="111"/>
        <v/>
      </c>
      <c r="AY81" s="157" t="str">
        <f t="shared" si="111"/>
        <v/>
      </c>
      <c r="AZ81" s="157" t="str">
        <f t="shared" si="111"/>
        <v/>
      </c>
      <c r="BA81" s="157" t="str">
        <f t="shared" si="111"/>
        <v/>
      </c>
      <c r="BB81" s="157" t="str">
        <f t="shared" si="111"/>
        <v/>
      </c>
      <c r="BC81" s="157" t="str">
        <f t="shared" si="111"/>
        <v/>
      </c>
      <c r="BD81" s="157" t="str">
        <f t="shared" si="111"/>
        <v/>
      </c>
      <c r="BE81" s="157" t="str">
        <f t="shared" si="111"/>
        <v/>
      </c>
      <c r="BF81" s="157" t="str">
        <f t="shared" si="111"/>
        <v/>
      </c>
      <c r="BG81" s="157" t="str">
        <f t="shared" si="111"/>
        <v/>
      </c>
      <c r="BH81" s="157" t="str">
        <f t="shared" si="111"/>
        <v/>
      </c>
      <c r="BI81" s="157" t="str">
        <f t="shared" si="111"/>
        <v/>
      </c>
      <c r="BJ81" s="157" t="str">
        <f t="shared" si="111"/>
        <v/>
      </c>
      <c r="BK81" s="157" t="str">
        <f t="shared" si="111"/>
        <v/>
      </c>
      <c r="BL81" s="157" t="str">
        <f t="shared" si="111"/>
        <v/>
      </c>
      <c r="BM81" s="157" t="str">
        <f t="shared" si="111"/>
        <v/>
      </c>
      <c r="BN81" s="157" t="str">
        <f t="shared" si="111"/>
        <v/>
      </c>
      <c r="BO81" s="157" t="str">
        <f t="shared" si="111"/>
        <v/>
      </c>
      <c r="BP81" s="157" t="str">
        <f t="shared" si="111"/>
        <v/>
      </c>
      <c r="BQ81" s="157" t="str">
        <f t="shared" si="111"/>
        <v/>
      </c>
      <c r="BR81" s="157" t="str">
        <f t="shared" si="111"/>
        <v/>
      </c>
      <c r="BS81" s="157" t="str">
        <f t="shared" si="111"/>
        <v/>
      </c>
      <c r="BT81" s="157" t="str">
        <f t="shared" si="111"/>
        <v/>
      </c>
    </row>
    <row r="82" spans="2:72" ht="16.5" hidden="1" thickBot="1" x14ac:dyDescent="0.3">
      <c r="B82" s="153" t="str">
        <f t="shared" si="6"/>
        <v/>
      </c>
      <c r="C82" s="143" t="str">
        <f>'הגבלה לסכום מבוקש (1)'!C82</f>
        <v/>
      </c>
      <c r="D82" s="132" t="str">
        <f>'הגבלה לסכום מבוקש (1)'!U82</f>
        <v/>
      </c>
      <c r="E82" s="144"/>
      <c r="F82" s="154" t="str">
        <f t="shared" si="7"/>
        <v/>
      </c>
      <c r="G82" s="145" t="str">
        <f t="shared" si="8"/>
        <v/>
      </c>
      <c r="H82" s="154" t="str">
        <f t="shared" si="9"/>
        <v/>
      </c>
      <c r="J82" s="155">
        <f t="shared" ca="1" si="72"/>
        <v>0</v>
      </c>
      <c r="K82" s="156">
        <f ca="1">IF(J82=1,MAX($K$30:K81)+1,0)</f>
        <v>0</v>
      </c>
      <c r="L82" s="157" t="str">
        <f t="shared" si="73"/>
        <v/>
      </c>
      <c r="M82" s="157" t="str">
        <f t="shared" ref="M82:AR82" si="112">IF($C82="","",IF($K82=M$28,L82,L82+SUMIF($K$31:$K$130,M$28,$F$31:$F$130)*($G82/(SUM($G$31:$G$130)-SUMIF($K$31:$K$130,M$28,$G$31:$G$130)))))</f>
        <v/>
      </c>
      <c r="N82" s="157" t="str">
        <f t="shared" si="112"/>
        <v/>
      </c>
      <c r="O82" s="157" t="str">
        <f t="shared" si="112"/>
        <v/>
      </c>
      <c r="P82" s="157" t="str">
        <f t="shared" si="112"/>
        <v/>
      </c>
      <c r="Q82" s="157" t="str">
        <f t="shared" si="112"/>
        <v/>
      </c>
      <c r="R82" s="157" t="str">
        <f t="shared" si="112"/>
        <v/>
      </c>
      <c r="S82" s="157" t="str">
        <f t="shared" si="112"/>
        <v/>
      </c>
      <c r="T82" s="157" t="str">
        <f t="shared" si="112"/>
        <v/>
      </c>
      <c r="U82" s="157" t="str">
        <f t="shared" si="112"/>
        <v/>
      </c>
      <c r="V82" s="157" t="str">
        <f t="shared" si="112"/>
        <v/>
      </c>
      <c r="W82" s="157" t="str">
        <f t="shared" si="112"/>
        <v/>
      </c>
      <c r="X82" s="157" t="str">
        <f t="shared" si="112"/>
        <v/>
      </c>
      <c r="Y82" s="157" t="str">
        <f t="shared" si="112"/>
        <v/>
      </c>
      <c r="Z82" s="157" t="str">
        <f t="shared" si="112"/>
        <v/>
      </c>
      <c r="AA82" s="157" t="str">
        <f t="shared" si="112"/>
        <v/>
      </c>
      <c r="AB82" s="157" t="str">
        <f t="shared" si="112"/>
        <v/>
      </c>
      <c r="AC82" s="157" t="str">
        <f t="shared" si="112"/>
        <v/>
      </c>
      <c r="AD82" s="157" t="str">
        <f t="shared" si="112"/>
        <v/>
      </c>
      <c r="AE82" s="157" t="str">
        <f t="shared" si="112"/>
        <v/>
      </c>
      <c r="AF82" s="157" t="str">
        <f t="shared" si="112"/>
        <v/>
      </c>
      <c r="AG82" s="157" t="str">
        <f t="shared" si="112"/>
        <v/>
      </c>
      <c r="AH82" s="157" t="str">
        <f t="shared" si="112"/>
        <v/>
      </c>
      <c r="AI82" s="157" t="str">
        <f t="shared" si="112"/>
        <v/>
      </c>
      <c r="AJ82" s="157" t="str">
        <f t="shared" si="112"/>
        <v/>
      </c>
      <c r="AK82" s="157" t="str">
        <f t="shared" si="112"/>
        <v/>
      </c>
      <c r="AL82" s="157" t="str">
        <f t="shared" si="112"/>
        <v/>
      </c>
      <c r="AM82" s="157" t="str">
        <f t="shared" si="112"/>
        <v/>
      </c>
      <c r="AN82" s="157" t="str">
        <f t="shared" si="112"/>
        <v/>
      </c>
      <c r="AO82" s="157" t="str">
        <f t="shared" si="112"/>
        <v/>
      </c>
      <c r="AP82" s="157" t="str">
        <f t="shared" si="112"/>
        <v/>
      </c>
      <c r="AQ82" s="157" t="str">
        <f t="shared" si="112"/>
        <v/>
      </c>
      <c r="AR82" s="157" t="str">
        <f t="shared" si="112"/>
        <v/>
      </c>
      <c r="AS82" s="157" t="str">
        <f t="shared" ref="AS82:BT82" si="113">IF($C82="","",IF($K82=AS$28,AR82,AR82+SUMIF($K$31:$K$130,AS$28,$F$31:$F$130)*($G82/(SUM($G$31:$G$130)-SUMIF($K$31:$K$130,AS$28,$G$31:$G$130)))))</f>
        <v/>
      </c>
      <c r="AT82" s="157" t="str">
        <f t="shared" si="113"/>
        <v/>
      </c>
      <c r="AU82" s="157" t="str">
        <f t="shared" si="113"/>
        <v/>
      </c>
      <c r="AV82" s="157" t="str">
        <f t="shared" si="113"/>
        <v/>
      </c>
      <c r="AW82" s="157" t="str">
        <f t="shared" si="113"/>
        <v/>
      </c>
      <c r="AX82" s="157" t="str">
        <f t="shared" si="113"/>
        <v/>
      </c>
      <c r="AY82" s="157" t="str">
        <f t="shared" si="113"/>
        <v/>
      </c>
      <c r="AZ82" s="157" t="str">
        <f t="shared" si="113"/>
        <v/>
      </c>
      <c r="BA82" s="157" t="str">
        <f t="shared" si="113"/>
        <v/>
      </c>
      <c r="BB82" s="157" t="str">
        <f t="shared" si="113"/>
        <v/>
      </c>
      <c r="BC82" s="157" t="str">
        <f t="shared" si="113"/>
        <v/>
      </c>
      <c r="BD82" s="157" t="str">
        <f t="shared" si="113"/>
        <v/>
      </c>
      <c r="BE82" s="157" t="str">
        <f t="shared" si="113"/>
        <v/>
      </c>
      <c r="BF82" s="157" t="str">
        <f t="shared" si="113"/>
        <v/>
      </c>
      <c r="BG82" s="157" t="str">
        <f t="shared" si="113"/>
        <v/>
      </c>
      <c r="BH82" s="157" t="str">
        <f t="shared" si="113"/>
        <v/>
      </c>
      <c r="BI82" s="157" t="str">
        <f t="shared" si="113"/>
        <v/>
      </c>
      <c r="BJ82" s="157" t="str">
        <f t="shared" si="113"/>
        <v/>
      </c>
      <c r="BK82" s="157" t="str">
        <f t="shared" si="113"/>
        <v/>
      </c>
      <c r="BL82" s="157" t="str">
        <f t="shared" si="113"/>
        <v/>
      </c>
      <c r="BM82" s="157" t="str">
        <f t="shared" si="113"/>
        <v/>
      </c>
      <c r="BN82" s="157" t="str">
        <f t="shared" si="113"/>
        <v/>
      </c>
      <c r="BO82" s="157" t="str">
        <f t="shared" si="113"/>
        <v/>
      </c>
      <c r="BP82" s="157" t="str">
        <f t="shared" si="113"/>
        <v/>
      </c>
      <c r="BQ82" s="157" t="str">
        <f t="shared" si="113"/>
        <v/>
      </c>
      <c r="BR82" s="157" t="str">
        <f t="shared" si="113"/>
        <v/>
      </c>
      <c r="BS82" s="157" t="str">
        <f t="shared" si="113"/>
        <v/>
      </c>
      <c r="BT82" s="157" t="str">
        <f t="shared" si="113"/>
        <v/>
      </c>
    </row>
    <row r="83" spans="2:72" ht="16.5" hidden="1" thickBot="1" x14ac:dyDescent="0.3">
      <c r="B83" s="153" t="str">
        <f t="shared" si="6"/>
        <v/>
      </c>
      <c r="C83" s="143" t="str">
        <f>'הגבלה לסכום מבוקש (1)'!C83</f>
        <v/>
      </c>
      <c r="D83" s="132" t="str">
        <f>'הגבלה לסכום מבוקש (1)'!U83</f>
        <v/>
      </c>
      <c r="E83" s="144"/>
      <c r="F83" s="154" t="str">
        <f t="shared" si="7"/>
        <v/>
      </c>
      <c r="G83" s="145" t="str">
        <f t="shared" si="8"/>
        <v/>
      </c>
      <c r="H83" s="154" t="str">
        <f t="shared" si="9"/>
        <v/>
      </c>
      <c r="J83" s="155">
        <f t="shared" ca="1" si="72"/>
        <v>0</v>
      </c>
      <c r="K83" s="156">
        <f ca="1">IF(J83=1,MAX($K$30:K82)+1,0)</f>
        <v>0</v>
      </c>
      <c r="L83" s="157" t="str">
        <f t="shared" si="73"/>
        <v/>
      </c>
      <c r="M83" s="157" t="str">
        <f t="shared" ref="M83:AR83" si="114">IF($C83="","",IF($K83=M$28,L83,L83+SUMIF($K$31:$K$130,M$28,$F$31:$F$130)*($G83/(SUM($G$31:$G$130)-SUMIF($K$31:$K$130,M$28,$G$31:$G$130)))))</f>
        <v/>
      </c>
      <c r="N83" s="157" t="str">
        <f t="shared" si="114"/>
        <v/>
      </c>
      <c r="O83" s="157" t="str">
        <f t="shared" si="114"/>
        <v/>
      </c>
      <c r="P83" s="157" t="str">
        <f t="shared" si="114"/>
        <v/>
      </c>
      <c r="Q83" s="157" t="str">
        <f t="shared" si="114"/>
        <v/>
      </c>
      <c r="R83" s="157" t="str">
        <f t="shared" si="114"/>
        <v/>
      </c>
      <c r="S83" s="157" t="str">
        <f t="shared" si="114"/>
        <v/>
      </c>
      <c r="T83" s="157" t="str">
        <f t="shared" si="114"/>
        <v/>
      </c>
      <c r="U83" s="157" t="str">
        <f t="shared" si="114"/>
        <v/>
      </c>
      <c r="V83" s="157" t="str">
        <f t="shared" si="114"/>
        <v/>
      </c>
      <c r="W83" s="157" t="str">
        <f t="shared" si="114"/>
        <v/>
      </c>
      <c r="X83" s="157" t="str">
        <f t="shared" si="114"/>
        <v/>
      </c>
      <c r="Y83" s="157" t="str">
        <f t="shared" si="114"/>
        <v/>
      </c>
      <c r="Z83" s="157" t="str">
        <f t="shared" si="114"/>
        <v/>
      </c>
      <c r="AA83" s="157" t="str">
        <f t="shared" si="114"/>
        <v/>
      </c>
      <c r="AB83" s="157" t="str">
        <f t="shared" si="114"/>
        <v/>
      </c>
      <c r="AC83" s="157" t="str">
        <f t="shared" si="114"/>
        <v/>
      </c>
      <c r="AD83" s="157" t="str">
        <f t="shared" si="114"/>
        <v/>
      </c>
      <c r="AE83" s="157" t="str">
        <f t="shared" si="114"/>
        <v/>
      </c>
      <c r="AF83" s="157" t="str">
        <f t="shared" si="114"/>
        <v/>
      </c>
      <c r="AG83" s="157" t="str">
        <f t="shared" si="114"/>
        <v/>
      </c>
      <c r="AH83" s="157" t="str">
        <f t="shared" si="114"/>
        <v/>
      </c>
      <c r="AI83" s="157" t="str">
        <f t="shared" si="114"/>
        <v/>
      </c>
      <c r="AJ83" s="157" t="str">
        <f t="shared" si="114"/>
        <v/>
      </c>
      <c r="AK83" s="157" t="str">
        <f t="shared" si="114"/>
        <v/>
      </c>
      <c r="AL83" s="157" t="str">
        <f t="shared" si="114"/>
        <v/>
      </c>
      <c r="AM83" s="157" t="str">
        <f t="shared" si="114"/>
        <v/>
      </c>
      <c r="AN83" s="157" t="str">
        <f t="shared" si="114"/>
        <v/>
      </c>
      <c r="AO83" s="157" t="str">
        <f t="shared" si="114"/>
        <v/>
      </c>
      <c r="AP83" s="157" t="str">
        <f t="shared" si="114"/>
        <v/>
      </c>
      <c r="AQ83" s="157" t="str">
        <f t="shared" si="114"/>
        <v/>
      </c>
      <c r="AR83" s="157" t="str">
        <f t="shared" si="114"/>
        <v/>
      </c>
      <c r="AS83" s="157" t="str">
        <f t="shared" ref="AS83:BT83" si="115">IF($C83="","",IF($K83=AS$28,AR83,AR83+SUMIF($K$31:$K$130,AS$28,$F$31:$F$130)*($G83/(SUM($G$31:$G$130)-SUMIF($K$31:$K$130,AS$28,$G$31:$G$130)))))</f>
        <v/>
      </c>
      <c r="AT83" s="157" t="str">
        <f t="shared" si="115"/>
        <v/>
      </c>
      <c r="AU83" s="157" t="str">
        <f t="shared" si="115"/>
        <v/>
      </c>
      <c r="AV83" s="157" t="str">
        <f t="shared" si="115"/>
        <v/>
      </c>
      <c r="AW83" s="157" t="str">
        <f t="shared" si="115"/>
        <v/>
      </c>
      <c r="AX83" s="157" t="str">
        <f t="shared" si="115"/>
        <v/>
      </c>
      <c r="AY83" s="157" t="str">
        <f t="shared" si="115"/>
        <v/>
      </c>
      <c r="AZ83" s="157" t="str">
        <f t="shared" si="115"/>
        <v/>
      </c>
      <c r="BA83" s="157" t="str">
        <f t="shared" si="115"/>
        <v/>
      </c>
      <c r="BB83" s="157" t="str">
        <f t="shared" si="115"/>
        <v/>
      </c>
      <c r="BC83" s="157" t="str">
        <f t="shared" si="115"/>
        <v/>
      </c>
      <c r="BD83" s="157" t="str">
        <f t="shared" si="115"/>
        <v/>
      </c>
      <c r="BE83" s="157" t="str">
        <f t="shared" si="115"/>
        <v/>
      </c>
      <c r="BF83" s="157" t="str">
        <f t="shared" si="115"/>
        <v/>
      </c>
      <c r="BG83" s="157" t="str">
        <f t="shared" si="115"/>
        <v/>
      </c>
      <c r="BH83" s="157" t="str">
        <f t="shared" si="115"/>
        <v/>
      </c>
      <c r="BI83" s="157" t="str">
        <f t="shared" si="115"/>
        <v/>
      </c>
      <c r="BJ83" s="157" t="str">
        <f t="shared" si="115"/>
        <v/>
      </c>
      <c r="BK83" s="157" t="str">
        <f t="shared" si="115"/>
        <v/>
      </c>
      <c r="BL83" s="157" t="str">
        <f t="shared" si="115"/>
        <v/>
      </c>
      <c r="BM83" s="157" t="str">
        <f t="shared" si="115"/>
        <v/>
      </c>
      <c r="BN83" s="157" t="str">
        <f t="shared" si="115"/>
        <v/>
      </c>
      <c r="BO83" s="157" t="str">
        <f t="shared" si="115"/>
        <v/>
      </c>
      <c r="BP83" s="157" t="str">
        <f t="shared" si="115"/>
        <v/>
      </c>
      <c r="BQ83" s="157" t="str">
        <f t="shared" si="115"/>
        <v/>
      </c>
      <c r="BR83" s="157" t="str">
        <f t="shared" si="115"/>
        <v/>
      </c>
      <c r="BS83" s="157" t="str">
        <f t="shared" si="115"/>
        <v/>
      </c>
      <c r="BT83" s="157" t="str">
        <f t="shared" si="115"/>
        <v/>
      </c>
    </row>
    <row r="84" spans="2:72" ht="16.5" hidden="1" thickBot="1" x14ac:dyDescent="0.3">
      <c r="B84" s="153" t="str">
        <f t="shared" si="6"/>
        <v/>
      </c>
      <c r="C84" s="143" t="str">
        <f>'הגבלה לסכום מבוקש (1)'!C84</f>
        <v/>
      </c>
      <c r="D84" s="132" t="str">
        <f>'הגבלה לסכום מבוקש (1)'!U84</f>
        <v/>
      </c>
      <c r="E84" s="144"/>
      <c r="F84" s="154" t="str">
        <f t="shared" si="7"/>
        <v/>
      </c>
      <c r="G84" s="145" t="str">
        <f t="shared" si="8"/>
        <v/>
      </c>
      <c r="H84" s="154" t="str">
        <f t="shared" si="9"/>
        <v/>
      </c>
      <c r="J84" s="155">
        <f t="shared" ca="1" si="72"/>
        <v>0</v>
      </c>
      <c r="K84" s="156">
        <f ca="1">IF(J84=1,MAX($K$30:K83)+1,0)</f>
        <v>0</v>
      </c>
      <c r="L84" s="157" t="str">
        <f t="shared" si="73"/>
        <v/>
      </c>
      <c r="M84" s="157" t="str">
        <f t="shared" ref="M84:AR84" si="116">IF($C84="","",IF($K84=M$28,L84,L84+SUMIF($K$31:$K$130,M$28,$F$31:$F$130)*($G84/(SUM($G$31:$G$130)-SUMIF($K$31:$K$130,M$28,$G$31:$G$130)))))</f>
        <v/>
      </c>
      <c r="N84" s="157" t="str">
        <f t="shared" si="116"/>
        <v/>
      </c>
      <c r="O84" s="157" t="str">
        <f t="shared" si="116"/>
        <v/>
      </c>
      <c r="P84" s="157" t="str">
        <f t="shared" si="116"/>
        <v/>
      </c>
      <c r="Q84" s="157" t="str">
        <f t="shared" si="116"/>
        <v/>
      </c>
      <c r="R84" s="157" t="str">
        <f t="shared" si="116"/>
        <v/>
      </c>
      <c r="S84" s="157" t="str">
        <f t="shared" si="116"/>
        <v/>
      </c>
      <c r="T84" s="157" t="str">
        <f t="shared" si="116"/>
        <v/>
      </c>
      <c r="U84" s="157" t="str">
        <f t="shared" si="116"/>
        <v/>
      </c>
      <c r="V84" s="157" t="str">
        <f t="shared" si="116"/>
        <v/>
      </c>
      <c r="W84" s="157" t="str">
        <f t="shared" si="116"/>
        <v/>
      </c>
      <c r="X84" s="157" t="str">
        <f t="shared" si="116"/>
        <v/>
      </c>
      <c r="Y84" s="157" t="str">
        <f t="shared" si="116"/>
        <v/>
      </c>
      <c r="Z84" s="157" t="str">
        <f t="shared" si="116"/>
        <v/>
      </c>
      <c r="AA84" s="157" t="str">
        <f t="shared" si="116"/>
        <v/>
      </c>
      <c r="AB84" s="157" t="str">
        <f t="shared" si="116"/>
        <v/>
      </c>
      <c r="AC84" s="157" t="str">
        <f t="shared" si="116"/>
        <v/>
      </c>
      <c r="AD84" s="157" t="str">
        <f t="shared" si="116"/>
        <v/>
      </c>
      <c r="AE84" s="157" t="str">
        <f t="shared" si="116"/>
        <v/>
      </c>
      <c r="AF84" s="157" t="str">
        <f t="shared" si="116"/>
        <v/>
      </c>
      <c r="AG84" s="157" t="str">
        <f t="shared" si="116"/>
        <v/>
      </c>
      <c r="AH84" s="157" t="str">
        <f t="shared" si="116"/>
        <v/>
      </c>
      <c r="AI84" s="157" t="str">
        <f t="shared" si="116"/>
        <v/>
      </c>
      <c r="AJ84" s="157" t="str">
        <f t="shared" si="116"/>
        <v/>
      </c>
      <c r="AK84" s="157" t="str">
        <f t="shared" si="116"/>
        <v/>
      </c>
      <c r="AL84" s="157" t="str">
        <f t="shared" si="116"/>
        <v/>
      </c>
      <c r="AM84" s="157" t="str">
        <f t="shared" si="116"/>
        <v/>
      </c>
      <c r="AN84" s="157" t="str">
        <f t="shared" si="116"/>
        <v/>
      </c>
      <c r="AO84" s="157" t="str">
        <f t="shared" si="116"/>
        <v/>
      </c>
      <c r="AP84" s="157" t="str">
        <f t="shared" si="116"/>
        <v/>
      </c>
      <c r="AQ84" s="157" t="str">
        <f t="shared" si="116"/>
        <v/>
      </c>
      <c r="AR84" s="157" t="str">
        <f t="shared" si="116"/>
        <v/>
      </c>
      <c r="AS84" s="157" t="str">
        <f t="shared" ref="AS84:BT84" si="117">IF($C84="","",IF($K84=AS$28,AR84,AR84+SUMIF($K$31:$K$130,AS$28,$F$31:$F$130)*($G84/(SUM($G$31:$G$130)-SUMIF($K$31:$K$130,AS$28,$G$31:$G$130)))))</f>
        <v/>
      </c>
      <c r="AT84" s="157" t="str">
        <f t="shared" si="117"/>
        <v/>
      </c>
      <c r="AU84" s="157" t="str">
        <f t="shared" si="117"/>
        <v/>
      </c>
      <c r="AV84" s="157" t="str">
        <f t="shared" si="117"/>
        <v/>
      </c>
      <c r="AW84" s="157" t="str">
        <f t="shared" si="117"/>
        <v/>
      </c>
      <c r="AX84" s="157" t="str">
        <f t="shared" si="117"/>
        <v/>
      </c>
      <c r="AY84" s="157" t="str">
        <f t="shared" si="117"/>
        <v/>
      </c>
      <c r="AZ84" s="157" t="str">
        <f t="shared" si="117"/>
        <v/>
      </c>
      <c r="BA84" s="157" t="str">
        <f t="shared" si="117"/>
        <v/>
      </c>
      <c r="BB84" s="157" t="str">
        <f t="shared" si="117"/>
        <v/>
      </c>
      <c r="BC84" s="157" t="str">
        <f t="shared" si="117"/>
        <v/>
      </c>
      <c r="BD84" s="157" t="str">
        <f t="shared" si="117"/>
        <v/>
      </c>
      <c r="BE84" s="157" t="str">
        <f t="shared" si="117"/>
        <v/>
      </c>
      <c r="BF84" s="157" t="str">
        <f t="shared" si="117"/>
        <v/>
      </c>
      <c r="BG84" s="157" t="str">
        <f t="shared" si="117"/>
        <v/>
      </c>
      <c r="BH84" s="157" t="str">
        <f t="shared" si="117"/>
        <v/>
      </c>
      <c r="BI84" s="157" t="str">
        <f t="shared" si="117"/>
        <v/>
      </c>
      <c r="BJ84" s="157" t="str">
        <f t="shared" si="117"/>
        <v/>
      </c>
      <c r="BK84" s="157" t="str">
        <f t="shared" si="117"/>
        <v/>
      </c>
      <c r="BL84" s="157" t="str">
        <f t="shared" si="117"/>
        <v/>
      </c>
      <c r="BM84" s="157" t="str">
        <f t="shared" si="117"/>
        <v/>
      </c>
      <c r="BN84" s="157" t="str">
        <f t="shared" si="117"/>
        <v/>
      </c>
      <c r="BO84" s="157" t="str">
        <f t="shared" si="117"/>
        <v/>
      </c>
      <c r="BP84" s="157" t="str">
        <f t="shared" si="117"/>
        <v/>
      </c>
      <c r="BQ84" s="157" t="str">
        <f t="shared" si="117"/>
        <v/>
      </c>
      <c r="BR84" s="157" t="str">
        <f t="shared" si="117"/>
        <v/>
      </c>
      <c r="BS84" s="157" t="str">
        <f t="shared" si="117"/>
        <v/>
      </c>
      <c r="BT84" s="157" t="str">
        <f t="shared" si="117"/>
        <v/>
      </c>
    </row>
    <row r="85" spans="2:72" ht="16.5" hidden="1" thickBot="1" x14ac:dyDescent="0.3">
      <c r="B85" s="153" t="str">
        <f t="shared" si="6"/>
        <v/>
      </c>
      <c r="C85" s="143" t="str">
        <f>'הגבלה לסכום מבוקש (1)'!C85</f>
        <v/>
      </c>
      <c r="D85" s="132" t="str">
        <f>'הגבלה לסכום מבוקש (1)'!U85</f>
        <v/>
      </c>
      <c r="E85" s="144"/>
      <c r="F85" s="154" t="str">
        <f t="shared" si="7"/>
        <v/>
      </c>
      <c r="G85" s="145" t="str">
        <f t="shared" si="8"/>
        <v/>
      </c>
      <c r="H85" s="154" t="str">
        <f t="shared" si="9"/>
        <v/>
      </c>
      <c r="J85" s="155">
        <f t="shared" ca="1" si="72"/>
        <v>0</v>
      </c>
      <c r="K85" s="156">
        <f ca="1">IF(J85=1,MAX($K$30:K84)+1,0)</f>
        <v>0</v>
      </c>
      <c r="L85" s="157" t="str">
        <f t="shared" si="73"/>
        <v/>
      </c>
      <c r="M85" s="157" t="str">
        <f t="shared" ref="M85:AR85" si="118">IF($C85="","",IF($K85=M$28,L85,L85+SUMIF($K$31:$K$130,M$28,$F$31:$F$130)*($G85/(SUM($G$31:$G$130)-SUMIF($K$31:$K$130,M$28,$G$31:$G$130)))))</f>
        <v/>
      </c>
      <c r="N85" s="157" t="str">
        <f t="shared" si="118"/>
        <v/>
      </c>
      <c r="O85" s="157" t="str">
        <f t="shared" si="118"/>
        <v/>
      </c>
      <c r="P85" s="157" t="str">
        <f t="shared" si="118"/>
        <v/>
      </c>
      <c r="Q85" s="157" t="str">
        <f t="shared" si="118"/>
        <v/>
      </c>
      <c r="R85" s="157" t="str">
        <f t="shared" si="118"/>
        <v/>
      </c>
      <c r="S85" s="157" t="str">
        <f t="shared" si="118"/>
        <v/>
      </c>
      <c r="T85" s="157" t="str">
        <f t="shared" si="118"/>
        <v/>
      </c>
      <c r="U85" s="157" t="str">
        <f t="shared" si="118"/>
        <v/>
      </c>
      <c r="V85" s="157" t="str">
        <f t="shared" si="118"/>
        <v/>
      </c>
      <c r="W85" s="157" t="str">
        <f t="shared" si="118"/>
        <v/>
      </c>
      <c r="X85" s="157" t="str">
        <f t="shared" si="118"/>
        <v/>
      </c>
      <c r="Y85" s="157" t="str">
        <f t="shared" si="118"/>
        <v/>
      </c>
      <c r="Z85" s="157" t="str">
        <f t="shared" si="118"/>
        <v/>
      </c>
      <c r="AA85" s="157" t="str">
        <f t="shared" si="118"/>
        <v/>
      </c>
      <c r="AB85" s="157" t="str">
        <f t="shared" si="118"/>
        <v/>
      </c>
      <c r="AC85" s="157" t="str">
        <f t="shared" si="118"/>
        <v/>
      </c>
      <c r="AD85" s="157" t="str">
        <f t="shared" si="118"/>
        <v/>
      </c>
      <c r="AE85" s="157" t="str">
        <f t="shared" si="118"/>
        <v/>
      </c>
      <c r="AF85" s="157" t="str">
        <f t="shared" si="118"/>
        <v/>
      </c>
      <c r="AG85" s="157" t="str">
        <f t="shared" si="118"/>
        <v/>
      </c>
      <c r="AH85" s="157" t="str">
        <f t="shared" si="118"/>
        <v/>
      </c>
      <c r="AI85" s="157" t="str">
        <f t="shared" si="118"/>
        <v/>
      </c>
      <c r="AJ85" s="157" t="str">
        <f t="shared" si="118"/>
        <v/>
      </c>
      <c r="AK85" s="157" t="str">
        <f t="shared" si="118"/>
        <v/>
      </c>
      <c r="AL85" s="157" t="str">
        <f t="shared" si="118"/>
        <v/>
      </c>
      <c r="AM85" s="157" t="str">
        <f t="shared" si="118"/>
        <v/>
      </c>
      <c r="AN85" s="157" t="str">
        <f t="shared" si="118"/>
        <v/>
      </c>
      <c r="AO85" s="157" t="str">
        <f t="shared" si="118"/>
        <v/>
      </c>
      <c r="AP85" s="157" t="str">
        <f t="shared" si="118"/>
        <v/>
      </c>
      <c r="AQ85" s="157" t="str">
        <f t="shared" si="118"/>
        <v/>
      </c>
      <c r="AR85" s="157" t="str">
        <f t="shared" si="118"/>
        <v/>
      </c>
      <c r="AS85" s="157" t="str">
        <f t="shared" ref="AS85:BT85" si="119">IF($C85="","",IF($K85=AS$28,AR85,AR85+SUMIF($K$31:$K$130,AS$28,$F$31:$F$130)*($G85/(SUM($G$31:$G$130)-SUMIF($K$31:$K$130,AS$28,$G$31:$G$130)))))</f>
        <v/>
      </c>
      <c r="AT85" s="157" t="str">
        <f t="shared" si="119"/>
        <v/>
      </c>
      <c r="AU85" s="157" t="str">
        <f t="shared" si="119"/>
        <v/>
      </c>
      <c r="AV85" s="157" t="str">
        <f t="shared" si="119"/>
        <v/>
      </c>
      <c r="AW85" s="157" t="str">
        <f t="shared" si="119"/>
        <v/>
      </c>
      <c r="AX85" s="157" t="str">
        <f t="shared" si="119"/>
        <v/>
      </c>
      <c r="AY85" s="157" t="str">
        <f t="shared" si="119"/>
        <v/>
      </c>
      <c r="AZ85" s="157" t="str">
        <f t="shared" si="119"/>
        <v/>
      </c>
      <c r="BA85" s="157" t="str">
        <f t="shared" si="119"/>
        <v/>
      </c>
      <c r="BB85" s="157" t="str">
        <f t="shared" si="119"/>
        <v/>
      </c>
      <c r="BC85" s="157" t="str">
        <f t="shared" si="119"/>
        <v/>
      </c>
      <c r="BD85" s="157" t="str">
        <f t="shared" si="119"/>
        <v/>
      </c>
      <c r="BE85" s="157" t="str">
        <f t="shared" si="119"/>
        <v/>
      </c>
      <c r="BF85" s="157" t="str">
        <f t="shared" si="119"/>
        <v/>
      </c>
      <c r="BG85" s="157" t="str">
        <f t="shared" si="119"/>
        <v/>
      </c>
      <c r="BH85" s="157" t="str">
        <f t="shared" si="119"/>
        <v/>
      </c>
      <c r="BI85" s="157" t="str">
        <f t="shared" si="119"/>
        <v/>
      </c>
      <c r="BJ85" s="157" t="str">
        <f t="shared" si="119"/>
        <v/>
      </c>
      <c r="BK85" s="157" t="str">
        <f t="shared" si="119"/>
        <v/>
      </c>
      <c r="BL85" s="157" t="str">
        <f t="shared" si="119"/>
        <v/>
      </c>
      <c r="BM85" s="157" t="str">
        <f t="shared" si="119"/>
        <v/>
      </c>
      <c r="BN85" s="157" t="str">
        <f t="shared" si="119"/>
        <v/>
      </c>
      <c r="BO85" s="157" t="str">
        <f t="shared" si="119"/>
        <v/>
      </c>
      <c r="BP85" s="157" t="str">
        <f t="shared" si="119"/>
        <v/>
      </c>
      <c r="BQ85" s="157" t="str">
        <f t="shared" si="119"/>
        <v/>
      </c>
      <c r="BR85" s="157" t="str">
        <f t="shared" si="119"/>
        <v/>
      </c>
      <c r="BS85" s="157" t="str">
        <f t="shared" si="119"/>
        <v/>
      </c>
      <c r="BT85" s="157" t="str">
        <f t="shared" si="119"/>
        <v/>
      </c>
    </row>
    <row r="86" spans="2:72" ht="16.5" hidden="1" thickBot="1" x14ac:dyDescent="0.3">
      <c r="B86" s="153" t="str">
        <f t="shared" si="6"/>
        <v/>
      </c>
      <c r="C86" s="143" t="str">
        <f>'הגבלה לסכום מבוקש (1)'!C86</f>
        <v/>
      </c>
      <c r="D86" s="132" t="str">
        <f>'הגבלה לסכום מבוקש (1)'!U86</f>
        <v/>
      </c>
      <c r="E86" s="144"/>
      <c r="F86" s="154" t="str">
        <f t="shared" si="7"/>
        <v/>
      </c>
      <c r="G86" s="145" t="str">
        <f t="shared" si="8"/>
        <v/>
      </c>
      <c r="H86" s="154" t="str">
        <f t="shared" si="9"/>
        <v/>
      </c>
      <c r="J86" s="155">
        <f t="shared" ca="1" si="72"/>
        <v>0</v>
      </c>
      <c r="K86" s="156">
        <f ca="1">IF(J86=1,MAX($K$30:K85)+1,0)</f>
        <v>0</v>
      </c>
      <c r="L86" s="157" t="str">
        <f t="shared" si="73"/>
        <v/>
      </c>
      <c r="M86" s="157" t="str">
        <f t="shared" ref="M86:AR86" si="120">IF($C86="","",IF($K86=M$28,L86,L86+SUMIF($K$31:$K$130,M$28,$F$31:$F$130)*($G86/(SUM($G$31:$G$130)-SUMIF($K$31:$K$130,M$28,$G$31:$G$130)))))</f>
        <v/>
      </c>
      <c r="N86" s="157" t="str">
        <f t="shared" si="120"/>
        <v/>
      </c>
      <c r="O86" s="157" t="str">
        <f t="shared" si="120"/>
        <v/>
      </c>
      <c r="P86" s="157" t="str">
        <f t="shared" si="120"/>
        <v/>
      </c>
      <c r="Q86" s="157" t="str">
        <f t="shared" si="120"/>
        <v/>
      </c>
      <c r="R86" s="157" t="str">
        <f t="shared" si="120"/>
        <v/>
      </c>
      <c r="S86" s="157" t="str">
        <f t="shared" si="120"/>
        <v/>
      </c>
      <c r="T86" s="157" t="str">
        <f t="shared" si="120"/>
        <v/>
      </c>
      <c r="U86" s="157" t="str">
        <f t="shared" si="120"/>
        <v/>
      </c>
      <c r="V86" s="157" t="str">
        <f t="shared" si="120"/>
        <v/>
      </c>
      <c r="W86" s="157" t="str">
        <f t="shared" si="120"/>
        <v/>
      </c>
      <c r="X86" s="157" t="str">
        <f t="shared" si="120"/>
        <v/>
      </c>
      <c r="Y86" s="157" t="str">
        <f t="shared" si="120"/>
        <v/>
      </c>
      <c r="Z86" s="157" t="str">
        <f t="shared" si="120"/>
        <v/>
      </c>
      <c r="AA86" s="157" t="str">
        <f t="shared" si="120"/>
        <v/>
      </c>
      <c r="AB86" s="157" t="str">
        <f t="shared" si="120"/>
        <v/>
      </c>
      <c r="AC86" s="157" t="str">
        <f t="shared" si="120"/>
        <v/>
      </c>
      <c r="AD86" s="157" t="str">
        <f t="shared" si="120"/>
        <v/>
      </c>
      <c r="AE86" s="157" t="str">
        <f t="shared" si="120"/>
        <v/>
      </c>
      <c r="AF86" s="157" t="str">
        <f t="shared" si="120"/>
        <v/>
      </c>
      <c r="AG86" s="157" t="str">
        <f t="shared" si="120"/>
        <v/>
      </c>
      <c r="AH86" s="157" t="str">
        <f t="shared" si="120"/>
        <v/>
      </c>
      <c r="AI86" s="157" t="str">
        <f t="shared" si="120"/>
        <v/>
      </c>
      <c r="AJ86" s="157" t="str">
        <f t="shared" si="120"/>
        <v/>
      </c>
      <c r="AK86" s="157" t="str">
        <f t="shared" si="120"/>
        <v/>
      </c>
      <c r="AL86" s="157" t="str">
        <f t="shared" si="120"/>
        <v/>
      </c>
      <c r="AM86" s="157" t="str">
        <f t="shared" si="120"/>
        <v/>
      </c>
      <c r="AN86" s="157" t="str">
        <f t="shared" si="120"/>
        <v/>
      </c>
      <c r="AO86" s="157" t="str">
        <f t="shared" si="120"/>
        <v/>
      </c>
      <c r="AP86" s="157" t="str">
        <f t="shared" si="120"/>
        <v/>
      </c>
      <c r="AQ86" s="157" t="str">
        <f t="shared" si="120"/>
        <v/>
      </c>
      <c r="AR86" s="157" t="str">
        <f t="shared" si="120"/>
        <v/>
      </c>
      <c r="AS86" s="157" t="str">
        <f t="shared" ref="AS86:BT86" si="121">IF($C86="","",IF($K86=AS$28,AR86,AR86+SUMIF($K$31:$K$130,AS$28,$F$31:$F$130)*($G86/(SUM($G$31:$G$130)-SUMIF($K$31:$K$130,AS$28,$G$31:$G$130)))))</f>
        <v/>
      </c>
      <c r="AT86" s="157" t="str">
        <f t="shared" si="121"/>
        <v/>
      </c>
      <c r="AU86" s="157" t="str">
        <f t="shared" si="121"/>
        <v/>
      </c>
      <c r="AV86" s="157" t="str">
        <f t="shared" si="121"/>
        <v/>
      </c>
      <c r="AW86" s="157" t="str">
        <f t="shared" si="121"/>
        <v/>
      </c>
      <c r="AX86" s="157" t="str">
        <f t="shared" si="121"/>
        <v/>
      </c>
      <c r="AY86" s="157" t="str">
        <f t="shared" si="121"/>
        <v/>
      </c>
      <c r="AZ86" s="157" t="str">
        <f t="shared" si="121"/>
        <v/>
      </c>
      <c r="BA86" s="157" t="str">
        <f t="shared" si="121"/>
        <v/>
      </c>
      <c r="BB86" s="157" t="str">
        <f t="shared" si="121"/>
        <v/>
      </c>
      <c r="BC86" s="157" t="str">
        <f t="shared" si="121"/>
        <v/>
      </c>
      <c r="BD86" s="157" t="str">
        <f t="shared" si="121"/>
        <v/>
      </c>
      <c r="BE86" s="157" t="str">
        <f t="shared" si="121"/>
        <v/>
      </c>
      <c r="BF86" s="157" t="str">
        <f t="shared" si="121"/>
        <v/>
      </c>
      <c r="BG86" s="157" t="str">
        <f t="shared" si="121"/>
        <v/>
      </c>
      <c r="BH86" s="157" t="str">
        <f t="shared" si="121"/>
        <v/>
      </c>
      <c r="BI86" s="157" t="str">
        <f t="shared" si="121"/>
        <v/>
      </c>
      <c r="BJ86" s="157" t="str">
        <f t="shared" si="121"/>
        <v/>
      </c>
      <c r="BK86" s="157" t="str">
        <f t="shared" si="121"/>
        <v/>
      </c>
      <c r="BL86" s="157" t="str">
        <f t="shared" si="121"/>
        <v/>
      </c>
      <c r="BM86" s="157" t="str">
        <f t="shared" si="121"/>
        <v/>
      </c>
      <c r="BN86" s="157" t="str">
        <f t="shared" si="121"/>
        <v/>
      </c>
      <c r="BO86" s="157" t="str">
        <f t="shared" si="121"/>
        <v/>
      </c>
      <c r="BP86" s="157" t="str">
        <f t="shared" si="121"/>
        <v/>
      </c>
      <c r="BQ86" s="157" t="str">
        <f t="shared" si="121"/>
        <v/>
      </c>
      <c r="BR86" s="157" t="str">
        <f t="shared" si="121"/>
        <v/>
      </c>
      <c r="BS86" s="157" t="str">
        <f t="shared" si="121"/>
        <v/>
      </c>
      <c r="BT86" s="157" t="str">
        <f t="shared" si="121"/>
        <v/>
      </c>
    </row>
    <row r="87" spans="2:72" ht="16.5" hidden="1" thickBot="1" x14ac:dyDescent="0.3">
      <c r="B87" s="153" t="str">
        <f t="shared" si="6"/>
        <v/>
      </c>
      <c r="C87" s="143" t="str">
        <f>'הגבלה לסכום מבוקש (1)'!C87</f>
        <v/>
      </c>
      <c r="D87" s="132" t="str">
        <f>'הגבלה לסכום מבוקש (1)'!U87</f>
        <v/>
      </c>
      <c r="E87" s="144"/>
      <c r="F87" s="154" t="str">
        <f t="shared" si="7"/>
        <v/>
      </c>
      <c r="G87" s="145" t="str">
        <f t="shared" si="8"/>
        <v/>
      </c>
      <c r="H87" s="154" t="str">
        <f t="shared" si="9"/>
        <v/>
      </c>
      <c r="J87" s="155">
        <f t="shared" ca="1" si="72"/>
        <v>0</v>
      </c>
      <c r="K87" s="156">
        <f ca="1">IF(J87=1,MAX($K$30:K86)+1,0)</f>
        <v>0</v>
      </c>
      <c r="L87" s="157" t="str">
        <f t="shared" si="73"/>
        <v/>
      </c>
      <c r="M87" s="157" t="str">
        <f t="shared" ref="M87:AR87" si="122">IF($C87="","",IF($K87=M$28,L87,L87+SUMIF($K$31:$K$130,M$28,$F$31:$F$130)*($G87/(SUM($G$31:$G$130)-SUMIF($K$31:$K$130,M$28,$G$31:$G$130)))))</f>
        <v/>
      </c>
      <c r="N87" s="157" t="str">
        <f t="shared" si="122"/>
        <v/>
      </c>
      <c r="O87" s="157" t="str">
        <f t="shared" si="122"/>
        <v/>
      </c>
      <c r="P87" s="157" t="str">
        <f t="shared" si="122"/>
        <v/>
      </c>
      <c r="Q87" s="157" t="str">
        <f t="shared" si="122"/>
        <v/>
      </c>
      <c r="R87" s="157" t="str">
        <f t="shared" si="122"/>
        <v/>
      </c>
      <c r="S87" s="157" t="str">
        <f t="shared" si="122"/>
        <v/>
      </c>
      <c r="T87" s="157" t="str">
        <f t="shared" si="122"/>
        <v/>
      </c>
      <c r="U87" s="157" t="str">
        <f t="shared" si="122"/>
        <v/>
      </c>
      <c r="V87" s="157" t="str">
        <f t="shared" si="122"/>
        <v/>
      </c>
      <c r="W87" s="157" t="str">
        <f t="shared" si="122"/>
        <v/>
      </c>
      <c r="X87" s="157" t="str">
        <f t="shared" si="122"/>
        <v/>
      </c>
      <c r="Y87" s="157" t="str">
        <f t="shared" si="122"/>
        <v/>
      </c>
      <c r="Z87" s="157" t="str">
        <f t="shared" si="122"/>
        <v/>
      </c>
      <c r="AA87" s="157" t="str">
        <f t="shared" si="122"/>
        <v/>
      </c>
      <c r="AB87" s="157" t="str">
        <f t="shared" si="122"/>
        <v/>
      </c>
      <c r="AC87" s="157" t="str">
        <f t="shared" si="122"/>
        <v/>
      </c>
      <c r="AD87" s="157" t="str">
        <f t="shared" si="122"/>
        <v/>
      </c>
      <c r="AE87" s="157" t="str">
        <f t="shared" si="122"/>
        <v/>
      </c>
      <c r="AF87" s="157" t="str">
        <f t="shared" si="122"/>
        <v/>
      </c>
      <c r="AG87" s="157" t="str">
        <f t="shared" si="122"/>
        <v/>
      </c>
      <c r="AH87" s="157" t="str">
        <f t="shared" si="122"/>
        <v/>
      </c>
      <c r="AI87" s="157" t="str">
        <f t="shared" si="122"/>
        <v/>
      </c>
      <c r="AJ87" s="157" t="str">
        <f t="shared" si="122"/>
        <v/>
      </c>
      <c r="AK87" s="157" t="str">
        <f t="shared" si="122"/>
        <v/>
      </c>
      <c r="AL87" s="157" t="str">
        <f t="shared" si="122"/>
        <v/>
      </c>
      <c r="AM87" s="157" t="str">
        <f t="shared" si="122"/>
        <v/>
      </c>
      <c r="AN87" s="157" t="str">
        <f t="shared" si="122"/>
        <v/>
      </c>
      <c r="AO87" s="157" t="str">
        <f t="shared" si="122"/>
        <v/>
      </c>
      <c r="AP87" s="157" t="str">
        <f t="shared" si="122"/>
        <v/>
      </c>
      <c r="AQ87" s="157" t="str">
        <f t="shared" si="122"/>
        <v/>
      </c>
      <c r="AR87" s="157" t="str">
        <f t="shared" si="122"/>
        <v/>
      </c>
      <c r="AS87" s="157" t="str">
        <f t="shared" ref="AS87:BT87" si="123">IF($C87="","",IF($K87=AS$28,AR87,AR87+SUMIF($K$31:$K$130,AS$28,$F$31:$F$130)*($G87/(SUM($G$31:$G$130)-SUMIF($K$31:$K$130,AS$28,$G$31:$G$130)))))</f>
        <v/>
      </c>
      <c r="AT87" s="157" t="str">
        <f t="shared" si="123"/>
        <v/>
      </c>
      <c r="AU87" s="157" t="str">
        <f t="shared" si="123"/>
        <v/>
      </c>
      <c r="AV87" s="157" t="str">
        <f t="shared" si="123"/>
        <v/>
      </c>
      <c r="AW87" s="157" t="str">
        <f t="shared" si="123"/>
        <v/>
      </c>
      <c r="AX87" s="157" t="str">
        <f t="shared" si="123"/>
        <v/>
      </c>
      <c r="AY87" s="157" t="str">
        <f t="shared" si="123"/>
        <v/>
      </c>
      <c r="AZ87" s="157" t="str">
        <f t="shared" si="123"/>
        <v/>
      </c>
      <c r="BA87" s="157" t="str">
        <f t="shared" si="123"/>
        <v/>
      </c>
      <c r="BB87" s="157" t="str">
        <f t="shared" si="123"/>
        <v/>
      </c>
      <c r="BC87" s="157" t="str">
        <f t="shared" si="123"/>
        <v/>
      </c>
      <c r="BD87" s="157" t="str">
        <f t="shared" si="123"/>
        <v/>
      </c>
      <c r="BE87" s="157" t="str">
        <f t="shared" si="123"/>
        <v/>
      </c>
      <c r="BF87" s="157" t="str">
        <f t="shared" si="123"/>
        <v/>
      </c>
      <c r="BG87" s="157" t="str">
        <f t="shared" si="123"/>
        <v/>
      </c>
      <c r="BH87" s="157" t="str">
        <f t="shared" si="123"/>
        <v/>
      </c>
      <c r="BI87" s="157" t="str">
        <f t="shared" si="123"/>
        <v/>
      </c>
      <c r="BJ87" s="157" t="str">
        <f t="shared" si="123"/>
        <v/>
      </c>
      <c r="BK87" s="157" t="str">
        <f t="shared" si="123"/>
        <v/>
      </c>
      <c r="BL87" s="157" t="str">
        <f t="shared" si="123"/>
        <v/>
      </c>
      <c r="BM87" s="157" t="str">
        <f t="shared" si="123"/>
        <v/>
      </c>
      <c r="BN87" s="157" t="str">
        <f t="shared" si="123"/>
        <v/>
      </c>
      <c r="BO87" s="157" t="str">
        <f t="shared" si="123"/>
        <v/>
      </c>
      <c r="BP87" s="157" t="str">
        <f t="shared" si="123"/>
        <v/>
      </c>
      <c r="BQ87" s="157" t="str">
        <f t="shared" si="123"/>
        <v/>
      </c>
      <c r="BR87" s="157" t="str">
        <f t="shared" si="123"/>
        <v/>
      </c>
      <c r="BS87" s="157" t="str">
        <f t="shared" si="123"/>
        <v/>
      </c>
      <c r="BT87" s="157" t="str">
        <f t="shared" si="123"/>
        <v/>
      </c>
    </row>
    <row r="88" spans="2:72" ht="16.5" hidden="1" thickBot="1" x14ac:dyDescent="0.3">
      <c r="B88" s="153" t="str">
        <f t="shared" si="6"/>
        <v/>
      </c>
      <c r="C88" s="143" t="str">
        <f>'הגבלה לסכום מבוקש (1)'!C88</f>
        <v/>
      </c>
      <c r="D88" s="132" t="str">
        <f>'הגבלה לסכום מבוקש (1)'!U88</f>
        <v/>
      </c>
      <c r="E88" s="144"/>
      <c r="F88" s="154" t="str">
        <f t="shared" si="7"/>
        <v/>
      </c>
      <c r="G88" s="145" t="str">
        <f t="shared" si="8"/>
        <v/>
      </c>
      <c r="H88" s="154" t="str">
        <f t="shared" si="9"/>
        <v/>
      </c>
      <c r="J88" s="155">
        <f t="shared" ca="1" si="72"/>
        <v>0</v>
      </c>
      <c r="K88" s="156">
        <f ca="1">IF(J88=1,MAX($K$30:K87)+1,0)</f>
        <v>0</v>
      </c>
      <c r="L88" s="157" t="str">
        <f t="shared" si="73"/>
        <v/>
      </c>
      <c r="M88" s="157" t="str">
        <f t="shared" ref="M88:AR88" si="124">IF($C88="","",IF($K88=M$28,L88,L88+SUMIF($K$31:$K$130,M$28,$F$31:$F$130)*($G88/(SUM($G$31:$G$130)-SUMIF($K$31:$K$130,M$28,$G$31:$G$130)))))</f>
        <v/>
      </c>
      <c r="N88" s="157" t="str">
        <f t="shared" si="124"/>
        <v/>
      </c>
      <c r="O88" s="157" t="str">
        <f t="shared" si="124"/>
        <v/>
      </c>
      <c r="P88" s="157" t="str">
        <f t="shared" si="124"/>
        <v/>
      </c>
      <c r="Q88" s="157" t="str">
        <f t="shared" si="124"/>
        <v/>
      </c>
      <c r="R88" s="157" t="str">
        <f t="shared" si="124"/>
        <v/>
      </c>
      <c r="S88" s="157" t="str">
        <f t="shared" si="124"/>
        <v/>
      </c>
      <c r="T88" s="157" t="str">
        <f t="shared" si="124"/>
        <v/>
      </c>
      <c r="U88" s="157" t="str">
        <f t="shared" si="124"/>
        <v/>
      </c>
      <c r="V88" s="157" t="str">
        <f t="shared" si="124"/>
        <v/>
      </c>
      <c r="W88" s="157" t="str">
        <f t="shared" si="124"/>
        <v/>
      </c>
      <c r="X88" s="157" t="str">
        <f t="shared" si="124"/>
        <v/>
      </c>
      <c r="Y88" s="157" t="str">
        <f t="shared" si="124"/>
        <v/>
      </c>
      <c r="Z88" s="157" t="str">
        <f t="shared" si="124"/>
        <v/>
      </c>
      <c r="AA88" s="157" t="str">
        <f t="shared" si="124"/>
        <v/>
      </c>
      <c r="AB88" s="157" t="str">
        <f t="shared" si="124"/>
        <v/>
      </c>
      <c r="AC88" s="157" t="str">
        <f t="shared" si="124"/>
        <v/>
      </c>
      <c r="AD88" s="157" t="str">
        <f t="shared" si="124"/>
        <v/>
      </c>
      <c r="AE88" s="157" t="str">
        <f t="shared" si="124"/>
        <v/>
      </c>
      <c r="AF88" s="157" t="str">
        <f t="shared" si="124"/>
        <v/>
      </c>
      <c r="AG88" s="157" t="str">
        <f t="shared" si="124"/>
        <v/>
      </c>
      <c r="AH88" s="157" t="str">
        <f t="shared" si="124"/>
        <v/>
      </c>
      <c r="AI88" s="157" t="str">
        <f t="shared" si="124"/>
        <v/>
      </c>
      <c r="AJ88" s="157" t="str">
        <f t="shared" si="124"/>
        <v/>
      </c>
      <c r="AK88" s="157" t="str">
        <f t="shared" si="124"/>
        <v/>
      </c>
      <c r="AL88" s="157" t="str">
        <f t="shared" si="124"/>
        <v/>
      </c>
      <c r="AM88" s="157" t="str">
        <f t="shared" si="124"/>
        <v/>
      </c>
      <c r="AN88" s="157" t="str">
        <f t="shared" si="124"/>
        <v/>
      </c>
      <c r="AO88" s="157" t="str">
        <f t="shared" si="124"/>
        <v/>
      </c>
      <c r="AP88" s="157" t="str">
        <f t="shared" si="124"/>
        <v/>
      </c>
      <c r="AQ88" s="157" t="str">
        <f t="shared" si="124"/>
        <v/>
      </c>
      <c r="AR88" s="157" t="str">
        <f t="shared" si="124"/>
        <v/>
      </c>
      <c r="AS88" s="157" t="str">
        <f t="shared" ref="AS88:BT88" si="125">IF($C88="","",IF($K88=AS$28,AR88,AR88+SUMIF($K$31:$K$130,AS$28,$F$31:$F$130)*($G88/(SUM($G$31:$G$130)-SUMIF($K$31:$K$130,AS$28,$G$31:$G$130)))))</f>
        <v/>
      </c>
      <c r="AT88" s="157" t="str">
        <f t="shared" si="125"/>
        <v/>
      </c>
      <c r="AU88" s="157" t="str">
        <f t="shared" si="125"/>
        <v/>
      </c>
      <c r="AV88" s="157" t="str">
        <f t="shared" si="125"/>
        <v/>
      </c>
      <c r="AW88" s="157" t="str">
        <f t="shared" si="125"/>
        <v/>
      </c>
      <c r="AX88" s="157" t="str">
        <f t="shared" si="125"/>
        <v/>
      </c>
      <c r="AY88" s="157" t="str">
        <f t="shared" si="125"/>
        <v/>
      </c>
      <c r="AZ88" s="157" t="str">
        <f t="shared" si="125"/>
        <v/>
      </c>
      <c r="BA88" s="157" t="str">
        <f t="shared" si="125"/>
        <v/>
      </c>
      <c r="BB88" s="157" t="str">
        <f t="shared" si="125"/>
        <v/>
      </c>
      <c r="BC88" s="157" t="str">
        <f t="shared" si="125"/>
        <v/>
      </c>
      <c r="BD88" s="157" t="str">
        <f t="shared" si="125"/>
        <v/>
      </c>
      <c r="BE88" s="157" t="str">
        <f t="shared" si="125"/>
        <v/>
      </c>
      <c r="BF88" s="157" t="str">
        <f t="shared" si="125"/>
        <v/>
      </c>
      <c r="BG88" s="157" t="str">
        <f t="shared" si="125"/>
        <v/>
      </c>
      <c r="BH88" s="157" t="str">
        <f t="shared" si="125"/>
        <v/>
      </c>
      <c r="BI88" s="157" t="str">
        <f t="shared" si="125"/>
        <v/>
      </c>
      <c r="BJ88" s="157" t="str">
        <f t="shared" si="125"/>
        <v/>
      </c>
      <c r="BK88" s="157" t="str">
        <f t="shared" si="125"/>
        <v/>
      </c>
      <c r="BL88" s="157" t="str">
        <f t="shared" si="125"/>
        <v/>
      </c>
      <c r="BM88" s="157" t="str">
        <f t="shared" si="125"/>
        <v/>
      </c>
      <c r="BN88" s="157" t="str">
        <f t="shared" si="125"/>
        <v/>
      </c>
      <c r="BO88" s="157" t="str">
        <f t="shared" si="125"/>
        <v/>
      </c>
      <c r="BP88" s="157" t="str">
        <f t="shared" si="125"/>
        <v/>
      </c>
      <c r="BQ88" s="157" t="str">
        <f t="shared" si="125"/>
        <v/>
      </c>
      <c r="BR88" s="157" t="str">
        <f t="shared" si="125"/>
        <v/>
      </c>
      <c r="BS88" s="157" t="str">
        <f t="shared" si="125"/>
        <v/>
      </c>
      <c r="BT88" s="157" t="str">
        <f t="shared" si="125"/>
        <v/>
      </c>
    </row>
    <row r="89" spans="2:72" ht="16.5" hidden="1" thickBot="1" x14ac:dyDescent="0.3">
      <c r="B89" s="153" t="str">
        <f t="shared" si="6"/>
        <v/>
      </c>
      <c r="C89" s="143" t="str">
        <f>'הגבלה לסכום מבוקש (1)'!C89</f>
        <v/>
      </c>
      <c r="D89" s="132" t="str">
        <f>'הגבלה לסכום מבוקש (1)'!U89</f>
        <v/>
      </c>
      <c r="E89" s="144"/>
      <c r="F89" s="154" t="str">
        <f t="shared" si="7"/>
        <v/>
      </c>
      <c r="G89" s="145" t="str">
        <f t="shared" si="8"/>
        <v/>
      </c>
      <c r="H89" s="154" t="str">
        <f t="shared" si="9"/>
        <v/>
      </c>
      <c r="J89" s="155">
        <f t="shared" ca="1" si="72"/>
        <v>0</v>
      </c>
      <c r="K89" s="156">
        <f ca="1">IF(J89=1,MAX($K$30:K88)+1,0)</f>
        <v>0</v>
      </c>
      <c r="L89" s="157" t="str">
        <f t="shared" si="73"/>
        <v/>
      </c>
      <c r="M89" s="157" t="str">
        <f t="shared" ref="M89:AR89" si="126">IF($C89="","",IF($K89=M$28,L89,L89+SUMIF($K$31:$K$130,M$28,$F$31:$F$130)*($G89/(SUM($G$31:$G$130)-SUMIF($K$31:$K$130,M$28,$G$31:$G$130)))))</f>
        <v/>
      </c>
      <c r="N89" s="157" t="str">
        <f t="shared" si="126"/>
        <v/>
      </c>
      <c r="O89" s="157" t="str">
        <f t="shared" si="126"/>
        <v/>
      </c>
      <c r="P89" s="157" t="str">
        <f t="shared" si="126"/>
        <v/>
      </c>
      <c r="Q89" s="157" t="str">
        <f t="shared" si="126"/>
        <v/>
      </c>
      <c r="R89" s="157" t="str">
        <f t="shared" si="126"/>
        <v/>
      </c>
      <c r="S89" s="157" t="str">
        <f t="shared" si="126"/>
        <v/>
      </c>
      <c r="T89" s="157" t="str">
        <f t="shared" si="126"/>
        <v/>
      </c>
      <c r="U89" s="157" t="str">
        <f t="shared" si="126"/>
        <v/>
      </c>
      <c r="V89" s="157" t="str">
        <f t="shared" si="126"/>
        <v/>
      </c>
      <c r="W89" s="157" t="str">
        <f t="shared" si="126"/>
        <v/>
      </c>
      <c r="X89" s="157" t="str">
        <f t="shared" si="126"/>
        <v/>
      </c>
      <c r="Y89" s="157" t="str">
        <f t="shared" si="126"/>
        <v/>
      </c>
      <c r="Z89" s="157" t="str">
        <f t="shared" si="126"/>
        <v/>
      </c>
      <c r="AA89" s="157" t="str">
        <f t="shared" si="126"/>
        <v/>
      </c>
      <c r="AB89" s="157" t="str">
        <f t="shared" si="126"/>
        <v/>
      </c>
      <c r="AC89" s="157" t="str">
        <f t="shared" si="126"/>
        <v/>
      </c>
      <c r="AD89" s="157" t="str">
        <f t="shared" si="126"/>
        <v/>
      </c>
      <c r="AE89" s="157" t="str">
        <f t="shared" si="126"/>
        <v/>
      </c>
      <c r="AF89" s="157" t="str">
        <f t="shared" si="126"/>
        <v/>
      </c>
      <c r="AG89" s="157" t="str">
        <f t="shared" si="126"/>
        <v/>
      </c>
      <c r="AH89" s="157" t="str">
        <f t="shared" si="126"/>
        <v/>
      </c>
      <c r="AI89" s="157" t="str">
        <f t="shared" si="126"/>
        <v/>
      </c>
      <c r="AJ89" s="157" t="str">
        <f t="shared" si="126"/>
        <v/>
      </c>
      <c r="AK89" s="157" t="str">
        <f t="shared" si="126"/>
        <v/>
      </c>
      <c r="AL89" s="157" t="str">
        <f t="shared" si="126"/>
        <v/>
      </c>
      <c r="AM89" s="157" t="str">
        <f t="shared" si="126"/>
        <v/>
      </c>
      <c r="AN89" s="157" t="str">
        <f t="shared" si="126"/>
        <v/>
      </c>
      <c r="AO89" s="157" t="str">
        <f t="shared" si="126"/>
        <v/>
      </c>
      <c r="AP89" s="157" t="str">
        <f t="shared" si="126"/>
        <v/>
      </c>
      <c r="AQ89" s="157" t="str">
        <f t="shared" si="126"/>
        <v/>
      </c>
      <c r="AR89" s="157" t="str">
        <f t="shared" si="126"/>
        <v/>
      </c>
      <c r="AS89" s="157" t="str">
        <f t="shared" ref="AS89:BT89" si="127">IF($C89="","",IF($K89=AS$28,AR89,AR89+SUMIF($K$31:$K$130,AS$28,$F$31:$F$130)*($G89/(SUM($G$31:$G$130)-SUMIF($K$31:$K$130,AS$28,$G$31:$G$130)))))</f>
        <v/>
      </c>
      <c r="AT89" s="157" t="str">
        <f t="shared" si="127"/>
        <v/>
      </c>
      <c r="AU89" s="157" t="str">
        <f t="shared" si="127"/>
        <v/>
      </c>
      <c r="AV89" s="157" t="str">
        <f t="shared" si="127"/>
        <v/>
      </c>
      <c r="AW89" s="157" t="str">
        <f t="shared" si="127"/>
        <v/>
      </c>
      <c r="AX89" s="157" t="str">
        <f t="shared" si="127"/>
        <v/>
      </c>
      <c r="AY89" s="157" t="str">
        <f t="shared" si="127"/>
        <v/>
      </c>
      <c r="AZ89" s="157" t="str">
        <f t="shared" si="127"/>
        <v/>
      </c>
      <c r="BA89" s="157" t="str">
        <f t="shared" si="127"/>
        <v/>
      </c>
      <c r="BB89" s="157" t="str">
        <f t="shared" si="127"/>
        <v/>
      </c>
      <c r="BC89" s="157" t="str">
        <f t="shared" si="127"/>
        <v/>
      </c>
      <c r="BD89" s="157" t="str">
        <f t="shared" si="127"/>
        <v/>
      </c>
      <c r="BE89" s="157" t="str">
        <f t="shared" si="127"/>
        <v/>
      </c>
      <c r="BF89" s="157" t="str">
        <f t="shared" si="127"/>
        <v/>
      </c>
      <c r="BG89" s="157" t="str">
        <f t="shared" si="127"/>
        <v/>
      </c>
      <c r="BH89" s="157" t="str">
        <f t="shared" si="127"/>
        <v/>
      </c>
      <c r="BI89" s="157" t="str">
        <f t="shared" si="127"/>
        <v/>
      </c>
      <c r="BJ89" s="157" t="str">
        <f t="shared" si="127"/>
        <v/>
      </c>
      <c r="BK89" s="157" t="str">
        <f t="shared" si="127"/>
        <v/>
      </c>
      <c r="BL89" s="157" t="str">
        <f t="shared" si="127"/>
        <v/>
      </c>
      <c r="BM89" s="157" t="str">
        <f t="shared" si="127"/>
        <v/>
      </c>
      <c r="BN89" s="157" t="str">
        <f t="shared" si="127"/>
        <v/>
      </c>
      <c r="BO89" s="157" t="str">
        <f t="shared" si="127"/>
        <v/>
      </c>
      <c r="BP89" s="157" t="str">
        <f t="shared" si="127"/>
        <v/>
      </c>
      <c r="BQ89" s="157" t="str">
        <f t="shared" si="127"/>
        <v/>
      </c>
      <c r="BR89" s="157" t="str">
        <f t="shared" si="127"/>
        <v/>
      </c>
      <c r="BS89" s="157" t="str">
        <f t="shared" si="127"/>
        <v/>
      </c>
      <c r="BT89" s="157" t="str">
        <f t="shared" si="127"/>
        <v/>
      </c>
    </row>
    <row r="90" spans="2:72" ht="16.5" hidden="1" thickBot="1" x14ac:dyDescent="0.3">
      <c r="B90" s="153" t="str">
        <f t="shared" si="6"/>
        <v/>
      </c>
      <c r="C90" s="143" t="str">
        <f>'הגבלה לסכום מבוקש (1)'!C90</f>
        <v/>
      </c>
      <c r="D90" s="132" t="str">
        <f>'הגבלה לסכום מבוקש (1)'!U90</f>
        <v/>
      </c>
      <c r="E90" s="144"/>
      <c r="F90" s="154" t="str">
        <f t="shared" si="7"/>
        <v/>
      </c>
      <c r="G90" s="145" t="str">
        <f t="shared" si="8"/>
        <v/>
      </c>
      <c r="H90" s="154" t="str">
        <f t="shared" si="9"/>
        <v/>
      </c>
      <c r="J90" s="155">
        <f t="shared" ca="1" si="72"/>
        <v>0</v>
      </c>
      <c r="K90" s="156">
        <f ca="1">IF(J90=1,MAX($K$30:K89)+1,0)</f>
        <v>0</v>
      </c>
      <c r="L90" s="157" t="str">
        <f t="shared" si="73"/>
        <v/>
      </c>
      <c r="M90" s="157" t="str">
        <f t="shared" ref="M90:AR90" si="128">IF($C90="","",IF($K90=M$28,L90,L90+SUMIF($K$31:$K$130,M$28,$F$31:$F$130)*($G90/(SUM($G$31:$G$130)-SUMIF($K$31:$K$130,M$28,$G$31:$G$130)))))</f>
        <v/>
      </c>
      <c r="N90" s="157" t="str">
        <f t="shared" si="128"/>
        <v/>
      </c>
      <c r="O90" s="157" t="str">
        <f t="shared" si="128"/>
        <v/>
      </c>
      <c r="P90" s="157" t="str">
        <f t="shared" si="128"/>
        <v/>
      </c>
      <c r="Q90" s="157" t="str">
        <f t="shared" si="128"/>
        <v/>
      </c>
      <c r="R90" s="157" t="str">
        <f t="shared" si="128"/>
        <v/>
      </c>
      <c r="S90" s="157" t="str">
        <f t="shared" si="128"/>
        <v/>
      </c>
      <c r="T90" s="157" t="str">
        <f t="shared" si="128"/>
        <v/>
      </c>
      <c r="U90" s="157" t="str">
        <f t="shared" si="128"/>
        <v/>
      </c>
      <c r="V90" s="157" t="str">
        <f t="shared" si="128"/>
        <v/>
      </c>
      <c r="W90" s="157" t="str">
        <f t="shared" si="128"/>
        <v/>
      </c>
      <c r="X90" s="157" t="str">
        <f t="shared" si="128"/>
        <v/>
      </c>
      <c r="Y90" s="157" t="str">
        <f t="shared" si="128"/>
        <v/>
      </c>
      <c r="Z90" s="157" t="str">
        <f t="shared" si="128"/>
        <v/>
      </c>
      <c r="AA90" s="157" t="str">
        <f t="shared" si="128"/>
        <v/>
      </c>
      <c r="AB90" s="157" t="str">
        <f t="shared" si="128"/>
        <v/>
      </c>
      <c r="AC90" s="157" t="str">
        <f t="shared" si="128"/>
        <v/>
      </c>
      <c r="AD90" s="157" t="str">
        <f t="shared" si="128"/>
        <v/>
      </c>
      <c r="AE90" s="157" t="str">
        <f t="shared" si="128"/>
        <v/>
      </c>
      <c r="AF90" s="157" t="str">
        <f t="shared" si="128"/>
        <v/>
      </c>
      <c r="AG90" s="157" t="str">
        <f t="shared" si="128"/>
        <v/>
      </c>
      <c r="AH90" s="157" t="str">
        <f t="shared" si="128"/>
        <v/>
      </c>
      <c r="AI90" s="157" t="str">
        <f t="shared" si="128"/>
        <v/>
      </c>
      <c r="AJ90" s="157" t="str">
        <f t="shared" si="128"/>
        <v/>
      </c>
      <c r="AK90" s="157" t="str">
        <f t="shared" si="128"/>
        <v/>
      </c>
      <c r="AL90" s="157" t="str">
        <f t="shared" si="128"/>
        <v/>
      </c>
      <c r="AM90" s="157" t="str">
        <f t="shared" si="128"/>
        <v/>
      </c>
      <c r="AN90" s="157" t="str">
        <f t="shared" si="128"/>
        <v/>
      </c>
      <c r="AO90" s="157" t="str">
        <f t="shared" si="128"/>
        <v/>
      </c>
      <c r="AP90" s="157" t="str">
        <f t="shared" si="128"/>
        <v/>
      </c>
      <c r="AQ90" s="157" t="str">
        <f t="shared" si="128"/>
        <v/>
      </c>
      <c r="AR90" s="157" t="str">
        <f t="shared" si="128"/>
        <v/>
      </c>
      <c r="AS90" s="157" t="str">
        <f t="shared" ref="AS90:BT90" si="129">IF($C90="","",IF($K90=AS$28,AR90,AR90+SUMIF($K$31:$K$130,AS$28,$F$31:$F$130)*($G90/(SUM($G$31:$G$130)-SUMIF($K$31:$K$130,AS$28,$G$31:$G$130)))))</f>
        <v/>
      </c>
      <c r="AT90" s="157" t="str">
        <f t="shared" si="129"/>
        <v/>
      </c>
      <c r="AU90" s="157" t="str">
        <f t="shared" si="129"/>
        <v/>
      </c>
      <c r="AV90" s="157" t="str">
        <f t="shared" si="129"/>
        <v/>
      </c>
      <c r="AW90" s="157" t="str">
        <f t="shared" si="129"/>
        <v/>
      </c>
      <c r="AX90" s="157" t="str">
        <f t="shared" si="129"/>
        <v/>
      </c>
      <c r="AY90" s="157" t="str">
        <f t="shared" si="129"/>
        <v/>
      </c>
      <c r="AZ90" s="157" t="str">
        <f t="shared" si="129"/>
        <v/>
      </c>
      <c r="BA90" s="157" t="str">
        <f t="shared" si="129"/>
        <v/>
      </c>
      <c r="BB90" s="157" t="str">
        <f t="shared" si="129"/>
        <v/>
      </c>
      <c r="BC90" s="157" t="str">
        <f t="shared" si="129"/>
        <v/>
      </c>
      <c r="BD90" s="157" t="str">
        <f t="shared" si="129"/>
        <v/>
      </c>
      <c r="BE90" s="157" t="str">
        <f t="shared" si="129"/>
        <v/>
      </c>
      <c r="BF90" s="157" t="str">
        <f t="shared" si="129"/>
        <v/>
      </c>
      <c r="BG90" s="157" t="str">
        <f t="shared" si="129"/>
        <v/>
      </c>
      <c r="BH90" s="157" t="str">
        <f t="shared" si="129"/>
        <v/>
      </c>
      <c r="BI90" s="157" t="str">
        <f t="shared" si="129"/>
        <v/>
      </c>
      <c r="BJ90" s="157" t="str">
        <f t="shared" si="129"/>
        <v/>
      </c>
      <c r="BK90" s="157" t="str">
        <f t="shared" si="129"/>
        <v/>
      </c>
      <c r="BL90" s="157" t="str">
        <f t="shared" si="129"/>
        <v/>
      </c>
      <c r="BM90" s="157" t="str">
        <f t="shared" si="129"/>
        <v/>
      </c>
      <c r="BN90" s="157" t="str">
        <f t="shared" si="129"/>
        <v/>
      </c>
      <c r="BO90" s="157" t="str">
        <f t="shared" si="129"/>
        <v/>
      </c>
      <c r="BP90" s="157" t="str">
        <f t="shared" si="129"/>
        <v/>
      </c>
      <c r="BQ90" s="157" t="str">
        <f t="shared" si="129"/>
        <v/>
      </c>
      <c r="BR90" s="157" t="str">
        <f t="shared" si="129"/>
        <v/>
      </c>
      <c r="BS90" s="157" t="str">
        <f t="shared" si="129"/>
        <v/>
      </c>
      <c r="BT90" s="157" t="str">
        <f t="shared" si="129"/>
        <v/>
      </c>
    </row>
    <row r="91" spans="2:72" ht="16.5" hidden="1" thickBot="1" x14ac:dyDescent="0.3">
      <c r="B91" s="153" t="str">
        <f t="shared" si="6"/>
        <v/>
      </c>
      <c r="C91" s="143" t="str">
        <f>'הגבלה לסכום מבוקש (1)'!C91</f>
        <v/>
      </c>
      <c r="D91" s="132" t="str">
        <f>'הגבלה לסכום מבוקש (1)'!U91</f>
        <v/>
      </c>
      <c r="E91" s="144"/>
      <c r="F91" s="154" t="str">
        <f t="shared" si="7"/>
        <v/>
      </c>
      <c r="G91" s="145" t="str">
        <f t="shared" si="8"/>
        <v/>
      </c>
      <c r="H91" s="154" t="str">
        <f t="shared" si="9"/>
        <v/>
      </c>
      <c r="J91" s="155">
        <f t="shared" ca="1" si="72"/>
        <v>0</v>
      </c>
      <c r="K91" s="156">
        <f ca="1">IF(J91=1,MAX($K$30:K90)+1,0)</f>
        <v>0</v>
      </c>
      <c r="L91" s="157" t="str">
        <f t="shared" si="73"/>
        <v/>
      </c>
      <c r="M91" s="157" t="str">
        <f t="shared" ref="M91:AR91" si="130">IF($C91="","",IF($K91=M$28,L91,L91+SUMIF($K$31:$K$130,M$28,$F$31:$F$130)*($G91/(SUM($G$31:$G$130)-SUMIF($K$31:$K$130,M$28,$G$31:$G$130)))))</f>
        <v/>
      </c>
      <c r="N91" s="157" t="str">
        <f t="shared" si="130"/>
        <v/>
      </c>
      <c r="O91" s="157" t="str">
        <f t="shared" si="130"/>
        <v/>
      </c>
      <c r="P91" s="157" t="str">
        <f t="shared" si="130"/>
        <v/>
      </c>
      <c r="Q91" s="157" t="str">
        <f t="shared" si="130"/>
        <v/>
      </c>
      <c r="R91" s="157" t="str">
        <f t="shared" si="130"/>
        <v/>
      </c>
      <c r="S91" s="157" t="str">
        <f t="shared" si="130"/>
        <v/>
      </c>
      <c r="T91" s="157" t="str">
        <f t="shared" si="130"/>
        <v/>
      </c>
      <c r="U91" s="157" t="str">
        <f t="shared" si="130"/>
        <v/>
      </c>
      <c r="V91" s="157" t="str">
        <f t="shared" si="130"/>
        <v/>
      </c>
      <c r="W91" s="157" t="str">
        <f t="shared" si="130"/>
        <v/>
      </c>
      <c r="X91" s="157" t="str">
        <f t="shared" si="130"/>
        <v/>
      </c>
      <c r="Y91" s="157" t="str">
        <f t="shared" si="130"/>
        <v/>
      </c>
      <c r="Z91" s="157" t="str">
        <f t="shared" si="130"/>
        <v/>
      </c>
      <c r="AA91" s="157" t="str">
        <f t="shared" si="130"/>
        <v/>
      </c>
      <c r="AB91" s="157" t="str">
        <f t="shared" si="130"/>
        <v/>
      </c>
      <c r="AC91" s="157" t="str">
        <f t="shared" si="130"/>
        <v/>
      </c>
      <c r="AD91" s="157" t="str">
        <f t="shared" si="130"/>
        <v/>
      </c>
      <c r="AE91" s="157" t="str">
        <f t="shared" si="130"/>
        <v/>
      </c>
      <c r="AF91" s="157" t="str">
        <f t="shared" si="130"/>
        <v/>
      </c>
      <c r="AG91" s="157" t="str">
        <f t="shared" si="130"/>
        <v/>
      </c>
      <c r="AH91" s="157" t="str">
        <f t="shared" si="130"/>
        <v/>
      </c>
      <c r="AI91" s="157" t="str">
        <f t="shared" si="130"/>
        <v/>
      </c>
      <c r="AJ91" s="157" t="str">
        <f t="shared" si="130"/>
        <v/>
      </c>
      <c r="AK91" s="157" t="str">
        <f t="shared" si="130"/>
        <v/>
      </c>
      <c r="AL91" s="157" t="str">
        <f t="shared" si="130"/>
        <v/>
      </c>
      <c r="AM91" s="157" t="str">
        <f t="shared" si="130"/>
        <v/>
      </c>
      <c r="AN91" s="157" t="str">
        <f t="shared" si="130"/>
        <v/>
      </c>
      <c r="AO91" s="157" t="str">
        <f t="shared" si="130"/>
        <v/>
      </c>
      <c r="AP91" s="157" t="str">
        <f t="shared" si="130"/>
        <v/>
      </c>
      <c r="AQ91" s="157" t="str">
        <f t="shared" si="130"/>
        <v/>
      </c>
      <c r="AR91" s="157" t="str">
        <f t="shared" si="130"/>
        <v/>
      </c>
      <c r="AS91" s="157" t="str">
        <f t="shared" ref="AS91:BT91" si="131">IF($C91="","",IF($K91=AS$28,AR91,AR91+SUMIF($K$31:$K$130,AS$28,$F$31:$F$130)*($G91/(SUM($G$31:$G$130)-SUMIF($K$31:$K$130,AS$28,$G$31:$G$130)))))</f>
        <v/>
      </c>
      <c r="AT91" s="157" t="str">
        <f t="shared" si="131"/>
        <v/>
      </c>
      <c r="AU91" s="157" t="str">
        <f t="shared" si="131"/>
        <v/>
      </c>
      <c r="AV91" s="157" t="str">
        <f t="shared" si="131"/>
        <v/>
      </c>
      <c r="AW91" s="157" t="str">
        <f t="shared" si="131"/>
        <v/>
      </c>
      <c r="AX91" s="157" t="str">
        <f t="shared" si="131"/>
        <v/>
      </c>
      <c r="AY91" s="157" t="str">
        <f t="shared" si="131"/>
        <v/>
      </c>
      <c r="AZ91" s="157" t="str">
        <f t="shared" si="131"/>
        <v/>
      </c>
      <c r="BA91" s="157" t="str">
        <f t="shared" si="131"/>
        <v/>
      </c>
      <c r="BB91" s="157" t="str">
        <f t="shared" si="131"/>
        <v/>
      </c>
      <c r="BC91" s="157" t="str">
        <f t="shared" si="131"/>
        <v/>
      </c>
      <c r="BD91" s="157" t="str">
        <f t="shared" si="131"/>
        <v/>
      </c>
      <c r="BE91" s="157" t="str">
        <f t="shared" si="131"/>
        <v/>
      </c>
      <c r="BF91" s="157" t="str">
        <f t="shared" si="131"/>
        <v/>
      </c>
      <c r="BG91" s="157" t="str">
        <f t="shared" si="131"/>
        <v/>
      </c>
      <c r="BH91" s="157" t="str">
        <f t="shared" si="131"/>
        <v/>
      </c>
      <c r="BI91" s="157" t="str">
        <f t="shared" si="131"/>
        <v/>
      </c>
      <c r="BJ91" s="157" t="str">
        <f t="shared" si="131"/>
        <v/>
      </c>
      <c r="BK91" s="157" t="str">
        <f t="shared" si="131"/>
        <v/>
      </c>
      <c r="BL91" s="157" t="str">
        <f t="shared" si="131"/>
        <v/>
      </c>
      <c r="BM91" s="157" t="str">
        <f t="shared" si="131"/>
        <v/>
      </c>
      <c r="BN91" s="157" t="str">
        <f t="shared" si="131"/>
        <v/>
      </c>
      <c r="BO91" s="157" t="str">
        <f t="shared" si="131"/>
        <v/>
      </c>
      <c r="BP91" s="157" t="str">
        <f t="shared" si="131"/>
        <v/>
      </c>
      <c r="BQ91" s="157" t="str">
        <f t="shared" si="131"/>
        <v/>
      </c>
      <c r="BR91" s="157" t="str">
        <f t="shared" si="131"/>
        <v/>
      </c>
      <c r="BS91" s="157" t="str">
        <f t="shared" si="131"/>
        <v/>
      </c>
      <c r="BT91" s="157" t="str">
        <f t="shared" si="131"/>
        <v/>
      </c>
    </row>
    <row r="92" spans="2:72" ht="16.5" hidden="1" thickBot="1" x14ac:dyDescent="0.3">
      <c r="B92" s="153" t="str">
        <f t="shared" si="6"/>
        <v/>
      </c>
      <c r="C92" s="143" t="str">
        <f>'הגבלה לסכום מבוקש (1)'!C92</f>
        <v/>
      </c>
      <c r="D92" s="132" t="str">
        <f>'הגבלה לסכום מבוקש (1)'!U92</f>
        <v/>
      </c>
      <c r="E92" s="144"/>
      <c r="F92" s="154" t="str">
        <f t="shared" si="7"/>
        <v/>
      </c>
      <c r="G92" s="145" t="str">
        <f t="shared" si="8"/>
        <v/>
      </c>
      <c r="H92" s="154" t="str">
        <f t="shared" si="9"/>
        <v/>
      </c>
      <c r="J92" s="155">
        <f t="shared" ca="1" si="72"/>
        <v>0</v>
      </c>
      <c r="K92" s="156">
        <f ca="1">IF(J92=1,MAX($K$30:K91)+1,0)</f>
        <v>0</v>
      </c>
      <c r="L92" s="157" t="str">
        <f t="shared" si="73"/>
        <v/>
      </c>
      <c r="M92" s="157" t="str">
        <f t="shared" ref="M92:AR92" si="132">IF($C92="","",IF($K92=M$28,L92,L92+SUMIF($K$31:$K$130,M$28,$F$31:$F$130)*($G92/(SUM($G$31:$G$130)-SUMIF($K$31:$K$130,M$28,$G$31:$G$130)))))</f>
        <v/>
      </c>
      <c r="N92" s="157" t="str">
        <f t="shared" si="132"/>
        <v/>
      </c>
      <c r="O92" s="157" t="str">
        <f t="shared" si="132"/>
        <v/>
      </c>
      <c r="P92" s="157" t="str">
        <f t="shared" si="132"/>
        <v/>
      </c>
      <c r="Q92" s="157" t="str">
        <f t="shared" si="132"/>
        <v/>
      </c>
      <c r="R92" s="157" t="str">
        <f t="shared" si="132"/>
        <v/>
      </c>
      <c r="S92" s="157" t="str">
        <f t="shared" si="132"/>
        <v/>
      </c>
      <c r="T92" s="157" t="str">
        <f t="shared" si="132"/>
        <v/>
      </c>
      <c r="U92" s="157" t="str">
        <f t="shared" si="132"/>
        <v/>
      </c>
      <c r="V92" s="157" t="str">
        <f t="shared" si="132"/>
        <v/>
      </c>
      <c r="W92" s="157" t="str">
        <f t="shared" si="132"/>
        <v/>
      </c>
      <c r="X92" s="157" t="str">
        <f t="shared" si="132"/>
        <v/>
      </c>
      <c r="Y92" s="157" t="str">
        <f t="shared" si="132"/>
        <v/>
      </c>
      <c r="Z92" s="157" t="str">
        <f t="shared" si="132"/>
        <v/>
      </c>
      <c r="AA92" s="157" t="str">
        <f t="shared" si="132"/>
        <v/>
      </c>
      <c r="AB92" s="157" t="str">
        <f t="shared" si="132"/>
        <v/>
      </c>
      <c r="AC92" s="157" t="str">
        <f t="shared" si="132"/>
        <v/>
      </c>
      <c r="AD92" s="157" t="str">
        <f t="shared" si="132"/>
        <v/>
      </c>
      <c r="AE92" s="157" t="str">
        <f t="shared" si="132"/>
        <v/>
      </c>
      <c r="AF92" s="157" t="str">
        <f t="shared" si="132"/>
        <v/>
      </c>
      <c r="AG92" s="157" t="str">
        <f t="shared" si="132"/>
        <v/>
      </c>
      <c r="AH92" s="157" t="str">
        <f t="shared" si="132"/>
        <v/>
      </c>
      <c r="AI92" s="157" t="str">
        <f t="shared" si="132"/>
        <v/>
      </c>
      <c r="AJ92" s="157" t="str">
        <f t="shared" si="132"/>
        <v/>
      </c>
      <c r="AK92" s="157" t="str">
        <f t="shared" si="132"/>
        <v/>
      </c>
      <c r="AL92" s="157" t="str">
        <f t="shared" si="132"/>
        <v/>
      </c>
      <c r="AM92" s="157" t="str">
        <f t="shared" si="132"/>
        <v/>
      </c>
      <c r="AN92" s="157" t="str">
        <f t="shared" si="132"/>
        <v/>
      </c>
      <c r="AO92" s="157" t="str">
        <f t="shared" si="132"/>
        <v/>
      </c>
      <c r="AP92" s="157" t="str">
        <f t="shared" si="132"/>
        <v/>
      </c>
      <c r="AQ92" s="157" t="str">
        <f t="shared" si="132"/>
        <v/>
      </c>
      <c r="AR92" s="157" t="str">
        <f t="shared" si="132"/>
        <v/>
      </c>
      <c r="AS92" s="157" t="str">
        <f t="shared" ref="AS92:BT92" si="133">IF($C92="","",IF($K92=AS$28,AR92,AR92+SUMIF($K$31:$K$130,AS$28,$F$31:$F$130)*($G92/(SUM($G$31:$G$130)-SUMIF($K$31:$K$130,AS$28,$G$31:$G$130)))))</f>
        <v/>
      </c>
      <c r="AT92" s="157" t="str">
        <f t="shared" si="133"/>
        <v/>
      </c>
      <c r="AU92" s="157" t="str">
        <f t="shared" si="133"/>
        <v/>
      </c>
      <c r="AV92" s="157" t="str">
        <f t="shared" si="133"/>
        <v/>
      </c>
      <c r="AW92" s="157" t="str">
        <f t="shared" si="133"/>
        <v/>
      </c>
      <c r="AX92" s="157" t="str">
        <f t="shared" si="133"/>
        <v/>
      </c>
      <c r="AY92" s="157" t="str">
        <f t="shared" si="133"/>
        <v/>
      </c>
      <c r="AZ92" s="157" t="str">
        <f t="shared" si="133"/>
        <v/>
      </c>
      <c r="BA92" s="157" t="str">
        <f t="shared" si="133"/>
        <v/>
      </c>
      <c r="BB92" s="157" t="str">
        <f t="shared" si="133"/>
        <v/>
      </c>
      <c r="BC92" s="157" t="str">
        <f t="shared" si="133"/>
        <v/>
      </c>
      <c r="BD92" s="157" t="str">
        <f t="shared" si="133"/>
        <v/>
      </c>
      <c r="BE92" s="157" t="str">
        <f t="shared" si="133"/>
        <v/>
      </c>
      <c r="BF92" s="157" t="str">
        <f t="shared" si="133"/>
        <v/>
      </c>
      <c r="BG92" s="157" t="str">
        <f t="shared" si="133"/>
        <v/>
      </c>
      <c r="BH92" s="157" t="str">
        <f t="shared" si="133"/>
        <v/>
      </c>
      <c r="BI92" s="157" t="str">
        <f t="shared" si="133"/>
        <v/>
      </c>
      <c r="BJ92" s="157" t="str">
        <f t="shared" si="133"/>
        <v/>
      </c>
      <c r="BK92" s="157" t="str">
        <f t="shared" si="133"/>
        <v/>
      </c>
      <c r="BL92" s="157" t="str">
        <f t="shared" si="133"/>
        <v/>
      </c>
      <c r="BM92" s="157" t="str">
        <f t="shared" si="133"/>
        <v/>
      </c>
      <c r="BN92" s="157" t="str">
        <f t="shared" si="133"/>
        <v/>
      </c>
      <c r="BO92" s="157" t="str">
        <f t="shared" si="133"/>
        <v/>
      </c>
      <c r="BP92" s="157" t="str">
        <f t="shared" si="133"/>
        <v/>
      </c>
      <c r="BQ92" s="157" t="str">
        <f t="shared" si="133"/>
        <v/>
      </c>
      <c r="BR92" s="157" t="str">
        <f t="shared" si="133"/>
        <v/>
      </c>
      <c r="BS92" s="157" t="str">
        <f t="shared" si="133"/>
        <v/>
      </c>
      <c r="BT92" s="157" t="str">
        <f t="shared" si="133"/>
        <v/>
      </c>
    </row>
    <row r="93" spans="2:72" ht="16.5" hidden="1" thickBot="1" x14ac:dyDescent="0.3">
      <c r="B93" s="153" t="str">
        <f t="shared" si="6"/>
        <v/>
      </c>
      <c r="C93" s="143" t="str">
        <f>'הגבלה לסכום מבוקש (1)'!C93</f>
        <v/>
      </c>
      <c r="D93" s="132" t="str">
        <f>'הגבלה לסכום מבוקש (1)'!U93</f>
        <v/>
      </c>
      <c r="E93" s="144"/>
      <c r="F93" s="154" t="str">
        <f t="shared" si="7"/>
        <v/>
      </c>
      <c r="G93" s="145" t="str">
        <f t="shared" si="8"/>
        <v/>
      </c>
      <c r="H93" s="154" t="str">
        <f t="shared" si="9"/>
        <v/>
      </c>
      <c r="J93" s="155">
        <f t="shared" ca="1" si="72"/>
        <v>0</v>
      </c>
      <c r="K93" s="156">
        <f ca="1">IF(J93=1,MAX($K$30:K92)+1,0)</f>
        <v>0</v>
      </c>
      <c r="L93" s="157" t="str">
        <f t="shared" si="73"/>
        <v/>
      </c>
      <c r="M93" s="157" t="str">
        <f t="shared" ref="M93:AR93" si="134">IF($C93="","",IF($K93=M$28,L93,L93+SUMIF($K$31:$K$130,M$28,$F$31:$F$130)*($G93/(SUM($G$31:$G$130)-SUMIF($K$31:$K$130,M$28,$G$31:$G$130)))))</f>
        <v/>
      </c>
      <c r="N93" s="157" t="str">
        <f t="shared" si="134"/>
        <v/>
      </c>
      <c r="O93" s="157" t="str">
        <f t="shared" si="134"/>
        <v/>
      </c>
      <c r="P93" s="157" t="str">
        <f t="shared" si="134"/>
        <v/>
      </c>
      <c r="Q93" s="157" t="str">
        <f t="shared" si="134"/>
        <v/>
      </c>
      <c r="R93" s="157" t="str">
        <f t="shared" si="134"/>
        <v/>
      </c>
      <c r="S93" s="157" t="str">
        <f t="shared" si="134"/>
        <v/>
      </c>
      <c r="T93" s="157" t="str">
        <f t="shared" si="134"/>
        <v/>
      </c>
      <c r="U93" s="157" t="str">
        <f t="shared" si="134"/>
        <v/>
      </c>
      <c r="V93" s="157" t="str">
        <f t="shared" si="134"/>
        <v/>
      </c>
      <c r="W93" s="157" t="str">
        <f t="shared" si="134"/>
        <v/>
      </c>
      <c r="X93" s="157" t="str">
        <f t="shared" si="134"/>
        <v/>
      </c>
      <c r="Y93" s="157" t="str">
        <f t="shared" si="134"/>
        <v/>
      </c>
      <c r="Z93" s="157" t="str">
        <f t="shared" si="134"/>
        <v/>
      </c>
      <c r="AA93" s="157" t="str">
        <f t="shared" si="134"/>
        <v/>
      </c>
      <c r="AB93" s="157" t="str">
        <f t="shared" si="134"/>
        <v/>
      </c>
      <c r="AC93" s="157" t="str">
        <f t="shared" si="134"/>
        <v/>
      </c>
      <c r="AD93" s="157" t="str">
        <f t="shared" si="134"/>
        <v/>
      </c>
      <c r="AE93" s="157" t="str">
        <f t="shared" si="134"/>
        <v/>
      </c>
      <c r="AF93" s="157" t="str">
        <f t="shared" si="134"/>
        <v/>
      </c>
      <c r="AG93" s="157" t="str">
        <f t="shared" si="134"/>
        <v/>
      </c>
      <c r="AH93" s="157" t="str">
        <f t="shared" si="134"/>
        <v/>
      </c>
      <c r="AI93" s="157" t="str">
        <f t="shared" si="134"/>
        <v/>
      </c>
      <c r="AJ93" s="157" t="str">
        <f t="shared" si="134"/>
        <v/>
      </c>
      <c r="AK93" s="157" t="str">
        <f t="shared" si="134"/>
        <v/>
      </c>
      <c r="AL93" s="157" t="str">
        <f t="shared" si="134"/>
        <v/>
      </c>
      <c r="AM93" s="157" t="str">
        <f t="shared" si="134"/>
        <v/>
      </c>
      <c r="AN93" s="157" t="str">
        <f t="shared" si="134"/>
        <v/>
      </c>
      <c r="AO93" s="157" t="str">
        <f t="shared" si="134"/>
        <v/>
      </c>
      <c r="AP93" s="157" t="str">
        <f t="shared" si="134"/>
        <v/>
      </c>
      <c r="AQ93" s="157" t="str">
        <f t="shared" si="134"/>
        <v/>
      </c>
      <c r="AR93" s="157" t="str">
        <f t="shared" si="134"/>
        <v/>
      </c>
      <c r="AS93" s="157" t="str">
        <f t="shared" ref="AS93:BT93" si="135">IF($C93="","",IF($K93=AS$28,AR93,AR93+SUMIF($K$31:$K$130,AS$28,$F$31:$F$130)*($G93/(SUM($G$31:$G$130)-SUMIF($K$31:$K$130,AS$28,$G$31:$G$130)))))</f>
        <v/>
      </c>
      <c r="AT93" s="157" t="str">
        <f t="shared" si="135"/>
        <v/>
      </c>
      <c r="AU93" s="157" t="str">
        <f t="shared" si="135"/>
        <v/>
      </c>
      <c r="AV93" s="157" t="str">
        <f t="shared" si="135"/>
        <v/>
      </c>
      <c r="AW93" s="157" t="str">
        <f t="shared" si="135"/>
        <v/>
      </c>
      <c r="AX93" s="157" t="str">
        <f t="shared" si="135"/>
        <v/>
      </c>
      <c r="AY93" s="157" t="str">
        <f t="shared" si="135"/>
        <v/>
      </c>
      <c r="AZ93" s="157" t="str">
        <f t="shared" si="135"/>
        <v/>
      </c>
      <c r="BA93" s="157" t="str">
        <f t="shared" si="135"/>
        <v/>
      </c>
      <c r="BB93" s="157" t="str">
        <f t="shared" si="135"/>
        <v/>
      </c>
      <c r="BC93" s="157" t="str">
        <f t="shared" si="135"/>
        <v/>
      </c>
      <c r="BD93" s="157" t="str">
        <f t="shared" si="135"/>
        <v/>
      </c>
      <c r="BE93" s="157" t="str">
        <f t="shared" si="135"/>
        <v/>
      </c>
      <c r="BF93" s="157" t="str">
        <f t="shared" si="135"/>
        <v/>
      </c>
      <c r="BG93" s="157" t="str">
        <f t="shared" si="135"/>
        <v/>
      </c>
      <c r="BH93" s="157" t="str">
        <f t="shared" si="135"/>
        <v/>
      </c>
      <c r="BI93" s="157" t="str">
        <f t="shared" si="135"/>
        <v/>
      </c>
      <c r="BJ93" s="157" t="str">
        <f t="shared" si="135"/>
        <v/>
      </c>
      <c r="BK93" s="157" t="str">
        <f t="shared" si="135"/>
        <v/>
      </c>
      <c r="BL93" s="157" t="str">
        <f t="shared" si="135"/>
        <v/>
      </c>
      <c r="BM93" s="157" t="str">
        <f t="shared" si="135"/>
        <v/>
      </c>
      <c r="BN93" s="157" t="str">
        <f t="shared" si="135"/>
        <v/>
      </c>
      <c r="BO93" s="157" t="str">
        <f t="shared" si="135"/>
        <v/>
      </c>
      <c r="BP93" s="157" t="str">
        <f t="shared" si="135"/>
        <v/>
      </c>
      <c r="BQ93" s="157" t="str">
        <f t="shared" si="135"/>
        <v/>
      </c>
      <c r="BR93" s="157" t="str">
        <f t="shared" si="135"/>
        <v/>
      </c>
      <c r="BS93" s="157" t="str">
        <f t="shared" si="135"/>
        <v/>
      </c>
      <c r="BT93" s="157" t="str">
        <f t="shared" si="135"/>
        <v/>
      </c>
    </row>
    <row r="94" spans="2:72" ht="16.5" hidden="1" thickBot="1" x14ac:dyDescent="0.3">
      <c r="B94" s="153" t="str">
        <f t="shared" si="6"/>
        <v/>
      </c>
      <c r="C94" s="143" t="str">
        <f>'הגבלה לסכום מבוקש (1)'!C94</f>
        <v/>
      </c>
      <c r="D94" s="132" t="str">
        <f>'הגבלה לסכום מבוקש (1)'!U94</f>
        <v/>
      </c>
      <c r="E94" s="144"/>
      <c r="F94" s="154" t="str">
        <f t="shared" si="7"/>
        <v/>
      </c>
      <c r="G94" s="145" t="str">
        <f t="shared" si="8"/>
        <v/>
      </c>
      <c r="H94" s="154" t="str">
        <f t="shared" si="9"/>
        <v/>
      </c>
      <c r="J94" s="155">
        <f t="shared" ca="1" si="72"/>
        <v>0</v>
      </c>
      <c r="K94" s="156">
        <f ca="1">IF(J94=1,MAX($K$30:K93)+1,0)</f>
        <v>0</v>
      </c>
      <c r="L94" s="157" t="str">
        <f t="shared" si="73"/>
        <v/>
      </c>
      <c r="M94" s="157" t="str">
        <f t="shared" ref="M94:AR94" si="136">IF($C94="","",IF($K94=M$28,L94,L94+SUMIF($K$31:$K$130,M$28,$F$31:$F$130)*($G94/(SUM($G$31:$G$130)-SUMIF($K$31:$K$130,M$28,$G$31:$G$130)))))</f>
        <v/>
      </c>
      <c r="N94" s="157" t="str">
        <f t="shared" si="136"/>
        <v/>
      </c>
      <c r="O94" s="157" t="str">
        <f t="shared" si="136"/>
        <v/>
      </c>
      <c r="P94" s="157" t="str">
        <f t="shared" si="136"/>
        <v/>
      </c>
      <c r="Q94" s="157" t="str">
        <f t="shared" si="136"/>
        <v/>
      </c>
      <c r="R94" s="157" t="str">
        <f t="shared" si="136"/>
        <v/>
      </c>
      <c r="S94" s="157" t="str">
        <f t="shared" si="136"/>
        <v/>
      </c>
      <c r="T94" s="157" t="str">
        <f t="shared" si="136"/>
        <v/>
      </c>
      <c r="U94" s="157" t="str">
        <f t="shared" si="136"/>
        <v/>
      </c>
      <c r="V94" s="157" t="str">
        <f t="shared" si="136"/>
        <v/>
      </c>
      <c r="W94" s="157" t="str">
        <f t="shared" si="136"/>
        <v/>
      </c>
      <c r="X94" s="157" t="str">
        <f t="shared" si="136"/>
        <v/>
      </c>
      <c r="Y94" s="157" t="str">
        <f t="shared" si="136"/>
        <v/>
      </c>
      <c r="Z94" s="157" t="str">
        <f t="shared" si="136"/>
        <v/>
      </c>
      <c r="AA94" s="157" t="str">
        <f t="shared" si="136"/>
        <v/>
      </c>
      <c r="AB94" s="157" t="str">
        <f t="shared" si="136"/>
        <v/>
      </c>
      <c r="AC94" s="157" t="str">
        <f t="shared" si="136"/>
        <v/>
      </c>
      <c r="AD94" s="157" t="str">
        <f t="shared" si="136"/>
        <v/>
      </c>
      <c r="AE94" s="157" t="str">
        <f t="shared" si="136"/>
        <v/>
      </c>
      <c r="AF94" s="157" t="str">
        <f t="shared" si="136"/>
        <v/>
      </c>
      <c r="AG94" s="157" t="str">
        <f t="shared" si="136"/>
        <v/>
      </c>
      <c r="AH94" s="157" t="str">
        <f t="shared" si="136"/>
        <v/>
      </c>
      <c r="AI94" s="157" t="str">
        <f t="shared" si="136"/>
        <v/>
      </c>
      <c r="AJ94" s="157" t="str">
        <f t="shared" si="136"/>
        <v/>
      </c>
      <c r="AK94" s="157" t="str">
        <f t="shared" si="136"/>
        <v/>
      </c>
      <c r="AL94" s="157" t="str">
        <f t="shared" si="136"/>
        <v/>
      </c>
      <c r="AM94" s="157" t="str">
        <f t="shared" si="136"/>
        <v/>
      </c>
      <c r="AN94" s="157" t="str">
        <f t="shared" si="136"/>
        <v/>
      </c>
      <c r="AO94" s="157" t="str">
        <f t="shared" si="136"/>
        <v/>
      </c>
      <c r="AP94" s="157" t="str">
        <f t="shared" si="136"/>
        <v/>
      </c>
      <c r="AQ94" s="157" t="str">
        <f t="shared" si="136"/>
        <v/>
      </c>
      <c r="AR94" s="157" t="str">
        <f t="shared" si="136"/>
        <v/>
      </c>
      <c r="AS94" s="157" t="str">
        <f t="shared" ref="AS94:BT94" si="137">IF($C94="","",IF($K94=AS$28,AR94,AR94+SUMIF($K$31:$K$130,AS$28,$F$31:$F$130)*($G94/(SUM($G$31:$G$130)-SUMIF($K$31:$K$130,AS$28,$G$31:$G$130)))))</f>
        <v/>
      </c>
      <c r="AT94" s="157" t="str">
        <f t="shared" si="137"/>
        <v/>
      </c>
      <c r="AU94" s="157" t="str">
        <f t="shared" si="137"/>
        <v/>
      </c>
      <c r="AV94" s="157" t="str">
        <f t="shared" si="137"/>
        <v/>
      </c>
      <c r="AW94" s="157" t="str">
        <f t="shared" si="137"/>
        <v/>
      </c>
      <c r="AX94" s="157" t="str">
        <f t="shared" si="137"/>
        <v/>
      </c>
      <c r="AY94" s="157" t="str">
        <f t="shared" si="137"/>
        <v/>
      </c>
      <c r="AZ94" s="157" t="str">
        <f t="shared" si="137"/>
        <v/>
      </c>
      <c r="BA94" s="157" t="str">
        <f t="shared" si="137"/>
        <v/>
      </c>
      <c r="BB94" s="157" t="str">
        <f t="shared" si="137"/>
        <v/>
      </c>
      <c r="BC94" s="157" t="str">
        <f t="shared" si="137"/>
        <v/>
      </c>
      <c r="BD94" s="157" t="str">
        <f t="shared" si="137"/>
        <v/>
      </c>
      <c r="BE94" s="157" t="str">
        <f t="shared" si="137"/>
        <v/>
      </c>
      <c r="BF94" s="157" t="str">
        <f t="shared" si="137"/>
        <v/>
      </c>
      <c r="BG94" s="157" t="str">
        <f t="shared" si="137"/>
        <v/>
      </c>
      <c r="BH94" s="157" t="str">
        <f t="shared" si="137"/>
        <v/>
      </c>
      <c r="BI94" s="157" t="str">
        <f t="shared" si="137"/>
        <v/>
      </c>
      <c r="BJ94" s="157" t="str">
        <f t="shared" si="137"/>
        <v/>
      </c>
      <c r="BK94" s="157" t="str">
        <f t="shared" si="137"/>
        <v/>
      </c>
      <c r="BL94" s="157" t="str">
        <f t="shared" si="137"/>
        <v/>
      </c>
      <c r="BM94" s="157" t="str">
        <f t="shared" si="137"/>
        <v/>
      </c>
      <c r="BN94" s="157" t="str">
        <f t="shared" si="137"/>
        <v/>
      </c>
      <c r="BO94" s="157" t="str">
        <f t="shared" si="137"/>
        <v/>
      </c>
      <c r="BP94" s="157" t="str">
        <f t="shared" si="137"/>
        <v/>
      </c>
      <c r="BQ94" s="157" t="str">
        <f t="shared" si="137"/>
        <v/>
      </c>
      <c r="BR94" s="157" t="str">
        <f t="shared" si="137"/>
        <v/>
      </c>
      <c r="BS94" s="157" t="str">
        <f t="shared" si="137"/>
        <v/>
      </c>
      <c r="BT94" s="157" t="str">
        <f t="shared" si="137"/>
        <v/>
      </c>
    </row>
    <row r="95" spans="2:72" ht="16.5" hidden="1" thickBot="1" x14ac:dyDescent="0.3">
      <c r="B95" s="153" t="str">
        <f t="shared" si="6"/>
        <v/>
      </c>
      <c r="C95" s="143" t="str">
        <f>'הגבלה לסכום מבוקש (1)'!C95</f>
        <v/>
      </c>
      <c r="D95" s="132" t="str">
        <f>'הגבלה לסכום מבוקש (1)'!U95</f>
        <v/>
      </c>
      <c r="E95" s="144"/>
      <c r="F95" s="154" t="str">
        <f t="shared" si="7"/>
        <v/>
      </c>
      <c r="G95" s="145" t="str">
        <f t="shared" si="8"/>
        <v/>
      </c>
      <c r="H95" s="154" t="str">
        <f t="shared" si="9"/>
        <v/>
      </c>
      <c r="J95" s="155">
        <f t="shared" ref="J95:J130" ca="1" si="138">IF(SUMIF($C$31:$C$130,C95,$F$31:$F$130)&gt;0,1,0)</f>
        <v>0</v>
      </c>
      <c r="K95" s="156">
        <f ca="1">IF(J95=1,MAX($K$30:K94)+1,0)</f>
        <v>0</v>
      </c>
      <c r="L95" s="157" t="str">
        <f t="shared" ref="L95:L130" si="139">IF($C95="","",IF($K95=L$28,G95,G95+SUMIF($K$31:$K$130,L$28,$F$31:$F$130)*(G95/(SUM($G$31:$G$130)-SUMIF($K$31:$K$130,L$28,$G$31:$G$130)))))</f>
        <v/>
      </c>
      <c r="M95" s="157" t="str">
        <f t="shared" ref="M95:AR95" si="140">IF($C95="","",IF($K95=M$28,L95,L95+SUMIF($K$31:$K$130,M$28,$F$31:$F$130)*($G95/(SUM($G$31:$G$130)-SUMIF($K$31:$K$130,M$28,$G$31:$G$130)))))</f>
        <v/>
      </c>
      <c r="N95" s="157" t="str">
        <f t="shared" si="140"/>
        <v/>
      </c>
      <c r="O95" s="157" t="str">
        <f t="shared" si="140"/>
        <v/>
      </c>
      <c r="P95" s="157" t="str">
        <f t="shared" si="140"/>
        <v/>
      </c>
      <c r="Q95" s="157" t="str">
        <f t="shared" si="140"/>
        <v/>
      </c>
      <c r="R95" s="157" t="str">
        <f t="shared" si="140"/>
        <v/>
      </c>
      <c r="S95" s="157" t="str">
        <f t="shared" si="140"/>
        <v/>
      </c>
      <c r="T95" s="157" t="str">
        <f t="shared" si="140"/>
        <v/>
      </c>
      <c r="U95" s="157" t="str">
        <f t="shared" si="140"/>
        <v/>
      </c>
      <c r="V95" s="157" t="str">
        <f t="shared" si="140"/>
        <v/>
      </c>
      <c r="W95" s="157" t="str">
        <f t="shared" si="140"/>
        <v/>
      </c>
      <c r="X95" s="157" t="str">
        <f t="shared" si="140"/>
        <v/>
      </c>
      <c r="Y95" s="157" t="str">
        <f t="shared" si="140"/>
        <v/>
      </c>
      <c r="Z95" s="157" t="str">
        <f t="shared" si="140"/>
        <v/>
      </c>
      <c r="AA95" s="157" t="str">
        <f t="shared" si="140"/>
        <v/>
      </c>
      <c r="AB95" s="157" t="str">
        <f t="shared" si="140"/>
        <v/>
      </c>
      <c r="AC95" s="157" t="str">
        <f t="shared" si="140"/>
        <v/>
      </c>
      <c r="AD95" s="157" t="str">
        <f t="shared" si="140"/>
        <v/>
      </c>
      <c r="AE95" s="157" t="str">
        <f t="shared" si="140"/>
        <v/>
      </c>
      <c r="AF95" s="157" t="str">
        <f t="shared" si="140"/>
        <v/>
      </c>
      <c r="AG95" s="157" t="str">
        <f t="shared" si="140"/>
        <v/>
      </c>
      <c r="AH95" s="157" t="str">
        <f t="shared" si="140"/>
        <v/>
      </c>
      <c r="AI95" s="157" t="str">
        <f t="shared" si="140"/>
        <v/>
      </c>
      <c r="AJ95" s="157" t="str">
        <f t="shared" si="140"/>
        <v/>
      </c>
      <c r="AK95" s="157" t="str">
        <f t="shared" si="140"/>
        <v/>
      </c>
      <c r="AL95" s="157" t="str">
        <f t="shared" si="140"/>
        <v/>
      </c>
      <c r="AM95" s="157" t="str">
        <f t="shared" si="140"/>
        <v/>
      </c>
      <c r="AN95" s="157" t="str">
        <f t="shared" si="140"/>
        <v/>
      </c>
      <c r="AO95" s="157" t="str">
        <f t="shared" si="140"/>
        <v/>
      </c>
      <c r="AP95" s="157" t="str">
        <f t="shared" si="140"/>
        <v/>
      </c>
      <c r="AQ95" s="157" t="str">
        <f t="shared" si="140"/>
        <v/>
      </c>
      <c r="AR95" s="157" t="str">
        <f t="shared" si="140"/>
        <v/>
      </c>
      <c r="AS95" s="157" t="str">
        <f t="shared" ref="AS95:BT95" si="141">IF($C95="","",IF($K95=AS$28,AR95,AR95+SUMIF($K$31:$K$130,AS$28,$F$31:$F$130)*($G95/(SUM($G$31:$G$130)-SUMIF($K$31:$K$130,AS$28,$G$31:$G$130)))))</f>
        <v/>
      </c>
      <c r="AT95" s="157" t="str">
        <f t="shared" si="141"/>
        <v/>
      </c>
      <c r="AU95" s="157" t="str">
        <f t="shared" si="141"/>
        <v/>
      </c>
      <c r="AV95" s="157" t="str">
        <f t="shared" si="141"/>
        <v/>
      </c>
      <c r="AW95" s="157" t="str">
        <f t="shared" si="141"/>
        <v/>
      </c>
      <c r="AX95" s="157" t="str">
        <f t="shared" si="141"/>
        <v/>
      </c>
      <c r="AY95" s="157" t="str">
        <f t="shared" si="141"/>
        <v/>
      </c>
      <c r="AZ95" s="157" t="str">
        <f t="shared" si="141"/>
        <v/>
      </c>
      <c r="BA95" s="157" t="str">
        <f t="shared" si="141"/>
        <v/>
      </c>
      <c r="BB95" s="157" t="str">
        <f t="shared" si="141"/>
        <v/>
      </c>
      <c r="BC95" s="157" t="str">
        <f t="shared" si="141"/>
        <v/>
      </c>
      <c r="BD95" s="157" t="str">
        <f t="shared" si="141"/>
        <v/>
      </c>
      <c r="BE95" s="157" t="str">
        <f t="shared" si="141"/>
        <v/>
      </c>
      <c r="BF95" s="157" t="str">
        <f t="shared" si="141"/>
        <v/>
      </c>
      <c r="BG95" s="157" t="str">
        <f t="shared" si="141"/>
        <v/>
      </c>
      <c r="BH95" s="157" t="str">
        <f t="shared" si="141"/>
        <v/>
      </c>
      <c r="BI95" s="157" t="str">
        <f t="shared" si="141"/>
        <v/>
      </c>
      <c r="BJ95" s="157" t="str">
        <f t="shared" si="141"/>
        <v/>
      </c>
      <c r="BK95" s="157" t="str">
        <f t="shared" si="141"/>
        <v/>
      </c>
      <c r="BL95" s="157" t="str">
        <f t="shared" si="141"/>
        <v/>
      </c>
      <c r="BM95" s="157" t="str">
        <f t="shared" si="141"/>
        <v/>
      </c>
      <c r="BN95" s="157" t="str">
        <f t="shared" si="141"/>
        <v/>
      </c>
      <c r="BO95" s="157" t="str">
        <f t="shared" si="141"/>
        <v/>
      </c>
      <c r="BP95" s="157" t="str">
        <f t="shared" si="141"/>
        <v/>
      </c>
      <c r="BQ95" s="157" t="str">
        <f t="shared" si="141"/>
        <v/>
      </c>
      <c r="BR95" s="157" t="str">
        <f t="shared" si="141"/>
        <v/>
      </c>
      <c r="BS95" s="157" t="str">
        <f t="shared" si="141"/>
        <v/>
      </c>
      <c r="BT95" s="157" t="str">
        <f t="shared" si="141"/>
        <v/>
      </c>
    </row>
    <row r="96" spans="2:72" ht="16.5" hidden="1" thickBot="1" x14ac:dyDescent="0.3">
      <c r="B96" s="153" t="str">
        <f t="shared" ref="B96:B130" si="142">IF(C96="","",ROW()-30)</f>
        <v/>
      </c>
      <c r="C96" s="143" t="str">
        <f>'הגבלה לסכום מבוקש (1)'!C96</f>
        <v/>
      </c>
      <c r="D96" s="132" t="str">
        <f>'הגבלה לסכום מבוקש (1)'!U96</f>
        <v/>
      </c>
      <c r="E96" s="144"/>
      <c r="F96" s="154" t="str">
        <f t="shared" ref="F96:F130" si="143">IF(C96="","",IFERROR(E96/365*D96,$AF$1))</f>
        <v/>
      </c>
      <c r="G96" s="145" t="str">
        <f t="shared" ref="G96:G130" si="144">IF(C96="","",MAX(0,D96-F96))</f>
        <v/>
      </c>
      <c r="H96" s="154" t="str">
        <f t="shared" ref="H96:H130" si="145">BT96</f>
        <v/>
      </c>
      <c r="J96" s="155">
        <f t="shared" ca="1" si="138"/>
        <v>0</v>
      </c>
      <c r="K96" s="156">
        <f ca="1">IF(J96=1,MAX($K$30:K95)+1,0)</f>
        <v>0</v>
      </c>
      <c r="L96" s="157" t="str">
        <f t="shared" si="139"/>
        <v/>
      </c>
      <c r="M96" s="157" t="str">
        <f t="shared" ref="M96:AR96" si="146">IF($C96="","",IF($K96=M$28,L96,L96+SUMIF($K$31:$K$130,M$28,$F$31:$F$130)*($G96/(SUM($G$31:$G$130)-SUMIF($K$31:$K$130,M$28,$G$31:$G$130)))))</f>
        <v/>
      </c>
      <c r="N96" s="157" t="str">
        <f t="shared" si="146"/>
        <v/>
      </c>
      <c r="O96" s="157" t="str">
        <f t="shared" si="146"/>
        <v/>
      </c>
      <c r="P96" s="157" t="str">
        <f t="shared" si="146"/>
        <v/>
      </c>
      <c r="Q96" s="157" t="str">
        <f t="shared" si="146"/>
        <v/>
      </c>
      <c r="R96" s="157" t="str">
        <f t="shared" si="146"/>
        <v/>
      </c>
      <c r="S96" s="157" t="str">
        <f t="shared" si="146"/>
        <v/>
      </c>
      <c r="T96" s="157" t="str">
        <f t="shared" si="146"/>
        <v/>
      </c>
      <c r="U96" s="157" t="str">
        <f t="shared" si="146"/>
        <v/>
      </c>
      <c r="V96" s="157" t="str">
        <f t="shared" si="146"/>
        <v/>
      </c>
      <c r="W96" s="157" t="str">
        <f t="shared" si="146"/>
        <v/>
      </c>
      <c r="X96" s="157" t="str">
        <f t="shared" si="146"/>
        <v/>
      </c>
      <c r="Y96" s="157" t="str">
        <f t="shared" si="146"/>
        <v/>
      </c>
      <c r="Z96" s="157" t="str">
        <f t="shared" si="146"/>
        <v/>
      </c>
      <c r="AA96" s="157" t="str">
        <f t="shared" si="146"/>
        <v/>
      </c>
      <c r="AB96" s="157" t="str">
        <f t="shared" si="146"/>
        <v/>
      </c>
      <c r="AC96" s="157" t="str">
        <f t="shared" si="146"/>
        <v/>
      </c>
      <c r="AD96" s="157" t="str">
        <f t="shared" si="146"/>
        <v/>
      </c>
      <c r="AE96" s="157" t="str">
        <f t="shared" si="146"/>
        <v/>
      </c>
      <c r="AF96" s="157" t="str">
        <f t="shared" si="146"/>
        <v/>
      </c>
      <c r="AG96" s="157" t="str">
        <f t="shared" si="146"/>
        <v/>
      </c>
      <c r="AH96" s="157" t="str">
        <f t="shared" si="146"/>
        <v/>
      </c>
      <c r="AI96" s="157" t="str">
        <f t="shared" si="146"/>
        <v/>
      </c>
      <c r="AJ96" s="157" t="str">
        <f t="shared" si="146"/>
        <v/>
      </c>
      <c r="AK96" s="157" t="str">
        <f t="shared" si="146"/>
        <v/>
      </c>
      <c r="AL96" s="157" t="str">
        <f t="shared" si="146"/>
        <v/>
      </c>
      <c r="AM96" s="157" t="str">
        <f t="shared" si="146"/>
        <v/>
      </c>
      <c r="AN96" s="157" t="str">
        <f t="shared" si="146"/>
        <v/>
      </c>
      <c r="AO96" s="157" t="str">
        <f t="shared" si="146"/>
        <v/>
      </c>
      <c r="AP96" s="157" t="str">
        <f t="shared" si="146"/>
        <v/>
      </c>
      <c r="AQ96" s="157" t="str">
        <f t="shared" si="146"/>
        <v/>
      </c>
      <c r="AR96" s="157" t="str">
        <f t="shared" si="146"/>
        <v/>
      </c>
      <c r="AS96" s="157" t="str">
        <f t="shared" ref="AS96:BT96" si="147">IF($C96="","",IF($K96=AS$28,AR96,AR96+SUMIF($K$31:$K$130,AS$28,$F$31:$F$130)*($G96/(SUM($G$31:$G$130)-SUMIF($K$31:$K$130,AS$28,$G$31:$G$130)))))</f>
        <v/>
      </c>
      <c r="AT96" s="157" t="str">
        <f t="shared" si="147"/>
        <v/>
      </c>
      <c r="AU96" s="157" t="str">
        <f t="shared" si="147"/>
        <v/>
      </c>
      <c r="AV96" s="157" t="str">
        <f t="shared" si="147"/>
        <v/>
      </c>
      <c r="AW96" s="157" t="str">
        <f t="shared" si="147"/>
        <v/>
      </c>
      <c r="AX96" s="157" t="str">
        <f t="shared" si="147"/>
        <v/>
      </c>
      <c r="AY96" s="157" t="str">
        <f t="shared" si="147"/>
        <v/>
      </c>
      <c r="AZ96" s="157" t="str">
        <f t="shared" si="147"/>
        <v/>
      </c>
      <c r="BA96" s="157" t="str">
        <f t="shared" si="147"/>
        <v/>
      </c>
      <c r="BB96" s="157" t="str">
        <f t="shared" si="147"/>
        <v/>
      </c>
      <c r="BC96" s="157" t="str">
        <f t="shared" si="147"/>
        <v/>
      </c>
      <c r="BD96" s="157" t="str">
        <f t="shared" si="147"/>
        <v/>
      </c>
      <c r="BE96" s="157" t="str">
        <f t="shared" si="147"/>
        <v/>
      </c>
      <c r="BF96" s="157" t="str">
        <f t="shared" si="147"/>
        <v/>
      </c>
      <c r="BG96" s="157" t="str">
        <f t="shared" si="147"/>
        <v/>
      </c>
      <c r="BH96" s="157" t="str">
        <f t="shared" si="147"/>
        <v/>
      </c>
      <c r="BI96" s="157" t="str">
        <f t="shared" si="147"/>
        <v/>
      </c>
      <c r="BJ96" s="157" t="str">
        <f t="shared" si="147"/>
        <v/>
      </c>
      <c r="BK96" s="157" t="str">
        <f t="shared" si="147"/>
        <v/>
      </c>
      <c r="BL96" s="157" t="str">
        <f t="shared" si="147"/>
        <v/>
      </c>
      <c r="BM96" s="157" t="str">
        <f t="shared" si="147"/>
        <v/>
      </c>
      <c r="BN96" s="157" t="str">
        <f t="shared" si="147"/>
        <v/>
      </c>
      <c r="BO96" s="157" t="str">
        <f t="shared" si="147"/>
        <v/>
      </c>
      <c r="BP96" s="157" t="str">
        <f t="shared" si="147"/>
        <v/>
      </c>
      <c r="BQ96" s="157" t="str">
        <f t="shared" si="147"/>
        <v/>
      </c>
      <c r="BR96" s="157" t="str">
        <f t="shared" si="147"/>
        <v/>
      </c>
      <c r="BS96" s="157" t="str">
        <f t="shared" si="147"/>
        <v/>
      </c>
      <c r="BT96" s="157" t="str">
        <f t="shared" si="147"/>
        <v/>
      </c>
    </row>
    <row r="97" spans="2:72" ht="16.5" hidden="1" thickBot="1" x14ac:dyDescent="0.3">
      <c r="B97" s="153" t="str">
        <f t="shared" si="142"/>
        <v/>
      </c>
      <c r="C97" s="143" t="str">
        <f>'הגבלה לסכום מבוקש (1)'!C97</f>
        <v/>
      </c>
      <c r="D97" s="132" t="str">
        <f>'הגבלה לסכום מבוקש (1)'!U97</f>
        <v/>
      </c>
      <c r="E97" s="144"/>
      <c r="F97" s="154" t="str">
        <f t="shared" si="143"/>
        <v/>
      </c>
      <c r="G97" s="145" t="str">
        <f t="shared" si="144"/>
        <v/>
      </c>
      <c r="H97" s="154" t="str">
        <f t="shared" si="145"/>
        <v/>
      </c>
      <c r="J97" s="155">
        <f t="shared" ca="1" si="138"/>
        <v>0</v>
      </c>
      <c r="K97" s="156">
        <f ca="1">IF(J97=1,MAX($K$30:K96)+1,0)</f>
        <v>0</v>
      </c>
      <c r="L97" s="157" t="str">
        <f t="shared" si="139"/>
        <v/>
      </c>
      <c r="M97" s="157" t="str">
        <f t="shared" ref="M97:AR97" si="148">IF($C97="","",IF($K97=M$28,L97,L97+SUMIF($K$31:$K$130,M$28,$F$31:$F$130)*($G97/(SUM($G$31:$G$130)-SUMIF($K$31:$K$130,M$28,$G$31:$G$130)))))</f>
        <v/>
      </c>
      <c r="N97" s="157" t="str">
        <f t="shared" si="148"/>
        <v/>
      </c>
      <c r="O97" s="157" t="str">
        <f t="shared" si="148"/>
        <v/>
      </c>
      <c r="P97" s="157" t="str">
        <f t="shared" si="148"/>
        <v/>
      </c>
      <c r="Q97" s="157" t="str">
        <f t="shared" si="148"/>
        <v/>
      </c>
      <c r="R97" s="157" t="str">
        <f t="shared" si="148"/>
        <v/>
      </c>
      <c r="S97" s="157" t="str">
        <f t="shared" si="148"/>
        <v/>
      </c>
      <c r="T97" s="157" t="str">
        <f t="shared" si="148"/>
        <v/>
      </c>
      <c r="U97" s="157" t="str">
        <f t="shared" si="148"/>
        <v/>
      </c>
      <c r="V97" s="157" t="str">
        <f t="shared" si="148"/>
        <v/>
      </c>
      <c r="W97" s="157" t="str">
        <f t="shared" si="148"/>
        <v/>
      </c>
      <c r="X97" s="157" t="str">
        <f t="shared" si="148"/>
        <v/>
      </c>
      <c r="Y97" s="157" t="str">
        <f t="shared" si="148"/>
        <v/>
      </c>
      <c r="Z97" s="157" t="str">
        <f t="shared" si="148"/>
        <v/>
      </c>
      <c r="AA97" s="157" t="str">
        <f t="shared" si="148"/>
        <v/>
      </c>
      <c r="AB97" s="157" t="str">
        <f t="shared" si="148"/>
        <v/>
      </c>
      <c r="AC97" s="157" t="str">
        <f t="shared" si="148"/>
        <v/>
      </c>
      <c r="AD97" s="157" t="str">
        <f t="shared" si="148"/>
        <v/>
      </c>
      <c r="AE97" s="157" t="str">
        <f t="shared" si="148"/>
        <v/>
      </c>
      <c r="AF97" s="157" t="str">
        <f t="shared" si="148"/>
        <v/>
      </c>
      <c r="AG97" s="157" t="str">
        <f t="shared" si="148"/>
        <v/>
      </c>
      <c r="AH97" s="157" t="str">
        <f t="shared" si="148"/>
        <v/>
      </c>
      <c r="AI97" s="157" t="str">
        <f t="shared" si="148"/>
        <v/>
      </c>
      <c r="AJ97" s="157" t="str">
        <f t="shared" si="148"/>
        <v/>
      </c>
      <c r="AK97" s="157" t="str">
        <f t="shared" si="148"/>
        <v/>
      </c>
      <c r="AL97" s="157" t="str">
        <f t="shared" si="148"/>
        <v/>
      </c>
      <c r="AM97" s="157" t="str">
        <f t="shared" si="148"/>
        <v/>
      </c>
      <c r="AN97" s="157" t="str">
        <f t="shared" si="148"/>
        <v/>
      </c>
      <c r="AO97" s="157" t="str">
        <f t="shared" si="148"/>
        <v/>
      </c>
      <c r="AP97" s="157" t="str">
        <f t="shared" si="148"/>
        <v/>
      </c>
      <c r="AQ97" s="157" t="str">
        <f t="shared" si="148"/>
        <v/>
      </c>
      <c r="AR97" s="157" t="str">
        <f t="shared" si="148"/>
        <v/>
      </c>
      <c r="AS97" s="157" t="str">
        <f t="shared" ref="AS97:BT97" si="149">IF($C97="","",IF($K97=AS$28,AR97,AR97+SUMIF($K$31:$K$130,AS$28,$F$31:$F$130)*($G97/(SUM($G$31:$G$130)-SUMIF($K$31:$K$130,AS$28,$G$31:$G$130)))))</f>
        <v/>
      </c>
      <c r="AT97" s="157" t="str">
        <f t="shared" si="149"/>
        <v/>
      </c>
      <c r="AU97" s="157" t="str">
        <f t="shared" si="149"/>
        <v/>
      </c>
      <c r="AV97" s="157" t="str">
        <f t="shared" si="149"/>
        <v/>
      </c>
      <c r="AW97" s="157" t="str">
        <f t="shared" si="149"/>
        <v/>
      </c>
      <c r="AX97" s="157" t="str">
        <f t="shared" si="149"/>
        <v/>
      </c>
      <c r="AY97" s="157" t="str">
        <f t="shared" si="149"/>
        <v/>
      </c>
      <c r="AZ97" s="157" t="str">
        <f t="shared" si="149"/>
        <v/>
      </c>
      <c r="BA97" s="157" t="str">
        <f t="shared" si="149"/>
        <v/>
      </c>
      <c r="BB97" s="157" t="str">
        <f t="shared" si="149"/>
        <v/>
      </c>
      <c r="BC97" s="157" t="str">
        <f t="shared" si="149"/>
        <v/>
      </c>
      <c r="BD97" s="157" t="str">
        <f t="shared" si="149"/>
        <v/>
      </c>
      <c r="BE97" s="157" t="str">
        <f t="shared" si="149"/>
        <v/>
      </c>
      <c r="BF97" s="157" t="str">
        <f t="shared" si="149"/>
        <v/>
      </c>
      <c r="BG97" s="157" t="str">
        <f t="shared" si="149"/>
        <v/>
      </c>
      <c r="BH97" s="157" t="str">
        <f t="shared" si="149"/>
        <v/>
      </c>
      <c r="BI97" s="157" t="str">
        <f t="shared" si="149"/>
        <v/>
      </c>
      <c r="BJ97" s="157" t="str">
        <f t="shared" si="149"/>
        <v/>
      </c>
      <c r="BK97" s="157" t="str">
        <f t="shared" si="149"/>
        <v/>
      </c>
      <c r="BL97" s="157" t="str">
        <f t="shared" si="149"/>
        <v/>
      </c>
      <c r="BM97" s="157" t="str">
        <f t="shared" si="149"/>
        <v/>
      </c>
      <c r="BN97" s="157" t="str">
        <f t="shared" si="149"/>
        <v/>
      </c>
      <c r="BO97" s="157" t="str">
        <f t="shared" si="149"/>
        <v/>
      </c>
      <c r="BP97" s="157" t="str">
        <f t="shared" si="149"/>
        <v/>
      </c>
      <c r="BQ97" s="157" t="str">
        <f t="shared" si="149"/>
        <v/>
      </c>
      <c r="BR97" s="157" t="str">
        <f t="shared" si="149"/>
        <v/>
      </c>
      <c r="BS97" s="157" t="str">
        <f t="shared" si="149"/>
        <v/>
      </c>
      <c r="BT97" s="157" t="str">
        <f t="shared" si="149"/>
        <v/>
      </c>
    </row>
    <row r="98" spans="2:72" ht="16.5" hidden="1" thickBot="1" x14ac:dyDescent="0.3">
      <c r="B98" s="153" t="str">
        <f t="shared" si="142"/>
        <v/>
      </c>
      <c r="C98" s="143" t="str">
        <f>'הגבלה לסכום מבוקש (1)'!C98</f>
        <v/>
      </c>
      <c r="D98" s="132" t="str">
        <f>'הגבלה לסכום מבוקש (1)'!U98</f>
        <v/>
      </c>
      <c r="E98" s="144"/>
      <c r="F98" s="154" t="str">
        <f t="shared" si="143"/>
        <v/>
      </c>
      <c r="G98" s="145" t="str">
        <f t="shared" si="144"/>
        <v/>
      </c>
      <c r="H98" s="154" t="str">
        <f t="shared" si="145"/>
        <v/>
      </c>
      <c r="J98" s="155">
        <f t="shared" ca="1" si="138"/>
        <v>0</v>
      </c>
      <c r="K98" s="156">
        <f ca="1">IF(J98=1,MAX($K$30:K97)+1,0)</f>
        <v>0</v>
      </c>
      <c r="L98" s="157" t="str">
        <f t="shared" si="139"/>
        <v/>
      </c>
      <c r="M98" s="157" t="str">
        <f t="shared" ref="M98:AR98" si="150">IF($C98="","",IF($K98=M$28,L98,L98+SUMIF($K$31:$K$130,M$28,$F$31:$F$130)*($G98/(SUM($G$31:$G$130)-SUMIF($K$31:$K$130,M$28,$G$31:$G$130)))))</f>
        <v/>
      </c>
      <c r="N98" s="157" t="str">
        <f t="shared" si="150"/>
        <v/>
      </c>
      <c r="O98" s="157" t="str">
        <f t="shared" si="150"/>
        <v/>
      </c>
      <c r="P98" s="157" t="str">
        <f t="shared" si="150"/>
        <v/>
      </c>
      <c r="Q98" s="157" t="str">
        <f t="shared" si="150"/>
        <v/>
      </c>
      <c r="R98" s="157" t="str">
        <f t="shared" si="150"/>
        <v/>
      </c>
      <c r="S98" s="157" t="str">
        <f t="shared" si="150"/>
        <v/>
      </c>
      <c r="T98" s="157" t="str">
        <f t="shared" si="150"/>
        <v/>
      </c>
      <c r="U98" s="157" t="str">
        <f t="shared" si="150"/>
        <v/>
      </c>
      <c r="V98" s="157" t="str">
        <f t="shared" si="150"/>
        <v/>
      </c>
      <c r="W98" s="157" t="str">
        <f t="shared" si="150"/>
        <v/>
      </c>
      <c r="X98" s="157" t="str">
        <f t="shared" si="150"/>
        <v/>
      </c>
      <c r="Y98" s="157" t="str">
        <f t="shared" si="150"/>
        <v/>
      </c>
      <c r="Z98" s="157" t="str">
        <f t="shared" si="150"/>
        <v/>
      </c>
      <c r="AA98" s="157" t="str">
        <f t="shared" si="150"/>
        <v/>
      </c>
      <c r="AB98" s="157" t="str">
        <f t="shared" si="150"/>
        <v/>
      </c>
      <c r="AC98" s="157" t="str">
        <f t="shared" si="150"/>
        <v/>
      </c>
      <c r="AD98" s="157" t="str">
        <f t="shared" si="150"/>
        <v/>
      </c>
      <c r="AE98" s="157" t="str">
        <f t="shared" si="150"/>
        <v/>
      </c>
      <c r="AF98" s="157" t="str">
        <f t="shared" si="150"/>
        <v/>
      </c>
      <c r="AG98" s="157" t="str">
        <f t="shared" si="150"/>
        <v/>
      </c>
      <c r="AH98" s="157" t="str">
        <f t="shared" si="150"/>
        <v/>
      </c>
      <c r="AI98" s="157" t="str">
        <f t="shared" si="150"/>
        <v/>
      </c>
      <c r="AJ98" s="157" t="str">
        <f t="shared" si="150"/>
        <v/>
      </c>
      <c r="AK98" s="157" t="str">
        <f t="shared" si="150"/>
        <v/>
      </c>
      <c r="AL98" s="157" t="str">
        <f t="shared" si="150"/>
        <v/>
      </c>
      <c r="AM98" s="157" t="str">
        <f t="shared" si="150"/>
        <v/>
      </c>
      <c r="AN98" s="157" t="str">
        <f t="shared" si="150"/>
        <v/>
      </c>
      <c r="AO98" s="157" t="str">
        <f t="shared" si="150"/>
        <v/>
      </c>
      <c r="AP98" s="157" t="str">
        <f t="shared" si="150"/>
        <v/>
      </c>
      <c r="AQ98" s="157" t="str">
        <f t="shared" si="150"/>
        <v/>
      </c>
      <c r="AR98" s="157" t="str">
        <f t="shared" si="150"/>
        <v/>
      </c>
      <c r="AS98" s="157" t="str">
        <f t="shared" ref="AS98:BT98" si="151">IF($C98="","",IF($K98=AS$28,AR98,AR98+SUMIF($K$31:$K$130,AS$28,$F$31:$F$130)*($G98/(SUM($G$31:$G$130)-SUMIF($K$31:$K$130,AS$28,$G$31:$G$130)))))</f>
        <v/>
      </c>
      <c r="AT98" s="157" t="str">
        <f t="shared" si="151"/>
        <v/>
      </c>
      <c r="AU98" s="157" t="str">
        <f t="shared" si="151"/>
        <v/>
      </c>
      <c r="AV98" s="157" t="str">
        <f t="shared" si="151"/>
        <v/>
      </c>
      <c r="AW98" s="157" t="str">
        <f t="shared" si="151"/>
        <v/>
      </c>
      <c r="AX98" s="157" t="str">
        <f t="shared" si="151"/>
        <v/>
      </c>
      <c r="AY98" s="157" t="str">
        <f t="shared" si="151"/>
        <v/>
      </c>
      <c r="AZ98" s="157" t="str">
        <f t="shared" si="151"/>
        <v/>
      </c>
      <c r="BA98" s="157" t="str">
        <f t="shared" si="151"/>
        <v/>
      </c>
      <c r="BB98" s="157" t="str">
        <f t="shared" si="151"/>
        <v/>
      </c>
      <c r="BC98" s="157" t="str">
        <f t="shared" si="151"/>
        <v/>
      </c>
      <c r="BD98" s="157" t="str">
        <f t="shared" si="151"/>
        <v/>
      </c>
      <c r="BE98" s="157" t="str">
        <f t="shared" si="151"/>
        <v/>
      </c>
      <c r="BF98" s="157" t="str">
        <f t="shared" si="151"/>
        <v/>
      </c>
      <c r="BG98" s="157" t="str">
        <f t="shared" si="151"/>
        <v/>
      </c>
      <c r="BH98" s="157" t="str">
        <f t="shared" si="151"/>
        <v/>
      </c>
      <c r="BI98" s="157" t="str">
        <f t="shared" si="151"/>
        <v/>
      </c>
      <c r="BJ98" s="157" t="str">
        <f t="shared" si="151"/>
        <v/>
      </c>
      <c r="BK98" s="157" t="str">
        <f t="shared" si="151"/>
        <v/>
      </c>
      <c r="BL98" s="157" t="str">
        <f t="shared" si="151"/>
        <v/>
      </c>
      <c r="BM98" s="157" t="str">
        <f t="shared" si="151"/>
        <v/>
      </c>
      <c r="BN98" s="157" t="str">
        <f t="shared" si="151"/>
        <v/>
      </c>
      <c r="BO98" s="157" t="str">
        <f t="shared" si="151"/>
        <v/>
      </c>
      <c r="BP98" s="157" t="str">
        <f t="shared" si="151"/>
        <v/>
      </c>
      <c r="BQ98" s="157" t="str">
        <f t="shared" si="151"/>
        <v/>
      </c>
      <c r="BR98" s="157" t="str">
        <f t="shared" si="151"/>
        <v/>
      </c>
      <c r="BS98" s="157" t="str">
        <f t="shared" si="151"/>
        <v/>
      </c>
      <c r="BT98" s="157" t="str">
        <f t="shared" si="151"/>
        <v/>
      </c>
    </row>
    <row r="99" spans="2:72" ht="16.5" hidden="1" thickBot="1" x14ac:dyDescent="0.3">
      <c r="B99" s="153" t="str">
        <f t="shared" si="142"/>
        <v/>
      </c>
      <c r="C99" s="143" t="str">
        <f>'הגבלה לסכום מבוקש (1)'!C99</f>
        <v/>
      </c>
      <c r="D99" s="132" t="str">
        <f>'הגבלה לסכום מבוקש (1)'!U99</f>
        <v/>
      </c>
      <c r="E99" s="144"/>
      <c r="F99" s="154" t="str">
        <f t="shared" si="143"/>
        <v/>
      </c>
      <c r="G99" s="145" t="str">
        <f t="shared" si="144"/>
        <v/>
      </c>
      <c r="H99" s="154" t="str">
        <f t="shared" si="145"/>
        <v/>
      </c>
      <c r="J99" s="155">
        <f t="shared" ca="1" si="138"/>
        <v>0</v>
      </c>
      <c r="K99" s="156">
        <f ca="1">IF(J99=1,MAX($K$30:K98)+1,0)</f>
        <v>0</v>
      </c>
      <c r="L99" s="157" t="str">
        <f t="shared" si="139"/>
        <v/>
      </c>
      <c r="M99" s="157" t="str">
        <f t="shared" ref="M99:AR99" si="152">IF($C99="","",IF($K99=M$28,L99,L99+SUMIF($K$31:$K$130,M$28,$F$31:$F$130)*($G99/(SUM($G$31:$G$130)-SUMIF($K$31:$K$130,M$28,$G$31:$G$130)))))</f>
        <v/>
      </c>
      <c r="N99" s="157" t="str">
        <f t="shared" si="152"/>
        <v/>
      </c>
      <c r="O99" s="157" t="str">
        <f t="shared" si="152"/>
        <v/>
      </c>
      <c r="P99" s="157" t="str">
        <f t="shared" si="152"/>
        <v/>
      </c>
      <c r="Q99" s="157" t="str">
        <f t="shared" si="152"/>
        <v/>
      </c>
      <c r="R99" s="157" t="str">
        <f t="shared" si="152"/>
        <v/>
      </c>
      <c r="S99" s="157" t="str">
        <f t="shared" si="152"/>
        <v/>
      </c>
      <c r="T99" s="157" t="str">
        <f t="shared" si="152"/>
        <v/>
      </c>
      <c r="U99" s="157" t="str">
        <f t="shared" si="152"/>
        <v/>
      </c>
      <c r="V99" s="157" t="str">
        <f t="shared" si="152"/>
        <v/>
      </c>
      <c r="W99" s="157" t="str">
        <f t="shared" si="152"/>
        <v/>
      </c>
      <c r="X99" s="157" t="str">
        <f t="shared" si="152"/>
        <v/>
      </c>
      <c r="Y99" s="157" t="str">
        <f t="shared" si="152"/>
        <v/>
      </c>
      <c r="Z99" s="157" t="str">
        <f t="shared" si="152"/>
        <v/>
      </c>
      <c r="AA99" s="157" t="str">
        <f t="shared" si="152"/>
        <v/>
      </c>
      <c r="AB99" s="157" t="str">
        <f t="shared" si="152"/>
        <v/>
      </c>
      <c r="AC99" s="157" t="str">
        <f t="shared" si="152"/>
        <v/>
      </c>
      <c r="AD99" s="157" t="str">
        <f t="shared" si="152"/>
        <v/>
      </c>
      <c r="AE99" s="157" t="str">
        <f t="shared" si="152"/>
        <v/>
      </c>
      <c r="AF99" s="157" t="str">
        <f t="shared" si="152"/>
        <v/>
      </c>
      <c r="AG99" s="157" t="str">
        <f t="shared" si="152"/>
        <v/>
      </c>
      <c r="AH99" s="157" t="str">
        <f t="shared" si="152"/>
        <v/>
      </c>
      <c r="AI99" s="157" t="str">
        <f t="shared" si="152"/>
        <v/>
      </c>
      <c r="AJ99" s="157" t="str">
        <f t="shared" si="152"/>
        <v/>
      </c>
      <c r="AK99" s="157" t="str">
        <f t="shared" si="152"/>
        <v/>
      </c>
      <c r="AL99" s="157" t="str">
        <f t="shared" si="152"/>
        <v/>
      </c>
      <c r="AM99" s="157" t="str">
        <f t="shared" si="152"/>
        <v/>
      </c>
      <c r="AN99" s="157" t="str">
        <f t="shared" si="152"/>
        <v/>
      </c>
      <c r="AO99" s="157" t="str">
        <f t="shared" si="152"/>
        <v/>
      </c>
      <c r="AP99" s="157" t="str">
        <f t="shared" si="152"/>
        <v/>
      </c>
      <c r="AQ99" s="157" t="str">
        <f t="shared" si="152"/>
        <v/>
      </c>
      <c r="AR99" s="157" t="str">
        <f t="shared" si="152"/>
        <v/>
      </c>
      <c r="AS99" s="157" t="str">
        <f t="shared" ref="AS99:BT99" si="153">IF($C99="","",IF($K99=AS$28,AR99,AR99+SUMIF($K$31:$K$130,AS$28,$F$31:$F$130)*($G99/(SUM($G$31:$G$130)-SUMIF($K$31:$K$130,AS$28,$G$31:$G$130)))))</f>
        <v/>
      </c>
      <c r="AT99" s="157" t="str">
        <f t="shared" si="153"/>
        <v/>
      </c>
      <c r="AU99" s="157" t="str">
        <f t="shared" si="153"/>
        <v/>
      </c>
      <c r="AV99" s="157" t="str">
        <f t="shared" si="153"/>
        <v/>
      </c>
      <c r="AW99" s="157" t="str">
        <f t="shared" si="153"/>
        <v/>
      </c>
      <c r="AX99" s="157" t="str">
        <f t="shared" si="153"/>
        <v/>
      </c>
      <c r="AY99" s="157" t="str">
        <f t="shared" si="153"/>
        <v/>
      </c>
      <c r="AZ99" s="157" t="str">
        <f t="shared" si="153"/>
        <v/>
      </c>
      <c r="BA99" s="157" t="str">
        <f t="shared" si="153"/>
        <v/>
      </c>
      <c r="BB99" s="157" t="str">
        <f t="shared" si="153"/>
        <v/>
      </c>
      <c r="BC99" s="157" t="str">
        <f t="shared" si="153"/>
        <v/>
      </c>
      <c r="BD99" s="157" t="str">
        <f t="shared" si="153"/>
        <v/>
      </c>
      <c r="BE99" s="157" t="str">
        <f t="shared" si="153"/>
        <v/>
      </c>
      <c r="BF99" s="157" t="str">
        <f t="shared" si="153"/>
        <v/>
      </c>
      <c r="BG99" s="157" t="str">
        <f t="shared" si="153"/>
        <v/>
      </c>
      <c r="BH99" s="157" t="str">
        <f t="shared" si="153"/>
        <v/>
      </c>
      <c r="BI99" s="157" t="str">
        <f t="shared" si="153"/>
        <v/>
      </c>
      <c r="BJ99" s="157" t="str">
        <f t="shared" si="153"/>
        <v/>
      </c>
      <c r="BK99" s="157" t="str">
        <f t="shared" si="153"/>
        <v/>
      </c>
      <c r="BL99" s="157" t="str">
        <f t="shared" si="153"/>
        <v/>
      </c>
      <c r="BM99" s="157" t="str">
        <f t="shared" si="153"/>
        <v/>
      </c>
      <c r="BN99" s="157" t="str">
        <f t="shared" si="153"/>
        <v/>
      </c>
      <c r="BO99" s="157" t="str">
        <f t="shared" si="153"/>
        <v/>
      </c>
      <c r="BP99" s="157" t="str">
        <f t="shared" si="153"/>
        <v/>
      </c>
      <c r="BQ99" s="157" t="str">
        <f t="shared" si="153"/>
        <v/>
      </c>
      <c r="BR99" s="157" t="str">
        <f t="shared" si="153"/>
        <v/>
      </c>
      <c r="BS99" s="157" t="str">
        <f t="shared" si="153"/>
        <v/>
      </c>
      <c r="BT99" s="157" t="str">
        <f t="shared" si="153"/>
        <v/>
      </c>
    </row>
    <row r="100" spans="2:72" ht="16.5" hidden="1" thickBot="1" x14ac:dyDescent="0.3">
      <c r="B100" s="153" t="str">
        <f t="shared" si="142"/>
        <v/>
      </c>
      <c r="C100" s="143" t="str">
        <f>'הגבלה לסכום מבוקש (1)'!C100</f>
        <v/>
      </c>
      <c r="D100" s="132" t="str">
        <f>'הגבלה לסכום מבוקש (1)'!U100</f>
        <v/>
      </c>
      <c r="E100" s="144"/>
      <c r="F100" s="154" t="str">
        <f t="shared" si="143"/>
        <v/>
      </c>
      <c r="G100" s="145" t="str">
        <f t="shared" si="144"/>
        <v/>
      </c>
      <c r="H100" s="154" t="str">
        <f t="shared" si="145"/>
        <v/>
      </c>
      <c r="J100" s="155">
        <f t="shared" ca="1" si="138"/>
        <v>0</v>
      </c>
      <c r="K100" s="156">
        <f ca="1">IF(J100=1,MAX($K$30:K99)+1,0)</f>
        <v>0</v>
      </c>
      <c r="L100" s="157" t="str">
        <f t="shared" si="139"/>
        <v/>
      </c>
      <c r="M100" s="157" t="str">
        <f t="shared" ref="M100:AR100" si="154">IF($C100="","",IF($K100=M$28,L100,L100+SUMIF($K$31:$K$130,M$28,$F$31:$F$130)*($G100/(SUM($G$31:$G$130)-SUMIF($K$31:$K$130,M$28,$G$31:$G$130)))))</f>
        <v/>
      </c>
      <c r="N100" s="157" t="str">
        <f t="shared" si="154"/>
        <v/>
      </c>
      <c r="O100" s="157" t="str">
        <f t="shared" si="154"/>
        <v/>
      </c>
      <c r="P100" s="157" t="str">
        <f t="shared" si="154"/>
        <v/>
      </c>
      <c r="Q100" s="157" t="str">
        <f t="shared" si="154"/>
        <v/>
      </c>
      <c r="R100" s="157" t="str">
        <f t="shared" si="154"/>
        <v/>
      </c>
      <c r="S100" s="157" t="str">
        <f t="shared" si="154"/>
        <v/>
      </c>
      <c r="T100" s="157" t="str">
        <f t="shared" si="154"/>
        <v/>
      </c>
      <c r="U100" s="157" t="str">
        <f t="shared" si="154"/>
        <v/>
      </c>
      <c r="V100" s="157" t="str">
        <f t="shared" si="154"/>
        <v/>
      </c>
      <c r="W100" s="157" t="str">
        <f t="shared" si="154"/>
        <v/>
      </c>
      <c r="X100" s="157" t="str">
        <f t="shared" si="154"/>
        <v/>
      </c>
      <c r="Y100" s="157" t="str">
        <f t="shared" si="154"/>
        <v/>
      </c>
      <c r="Z100" s="157" t="str">
        <f t="shared" si="154"/>
        <v/>
      </c>
      <c r="AA100" s="157" t="str">
        <f t="shared" si="154"/>
        <v/>
      </c>
      <c r="AB100" s="157" t="str">
        <f t="shared" si="154"/>
        <v/>
      </c>
      <c r="AC100" s="157" t="str">
        <f t="shared" si="154"/>
        <v/>
      </c>
      <c r="AD100" s="157" t="str">
        <f t="shared" si="154"/>
        <v/>
      </c>
      <c r="AE100" s="157" t="str">
        <f t="shared" si="154"/>
        <v/>
      </c>
      <c r="AF100" s="157" t="str">
        <f t="shared" si="154"/>
        <v/>
      </c>
      <c r="AG100" s="157" t="str">
        <f t="shared" si="154"/>
        <v/>
      </c>
      <c r="AH100" s="157" t="str">
        <f t="shared" si="154"/>
        <v/>
      </c>
      <c r="AI100" s="157" t="str">
        <f t="shared" si="154"/>
        <v/>
      </c>
      <c r="AJ100" s="157" t="str">
        <f t="shared" si="154"/>
        <v/>
      </c>
      <c r="AK100" s="157" t="str">
        <f t="shared" si="154"/>
        <v/>
      </c>
      <c r="AL100" s="157" t="str">
        <f t="shared" si="154"/>
        <v/>
      </c>
      <c r="AM100" s="157" t="str">
        <f t="shared" si="154"/>
        <v/>
      </c>
      <c r="AN100" s="157" t="str">
        <f t="shared" si="154"/>
        <v/>
      </c>
      <c r="AO100" s="157" t="str">
        <f t="shared" si="154"/>
        <v/>
      </c>
      <c r="AP100" s="157" t="str">
        <f t="shared" si="154"/>
        <v/>
      </c>
      <c r="AQ100" s="157" t="str">
        <f t="shared" si="154"/>
        <v/>
      </c>
      <c r="AR100" s="157" t="str">
        <f t="shared" si="154"/>
        <v/>
      </c>
      <c r="AS100" s="157" t="str">
        <f t="shared" ref="AS100:BT100" si="155">IF($C100="","",IF($K100=AS$28,AR100,AR100+SUMIF($K$31:$K$130,AS$28,$F$31:$F$130)*($G100/(SUM($G$31:$G$130)-SUMIF($K$31:$K$130,AS$28,$G$31:$G$130)))))</f>
        <v/>
      </c>
      <c r="AT100" s="157" t="str">
        <f t="shared" si="155"/>
        <v/>
      </c>
      <c r="AU100" s="157" t="str">
        <f t="shared" si="155"/>
        <v/>
      </c>
      <c r="AV100" s="157" t="str">
        <f t="shared" si="155"/>
        <v/>
      </c>
      <c r="AW100" s="157" t="str">
        <f t="shared" si="155"/>
        <v/>
      </c>
      <c r="AX100" s="157" t="str">
        <f t="shared" si="155"/>
        <v/>
      </c>
      <c r="AY100" s="157" t="str">
        <f t="shared" si="155"/>
        <v/>
      </c>
      <c r="AZ100" s="157" t="str">
        <f t="shared" si="155"/>
        <v/>
      </c>
      <c r="BA100" s="157" t="str">
        <f t="shared" si="155"/>
        <v/>
      </c>
      <c r="BB100" s="157" t="str">
        <f t="shared" si="155"/>
        <v/>
      </c>
      <c r="BC100" s="157" t="str">
        <f t="shared" si="155"/>
        <v/>
      </c>
      <c r="BD100" s="157" t="str">
        <f t="shared" si="155"/>
        <v/>
      </c>
      <c r="BE100" s="157" t="str">
        <f t="shared" si="155"/>
        <v/>
      </c>
      <c r="BF100" s="157" t="str">
        <f t="shared" si="155"/>
        <v/>
      </c>
      <c r="BG100" s="157" t="str">
        <f t="shared" si="155"/>
        <v/>
      </c>
      <c r="BH100" s="157" t="str">
        <f t="shared" si="155"/>
        <v/>
      </c>
      <c r="BI100" s="157" t="str">
        <f t="shared" si="155"/>
        <v/>
      </c>
      <c r="BJ100" s="157" t="str">
        <f t="shared" si="155"/>
        <v/>
      </c>
      <c r="BK100" s="157" t="str">
        <f t="shared" si="155"/>
        <v/>
      </c>
      <c r="BL100" s="157" t="str">
        <f t="shared" si="155"/>
        <v/>
      </c>
      <c r="BM100" s="157" t="str">
        <f t="shared" si="155"/>
        <v/>
      </c>
      <c r="BN100" s="157" t="str">
        <f t="shared" si="155"/>
        <v/>
      </c>
      <c r="BO100" s="157" t="str">
        <f t="shared" si="155"/>
        <v/>
      </c>
      <c r="BP100" s="157" t="str">
        <f t="shared" si="155"/>
        <v/>
      </c>
      <c r="BQ100" s="157" t="str">
        <f t="shared" si="155"/>
        <v/>
      </c>
      <c r="BR100" s="157" t="str">
        <f t="shared" si="155"/>
        <v/>
      </c>
      <c r="BS100" s="157" t="str">
        <f t="shared" si="155"/>
        <v/>
      </c>
      <c r="BT100" s="157" t="str">
        <f t="shared" si="155"/>
        <v/>
      </c>
    </row>
    <row r="101" spans="2:72" ht="16.5" hidden="1" thickBot="1" x14ac:dyDescent="0.3">
      <c r="B101" s="153" t="str">
        <f t="shared" si="142"/>
        <v/>
      </c>
      <c r="C101" s="143" t="str">
        <f>'הגבלה לסכום מבוקש (1)'!C101</f>
        <v/>
      </c>
      <c r="D101" s="132" t="str">
        <f>'הגבלה לסכום מבוקש (1)'!U101</f>
        <v/>
      </c>
      <c r="E101" s="144"/>
      <c r="F101" s="154" t="str">
        <f t="shared" si="143"/>
        <v/>
      </c>
      <c r="G101" s="145" t="str">
        <f t="shared" si="144"/>
        <v/>
      </c>
      <c r="H101" s="154" t="str">
        <f t="shared" si="145"/>
        <v/>
      </c>
      <c r="J101" s="155">
        <f t="shared" ca="1" si="138"/>
        <v>0</v>
      </c>
      <c r="K101" s="156">
        <f ca="1">IF(J101=1,MAX($K$30:K100)+1,0)</f>
        <v>0</v>
      </c>
      <c r="L101" s="157" t="str">
        <f t="shared" si="139"/>
        <v/>
      </c>
      <c r="M101" s="157" t="str">
        <f t="shared" ref="M101:AR101" si="156">IF($C101="","",IF($K101=M$28,L101,L101+SUMIF($K$31:$K$130,M$28,$F$31:$F$130)*($G101/(SUM($G$31:$G$130)-SUMIF($K$31:$K$130,M$28,$G$31:$G$130)))))</f>
        <v/>
      </c>
      <c r="N101" s="157" t="str">
        <f t="shared" si="156"/>
        <v/>
      </c>
      <c r="O101" s="157" t="str">
        <f t="shared" si="156"/>
        <v/>
      </c>
      <c r="P101" s="157" t="str">
        <f t="shared" si="156"/>
        <v/>
      </c>
      <c r="Q101" s="157" t="str">
        <f t="shared" si="156"/>
        <v/>
      </c>
      <c r="R101" s="157" t="str">
        <f t="shared" si="156"/>
        <v/>
      </c>
      <c r="S101" s="157" t="str">
        <f t="shared" si="156"/>
        <v/>
      </c>
      <c r="T101" s="157" t="str">
        <f t="shared" si="156"/>
        <v/>
      </c>
      <c r="U101" s="157" t="str">
        <f t="shared" si="156"/>
        <v/>
      </c>
      <c r="V101" s="157" t="str">
        <f t="shared" si="156"/>
        <v/>
      </c>
      <c r="W101" s="157" t="str">
        <f t="shared" si="156"/>
        <v/>
      </c>
      <c r="X101" s="157" t="str">
        <f t="shared" si="156"/>
        <v/>
      </c>
      <c r="Y101" s="157" t="str">
        <f t="shared" si="156"/>
        <v/>
      </c>
      <c r="Z101" s="157" t="str">
        <f t="shared" si="156"/>
        <v/>
      </c>
      <c r="AA101" s="157" t="str">
        <f t="shared" si="156"/>
        <v/>
      </c>
      <c r="AB101" s="157" t="str">
        <f t="shared" si="156"/>
        <v/>
      </c>
      <c r="AC101" s="157" t="str">
        <f t="shared" si="156"/>
        <v/>
      </c>
      <c r="AD101" s="157" t="str">
        <f t="shared" si="156"/>
        <v/>
      </c>
      <c r="AE101" s="157" t="str">
        <f t="shared" si="156"/>
        <v/>
      </c>
      <c r="AF101" s="157" t="str">
        <f t="shared" si="156"/>
        <v/>
      </c>
      <c r="AG101" s="157" t="str">
        <f t="shared" si="156"/>
        <v/>
      </c>
      <c r="AH101" s="157" t="str">
        <f t="shared" si="156"/>
        <v/>
      </c>
      <c r="AI101" s="157" t="str">
        <f t="shared" si="156"/>
        <v/>
      </c>
      <c r="AJ101" s="157" t="str">
        <f t="shared" si="156"/>
        <v/>
      </c>
      <c r="AK101" s="157" t="str">
        <f t="shared" si="156"/>
        <v/>
      </c>
      <c r="AL101" s="157" t="str">
        <f t="shared" si="156"/>
        <v/>
      </c>
      <c r="AM101" s="157" t="str">
        <f t="shared" si="156"/>
        <v/>
      </c>
      <c r="AN101" s="157" t="str">
        <f t="shared" si="156"/>
        <v/>
      </c>
      <c r="AO101" s="157" t="str">
        <f t="shared" si="156"/>
        <v/>
      </c>
      <c r="AP101" s="157" t="str">
        <f t="shared" si="156"/>
        <v/>
      </c>
      <c r="AQ101" s="157" t="str">
        <f t="shared" si="156"/>
        <v/>
      </c>
      <c r="AR101" s="157" t="str">
        <f t="shared" si="156"/>
        <v/>
      </c>
      <c r="AS101" s="157" t="str">
        <f t="shared" ref="AS101:BT101" si="157">IF($C101="","",IF($K101=AS$28,AR101,AR101+SUMIF($K$31:$K$130,AS$28,$F$31:$F$130)*($G101/(SUM($G$31:$G$130)-SUMIF($K$31:$K$130,AS$28,$G$31:$G$130)))))</f>
        <v/>
      </c>
      <c r="AT101" s="157" t="str">
        <f t="shared" si="157"/>
        <v/>
      </c>
      <c r="AU101" s="157" t="str">
        <f t="shared" si="157"/>
        <v/>
      </c>
      <c r="AV101" s="157" t="str">
        <f t="shared" si="157"/>
        <v/>
      </c>
      <c r="AW101" s="157" t="str">
        <f t="shared" si="157"/>
        <v/>
      </c>
      <c r="AX101" s="157" t="str">
        <f t="shared" si="157"/>
        <v/>
      </c>
      <c r="AY101" s="157" t="str">
        <f t="shared" si="157"/>
        <v/>
      </c>
      <c r="AZ101" s="157" t="str">
        <f t="shared" si="157"/>
        <v/>
      </c>
      <c r="BA101" s="157" t="str">
        <f t="shared" si="157"/>
        <v/>
      </c>
      <c r="BB101" s="157" t="str">
        <f t="shared" si="157"/>
        <v/>
      </c>
      <c r="BC101" s="157" t="str">
        <f t="shared" si="157"/>
        <v/>
      </c>
      <c r="BD101" s="157" t="str">
        <f t="shared" si="157"/>
        <v/>
      </c>
      <c r="BE101" s="157" t="str">
        <f t="shared" si="157"/>
        <v/>
      </c>
      <c r="BF101" s="157" t="str">
        <f t="shared" si="157"/>
        <v/>
      </c>
      <c r="BG101" s="157" t="str">
        <f t="shared" si="157"/>
        <v/>
      </c>
      <c r="BH101" s="157" t="str">
        <f t="shared" si="157"/>
        <v/>
      </c>
      <c r="BI101" s="157" t="str">
        <f t="shared" si="157"/>
        <v/>
      </c>
      <c r="BJ101" s="157" t="str">
        <f t="shared" si="157"/>
        <v/>
      </c>
      <c r="BK101" s="157" t="str">
        <f t="shared" si="157"/>
        <v/>
      </c>
      <c r="BL101" s="157" t="str">
        <f t="shared" si="157"/>
        <v/>
      </c>
      <c r="BM101" s="157" t="str">
        <f t="shared" si="157"/>
        <v/>
      </c>
      <c r="BN101" s="157" t="str">
        <f t="shared" si="157"/>
        <v/>
      </c>
      <c r="BO101" s="157" t="str">
        <f t="shared" si="157"/>
        <v/>
      </c>
      <c r="BP101" s="157" t="str">
        <f t="shared" si="157"/>
        <v/>
      </c>
      <c r="BQ101" s="157" t="str">
        <f t="shared" si="157"/>
        <v/>
      </c>
      <c r="BR101" s="157" t="str">
        <f t="shared" si="157"/>
        <v/>
      </c>
      <c r="BS101" s="157" t="str">
        <f t="shared" si="157"/>
        <v/>
      </c>
      <c r="BT101" s="157" t="str">
        <f t="shared" si="157"/>
        <v/>
      </c>
    </row>
    <row r="102" spans="2:72" ht="16.5" hidden="1" thickBot="1" x14ac:dyDescent="0.3">
      <c r="B102" s="153" t="str">
        <f t="shared" si="142"/>
        <v/>
      </c>
      <c r="C102" s="143" t="str">
        <f>'הגבלה לסכום מבוקש (1)'!C102</f>
        <v/>
      </c>
      <c r="D102" s="132" t="str">
        <f>'הגבלה לסכום מבוקש (1)'!U102</f>
        <v/>
      </c>
      <c r="E102" s="144"/>
      <c r="F102" s="154" t="str">
        <f t="shared" si="143"/>
        <v/>
      </c>
      <c r="G102" s="145" t="str">
        <f t="shared" si="144"/>
        <v/>
      </c>
      <c r="H102" s="154" t="str">
        <f t="shared" si="145"/>
        <v/>
      </c>
      <c r="J102" s="155">
        <f t="shared" ca="1" si="138"/>
        <v>0</v>
      </c>
      <c r="K102" s="156">
        <f ca="1">IF(J102=1,MAX($K$30:K101)+1,0)</f>
        <v>0</v>
      </c>
      <c r="L102" s="157" t="str">
        <f t="shared" si="139"/>
        <v/>
      </c>
      <c r="M102" s="157" t="str">
        <f t="shared" ref="M102:AR102" si="158">IF($C102="","",IF($K102=M$28,L102,L102+SUMIF($K$31:$K$130,M$28,$F$31:$F$130)*($G102/(SUM($G$31:$G$130)-SUMIF($K$31:$K$130,M$28,$G$31:$G$130)))))</f>
        <v/>
      </c>
      <c r="N102" s="157" t="str">
        <f t="shared" si="158"/>
        <v/>
      </c>
      <c r="O102" s="157" t="str">
        <f t="shared" si="158"/>
        <v/>
      </c>
      <c r="P102" s="157" t="str">
        <f t="shared" si="158"/>
        <v/>
      </c>
      <c r="Q102" s="157" t="str">
        <f t="shared" si="158"/>
        <v/>
      </c>
      <c r="R102" s="157" t="str">
        <f t="shared" si="158"/>
        <v/>
      </c>
      <c r="S102" s="157" t="str">
        <f t="shared" si="158"/>
        <v/>
      </c>
      <c r="T102" s="157" t="str">
        <f t="shared" si="158"/>
        <v/>
      </c>
      <c r="U102" s="157" t="str">
        <f t="shared" si="158"/>
        <v/>
      </c>
      <c r="V102" s="157" t="str">
        <f t="shared" si="158"/>
        <v/>
      </c>
      <c r="W102" s="157" t="str">
        <f t="shared" si="158"/>
        <v/>
      </c>
      <c r="X102" s="157" t="str">
        <f t="shared" si="158"/>
        <v/>
      </c>
      <c r="Y102" s="157" t="str">
        <f t="shared" si="158"/>
        <v/>
      </c>
      <c r="Z102" s="157" t="str">
        <f t="shared" si="158"/>
        <v/>
      </c>
      <c r="AA102" s="157" t="str">
        <f t="shared" si="158"/>
        <v/>
      </c>
      <c r="AB102" s="157" t="str">
        <f t="shared" si="158"/>
        <v/>
      </c>
      <c r="AC102" s="157" t="str">
        <f t="shared" si="158"/>
        <v/>
      </c>
      <c r="AD102" s="157" t="str">
        <f t="shared" si="158"/>
        <v/>
      </c>
      <c r="AE102" s="157" t="str">
        <f t="shared" si="158"/>
        <v/>
      </c>
      <c r="AF102" s="157" t="str">
        <f t="shared" si="158"/>
        <v/>
      </c>
      <c r="AG102" s="157" t="str">
        <f t="shared" si="158"/>
        <v/>
      </c>
      <c r="AH102" s="157" t="str">
        <f t="shared" si="158"/>
        <v/>
      </c>
      <c r="AI102" s="157" t="str">
        <f t="shared" si="158"/>
        <v/>
      </c>
      <c r="AJ102" s="157" t="str">
        <f t="shared" si="158"/>
        <v/>
      </c>
      <c r="AK102" s="157" t="str">
        <f t="shared" si="158"/>
        <v/>
      </c>
      <c r="AL102" s="157" t="str">
        <f t="shared" si="158"/>
        <v/>
      </c>
      <c r="AM102" s="157" t="str">
        <f t="shared" si="158"/>
        <v/>
      </c>
      <c r="AN102" s="157" t="str">
        <f t="shared" si="158"/>
        <v/>
      </c>
      <c r="AO102" s="157" t="str">
        <f t="shared" si="158"/>
        <v/>
      </c>
      <c r="AP102" s="157" t="str">
        <f t="shared" si="158"/>
        <v/>
      </c>
      <c r="AQ102" s="157" t="str">
        <f t="shared" si="158"/>
        <v/>
      </c>
      <c r="AR102" s="157" t="str">
        <f t="shared" si="158"/>
        <v/>
      </c>
      <c r="AS102" s="157" t="str">
        <f t="shared" ref="AS102:BT102" si="159">IF($C102="","",IF($K102=AS$28,AR102,AR102+SUMIF($K$31:$K$130,AS$28,$F$31:$F$130)*($G102/(SUM($G$31:$G$130)-SUMIF($K$31:$K$130,AS$28,$G$31:$G$130)))))</f>
        <v/>
      </c>
      <c r="AT102" s="157" t="str">
        <f t="shared" si="159"/>
        <v/>
      </c>
      <c r="AU102" s="157" t="str">
        <f t="shared" si="159"/>
        <v/>
      </c>
      <c r="AV102" s="157" t="str">
        <f t="shared" si="159"/>
        <v/>
      </c>
      <c r="AW102" s="157" t="str">
        <f t="shared" si="159"/>
        <v/>
      </c>
      <c r="AX102" s="157" t="str">
        <f t="shared" si="159"/>
        <v/>
      </c>
      <c r="AY102" s="157" t="str">
        <f t="shared" si="159"/>
        <v/>
      </c>
      <c r="AZ102" s="157" t="str">
        <f t="shared" si="159"/>
        <v/>
      </c>
      <c r="BA102" s="157" t="str">
        <f t="shared" si="159"/>
        <v/>
      </c>
      <c r="BB102" s="157" t="str">
        <f t="shared" si="159"/>
        <v/>
      </c>
      <c r="BC102" s="157" t="str">
        <f t="shared" si="159"/>
        <v/>
      </c>
      <c r="BD102" s="157" t="str">
        <f t="shared" si="159"/>
        <v/>
      </c>
      <c r="BE102" s="157" t="str">
        <f t="shared" si="159"/>
        <v/>
      </c>
      <c r="BF102" s="157" t="str">
        <f t="shared" si="159"/>
        <v/>
      </c>
      <c r="BG102" s="157" t="str">
        <f t="shared" si="159"/>
        <v/>
      </c>
      <c r="BH102" s="157" t="str">
        <f t="shared" si="159"/>
        <v/>
      </c>
      <c r="BI102" s="157" t="str">
        <f t="shared" si="159"/>
        <v/>
      </c>
      <c r="BJ102" s="157" t="str">
        <f t="shared" si="159"/>
        <v/>
      </c>
      <c r="BK102" s="157" t="str">
        <f t="shared" si="159"/>
        <v/>
      </c>
      <c r="BL102" s="157" t="str">
        <f t="shared" si="159"/>
        <v/>
      </c>
      <c r="BM102" s="157" t="str">
        <f t="shared" si="159"/>
        <v/>
      </c>
      <c r="BN102" s="157" t="str">
        <f t="shared" si="159"/>
        <v/>
      </c>
      <c r="BO102" s="157" t="str">
        <f t="shared" si="159"/>
        <v/>
      </c>
      <c r="BP102" s="157" t="str">
        <f t="shared" si="159"/>
        <v/>
      </c>
      <c r="BQ102" s="157" t="str">
        <f t="shared" si="159"/>
        <v/>
      </c>
      <c r="BR102" s="157" t="str">
        <f t="shared" si="159"/>
        <v/>
      </c>
      <c r="BS102" s="157" t="str">
        <f t="shared" si="159"/>
        <v/>
      </c>
      <c r="BT102" s="157" t="str">
        <f t="shared" si="159"/>
        <v/>
      </c>
    </row>
    <row r="103" spans="2:72" ht="16.5" hidden="1" thickBot="1" x14ac:dyDescent="0.3">
      <c r="B103" s="153" t="str">
        <f t="shared" si="142"/>
        <v/>
      </c>
      <c r="C103" s="143" t="str">
        <f>'הגבלה לסכום מבוקש (1)'!C103</f>
        <v/>
      </c>
      <c r="D103" s="132" t="str">
        <f>'הגבלה לסכום מבוקש (1)'!U103</f>
        <v/>
      </c>
      <c r="E103" s="144"/>
      <c r="F103" s="154" t="str">
        <f t="shared" si="143"/>
        <v/>
      </c>
      <c r="G103" s="145" t="str">
        <f t="shared" si="144"/>
        <v/>
      </c>
      <c r="H103" s="154" t="str">
        <f t="shared" si="145"/>
        <v/>
      </c>
      <c r="J103" s="155">
        <f t="shared" ca="1" si="138"/>
        <v>0</v>
      </c>
      <c r="K103" s="156">
        <f ca="1">IF(J103=1,MAX($K$30:K102)+1,0)</f>
        <v>0</v>
      </c>
      <c r="L103" s="157" t="str">
        <f t="shared" si="139"/>
        <v/>
      </c>
      <c r="M103" s="157" t="str">
        <f t="shared" ref="M103:AR103" si="160">IF($C103="","",IF($K103=M$28,L103,L103+SUMIF($K$31:$K$130,M$28,$F$31:$F$130)*($G103/(SUM($G$31:$G$130)-SUMIF($K$31:$K$130,M$28,$G$31:$G$130)))))</f>
        <v/>
      </c>
      <c r="N103" s="157" t="str">
        <f t="shared" si="160"/>
        <v/>
      </c>
      <c r="O103" s="157" t="str">
        <f t="shared" si="160"/>
        <v/>
      </c>
      <c r="P103" s="157" t="str">
        <f t="shared" si="160"/>
        <v/>
      </c>
      <c r="Q103" s="157" t="str">
        <f t="shared" si="160"/>
        <v/>
      </c>
      <c r="R103" s="157" t="str">
        <f t="shared" si="160"/>
        <v/>
      </c>
      <c r="S103" s="157" t="str">
        <f t="shared" si="160"/>
        <v/>
      </c>
      <c r="T103" s="157" t="str">
        <f t="shared" si="160"/>
        <v/>
      </c>
      <c r="U103" s="157" t="str">
        <f t="shared" si="160"/>
        <v/>
      </c>
      <c r="V103" s="157" t="str">
        <f t="shared" si="160"/>
        <v/>
      </c>
      <c r="W103" s="157" t="str">
        <f t="shared" si="160"/>
        <v/>
      </c>
      <c r="X103" s="157" t="str">
        <f t="shared" si="160"/>
        <v/>
      </c>
      <c r="Y103" s="157" t="str">
        <f t="shared" si="160"/>
        <v/>
      </c>
      <c r="Z103" s="157" t="str">
        <f t="shared" si="160"/>
        <v/>
      </c>
      <c r="AA103" s="157" t="str">
        <f t="shared" si="160"/>
        <v/>
      </c>
      <c r="AB103" s="157" t="str">
        <f t="shared" si="160"/>
        <v/>
      </c>
      <c r="AC103" s="157" t="str">
        <f t="shared" si="160"/>
        <v/>
      </c>
      <c r="AD103" s="157" t="str">
        <f t="shared" si="160"/>
        <v/>
      </c>
      <c r="AE103" s="157" t="str">
        <f t="shared" si="160"/>
        <v/>
      </c>
      <c r="AF103" s="157" t="str">
        <f t="shared" si="160"/>
        <v/>
      </c>
      <c r="AG103" s="157" t="str">
        <f t="shared" si="160"/>
        <v/>
      </c>
      <c r="AH103" s="157" t="str">
        <f t="shared" si="160"/>
        <v/>
      </c>
      <c r="AI103" s="157" t="str">
        <f t="shared" si="160"/>
        <v/>
      </c>
      <c r="AJ103" s="157" t="str">
        <f t="shared" si="160"/>
        <v/>
      </c>
      <c r="AK103" s="157" t="str">
        <f t="shared" si="160"/>
        <v/>
      </c>
      <c r="AL103" s="157" t="str">
        <f t="shared" si="160"/>
        <v/>
      </c>
      <c r="AM103" s="157" t="str">
        <f t="shared" si="160"/>
        <v/>
      </c>
      <c r="AN103" s="157" t="str">
        <f t="shared" si="160"/>
        <v/>
      </c>
      <c r="AO103" s="157" t="str">
        <f t="shared" si="160"/>
        <v/>
      </c>
      <c r="AP103" s="157" t="str">
        <f t="shared" si="160"/>
        <v/>
      </c>
      <c r="AQ103" s="157" t="str">
        <f t="shared" si="160"/>
        <v/>
      </c>
      <c r="AR103" s="157" t="str">
        <f t="shared" si="160"/>
        <v/>
      </c>
      <c r="AS103" s="157" t="str">
        <f t="shared" ref="AS103:BT103" si="161">IF($C103="","",IF($K103=AS$28,AR103,AR103+SUMIF($K$31:$K$130,AS$28,$F$31:$F$130)*($G103/(SUM($G$31:$G$130)-SUMIF($K$31:$K$130,AS$28,$G$31:$G$130)))))</f>
        <v/>
      </c>
      <c r="AT103" s="157" t="str">
        <f t="shared" si="161"/>
        <v/>
      </c>
      <c r="AU103" s="157" t="str">
        <f t="shared" si="161"/>
        <v/>
      </c>
      <c r="AV103" s="157" t="str">
        <f t="shared" si="161"/>
        <v/>
      </c>
      <c r="AW103" s="157" t="str">
        <f t="shared" si="161"/>
        <v/>
      </c>
      <c r="AX103" s="157" t="str">
        <f t="shared" si="161"/>
        <v/>
      </c>
      <c r="AY103" s="157" t="str">
        <f t="shared" si="161"/>
        <v/>
      </c>
      <c r="AZ103" s="157" t="str">
        <f t="shared" si="161"/>
        <v/>
      </c>
      <c r="BA103" s="157" t="str">
        <f t="shared" si="161"/>
        <v/>
      </c>
      <c r="BB103" s="157" t="str">
        <f t="shared" si="161"/>
        <v/>
      </c>
      <c r="BC103" s="157" t="str">
        <f t="shared" si="161"/>
        <v/>
      </c>
      <c r="BD103" s="157" t="str">
        <f t="shared" si="161"/>
        <v/>
      </c>
      <c r="BE103" s="157" t="str">
        <f t="shared" si="161"/>
        <v/>
      </c>
      <c r="BF103" s="157" t="str">
        <f t="shared" si="161"/>
        <v/>
      </c>
      <c r="BG103" s="157" t="str">
        <f t="shared" si="161"/>
        <v/>
      </c>
      <c r="BH103" s="157" t="str">
        <f t="shared" si="161"/>
        <v/>
      </c>
      <c r="BI103" s="157" t="str">
        <f t="shared" si="161"/>
        <v/>
      </c>
      <c r="BJ103" s="157" t="str">
        <f t="shared" si="161"/>
        <v/>
      </c>
      <c r="BK103" s="157" t="str">
        <f t="shared" si="161"/>
        <v/>
      </c>
      <c r="BL103" s="157" t="str">
        <f t="shared" si="161"/>
        <v/>
      </c>
      <c r="BM103" s="157" t="str">
        <f t="shared" si="161"/>
        <v/>
      </c>
      <c r="BN103" s="157" t="str">
        <f t="shared" si="161"/>
        <v/>
      </c>
      <c r="BO103" s="157" t="str">
        <f t="shared" si="161"/>
        <v/>
      </c>
      <c r="BP103" s="157" t="str">
        <f t="shared" si="161"/>
        <v/>
      </c>
      <c r="BQ103" s="157" t="str">
        <f t="shared" si="161"/>
        <v/>
      </c>
      <c r="BR103" s="157" t="str">
        <f t="shared" si="161"/>
        <v/>
      </c>
      <c r="BS103" s="157" t="str">
        <f t="shared" si="161"/>
        <v/>
      </c>
      <c r="BT103" s="157" t="str">
        <f t="shared" si="161"/>
        <v/>
      </c>
    </row>
    <row r="104" spans="2:72" ht="16.5" hidden="1" thickBot="1" x14ac:dyDescent="0.3">
      <c r="B104" s="153" t="str">
        <f t="shared" si="142"/>
        <v/>
      </c>
      <c r="C104" s="143" t="str">
        <f>'הגבלה לסכום מבוקש (1)'!C104</f>
        <v/>
      </c>
      <c r="D104" s="132" t="str">
        <f>'הגבלה לסכום מבוקש (1)'!U104</f>
        <v/>
      </c>
      <c r="E104" s="144"/>
      <c r="F104" s="154" t="str">
        <f t="shared" si="143"/>
        <v/>
      </c>
      <c r="G104" s="145" t="str">
        <f t="shared" si="144"/>
        <v/>
      </c>
      <c r="H104" s="154" t="str">
        <f t="shared" si="145"/>
        <v/>
      </c>
      <c r="J104" s="155">
        <f t="shared" ca="1" si="138"/>
        <v>0</v>
      </c>
      <c r="K104" s="156">
        <f ca="1">IF(J104=1,MAX($K$30:K103)+1,0)</f>
        <v>0</v>
      </c>
      <c r="L104" s="157" t="str">
        <f t="shared" si="139"/>
        <v/>
      </c>
      <c r="M104" s="157" t="str">
        <f t="shared" ref="M104:AR104" si="162">IF($C104="","",IF($K104=M$28,L104,L104+SUMIF($K$31:$K$130,M$28,$F$31:$F$130)*($G104/(SUM($G$31:$G$130)-SUMIF($K$31:$K$130,M$28,$G$31:$G$130)))))</f>
        <v/>
      </c>
      <c r="N104" s="157" t="str">
        <f t="shared" si="162"/>
        <v/>
      </c>
      <c r="O104" s="157" t="str">
        <f t="shared" si="162"/>
        <v/>
      </c>
      <c r="P104" s="157" t="str">
        <f t="shared" si="162"/>
        <v/>
      </c>
      <c r="Q104" s="157" t="str">
        <f t="shared" si="162"/>
        <v/>
      </c>
      <c r="R104" s="157" t="str">
        <f t="shared" si="162"/>
        <v/>
      </c>
      <c r="S104" s="157" t="str">
        <f t="shared" si="162"/>
        <v/>
      </c>
      <c r="T104" s="157" t="str">
        <f t="shared" si="162"/>
        <v/>
      </c>
      <c r="U104" s="157" t="str">
        <f t="shared" si="162"/>
        <v/>
      </c>
      <c r="V104" s="157" t="str">
        <f t="shared" si="162"/>
        <v/>
      </c>
      <c r="W104" s="157" t="str">
        <f t="shared" si="162"/>
        <v/>
      </c>
      <c r="X104" s="157" t="str">
        <f t="shared" si="162"/>
        <v/>
      </c>
      <c r="Y104" s="157" t="str">
        <f t="shared" si="162"/>
        <v/>
      </c>
      <c r="Z104" s="157" t="str">
        <f t="shared" si="162"/>
        <v/>
      </c>
      <c r="AA104" s="157" t="str">
        <f t="shared" si="162"/>
        <v/>
      </c>
      <c r="AB104" s="157" t="str">
        <f t="shared" si="162"/>
        <v/>
      </c>
      <c r="AC104" s="157" t="str">
        <f t="shared" si="162"/>
        <v/>
      </c>
      <c r="AD104" s="157" t="str">
        <f t="shared" si="162"/>
        <v/>
      </c>
      <c r="AE104" s="157" t="str">
        <f t="shared" si="162"/>
        <v/>
      </c>
      <c r="AF104" s="157" t="str">
        <f t="shared" si="162"/>
        <v/>
      </c>
      <c r="AG104" s="157" t="str">
        <f t="shared" si="162"/>
        <v/>
      </c>
      <c r="AH104" s="157" t="str">
        <f t="shared" si="162"/>
        <v/>
      </c>
      <c r="AI104" s="157" t="str">
        <f t="shared" si="162"/>
        <v/>
      </c>
      <c r="AJ104" s="157" t="str">
        <f t="shared" si="162"/>
        <v/>
      </c>
      <c r="AK104" s="157" t="str">
        <f t="shared" si="162"/>
        <v/>
      </c>
      <c r="AL104" s="157" t="str">
        <f t="shared" si="162"/>
        <v/>
      </c>
      <c r="AM104" s="157" t="str">
        <f t="shared" si="162"/>
        <v/>
      </c>
      <c r="AN104" s="157" t="str">
        <f t="shared" si="162"/>
        <v/>
      </c>
      <c r="AO104" s="157" t="str">
        <f t="shared" si="162"/>
        <v/>
      </c>
      <c r="AP104" s="157" t="str">
        <f t="shared" si="162"/>
        <v/>
      </c>
      <c r="AQ104" s="157" t="str">
        <f t="shared" si="162"/>
        <v/>
      </c>
      <c r="AR104" s="157" t="str">
        <f t="shared" si="162"/>
        <v/>
      </c>
      <c r="AS104" s="157" t="str">
        <f t="shared" ref="AS104:BT104" si="163">IF($C104="","",IF($K104=AS$28,AR104,AR104+SUMIF($K$31:$K$130,AS$28,$F$31:$F$130)*($G104/(SUM($G$31:$G$130)-SUMIF($K$31:$K$130,AS$28,$G$31:$G$130)))))</f>
        <v/>
      </c>
      <c r="AT104" s="157" t="str">
        <f t="shared" si="163"/>
        <v/>
      </c>
      <c r="AU104" s="157" t="str">
        <f t="shared" si="163"/>
        <v/>
      </c>
      <c r="AV104" s="157" t="str">
        <f t="shared" si="163"/>
        <v/>
      </c>
      <c r="AW104" s="157" t="str">
        <f t="shared" si="163"/>
        <v/>
      </c>
      <c r="AX104" s="157" t="str">
        <f t="shared" si="163"/>
        <v/>
      </c>
      <c r="AY104" s="157" t="str">
        <f t="shared" si="163"/>
        <v/>
      </c>
      <c r="AZ104" s="157" t="str">
        <f t="shared" si="163"/>
        <v/>
      </c>
      <c r="BA104" s="157" t="str">
        <f t="shared" si="163"/>
        <v/>
      </c>
      <c r="BB104" s="157" t="str">
        <f t="shared" si="163"/>
        <v/>
      </c>
      <c r="BC104" s="157" t="str">
        <f t="shared" si="163"/>
        <v/>
      </c>
      <c r="BD104" s="157" t="str">
        <f t="shared" si="163"/>
        <v/>
      </c>
      <c r="BE104" s="157" t="str">
        <f t="shared" si="163"/>
        <v/>
      </c>
      <c r="BF104" s="157" t="str">
        <f t="shared" si="163"/>
        <v/>
      </c>
      <c r="BG104" s="157" t="str">
        <f t="shared" si="163"/>
        <v/>
      </c>
      <c r="BH104" s="157" t="str">
        <f t="shared" si="163"/>
        <v/>
      </c>
      <c r="BI104" s="157" t="str">
        <f t="shared" si="163"/>
        <v/>
      </c>
      <c r="BJ104" s="157" t="str">
        <f t="shared" si="163"/>
        <v/>
      </c>
      <c r="BK104" s="157" t="str">
        <f t="shared" si="163"/>
        <v/>
      </c>
      <c r="BL104" s="157" t="str">
        <f t="shared" si="163"/>
        <v/>
      </c>
      <c r="BM104" s="157" t="str">
        <f t="shared" si="163"/>
        <v/>
      </c>
      <c r="BN104" s="157" t="str">
        <f t="shared" si="163"/>
        <v/>
      </c>
      <c r="BO104" s="157" t="str">
        <f t="shared" si="163"/>
        <v/>
      </c>
      <c r="BP104" s="157" t="str">
        <f t="shared" si="163"/>
        <v/>
      </c>
      <c r="BQ104" s="157" t="str">
        <f t="shared" si="163"/>
        <v/>
      </c>
      <c r="BR104" s="157" t="str">
        <f t="shared" si="163"/>
        <v/>
      </c>
      <c r="BS104" s="157" t="str">
        <f t="shared" si="163"/>
        <v/>
      </c>
      <c r="BT104" s="157" t="str">
        <f t="shared" si="163"/>
        <v/>
      </c>
    </row>
    <row r="105" spans="2:72" ht="16.5" hidden="1" thickBot="1" x14ac:dyDescent="0.3">
      <c r="B105" s="153" t="str">
        <f t="shared" si="142"/>
        <v/>
      </c>
      <c r="C105" s="143" t="str">
        <f>'הגבלה לסכום מבוקש (1)'!C105</f>
        <v/>
      </c>
      <c r="D105" s="132" t="str">
        <f>'הגבלה לסכום מבוקש (1)'!U105</f>
        <v/>
      </c>
      <c r="E105" s="144"/>
      <c r="F105" s="154" t="str">
        <f t="shared" si="143"/>
        <v/>
      </c>
      <c r="G105" s="145" t="str">
        <f t="shared" si="144"/>
        <v/>
      </c>
      <c r="H105" s="154" t="str">
        <f t="shared" si="145"/>
        <v/>
      </c>
      <c r="J105" s="155">
        <f t="shared" ca="1" si="138"/>
        <v>0</v>
      </c>
      <c r="K105" s="156">
        <f ca="1">IF(J105=1,MAX($K$30:K104)+1,0)</f>
        <v>0</v>
      </c>
      <c r="L105" s="157" t="str">
        <f t="shared" si="139"/>
        <v/>
      </c>
      <c r="M105" s="157" t="str">
        <f t="shared" ref="M105:AR105" si="164">IF($C105="","",IF($K105=M$28,L105,L105+SUMIF($K$31:$K$130,M$28,$F$31:$F$130)*($G105/(SUM($G$31:$G$130)-SUMIF($K$31:$K$130,M$28,$G$31:$G$130)))))</f>
        <v/>
      </c>
      <c r="N105" s="157" t="str">
        <f t="shared" si="164"/>
        <v/>
      </c>
      <c r="O105" s="157" t="str">
        <f t="shared" si="164"/>
        <v/>
      </c>
      <c r="P105" s="157" t="str">
        <f t="shared" si="164"/>
        <v/>
      </c>
      <c r="Q105" s="157" t="str">
        <f t="shared" si="164"/>
        <v/>
      </c>
      <c r="R105" s="157" t="str">
        <f t="shared" si="164"/>
        <v/>
      </c>
      <c r="S105" s="157" t="str">
        <f t="shared" si="164"/>
        <v/>
      </c>
      <c r="T105" s="157" t="str">
        <f t="shared" si="164"/>
        <v/>
      </c>
      <c r="U105" s="157" t="str">
        <f t="shared" si="164"/>
        <v/>
      </c>
      <c r="V105" s="157" t="str">
        <f t="shared" si="164"/>
        <v/>
      </c>
      <c r="W105" s="157" t="str">
        <f t="shared" si="164"/>
        <v/>
      </c>
      <c r="X105" s="157" t="str">
        <f t="shared" si="164"/>
        <v/>
      </c>
      <c r="Y105" s="157" t="str">
        <f t="shared" si="164"/>
        <v/>
      </c>
      <c r="Z105" s="157" t="str">
        <f t="shared" si="164"/>
        <v/>
      </c>
      <c r="AA105" s="157" t="str">
        <f t="shared" si="164"/>
        <v/>
      </c>
      <c r="AB105" s="157" t="str">
        <f t="shared" si="164"/>
        <v/>
      </c>
      <c r="AC105" s="157" t="str">
        <f t="shared" si="164"/>
        <v/>
      </c>
      <c r="AD105" s="157" t="str">
        <f t="shared" si="164"/>
        <v/>
      </c>
      <c r="AE105" s="157" t="str">
        <f t="shared" si="164"/>
        <v/>
      </c>
      <c r="AF105" s="157" t="str">
        <f t="shared" si="164"/>
        <v/>
      </c>
      <c r="AG105" s="157" t="str">
        <f t="shared" si="164"/>
        <v/>
      </c>
      <c r="AH105" s="157" t="str">
        <f t="shared" si="164"/>
        <v/>
      </c>
      <c r="AI105" s="157" t="str">
        <f t="shared" si="164"/>
        <v/>
      </c>
      <c r="AJ105" s="157" t="str">
        <f t="shared" si="164"/>
        <v/>
      </c>
      <c r="AK105" s="157" t="str">
        <f t="shared" si="164"/>
        <v/>
      </c>
      <c r="AL105" s="157" t="str">
        <f t="shared" si="164"/>
        <v/>
      </c>
      <c r="AM105" s="157" t="str">
        <f t="shared" si="164"/>
        <v/>
      </c>
      <c r="AN105" s="157" t="str">
        <f t="shared" si="164"/>
        <v/>
      </c>
      <c r="AO105" s="157" t="str">
        <f t="shared" si="164"/>
        <v/>
      </c>
      <c r="AP105" s="157" t="str">
        <f t="shared" si="164"/>
        <v/>
      </c>
      <c r="AQ105" s="157" t="str">
        <f t="shared" si="164"/>
        <v/>
      </c>
      <c r="AR105" s="157" t="str">
        <f t="shared" si="164"/>
        <v/>
      </c>
      <c r="AS105" s="157" t="str">
        <f t="shared" ref="AS105:BT105" si="165">IF($C105="","",IF($K105=AS$28,AR105,AR105+SUMIF($K$31:$K$130,AS$28,$F$31:$F$130)*($G105/(SUM($G$31:$G$130)-SUMIF($K$31:$K$130,AS$28,$G$31:$G$130)))))</f>
        <v/>
      </c>
      <c r="AT105" s="157" t="str">
        <f t="shared" si="165"/>
        <v/>
      </c>
      <c r="AU105" s="157" t="str">
        <f t="shared" si="165"/>
        <v/>
      </c>
      <c r="AV105" s="157" t="str">
        <f t="shared" si="165"/>
        <v/>
      </c>
      <c r="AW105" s="157" t="str">
        <f t="shared" si="165"/>
        <v/>
      </c>
      <c r="AX105" s="157" t="str">
        <f t="shared" si="165"/>
        <v/>
      </c>
      <c r="AY105" s="157" t="str">
        <f t="shared" si="165"/>
        <v/>
      </c>
      <c r="AZ105" s="157" t="str">
        <f t="shared" si="165"/>
        <v/>
      </c>
      <c r="BA105" s="157" t="str">
        <f t="shared" si="165"/>
        <v/>
      </c>
      <c r="BB105" s="157" t="str">
        <f t="shared" si="165"/>
        <v/>
      </c>
      <c r="BC105" s="157" t="str">
        <f t="shared" si="165"/>
        <v/>
      </c>
      <c r="BD105" s="157" t="str">
        <f t="shared" si="165"/>
        <v/>
      </c>
      <c r="BE105" s="157" t="str">
        <f t="shared" si="165"/>
        <v/>
      </c>
      <c r="BF105" s="157" t="str">
        <f t="shared" si="165"/>
        <v/>
      </c>
      <c r="BG105" s="157" t="str">
        <f t="shared" si="165"/>
        <v/>
      </c>
      <c r="BH105" s="157" t="str">
        <f t="shared" si="165"/>
        <v/>
      </c>
      <c r="BI105" s="157" t="str">
        <f t="shared" si="165"/>
        <v/>
      </c>
      <c r="BJ105" s="157" t="str">
        <f t="shared" si="165"/>
        <v/>
      </c>
      <c r="BK105" s="157" t="str">
        <f t="shared" si="165"/>
        <v/>
      </c>
      <c r="BL105" s="157" t="str">
        <f t="shared" si="165"/>
        <v/>
      </c>
      <c r="BM105" s="157" t="str">
        <f t="shared" si="165"/>
        <v/>
      </c>
      <c r="BN105" s="157" t="str">
        <f t="shared" si="165"/>
        <v/>
      </c>
      <c r="BO105" s="157" t="str">
        <f t="shared" si="165"/>
        <v/>
      </c>
      <c r="BP105" s="157" t="str">
        <f t="shared" si="165"/>
        <v/>
      </c>
      <c r="BQ105" s="157" t="str">
        <f t="shared" si="165"/>
        <v/>
      </c>
      <c r="BR105" s="157" t="str">
        <f t="shared" si="165"/>
        <v/>
      </c>
      <c r="BS105" s="157" t="str">
        <f t="shared" si="165"/>
        <v/>
      </c>
      <c r="BT105" s="157" t="str">
        <f t="shared" si="165"/>
        <v/>
      </c>
    </row>
    <row r="106" spans="2:72" ht="16.5" hidden="1" thickBot="1" x14ac:dyDescent="0.3">
      <c r="B106" s="153" t="str">
        <f t="shared" si="142"/>
        <v/>
      </c>
      <c r="C106" s="143" t="str">
        <f>'הגבלה לסכום מבוקש (1)'!C106</f>
        <v/>
      </c>
      <c r="D106" s="132" t="str">
        <f>'הגבלה לסכום מבוקש (1)'!U106</f>
        <v/>
      </c>
      <c r="E106" s="144"/>
      <c r="F106" s="154" t="str">
        <f t="shared" si="143"/>
        <v/>
      </c>
      <c r="G106" s="145" t="str">
        <f t="shared" si="144"/>
        <v/>
      </c>
      <c r="H106" s="154" t="str">
        <f t="shared" si="145"/>
        <v/>
      </c>
      <c r="J106" s="155">
        <f t="shared" ca="1" si="138"/>
        <v>0</v>
      </c>
      <c r="K106" s="156">
        <f ca="1">IF(J106=1,MAX($K$30:K105)+1,0)</f>
        <v>0</v>
      </c>
      <c r="L106" s="157" t="str">
        <f t="shared" si="139"/>
        <v/>
      </c>
      <c r="M106" s="157" t="str">
        <f t="shared" ref="M106:AR106" si="166">IF($C106="","",IF($K106=M$28,L106,L106+SUMIF($K$31:$K$130,M$28,$F$31:$F$130)*($G106/(SUM($G$31:$G$130)-SUMIF($K$31:$K$130,M$28,$G$31:$G$130)))))</f>
        <v/>
      </c>
      <c r="N106" s="157" t="str">
        <f t="shared" si="166"/>
        <v/>
      </c>
      <c r="O106" s="157" t="str">
        <f t="shared" si="166"/>
        <v/>
      </c>
      <c r="P106" s="157" t="str">
        <f t="shared" si="166"/>
        <v/>
      </c>
      <c r="Q106" s="157" t="str">
        <f t="shared" si="166"/>
        <v/>
      </c>
      <c r="R106" s="157" t="str">
        <f t="shared" si="166"/>
        <v/>
      </c>
      <c r="S106" s="157" t="str">
        <f t="shared" si="166"/>
        <v/>
      </c>
      <c r="T106" s="157" t="str">
        <f t="shared" si="166"/>
        <v/>
      </c>
      <c r="U106" s="157" t="str">
        <f t="shared" si="166"/>
        <v/>
      </c>
      <c r="V106" s="157" t="str">
        <f t="shared" si="166"/>
        <v/>
      </c>
      <c r="W106" s="157" t="str">
        <f t="shared" si="166"/>
        <v/>
      </c>
      <c r="X106" s="157" t="str">
        <f t="shared" si="166"/>
        <v/>
      </c>
      <c r="Y106" s="157" t="str">
        <f t="shared" si="166"/>
        <v/>
      </c>
      <c r="Z106" s="157" t="str">
        <f t="shared" si="166"/>
        <v/>
      </c>
      <c r="AA106" s="157" t="str">
        <f t="shared" si="166"/>
        <v/>
      </c>
      <c r="AB106" s="157" t="str">
        <f t="shared" si="166"/>
        <v/>
      </c>
      <c r="AC106" s="157" t="str">
        <f t="shared" si="166"/>
        <v/>
      </c>
      <c r="AD106" s="157" t="str">
        <f t="shared" si="166"/>
        <v/>
      </c>
      <c r="AE106" s="157" t="str">
        <f t="shared" si="166"/>
        <v/>
      </c>
      <c r="AF106" s="157" t="str">
        <f t="shared" si="166"/>
        <v/>
      </c>
      <c r="AG106" s="157" t="str">
        <f t="shared" si="166"/>
        <v/>
      </c>
      <c r="AH106" s="157" t="str">
        <f t="shared" si="166"/>
        <v/>
      </c>
      <c r="AI106" s="157" t="str">
        <f t="shared" si="166"/>
        <v/>
      </c>
      <c r="AJ106" s="157" t="str">
        <f t="shared" si="166"/>
        <v/>
      </c>
      <c r="AK106" s="157" t="str">
        <f t="shared" si="166"/>
        <v/>
      </c>
      <c r="AL106" s="157" t="str">
        <f t="shared" si="166"/>
        <v/>
      </c>
      <c r="AM106" s="157" t="str">
        <f t="shared" si="166"/>
        <v/>
      </c>
      <c r="AN106" s="157" t="str">
        <f t="shared" si="166"/>
        <v/>
      </c>
      <c r="AO106" s="157" t="str">
        <f t="shared" si="166"/>
        <v/>
      </c>
      <c r="AP106" s="157" t="str">
        <f t="shared" si="166"/>
        <v/>
      </c>
      <c r="AQ106" s="157" t="str">
        <f t="shared" si="166"/>
        <v/>
      </c>
      <c r="AR106" s="157" t="str">
        <f t="shared" si="166"/>
        <v/>
      </c>
      <c r="AS106" s="157" t="str">
        <f t="shared" ref="AS106:BT106" si="167">IF($C106="","",IF($K106=AS$28,AR106,AR106+SUMIF($K$31:$K$130,AS$28,$F$31:$F$130)*($G106/(SUM($G$31:$G$130)-SUMIF($K$31:$K$130,AS$28,$G$31:$G$130)))))</f>
        <v/>
      </c>
      <c r="AT106" s="157" t="str">
        <f t="shared" si="167"/>
        <v/>
      </c>
      <c r="AU106" s="157" t="str">
        <f t="shared" si="167"/>
        <v/>
      </c>
      <c r="AV106" s="157" t="str">
        <f t="shared" si="167"/>
        <v/>
      </c>
      <c r="AW106" s="157" t="str">
        <f t="shared" si="167"/>
        <v/>
      </c>
      <c r="AX106" s="157" t="str">
        <f t="shared" si="167"/>
        <v/>
      </c>
      <c r="AY106" s="157" t="str">
        <f t="shared" si="167"/>
        <v/>
      </c>
      <c r="AZ106" s="157" t="str">
        <f t="shared" si="167"/>
        <v/>
      </c>
      <c r="BA106" s="157" t="str">
        <f t="shared" si="167"/>
        <v/>
      </c>
      <c r="BB106" s="157" t="str">
        <f t="shared" si="167"/>
        <v/>
      </c>
      <c r="BC106" s="157" t="str">
        <f t="shared" si="167"/>
        <v/>
      </c>
      <c r="BD106" s="157" t="str">
        <f t="shared" si="167"/>
        <v/>
      </c>
      <c r="BE106" s="157" t="str">
        <f t="shared" si="167"/>
        <v/>
      </c>
      <c r="BF106" s="157" t="str">
        <f t="shared" si="167"/>
        <v/>
      </c>
      <c r="BG106" s="157" t="str">
        <f t="shared" si="167"/>
        <v/>
      </c>
      <c r="BH106" s="157" t="str">
        <f t="shared" si="167"/>
        <v/>
      </c>
      <c r="BI106" s="157" t="str">
        <f t="shared" si="167"/>
        <v/>
      </c>
      <c r="BJ106" s="157" t="str">
        <f t="shared" si="167"/>
        <v/>
      </c>
      <c r="BK106" s="157" t="str">
        <f t="shared" si="167"/>
        <v/>
      </c>
      <c r="BL106" s="157" t="str">
        <f t="shared" si="167"/>
        <v/>
      </c>
      <c r="BM106" s="157" t="str">
        <f t="shared" si="167"/>
        <v/>
      </c>
      <c r="BN106" s="157" t="str">
        <f t="shared" si="167"/>
        <v/>
      </c>
      <c r="BO106" s="157" t="str">
        <f t="shared" si="167"/>
        <v/>
      </c>
      <c r="BP106" s="157" t="str">
        <f t="shared" si="167"/>
        <v/>
      </c>
      <c r="BQ106" s="157" t="str">
        <f t="shared" si="167"/>
        <v/>
      </c>
      <c r="BR106" s="157" t="str">
        <f t="shared" si="167"/>
        <v/>
      </c>
      <c r="BS106" s="157" t="str">
        <f t="shared" si="167"/>
        <v/>
      </c>
      <c r="BT106" s="157" t="str">
        <f t="shared" si="167"/>
        <v/>
      </c>
    </row>
    <row r="107" spans="2:72" ht="16.5" hidden="1" thickBot="1" x14ac:dyDescent="0.3">
      <c r="B107" s="153" t="str">
        <f t="shared" si="142"/>
        <v/>
      </c>
      <c r="C107" s="143" t="str">
        <f>'הגבלה לסכום מבוקש (1)'!C107</f>
        <v/>
      </c>
      <c r="D107" s="132" t="str">
        <f>'הגבלה לסכום מבוקש (1)'!U107</f>
        <v/>
      </c>
      <c r="E107" s="144"/>
      <c r="F107" s="154" t="str">
        <f t="shared" si="143"/>
        <v/>
      </c>
      <c r="G107" s="145" t="str">
        <f t="shared" si="144"/>
        <v/>
      </c>
      <c r="H107" s="154" t="str">
        <f t="shared" si="145"/>
        <v/>
      </c>
      <c r="J107" s="155">
        <f t="shared" ca="1" si="138"/>
        <v>0</v>
      </c>
      <c r="K107" s="156">
        <f ca="1">IF(J107=1,MAX($K$30:K106)+1,0)</f>
        <v>0</v>
      </c>
      <c r="L107" s="157" t="str">
        <f t="shared" si="139"/>
        <v/>
      </c>
      <c r="M107" s="157" t="str">
        <f t="shared" ref="M107:AR107" si="168">IF($C107="","",IF($K107=M$28,L107,L107+SUMIF($K$31:$K$130,M$28,$F$31:$F$130)*($G107/(SUM($G$31:$G$130)-SUMIF($K$31:$K$130,M$28,$G$31:$G$130)))))</f>
        <v/>
      </c>
      <c r="N107" s="157" t="str">
        <f t="shared" si="168"/>
        <v/>
      </c>
      <c r="O107" s="157" t="str">
        <f t="shared" si="168"/>
        <v/>
      </c>
      <c r="P107" s="157" t="str">
        <f t="shared" si="168"/>
        <v/>
      </c>
      <c r="Q107" s="157" t="str">
        <f t="shared" si="168"/>
        <v/>
      </c>
      <c r="R107" s="157" t="str">
        <f t="shared" si="168"/>
        <v/>
      </c>
      <c r="S107" s="157" t="str">
        <f t="shared" si="168"/>
        <v/>
      </c>
      <c r="T107" s="157" t="str">
        <f t="shared" si="168"/>
        <v/>
      </c>
      <c r="U107" s="157" t="str">
        <f t="shared" si="168"/>
        <v/>
      </c>
      <c r="V107" s="157" t="str">
        <f t="shared" si="168"/>
        <v/>
      </c>
      <c r="W107" s="157" t="str">
        <f t="shared" si="168"/>
        <v/>
      </c>
      <c r="X107" s="157" t="str">
        <f t="shared" si="168"/>
        <v/>
      </c>
      <c r="Y107" s="157" t="str">
        <f t="shared" si="168"/>
        <v/>
      </c>
      <c r="Z107" s="157" t="str">
        <f t="shared" si="168"/>
        <v/>
      </c>
      <c r="AA107" s="157" t="str">
        <f t="shared" si="168"/>
        <v/>
      </c>
      <c r="AB107" s="157" t="str">
        <f t="shared" si="168"/>
        <v/>
      </c>
      <c r="AC107" s="157" t="str">
        <f t="shared" si="168"/>
        <v/>
      </c>
      <c r="AD107" s="157" t="str">
        <f t="shared" si="168"/>
        <v/>
      </c>
      <c r="AE107" s="157" t="str">
        <f t="shared" si="168"/>
        <v/>
      </c>
      <c r="AF107" s="157" t="str">
        <f t="shared" si="168"/>
        <v/>
      </c>
      <c r="AG107" s="157" t="str">
        <f t="shared" si="168"/>
        <v/>
      </c>
      <c r="AH107" s="157" t="str">
        <f t="shared" si="168"/>
        <v/>
      </c>
      <c r="AI107" s="157" t="str">
        <f t="shared" si="168"/>
        <v/>
      </c>
      <c r="AJ107" s="157" t="str">
        <f t="shared" si="168"/>
        <v/>
      </c>
      <c r="AK107" s="157" t="str">
        <f t="shared" si="168"/>
        <v/>
      </c>
      <c r="AL107" s="157" t="str">
        <f t="shared" si="168"/>
        <v/>
      </c>
      <c r="AM107" s="157" t="str">
        <f t="shared" si="168"/>
        <v/>
      </c>
      <c r="AN107" s="157" t="str">
        <f t="shared" si="168"/>
        <v/>
      </c>
      <c r="AO107" s="157" t="str">
        <f t="shared" si="168"/>
        <v/>
      </c>
      <c r="AP107" s="157" t="str">
        <f t="shared" si="168"/>
        <v/>
      </c>
      <c r="AQ107" s="157" t="str">
        <f t="shared" si="168"/>
        <v/>
      </c>
      <c r="AR107" s="157" t="str">
        <f t="shared" si="168"/>
        <v/>
      </c>
      <c r="AS107" s="157" t="str">
        <f t="shared" ref="AS107:BT107" si="169">IF($C107="","",IF($K107=AS$28,AR107,AR107+SUMIF($K$31:$K$130,AS$28,$F$31:$F$130)*($G107/(SUM($G$31:$G$130)-SUMIF($K$31:$K$130,AS$28,$G$31:$G$130)))))</f>
        <v/>
      </c>
      <c r="AT107" s="157" t="str">
        <f t="shared" si="169"/>
        <v/>
      </c>
      <c r="AU107" s="157" t="str">
        <f t="shared" si="169"/>
        <v/>
      </c>
      <c r="AV107" s="157" t="str">
        <f t="shared" si="169"/>
        <v/>
      </c>
      <c r="AW107" s="157" t="str">
        <f t="shared" si="169"/>
        <v/>
      </c>
      <c r="AX107" s="157" t="str">
        <f t="shared" si="169"/>
        <v/>
      </c>
      <c r="AY107" s="157" t="str">
        <f t="shared" si="169"/>
        <v/>
      </c>
      <c r="AZ107" s="157" t="str">
        <f t="shared" si="169"/>
        <v/>
      </c>
      <c r="BA107" s="157" t="str">
        <f t="shared" si="169"/>
        <v/>
      </c>
      <c r="BB107" s="157" t="str">
        <f t="shared" si="169"/>
        <v/>
      </c>
      <c r="BC107" s="157" t="str">
        <f t="shared" si="169"/>
        <v/>
      </c>
      <c r="BD107" s="157" t="str">
        <f t="shared" si="169"/>
        <v/>
      </c>
      <c r="BE107" s="157" t="str">
        <f t="shared" si="169"/>
        <v/>
      </c>
      <c r="BF107" s="157" t="str">
        <f t="shared" si="169"/>
        <v/>
      </c>
      <c r="BG107" s="157" t="str">
        <f t="shared" si="169"/>
        <v/>
      </c>
      <c r="BH107" s="157" t="str">
        <f t="shared" si="169"/>
        <v/>
      </c>
      <c r="BI107" s="157" t="str">
        <f t="shared" si="169"/>
        <v/>
      </c>
      <c r="BJ107" s="157" t="str">
        <f t="shared" si="169"/>
        <v/>
      </c>
      <c r="BK107" s="157" t="str">
        <f t="shared" si="169"/>
        <v/>
      </c>
      <c r="BL107" s="157" t="str">
        <f t="shared" si="169"/>
        <v/>
      </c>
      <c r="BM107" s="157" t="str">
        <f t="shared" si="169"/>
        <v/>
      </c>
      <c r="BN107" s="157" t="str">
        <f t="shared" si="169"/>
        <v/>
      </c>
      <c r="BO107" s="157" t="str">
        <f t="shared" si="169"/>
        <v/>
      </c>
      <c r="BP107" s="157" t="str">
        <f t="shared" si="169"/>
        <v/>
      </c>
      <c r="BQ107" s="157" t="str">
        <f t="shared" si="169"/>
        <v/>
      </c>
      <c r="BR107" s="157" t="str">
        <f t="shared" si="169"/>
        <v/>
      </c>
      <c r="BS107" s="157" t="str">
        <f t="shared" si="169"/>
        <v/>
      </c>
      <c r="BT107" s="157" t="str">
        <f t="shared" si="169"/>
        <v/>
      </c>
    </row>
    <row r="108" spans="2:72" ht="16.5" hidden="1" thickBot="1" x14ac:dyDescent="0.3">
      <c r="B108" s="153" t="str">
        <f t="shared" si="142"/>
        <v/>
      </c>
      <c r="C108" s="143" t="str">
        <f>'הגבלה לסכום מבוקש (1)'!C108</f>
        <v/>
      </c>
      <c r="D108" s="132" t="str">
        <f>'הגבלה לסכום מבוקש (1)'!U108</f>
        <v/>
      </c>
      <c r="E108" s="144"/>
      <c r="F108" s="154" t="str">
        <f t="shared" si="143"/>
        <v/>
      </c>
      <c r="G108" s="145" t="str">
        <f t="shared" si="144"/>
        <v/>
      </c>
      <c r="H108" s="154" t="str">
        <f t="shared" si="145"/>
        <v/>
      </c>
      <c r="J108" s="155">
        <f t="shared" ca="1" si="138"/>
        <v>0</v>
      </c>
      <c r="K108" s="156">
        <f ca="1">IF(J108=1,MAX($K$30:K107)+1,0)</f>
        <v>0</v>
      </c>
      <c r="L108" s="157" t="str">
        <f t="shared" si="139"/>
        <v/>
      </c>
      <c r="M108" s="157" t="str">
        <f t="shared" ref="M108:AR108" si="170">IF($C108="","",IF($K108=M$28,L108,L108+SUMIF($K$31:$K$130,M$28,$F$31:$F$130)*($G108/(SUM($G$31:$G$130)-SUMIF($K$31:$K$130,M$28,$G$31:$G$130)))))</f>
        <v/>
      </c>
      <c r="N108" s="157" t="str">
        <f t="shared" si="170"/>
        <v/>
      </c>
      <c r="O108" s="157" t="str">
        <f t="shared" si="170"/>
        <v/>
      </c>
      <c r="P108" s="157" t="str">
        <f t="shared" si="170"/>
        <v/>
      </c>
      <c r="Q108" s="157" t="str">
        <f t="shared" si="170"/>
        <v/>
      </c>
      <c r="R108" s="157" t="str">
        <f t="shared" si="170"/>
        <v/>
      </c>
      <c r="S108" s="157" t="str">
        <f t="shared" si="170"/>
        <v/>
      </c>
      <c r="T108" s="157" t="str">
        <f t="shared" si="170"/>
        <v/>
      </c>
      <c r="U108" s="157" t="str">
        <f t="shared" si="170"/>
        <v/>
      </c>
      <c r="V108" s="157" t="str">
        <f t="shared" si="170"/>
        <v/>
      </c>
      <c r="W108" s="157" t="str">
        <f t="shared" si="170"/>
        <v/>
      </c>
      <c r="X108" s="157" t="str">
        <f t="shared" si="170"/>
        <v/>
      </c>
      <c r="Y108" s="157" t="str">
        <f t="shared" si="170"/>
        <v/>
      </c>
      <c r="Z108" s="157" t="str">
        <f t="shared" si="170"/>
        <v/>
      </c>
      <c r="AA108" s="157" t="str">
        <f t="shared" si="170"/>
        <v/>
      </c>
      <c r="AB108" s="157" t="str">
        <f t="shared" si="170"/>
        <v/>
      </c>
      <c r="AC108" s="157" t="str">
        <f t="shared" si="170"/>
        <v/>
      </c>
      <c r="AD108" s="157" t="str">
        <f t="shared" si="170"/>
        <v/>
      </c>
      <c r="AE108" s="157" t="str">
        <f t="shared" si="170"/>
        <v/>
      </c>
      <c r="AF108" s="157" t="str">
        <f t="shared" si="170"/>
        <v/>
      </c>
      <c r="AG108" s="157" t="str">
        <f t="shared" si="170"/>
        <v/>
      </c>
      <c r="AH108" s="157" t="str">
        <f t="shared" si="170"/>
        <v/>
      </c>
      <c r="AI108" s="157" t="str">
        <f t="shared" si="170"/>
        <v/>
      </c>
      <c r="AJ108" s="157" t="str">
        <f t="shared" si="170"/>
        <v/>
      </c>
      <c r="AK108" s="157" t="str">
        <f t="shared" si="170"/>
        <v/>
      </c>
      <c r="AL108" s="157" t="str">
        <f t="shared" si="170"/>
        <v/>
      </c>
      <c r="AM108" s="157" t="str">
        <f t="shared" si="170"/>
        <v/>
      </c>
      <c r="AN108" s="157" t="str">
        <f t="shared" si="170"/>
        <v/>
      </c>
      <c r="AO108" s="157" t="str">
        <f t="shared" si="170"/>
        <v/>
      </c>
      <c r="AP108" s="157" t="str">
        <f t="shared" si="170"/>
        <v/>
      </c>
      <c r="AQ108" s="157" t="str">
        <f t="shared" si="170"/>
        <v/>
      </c>
      <c r="AR108" s="157" t="str">
        <f t="shared" si="170"/>
        <v/>
      </c>
      <c r="AS108" s="157" t="str">
        <f t="shared" ref="AS108:BT108" si="171">IF($C108="","",IF($K108=AS$28,AR108,AR108+SUMIF($K$31:$K$130,AS$28,$F$31:$F$130)*($G108/(SUM($G$31:$G$130)-SUMIF($K$31:$K$130,AS$28,$G$31:$G$130)))))</f>
        <v/>
      </c>
      <c r="AT108" s="157" t="str">
        <f t="shared" si="171"/>
        <v/>
      </c>
      <c r="AU108" s="157" t="str">
        <f t="shared" si="171"/>
        <v/>
      </c>
      <c r="AV108" s="157" t="str">
        <f t="shared" si="171"/>
        <v/>
      </c>
      <c r="AW108" s="157" t="str">
        <f t="shared" si="171"/>
        <v/>
      </c>
      <c r="AX108" s="157" t="str">
        <f t="shared" si="171"/>
        <v/>
      </c>
      <c r="AY108" s="157" t="str">
        <f t="shared" si="171"/>
        <v/>
      </c>
      <c r="AZ108" s="157" t="str">
        <f t="shared" si="171"/>
        <v/>
      </c>
      <c r="BA108" s="157" t="str">
        <f t="shared" si="171"/>
        <v/>
      </c>
      <c r="BB108" s="157" t="str">
        <f t="shared" si="171"/>
        <v/>
      </c>
      <c r="BC108" s="157" t="str">
        <f t="shared" si="171"/>
        <v/>
      </c>
      <c r="BD108" s="157" t="str">
        <f t="shared" si="171"/>
        <v/>
      </c>
      <c r="BE108" s="157" t="str">
        <f t="shared" si="171"/>
        <v/>
      </c>
      <c r="BF108" s="157" t="str">
        <f t="shared" si="171"/>
        <v/>
      </c>
      <c r="BG108" s="157" t="str">
        <f t="shared" si="171"/>
        <v/>
      </c>
      <c r="BH108" s="157" t="str">
        <f t="shared" si="171"/>
        <v/>
      </c>
      <c r="BI108" s="157" t="str">
        <f t="shared" si="171"/>
        <v/>
      </c>
      <c r="BJ108" s="157" t="str">
        <f t="shared" si="171"/>
        <v/>
      </c>
      <c r="BK108" s="157" t="str">
        <f t="shared" si="171"/>
        <v/>
      </c>
      <c r="BL108" s="157" t="str">
        <f t="shared" si="171"/>
        <v/>
      </c>
      <c r="BM108" s="157" t="str">
        <f t="shared" si="171"/>
        <v/>
      </c>
      <c r="BN108" s="157" t="str">
        <f t="shared" si="171"/>
        <v/>
      </c>
      <c r="BO108" s="157" t="str">
        <f t="shared" si="171"/>
        <v/>
      </c>
      <c r="BP108" s="157" t="str">
        <f t="shared" si="171"/>
        <v/>
      </c>
      <c r="BQ108" s="157" t="str">
        <f t="shared" si="171"/>
        <v/>
      </c>
      <c r="BR108" s="157" t="str">
        <f t="shared" si="171"/>
        <v/>
      </c>
      <c r="BS108" s="157" t="str">
        <f t="shared" si="171"/>
        <v/>
      </c>
      <c r="BT108" s="157" t="str">
        <f t="shared" si="171"/>
        <v/>
      </c>
    </row>
    <row r="109" spans="2:72" ht="16.5" hidden="1" thickBot="1" x14ac:dyDescent="0.3">
      <c r="B109" s="153" t="str">
        <f t="shared" si="142"/>
        <v/>
      </c>
      <c r="C109" s="143" t="str">
        <f>'הגבלה לסכום מבוקש (1)'!C109</f>
        <v/>
      </c>
      <c r="D109" s="132" t="str">
        <f>'הגבלה לסכום מבוקש (1)'!U109</f>
        <v/>
      </c>
      <c r="E109" s="144"/>
      <c r="F109" s="154" t="str">
        <f t="shared" si="143"/>
        <v/>
      </c>
      <c r="G109" s="145" t="str">
        <f t="shared" si="144"/>
        <v/>
      </c>
      <c r="H109" s="154" t="str">
        <f t="shared" si="145"/>
        <v/>
      </c>
      <c r="J109" s="155">
        <f t="shared" ca="1" si="138"/>
        <v>0</v>
      </c>
      <c r="K109" s="156">
        <f ca="1">IF(J109=1,MAX($K$30:K108)+1,0)</f>
        <v>0</v>
      </c>
      <c r="L109" s="157" t="str">
        <f t="shared" si="139"/>
        <v/>
      </c>
      <c r="M109" s="157" t="str">
        <f t="shared" ref="M109:AR109" si="172">IF($C109="","",IF($K109=M$28,L109,L109+SUMIF($K$31:$K$130,M$28,$F$31:$F$130)*($G109/(SUM($G$31:$G$130)-SUMIF($K$31:$K$130,M$28,$G$31:$G$130)))))</f>
        <v/>
      </c>
      <c r="N109" s="157" t="str">
        <f t="shared" si="172"/>
        <v/>
      </c>
      <c r="O109" s="157" t="str">
        <f t="shared" si="172"/>
        <v/>
      </c>
      <c r="P109" s="157" t="str">
        <f t="shared" si="172"/>
        <v/>
      </c>
      <c r="Q109" s="157" t="str">
        <f t="shared" si="172"/>
        <v/>
      </c>
      <c r="R109" s="157" t="str">
        <f t="shared" si="172"/>
        <v/>
      </c>
      <c r="S109" s="157" t="str">
        <f t="shared" si="172"/>
        <v/>
      </c>
      <c r="T109" s="157" t="str">
        <f t="shared" si="172"/>
        <v/>
      </c>
      <c r="U109" s="157" t="str">
        <f t="shared" si="172"/>
        <v/>
      </c>
      <c r="V109" s="157" t="str">
        <f t="shared" si="172"/>
        <v/>
      </c>
      <c r="W109" s="157" t="str">
        <f t="shared" si="172"/>
        <v/>
      </c>
      <c r="X109" s="157" t="str">
        <f t="shared" si="172"/>
        <v/>
      </c>
      <c r="Y109" s="157" t="str">
        <f t="shared" si="172"/>
        <v/>
      </c>
      <c r="Z109" s="157" t="str">
        <f t="shared" si="172"/>
        <v/>
      </c>
      <c r="AA109" s="157" t="str">
        <f t="shared" si="172"/>
        <v/>
      </c>
      <c r="AB109" s="157" t="str">
        <f t="shared" si="172"/>
        <v/>
      </c>
      <c r="AC109" s="157" t="str">
        <f t="shared" si="172"/>
        <v/>
      </c>
      <c r="AD109" s="157" t="str">
        <f t="shared" si="172"/>
        <v/>
      </c>
      <c r="AE109" s="157" t="str">
        <f t="shared" si="172"/>
        <v/>
      </c>
      <c r="AF109" s="157" t="str">
        <f t="shared" si="172"/>
        <v/>
      </c>
      <c r="AG109" s="157" t="str">
        <f t="shared" si="172"/>
        <v/>
      </c>
      <c r="AH109" s="157" t="str">
        <f t="shared" si="172"/>
        <v/>
      </c>
      <c r="AI109" s="157" t="str">
        <f t="shared" si="172"/>
        <v/>
      </c>
      <c r="AJ109" s="157" t="str">
        <f t="shared" si="172"/>
        <v/>
      </c>
      <c r="AK109" s="157" t="str">
        <f t="shared" si="172"/>
        <v/>
      </c>
      <c r="AL109" s="157" t="str">
        <f t="shared" si="172"/>
        <v/>
      </c>
      <c r="AM109" s="157" t="str">
        <f t="shared" si="172"/>
        <v/>
      </c>
      <c r="AN109" s="157" t="str">
        <f t="shared" si="172"/>
        <v/>
      </c>
      <c r="AO109" s="157" t="str">
        <f t="shared" si="172"/>
        <v/>
      </c>
      <c r="AP109" s="157" t="str">
        <f t="shared" si="172"/>
        <v/>
      </c>
      <c r="AQ109" s="157" t="str">
        <f t="shared" si="172"/>
        <v/>
      </c>
      <c r="AR109" s="157" t="str">
        <f t="shared" si="172"/>
        <v/>
      </c>
      <c r="AS109" s="157" t="str">
        <f t="shared" ref="AS109:BT109" si="173">IF($C109="","",IF($K109=AS$28,AR109,AR109+SUMIF($K$31:$K$130,AS$28,$F$31:$F$130)*($G109/(SUM($G$31:$G$130)-SUMIF($K$31:$K$130,AS$28,$G$31:$G$130)))))</f>
        <v/>
      </c>
      <c r="AT109" s="157" t="str">
        <f t="shared" si="173"/>
        <v/>
      </c>
      <c r="AU109" s="157" t="str">
        <f t="shared" si="173"/>
        <v/>
      </c>
      <c r="AV109" s="157" t="str">
        <f t="shared" si="173"/>
        <v/>
      </c>
      <c r="AW109" s="157" t="str">
        <f t="shared" si="173"/>
        <v/>
      </c>
      <c r="AX109" s="157" t="str">
        <f t="shared" si="173"/>
        <v/>
      </c>
      <c r="AY109" s="157" t="str">
        <f t="shared" si="173"/>
        <v/>
      </c>
      <c r="AZ109" s="157" t="str">
        <f t="shared" si="173"/>
        <v/>
      </c>
      <c r="BA109" s="157" t="str">
        <f t="shared" si="173"/>
        <v/>
      </c>
      <c r="BB109" s="157" t="str">
        <f t="shared" si="173"/>
        <v/>
      </c>
      <c r="BC109" s="157" t="str">
        <f t="shared" si="173"/>
        <v/>
      </c>
      <c r="BD109" s="157" t="str">
        <f t="shared" si="173"/>
        <v/>
      </c>
      <c r="BE109" s="157" t="str">
        <f t="shared" si="173"/>
        <v/>
      </c>
      <c r="BF109" s="157" t="str">
        <f t="shared" si="173"/>
        <v/>
      </c>
      <c r="BG109" s="157" t="str">
        <f t="shared" si="173"/>
        <v/>
      </c>
      <c r="BH109" s="157" t="str">
        <f t="shared" si="173"/>
        <v/>
      </c>
      <c r="BI109" s="157" t="str">
        <f t="shared" si="173"/>
        <v/>
      </c>
      <c r="BJ109" s="157" t="str">
        <f t="shared" si="173"/>
        <v/>
      </c>
      <c r="BK109" s="157" t="str">
        <f t="shared" si="173"/>
        <v/>
      </c>
      <c r="BL109" s="157" t="str">
        <f t="shared" si="173"/>
        <v/>
      </c>
      <c r="BM109" s="157" t="str">
        <f t="shared" si="173"/>
        <v/>
      </c>
      <c r="BN109" s="157" t="str">
        <f t="shared" si="173"/>
        <v/>
      </c>
      <c r="BO109" s="157" t="str">
        <f t="shared" si="173"/>
        <v/>
      </c>
      <c r="BP109" s="157" t="str">
        <f t="shared" si="173"/>
        <v/>
      </c>
      <c r="BQ109" s="157" t="str">
        <f t="shared" si="173"/>
        <v/>
      </c>
      <c r="BR109" s="157" t="str">
        <f t="shared" si="173"/>
        <v/>
      </c>
      <c r="BS109" s="157" t="str">
        <f t="shared" si="173"/>
        <v/>
      </c>
      <c r="BT109" s="157" t="str">
        <f t="shared" si="173"/>
        <v/>
      </c>
    </row>
    <row r="110" spans="2:72" ht="16.5" hidden="1" thickBot="1" x14ac:dyDescent="0.3">
      <c r="B110" s="153" t="str">
        <f t="shared" si="142"/>
        <v/>
      </c>
      <c r="C110" s="143" t="str">
        <f>'הגבלה לסכום מבוקש (1)'!C110</f>
        <v/>
      </c>
      <c r="D110" s="132" t="str">
        <f>'הגבלה לסכום מבוקש (1)'!U110</f>
        <v/>
      </c>
      <c r="E110" s="144"/>
      <c r="F110" s="154" t="str">
        <f t="shared" si="143"/>
        <v/>
      </c>
      <c r="G110" s="145" t="str">
        <f t="shared" si="144"/>
        <v/>
      </c>
      <c r="H110" s="154" t="str">
        <f t="shared" si="145"/>
        <v/>
      </c>
      <c r="J110" s="155">
        <f t="shared" ca="1" si="138"/>
        <v>0</v>
      </c>
      <c r="K110" s="156">
        <f ca="1">IF(J110=1,MAX($K$30:K109)+1,0)</f>
        <v>0</v>
      </c>
      <c r="L110" s="157" t="str">
        <f t="shared" si="139"/>
        <v/>
      </c>
      <c r="M110" s="157" t="str">
        <f t="shared" ref="M110:AR110" si="174">IF($C110="","",IF($K110=M$28,L110,L110+SUMIF($K$31:$K$130,M$28,$F$31:$F$130)*($G110/(SUM($G$31:$G$130)-SUMIF($K$31:$K$130,M$28,$G$31:$G$130)))))</f>
        <v/>
      </c>
      <c r="N110" s="157" t="str">
        <f t="shared" si="174"/>
        <v/>
      </c>
      <c r="O110" s="157" t="str">
        <f t="shared" si="174"/>
        <v/>
      </c>
      <c r="P110" s="157" t="str">
        <f t="shared" si="174"/>
        <v/>
      </c>
      <c r="Q110" s="157" t="str">
        <f t="shared" si="174"/>
        <v/>
      </c>
      <c r="R110" s="157" t="str">
        <f t="shared" si="174"/>
        <v/>
      </c>
      <c r="S110" s="157" t="str">
        <f t="shared" si="174"/>
        <v/>
      </c>
      <c r="T110" s="157" t="str">
        <f t="shared" si="174"/>
        <v/>
      </c>
      <c r="U110" s="157" t="str">
        <f t="shared" si="174"/>
        <v/>
      </c>
      <c r="V110" s="157" t="str">
        <f t="shared" si="174"/>
        <v/>
      </c>
      <c r="W110" s="157" t="str">
        <f t="shared" si="174"/>
        <v/>
      </c>
      <c r="X110" s="157" t="str">
        <f t="shared" si="174"/>
        <v/>
      </c>
      <c r="Y110" s="157" t="str">
        <f t="shared" si="174"/>
        <v/>
      </c>
      <c r="Z110" s="157" t="str">
        <f t="shared" si="174"/>
        <v/>
      </c>
      <c r="AA110" s="157" t="str">
        <f t="shared" si="174"/>
        <v/>
      </c>
      <c r="AB110" s="157" t="str">
        <f t="shared" si="174"/>
        <v/>
      </c>
      <c r="AC110" s="157" t="str">
        <f t="shared" si="174"/>
        <v/>
      </c>
      <c r="AD110" s="157" t="str">
        <f t="shared" si="174"/>
        <v/>
      </c>
      <c r="AE110" s="157" t="str">
        <f t="shared" si="174"/>
        <v/>
      </c>
      <c r="AF110" s="157" t="str">
        <f t="shared" si="174"/>
        <v/>
      </c>
      <c r="AG110" s="157" t="str">
        <f t="shared" si="174"/>
        <v/>
      </c>
      <c r="AH110" s="157" t="str">
        <f t="shared" si="174"/>
        <v/>
      </c>
      <c r="AI110" s="157" t="str">
        <f t="shared" si="174"/>
        <v/>
      </c>
      <c r="AJ110" s="157" t="str">
        <f t="shared" si="174"/>
        <v/>
      </c>
      <c r="AK110" s="157" t="str">
        <f t="shared" si="174"/>
        <v/>
      </c>
      <c r="AL110" s="157" t="str">
        <f t="shared" si="174"/>
        <v/>
      </c>
      <c r="AM110" s="157" t="str">
        <f t="shared" si="174"/>
        <v/>
      </c>
      <c r="AN110" s="157" t="str">
        <f t="shared" si="174"/>
        <v/>
      </c>
      <c r="AO110" s="157" t="str">
        <f t="shared" si="174"/>
        <v/>
      </c>
      <c r="AP110" s="157" t="str">
        <f t="shared" si="174"/>
        <v/>
      </c>
      <c r="AQ110" s="157" t="str">
        <f t="shared" si="174"/>
        <v/>
      </c>
      <c r="AR110" s="157" t="str">
        <f t="shared" si="174"/>
        <v/>
      </c>
      <c r="AS110" s="157" t="str">
        <f t="shared" ref="AS110:BT110" si="175">IF($C110="","",IF($K110=AS$28,AR110,AR110+SUMIF($K$31:$K$130,AS$28,$F$31:$F$130)*($G110/(SUM($G$31:$G$130)-SUMIF($K$31:$K$130,AS$28,$G$31:$G$130)))))</f>
        <v/>
      </c>
      <c r="AT110" s="157" t="str">
        <f t="shared" si="175"/>
        <v/>
      </c>
      <c r="AU110" s="157" t="str">
        <f t="shared" si="175"/>
        <v/>
      </c>
      <c r="AV110" s="157" t="str">
        <f t="shared" si="175"/>
        <v/>
      </c>
      <c r="AW110" s="157" t="str">
        <f t="shared" si="175"/>
        <v/>
      </c>
      <c r="AX110" s="157" t="str">
        <f t="shared" si="175"/>
        <v/>
      </c>
      <c r="AY110" s="157" t="str">
        <f t="shared" si="175"/>
        <v/>
      </c>
      <c r="AZ110" s="157" t="str">
        <f t="shared" si="175"/>
        <v/>
      </c>
      <c r="BA110" s="157" t="str">
        <f t="shared" si="175"/>
        <v/>
      </c>
      <c r="BB110" s="157" t="str">
        <f t="shared" si="175"/>
        <v/>
      </c>
      <c r="BC110" s="157" t="str">
        <f t="shared" si="175"/>
        <v/>
      </c>
      <c r="BD110" s="157" t="str">
        <f t="shared" si="175"/>
        <v/>
      </c>
      <c r="BE110" s="157" t="str">
        <f t="shared" si="175"/>
        <v/>
      </c>
      <c r="BF110" s="157" t="str">
        <f t="shared" si="175"/>
        <v/>
      </c>
      <c r="BG110" s="157" t="str">
        <f t="shared" si="175"/>
        <v/>
      </c>
      <c r="BH110" s="157" t="str">
        <f t="shared" si="175"/>
        <v/>
      </c>
      <c r="BI110" s="157" t="str">
        <f t="shared" si="175"/>
        <v/>
      </c>
      <c r="BJ110" s="157" t="str">
        <f t="shared" si="175"/>
        <v/>
      </c>
      <c r="BK110" s="157" t="str">
        <f t="shared" si="175"/>
        <v/>
      </c>
      <c r="BL110" s="157" t="str">
        <f t="shared" si="175"/>
        <v/>
      </c>
      <c r="BM110" s="157" t="str">
        <f t="shared" si="175"/>
        <v/>
      </c>
      <c r="BN110" s="157" t="str">
        <f t="shared" si="175"/>
        <v/>
      </c>
      <c r="BO110" s="157" t="str">
        <f t="shared" si="175"/>
        <v/>
      </c>
      <c r="BP110" s="157" t="str">
        <f t="shared" si="175"/>
        <v/>
      </c>
      <c r="BQ110" s="157" t="str">
        <f t="shared" si="175"/>
        <v/>
      </c>
      <c r="BR110" s="157" t="str">
        <f t="shared" si="175"/>
        <v/>
      </c>
      <c r="BS110" s="157" t="str">
        <f t="shared" si="175"/>
        <v/>
      </c>
      <c r="BT110" s="157" t="str">
        <f t="shared" si="175"/>
        <v/>
      </c>
    </row>
    <row r="111" spans="2:72" ht="16.5" hidden="1" thickBot="1" x14ac:dyDescent="0.3">
      <c r="B111" s="153" t="str">
        <f t="shared" si="142"/>
        <v/>
      </c>
      <c r="C111" s="143" t="str">
        <f>'הגבלה לסכום מבוקש (1)'!C111</f>
        <v/>
      </c>
      <c r="D111" s="132" t="str">
        <f>'הגבלה לסכום מבוקש (1)'!U111</f>
        <v/>
      </c>
      <c r="E111" s="144"/>
      <c r="F111" s="154" t="str">
        <f t="shared" si="143"/>
        <v/>
      </c>
      <c r="G111" s="145" t="str">
        <f t="shared" si="144"/>
        <v/>
      </c>
      <c r="H111" s="154" t="str">
        <f t="shared" si="145"/>
        <v/>
      </c>
      <c r="J111" s="155">
        <f t="shared" ca="1" si="138"/>
        <v>0</v>
      </c>
      <c r="K111" s="156">
        <f ca="1">IF(J111=1,MAX($K$30:K110)+1,0)</f>
        <v>0</v>
      </c>
      <c r="L111" s="157" t="str">
        <f t="shared" si="139"/>
        <v/>
      </c>
      <c r="M111" s="157" t="str">
        <f t="shared" ref="M111:AR111" si="176">IF($C111="","",IF($K111=M$28,L111,L111+SUMIF($K$31:$K$130,M$28,$F$31:$F$130)*($G111/(SUM($G$31:$G$130)-SUMIF($K$31:$K$130,M$28,$G$31:$G$130)))))</f>
        <v/>
      </c>
      <c r="N111" s="157" t="str">
        <f t="shared" si="176"/>
        <v/>
      </c>
      <c r="O111" s="157" t="str">
        <f t="shared" si="176"/>
        <v/>
      </c>
      <c r="P111" s="157" t="str">
        <f t="shared" si="176"/>
        <v/>
      </c>
      <c r="Q111" s="157" t="str">
        <f t="shared" si="176"/>
        <v/>
      </c>
      <c r="R111" s="157" t="str">
        <f t="shared" si="176"/>
        <v/>
      </c>
      <c r="S111" s="157" t="str">
        <f t="shared" si="176"/>
        <v/>
      </c>
      <c r="T111" s="157" t="str">
        <f t="shared" si="176"/>
        <v/>
      </c>
      <c r="U111" s="157" t="str">
        <f t="shared" si="176"/>
        <v/>
      </c>
      <c r="V111" s="157" t="str">
        <f t="shared" si="176"/>
        <v/>
      </c>
      <c r="W111" s="157" t="str">
        <f t="shared" si="176"/>
        <v/>
      </c>
      <c r="X111" s="157" t="str">
        <f t="shared" si="176"/>
        <v/>
      </c>
      <c r="Y111" s="157" t="str">
        <f t="shared" si="176"/>
        <v/>
      </c>
      <c r="Z111" s="157" t="str">
        <f t="shared" si="176"/>
        <v/>
      </c>
      <c r="AA111" s="157" t="str">
        <f t="shared" si="176"/>
        <v/>
      </c>
      <c r="AB111" s="157" t="str">
        <f t="shared" si="176"/>
        <v/>
      </c>
      <c r="AC111" s="157" t="str">
        <f t="shared" si="176"/>
        <v/>
      </c>
      <c r="AD111" s="157" t="str">
        <f t="shared" si="176"/>
        <v/>
      </c>
      <c r="AE111" s="157" t="str">
        <f t="shared" si="176"/>
        <v/>
      </c>
      <c r="AF111" s="157" t="str">
        <f t="shared" si="176"/>
        <v/>
      </c>
      <c r="AG111" s="157" t="str">
        <f t="shared" si="176"/>
        <v/>
      </c>
      <c r="AH111" s="157" t="str">
        <f t="shared" si="176"/>
        <v/>
      </c>
      <c r="AI111" s="157" t="str">
        <f t="shared" si="176"/>
        <v/>
      </c>
      <c r="AJ111" s="157" t="str">
        <f t="shared" si="176"/>
        <v/>
      </c>
      <c r="AK111" s="157" t="str">
        <f t="shared" si="176"/>
        <v/>
      </c>
      <c r="AL111" s="157" t="str">
        <f t="shared" si="176"/>
        <v/>
      </c>
      <c r="AM111" s="157" t="str">
        <f t="shared" si="176"/>
        <v/>
      </c>
      <c r="AN111" s="157" t="str">
        <f t="shared" si="176"/>
        <v/>
      </c>
      <c r="AO111" s="157" t="str">
        <f t="shared" si="176"/>
        <v/>
      </c>
      <c r="AP111" s="157" t="str">
        <f t="shared" si="176"/>
        <v/>
      </c>
      <c r="AQ111" s="157" t="str">
        <f t="shared" si="176"/>
        <v/>
      </c>
      <c r="AR111" s="157" t="str">
        <f t="shared" si="176"/>
        <v/>
      </c>
      <c r="AS111" s="157" t="str">
        <f t="shared" ref="AS111:BT111" si="177">IF($C111="","",IF($K111=AS$28,AR111,AR111+SUMIF($K$31:$K$130,AS$28,$F$31:$F$130)*($G111/(SUM($G$31:$G$130)-SUMIF($K$31:$K$130,AS$28,$G$31:$G$130)))))</f>
        <v/>
      </c>
      <c r="AT111" s="157" t="str">
        <f t="shared" si="177"/>
        <v/>
      </c>
      <c r="AU111" s="157" t="str">
        <f t="shared" si="177"/>
        <v/>
      </c>
      <c r="AV111" s="157" t="str">
        <f t="shared" si="177"/>
        <v/>
      </c>
      <c r="AW111" s="157" t="str">
        <f t="shared" si="177"/>
        <v/>
      </c>
      <c r="AX111" s="157" t="str">
        <f t="shared" si="177"/>
        <v/>
      </c>
      <c r="AY111" s="157" t="str">
        <f t="shared" si="177"/>
        <v/>
      </c>
      <c r="AZ111" s="157" t="str">
        <f t="shared" si="177"/>
        <v/>
      </c>
      <c r="BA111" s="157" t="str">
        <f t="shared" si="177"/>
        <v/>
      </c>
      <c r="BB111" s="157" t="str">
        <f t="shared" si="177"/>
        <v/>
      </c>
      <c r="BC111" s="157" t="str">
        <f t="shared" si="177"/>
        <v/>
      </c>
      <c r="BD111" s="157" t="str">
        <f t="shared" si="177"/>
        <v/>
      </c>
      <c r="BE111" s="157" t="str">
        <f t="shared" si="177"/>
        <v/>
      </c>
      <c r="BF111" s="157" t="str">
        <f t="shared" si="177"/>
        <v/>
      </c>
      <c r="BG111" s="157" t="str">
        <f t="shared" si="177"/>
        <v/>
      </c>
      <c r="BH111" s="157" t="str">
        <f t="shared" si="177"/>
        <v/>
      </c>
      <c r="BI111" s="157" t="str">
        <f t="shared" si="177"/>
        <v/>
      </c>
      <c r="BJ111" s="157" t="str">
        <f t="shared" si="177"/>
        <v/>
      </c>
      <c r="BK111" s="157" t="str">
        <f t="shared" si="177"/>
        <v/>
      </c>
      <c r="BL111" s="157" t="str">
        <f t="shared" si="177"/>
        <v/>
      </c>
      <c r="BM111" s="157" t="str">
        <f t="shared" si="177"/>
        <v/>
      </c>
      <c r="BN111" s="157" t="str">
        <f t="shared" si="177"/>
        <v/>
      </c>
      <c r="BO111" s="157" t="str">
        <f t="shared" si="177"/>
        <v/>
      </c>
      <c r="BP111" s="157" t="str">
        <f t="shared" si="177"/>
        <v/>
      </c>
      <c r="BQ111" s="157" t="str">
        <f t="shared" si="177"/>
        <v/>
      </c>
      <c r="BR111" s="157" t="str">
        <f t="shared" si="177"/>
        <v/>
      </c>
      <c r="BS111" s="157" t="str">
        <f t="shared" si="177"/>
        <v/>
      </c>
      <c r="BT111" s="157" t="str">
        <f t="shared" si="177"/>
        <v/>
      </c>
    </row>
    <row r="112" spans="2:72" ht="16.5" hidden="1" thickBot="1" x14ac:dyDescent="0.3">
      <c r="B112" s="153" t="str">
        <f t="shared" si="142"/>
        <v/>
      </c>
      <c r="C112" s="143" t="str">
        <f>'הגבלה לסכום מבוקש (1)'!C112</f>
        <v/>
      </c>
      <c r="D112" s="132" t="str">
        <f>'הגבלה לסכום מבוקש (1)'!U112</f>
        <v/>
      </c>
      <c r="E112" s="144"/>
      <c r="F112" s="154" t="str">
        <f t="shared" si="143"/>
        <v/>
      </c>
      <c r="G112" s="145" t="str">
        <f t="shared" si="144"/>
        <v/>
      </c>
      <c r="H112" s="154" t="str">
        <f t="shared" si="145"/>
        <v/>
      </c>
      <c r="J112" s="155">
        <f t="shared" ca="1" si="138"/>
        <v>0</v>
      </c>
      <c r="K112" s="156">
        <f ca="1">IF(J112=1,MAX($K$30:K111)+1,0)</f>
        <v>0</v>
      </c>
      <c r="L112" s="157" t="str">
        <f t="shared" si="139"/>
        <v/>
      </c>
      <c r="M112" s="157" t="str">
        <f t="shared" ref="M112:AR112" si="178">IF($C112="","",IF($K112=M$28,L112,L112+SUMIF($K$31:$K$130,M$28,$F$31:$F$130)*($G112/(SUM($G$31:$G$130)-SUMIF($K$31:$K$130,M$28,$G$31:$G$130)))))</f>
        <v/>
      </c>
      <c r="N112" s="157" t="str">
        <f t="shared" si="178"/>
        <v/>
      </c>
      <c r="O112" s="157" t="str">
        <f t="shared" si="178"/>
        <v/>
      </c>
      <c r="P112" s="157" t="str">
        <f t="shared" si="178"/>
        <v/>
      </c>
      <c r="Q112" s="157" t="str">
        <f t="shared" si="178"/>
        <v/>
      </c>
      <c r="R112" s="157" t="str">
        <f t="shared" si="178"/>
        <v/>
      </c>
      <c r="S112" s="157" t="str">
        <f t="shared" si="178"/>
        <v/>
      </c>
      <c r="T112" s="157" t="str">
        <f t="shared" si="178"/>
        <v/>
      </c>
      <c r="U112" s="157" t="str">
        <f t="shared" si="178"/>
        <v/>
      </c>
      <c r="V112" s="157" t="str">
        <f t="shared" si="178"/>
        <v/>
      </c>
      <c r="W112" s="157" t="str">
        <f t="shared" si="178"/>
        <v/>
      </c>
      <c r="X112" s="157" t="str">
        <f t="shared" si="178"/>
        <v/>
      </c>
      <c r="Y112" s="157" t="str">
        <f t="shared" si="178"/>
        <v/>
      </c>
      <c r="Z112" s="157" t="str">
        <f t="shared" si="178"/>
        <v/>
      </c>
      <c r="AA112" s="157" t="str">
        <f t="shared" si="178"/>
        <v/>
      </c>
      <c r="AB112" s="157" t="str">
        <f t="shared" si="178"/>
        <v/>
      </c>
      <c r="AC112" s="157" t="str">
        <f t="shared" si="178"/>
        <v/>
      </c>
      <c r="AD112" s="157" t="str">
        <f t="shared" si="178"/>
        <v/>
      </c>
      <c r="AE112" s="157" t="str">
        <f t="shared" si="178"/>
        <v/>
      </c>
      <c r="AF112" s="157" t="str">
        <f t="shared" si="178"/>
        <v/>
      </c>
      <c r="AG112" s="157" t="str">
        <f t="shared" si="178"/>
        <v/>
      </c>
      <c r="AH112" s="157" t="str">
        <f t="shared" si="178"/>
        <v/>
      </c>
      <c r="AI112" s="157" t="str">
        <f t="shared" si="178"/>
        <v/>
      </c>
      <c r="AJ112" s="157" t="str">
        <f t="shared" si="178"/>
        <v/>
      </c>
      <c r="AK112" s="157" t="str">
        <f t="shared" si="178"/>
        <v/>
      </c>
      <c r="AL112" s="157" t="str">
        <f t="shared" si="178"/>
        <v/>
      </c>
      <c r="AM112" s="157" t="str">
        <f t="shared" si="178"/>
        <v/>
      </c>
      <c r="AN112" s="157" t="str">
        <f t="shared" si="178"/>
        <v/>
      </c>
      <c r="AO112" s="157" t="str">
        <f t="shared" si="178"/>
        <v/>
      </c>
      <c r="AP112" s="157" t="str">
        <f t="shared" si="178"/>
        <v/>
      </c>
      <c r="AQ112" s="157" t="str">
        <f t="shared" si="178"/>
        <v/>
      </c>
      <c r="AR112" s="157" t="str">
        <f t="shared" si="178"/>
        <v/>
      </c>
      <c r="AS112" s="157" t="str">
        <f t="shared" ref="AS112:BT112" si="179">IF($C112="","",IF($K112=AS$28,AR112,AR112+SUMIF($K$31:$K$130,AS$28,$F$31:$F$130)*($G112/(SUM($G$31:$G$130)-SUMIF($K$31:$K$130,AS$28,$G$31:$G$130)))))</f>
        <v/>
      </c>
      <c r="AT112" s="157" t="str">
        <f t="shared" si="179"/>
        <v/>
      </c>
      <c r="AU112" s="157" t="str">
        <f t="shared" si="179"/>
        <v/>
      </c>
      <c r="AV112" s="157" t="str">
        <f t="shared" si="179"/>
        <v/>
      </c>
      <c r="AW112" s="157" t="str">
        <f t="shared" si="179"/>
        <v/>
      </c>
      <c r="AX112" s="157" t="str">
        <f t="shared" si="179"/>
        <v/>
      </c>
      <c r="AY112" s="157" t="str">
        <f t="shared" si="179"/>
        <v/>
      </c>
      <c r="AZ112" s="157" t="str">
        <f t="shared" si="179"/>
        <v/>
      </c>
      <c r="BA112" s="157" t="str">
        <f t="shared" si="179"/>
        <v/>
      </c>
      <c r="BB112" s="157" t="str">
        <f t="shared" si="179"/>
        <v/>
      </c>
      <c r="BC112" s="157" t="str">
        <f t="shared" si="179"/>
        <v/>
      </c>
      <c r="BD112" s="157" t="str">
        <f t="shared" si="179"/>
        <v/>
      </c>
      <c r="BE112" s="157" t="str">
        <f t="shared" si="179"/>
        <v/>
      </c>
      <c r="BF112" s="157" t="str">
        <f t="shared" si="179"/>
        <v/>
      </c>
      <c r="BG112" s="157" t="str">
        <f t="shared" si="179"/>
        <v/>
      </c>
      <c r="BH112" s="157" t="str">
        <f t="shared" si="179"/>
        <v/>
      </c>
      <c r="BI112" s="157" t="str">
        <f t="shared" si="179"/>
        <v/>
      </c>
      <c r="BJ112" s="157" t="str">
        <f t="shared" si="179"/>
        <v/>
      </c>
      <c r="BK112" s="157" t="str">
        <f t="shared" si="179"/>
        <v/>
      </c>
      <c r="BL112" s="157" t="str">
        <f t="shared" si="179"/>
        <v/>
      </c>
      <c r="BM112" s="157" t="str">
        <f t="shared" si="179"/>
        <v/>
      </c>
      <c r="BN112" s="157" t="str">
        <f t="shared" si="179"/>
        <v/>
      </c>
      <c r="BO112" s="157" t="str">
        <f t="shared" si="179"/>
        <v/>
      </c>
      <c r="BP112" s="157" t="str">
        <f t="shared" si="179"/>
        <v/>
      </c>
      <c r="BQ112" s="157" t="str">
        <f t="shared" si="179"/>
        <v/>
      </c>
      <c r="BR112" s="157" t="str">
        <f t="shared" si="179"/>
        <v/>
      </c>
      <c r="BS112" s="157" t="str">
        <f t="shared" si="179"/>
        <v/>
      </c>
      <c r="BT112" s="157" t="str">
        <f t="shared" si="179"/>
        <v/>
      </c>
    </row>
    <row r="113" spans="2:72" ht="16.5" hidden="1" thickBot="1" x14ac:dyDescent="0.3">
      <c r="B113" s="153" t="str">
        <f t="shared" si="142"/>
        <v/>
      </c>
      <c r="C113" s="143" t="str">
        <f>'הגבלה לסכום מבוקש (1)'!C113</f>
        <v/>
      </c>
      <c r="D113" s="132" t="str">
        <f>'הגבלה לסכום מבוקש (1)'!U113</f>
        <v/>
      </c>
      <c r="E113" s="144"/>
      <c r="F113" s="154" t="str">
        <f t="shared" si="143"/>
        <v/>
      </c>
      <c r="G113" s="145" t="str">
        <f t="shared" si="144"/>
        <v/>
      </c>
      <c r="H113" s="154" t="str">
        <f t="shared" si="145"/>
        <v/>
      </c>
      <c r="J113" s="155">
        <f t="shared" ca="1" si="138"/>
        <v>0</v>
      </c>
      <c r="K113" s="156">
        <f ca="1">IF(J113=1,MAX($K$30:K112)+1,0)</f>
        <v>0</v>
      </c>
      <c r="L113" s="157" t="str">
        <f t="shared" si="139"/>
        <v/>
      </c>
      <c r="M113" s="157" t="str">
        <f t="shared" ref="M113:AR113" si="180">IF($C113="","",IF($K113=M$28,L113,L113+SUMIF($K$31:$K$130,M$28,$F$31:$F$130)*($G113/(SUM($G$31:$G$130)-SUMIF($K$31:$K$130,M$28,$G$31:$G$130)))))</f>
        <v/>
      </c>
      <c r="N113" s="157" t="str">
        <f t="shared" si="180"/>
        <v/>
      </c>
      <c r="O113" s="157" t="str">
        <f t="shared" si="180"/>
        <v/>
      </c>
      <c r="P113" s="157" t="str">
        <f t="shared" si="180"/>
        <v/>
      </c>
      <c r="Q113" s="157" t="str">
        <f t="shared" si="180"/>
        <v/>
      </c>
      <c r="R113" s="157" t="str">
        <f t="shared" si="180"/>
        <v/>
      </c>
      <c r="S113" s="157" t="str">
        <f t="shared" si="180"/>
        <v/>
      </c>
      <c r="T113" s="157" t="str">
        <f t="shared" si="180"/>
        <v/>
      </c>
      <c r="U113" s="157" t="str">
        <f t="shared" si="180"/>
        <v/>
      </c>
      <c r="V113" s="157" t="str">
        <f t="shared" si="180"/>
        <v/>
      </c>
      <c r="W113" s="157" t="str">
        <f t="shared" si="180"/>
        <v/>
      </c>
      <c r="X113" s="157" t="str">
        <f t="shared" si="180"/>
        <v/>
      </c>
      <c r="Y113" s="157" t="str">
        <f t="shared" si="180"/>
        <v/>
      </c>
      <c r="Z113" s="157" t="str">
        <f t="shared" si="180"/>
        <v/>
      </c>
      <c r="AA113" s="157" t="str">
        <f t="shared" si="180"/>
        <v/>
      </c>
      <c r="AB113" s="157" t="str">
        <f t="shared" si="180"/>
        <v/>
      </c>
      <c r="AC113" s="157" t="str">
        <f t="shared" si="180"/>
        <v/>
      </c>
      <c r="AD113" s="157" t="str">
        <f t="shared" si="180"/>
        <v/>
      </c>
      <c r="AE113" s="157" t="str">
        <f t="shared" si="180"/>
        <v/>
      </c>
      <c r="AF113" s="157" t="str">
        <f t="shared" si="180"/>
        <v/>
      </c>
      <c r="AG113" s="157" t="str">
        <f t="shared" si="180"/>
        <v/>
      </c>
      <c r="AH113" s="157" t="str">
        <f t="shared" si="180"/>
        <v/>
      </c>
      <c r="AI113" s="157" t="str">
        <f t="shared" si="180"/>
        <v/>
      </c>
      <c r="AJ113" s="157" t="str">
        <f t="shared" si="180"/>
        <v/>
      </c>
      <c r="AK113" s="157" t="str">
        <f t="shared" si="180"/>
        <v/>
      </c>
      <c r="AL113" s="157" t="str">
        <f t="shared" si="180"/>
        <v/>
      </c>
      <c r="AM113" s="157" t="str">
        <f t="shared" si="180"/>
        <v/>
      </c>
      <c r="AN113" s="157" t="str">
        <f t="shared" si="180"/>
        <v/>
      </c>
      <c r="AO113" s="157" t="str">
        <f t="shared" si="180"/>
        <v/>
      </c>
      <c r="AP113" s="157" t="str">
        <f t="shared" si="180"/>
        <v/>
      </c>
      <c r="AQ113" s="157" t="str">
        <f t="shared" si="180"/>
        <v/>
      </c>
      <c r="AR113" s="157" t="str">
        <f t="shared" si="180"/>
        <v/>
      </c>
      <c r="AS113" s="157" t="str">
        <f t="shared" ref="AS113:BT113" si="181">IF($C113="","",IF($K113=AS$28,AR113,AR113+SUMIF($K$31:$K$130,AS$28,$F$31:$F$130)*($G113/(SUM($G$31:$G$130)-SUMIF($K$31:$K$130,AS$28,$G$31:$G$130)))))</f>
        <v/>
      </c>
      <c r="AT113" s="157" t="str">
        <f t="shared" si="181"/>
        <v/>
      </c>
      <c r="AU113" s="157" t="str">
        <f t="shared" si="181"/>
        <v/>
      </c>
      <c r="AV113" s="157" t="str">
        <f t="shared" si="181"/>
        <v/>
      </c>
      <c r="AW113" s="157" t="str">
        <f t="shared" si="181"/>
        <v/>
      </c>
      <c r="AX113" s="157" t="str">
        <f t="shared" si="181"/>
        <v/>
      </c>
      <c r="AY113" s="157" t="str">
        <f t="shared" si="181"/>
        <v/>
      </c>
      <c r="AZ113" s="157" t="str">
        <f t="shared" si="181"/>
        <v/>
      </c>
      <c r="BA113" s="157" t="str">
        <f t="shared" si="181"/>
        <v/>
      </c>
      <c r="BB113" s="157" t="str">
        <f t="shared" si="181"/>
        <v/>
      </c>
      <c r="BC113" s="157" t="str">
        <f t="shared" si="181"/>
        <v/>
      </c>
      <c r="BD113" s="157" t="str">
        <f t="shared" si="181"/>
        <v/>
      </c>
      <c r="BE113" s="157" t="str">
        <f t="shared" si="181"/>
        <v/>
      </c>
      <c r="BF113" s="157" t="str">
        <f t="shared" si="181"/>
        <v/>
      </c>
      <c r="BG113" s="157" t="str">
        <f t="shared" si="181"/>
        <v/>
      </c>
      <c r="BH113" s="157" t="str">
        <f t="shared" si="181"/>
        <v/>
      </c>
      <c r="BI113" s="157" t="str">
        <f t="shared" si="181"/>
        <v/>
      </c>
      <c r="BJ113" s="157" t="str">
        <f t="shared" si="181"/>
        <v/>
      </c>
      <c r="BK113" s="157" t="str">
        <f t="shared" si="181"/>
        <v/>
      </c>
      <c r="BL113" s="157" t="str">
        <f t="shared" si="181"/>
        <v/>
      </c>
      <c r="BM113" s="157" t="str">
        <f t="shared" si="181"/>
        <v/>
      </c>
      <c r="BN113" s="157" t="str">
        <f t="shared" si="181"/>
        <v/>
      </c>
      <c r="BO113" s="157" t="str">
        <f t="shared" si="181"/>
        <v/>
      </c>
      <c r="BP113" s="157" t="str">
        <f t="shared" si="181"/>
        <v/>
      </c>
      <c r="BQ113" s="157" t="str">
        <f t="shared" si="181"/>
        <v/>
      </c>
      <c r="BR113" s="157" t="str">
        <f t="shared" si="181"/>
        <v/>
      </c>
      <c r="BS113" s="157" t="str">
        <f t="shared" si="181"/>
        <v/>
      </c>
      <c r="BT113" s="157" t="str">
        <f t="shared" si="181"/>
        <v/>
      </c>
    </row>
    <row r="114" spans="2:72" ht="16.5" hidden="1" thickBot="1" x14ac:dyDescent="0.3">
      <c r="B114" s="153" t="str">
        <f t="shared" si="142"/>
        <v/>
      </c>
      <c r="C114" s="143" t="str">
        <f>'הגבלה לסכום מבוקש (1)'!C114</f>
        <v/>
      </c>
      <c r="D114" s="132" t="str">
        <f>'הגבלה לסכום מבוקש (1)'!U114</f>
        <v/>
      </c>
      <c r="E114" s="144"/>
      <c r="F114" s="154" t="str">
        <f t="shared" si="143"/>
        <v/>
      </c>
      <c r="G114" s="145" t="str">
        <f t="shared" si="144"/>
        <v/>
      </c>
      <c r="H114" s="154" t="str">
        <f t="shared" si="145"/>
        <v/>
      </c>
      <c r="J114" s="155">
        <f t="shared" ca="1" si="138"/>
        <v>0</v>
      </c>
      <c r="K114" s="156">
        <f ca="1">IF(J114=1,MAX($K$30:K113)+1,0)</f>
        <v>0</v>
      </c>
      <c r="L114" s="157" t="str">
        <f t="shared" si="139"/>
        <v/>
      </c>
      <c r="M114" s="157" t="str">
        <f t="shared" ref="M114:AR114" si="182">IF($C114="","",IF($K114=M$28,L114,L114+SUMIF($K$31:$K$130,M$28,$F$31:$F$130)*($G114/(SUM($G$31:$G$130)-SUMIF($K$31:$K$130,M$28,$G$31:$G$130)))))</f>
        <v/>
      </c>
      <c r="N114" s="157" t="str">
        <f t="shared" si="182"/>
        <v/>
      </c>
      <c r="O114" s="157" t="str">
        <f t="shared" si="182"/>
        <v/>
      </c>
      <c r="P114" s="157" t="str">
        <f t="shared" si="182"/>
        <v/>
      </c>
      <c r="Q114" s="157" t="str">
        <f t="shared" si="182"/>
        <v/>
      </c>
      <c r="R114" s="157" t="str">
        <f t="shared" si="182"/>
        <v/>
      </c>
      <c r="S114" s="157" t="str">
        <f t="shared" si="182"/>
        <v/>
      </c>
      <c r="T114" s="157" t="str">
        <f t="shared" si="182"/>
        <v/>
      </c>
      <c r="U114" s="157" t="str">
        <f t="shared" si="182"/>
        <v/>
      </c>
      <c r="V114" s="157" t="str">
        <f t="shared" si="182"/>
        <v/>
      </c>
      <c r="W114" s="157" t="str">
        <f t="shared" si="182"/>
        <v/>
      </c>
      <c r="X114" s="157" t="str">
        <f t="shared" si="182"/>
        <v/>
      </c>
      <c r="Y114" s="157" t="str">
        <f t="shared" si="182"/>
        <v/>
      </c>
      <c r="Z114" s="157" t="str">
        <f t="shared" si="182"/>
        <v/>
      </c>
      <c r="AA114" s="157" t="str">
        <f t="shared" si="182"/>
        <v/>
      </c>
      <c r="AB114" s="157" t="str">
        <f t="shared" si="182"/>
        <v/>
      </c>
      <c r="AC114" s="157" t="str">
        <f t="shared" si="182"/>
        <v/>
      </c>
      <c r="AD114" s="157" t="str">
        <f t="shared" si="182"/>
        <v/>
      </c>
      <c r="AE114" s="157" t="str">
        <f t="shared" si="182"/>
        <v/>
      </c>
      <c r="AF114" s="157" t="str">
        <f t="shared" si="182"/>
        <v/>
      </c>
      <c r="AG114" s="157" t="str">
        <f t="shared" si="182"/>
        <v/>
      </c>
      <c r="AH114" s="157" t="str">
        <f t="shared" si="182"/>
        <v/>
      </c>
      <c r="AI114" s="157" t="str">
        <f t="shared" si="182"/>
        <v/>
      </c>
      <c r="AJ114" s="157" t="str">
        <f t="shared" si="182"/>
        <v/>
      </c>
      <c r="AK114" s="157" t="str">
        <f t="shared" si="182"/>
        <v/>
      </c>
      <c r="AL114" s="157" t="str">
        <f t="shared" si="182"/>
        <v/>
      </c>
      <c r="AM114" s="157" t="str">
        <f t="shared" si="182"/>
        <v/>
      </c>
      <c r="AN114" s="157" t="str">
        <f t="shared" si="182"/>
        <v/>
      </c>
      <c r="AO114" s="157" t="str">
        <f t="shared" si="182"/>
        <v/>
      </c>
      <c r="AP114" s="157" t="str">
        <f t="shared" si="182"/>
        <v/>
      </c>
      <c r="AQ114" s="157" t="str">
        <f t="shared" si="182"/>
        <v/>
      </c>
      <c r="AR114" s="157" t="str">
        <f t="shared" si="182"/>
        <v/>
      </c>
      <c r="AS114" s="157" t="str">
        <f t="shared" ref="AS114:BT114" si="183">IF($C114="","",IF($K114=AS$28,AR114,AR114+SUMIF($K$31:$K$130,AS$28,$F$31:$F$130)*($G114/(SUM($G$31:$G$130)-SUMIF($K$31:$K$130,AS$28,$G$31:$G$130)))))</f>
        <v/>
      </c>
      <c r="AT114" s="157" t="str">
        <f t="shared" si="183"/>
        <v/>
      </c>
      <c r="AU114" s="157" t="str">
        <f t="shared" si="183"/>
        <v/>
      </c>
      <c r="AV114" s="157" t="str">
        <f t="shared" si="183"/>
        <v/>
      </c>
      <c r="AW114" s="157" t="str">
        <f t="shared" si="183"/>
        <v/>
      </c>
      <c r="AX114" s="157" t="str">
        <f t="shared" si="183"/>
        <v/>
      </c>
      <c r="AY114" s="157" t="str">
        <f t="shared" si="183"/>
        <v/>
      </c>
      <c r="AZ114" s="157" t="str">
        <f t="shared" si="183"/>
        <v/>
      </c>
      <c r="BA114" s="157" t="str">
        <f t="shared" si="183"/>
        <v/>
      </c>
      <c r="BB114" s="157" t="str">
        <f t="shared" si="183"/>
        <v/>
      </c>
      <c r="BC114" s="157" t="str">
        <f t="shared" si="183"/>
        <v/>
      </c>
      <c r="BD114" s="157" t="str">
        <f t="shared" si="183"/>
        <v/>
      </c>
      <c r="BE114" s="157" t="str">
        <f t="shared" si="183"/>
        <v/>
      </c>
      <c r="BF114" s="157" t="str">
        <f t="shared" si="183"/>
        <v/>
      </c>
      <c r="BG114" s="157" t="str">
        <f t="shared" si="183"/>
        <v/>
      </c>
      <c r="BH114" s="157" t="str">
        <f t="shared" si="183"/>
        <v/>
      </c>
      <c r="BI114" s="157" t="str">
        <f t="shared" si="183"/>
        <v/>
      </c>
      <c r="BJ114" s="157" t="str">
        <f t="shared" si="183"/>
        <v/>
      </c>
      <c r="BK114" s="157" t="str">
        <f t="shared" si="183"/>
        <v/>
      </c>
      <c r="BL114" s="157" t="str">
        <f t="shared" si="183"/>
        <v/>
      </c>
      <c r="BM114" s="157" t="str">
        <f t="shared" si="183"/>
        <v/>
      </c>
      <c r="BN114" s="157" t="str">
        <f t="shared" si="183"/>
        <v/>
      </c>
      <c r="BO114" s="157" t="str">
        <f t="shared" si="183"/>
        <v/>
      </c>
      <c r="BP114" s="157" t="str">
        <f t="shared" si="183"/>
        <v/>
      </c>
      <c r="BQ114" s="157" t="str">
        <f t="shared" si="183"/>
        <v/>
      </c>
      <c r="BR114" s="157" t="str">
        <f t="shared" si="183"/>
        <v/>
      </c>
      <c r="BS114" s="157" t="str">
        <f t="shared" si="183"/>
        <v/>
      </c>
      <c r="BT114" s="157" t="str">
        <f t="shared" si="183"/>
        <v/>
      </c>
    </row>
    <row r="115" spans="2:72" ht="16.5" hidden="1" thickBot="1" x14ac:dyDescent="0.3">
      <c r="B115" s="153" t="str">
        <f t="shared" si="142"/>
        <v/>
      </c>
      <c r="C115" s="143" t="str">
        <f>'הגבלה לסכום מבוקש (1)'!C115</f>
        <v/>
      </c>
      <c r="D115" s="132" t="str">
        <f>'הגבלה לסכום מבוקש (1)'!U115</f>
        <v/>
      </c>
      <c r="E115" s="144"/>
      <c r="F115" s="154" t="str">
        <f t="shared" si="143"/>
        <v/>
      </c>
      <c r="G115" s="145" t="str">
        <f t="shared" si="144"/>
        <v/>
      </c>
      <c r="H115" s="154" t="str">
        <f t="shared" si="145"/>
        <v/>
      </c>
      <c r="J115" s="155">
        <f t="shared" ca="1" si="138"/>
        <v>0</v>
      </c>
      <c r="K115" s="156">
        <f ca="1">IF(J115=1,MAX($K$30:K114)+1,0)</f>
        <v>0</v>
      </c>
      <c r="L115" s="157" t="str">
        <f t="shared" si="139"/>
        <v/>
      </c>
      <c r="M115" s="157" t="str">
        <f t="shared" ref="M115:AR115" si="184">IF($C115="","",IF($K115=M$28,L115,L115+SUMIF($K$31:$K$130,M$28,$F$31:$F$130)*($G115/(SUM($G$31:$G$130)-SUMIF($K$31:$K$130,M$28,$G$31:$G$130)))))</f>
        <v/>
      </c>
      <c r="N115" s="157" t="str">
        <f t="shared" si="184"/>
        <v/>
      </c>
      <c r="O115" s="157" t="str">
        <f t="shared" si="184"/>
        <v/>
      </c>
      <c r="P115" s="157" t="str">
        <f t="shared" si="184"/>
        <v/>
      </c>
      <c r="Q115" s="157" t="str">
        <f t="shared" si="184"/>
        <v/>
      </c>
      <c r="R115" s="157" t="str">
        <f t="shared" si="184"/>
        <v/>
      </c>
      <c r="S115" s="157" t="str">
        <f t="shared" si="184"/>
        <v/>
      </c>
      <c r="T115" s="157" t="str">
        <f t="shared" si="184"/>
        <v/>
      </c>
      <c r="U115" s="157" t="str">
        <f t="shared" si="184"/>
        <v/>
      </c>
      <c r="V115" s="157" t="str">
        <f t="shared" si="184"/>
        <v/>
      </c>
      <c r="W115" s="157" t="str">
        <f t="shared" si="184"/>
        <v/>
      </c>
      <c r="X115" s="157" t="str">
        <f t="shared" si="184"/>
        <v/>
      </c>
      <c r="Y115" s="157" t="str">
        <f t="shared" si="184"/>
        <v/>
      </c>
      <c r="Z115" s="157" t="str">
        <f t="shared" si="184"/>
        <v/>
      </c>
      <c r="AA115" s="157" t="str">
        <f t="shared" si="184"/>
        <v/>
      </c>
      <c r="AB115" s="157" t="str">
        <f t="shared" si="184"/>
        <v/>
      </c>
      <c r="AC115" s="157" t="str">
        <f t="shared" si="184"/>
        <v/>
      </c>
      <c r="AD115" s="157" t="str">
        <f t="shared" si="184"/>
        <v/>
      </c>
      <c r="AE115" s="157" t="str">
        <f t="shared" si="184"/>
        <v/>
      </c>
      <c r="AF115" s="157" t="str">
        <f t="shared" si="184"/>
        <v/>
      </c>
      <c r="AG115" s="157" t="str">
        <f t="shared" si="184"/>
        <v/>
      </c>
      <c r="AH115" s="157" t="str">
        <f t="shared" si="184"/>
        <v/>
      </c>
      <c r="AI115" s="157" t="str">
        <f t="shared" si="184"/>
        <v/>
      </c>
      <c r="AJ115" s="157" t="str">
        <f t="shared" si="184"/>
        <v/>
      </c>
      <c r="AK115" s="157" t="str">
        <f t="shared" si="184"/>
        <v/>
      </c>
      <c r="AL115" s="157" t="str">
        <f t="shared" si="184"/>
        <v/>
      </c>
      <c r="AM115" s="157" t="str">
        <f t="shared" si="184"/>
        <v/>
      </c>
      <c r="AN115" s="157" t="str">
        <f t="shared" si="184"/>
        <v/>
      </c>
      <c r="AO115" s="157" t="str">
        <f t="shared" si="184"/>
        <v/>
      </c>
      <c r="AP115" s="157" t="str">
        <f t="shared" si="184"/>
        <v/>
      </c>
      <c r="AQ115" s="157" t="str">
        <f t="shared" si="184"/>
        <v/>
      </c>
      <c r="AR115" s="157" t="str">
        <f t="shared" si="184"/>
        <v/>
      </c>
      <c r="AS115" s="157" t="str">
        <f t="shared" ref="AS115:BT115" si="185">IF($C115="","",IF($K115=AS$28,AR115,AR115+SUMIF($K$31:$K$130,AS$28,$F$31:$F$130)*($G115/(SUM($G$31:$G$130)-SUMIF($K$31:$K$130,AS$28,$G$31:$G$130)))))</f>
        <v/>
      </c>
      <c r="AT115" s="157" t="str">
        <f t="shared" si="185"/>
        <v/>
      </c>
      <c r="AU115" s="157" t="str">
        <f t="shared" si="185"/>
        <v/>
      </c>
      <c r="AV115" s="157" t="str">
        <f t="shared" si="185"/>
        <v/>
      </c>
      <c r="AW115" s="157" t="str">
        <f t="shared" si="185"/>
        <v/>
      </c>
      <c r="AX115" s="157" t="str">
        <f t="shared" si="185"/>
        <v/>
      </c>
      <c r="AY115" s="157" t="str">
        <f t="shared" si="185"/>
        <v/>
      </c>
      <c r="AZ115" s="157" t="str">
        <f t="shared" si="185"/>
        <v/>
      </c>
      <c r="BA115" s="157" t="str">
        <f t="shared" si="185"/>
        <v/>
      </c>
      <c r="BB115" s="157" t="str">
        <f t="shared" si="185"/>
        <v/>
      </c>
      <c r="BC115" s="157" t="str">
        <f t="shared" si="185"/>
        <v/>
      </c>
      <c r="BD115" s="157" t="str">
        <f t="shared" si="185"/>
        <v/>
      </c>
      <c r="BE115" s="157" t="str">
        <f t="shared" si="185"/>
        <v/>
      </c>
      <c r="BF115" s="157" t="str">
        <f t="shared" si="185"/>
        <v/>
      </c>
      <c r="BG115" s="157" t="str">
        <f t="shared" si="185"/>
        <v/>
      </c>
      <c r="BH115" s="157" t="str">
        <f t="shared" si="185"/>
        <v/>
      </c>
      <c r="BI115" s="157" t="str">
        <f t="shared" si="185"/>
        <v/>
      </c>
      <c r="BJ115" s="157" t="str">
        <f t="shared" si="185"/>
        <v/>
      </c>
      <c r="BK115" s="157" t="str">
        <f t="shared" si="185"/>
        <v/>
      </c>
      <c r="BL115" s="157" t="str">
        <f t="shared" si="185"/>
        <v/>
      </c>
      <c r="BM115" s="157" t="str">
        <f t="shared" si="185"/>
        <v/>
      </c>
      <c r="BN115" s="157" t="str">
        <f t="shared" si="185"/>
        <v/>
      </c>
      <c r="BO115" s="157" t="str">
        <f t="shared" si="185"/>
        <v/>
      </c>
      <c r="BP115" s="157" t="str">
        <f t="shared" si="185"/>
        <v/>
      </c>
      <c r="BQ115" s="157" t="str">
        <f t="shared" si="185"/>
        <v/>
      </c>
      <c r="BR115" s="157" t="str">
        <f t="shared" si="185"/>
        <v/>
      </c>
      <c r="BS115" s="157" t="str">
        <f t="shared" si="185"/>
        <v/>
      </c>
      <c r="BT115" s="157" t="str">
        <f t="shared" si="185"/>
        <v/>
      </c>
    </row>
    <row r="116" spans="2:72" ht="16.5" hidden="1" thickBot="1" x14ac:dyDescent="0.3">
      <c r="B116" s="153" t="str">
        <f t="shared" si="142"/>
        <v/>
      </c>
      <c r="C116" s="143" t="str">
        <f>'הגבלה לסכום מבוקש (1)'!C116</f>
        <v/>
      </c>
      <c r="D116" s="132" t="str">
        <f>'הגבלה לסכום מבוקש (1)'!U116</f>
        <v/>
      </c>
      <c r="E116" s="144"/>
      <c r="F116" s="154" t="str">
        <f t="shared" si="143"/>
        <v/>
      </c>
      <c r="G116" s="145" t="str">
        <f t="shared" si="144"/>
        <v/>
      </c>
      <c r="H116" s="154" t="str">
        <f t="shared" si="145"/>
        <v/>
      </c>
      <c r="J116" s="155">
        <f t="shared" ca="1" si="138"/>
        <v>0</v>
      </c>
      <c r="K116" s="156">
        <f ca="1">IF(J116=1,MAX($K$30:K115)+1,0)</f>
        <v>0</v>
      </c>
      <c r="L116" s="157" t="str">
        <f t="shared" si="139"/>
        <v/>
      </c>
      <c r="M116" s="157" t="str">
        <f t="shared" ref="M116:AR116" si="186">IF($C116="","",IF($K116=M$28,L116,L116+SUMIF($K$31:$K$130,M$28,$F$31:$F$130)*($G116/(SUM($G$31:$G$130)-SUMIF($K$31:$K$130,M$28,$G$31:$G$130)))))</f>
        <v/>
      </c>
      <c r="N116" s="157" t="str">
        <f t="shared" si="186"/>
        <v/>
      </c>
      <c r="O116" s="157" t="str">
        <f t="shared" si="186"/>
        <v/>
      </c>
      <c r="P116" s="157" t="str">
        <f t="shared" si="186"/>
        <v/>
      </c>
      <c r="Q116" s="157" t="str">
        <f t="shared" si="186"/>
        <v/>
      </c>
      <c r="R116" s="157" t="str">
        <f t="shared" si="186"/>
        <v/>
      </c>
      <c r="S116" s="157" t="str">
        <f t="shared" si="186"/>
        <v/>
      </c>
      <c r="T116" s="157" t="str">
        <f t="shared" si="186"/>
        <v/>
      </c>
      <c r="U116" s="157" t="str">
        <f t="shared" si="186"/>
        <v/>
      </c>
      <c r="V116" s="157" t="str">
        <f t="shared" si="186"/>
        <v/>
      </c>
      <c r="W116" s="157" t="str">
        <f t="shared" si="186"/>
        <v/>
      </c>
      <c r="X116" s="157" t="str">
        <f t="shared" si="186"/>
        <v/>
      </c>
      <c r="Y116" s="157" t="str">
        <f t="shared" si="186"/>
        <v/>
      </c>
      <c r="Z116" s="157" t="str">
        <f t="shared" si="186"/>
        <v/>
      </c>
      <c r="AA116" s="157" t="str">
        <f t="shared" si="186"/>
        <v/>
      </c>
      <c r="AB116" s="157" t="str">
        <f t="shared" si="186"/>
        <v/>
      </c>
      <c r="AC116" s="157" t="str">
        <f t="shared" si="186"/>
        <v/>
      </c>
      <c r="AD116" s="157" t="str">
        <f t="shared" si="186"/>
        <v/>
      </c>
      <c r="AE116" s="157" t="str">
        <f t="shared" si="186"/>
        <v/>
      </c>
      <c r="AF116" s="157" t="str">
        <f t="shared" si="186"/>
        <v/>
      </c>
      <c r="AG116" s="157" t="str">
        <f t="shared" si="186"/>
        <v/>
      </c>
      <c r="AH116" s="157" t="str">
        <f t="shared" si="186"/>
        <v/>
      </c>
      <c r="AI116" s="157" t="str">
        <f t="shared" si="186"/>
        <v/>
      </c>
      <c r="AJ116" s="157" t="str">
        <f t="shared" si="186"/>
        <v/>
      </c>
      <c r="AK116" s="157" t="str">
        <f t="shared" si="186"/>
        <v/>
      </c>
      <c r="AL116" s="157" t="str">
        <f t="shared" si="186"/>
        <v/>
      </c>
      <c r="AM116" s="157" t="str">
        <f t="shared" si="186"/>
        <v/>
      </c>
      <c r="AN116" s="157" t="str">
        <f t="shared" si="186"/>
        <v/>
      </c>
      <c r="AO116" s="157" t="str">
        <f t="shared" si="186"/>
        <v/>
      </c>
      <c r="AP116" s="157" t="str">
        <f t="shared" si="186"/>
        <v/>
      </c>
      <c r="AQ116" s="157" t="str">
        <f t="shared" si="186"/>
        <v/>
      </c>
      <c r="AR116" s="157" t="str">
        <f t="shared" si="186"/>
        <v/>
      </c>
      <c r="AS116" s="157" t="str">
        <f t="shared" ref="AS116:BT116" si="187">IF($C116="","",IF($K116=AS$28,AR116,AR116+SUMIF($K$31:$K$130,AS$28,$F$31:$F$130)*($G116/(SUM($G$31:$G$130)-SUMIF($K$31:$K$130,AS$28,$G$31:$G$130)))))</f>
        <v/>
      </c>
      <c r="AT116" s="157" t="str">
        <f t="shared" si="187"/>
        <v/>
      </c>
      <c r="AU116" s="157" t="str">
        <f t="shared" si="187"/>
        <v/>
      </c>
      <c r="AV116" s="157" t="str">
        <f t="shared" si="187"/>
        <v/>
      </c>
      <c r="AW116" s="157" t="str">
        <f t="shared" si="187"/>
        <v/>
      </c>
      <c r="AX116" s="157" t="str">
        <f t="shared" si="187"/>
        <v/>
      </c>
      <c r="AY116" s="157" t="str">
        <f t="shared" si="187"/>
        <v/>
      </c>
      <c r="AZ116" s="157" t="str">
        <f t="shared" si="187"/>
        <v/>
      </c>
      <c r="BA116" s="157" t="str">
        <f t="shared" si="187"/>
        <v/>
      </c>
      <c r="BB116" s="157" t="str">
        <f t="shared" si="187"/>
        <v/>
      </c>
      <c r="BC116" s="157" t="str">
        <f t="shared" si="187"/>
        <v/>
      </c>
      <c r="BD116" s="157" t="str">
        <f t="shared" si="187"/>
        <v/>
      </c>
      <c r="BE116" s="157" t="str">
        <f t="shared" si="187"/>
        <v/>
      </c>
      <c r="BF116" s="157" t="str">
        <f t="shared" si="187"/>
        <v/>
      </c>
      <c r="BG116" s="157" t="str">
        <f t="shared" si="187"/>
        <v/>
      </c>
      <c r="BH116" s="157" t="str">
        <f t="shared" si="187"/>
        <v/>
      </c>
      <c r="BI116" s="157" t="str">
        <f t="shared" si="187"/>
        <v/>
      </c>
      <c r="BJ116" s="157" t="str">
        <f t="shared" si="187"/>
        <v/>
      </c>
      <c r="BK116" s="157" t="str">
        <f t="shared" si="187"/>
        <v/>
      </c>
      <c r="BL116" s="157" t="str">
        <f t="shared" si="187"/>
        <v/>
      </c>
      <c r="BM116" s="157" t="str">
        <f t="shared" si="187"/>
        <v/>
      </c>
      <c r="BN116" s="157" t="str">
        <f t="shared" si="187"/>
        <v/>
      </c>
      <c r="BO116" s="157" t="str">
        <f t="shared" si="187"/>
        <v/>
      </c>
      <c r="BP116" s="157" t="str">
        <f t="shared" si="187"/>
        <v/>
      </c>
      <c r="BQ116" s="157" t="str">
        <f t="shared" si="187"/>
        <v/>
      </c>
      <c r="BR116" s="157" t="str">
        <f t="shared" si="187"/>
        <v/>
      </c>
      <c r="BS116" s="157" t="str">
        <f t="shared" si="187"/>
        <v/>
      </c>
      <c r="BT116" s="157" t="str">
        <f t="shared" si="187"/>
        <v/>
      </c>
    </row>
    <row r="117" spans="2:72" ht="16.5" hidden="1" thickBot="1" x14ac:dyDescent="0.3">
      <c r="B117" s="153" t="str">
        <f t="shared" si="142"/>
        <v/>
      </c>
      <c r="C117" s="143" t="str">
        <f>'הגבלה לסכום מבוקש (1)'!C117</f>
        <v/>
      </c>
      <c r="D117" s="132" t="str">
        <f>'הגבלה לסכום מבוקש (1)'!U117</f>
        <v/>
      </c>
      <c r="E117" s="144"/>
      <c r="F117" s="154" t="str">
        <f t="shared" si="143"/>
        <v/>
      </c>
      <c r="G117" s="145" t="str">
        <f t="shared" si="144"/>
        <v/>
      </c>
      <c r="H117" s="154" t="str">
        <f t="shared" si="145"/>
        <v/>
      </c>
      <c r="J117" s="155">
        <f t="shared" ca="1" si="138"/>
        <v>0</v>
      </c>
      <c r="K117" s="156">
        <f ca="1">IF(J117=1,MAX($K$30:K116)+1,0)</f>
        <v>0</v>
      </c>
      <c r="L117" s="157" t="str">
        <f t="shared" si="139"/>
        <v/>
      </c>
      <c r="M117" s="157" t="str">
        <f t="shared" ref="M117:AR117" si="188">IF($C117="","",IF($K117=M$28,L117,L117+SUMIF($K$31:$K$130,M$28,$F$31:$F$130)*($G117/(SUM($G$31:$G$130)-SUMIF($K$31:$K$130,M$28,$G$31:$G$130)))))</f>
        <v/>
      </c>
      <c r="N117" s="157" t="str">
        <f t="shared" si="188"/>
        <v/>
      </c>
      <c r="O117" s="157" t="str">
        <f t="shared" si="188"/>
        <v/>
      </c>
      <c r="P117" s="157" t="str">
        <f t="shared" si="188"/>
        <v/>
      </c>
      <c r="Q117" s="157" t="str">
        <f t="shared" si="188"/>
        <v/>
      </c>
      <c r="R117" s="157" t="str">
        <f t="shared" si="188"/>
        <v/>
      </c>
      <c r="S117" s="157" t="str">
        <f t="shared" si="188"/>
        <v/>
      </c>
      <c r="T117" s="157" t="str">
        <f t="shared" si="188"/>
        <v/>
      </c>
      <c r="U117" s="157" t="str">
        <f t="shared" si="188"/>
        <v/>
      </c>
      <c r="V117" s="157" t="str">
        <f t="shared" si="188"/>
        <v/>
      </c>
      <c r="W117" s="157" t="str">
        <f t="shared" si="188"/>
        <v/>
      </c>
      <c r="X117" s="157" t="str">
        <f t="shared" si="188"/>
        <v/>
      </c>
      <c r="Y117" s="157" t="str">
        <f t="shared" si="188"/>
        <v/>
      </c>
      <c r="Z117" s="157" t="str">
        <f t="shared" si="188"/>
        <v/>
      </c>
      <c r="AA117" s="157" t="str">
        <f t="shared" si="188"/>
        <v/>
      </c>
      <c r="AB117" s="157" t="str">
        <f t="shared" si="188"/>
        <v/>
      </c>
      <c r="AC117" s="157" t="str">
        <f t="shared" si="188"/>
        <v/>
      </c>
      <c r="AD117" s="157" t="str">
        <f t="shared" si="188"/>
        <v/>
      </c>
      <c r="AE117" s="157" t="str">
        <f t="shared" si="188"/>
        <v/>
      </c>
      <c r="AF117" s="157" t="str">
        <f t="shared" si="188"/>
        <v/>
      </c>
      <c r="AG117" s="157" t="str">
        <f t="shared" si="188"/>
        <v/>
      </c>
      <c r="AH117" s="157" t="str">
        <f t="shared" si="188"/>
        <v/>
      </c>
      <c r="AI117" s="157" t="str">
        <f t="shared" si="188"/>
        <v/>
      </c>
      <c r="AJ117" s="157" t="str">
        <f t="shared" si="188"/>
        <v/>
      </c>
      <c r="AK117" s="157" t="str">
        <f t="shared" si="188"/>
        <v/>
      </c>
      <c r="AL117" s="157" t="str">
        <f t="shared" si="188"/>
        <v/>
      </c>
      <c r="AM117" s="157" t="str">
        <f t="shared" si="188"/>
        <v/>
      </c>
      <c r="AN117" s="157" t="str">
        <f t="shared" si="188"/>
        <v/>
      </c>
      <c r="AO117" s="157" t="str">
        <f t="shared" si="188"/>
        <v/>
      </c>
      <c r="AP117" s="157" t="str">
        <f t="shared" si="188"/>
        <v/>
      </c>
      <c r="AQ117" s="157" t="str">
        <f t="shared" si="188"/>
        <v/>
      </c>
      <c r="AR117" s="157" t="str">
        <f t="shared" si="188"/>
        <v/>
      </c>
      <c r="AS117" s="157" t="str">
        <f t="shared" ref="AS117:BT117" si="189">IF($C117="","",IF($K117=AS$28,AR117,AR117+SUMIF($K$31:$K$130,AS$28,$F$31:$F$130)*($G117/(SUM($G$31:$G$130)-SUMIF($K$31:$K$130,AS$28,$G$31:$G$130)))))</f>
        <v/>
      </c>
      <c r="AT117" s="157" t="str">
        <f t="shared" si="189"/>
        <v/>
      </c>
      <c r="AU117" s="157" t="str">
        <f t="shared" si="189"/>
        <v/>
      </c>
      <c r="AV117" s="157" t="str">
        <f t="shared" si="189"/>
        <v/>
      </c>
      <c r="AW117" s="157" t="str">
        <f t="shared" si="189"/>
        <v/>
      </c>
      <c r="AX117" s="157" t="str">
        <f t="shared" si="189"/>
        <v/>
      </c>
      <c r="AY117" s="157" t="str">
        <f t="shared" si="189"/>
        <v/>
      </c>
      <c r="AZ117" s="157" t="str">
        <f t="shared" si="189"/>
        <v/>
      </c>
      <c r="BA117" s="157" t="str">
        <f t="shared" si="189"/>
        <v/>
      </c>
      <c r="BB117" s="157" t="str">
        <f t="shared" si="189"/>
        <v/>
      </c>
      <c r="BC117" s="157" t="str">
        <f t="shared" si="189"/>
        <v/>
      </c>
      <c r="BD117" s="157" t="str">
        <f t="shared" si="189"/>
        <v/>
      </c>
      <c r="BE117" s="157" t="str">
        <f t="shared" si="189"/>
        <v/>
      </c>
      <c r="BF117" s="157" t="str">
        <f t="shared" si="189"/>
        <v/>
      </c>
      <c r="BG117" s="157" t="str">
        <f t="shared" si="189"/>
        <v/>
      </c>
      <c r="BH117" s="157" t="str">
        <f t="shared" si="189"/>
        <v/>
      </c>
      <c r="BI117" s="157" t="str">
        <f t="shared" si="189"/>
        <v/>
      </c>
      <c r="BJ117" s="157" t="str">
        <f t="shared" si="189"/>
        <v/>
      </c>
      <c r="BK117" s="157" t="str">
        <f t="shared" si="189"/>
        <v/>
      </c>
      <c r="BL117" s="157" t="str">
        <f t="shared" si="189"/>
        <v/>
      </c>
      <c r="BM117" s="157" t="str">
        <f t="shared" si="189"/>
        <v/>
      </c>
      <c r="BN117" s="157" t="str">
        <f t="shared" si="189"/>
        <v/>
      </c>
      <c r="BO117" s="157" t="str">
        <f t="shared" si="189"/>
        <v/>
      </c>
      <c r="BP117" s="157" t="str">
        <f t="shared" si="189"/>
        <v/>
      </c>
      <c r="BQ117" s="157" t="str">
        <f t="shared" si="189"/>
        <v/>
      </c>
      <c r="BR117" s="157" t="str">
        <f t="shared" si="189"/>
        <v/>
      </c>
      <c r="BS117" s="157" t="str">
        <f t="shared" si="189"/>
        <v/>
      </c>
      <c r="BT117" s="157" t="str">
        <f t="shared" si="189"/>
        <v/>
      </c>
    </row>
    <row r="118" spans="2:72" ht="16.5" hidden="1" thickBot="1" x14ac:dyDescent="0.3">
      <c r="B118" s="153" t="str">
        <f t="shared" si="142"/>
        <v/>
      </c>
      <c r="C118" s="143" t="str">
        <f>'הגבלה לסכום מבוקש (1)'!C118</f>
        <v/>
      </c>
      <c r="D118" s="132" t="str">
        <f>'הגבלה לסכום מבוקש (1)'!U118</f>
        <v/>
      </c>
      <c r="E118" s="144"/>
      <c r="F118" s="154" t="str">
        <f t="shared" si="143"/>
        <v/>
      </c>
      <c r="G118" s="145" t="str">
        <f t="shared" si="144"/>
        <v/>
      </c>
      <c r="H118" s="154" t="str">
        <f t="shared" si="145"/>
        <v/>
      </c>
      <c r="J118" s="155">
        <f t="shared" ca="1" si="138"/>
        <v>0</v>
      </c>
      <c r="K118" s="156">
        <f ca="1">IF(J118=1,MAX($K$30:K117)+1,0)</f>
        <v>0</v>
      </c>
      <c r="L118" s="157" t="str">
        <f t="shared" si="139"/>
        <v/>
      </c>
      <c r="M118" s="157" t="str">
        <f t="shared" ref="M118:AR118" si="190">IF($C118="","",IF($K118=M$28,L118,L118+SUMIF($K$31:$K$130,M$28,$F$31:$F$130)*($G118/(SUM($G$31:$G$130)-SUMIF($K$31:$K$130,M$28,$G$31:$G$130)))))</f>
        <v/>
      </c>
      <c r="N118" s="157" t="str">
        <f t="shared" si="190"/>
        <v/>
      </c>
      <c r="O118" s="157" t="str">
        <f t="shared" si="190"/>
        <v/>
      </c>
      <c r="P118" s="157" t="str">
        <f t="shared" si="190"/>
        <v/>
      </c>
      <c r="Q118" s="157" t="str">
        <f t="shared" si="190"/>
        <v/>
      </c>
      <c r="R118" s="157" t="str">
        <f t="shared" si="190"/>
        <v/>
      </c>
      <c r="S118" s="157" t="str">
        <f t="shared" si="190"/>
        <v/>
      </c>
      <c r="T118" s="157" t="str">
        <f t="shared" si="190"/>
        <v/>
      </c>
      <c r="U118" s="157" t="str">
        <f t="shared" si="190"/>
        <v/>
      </c>
      <c r="V118" s="157" t="str">
        <f t="shared" si="190"/>
        <v/>
      </c>
      <c r="W118" s="157" t="str">
        <f t="shared" si="190"/>
        <v/>
      </c>
      <c r="X118" s="157" t="str">
        <f t="shared" si="190"/>
        <v/>
      </c>
      <c r="Y118" s="157" t="str">
        <f t="shared" si="190"/>
        <v/>
      </c>
      <c r="Z118" s="157" t="str">
        <f t="shared" si="190"/>
        <v/>
      </c>
      <c r="AA118" s="157" t="str">
        <f t="shared" si="190"/>
        <v/>
      </c>
      <c r="AB118" s="157" t="str">
        <f t="shared" si="190"/>
        <v/>
      </c>
      <c r="AC118" s="157" t="str">
        <f t="shared" si="190"/>
        <v/>
      </c>
      <c r="AD118" s="157" t="str">
        <f t="shared" si="190"/>
        <v/>
      </c>
      <c r="AE118" s="157" t="str">
        <f t="shared" si="190"/>
        <v/>
      </c>
      <c r="AF118" s="157" t="str">
        <f t="shared" si="190"/>
        <v/>
      </c>
      <c r="AG118" s="157" t="str">
        <f t="shared" si="190"/>
        <v/>
      </c>
      <c r="AH118" s="157" t="str">
        <f t="shared" si="190"/>
        <v/>
      </c>
      <c r="AI118" s="157" t="str">
        <f t="shared" si="190"/>
        <v/>
      </c>
      <c r="AJ118" s="157" t="str">
        <f t="shared" si="190"/>
        <v/>
      </c>
      <c r="AK118" s="157" t="str">
        <f t="shared" si="190"/>
        <v/>
      </c>
      <c r="AL118" s="157" t="str">
        <f t="shared" si="190"/>
        <v/>
      </c>
      <c r="AM118" s="157" t="str">
        <f t="shared" si="190"/>
        <v/>
      </c>
      <c r="AN118" s="157" t="str">
        <f t="shared" si="190"/>
        <v/>
      </c>
      <c r="AO118" s="157" t="str">
        <f t="shared" si="190"/>
        <v/>
      </c>
      <c r="AP118" s="157" t="str">
        <f t="shared" si="190"/>
        <v/>
      </c>
      <c r="AQ118" s="157" t="str">
        <f t="shared" si="190"/>
        <v/>
      </c>
      <c r="AR118" s="157" t="str">
        <f t="shared" si="190"/>
        <v/>
      </c>
      <c r="AS118" s="157" t="str">
        <f t="shared" ref="AS118:BT118" si="191">IF($C118="","",IF($K118=AS$28,AR118,AR118+SUMIF($K$31:$K$130,AS$28,$F$31:$F$130)*($G118/(SUM($G$31:$G$130)-SUMIF($K$31:$K$130,AS$28,$G$31:$G$130)))))</f>
        <v/>
      </c>
      <c r="AT118" s="157" t="str">
        <f t="shared" si="191"/>
        <v/>
      </c>
      <c r="AU118" s="157" t="str">
        <f t="shared" si="191"/>
        <v/>
      </c>
      <c r="AV118" s="157" t="str">
        <f t="shared" si="191"/>
        <v/>
      </c>
      <c r="AW118" s="157" t="str">
        <f t="shared" si="191"/>
        <v/>
      </c>
      <c r="AX118" s="157" t="str">
        <f t="shared" si="191"/>
        <v/>
      </c>
      <c r="AY118" s="157" t="str">
        <f t="shared" si="191"/>
        <v/>
      </c>
      <c r="AZ118" s="157" t="str">
        <f t="shared" si="191"/>
        <v/>
      </c>
      <c r="BA118" s="157" t="str">
        <f t="shared" si="191"/>
        <v/>
      </c>
      <c r="BB118" s="157" t="str">
        <f t="shared" si="191"/>
        <v/>
      </c>
      <c r="BC118" s="157" t="str">
        <f t="shared" si="191"/>
        <v/>
      </c>
      <c r="BD118" s="157" t="str">
        <f t="shared" si="191"/>
        <v/>
      </c>
      <c r="BE118" s="157" t="str">
        <f t="shared" si="191"/>
        <v/>
      </c>
      <c r="BF118" s="157" t="str">
        <f t="shared" si="191"/>
        <v/>
      </c>
      <c r="BG118" s="157" t="str">
        <f t="shared" si="191"/>
        <v/>
      </c>
      <c r="BH118" s="157" t="str">
        <f t="shared" si="191"/>
        <v/>
      </c>
      <c r="BI118" s="157" t="str">
        <f t="shared" si="191"/>
        <v/>
      </c>
      <c r="BJ118" s="157" t="str">
        <f t="shared" si="191"/>
        <v/>
      </c>
      <c r="BK118" s="157" t="str">
        <f t="shared" si="191"/>
        <v/>
      </c>
      <c r="BL118" s="157" t="str">
        <f t="shared" si="191"/>
        <v/>
      </c>
      <c r="BM118" s="157" t="str">
        <f t="shared" si="191"/>
        <v/>
      </c>
      <c r="BN118" s="157" t="str">
        <f t="shared" si="191"/>
        <v/>
      </c>
      <c r="BO118" s="157" t="str">
        <f t="shared" si="191"/>
        <v/>
      </c>
      <c r="BP118" s="157" t="str">
        <f t="shared" si="191"/>
        <v/>
      </c>
      <c r="BQ118" s="157" t="str">
        <f t="shared" si="191"/>
        <v/>
      </c>
      <c r="BR118" s="157" t="str">
        <f t="shared" si="191"/>
        <v/>
      </c>
      <c r="BS118" s="157" t="str">
        <f t="shared" si="191"/>
        <v/>
      </c>
      <c r="BT118" s="157" t="str">
        <f t="shared" si="191"/>
        <v/>
      </c>
    </row>
    <row r="119" spans="2:72" ht="16.5" hidden="1" thickBot="1" x14ac:dyDescent="0.3">
      <c r="B119" s="153" t="str">
        <f t="shared" si="142"/>
        <v/>
      </c>
      <c r="C119" s="143" t="str">
        <f>'הגבלה לסכום מבוקש (1)'!C119</f>
        <v/>
      </c>
      <c r="D119" s="132" t="str">
        <f>'הגבלה לסכום מבוקש (1)'!U119</f>
        <v/>
      </c>
      <c r="E119" s="144"/>
      <c r="F119" s="154" t="str">
        <f t="shared" si="143"/>
        <v/>
      </c>
      <c r="G119" s="145" t="str">
        <f t="shared" si="144"/>
        <v/>
      </c>
      <c r="H119" s="154" t="str">
        <f t="shared" si="145"/>
        <v/>
      </c>
      <c r="J119" s="155">
        <f t="shared" ca="1" si="138"/>
        <v>0</v>
      </c>
      <c r="K119" s="156">
        <f ca="1">IF(J119=1,MAX($K$30:K118)+1,0)</f>
        <v>0</v>
      </c>
      <c r="L119" s="157" t="str">
        <f t="shared" si="139"/>
        <v/>
      </c>
      <c r="M119" s="157" t="str">
        <f t="shared" ref="M119:AR119" si="192">IF($C119="","",IF($K119=M$28,L119,L119+SUMIF($K$31:$K$130,M$28,$F$31:$F$130)*($G119/(SUM($G$31:$G$130)-SUMIF($K$31:$K$130,M$28,$G$31:$G$130)))))</f>
        <v/>
      </c>
      <c r="N119" s="157" t="str">
        <f t="shared" si="192"/>
        <v/>
      </c>
      <c r="O119" s="157" t="str">
        <f t="shared" si="192"/>
        <v/>
      </c>
      <c r="P119" s="157" t="str">
        <f t="shared" si="192"/>
        <v/>
      </c>
      <c r="Q119" s="157" t="str">
        <f t="shared" si="192"/>
        <v/>
      </c>
      <c r="R119" s="157" t="str">
        <f t="shared" si="192"/>
        <v/>
      </c>
      <c r="S119" s="157" t="str">
        <f t="shared" si="192"/>
        <v/>
      </c>
      <c r="T119" s="157" t="str">
        <f t="shared" si="192"/>
        <v/>
      </c>
      <c r="U119" s="157" t="str">
        <f t="shared" si="192"/>
        <v/>
      </c>
      <c r="V119" s="157" t="str">
        <f t="shared" si="192"/>
        <v/>
      </c>
      <c r="W119" s="157" t="str">
        <f t="shared" si="192"/>
        <v/>
      </c>
      <c r="X119" s="157" t="str">
        <f t="shared" si="192"/>
        <v/>
      </c>
      <c r="Y119" s="157" t="str">
        <f t="shared" si="192"/>
        <v/>
      </c>
      <c r="Z119" s="157" t="str">
        <f t="shared" si="192"/>
        <v/>
      </c>
      <c r="AA119" s="157" t="str">
        <f t="shared" si="192"/>
        <v/>
      </c>
      <c r="AB119" s="157" t="str">
        <f t="shared" si="192"/>
        <v/>
      </c>
      <c r="AC119" s="157" t="str">
        <f t="shared" si="192"/>
        <v/>
      </c>
      <c r="AD119" s="157" t="str">
        <f t="shared" si="192"/>
        <v/>
      </c>
      <c r="AE119" s="157" t="str">
        <f t="shared" si="192"/>
        <v/>
      </c>
      <c r="AF119" s="157" t="str">
        <f t="shared" si="192"/>
        <v/>
      </c>
      <c r="AG119" s="157" t="str">
        <f t="shared" si="192"/>
        <v/>
      </c>
      <c r="AH119" s="157" t="str">
        <f t="shared" si="192"/>
        <v/>
      </c>
      <c r="AI119" s="157" t="str">
        <f t="shared" si="192"/>
        <v/>
      </c>
      <c r="AJ119" s="157" t="str">
        <f t="shared" si="192"/>
        <v/>
      </c>
      <c r="AK119" s="157" t="str">
        <f t="shared" si="192"/>
        <v/>
      </c>
      <c r="AL119" s="157" t="str">
        <f t="shared" si="192"/>
        <v/>
      </c>
      <c r="AM119" s="157" t="str">
        <f t="shared" si="192"/>
        <v/>
      </c>
      <c r="AN119" s="157" t="str">
        <f t="shared" si="192"/>
        <v/>
      </c>
      <c r="AO119" s="157" t="str">
        <f t="shared" si="192"/>
        <v/>
      </c>
      <c r="AP119" s="157" t="str">
        <f t="shared" si="192"/>
        <v/>
      </c>
      <c r="AQ119" s="157" t="str">
        <f t="shared" si="192"/>
        <v/>
      </c>
      <c r="AR119" s="157" t="str">
        <f t="shared" si="192"/>
        <v/>
      </c>
      <c r="AS119" s="157" t="str">
        <f t="shared" ref="AS119:BT119" si="193">IF($C119="","",IF($K119=AS$28,AR119,AR119+SUMIF($K$31:$K$130,AS$28,$F$31:$F$130)*($G119/(SUM($G$31:$G$130)-SUMIF($K$31:$K$130,AS$28,$G$31:$G$130)))))</f>
        <v/>
      </c>
      <c r="AT119" s="157" t="str">
        <f t="shared" si="193"/>
        <v/>
      </c>
      <c r="AU119" s="157" t="str">
        <f t="shared" si="193"/>
        <v/>
      </c>
      <c r="AV119" s="157" t="str">
        <f t="shared" si="193"/>
        <v/>
      </c>
      <c r="AW119" s="157" t="str">
        <f t="shared" si="193"/>
        <v/>
      </c>
      <c r="AX119" s="157" t="str">
        <f t="shared" si="193"/>
        <v/>
      </c>
      <c r="AY119" s="157" t="str">
        <f t="shared" si="193"/>
        <v/>
      </c>
      <c r="AZ119" s="157" t="str">
        <f t="shared" si="193"/>
        <v/>
      </c>
      <c r="BA119" s="157" t="str">
        <f t="shared" si="193"/>
        <v/>
      </c>
      <c r="BB119" s="157" t="str">
        <f t="shared" si="193"/>
        <v/>
      </c>
      <c r="BC119" s="157" t="str">
        <f t="shared" si="193"/>
        <v/>
      </c>
      <c r="BD119" s="157" t="str">
        <f t="shared" si="193"/>
        <v/>
      </c>
      <c r="BE119" s="157" t="str">
        <f t="shared" si="193"/>
        <v/>
      </c>
      <c r="BF119" s="157" t="str">
        <f t="shared" si="193"/>
        <v/>
      </c>
      <c r="BG119" s="157" t="str">
        <f t="shared" si="193"/>
        <v/>
      </c>
      <c r="BH119" s="157" t="str">
        <f t="shared" si="193"/>
        <v/>
      </c>
      <c r="BI119" s="157" t="str">
        <f t="shared" si="193"/>
        <v/>
      </c>
      <c r="BJ119" s="157" t="str">
        <f t="shared" si="193"/>
        <v/>
      </c>
      <c r="BK119" s="157" t="str">
        <f t="shared" si="193"/>
        <v/>
      </c>
      <c r="BL119" s="157" t="str">
        <f t="shared" si="193"/>
        <v/>
      </c>
      <c r="BM119" s="157" t="str">
        <f t="shared" si="193"/>
        <v/>
      </c>
      <c r="BN119" s="157" t="str">
        <f t="shared" si="193"/>
        <v/>
      </c>
      <c r="BO119" s="157" t="str">
        <f t="shared" si="193"/>
        <v/>
      </c>
      <c r="BP119" s="157" t="str">
        <f t="shared" si="193"/>
        <v/>
      </c>
      <c r="BQ119" s="157" t="str">
        <f t="shared" si="193"/>
        <v/>
      </c>
      <c r="BR119" s="157" t="str">
        <f t="shared" si="193"/>
        <v/>
      </c>
      <c r="BS119" s="157" t="str">
        <f t="shared" si="193"/>
        <v/>
      </c>
      <c r="BT119" s="157" t="str">
        <f t="shared" si="193"/>
        <v/>
      </c>
    </row>
    <row r="120" spans="2:72" ht="16.5" hidden="1" thickBot="1" x14ac:dyDescent="0.3">
      <c r="B120" s="153" t="str">
        <f t="shared" si="142"/>
        <v/>
      </c>
      <c r="C120" s="143" t="str">
        <f>'הגבלה לסכום מבוקש (1)'!C120</f>
        <v/>
      </c>
      <c r="D120" s="132" t="str">
        <f>'הגבלה לסכום מבוקש (1)'!U120</f>
        <v/>
      </c>
      <c r="E120" s="144"/>
      <c r="F120" s="154" t="str">
        <f t="shared" si="143"/>
        <v/>
      </c>
      <c r="G120" s="145" t="str">
        <f t="shared" si="144"/>
        <v/>
      </c>
      <c r="H120" s="154" t="str">
        <f t="shared" si="145"/>
        <v/>
      </c>
      <c r="J120" s="155">
        <f t="shared" ca="1" si="138"/>
        <v>0</v>
      </c>
      <c r="K120" s="156">
        <f ca="1">IF(J120=1,MAX($K$30:K119)+1,0)</f>
        <v>0</v>
      </c>
      <c r="L120" s="157" t="str">
        <f t="shared" si="139"/>
        <v/>
      </c>
      <c r="M120" s="157" t="str">
        <f t="shared" ref="M120:AR120" si="194">IF($C120="","",IF($K120=M$28,L120,L120+SUMIF($K$31:$K$130,M$28,$F$31:$F$130)*($G120/(SUM($G$31:$G$130)-SUMIF($K$31:$K$130,M$28,$G$31:$G$130)))))</f>
        <v/>
      </c>
      <c r="N120" s="157" t="str">
        <f t="shared" si="194"/>
        <v/>
      </c>
      <c r="O120" s="157" t="str">
        <f t="shared" si="194"/>
        <v/>
      </c>
      <c r="P120" s="157" t="str">
        <f t="shared" si="194"/>
        <v/>
      </c>
      <c r="Q120" s="157" t="str">
        <f t="shared" si="194"/>
        <v/>
      </c>
      <c r="R120" s="157" t="str">
        <f t="shared" si="194"/>
        <v/>
      </c>
      <c r="S120" s="157" t="str">
        <f t="shared" si="194"/>
        <v/>
      </c>
      <c r="T120" s="157" t="str">
        <f t="shared" si="194"/>
        <v/>
      </c>
      <c r="U120" s="157" t="str">
        <f t="shared" si="194"/>
        <v/>
      </c>
      <c r="V120" s="157" t="str">
        <f t="shared" si="194"/>
        <v/>
      </c>
      <c r="W120" s="157" t="str">
        <f t="shared" si="194"/>
        <v/>
      </c>
      <c r="X120" s="157" t="str">
        <f t="shared" si="194"/>
        <v/>
      </c>
      <c r="Y120" s="157" t="str">
        <f t="shared" si="194"/>
        <v/>
      </c>
      <c r="Z120" s="157" t="str">
        <f t="shared" si="194"/>
        <v/>
      </c>
      <c r="AA120" s="157" t="str">
        <f t="shared" si="194"/>
        <v/>
      </c>
      <c r="AB120" s="157" t="str">
        <f t="shared" si="194"/>
        <v/>
      </c>
      <c r="AC120" s="157" t="str">
        <f t="shared" si="194"/>
        <v/>
      </c>
      <c r="AD120" s="157" t="str">
        <f t="shared" si="194"/>
        <v/>
      </c>
      <c r="AE120" s="157" t="str">
        <f t="shared" si="194"/>
        <v/>
      </c>
      <c r="AF120" s="157" t="str">
        <f t="shared" si="194"/>
        <v/>
      </c>
      <c r="AG120" s="157" t="str">
        <f t="shared" si="194"/>
        <v/>
      </c>
      <c r="AH120" s="157" t="str">
        <f t="shared" si="194"/>
        <v/>
      </c>
      <c r="AI120" s="157" t="str">
        <f t="shared" si="194"/>
        <v/>
      </c>
      <c r="AJ120" s="157" t="str">
        <f t="shared" si="194"/>
        <v/>
      </c>
      <c r="AK120" s="157" t="str">
        <f t="shared" si="194"/>
        <v/>
      </c>
      <c r="AL120" s="157" t="str">
        <f t="shared" si="194"/>
        <v/>
      </c>
      <c r="AM120" s="157" t="str">
        <f t="shared" si="194"/>
        <v/>
      </c>
      <c r="AN120" s="157" t="str">
        <f t="shared" si="194"/>
        <v/>
      </c>
      <c r="AO120" s="157" t="str">
        <f t="shared" si="194"/>
        <v/>
      </c>
      <c r="AP120" s="157" t="str">
        <f t="shared" si="194"/>
        <v/>
      </c>
      <c r="AQ120" s="157" t="str">
        <f t="shared" si="194"/>
        <v/>
      </c>
      <c r="AR120" s="157" t="str">
        <f t="shared" si="194"/>
        <v/>
      </c>
      <c r="AS120" s="157" t="str">
        <f t="shared" ref="AS120:BT120" si="195">IF($C120="","",IF($K120=AS$28,AR120,AR120+SUMIF($K$31:$K$130,AS$28,$F$31:$F$130)*($G120/(SUM($G$31:$G$130)-SUMIF($K$31:$K$130,AS$28,$G$31:$G$130)))))</f>
        <v/>
      </c>
      <c r="AT120" s="157" t="str">
        <f t="shared" si="195"/>
        <v/>
      </c>
      <c r="AU120" s="157" t="str">
        <f t="shared" si="195"/>
        <v/>
      </c>
      <c r="AV120" s="157" t="str">
        <f t="shared" si="195"/>
        <v/>
      </c>
      <c r="AW120" s="157" t="str">
        <f t="shared" si="195"/>
        <v/>
      </c>
      <c r="AX120" s="157" t="str">
        <f t="shared" si="195"/>
        <v/>
      </c>
      <c r="AY120" s="157" t="str">
        <f t="shared" si="195"/>
        <v/>
      </c>
      <c r="AZ120" s="157" t="str">
        <f t="shared" si="195"/>
        <v/>
      </c>
      <c r="BA120" s="157" t="str">
        <f t="shared" si="195"/>
        <v/>
      </c>
      <c r="BB120" s="157" t="str">
        <f t="shared" si="195"/>
        <v/>
      </c>
      <c r="BC120" s="157" t="str">
        <f t="shared" si="195"/>
        <v/>
      </c>
      <c r="BD120" s="157" t="str">
        <f t="shared" si="195"/>
        <v/>
      </c>
      <c r="BE120" s="157" t="str">
        <f t="shared" si="195"/>
        <v/>
      </c>
      <c r="BF120" s="157" t="str">
        <f t="shared" si="195"/>
        <v/>
      </c>
      <c r="BG120" s="157" t="str">
        <f t="shared" si="195"/>
        <v/>
      </c>
      <c r="BH120" s="157" t="str">
        <f t="shared" si="195"/>
        <v/>
      </c>
      <c r="BI120" s="157" t="str">
        <f t="shared" si="195"/>
        <v/>
      </c>
      <c r="BJ120" s="157" t="str">
        <f t="shared" si="195"/>
        <v/>
      </c>
      <c r="BK120" s="157" t="str">
        <f t="shared" si="195"/>
        <v/>
      </c>
      <c r="BL120" s="157" t="str">
        <f t="shared" si="195"/>
        <v/>
      </c>
      <c r="BM120" s="157" t="str">
        <f t="shared" si="195"/>
        <v/>
      </c>
      <c r="BN120" s="157" t="str">
        <f t="shared" si="195"/>
        <v/>
      </c>
      <c r="BO120" s="157" t="str">
        <f t="shared" si="195"/>
        <v/>
      </c>
      <c r="BP120" s="157" t="str">
        <f t="shared" si="195"/>
        <v/>
      </c>
      <c r="BQ120" s="157" t="str">
        <f t="shared" si="195"/>
        <v/>
      </c>
      <c r="BR120" s="157" t="str">
        <f t="shared" si="195"/>
        <v/>
      </c>
      <c r="BS120" s="157" t="str">
        <f t="shared" si="195"/>
        <v/>
      </c>
      <c r="BT120" s="157" t="str">
        <f t="shared" si="195"/>
        <v/>
      </c>
    </row>
    <row r="121" spans="2:72" ht="16.5" hidden="1" thickBot="1" x14ac:dyDescent="0.3">
      <c r="B121" s="153" t="str">
        <f t="shared" si="142"/>
        <v/>
      </c>
      <c r="C121" s="143" t="str">
        <f>'הגבלה לסכום מבוקש (1)'!C121</f>
        <v/>
      </c>
      <c r="D121" s="132" t="str">
        <f>'הגבלה לסכום מבוקש (1)'!U121</f>
        <v/>
      </c>
      <c r="E121" s="144"/>
      <c r="F121" s="154" t="str">
        <f t="shared" si="143"/>
        <v/>
      </c>
      <c r="G121" s="145" t="str">
        <f t="shared" si="144"/>
        <v/>
      </c>
      <c r="H121" s="154" t="str">
        <f t="shared" si="145"/>
        <v/>
      </c>
      <c r="J121" s="155">
        <f t="shared" ca="1" si="138"/>
        <v>0</v>
      </c>
      <c r="K121" s="156">
        <f ca="1">IF(J121=1,MAX($K$30:K120)+1,0)</f>
        <v>0</v>
      </c>
      <c r="L121" s="157" t="str">
        <f t="shared" si="139"/>
        <v/>
      </c>
      <c r="M121" s="157" t="str">
        <f t="shared" ref="M121:AR121" si="196">IF($C121="","",IF($K121=M$28,L121,L121+SUMIF($K$31:$K$130,M$28,$F$31:$F$130)*($G121/(SUM($G$31:$G$130)-SUMIF($K$31:$K$130,M$28,$G$31:$G$130)))))</f>
        <v/>
      </c>
      <c r="N121" s="157" t="str">
        <f t="shared" si="196"/>
        <v/>
      </c>
      <c r="O121" s="157" t="str">
        <f t="shared" si="196"/>
        <v/>
      </c>
      <c r="P121" s="157" t="str">
        <f t="shared" si="196"/>
        <v/>
      </c>
      <c r="Q121" s="157" t="str">
        <f t="shared" si="196"/>
        <v/>
      </c>
      <c r="R121" s="157" t="str">
        <f t="shared" si="196"/>
        <v/>
      </c>
      <c r="S121" s="157" t="str">
        <f t="shared" si="196"/>
        <v/>
      </c>
      <c r="T121" s="157" t="str">
        <f t="shared" si="196"/>
        <v/>
      </c>
      <c r="U121" s="157" t="str">
        <f t="shared" si="196"/>
        <v/>
      </c>
      <c r="V121" s="157" t="str">
        <f t="shared" si="196"/>
        <v/>
      </c>
      <c r="W121" s="157" t="str">
        <f t="shared" si="196"/>
        <v/>
      </c>
      <c r="X121" s="157" t="str">
        <f t="shared" si="196"/>
        <v/>
      </c>
      <c r="Y121" s="157" t="str">
        <f t="shared" si="196"/>
        <v/>
      </c>
      <c r="Z121" s="157" t="str">
        <f t="shared" si="196"/>
        <v/>
      </c>
      <c r="AA121" s="157" t="str">
        <f t="shared" si="196"/>
        <v/>
      </c>
      <c r="AB121" s="157" t="str">
        <f t="shared" si="196"/>
        <v/>
      </c>
      <c r="AC121" s="157" t="str">
        <f t="shared" si="196"/>
        <v/>
      </c>
      <c r="AD121" s="157" t="str">
        <f t="shared" si="196"/>
        <v/>
      </c>
      <c r="AE121" s="157" t="str">
        <f t="shared" si="196"/>
        <v/>
      </c>
      <c r="AF121" s="157" t="str">
        <f t="shared" si="196"/>
        <v/>
      </c>
      <c r="AG121" s="157" t="str">
        <f t="shared" si="196"/>
        <v/>
      </c>
      <c r="AH121" s="157" t="str">
        <f t="shared" si="196"/>
        <v/>
      </c>
      <c r="AI121" s="157" t="str">
        <f t="shared" si="196"/>
        <v/>
      </c>
      <c r="AJ121" s="157" t="str">
        <f t="shared" si="196"/>
        <v/>
      </c>
      <c r="AK121" s="157" t="str">
        <f t="shared" si="196"/>
        <v/>
      </c>
      <c r="AL121" s="157" t="str">
        <f t="shared" si="196"/>
        <v/>
      </c>
      <c r="AM121" s="157" t="str">
        <f t="shared" si="196"/>
        <v/>
      </c>
      <c r="AN121" s="157" t="str">
        <f t="shared" si="196"/>
        <v/>
      </c>
      <c r="AO121" s="157" t="str">
        <f t="shared" si="196"/>
        <v/>
      </c>
      <c r="AP121" s="157" t="str">
        <f t="shared" si="196"/>
        <v/>
      </c>
      <c r="AQ121" s="157" t="str">
        <f t="shared" si="196"/>
        <v/>
      </c>
      <c r="AR121" s="157" t="str">
        <f t="shared" si="196"/>
        <v/>
      </c>
      <c r="AS121" s="157" t="str">
        <f t="shared" ref="AS121:BT121" si="197">IF($C121="","",IF($K121=AS$28,AR121,AR121+SUMIF($K$31:$K$130,AS$28,$F$31:$F$130)*($G121/(SUM($G$31:$G$130)-SUMIF($K$31:$K$130,AS$28,$G$31:$G$130)))))</f>
        <v/>
      </c>
      <c r="AT121" s="157" t="str">
        <f t="shared" si="197"/>
        <v/>
      </c>
      <c r="AU121" s="157" t="str">
        <f t="shared" si="197"/>
        <v/>
      </c>
      <c r="AV121" s="157" t="str">
        <f t="shared" si="197"/>
        <v/>
      </c>
      <c r="AW121" s="157" t="str">
        <f t="shared" si="197"/>
        <v/>
      </c>
      <c r="AX121" s="157" t="str">
        <f t="shared" si="197"/>
        <v/>
      </c>
      <c r="AY121" s="157" t="str">
        <f t="shared" si="197"/>
        <v/>
      </c>
      <c r="AZ121" s="157" t="str">
        <f t="shared" si="197"/>
        <v/>
      </c>
      <c r="BA121" s="157" t="str">
        <f t="shared" si="197"/>
        <v/>
      </c>
      <c r="BB121" s="157" t="str">
        <f t="shared" si="197"/>
        <v/>
      </c>
      <c r="BC121" s="157" t="str">
        <f t="shared" si="197"/>
        <v/>
      </c>
      <c r="BD121" s="157" t="str">
        <f t="shared" si="197"/>
        <v/>
      </c>
      <c r="BE121" s="157" t="str">
        <f t="shared" si="197"/>
        <v/>
      </c>
      <c r="BF121" s="157" t="str">
        <f t="shared" si="197"/>
        <v/>
      </c>
      <c r="BG121" s="157" t="str">
        <f t="shared" si="197"/>
        <v/>
      </c>
      <c r="BH121" s="157" t="str">
        <f t="shared" si="197"/>
        <v/>
      </c>
      <c r="BI121" s="157" t="str">
        <f t="shared" si="197"/>
        <v/>
      </c>
      <c r="BJ121" s="157" t="str">
        <f t="shared" si="197"/>
        <v/>
      </c>
      <c r="BK121" s="157" t="str">
        <f t="shared" si="197"/>
        <v/>
      </c>
      <c r="BL121" s="157" t="str">
        <f t="shared" si="197"/>
        <v/>
      </c>
      <c r="BM121" s="157" t="str">
        <f t="shared" si="197"/>
        <v/>
      </c>
      <c r="BN121" s="157" t="str">
        <f t="shared" si="197"/>
        <v/>
      </c>
      <c r="BO121" s="157" t="str">
        <f t="shared" si="197"/>
        <v/>
      </c>
      <c r="BP121" s="157" t="str">
        <f t="shared" si="197"/>
        <v/>
      </c>
      <c r="BQ121" s="157" t="str">
        <f t="shared" si="197"/>
        <v/>
      </c>
      <c r="BR121" s="157" t="str">
        <f t="shared" si="197"/>
        <v/>
      </c>
      <c r="BS121" s="157" t="str">
        <f t="shared" si="197"/>
        <v/>
      </c>
      <c r="BT121" s="157" t="str">
        <f t="shared" si="197"/>
        <v/>
      </c>
    </row>
    <row r="122" spans="2:72" ht="16.5" hidden="1" thickBot="1" x14ac:dyDescent="0.3">
      <c r="B122" s="153" t="str">
        <f t="shared" si="142"/>
        <v/>
      </c>
      <c r="C122" s="143" t="str">
        <f>'הגבלה לסכום מבוקש (1)'!C122</f>
        <v/>
      </c>
      <c r="D122" s="132" t="str">
        <f>'הגבלה לסכום מבוקש (1)'!U122</f>
        <v/>
      </c>
      <c r="E122" s="144"/>
      <c r="F122" s="154" t="str">
        <f t="shared" si="143"/>
        <v/>
      </c>
      <c r="G122" s="145" t="str">
        <f t="shared" si="144"/>
        <v/>
      </c>
      <c r="H122" s="154" t="str">
        <f t="shared" si="145"/>
        <v/>
      </c>
      <c r="J122" s="155">
        <f t="shared" ca="1" si="138"/>
        <v>0</v>
      </c>
      <c r="K122" s="156">
        <f ca="1">IF(J122=1,MAX($K$30:K121)+1,0)</f>
        <v>0</v>
      </c>
      <c r="L122" s="157" t="str">
        <f t="shared" si="139"/>
        <v/>
      </c>
      <c r="M122" s="157" t="str">
        <f t="shared" ref="M122:AR122" si="198">IF($C122="","",IF($K122=M$28,L122,L122+SUMIF($K$31:$K$130,M$28,$F$31:$F$130)*($G122/(SUM($G$31:$G$130)-SUMIF($K$31:$K$130,M$28,$G$31:$G$130)))))</f>
        <v/>
      </c>
      <c r="N122" s="157" t="str">
        <f t="shared" si="198"/>
        <v/>
      </c>
      <c r="O122" s="157" t="str">
        <f t="shared" si="198"/>
        <v/>
      </c>
      <c r="P122" s="157" t="str">
        <f t="shared" si="198"/>
        <v/>
      </c>
      <c r="Q122" s="157" t="str">
        <f t="shared" si="198"/>
        <v/>
      </c>
      <c r="R122" s="157" t="str">
        <f t="shared" si="198"/>
        <v/>
      </c>
      <c r="S122" s="157" t="str">
        <f t="shared" si="198"/>
        <v/>
      </c>
      <c r="T122" s="157" t="str">
        <f t="shared" si="198"/>
        <v/>
      </c>
      <c r="U122" s="157" t="str">
        <f t="shared" si="198"/>
        <v/>
      </c>
      <c r="V122" s="157" t="str">
        <f t="shared" si="198"/>
        <v/>
      </c>
      <c r="W122" s="157" t="str">
        <f t="shared" si="198"/>
        <v/>
      </c>
      <c r="X122" s="157" t="str">
        <f t="shared" si="198"/>
        <v/>
      </c>
      <c r="Y122" s="157" t="str">
        <f t="shared" si="198"/>
        <v/>
      </c>
      <c r="Z122" s="157" t="str">
        <f t="shared" si="198"/>
        <v/>
      </c>
      <c r="AA122" s="157" t="str">
        <f t="shared" si="198"/>
        <v/>
      </c>
      <c r="AB122" s="157" t="str">
        <f t="shared" si="198"/>
        <v/>
      </c>
      <c r="AC122" s="157" t="str">
        <f t="shared" si="198"/>
        <v/>
      </c>
      <c r="AD122" s="157" t="str">
        <f t="shared" si="198"/>
        <v/>
      </c>
      <c r="AE122" s="157" t="str">
        <f t="shared" si="198"/>
        <v/>
      </c>
      <c r="AF122" s="157" t="str">
        <f t="shared" si="198"/>
        <v/>
      </c>
      <c r="AG122" s="157" t="str">
        <f t="shared" si="198"/>
        <v/>
      </c>
      <c r="AH122" s="157" t="str">
        <f t="shared" si="198"/>
        <v/>
      </c>
      <c r="AI122" s="157" t="str">
        <f t="shared" si="198"/>
        <v/>
      </c>
      <c r="AJ122" s="157" t="str">
        <f t="shared" si="198"/>
        <v/>
      </c>
      <c r="AK122" s="157" t="str">
        <f t="shared" si="198"/>
        <v/>
      </c>
      <c r="AL122" s="157" t="str">
        <f t="shared" si="198"/>
        <v/>
      </c>
      <c r="AM122" s="157" t="str">
        <f t="shared" si="198"/>
        <v/>
      </c>
      <c r="AN122" s="157" t="str">
        <f t="shared" si="198"/>
        <v/>
      </c>
      <c r="AO122" s="157" t="str">
        <f t="shared" si="198"/>
        <v/>
      </c>
      <c r="AP122" s="157" t="str">
        <f t="shared" si="198"/>
        <v/>
      </c>
      <c r="AQ122" s="157" t="str">
        <f t="shared" si="198"/>
        <v/>
      </c>
      <c r="AR122" s="157" t="str">
        <f t="shared" si="198"/>
        <v/>
      </c>
      <c r="AS122" s="157" t="str">
        <f t="shared" ref="AS122:BT122" si="199">IF($C122="","",IF($K122=AS$28,AR122,AR122+SUMIF($K$31:$K$130,AS$28,$F$31:$F$130)*($G122/(SUM($G$31:$G$130)-SUMIF($K$31:$K$130,AS$28,$G$31:$G$130)))))</f>
        <v/>
      </c>
      <c r="AT122" s="157" t="str">
        <f t="shared" si="199"/>
        <v/>
      </c>
      <c r="AU122" s="157" t="str">
        <f t="shared" si="199"/>
        <v/>
      </c>
      <c r="AV122" s="157" t="str">
        <f t="shared" si="199"/>
        <v/>
      </c>
      <c r="AW122" s="157" t="str">
        <f t="shared" si="199"/>
        <v/>
      </c>
      <c r="AX122" s="157" t="str">
        <f t="shared" si="199"/>
        <v/>
      </c>
      <c r="AY122" s="157" t="str">
        <f t="shared" si="199"/>
        <v/>
      </c>
      <c r="AZ122" s="157" t="str">
        <f t="shared" si="199"/>
        <v/>
      </c>
      <c r="BA122" s="157" t="str">
        <f t="shared" si="199"/>
        <v/>
      </c>
      <c r="BB122" s="157" t="str">
        <f t="shared" si="199"/>
        <v/>
      </c>
      <c r="BC122" s="157" t="str">
        <f t="shared" si="199"/>
        <v/>
      </c>
      <c r="BD122" s="157" t="str">
        <f t="shared" si="199"/>
        <v/>
      </c>
      <c r="BE122" s="157" t="str">
        <f t="shared" si="199"/>
        <v/>
      </c>
      <c r="BF122" s="157" t="str">
        <f t="shared" si="199"/>
        <v/>
      </c>
      <c r="BG122" s="157" t="str">
        <f t="shared" si="199"/>
        <v/>
      </c>
      <c r="BH122" s="157" t="str">
        <f t="shared" si="199"/>
        <v/>
      </c>
      <c r="BI122" s="157" t="str">
        <f t="shared" si="199"/>
        <v/>
      </c>
      <c r="BJ122" s="157" t="str">
        <f t="shared" si="199"/>
        <v/>
      </c>
      <c r="BK122" s="157" t="str">
        <f t="shared" si="199"/>
        <v/>
      </c>
      <c r="BL122" s="157" t="str">
        <f t="shared" si="199"/>
        <v/>
      </c>
      <c r="BM122" s="157" t="str">
        <f t="shared" si="199"/>
        <v/>
      </c>
      <c r="BN122" s="157" t="str">
        <f t="shared" si="199"/>
        <v/>
      </c>
      <c r="BO122" s="157" t="str">
        <f t="shared" si="199"/>
        <v/>
      </c>
      <c r="BP122" s="157" t="str">
        <f t="shared" si="199"/>
        <v/>
      </c>
      <c r="BQ122" s="157" t="str">
        <f t="shared" si="199"/>
        <v/>
      </c>
      <c r="BR122" s="157" t="str">
        <f t="shared" si="199"/>
        <v/>
      </c>
      <c r="BS122" s="157" t="str">
        <f t="shared" si="199"/>
        <v/>
      </c>
      <c r="BT122" s="157" t="str">
        <f t="shared" si="199"/>
        <v/>
      </c>
    </row>
    <row r="123" spans="2:72" ht="16.5" hidden="1" thickBot="1" x14ac:dyDescent="0.3">
      <c r="B123" s="153" t="str">
        <f t="shared" si="142"/>
        <v/>
      </c>
      <c r="C123" s="143" t="str">
        <f>'הגבלה לסכום מבוקש (1)'!C123</f>
        <v/>
      </c>
      <c r="D123" s="132" t="str">
        <f>'הגבלה לסכום מבוקש (1)'!U123</f>
        <v/>
      </c>
      <c r="E123" s="144"/>
      <c r="F123" s="154" t="str">
        <f t="shared" si="143"/>
        <v/>
      </c>
      <c r="G123" s="145" t="str">
        <f t="shared" si="144"/>
        <v/>
      </c>
      <c r="H123" s="154" t="str">
        <f t="shared" si="145"/>
        <v/>
      </c>
      <c r="J123" s="155">
        <f t="shared" ca="1" si="138"/>
        <v>0</v>
      </c>
      <c r="K123" s="156">
        <f ca="1">IF(J123=1,MAX($K$30:K122)+1,0)</f>
        <v>0</v>
      </c>
      <c r="L123" s="157" t="str">
        <f t="shared" si="139"/>
        <v/>
      </c>
      <c r="M123" s="157" t="str">
        <f t="shared" ref="M123:AR123" si="200">IF($C123="","",IF($K123=M$28,L123,L123+SUMIF($K$31:$K$130,M$28,$F$31:$F$130)*($G123/(SUM($G$31:$G$130)-SUMIF($K$31:$K$130,M$28,$G$31:$G$130)))))</f>
        <v/>
      </c>
      <c r="N123" s="157" t="str">
        <f t="shared" si="200"/>
        <v/>
      </c>
      <c r="O123" s="157" t="str">
        <f t="shared" si="200"/>
        <v/>
      </c>
      <c r="P123" s="157" t="str">
        <f t="shared" si="200"/>
        <v/>
      </c>
      <c r="Q123" s="157" t="str">
        <f t="shared" si="200"/>
        <v/>
      </c>
      <c r="R123" s="157" t="str">
        <f t="shared" si="200"/>
        <v/>
      </c>
      <c r="S123" s="157" t="str">
        <f t="shared" si="200"/>
        <v/>
      </c>
      <c r="T123" s="157" t="str">
        <f t="shared" si="200"/>
        <v/>
      </c>
      <c r="U123" s="157" t="str">
        <f t="shared" si="200"/>
        <v/>
      </c>
      <c r="V123" s="157" t="str">
        <f t="shared" si="200"/>
        <v/>
      </c>
      <c r="W123" s="157" t="str">
        <f t="shared" si="200"/>
        <v/>
      </c>
      <c r="X123" s="157" t="str">
        <f t="shared" si="200"/>
        <v/>
      </c>
      <c r="Y123" s="157" t="str">
        <f t="shared" si="200"/>
        <v/>
      </c>
      <c r="Z123" s="157" t="str">
        <f t="shared" si="200"/>
        <v/>
      </c>
      <c r="AA123" s="157" t="str">
        <f t="shared" si="200"/>
        <v/>
      </c>
      <c r="AB123" s="157" t="str">
        <f t="shared" si="200"/>
        <v/>
      </c>
      <c r="AC123" s="157" t="str">
        <f t="shared" si="200"/>
        <v/>
      </c>
      <c r="AD123" s="157" t="str">
        <f t="shared" si="200"/>
        <v/>
      </c>
      <c r="AE123" s="157" t="str">
        <f t="shared" si="200"/>
        <v/>
      </c>
      <c r="AF123" s="157" t="str">
        <f t="shared" si="200"/>
        <v/>
      </c>
      <c r="AG123" s="157" t="str">
        <f t="shared" si="200"/>
        <v/>
      </c>
      <c r="AH123" s="157" t="str">
        <f t="shared" si="200"/>
        <v/>
      </c>
      <c r="AI123" s="157" t="str">
        <f t="shared" si="200"/>
        <v/>
      </c>
      <c r="AJ123" s="157" t="str">
        <f t="shared" si="200"/>
        <v/>
      </c>
      <c r="AK123" s="157" t="str">
        <f t="shared" si="200"/>
        <v/>
      </c>
      <c r="AL123" s="157" t="str">
        <f t="shared" si="200"/>
        <v/>
      </c>
      <c r="AM123" s="157" t="str">
        <f t="shared" si="200"/>
        <v/>
      </c>
      <c r="AN123" s="157" t="str">
        <f t="shared" si="200"/>
        <v/>
      </c>
      <c r="AO123" s="157" t="str">
        <f t="shared" si="200"/>
        <v/>
      </c>
      <c r="AP123" s="157" t="str">
        <f t="shared" si="200"/>
        <v/>
      </c>
      <c r="AQ123" s="157" t="str">
        <f t="shared" si="200"/>
        <v/>
      </c>
      <c r="AR123" s="157" t="str">
        <f t="shared" si="200"/>
        <v/>
      </c>
      <c r="AS123" s="157" t="str">
        <f t="shared" ref="AS123:BT123" si="201">IF($C123="","",IF($K123=AS$28,AR123,AR123+SUMIF($K$31:$K$130,AS$28,$F$31:$F$130)*($G123/(SUM($G$31:$G$130)-SUMIF($K$31:$K$130,AS$28,$G$31:$G$130)))))</f>
        <v/>
      </c>
      <c r="AT123" s="157" t="str">
        <f t="shared" si="201"/>
        <v/>
      </c>
      <c r="AU123" s="157" t="str">
        <f t="shared" si="201"/>
        <v/>
      </c>
      <c r="AV123" s="157" t="str">
        <f t="shared" si="201"/>
        <v/>
      </c>
      <c r="AW123" s="157" t="str">
        <f t="shared" si="201"/>
        <v/>
      </c>
      <c r="AX123" s="157" t="str">
        <f t="shared" si="201"/>
        <v/>
      </c>
      <c r="AY123" s="157" t="str">
        <f t="shared" si="201"/>
        <v/>
      </c>
      <c r="AZ123" s="157" t="str">
        <f t="shared" si="201"/>
        <v/>
      </c>
      <c r="BA123" s="157" t="str">
        <f t="shared" si="201"/>
        <v/>
      </c>
      <c r="BB123" s="157" t="str">
        <f t="shared" si="201"/>
        <v/>
      </c>
      <c r="BC123" s="157" t="str">
        <f t="shared" si="201"/>
        <v/>
      </c>
      <c r="BD123" s="157" t="str">
        <f t="shared" si="201"/>
        <v/>
      </c>
      <c r="BE123" s="157" t="str">
        <f t="shared" si="201"/>
        <v/>
      </c>
      <c r="BF123" s="157" t="str">
        <f t="shared" si="201"/>
        <v/>
      </c>
      <c r="BG123" s="157" t="str">
        <f t="shared" si="201"/>
        <v/>
      </c>
      <c r="BH123" s="157" t="str">
        <f t="shared" si="201"/>
        <v/>
      </c>
      <c r="BI123" s="157" t="str">
        <f t="shared" si="201"/>
        <v/>
      </c>
      <c r="BJ123" s="157" t="str">
        <f t="shared" si="201"/>
        <v/>
      </c>
      <c r="BK123" s="157" t="str">
        <f t="shared" si="201"/>
        <v/>
      </c>
      <c r="BL123" s="157" t="str">
        <f t="shared" si="201"/>
        <v/>
      </c>
      <c r="BM123" s="157" t="str">
        <f t="shared" si="201"/>
        <v/>
      </c>
      <c r="BN123" s="157" t="str">
        <f t="shared" si="201"/>
        <v/>
      </c>
      <c r="BO123" s="157" t="str">
        <f t="shared" si="201"/>
        <v/>
      </c>
      <c r="BP123" s="157" t="str">
        <f t="shared" si="201"/>
        <v/>
      </c>
      <c r="BQ123" s="157" t="str">
        <f t="shared" si="201"/>
        <v/>
      </c>
      <c r="BR123" s="157" t="str">
        <f t="shared" si="201"/>
        <v/>
      </c>
      <c r="BS123" s="157" t="str">
        <f t="shared" si="201"/>
        <v/>
      </c>
      <c r="BT123" s="157" t="str">
        <f t="shared" si="201"/>
        <v/>
      </c>
    </row>
    <row r="124" spans="2:72" ht="16.5" hidden="1" thickBot="1" x14ac:dyDescent="0.3">
      <c r="B124" s="153" t="str">
        <f t="shared" si="142"/>
        <v/>
      </c>
      <c r="C124" s="143" t="str">
        <f>'הגבלה לסכום מבוקש (1)'!C124</f>
        <v/>
      </c>
      <c r="D124" s="132" t="str">
        <f>'הגבלה לסכום מבוקש (1)'!U124</f>
        <v/>
      </c>
      <c r="E124" s="144"/>
      <c r="F124" s="154" t="str">
        <f t="shared" si="143"/>
        <v/>
      </c>
      <c r="G124" s="145" t="str">
        <f t="shared" si="144"/>
        <v/>
      </c>
      <c r="H124" s="154" t="str">
        <f t="shared" si="145"/>
        <v/>
      </c>
      <c r="J124" s="155">
        <f t="shared" ca="1" si="138"/>
        <v>0</v>
      </c>
      <c r="K124" s="156">
        <f ca="1">IF(J124=1,MAX($K$30:K123)+1,0)</f>
        <v>0</v>
      </c>
      <c r="L124" s="157" t="str">
        <f t="shared" si="139"/>
        <v/>
      </c>
      <c r="M124" s="157" t="str">
        <f t="shared" ref="M124:AR124" si="202">IF($C124="","",IF($K124=M$28,L124,L124+SUMIF($K$31:$K$130,M$28,$F$31:$F$130)*($G124/(SUM($G$31:$G$130)-SUMIF($K$31:$K$130,M$28,$G$31:$G$130)))))</f>
        <v/>
      </c>
      <c r="N124" s="157" t="str">
        <f t="shared" si="202"/>
        <v/>
      </c>
      <c r="O124" s="157" t="str">
        <f t="shared" si="202"/>
        <v/>
      </c>
      <c r="P124" s="157" t="str">
        <f t="shared" si="202"/>
        <v/>
      </c>
      <c r="Q124" s="157" t="str">
        <f t="shared" si="202"/>
        <v/>
      </c>
      <c r="R124" s="157" t="str">
        <f t="shared" si="202"/>
        <v/>
      </c>
      <c r="S124" s="157" t="str">
        <f t="shared" si="202"/>
        <v/>
      </c>
      <c r="T124" s="157" t="str">
        <f t="shared" si="202"/>
        <v/>
      </c>
      <c r="U124" s="157" t="str">
        <f t="shared" si="202"/>
        <v/>
      </c>
      <c r="V124" s="157" t="str">
        <f t="shared" si="202"/>
        <v/>
      </c>
      <c r="W124" s="157" t="str">
        <f t="shared" si="202"/>
        <v/>
      </c>
      <c r="X124" s="157" t="str">
        <f t="shared" si="202"/>
        <v/>
      </c>
      <c r="Y124" s="157" t="str">
        <f t="shared" si="202"/>
        <v/>
      </c>
      <c r="Z124" s="157" t="str">
        <f t="shared" si="202"/>
        <v/>
      </c>
      <c r="AA124" s="157" t="str">
        <f t="shared" si="202"/>
        <v/>
      </c>
      <c r="AB124" s="157" t="str">
        <f t="shared" si="202"/>
        <v/>
      </c>
      <c r="AC124" s="157" t="str">
        <f t="shared" si="202"/>
        <v/>
      </c>
      <c r="AD124" s="157" t="str">
        <f t="shared" si="202"/>
        <v/>
      </c>
      <c r="AE124" s="157" t="str">
        <f t="shared" si="202"/>
        <v/>
      </c>
      <c r="AF124" s="157" t="str">
        <f t="shared" si="202"/>
        <v/>
      </c>
      <c r="AG124" s="157" t="str">
        <f t="shared" si="202"/>
        <v/>
      </c>
      <c r="AH124" s="157" t="str">
        <f t="shared" si="202"/>
        <v/>
      </c>
      <c r="AI124" s="157" t="str">
        <f t="shared" si="202"/>
        <v/>
      </c>
      <c r="AJ124" s="157" t="str">
        <f t="shared" si="202"/>
        <v/>
      </c>
      <c r="AK124" s="157" t="str">
        <f t="shared" si="202"/>
        <v/>
      </c>
      <c r="AL124" s="157" t="str">
        <f t="shared" si="202"/>
        <v/>
      </c>
      <c r="AM124" s="157" t="str">
        <f t="shared" si="202"/>
        <v/>
      </c>
      <c r="AN124" s="157" t="str">
        <f t="shared" si="202"/>
        <v/>
      </c>
      <c r="AO124" s="157" t="str">
        <f t="shared" si="202"/>
        <v/>
      </c>
      <c r="AP124" s="157" t="str">
        <f t="shared" si="202"/>
        <v/>
      </c>
      <c r="AQ124" s="157" t="str">
        <f t="shared" si="202"/>
        <v/>
      </c>
      <c r="AR124" s="157" t="str">
        <f t="shared" si="202"/>
        <v/>
      </c>
      <c r="AS124" s="157" t="str">
        <f t="shared" ref="AS124:BT124" si="203">IF($C124="","",IF($K124=AS$28,AR124,AR124+SUMIF($K$31:$K$130,AS$28,$F$31:$F$130)*($G124/(SUM($G$31:$G$130)-SUMIF($K$31:$K$130,AS$28,$G$31:$G$130)))))</f>
        <v/>
      </c>
      <c r="AT124" s="157" t="str">
        <f t="shared" si="203"/>
        <v/>
      </c>
      <c r="AU124" s="157" t="str">
        <f t="shared" si="203"/>
        <v/>
      </c>
      <c r="AV124" s="157" t="str">
        <f t="shared" si="203"/>
        <v/>
      </c>
      <c r="AW124" s="157" t="str">
        <f t="shared" si="203"/>
        <v/>
      </c>
      <c r="AX124" s="157" t="str">
        <f t="shared" si="203"/>
        <v/>
      </c>
      <c r="AY124" s="157" t="str">
        <f t="shared" si="203"/>
        <v/>
      </c>
      <c r="AZ124" s="157" t="str">
        <f t="shared" si="203"/>
        <v/>
      </c>
      <c r="BA124" s="157" t="str">
        <f t="shared" si="203"/>
        <v/>
      </c>
      <c r="BB124" s="157" t="str">
        <f t="shared" si="203"/>
        <v/>
      </c>
      <c r="BC124" s="157" t="str">
        <f t="shared" si="203"/>
        <v/>
      </c>
      <c r="BD124" s="157" t="str">
        <f t="shared" si="203"/>
        <v/>
      </c>
      <c r="BE124" s="157" t="str">
        <f t="shared" si="203"/>
        <v/>
      </c>
      <c r="BF124" s="157" t="str">
        <f t="shared" si="203"/>
        <v/>
      </c>
      <c r="BG124" s="157" t="str">
        <f t="shared" si="203"/>
        <v/>
      </c>
      <c r="BH124" s="157" t="str">
        <f t="shared" si="203"/>
        <v/>
      </c>
      <c r="BI124" s="157" t="str">
        <f t="shared" si="203"/>
        <v/>
      </c>
      <c r="BJ124" s="157" t="str">
        <f t="shared" si="203"/>
        <v/>
      </c>
      <c r="BK124" s="157" t="str">
        <f t="shared" si="203"/>
        <v/>
      </c>
      <c r="BL124" s="157" t="str">
        <f t="shared" si="203"/>
        <v/>
      </c>
      <c r="BM124" s="157" t="str">
        <f t="shared" si="203"/>
        <v/>
      </c>
      <c r="BN124" s="157" t="str">
        <f t="shared" si="203"/>
        <v/>
      </c>
      <c r="BO124" s="157" t="str">
        <f t="shared" si="203"/>
        <v/>
      </c>
      <c r="BP124" s="157" t="str">
        <f t="shared" si="203"/>
        <v/>
      </c>
      <c r="BQ124" s="157" t="str">
        <f t="shared" si="203"/>
        <v/>
      </c>
      <c r="BR124" s="157" t="str">
        <f t="shared" si="203"/>
        <v/>
      </c>
      <c r="BS124" s="157" t="str">
        <f t="shared" si="203"/>
        <v/>
      </c>
      <c r="BT124" s="157" t="str">
        <f t="shared" si="203"/>
        <v/>
      </c>
    </row>
    <row r="125" spans="2:72" ht="16.5" hidden="1" thickBot="1" x14ac:dyDescent="0.3">
      <c r="B125" s="153" t="str">
        <f t="shared" si="142"/>
        <v/>
      </c>
      <c r="C125" s="143" t="str">
        <f>'הגבלה לסכום מבוקש (1)'!C125</f>
        <v/>
      </c>
      <c r="D125" s="132" t="str">
        <f>'הגבלה לסכום מבוקש (1)'!U125</f>
        <v/>
      </c>
      <c r="E125" s="144"/>
      <c r="F125" s="154" t="str">
        <f t="shared" si="143"/>
        <v/>
      </c>
      <c r="G125" s="145" t="str">
        <f t="shared" si="144"/>
        <v/>
      </c>
      <c r="H125" s="154" t="str">
        <f t="shared" si="145"/>
        <v/>
      </c>
      <c r="J125" s="155">
        <f t="shared" ca="1" si="138"/>
        <v>0</v>
      </c>
      <c r="K125" s="156">
        <f ca="1">IF(J125=1,MAX($K$30:K124)+1,0)</f>
        <v>0</v>
      </c>
      <c r="L125" s="157" t="str">
        <f t="shared" si="139"/>
        <v/>
      </c>
      <c r="M125" s="157" t="str">
        <f t="shared" ref="M125:AR125" si="204">IF($C125="","",IF($K125=M$28,L125,L125+SUMIF($K$31:$K$130,M$28,$F$31:$F$130)*($G125/(SUM($G$31:$G$130)-SUMIF($K$31:$K$130,M$28,$G$31:$G$130)))))</f>
        <v/>
      </c>
      <c r="N125" s="157" t="str">
        <f t="shared" si="204"/>
        <v/>
      </c>
      <c r="O125" s="157" t="str">
        <f t="shared" si="204"/>
        <v/>
      </c>
      <c r="P125" s="157" t="str">
        <f t="shared" si="204"/>
        <v/>
      </c>
      <c r="Q125" s="157" t="str">
        <f t="shared" si="204"/>
        <v/>
      </c>
      <c r="R125" s="157" t="str">
        <f t="shared" si="204"/>
        <v/>
      </c>
      <c r="S125" s="157" t="str">
        <f t="shared" si="204"/>
        <v/>
      </c>
      <c r="T125" s="157" t="str">
        <f t="shared" si="204"/>
        <v/>
      </c>
      <c r="U125" s="157" t="str">
        <f t="shared" si="204"/>
        <v/>
      </c>
      <c r="V125" s="157" t="str">
        <f t="shared" si="204"/>
        <v/>
      </c>
      <c r="W125" s="157" t="str">
        <f t="shared" si="204"/>
        <v/>
      </c>
      <c r="X125" s="157" t="str">
        <f t="shared" si="204"/>
        <v/>
      </c>
      <c r="Y125" s="157" t="str">
        <f t="shared" si="204"/>
        <v/>
      </c>
      <c r="Z125" s="157" t="str">
        <f t="shared" si="204"/>
        <v/>
      </c>
      <c r="AA125" s="157" t="str">
        <f t="shared" si="204"/>
        <v/>
      </c>
      <c r="AB125" s="157" t="str">
        <f t="shared" si="204"/>
        <v/>
      </c>
      <c r="AC125" s="157" t="str">
        <f t="shared" si="204"/>
        <v/>
      </c>
      <c r="AD125" s="157" t="str">
        <f t="shared" si="204"/>
        <v/>
      </c>
      <c r="AE125" s="157" t="str">
        <f t="shared" si="204"/>
        <v/>
      </c>
      <c r="AF125" s="157" t="str">
        <f t="shared" si="204"/>
        <v/>
      </c>
      <c r="AG125" s="157" t="str">
        <f t="shared" si="204"/>
        <v/>
      </c>
      <c r="AH125" s="157" t="str">
        <f t="shared" si="204"/>
        <v/>
      </c>
      <c r="AI125" s="157" t="str">
        <f t="shared" si="204"/>
        <v/>
      </c>
      <c r="AJ125" s="157" t="str">
        <f t="shared" si="204"/>
        <v/>
      </c>
      <c r="AK125" s="157" t="str">
        <f t="shared" si="204"/>
        <v/>
      </c>
      <c r="AL125" s="157" t="str">
        <f t="shared" si="204"/>
        <v/>
      </c>
      <c r="AM125" s="157" t="str">
        <f t="shared" si="204"/>
        <v/>
      </c>
      <c r="AN125" s="157" t="str">
        <f t="shared" si="204"/>
        <v/>
      </c>
      <c r="AO125" s="157" t="str">
        <f t="shared" si="204"/>
        <v/>
      </c>
      <c r="AP125" s="157" t="str">
        <f t="shared" si="204"/>
        <v/>
      </c>
      <c r="AQ125" s="157" t="str">
        <f t="shared" si="204"/>
        <v/>
      </c>
      <c r="AR125" s="157" t="str">
        <f t="shared" si="204"/>
        <v/>
      </c>
      <c r="AS125" s="157" t="str">
        <f t="shared" ref="AS125:BT125" si="205">IF($C125="","",IF($K125=AS$28,AR125,AR125+SUMIF($K$31:$K$130,AS$28,$F$31:$F$130)*($G125/(SUM($G$31:$G$130)-SUMIF($K$31:$K$130,AS$28,$G$31:$G$130)))))</f>
        <v/>
      </c>
      <c r="AT125" s="157" t="str">
        <f t="shared" si="205"/>
        <v/>
      </c>
      <c r="AU125" s="157" t="str">
        <f t="shared" si="205"/>
        <v/>
      </c>
      <c r="AV125" s="157" t="str">
        <f t="shared" si="205"/>
        <v/>
      </c>
      <c r="AW125" s="157" t="str">
        <f t="shared" si="205"/>
        <v/>
      </c>
      <c r="AX125" s="157" t="str">
        <f t="shared" si="205"/>
        <v/>
      </c>
      <c r="AY125" s="157" t="str">
        <f t="shared" si="205"/>
        <v/>
      </c>
      <c r="AZ125" s="157" t="str">
        <f t="shared" si="205"/>
        <v/>
      </c>
      <c r="BA125" s="157" t="str">
        <f t="shared" si="205"/>
        <v/>
      </c>
      <c r="BB125" s="157" t="str">
        <f t="shared" si="205"/>
        <v/>
      </c>
      <c r="BC125" s="157" t="str">
        <f t="shared" si="205"/>
        <v/>
      </c>
      <c r="BD125" s="157" t="str">
        <f t="shared" si="205"/>
        <v/>
      </c>
      <c r="BE125" s="157" t="str">
        <f t="shared" si="205"/>
        <v/>
      </c>
      <c r="BF125" s="157" t="str">
        <f t="shared" si="205"/>
        <v/>
      </c>
      <c r="BG125" s="157" t="str">
        <f t="shared" si="205"/>
        <v/>
      </c>
      <c r="BH125" s="157" t="str">
        <f t="shared" si="205"/>
        <v/>
      </c>
      <c r="BI125" s="157" t="str">
        <f t="shared" si="205"/>
        <v/>
      </c>
      <c r="BJ125" s="157" t="str">
        <f t="shared" si="205"/>
        <v/>
      </c>
      <c r="BK125" s="157" t="str">
        <f t="shared" si="205"/>
        <v/>
      </c>
      <c r="BL125" s="157" t="str">
        <f t="shared" si="205"/>
        <v/>
      </c>
      <c r="BM125" s="157" t="str">
        <f t="shared" si="205"/>
        <v/>
      </c>
      <c r="BN125" s="157" t="str">
        <f t="shared" si="205"/>
        <v/>
      </c>
      <c r="BO125" s="157" t="str">
        <f t="shared" si="205"/>
        <v/>
      </c>
      <c r="BP125" s="157" t="str">
        <f t="shared" si="205"/>
        <v/>
      </c>
      <c r="BQ125" s="157" t="str">
        <f t="shared" si="205"/>
        <v/>
      </c>
      <c r="BR125" s="157" t="str">
        <f t="shared" si="205"/>
        <v/>
      </c>
      <c r="BS125" s="157" t="str">
        <f t="shared" si="205"/>
        <v/>
      </c>
      <c r="BT125" s="157" t="str">
        <f t="shared" si="205"/>
        <v/>
      </c>
    </row>
    <row r="126" spans="2:72" ht="16.5" hidden="1" thickBot="1" x14ac:dyDescent="0.3">
      <c r="B126" s="153" t="str">
        <f t="shared" si="142"/>
        <v/>
      </c>
      <c r="C126" s="143" t="str">
        <f>'הגבלה לסכום מבוקש (1)'!C126</f>
        <v/>
      </c>
      <c r="D126" s="132" t="str">
        <f>'הגבלה לסכום מבוקש (1)'!U126</f>
        <v/>
      </c>
      <c r="E126" s="144"/>
      <c r="F126" s="154" t="str">
        <f t="shared" si="143"/>
        <v/>
      </c>
      <c r="G126" s="145" t="str">
        <f t="shared" si="144"/>
        <v/>
      </c>
      <c r="H126" s="154" t="str">
        <f t="shared" si="145"/>
        <v/>
      </c>
      <c r="J126" s="155">
        <f t="shared" ca="1" si="138"/>
        <v>0</v>
      </c>
      <c r="K126" s="156">
        <f ca="1">IF(J126=1,MAX($K$30:K125)+1,0)</f>
        <v>0</v>
      </c>
      <c r="L126" s="157" t="str">
        <f t="shared" si="139"/>
        <v/>
      </c>
      <c r="M126" s="157" t="str">
        <f t="shared" ref="M126:AR126" si="206">IF($C126="","",IF($K126=M$28,L126,L126+SUMIF($K$31:$K$130,M$28,$F$31:$F$130)*($G126/(SUM($G$31:$G$130)-SUMIF($K$31:$K$130,M$28,$G$31:$G$130)))))</f>
        <v/>
      </c>
      <c r="N126" s="157" t="str">
        <f t="shared" si="206"/>
        <v/>
      </c>
      <c r="O126" s="157" t="str">
        <f t="shared" si="206"/>
        <v/>
      </c>
      <c r="P126" s="157" t="str">
        <f t="shared" si="206"/>
        <v/>
      </c>
      <c r="Q126" s="157" t="str">
        <f t="shared" si="206"/>
        <v/>
      </c>
      <c r="R126" s="157" t="str">
        <f t="shared" si="206"/>
        <v/>
      </c>
      <c r="S126" s="157" t="str">
        <f t="shared" si="206"/>
        <v/>
      </c>
      <c r="T126" s="157" t="str">
        <f t="shared" si="206"/>
        <v/>
      </c>
      <c r="U126" s="157" t="str">
        <f t="shared" si="206"/>
        <v/>
      </c>
      <c r="V126" s="157" t="str">
        <f t="shared" si="206"/>
        <v/>
      </c>
      <c r="W126" s="157" t="str">
        <f t="shared" si="206"/>
        <v/>
      </c>
      <c r="X126" s="157" t="str">
        <f t="shared" si="206"/>
        <v/>
      </c>
      <c r="Y126" s="157" t="str">
        <f t="shared" si="206"/>
        <v/>
      </c>
      <c r="Z126" s="157" t="str">
        <f t="shared" si="206"/>
        <v/>
      </c>
      <c r="AA126" s="157" t="str">
        <f t="shared" si="206"/>
        <v/>
      </c>
      <c r="AB126" s="157" t="str">
        <f t="shared" si="206"/>
        <v/>
      </c>
      <c r="AC126" s="157" t="str">
        <f t="shared" si="206"/>
        <v/>
      </c>
      <c r="AD126" s="157" t="str">
        <f t="shared" si="206"/>
        <v/>
      </c>
      <c r="AE126" s="157" t="str">
        <f t="shared" si="206"/>
        <v/>
      </c>
      <c r="AF126" s="157" t="str">
        <f t="shared" si="206"/>
        <v/>
      </c>
      <c r="AG126" s="157" t="str">
        <f t="shared" si="206"/>
        <v/>
      </c>
      <c r="AH126" s="157" t="str">
        <f t="shared" si="206"/>
        <v/>
      </c>
      <c r="AI126" s="157" t="str">
        <f t="shared" si="206"/>
        <v/>
      </c>
      <c r="AJ126" s="157" t="str">
        <f t="shared" si="206"/>
        <v/>
      </c>
      <c r="AK126" s="157" t="str">
        <f t="shared" si="206"/>
        <v/>
      </c>
      <c r="AL126" s="157" t="str">
        <f t="shared" si="206"/>
        <v/>
      </c>
      <c r="AM126" s="157" t="str">
        <f t="shared" si="206"/>
        <v/>
      </c>
      <c r="AN126" s="157" t="str">
        <f t="shared" si="206"/>
        <v/>
      </c>
      <c r="AO126" s="157" t="str">
        <f t="shared" si="206"/>
        <v/>
      </c>
      <c r="AP126" s="157" t="str">
        <f t="shared" si="206"/>
        <v/>
      </c>
      <c r="AQ126" s="157" t="str">
        <f t="shared" si="206"/>
        <v/>
      </c>
      <c r="AR126" s="157" t="str">
        <f t="shared" si="206"/>
        <v/>
      </c>
      <c r="AS126" s="157" t="str">
        <f t="shared" ref="AS126:BT126" si="207">IF($C126="","",IF($K126=AS$28,AR126,AR126+SUMIF($K$31:$K$130,AS$28,$F$31:$F$130)*($G126/(SUM($G$31:$G$130)-SUMIF($K$31:$K$130,AS$28,$G$31:$G$130)))))</f>
        <v/>
      </c>
      <c r="AT126" s="157" t="str">
        <f t="shared" si="207"/>
        <v/>
      </c>
      <c r="AU126" s="157" t="str">
        <f t="shared" si="207"/>
        <v/>
      </c>
      <c r="AV126" s="157" t="str">
        <f t="shared" si="207"/>
        <v/>
      </c>
      <c r="AW126" s="157" t="str">
        <f t="shared" si="207"/>
        <v/>
      </c>
      <c r="AX126" s="157" t="str">
        <f t="shared" si="207"/>
        <v/>
      </c>
      <c r="AY126" s="157" t="str">
        <f t="shared" si="207"/>
        <v/>
      </c>
      <c r="AZ126" s="157" t="str">
        <f t="shared" si="207"/>
        <v/>
      </c>
      <c r="BA126" s="157" t="str">
        <f t="shared" si="207"/>
        <v/>
      </c>
      <c r="BB126" s="157" t="str">
        <f t="shared" si="207"/>
        <v/>
      </c>
      <c r="BC126" s="157" t="str">
        <f t="shared" si="207"/>
        <v/>
      </c>
      <c r="BD126" s="157" t="str">
        <f t="shared" si="207"/>
        <v/>
      </c>
      <c r="BE126" s="157" t="str">
        <f t="shared" si="207"/>
        <v/>
      </c>
      <c r="BF126" s="157" t="str">
        <f t="shared" si="207"/>
        <v/>
      </c>
      <c r="BG126" s="157" t="str">
        <f t="shared" si="207"/>
        <v/>
      </c>
      <c r="BH126" s="157" t="str">
        <f t="shared" si="207"/>
        <v/>
      </c>
      <c r="BI126" s="157" t="str">
        <f t="shared" si="207"/>
        <v/>
      </c>
      <c r="BJ126" s="157" t="str">
        <f t="shared" si="207"/>
        <v/>
      </c>
      <c r="BK126" s="157" t="str">
        <f t="shared" si="207"/>
        <v/>
      </c>
      <c r="BL126" s="157" t="str">
        <f t="shared" si="207"/>
        <v/>
      </c>
      <c r="BM126" s="157" t="str">
        <f t="shared" si="207"/>
        <v/>
      </c>
      <c r="BN126" s="157" t="str">
        <f t="shared" si="207"/>
        <v/>
      </c>
      <c r="BO126" s="157" t="str">
        <f t="shared" si="207"/>
        <v/>
      </c>
      <c r="BP126" s="157" t="str">
        <f t="shared" si="207"/>
        <v/>
      </c>
      <c r="BQ126" s="157" t="str">
        <f t="shared" si="207"/>
        <v/>
      </c>
      <c r="BR126" s="157" t="str">
        <f t="shared" si="207"/>
        <v/>
      </c>
      <c r="BS126" s="157" t="str">
        <f t="shared" si="207"/>
        <v/>
      </c>
      <c r="BT126" s="157" t="str">
        <f t="shared" si="207"/>
        <v/>
      </c>
    </row>
    <row r="127" spans="2:72" ht="16.5" hidden="1" thickBot="1" x14ac:dyDescent="0.3">
      <c r="B127" s="153" t="str">
        <f t="shared" si="142"/>
        <v/>
      </c>
      <c r="C127" s="143" t="str">
        <f>'הגבלה לסכום מבוקש (1)'!C127</f>
        <v/>
      </c>
      <c r="D127" s="132" t="str">
        <f>'הגבלה לסכום מבוקש (1)'!U127</f>
        <v/>
      </c>
      <c r="E127" s="144"/>
      <c r="F127" s="154" t="str">
        <f t="shared" si="143"/>
        <v/>
      </c>
      <c r="G127" s="145" t="str">
        <f t="shared" si="144"/>
        <v/>
      </c>
      <c r="H127" s="154" t="str">
        <f t="shared" si="145"/>
        <v/>
      </c>
      <c r="J127" s="155">
        <f t="shared" ca="1" si="138"/>
        <v>0</v>
      </c>
      <c r="K127" s="156">
        <f ca="1">IF(J127=1,MAX($K$30:K126)+1,0)</f>
        <v>0</v>
      </c>
      <c r="L127" s="157" t="str">
        <f t="shared" si="139"/>
        <v/>
      </c>
      <c r="M127" s="157" t="str">
        <f t="shared" ref="M127:AR127" si="208">IF($C127="","",IF($K127=M$28,L127,L127+SUMIF($K$31:$K$130,M$28,$F$31:$F$130)*($G127/(SUM($G$31:$G$130)-SUMIF($K$31:$K$130,M$28,$G$31:$G$130)))))</f>
        <v/>
      </c>
      <c r="N127" s="157" t="str">
        <f t="shared" si="208"/>
        <v/>
      </c>
      <c r="O127" s="157" t="str">
        <f t="shared" si="208"/>
        <v/>
      </c>
      <c r="P127" s="157" t="str">
        <f t="shared" si="208"/>
        <v/>
      </c>
      <c r="Q127" s="157" t="str">
        <f t="shared" si="208"/>
        <v/>
      </c>
      <c r="R127" s="157" t="str">
        <f t="shared" si="208"/>
        <v/>
      </c>
      <c r="S127" s="157" t="str">
        <f t="shared" si="208"/>
        <v/>
      </c>
      <c r="T127" s="157" t="str">
        <f t="shared" si="208"/>
        <v/>
      </c>
      <c r="U127" s="157" t="str">
        <f t="shared" si="208"/>
        <v/>
      </c>
      <c r="V127" s="157" t="str">
        <f t="shared" si="208"/>
        <v/>
      </c>
      <c r="W127" s="157" t="str">
        <f t="shared" si="208"/>
        <v/>
      </c>
      <c r="X127" s="157" t="str">
        <f t="shared" si="208"/>
        <v/>
      </c>
      <c r="Y127" s="157" t="str">
        <f t="shared" si="208"/>
        <v/>
      </c>
      <c r="Z127" s="157" t="str">
        <f t="shared" si="208"/>
        <v/>
      </c>
      <c r="AA127" s="157" t="str">
        <f t="shared" si="208"/>
        <v/>
      </c>
      <c r="AB127" s="157" t="str">
        <f t="shared" si="208"/>
        <v/>
      </c>
      <c r="AC127" s="157" t="str">
        <f t="shared" si="208"/>
        <v/>
      </c>
      <c r="AD127" s="157" t="str">
        <f t="shared" si="208"/>
        <v/>
      </c>
      <c r="AE127" s="157" t="str">
        <f t="shared" si="208"/>
        <v/>
      </c>
      <c r="AF127" s="157" t="str">
        <f t="shared" si="208"/>
        <v/>
      </c>
      <c r="AG127" s="157" t="str">
        <f t="shared" si="208"/>
        <v/>
      </c>
      <c r="AH127" s="157" t="str">
        <f t="shared" si="208"/>
        <v/>
      </c>
      <c r="AI127" s="157" t="str">
        <f t="shared" si="208"/>
        <v/>
      </c>
      <c r="AJ127" s="157" t="str">
        <f t="shared" si="208"/>
        <v/>
      </c>
      <c r="AK127" s="157" t="str">
        <f t="shared" si="208"/>
        <v/>
      </c>
      <c r="AL127" s="157" t="str">
        <f t="shared" si="208"/>
        <v/>
      </c>
      <c r="AM127" s="157" t="str">
        <f t="shared" si="208"/>
        <v/>
      </c>
      <c r="AN127" s="157" t="str">
        <f t="shared" si="208"/>
        <v/>
      </c>
      <c r="AO127" s="157" t="str">
        <f t="shared" si="208"/>
        <v/>
      </c>
      <c r="AP127" s="157" t="str">
        <f t="shared" si="208"/>
        <v/>
      </c>
      <c r="AQ127" s="157" t="str">
        <f t="shared" si="208"/>
        <v/>
      </c>
      <c r="AR127" s="157" t="str">
        <f t="shared" si="208"/>
        <v/>
      </c>
      <c r="AS127" s="157" t="str">
        <f t="shared" ref="AS127:BT127" si="209">IF($C127="","",IF($K127=AS$28,AR127,AR127+SUMIF($K$31:$K$130,AS$28,$F$31:$F$130)*($G127/(SUM($G$31:$G$130)-SUMIF($K$31:$K$130,AS$28,$G$31:$G$130)))))</f>
        <v/>
      </c>
      <c r="AT127" s="157" t="str">
        <f t="shared" si="209"/>
        <v/>
      </c>
      <c r="AU127" s="157" t="str">
        <f t="shared" si="209"/>
        <v/>
      </c>
      <c r="AV127" s="157" t="str">
        <f t="shared" si="209"/>
        <v/>
      </c>
      <c r="AW127" s="157" t="str">
        <f t="shared" si="209"/>
        <v/>
      </c>
      <c r="AX127" s="157" t="str">
        <f t="shared" si="209"/>
        <v/>
      </c>
      <c r="AY127" s="157" t="str">
        <f t="shared" si="209"/>
        <v/>
      </c>
      <c r="AZ127" s="157" t="str">
        <f t="shared" si="209"/>
        <v/>
      </c>
      <c r="BA127" s="157" t="str">
        <f t="shared" si="209"/>
        <v/>
      </c>
      <c r="BB127" s="157" t="str">
        <f t="shared" si="209"/>
        <v/>
      </c>
      <c r="BC127" s="157" t="str">
        <f t="shared" si="209"/>
        <v/>
      </c>
      <c r="BD127" s="157" t="str">
        <f t="shared" si="209"/>
        <v/>
      </c>
      <c r="BE127" s="157" t="str">
        <f t="shared" si="209"/>
        <v/>
      </c>
      <c r="BF127" s="157" t="str">
        <f t="shared" si="209"/>
        <v/>
      </c>
      <c r="BG127" s="157" t="str">
        <f t="shared" si="209"/>
        <v/>
      </c>
      <c r="BH127" s="157" t="str">
        <f t="shared" si="209"/>
        <v/>
      </c>
      <c r="BI127" s="157" t="str">
        <f t="shared" si="209"/>
        <v/>
      </c>
      <c r="BJ127" s="157" t="str">
        <f t="shared" si="209"/>
        <v/>
      </c>
      <c r="BK127" s="157" t="str">
        <f t="shared" si="209"/>
        <v/>
      </c>
      <c r="BL127" s="157" t="str">
        <f t="shared" si="209"/>
        <v/>
      </c>
      <c r="BM127" s="157" t="str">
        <f t="shared" si="209"/>
        <v/>
      </c>
      <c r="BN127" s="157" t="str">
        <f t="shared" si="209"/>
        <v/>
      </c>
      <c r="BO127" s="157" t="str">
        <f t="shared" si="209"/>
        <v/>
      </c>
      <c r="BP127" s="157" t="str">
        <f t="shared" si="209"/>
        <v/>
      </c>
      <c r="BQ127" s="157" t="str">
        <f t="shared" si="209"/>
        <v/>
      </c>
      <c r="BR127" s="157" t="str">
        <f t="shared" si="209"/>
        <v/>
      </c>
      <c r="BS127" s="157" t="str">
        <f t="shared" si="209"/>
        <v/>
      </c>
      <c r="BT127" s="157" t="str">
        <f t="shared" si="209"/>
        <v/>
      </c>
    </row>
    <row r="128" spans="2:72" ht="16.5" hidden="1" thickBot="1" x14ac:dyDescent="0.3">
      <c r="B128" s="153" t="str">
        <f t="shared" si="142"/>
        <v/>
      </c>
      <c r="C128" s="143" t="str">
        <f>'הגבלה לסכום מבוקש (1)'!C128</f>
        <v/>
      </c>
      <c r="D128" s="132" t="str">
        <f>'הגבלה לסכום מבוקש (1)'!U128</f>
        <v/>
      </c>
      <c r="E128" s="144"/>
      <c r="F128" s="154" t="str">
        <f t="shared" si="143"/>
        <v/>
      </c>
      <c r="G128" s="145" t="str">
        <f t="shared" si="144"/>
        <v/>
      </c>
      <c r="H128" s="154" t="str">
        <f t="shared" si="145"/>
        <v/>
      </c>
      <c r="J128" s="155">
        <f t="shared" ca="1" si="138"/>
        <v>0</v>
      </c>
      <c r="K128" s="156">
        <f ca="1">IF(J128=1,MAX($K$30:K127)+1,0)</f>
        <v>0</v>
      </c>
      <c r="L128" s="157" t="str">
        <f t="shared" si="139"/>
        <v/>
      </c>
      <c r="M128" s="157" t="str">
        <f t="shared" ref="M128:AR128" si="210">IF($C128="","",IF($K128=M$28,L128,L128+SUMIF($K$31:$K$130,M$28,$F$31:$F$130)*($G128/(SUM($G$31:$G$130)-SUMIF($K$31:$K$130,M$28,$G$31:$G$130)))))</f>
        <v/>
      </c>
      <c r="N128" s="157" t="str">
        <f t="shared" si="210"/>
        <v/>
      </c>
      <c r="O128" s="157" t="str">
        <f t="shared" si="210"/>
        <v/>
      </c>
      <c r="P128" s="157" t="str">
        <f t="shared" si="210"/>
        <v/>
      </c>
      <c r="Q128" s="157" t="str">
        <f t="shared" si="210"/>
        <v/>
      </c>
      <c r="R128" s="157" t="str">
        <f t="shared" si="210"/>
        <v/>
      </c>
      <c r="S128" s="157" t="str">
        <f t="shared" si="210"/>
        <v/>
      </c>
      <c r="T128" s="157" t="str">
        <f t="shared" si="210"/>
        <v/>
      </c>
      <c r="U128" s="157" t="str">
        <f t="shared" si="210"/>
        <v/>
      </c>
      <c r="V128" s="157" t="str">
        <f t="shared" si="210"/>
        <v/>
      </c>
      <c r="W128" s="157" t="str">
        <f t="shared" si="210"/>
        <v/>
      </c>
      <c r="X128" s="157" t="str">
        <f t="shared" si="210"/>
        <v/>
      </c>
      <c r="Y128" s="157" t="str">
        <f t="shared" si="210"/>
        <v/>
      </c>
      <c r="Z128" s="157" t="str">
        <f t="shared" si="210"/>
        <v/>
      </c>
      <c r="AA128" s="157" t="str">
        <f t="shared" si="210"/>
        <v/>
      </c>
      <c r="AB128" s="157" t="str">
        <f t="shared" si="210"/>
        <v/>
      </c>
      <c r="AC128" s="157" t="str">
        <f t="shared" si="210"/>
        <v/>
      </c>
      <c r="AD128" s="157" t="str">
        <f t="shared" si="210"/>
        <v/>
      </c>
      <c r="AE128" s="157" t="str">
        <f t="shared" si="210"/>
        <v/>
      </c>
      <c r="AF128" s="157" t="str">
        <f t="shared" si="210"/>
        <v/>
      </c>
      <c r="AG128" s="157" t="str">
        <f t="shared" si="210"/>
        <v/>
      </c>
      <c r="AH128" s="157" t="str">
        <f t="shared" si="210"/>
        <v/>
      </c>
      <c r="AI128" s="157" t="str">
        <f t="shared" si="210"/>
        <v/>
      </c>
      <c r="AJ128" s="157" t="str">
        <f t="shared" si="210"/>
        <v/>
      </c>
      <c r="AK128" s="157" t="str">
        <f t="shared" si="210"/>
        <v/>
      </c>
      <c r="AL128" s="157" t="str">
        <f t="shared" si="210"/>
        <v/>
      </c>
      <c r="AM128" s="157" t="str">
        <f t="shared" si="210"/>
        <v/>
      </c>
      <c r="AN128" s="157" t="str">
        <f t="shared" si="210"/>
        <v/>
      </c>
      <c r="AO128" s="157" t="str">
        <f t="shared" si="210"/>
        <v/>
      </c>
      <c r="AP128" s="157" t="str">
        <f t="shared" si="210"/>
        <v/>
      </c>
      <c r="AQ128" s="157" t="str">
        <f t="shared" si="210"/>
        <v/>
      </c>
      <c r="AR128" s="157" t="str">
        <f t="shared" si="210"/>
        <v/>
      </c>
      <c r="AS128" s="157" t="str">
        <f t="shared" ref="AS128:BT128" si="211">IF($C128="","",IF($K128=AS$28,AR128,AR128+SUMIF($K$31:$K$130,AS$28,$F$31:$F$130)*($G128/(SUM($G$31:$G$130)-SUMIF($K$31:$K$130,AS$28,$G$31:$G$130)))))</f>
        <v/>
      </c>
      <c r="AT128" s="157" t="str">
        <f t="shared" si="211"/>
        <v/>
      </c>
      <c r="AU128" s="157" t="str">
        <f t="shared" si="211"/>
        <v/>
      </c>
      <c r="AV128" s="157" t="str">
        <f t="shared" si="211"/>
        <v/>
      </c>
      <c r="AW128" s="157" t="str">
        <f t="shared" si="211"/>
        <v/>
      </c>
      <c r="AX128" s="157" t="str">
        <f t="shared" si="211"/>
        <v/>
      </c>
      <c r="AY128" s="157" t="str">
        <f t="shared" si="211"/>
        <v/>
      </c>
      <c r="AZ128" s="157" t="str">
        <f t="shared" si="211"/>
        <v/>
      </c>
      <c r="BA128" s="157" t="str">
        <f t="shared" si="211"/>
        <v/>
      </c>
      <c r="BB128" s="157" t="str">
        <f t="shared" si="211"/>
        <v/>
      </c>
      <c r="BC128" s="157" t="str">
        <f t="shared" si="211"/>
        <v/>
      </c>
      <c r="BD128" s="157" t="str">
        <f t="shared" si="211"/>
        <v/>
      </c>
      <c r="BE128" s="157" t="str">
        <f t="shared" si="211"/>
        <v/>
      </c>
      <c r="BF128" s="157" t="str">
        <f t="shared" si="211"/>
        <v/>
      </c>
      <c r="BG128" s="157" t="str">
        <f t="shared" si="211"/>
        <v/>
      </c>
      <c r="BH128" s="157" t="str">
        <f t="shared" si="211"/>
        <v/>
      </c>
      <c r="BI128" s="157" t="str">
        <f t="shared" si="211"/>
        <v/>
      </c>
      <c r="BJ128" s="157" t="str">
        <f t="shared" si="211"/>
        <v/>
      </c>
      <c r="BK128" s="157" t="str">
        <f t="shared" si="211"/>
        <v/>
      </c>
      <c r="BL128" s="157" t="str">
        <f t="shared" si="211"/>
        <v/>
      </c>
      <c r="BM128" s="157" t="str">
        <f t="shared" si="211"/>
        <v/>
      </c>
      <c r="BN128" s="157" t="str">
        <f t="shared" si="211"/>
        <v/>
      </c>
      <c r="BO128" s="157" t="str">
        <f t="shared" si="211"/>
        <v/>
      </c>
      <c r="BP128" s="157" t="str">
        <f t="shared" si="211"/>
        <v/>
      </c>
      <c r="BQ128" s="157" t="str">
        <f t="shared" si="211"/>
        <v/>
      </c>
      <c r="BR128" s="157" t="str">
        <f t="shared" si="211"/>
        <v/>
      </c>
      <c r="BS128" s="157" t="str">
        <f t="shared" si="211"/>
        <v/>
      </c>
      <c r="BT128" s="157" t="str">
        <f t="shared" si="211"/>
        <v/>
      </c>
    </row>
    <row r="129" spans="2:72" ht="16.5" hidden="1" thickBot="1" x14ac:dyDescent="0.3">
      <c r="B129" s="153" t="str">
        <f t="shared" si="142"/>
        <v/>
      </c>
      <c r="C129" s="143" t="str">
        <f>'הגבלה לסכום מבוקש (1)'!C129</f>
        <v/>
      </c>
      <c r="D129" s="132" t="str">
        <f>'הגבלה לסכום מבוקש (1)'!U129</f>
        <v/>
      </c>
      <c r="E129" s="144"/>
      <c r="F129" s="154" t="str">
        <f t="shared" si="143"/>
        <v/>
      </c>
      <c r="G129" s="145" t="str">
        <f t="shared" si="144"/>
        <v/>
      </c>
      <c r="H129" s="154" t="str">
        <f t="shared" si="145"/>
        <v/>
      </c>
      <c r="J129" s="155">
        <f t="shared" ca="1" si="138"/>
        <v>0</v>
      </c>
      <c r="K129" s="156">
        <f ca="1">IF(J129=1,MAX($K$30:K128)+1,0)</f>
        <v>0</v>
      </c>
      <c r="L129" s="157" t="str">
        <f t="shared" si="139"/>
        <v/>
      </c>
      <c r="M129" s="157" t="str">
        <f t="shared" ref="M129:AR129" si="212">IF($C129="","",IF($K129=M$28,L129,L129+SUMIF($K$31:$K$130,M$28,$F$31:$F$130)*($G129/(SUM($G$31:$G$130)-SUMIF($K$31:$K$130,M$28,$G$31:$G$130)))))</f>
        <v/>
      </c>
      <c r="N129" s="157" t="str">
        <f t="shared" si="212"/>
        <v/>
      </c>
      <c r="O129" s="157" t="str">
        <f t="shared" si="212"/>
        <v/>
      </c>
      <c r="P129" s="157" t="str">
        <f t="shared" si="212"/>
        <v/>
      </c>
      <c r="Q129" s="157" t="str">
        <f t="shared" si="212"/>
        <v/>
      </c>
      <c r="R129" s="157" t="str">
        <f t="shared" si="212"/>
        <v/>
      </c>
      <c r="S129" s="157" t="str">
        <f t="shared" si="212"/>
        <v/>
      </c>
      <c r="T129" s="157" t="str">
        <f t="shared" si="212"/>
        <v/>
      </c>
      <c r="U129" s="157" t="str">
        <f t="shared" si="212"/>
        <v/>
      </c>
      <c r="V129" s="157" t="str">
        <f t="shared" si="212"/>
        <v/>
      </c>
      <c r="W129" s="157" t="str">
        <f t="shared" si="212"/>
        <v/>
      </c>
      <c r="X129" s="157" t="str">
        <f t="shared" si="212"/>
        <v/>
      </c>
      <c r="Y129" s="157" t="str">
        <f t="shared" si="212"/>
        <v/>
      </c>
      <c r="Z129" s="157" t="str">
        <f t="shared" si="212"/>
        <v/>
      </c>
      <c r="AA129" s="157" t="str">
        <f t="shared" si="212"/>
        <v/>
      </c>
      <c r="AB129" s="157" t="str">
        <f t="shared" si="212"/>
        <v/>
      </c>
      <c r="AC129" s="157" t="str">
        <f t="shared" si="212"/>
        <v/>
      </c>
      <c r="AD129" s="157" t="str">
        <f t="shared" si="212"/>
        <v/>
      </c>
      <c r="AE129" s="157" t="str">
        <f t="shared" si="212"/>
        <v/>
      </c>
      <c r="AF129" s="157" t="str">
        <f t="shared" si="212"/>
        <v/>
      </c>
      <c r="AG129" s="157" t="str">
        <f t="shared" si="212"/>
        <v/>
      </c>
      <c r="AH129" s="157" t="str">
        <f t="shared" si="212"/>
        <v/>
      </c>
      <c r="AI129" s="157" t="str">
        <f t="shared" si="212"/>
        <v/>
      </c>
      <c r="AJ129" s="157" t="str">
        <f t="shared" si="212"/>
        <v/>
      </c>
      <c r="AK129" s="157" t="str">
        <f t="shared" si="212"/>
        <v/>
      </c>
      <c r="AL129" s="157" t="str">
        <f t="shared" si="212"/>
        <v/>
      </c>
      <c r="AM129" s="157" t="str">
        <f t="shared" si="212"/>
        <v/>
      </c>
      <c r="AN129" s="157" t="str">
        <f t="shared" si="212"/>
        <v/>
      </c>
      <c r="AO129" s="157" t="str">
        <f t="shared" si="212"/>
        <v/>
      </c>
      <c r="AP129" s="157" t="str">
        <f t="shared" si="212"/>
        <v/>
      </c>
      <c r="AQ129" s="157" t="str">
        <f t="shared" si="212"/>
        <v/>
      </c>
      <c r="AR129" s="157" t="str">
        <f t="shared" si="212"/>
        <v/>
      </c>
      <c r="AS129" s="157" t="str">
        <f t="shared" ref="AS129:BT129" si="213">IF($C129="","",IF($K129=AS$28,AR129,AR129+SUMIF($K$31:$K$130,AS$28,$F$31:$F$130)*($G129/(SUM($G$31:$G$130)-SUMIF($K$31:$K$130,AS$28,$G$31:$G$130)))))</f>
        <v/>
      </c>
      <c r="AT129" s="157" t="str">
        <f t="shared" si="213"/>
        <v/>
      </c>
      <c r="AU129" s="157" t="str">
        <f t="shared" si="213"/>
        <v/>
      </c>
      <c r="AV129" s="157" t="str">
        <f t="shared" si="213"/>
        <v/>
      </c>
      <c r="AW129" s="157" t="str">
        <f t="shared" si="213"/>
        <v/>
      </c>
      <c r="AX129" s="157" t="str">
        <f t="shared" si="213"/>
        <v/>
      </c>
      <c r="AY129" s="157" t="str">
        <f t="shared" si="213"/>
        <v/>
      </c>
      <c r="AZ129" s="157" t="str">
        <f t="shared" si="213"/>
        <v/>
      </c>
      <c r="BA129" s="157" t="str">
        <f t="shared" si="213"/>
        <v/>
      </c>
      <c r="BB129" s="157" t="str">
        <f t="shared" si="213"/>
        <v/>
      </c>
      <c r="BC129" s="157" t="str">
        <f t="shared" si="213"/>
        <v/>
      </c>
      <c r="BD129" s="157" t="str">
        <f t="shared" si="213"/>
        <v/>
      </c>
      <c r="BE129" s="157" t="str">
        <f t="shared" si="213"/>
        <v/>
      </c>
      <c r="BF129" s="157" t="str">
        <f t="shared" si="213"/>
        <v/>
      </c>
      <c r="BG129" s="157" t="str">
        <f t="shared" si="213"/>
        <v/>
      </c>
      <c r="BH129" s="157" t="str">
        <f t="shared" si="213"/>
        <v/>
      </c>
      <c r="BI129" s="157" t="str">
        <f t="shared" si="213"/>
        <v/>
      </c>
      <c r="BJ129" s="157" t="str">
        <f t="shared" si="213"/>
        <v/>
      </c>
      <c r="BK129" s="157" t="str">
        <f t="shared" si="213"/>
        <v/>
      </c>
      <c r="BL129" s="157" t="str">
        <f t="shared" si="213"/>
        <v/>
      </c>
      <c r="BM129" s="157" t="str">
        <f t="shared" si="213"/>
        <v/>
      </c>
      <c r="BN129" s="157" t="str">
        <f t="shared" si="213"/>
        <v/>
      </c>
      <c r="BO129" s="157" t="str">
        <f t="shared" si="213"/>
        <v/>
      </c>
      <c r="BP129" s="157" t="str">
        <f t="shared" si="213"/>
        <v/>
      </c>
      <c r="BQ129" s="157" t="str">
        <f t="shared" si="213"/>
        <v/>
      </c>
      <c r="BR129" s="157" t="str">
        <f t="shared" si="213"/>
        <v/>
      </c>
      <c r="BS129" s="157" t="str">
        <f t="shared" si="213"/>
        <v/>
      </c>
      <c r="BT129" s="157" t="str">
        <f t="shared" si="213"/>
        <v/>
      </c>
    </row>
    <row r="130" spans="2:72" ht="16.5" hidden="1" thickBot="1" x14ac:dyDescent="0.3">
      <c r="B130" s="153" t="str">
        <f t="shared" si="142"/>
        <v/>
      </c>
      <c r="C130" s="143" t="str">
        <f>'הגבלה לסכום מבוקש (1)'!C130</f>
        <v/>
      </c>
      <c r="D130" s="132" t="str">
        <f>'הגבלה לסכום מבוקש (1)'!U130</f>
        <v/>
      </c>
      <c r="E130" s="144"/>
      <c r="F130" s="154" t="str">
        <f t="shared" si="143"/>
        <v/>
      </c>
      <c r="G130" s="145" t="str">
        <f t="shared" si="144"/>
        <v/>
      </c>
      <c r="H130" s="154" t="str">
        <f t="shared" si="145"/>
        <v/>
      </c>
      <c r="J130" s="155">
        <f t="shared" ca="1" si="138"/>
        <v>0</v>
      </c>
      <c r="K130" s="156">
        <f ca="1">IF(J130=1,MAX($K$30:K129)+1,0)</f>
        <v>0</v>
      </c>
      <c r="L130" s="157" t="str">
        <f t="shared" si="139"/>
        <v/>
      </c>
      <c r="M130" s="157" t="str">
        <f t="shared" ref="M130:AR130" si="214">IF($C130="","",IF($K130=M$28,L130,L130+SUMIF($K$31:$K$130,M$28,$F$31:$F$130)*($G130/(SUM($G$31:$G$130)-SUMIF($K$31:$K$130,M$28,$G$31:$G$130)))))</f>
        <v/>
      </c>
      <c r="N130" s="157" t="str">
        <f t="shared" si="214"/>
        <v/>
      </c>
      <c r="O130" s="157" t="str">
        <f t="shared" si="214"/>
        <v/>
      </c>
      <c r="P130" s="157" t="str">
        <f t="shared" si="214"/>
        <v/>
      </c>
      <c r="Q130" s="157" t="str">
        <f t="shared" si="214"/>
        <v/>
      </c>
      <c r="R130" s="157" t="str">
        <f t="shared" si="214"/>
        <v/>
      </c>
      <c r="S130" s="157" t="str">
        <f t="shared" si="214"/>
        <v/>
      </c>
      <c r="T130" s="157" t="str">
        <f t="shared" si="214"/>
        <v/>
      </c>
      <c r="U130" s="157" t="str">
        <f t="shared" si="214"/>
        <v/>
      </c>
      <c r="V130" s="157" t="str">
        <f t="shared" si="214"/>
        <v/>
      </c>
      <c r="W130" s="157" t="str">
        <f t="shared" si="214"/>
        <v/>
      </c>
      <c r="X130" s="157" t="str">
        <f t="shared" si="214"/>
        <v/>
      </c>
      <c r="Y130" s="157" t="str">
        <f t="shared" si="214"/>
        <v/>
      </c>
      <c r="Z130" s="157" t="str">
        <f t="shared" si="214"/>
        <v/>
      </c>
      <c r="AA130" s="157" t="str">
        <f t="shared" si="214"/>
        <v/>
      </c>
      <c r="AB130" s="157" t="str">
        <f t="shared" si="214"/>
        <v/>
      </c>
      <c r="AC130" s="157" t="str">
        <f t="shared" si="214"/>
        <v/>
      </c>
      <c r="AD130" s="157" t="str">
        <f t="shared" si="214"/>
        <v/>
      </c>
      <c r="AE130" s="157" t="str">
        <f t="shared" si="214"/>
        <v/>
      </c>
      <c r="AF130" s="157" t="str">
        <f t="shared" si="214"/>
        <v/>
      </c>
      <c r="AG130" s="157" t="str">
        <f t="shared" si="214"/>
        <v/>
      </c>
      <c r="AH130" s="157" t="str">
        <f t="shared" si="214"/>
        <v/>
      </c>
      <c r="AI130" s="157" t="str">
        <f t="shared" si="214"/>
        <v/>
      </c>
      <c r="AJ130" s="157" t="str">
        <f t="shared" si="214"/>
        <v/>
      </c>
      <c r="AK130" s="157" t="str">
        <f t="shared" si="214"/>
        <v/>
      </c>
      <c r="AL130" s="157" t="str">
        <f t="shared" si="214"/>
        <v/>
      </c>
      <c r="AM130" s="157" t="str">
        <f t="shared" si="214"/>
        <v/>
      </c>
      <c r="AN130" s="157" t="str">
        <f t="shared" si="214"/>
        <v/>
      </c>
      <c r="AO130" s="157" t="str">
        <f t="shared" si="214"/>
        <v/>
      </c>
      <c r="AP130" s="157" t="str">
        <f t="shared" si="214"/>
        <v/>
      </c>
      <c r="AQ130" s="157" t="str">
        <f t="shared" si="214"/>
        <v/>
      </c>
      <c r="AR130" s="157" t="str">
        <f t="shared" si="214"/>
        <v/>
      </c>
      <c r="AS130" s="157" t="str">
        <f t="shared" ref="AS130:BT130" si="215">IF($C130="","",IF($K130=AS$28,AR130,AR130+SUMIF($K$31:$K$130,AS$28,$F$31:$F$130)*($G130/(SUM($G$31:$G$130)-SUMIF($K$31:$K$130,AS$28,$G$31:$G$130)))))</f>
        <v/>
      </c>
      <c r="AT130" s="157" t="str">
        <f t="shared" si="215"/>
        <v/>
      </c>
      <c r="AU130" s="157" t="str">
        <f t="shared" si="215"/>
        <v/>
      </c>
      <c r="AV130" s="157" t="str">
        <f t="shared" si="215"/>
        <v/>
      </c>
      <c r="AW130" s="157" t="str">
        <f t="shared" si="215"/>
        <v/>
      </c>
      <c r="AX130" s="157" t="str">
        <f t="shared" si="215"/>
        <v/>
      </c>
      <c r="AY130" s="157" t="str">
        <f t="shared" si="215"/>
        <v/>
      </c>
      <c r="AZ130" s="157" t="str">
        <f t="shared" si="215"/>
        <v/>
      </c>
      <c r="BA130" s="157" t="str">
        <f t="shared" si="215"/>
        <v/>
      </c>
      <c r="BB130" s="157" t="str">
        <f t="shared" si="215"/>
        <v/>
      </c>
      <c r="BC130" s="157" t="str">
        <f t="shared" si="215"/>
        <v/>
      </c>
      <c r="BD130" s="157" t="str">
        <f t="shared" si="215"/>
        <v/>
      </c>
      <c r="BE130" s="157" t="str">
        <f t="shared" si="215"/>
        <v/>
      </c>
      <c r="BF130" s="157" t="str">
        <f t="shared" si="215"/>
        <v/>
      </c>
      <c r="BG130" s="157" t="str">
        <f t="shared" si="215"/>
        <v/>
      </c>
      <c r="BH130" s="157" t="str">
        <f t="shared" si="215"/>
        <v/>
      </c>
      <c r="BI130" s="157" t="str">
        <f t="shared" si="215"/>
        <v/>
      </c>
      <c r="BJ130" s="157" t="str">
        <f t="shared" si="215"/>
        <v/>
      </c>
      <c r="BK130" s="157" t="str">
        <f t="shared" si="215"/>
        <v/>
      </c>
      <c r="BL130" s="157" t="str">
        <f t="shared" si="215"/>
        <v/>
      </c>
      <c r="BM130" s="157" t="str">
        <f t="shared" si="215"/>
        <v/>
      </c>
      <c r="BN130" s="157" t="str">
        <f t="shared" si="215"/>
        <v/>
      </c>
      <c r="BO130" s="157" t="str">
        <f t="shared" si="215"/>
        <v/>
      </c>
      <c r="BP130" s="157" t="str">
        <f t="shared" si="215"/>
        <v/>
      </c>
      <c r="BQ130" s="157" t="str">
        <f t="shared" si="215"/>
        <v/>
      </c>
      <c r="BR130" s="157" t="str">
        <f t="shared" si="215"/>
        <v/>
      </c>
      <c r="BS130" s="157" t="str">
        <f t="shared" si="215"/>
        <v/>
      </c>
      <c r="BT130" s="157" t="str">
        <f t="shared" si="215"/>
        <v/>
      </c>
    </row>
    <row r="131" spans="2:72" ht="18.75" thickBot="1" x14ac:dyDescent="0.3">
      <c r="B131" s="536" t="s">
        <v>8</v>
      </c>
      <c r="C131" s="536"/>
      <c r="D131" s="137">
        <f ca="1">SUM(D31:D130)</f>
        <v>150000</v>
      </c>
      <c r="E131" s="137">
        <f>SUM(E31:E130)</f>
        <v>0</v>
      </c>
      <c r="F131" s="137">
        <f ca="1">SUM(F31:F130)</f>
        <v>0</v>
      </c>
      <c r="G131" s="137">
        <f ca="1">SUM(G31:G130)</f>
        <v>150000</v>
      </c>
      <c r="H131" s="137">
        <f ca="1">SUM(H31:H130)</f>
        <v>150000</v>
      </c>
      <c r="L131" s="158">
        <f t="shared" ref="L131:BT131" ca="1" si="216">SUM(L31:L130)</f>
        <v>150000</v>
      </c>
      <c r="M131" s="158">
        <f t="shared" ca="1" si="216"/>
        <v>150000</v>
      </c>
      <c r="N131" s="158">
        <f t="shared" ca="1" si="216"/>
        <v>150000</v>
      </c>
      <c r="O131" s="158">
        <f t="shared" ca="1" si="216"/>
        <v>150000</v>
      </c>
      <c r="P131" s="158">
        <f t="shared" ca="1" si="216"/>
        <v>150000</v>
      </c>
      <c r="Q131" s="158">
        <f t="shared" ca="1" si="216"/>
        <v>150000</v>
      </c>
      <c r="R131" s="158">
        <f t="shared" ca="1" si="216"/>
        <v>150000</v>
      </c>
      <c r="S131" s="158">
        <f t="shared" ca="1" si="216"/>
        <v>150000</v>
      </c>
      <c r="T131" s="158">
        <f t="shared" ca="1" si="216"/>
        <v>150000</v>
      </c>
      <c r="U131" s="158">
        <f t="shared" ca="1" si="216"/>
        <v>150000</v>
      </c>
      <c r="V131" s="158">
        <f t="shared" ca="1" si="216"/>
        <v>150000</v>
      </c>
      <c r="W131" s="158">
        <f t="shared" ca="1" si="216"/>
        <v>150000</v>
      </c>
      <c r="X131" s="158">
        <f t="shared" ca="1" si="216"/>
        <v>150000</v>
      </c>
      <c r="Y131" s="158">
        <f t="shared" ca="1" si="216"/>
        <v>150000</v>
      </c>
      <c r="Z131" s="158">
        <f t="shared" ca="1" si="216"/>
        <v>150000</v>
      </c>
      <c r="AA131" s="158">
        <f t="shared" ca="1" si="216"/>
        <v>150000</v>
      </c>
      <c r="AB131" s="158">
        <f t="shared" ca="1" si="216"/>
        <v>150000</v>
      </c>
      <c r="AC131" s="158">
        <f t="shared" ca="1" si="216"/>
        <v>150000</v>
      </c>
      <c r="AD131" s="158">
        <f t="shared" ca="1" si="216"/>
        <v>150000</v>
      </c>
      <c r="AE131" s="158">
        <f t="shared" ca="1" si="216"/>
        <v>150000</v>
      </c>
      <c r="AF131" s="158">
        <f t="shared" ca="1" si="216"/>
        <v>150000</v>
      </c>
      <c r="AG131" s="158">
        <f t="shared" ca="1" si="216"/>
        <v>150000</v>
      </c>
      <c r="AH131" s="158">
        <f t="shared" ca="1" si="216"/>
        <v>150000</v>
      </c>
      <c r="AI131" s="158">
        <f t="shared" ca="1" si="216"/>
        <v>150000</v>
      </c>
      <c r="AJ131" s="158">
        <f t="shared" ca="1" si="216"/>
        <v>150000</v>
      </c>
      <c r="AK131" s="158">
        <f t="shared" ca="1" si="216"/>
        <v>150000</v>
      </c>
      <c r="AL131" s="158">
        <f t="shared" ca="1" si="216"/>
        <v>150000</v>
      </c>
      <c r="AM131" s="158">
        <f t="shared" ca="1" si="216"/>
        <v>150000</v>
      </c>
      <c r="AN131" s="158">
        <f t="shared" ca="1" si="216"/>
        <v>150000</v>
      </c>
      <c r="AO131" s="158">
        <f t="shared" ca="1" si="216"/>
        <v>150000</v>
      </c>
      <c r="AP131" s="158">
        <f t="shared" ca="1" si="216"/>
        <v>150000</v>
      </c>
      <c r="AQ131" s="158">
        <f t="shared" ca="1" si="216"/>
        <v>150000</v>
      </c>
      <c r="AR131" s="158">
        <f t="shared" ca="1" si="216"/>
        <v>150000</v>
      </c>
      <c r="AS131" s="158">
        <f t="shared" ca="1" si="216"/>
        <v>150000</v>
      </c>
      <c r="AT131" s="158">
        <f t="shared" ca="1" si="216"/>
        <v>150000</v>
      </c>
      <c r="AU131" s="158">
        <f t="shared" ca="1" si="216"/>
        <v>150000</v>
      </c>
      <c r="AV131" s="158">
        <f t="shared" ca="1" si="216"/>
        <v>150000</v>
      </c>
      <c r="AW131" s="158">
        <f t="shared" ca="1" si="216"/>
        <v>150000</v>
      </c>
      <c r="AX131" s="158">
        <f t="shared" ca="1" si="216"/>
        <v>150000</v>
      </c>
      <c r="AY131" s="158">
        <f t="shared" ca="1" si="216"/>
        <v>150000</v>
      </c>
      <c r="AZ131" s="158">
        <f t="shared" ca="1" si="216"/>
        <v>150000</v>
      </c>
      <c r="BA131" s="158">
        <f t="shared" ca="1" si="216"/>
        <v>150000</v>
      </c>
      <c r="BB131" s="158">
        <f t="shared" ca="1" si="216"/>
        <v>150000</v>
      </c>
      <c r="BC131" s="158">
        <f t="shared" ca="1" si="216"/>
        <v>150000</v>
      </c>
      <c r="BD131" s="158">
        <f t="shared" ca="1" si="216"/>
        <v>150000</v>
      </c>
      <c r="BE131" s="158">
        <f t="shared" ca="1" si="216"/>
        <v>150000</v>
      </c>
      <c r="BF131" s="158">
        <f t="shared" ca="1" si="216"/>
        <v>150000</v>
      </c>
      <c r="BG131" s="158">
        <f t="shared" ca="1" si="216"/>
        <v>150000</v>
      </c>
      <c r="BH131" s="158">
        <f t="shared" ca="1" si="216"/>
        <v>150000</v>
      </c>
      <c r="BI131" s="158">
        <f t="shared" ca="1" si="216"/>
        <v>150000</v>
      </c>
      <c r="BJ131" s="158">
        <f t="shared" ca="1" si="216"/>
        <v>150000</v>
      </c>
      <c r="BK131" s="158">
        <f t="shared" ca="1" si="216"/>
        <v>150000</v>
      </c>
      <c r="BL131" s="158">
        <f t="shared" ca="1" si="216"/>
        <v>150000</v>
      </c>
      <c r="BM131" s="158">
        <f t="shared" ca="1" si="216"/>
        <v>150000</v>
      </c>
      <c r="BN131" s="158">
        <f t="shared" ca="1" si="216"/>
        <v>150000</v>
      </c>
      <c r="BO131" s="158">
        <f t="shared" ca="1" si="216"/>
        <v>150000</v>
      </c>
      <c r="BP131" s="158">
        <f t="shared" ca="1" si="216"/>
        <v>150000</v>
      </c>
      <c r="BQ131" s="158">
        <f t="shared" ca="1" si="216"/>
        <v>150000</v>
      </c>
      <c r="BR131" s="158">
        <f t="shared" ca="1" si="216"/>
        <v>150000</v>
      </c>
      <c r="BS131" s="158">
        <f t="shared" ca="1" si="216"/>
        <v>150000</v>
      </c>
      <c r="BT131" s="158">
        <f t="shared" ca="1" si="216"/>
        <v>150000</v>
      </c>
    </row>
  </sheetData>
  <sheetProtection password="CC01" sheet="1" objects="1" scenarios="1" formatColumns="0" formatRows="0"/>
  <mergeCells count="71">
    <mergeCell ref="B28:H28"/>
    <mergeCell ref="B29:B30"/>
    <mergeCell ref="C29:C30"/>
    <mergeCell ref="D29:D30"/>
    <mergeCell ref="F29:F30"/>
    <mergeCell ref="G29:G30"/>
    <mergeCell ref="H29:H30"/>
    <mergeCell ref="U29:U30"/>
    <mergeCell ref="J29:J30"/>
    <mergeCell ref="K29:K30"/>
    <mergeCell ref="L29:L30"/>
    <mergeCell ref="M29:M30"/>
    <mergeCell ref="N29:N30"/>
    <mergeCell ref="O29:O30"/>
    <mergeCell ref="P29:P30"/>
    <mergeCell ref="Q29:Q30"/>
    <mergeCell ref="R29:R30"/>
    <mergeCell ref="S29:S30"/>
    <mergeCell ref="T29:T30"/>
    <mergeCell ref="AG29:AG30"/>
    <mergeCell ref="V29:V30"/>
    <mergeCell ref="W29:W30"/>
    <mergeCell ref="X29:X30"/>
    <mergeCell ref="Y29:Y30"/>
    <mergeCell ref="Z29:Z30"/>
    <mergeCell ref="AA29:AA30"/>
    <mergeCell ref="AB29:AB30"/>
    <mergeCell ref="AC29:AC30"/>
    <mergeCell ref="AD29:AD30"/>
    <mergeCell ref="AE29:AE30"/>
    <mergeCell ref="AF29:AF30"/>
    <mergeCell ref="AS29:AS30"/>
    <mergeCell ref="AH29:AH30"/>
    <mergeCell ref="AI29:AI30"/>
    <mergeCell ref="AJ29:AJ30"/>
    <mergeCell ref="AK29:AK30"/>
    <mergeCell ref="AL29:AL30"/>
    <mergeCell ref="AM29:AM30"/>
    <mergeCell ref="AN29:AN30"/>
    <mergeCell ref="AO29:AO30"/>
    <mergeCell ref="AP29:AP30"/>
    <mergeCell ref="AQ29:AQ30"/>
    <mergeCell ref="AR29:AR30"/>
    <mergeCell ref="BE29:BE30"/>
    <mergeCell ref="AT29:AT30"/>
    <mergeCell ref="AU29:AU30"/>
    <mergeCell ref="AV29:AV30"/>
    <mergeCell ref="AW29:AW30"/>
    <mergeCell ref="AX29:AX30"/>
    <mergeCell ref="AY29:AY30"/>
    <mergeCell ref="AZ29:AZ30"/>
    <mergeCell ref="BA29:BA30"/>
    <mergeCell ref="BB29:BB30"/>
    <mergeCell ref="BC29:BC30"/>
    <mergeCell ref="BD29:BD30"/>
    <mergeCell ref="BR29:BR30"/>
    <mergeCell ref="BS29:BS30"/>
    <mergeCell ref="BT29:BT30"/>
    <mergeCell ref="B131:C131"/>
    <mergeCell ref="BL29:BL30"/>
    <mergeCell ref="BM29:BM30"/>
    <mergeCell ref="BN29:BN30"/>
    <mergeCell ref="BO29:BO30"/>
    <mergeCell ref="BP29:BP30"/>
    <mergeCell ref="BQ29:BQ30"/>
    <mergeCell ref="BF29:BF30"/>
    <mergeCell ref="BG29:BG30"/>
    <mergeCell ref="BH29:BH30"/>
    <mergeCell ref="BI29:BI30"/>
    <mergeCell ref="BJ29:BJ30"/>
    <mergeCell ref="BK29:BK30"/>
  </mergeCells>
  <conditionalFormatting sqref="L31:BT130">
    <cfRule type="notContainsBlanks" dxfId="295" priority="9">
      <formula>LEN(TRIM(L31))&gt;0</formula>
    </cfRule>
  </conditionalFormatting>
  <conditionalFormatting sqref="L31:BT130">
    <cfRule type="containsErrors" dxfId="294" priority="8">
      <formula>ISERROR(L31)</formula>
    </cfRule>
  </conditionalFormatting>
  <conditionalFormatting sqref="B31:D130 F31:H130">
    <cfRule type="containsBlanks" dxfId="293" priority="7">
      <formula>LEN(TRIM(B31))=0</formula>
    </cfRule>
  </conditionalFormatting>
  <conditionalFormatting sqref="C1">
    <cfRule type="containsBlanks" dxfId="292" priority="4">
      <formula>LEN(TRIM(C1))=0</formula>
    </cfRule>
  </conditionalFormatting>
  <conditionalFormatting sqref="C2">
    <cfRule type="containsBlanks" dxfId="291" priority="3">
      <formula>LEN(TRIM(C2))=0</formula>
    </cfRule>
  </conditionalFormatting>
  <conditionalFormatting sqref="E31:E130">
    <cfRule type="expression" dxfId="290" priority="1">
      <formula>AND($D31="",E31&lt;&gt;"")</formula>
    </cfRule>
    <cfRule type="expression" dxfId="289" priority="2">
      <formula>$C31&lt;&gt;""</formula>
    </cfRule>
  </conditionalFormatting>
  <dataValidations count="1">
    <dataValidation type="whole" operator="greaterThanOrEqual" allowBlank="1" showInputMessage="1" showErrorMessage="1" error="יש להזין מספר שאינו שלילי" sqref="E31:E130">
      <formula1>0</formula1>
    </dataValidation>
  </dataValidations>
  <printOptions horizontalCentered="1"/>
  <pageMargins left="0.51181102362204722" right="0.28000000000000003" top="0.74803149606299213" bottom="0.74803149606299213" header="0.31496062992125984" footer="0.31496062992125984"/>
  <pageSetup paperSize="9" fitToHeight="0" orientation="landscape" horizontalDpi="1200" verticalDpi="1200" r:id="rId1"/>
  <headerFooter>
    <oddHeader>&amp;C&amp;"-,מודגש"&amp;Uמבחנים לתמיכה של משרד התרבות והספורט</oddHeader>
    <oddFooter>&amp;Lא. חפץ ושות'
יעוץ כלכלי&amp;C&amp;P</oddFooter>
  </headerFooter>
  <rowBreaks count="1" manualBreakCount="1">
    <brk id="123" min="1"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249977111117893"/>
  </sheetPr>
  <dimension ref="A1:BR131"/>
  <sheetViews>
    <sheetView rightToLeft="1" view="pageBreakPreview" zoomScale="90" zoomScaleNormal="80" zoomScaleSheetLayoutView="90" workbookViewId="0">
      <pane xSplit="1" ySplit="30" topLeftCell="B31" activePane="bottomRight" state="frozen"/>
      <selection activeCell="E35" sqref="E35"/>
      <selection pane="topRight" activeCell="E35" sqref="E35"/>
      <selection pane="bottomLeft" activeCell="E35" sqref="E35"/>
      <selection pane="bottomRight" activeCell="HF146" sqref="HF146"/>
    </sheetView>
  </sheetViews>
  <sheetFormatPr defaultColWidth="8" defaultRowHeight="20.25" x14ac:dyDescent="0.3"/>
  <cols>
    <col min="1" max="1" width="8" style="139" hidden="1" customWidth="1"/>
    <col min="2" max="2" width="7.7109375" style="139" customWidth="1"/>
    <col min="3" max="3" width="37.42578125" style="139" bestFit="1" customWidth="1"/>
    <col min="4" max="4" width="13.7109375" style="139" customWidth="1"/>
    <col min="5" max="5" width="10.140625" style="139" customWidth="1"/>
    <col min="6" max="6" width="14" style="139" customWidth="1"/>
    <col min="7" max="7" width="13.28515625" style="139" customWidth="1"/>
    <col min="8" max="9" width="8" style="139" hidden="1" customWidth="1"/>
    <col min="10" max="10" width="11.42578125" style="139" hidden="1" customWidth="1"/>
    <col min="11" max="11" width="14.5703125" style="139" hidden="1" customWidth="1"/>
    <col min="12" max="17" width="14" style="139" hidden="1" customWidth="1"/>
    <col min="18" max="70" width="12.28515625" style="139" hidden="1" customWidth="1"/>
    <col min="71" max="200" width="0" style="139" hidden="1" customWidth="1"/>
    <col min="201" max="16384" width="8" style="139"/>
  </cols>
  <sheetData>
    <row r="1" spans="2:32" x14ac:dyDescent="0.3">
      <c r="B1" s="70" t="str">
        <f>'פרמטרים לעקרונות חישוב התמיכה'!$B$1</f>
        <v>שנה</v>
      </c>
      <c r="C1" s="23">
        <f>'פרמטרים לעקרונות חישוב התמיכה'!$C$1</f>
        <v>2018</v>
      </c>
      <c r="AF1" s="159" t="s">
        <v>27</v>
      </c>
    </row>
    <row r="2" spans="2:32" ht="20.25" customHeight="1" thickBot="1" x14ac:dyDescent="0.35">
      <c r="B2" s="72" t="str">
        <f>'פרמטרים לעקרונות חישוב התמיכה'!$B$2</f>
        <v>תקציב</v>
      </c>
      <c r="C2" s="32">
        <f>'פרמטרים לעקרונות חישוב התמיכה'!$C$2</f>
        <v>279168</v>
      </c>
    </row>
    <row r="3" spans="2:32" x14ac:dyDescent="0.3">
      <c r="C3" s="105"/>
      <c r="D3" s="105"/>
      <c r="E3" s="105"/>
      <c r="F3" s="105"/>
      <c r="G3" s="105"/>
      <c r="H3" s="105"/>
      <c r="I3" s="105"/>
      <c r="J3" s="105"/>
      <c r="K3" s="105"/>
    </row>
    <row r="4" spans="2:32" hidden="1" x14ac:dyDescent="0.3"/>
    <row r="5" spans="2:32" hidden="1" x14ac:dyDescent="0.3">
      <c r="C5" s="105"/>
    </row>
    <row r="6" spans="2:32" hidden="1" x14ac:dyDescent="0.3"/>
    <row r="7" spans="2:32" hidden="1" x14ac:dyDescent="0.3"/>
    <row r="8" spans="2:32" hidden="1" x14ac:dyDescent="0.3"/>
    <row r="9" spans="2:32" ht="21" hidden="1" customHeight="1" x14ac:dyDescent="0.3">
      <c r="K9" s="140"/>
    </row>
    <row r="10" spans="2:32" hidden="1" x14ac:dyDescent="0.3"/>
    <row r="11" spans="2:32" hidden="1" x14ac:dyDescent="0.3"/>
    <row r="12" spans="2:32" hidden="1" x14ac:dyDescent="0.3"/>
    <row r="13" spans="2:32" hidden="1" x14ac:dyDescent="0.3"/>
    <row r="14" spans="2:32" hidden="1" x14ac:dyDescent="0.3"/>
    <row r="15" spans="2:32" hidden="1" x14ac:dyDescent="0.3"/>
    <row r="16" spans="2:32" hidden="1" x14ac:dyDescent="0.3"/>
    <row r="17" spans="2:70" hidden="1" x14ac:dyDescent="0.3"/>
    <row r="18" spans="2:70" hidden="1" x14ac:dyDescent="0.3"/>
    <row r="19" spans="2:70" hidden="1" x14ac:dyDescent="0.3"/>
    <row r="20" spans="2:70" hidden="1" x14ac:dyDescent="0.3"/>
    <row r="21" spans="2:70" hidden="1" x14ac:dyDescent="0.3"/>
    <row r="22" spans="2:70" hidden="1" x14ac:dyDescent="0.3"/>
    <row r="23" spans="2:70" hidden="1" x14ac:dyDescent="0.3"/>
    <row r="24" spans="2:70" hidden="1" x14ac:dyDescent="0.3"/>
    <row r="25" spans="2:70" hidden="1" x14ac:dyDescent="0.3"/>
    <row r="26" spans="2:70" hidden="1" x14ac:dyDescent="0.3"/>
    <row r="27" spans="2:70" ht="21" thickBot="1" x14ac:dyDescent="0.35"/>
    <row r="28" spans="2:70" ht="21" thickBot="1" x14ac:dyDescent="0.35">
      <c r="B28" s="548" t="str">
        <f ca="1">MID(CELL("filename",B30),FIND("]",CELL("filename",C30),1)+1,99)</f>
        <v>קיזוזים- החלטות ועדה</v>
      </c>
      <c r="C28" s="549"/>
      <c r="D28" s="549"/>
      <c r="E28" s="549"/>
      <c r="F28" s="549"/>
      <c r="G28" s="550"/>
    </row>
    <row r="29" spans="2:70" ht="21" customHeight="1" thickBot="1" x14ac:dyDescent="0.35">
      <c r="B29" s="542" t="s">
        <v>0</v>
      </c>
      <c r="C29" s="508" t="s">
        <v>1</v>
      </c>
      <c r="D29" s="542" t="s">
        <v>159</v>
      </c>
      <c r="E29" s="542" t="s">
        <v>156</v>
      </c>
      <c r="F29" s="542" t="s">
        <v>155</v>
      </c>
      <c r="G29" s="544" t="s">
        <v>154</v>
      </c>
      <c r="K29" s="139">
        <v>1</v>
      </c>
      <c r="L29" s="139">
        <f>K29+1</f>
        <v>2</v>
      </c>
      <c r="M29" s="139">
        <f t="shared" ref="M29:BR29" si="0">L29+1</f>
        <v>3</v>
      </c>
      <c r="N29" s="139">
        <f t="shared" si="0"/>
        <v>4</v>
      </c>
      <c r="O29" s="139">
        <f t="shared" si="0"/>
        <v>5</v>
      </c>
      <c r="P29" s="139">
        <f t="shared" si="0"/>
        <v>6</v>
      </c>
      <c r="Q29" s="139">
        <f t="shared" si="0"/>
        <v>7</v>
      </c>
      <c r="R29" s="139">
        <f t="shared" si="0"/>
        <v>8</v>
      </c>
      <c r="S29" s="139">
        <f t="shared" si="0"/>
        <v>9</v>
      </c>
      <c r="T29" s="139">
        <f t="shared" si="0"/>
        <v>10</v>
      </c>
      <c r="U29" s="139">
        <f t="shared" si="0"/>
        <v>11</v>
      </c>
      <c r="V29" s="139">
        <f t="shared" si="0"/>
        <v>12</v>
      </c>
      <c r="W29" s="139">
        <f t="shared" si="0"/>
        <v>13</v>
      </c>
      <c r="X29" s="139">
        <f t="shared" si="0"/>
        <v>14</v>
      </c>
      <c r="Y29" s="139">
        <f t="shared" si="0"/>
        <v>15</v>
      </c>
      <c r="Z29" s="139">
        <f t="shared" si="0"/>
        <v>16</v>
      </c>
      <c r="AA29" s="139">
        <f t="shared" si="0"/>
        <v>17</v>
      </c>
      <c r="AB29" s="139">
        <f t="shared" si="0"/>
        <v>18</v>
      </c>
      <c r="AC29" s="139">
        <f t="shared" si="0"/>
        <v>19</v>
      </c>
      <c r="AD29" s="139">
        <f t="shared" si="0"/>
        <v>20</v>
      </c>
      <c r="AE29" s="139">
        <f t="shared" si="0"/>
        <v>21</v>
      </c>
      <c r="AF29" s="139">
        <f t="shared" si="0"/>
        <v>22</v>
      </c>
      <c r="AG29" s="139">
        <f t="shared" si="0"/>
        <v>23</v>
      </c>
      <c r="AH29" s="139">
        <f t="shared" si="0"/>
        <v>24</v>
      </c>
      <c r="AI29" s="139">
        <f>AH29+1</f>
        <v>25</v>
      </c>
      <c r="AJ29" s="139">
        <f t="shared" si="0"/>
        <v>26</v>
      </c>
      <c r="AK29" s="139">
        <f t="shared" si="0"/>
        <v>27</v>
      </c>
      <c r="AL29" s="139">
        <f t="shared" si="0"/>
        <v>28</v>
      </c>
      <c r="AM29" s="139">
        <f t="shared" si="0"/>
        <v>29</v>
      </c>
      <c r="AN29" s="139">
        <f t="shared" si="0"/>
        <v>30</v>
      </c>
      <c r="AO29" s="139">
        <f t="shared" si="0"/>
        <v>31</v>
      </c>
      <c r="AP29" s="139">
        <f t="shared" si="0"/>
        <v>32</v>
      </c>
      <c r="AQ29" s="139">
        <f t="shared" si="0"/>
        <v>33</v>
      </c>
      <c r="AR29" s="139">
        <f t="shared" si="0"/>
        <v>34</v>
      </c>
      <c r="AS29" s="139">
        <f t="shared" si="0"/>
        <v>35</v>
      </c>
      <c r="AT29" s="139">
        <f t="shared" si="0"/>
        <v>36</v>
      </c>
      <c r="AU29" s="139">
        <f t="shared" si="0"/>
        <v>37</v>
      </c>
      <c r="AV29" s="139">
        <f t="shared" si="0"/>
        <v>38</v>
      </c>
      <c r="AW29" s="139">
        <f t="shared" si="0"/>
        <v>39</v>
      </c>
      <c r="AX29" s="139">
        <f t="shared" si="0"/>
        <v>40</v>
      </c>
      <c r="AY29" s="139">
        <f t="shared" si="0"/>
        <v>41</v>
      </c>
      <c r="AZ29" s="139">
        <f t="shared" si="0"/>
        <v>42</v>
      </c>
      <c r="BA29" s="139">
        <f t="shared" si="0"/>
        <v>43</v>
      </c>
      <c r="BB29" s="139">
        <f t="shared" si="0"/>
        <v>44</v>
      </c>
      <c r="BC29" s="139">
        <f t="shared" si="0"/>
        <v>45</v>
      </c>
      <c r="BD29" s="139">
        <f t="shared" si="0"/>
        <v>46</v>
      </c>
      <c r="BE29" s="139">
        <f t="shared" si="0"/>
        <v>47</v>
      </c>
      <c r="BF29" s="139">
        <f t="shared" si="0"/>
        <v>48</v>
      </c>
      <c r="BG29" s="139">
        <f t="shared" si="0"/>
        <v>49</v>
      </c>
      <c r="BH29" s="139">
        <f t="shared" si="0"/>
        <v>50</v>
      </c>
      <c r="BI29" s="139">
        <f t="shared" si="0"/>
        <v>51</v>
      </c>
      <c r="BJ29" s="139">
        <f t="shared" si="0"/>
        <v>52</v>
      </c>
      <c r="BK29" s="139">
        <f t="shared" si="0"/>
        <v>53</v>
      </c>
      <c r="BL29" s="139">
        <f t="shared" si="0"/>
        <v>54</v>
      </c>
      <c r="BM29" s="139">
        <f t="shared" si="0"/>
        <v>55</v>
      </c>
      <c r="BN29" s="139">
        <f t="shared" si="0"/>
        <v>56</v>
      </c>
      <c r="BO29" s="139">
        <f t="shared" si="0"/>
        <v>57</v>
      </c>
      <c r="BP29" s="139">
        <f t="shared" si="0"/>
        <v>58</v>
      </c>
      <c r="BQ29" s="139">
        <f t="shared" si="0"/>
        <v>59</v>
      </c>
      <c r="BR29" s="139">
        <f t="shared" si="0"/>
        <v>60</v>
      </c>
    </row>
    <row r="30" spans="2:70" ht="42.75" customHeight="1" thickBot="1" x14ac:dyDescent="0.35">
      <c r="B30" s="543"/>
      <c r="C30" s="509"/>
      <c r="D30" s="543"/>
      <c r="E30" s="543"/>
      <c r="F30" s="543"/>
      <c r="G30" s="545"/>
      <c r="I30" s="141" t="s">
        <v>127</v>
      </c>
      <c r="J30" s="141" t="s">
        <v>127</v>
      </c>
      <c r="K30" s="141" t="str">
        <f>"סכום תמיכה הרצה "&amp;K29</f>
        <v>סכום תמיכה הרצה 1</v>
      </c>
      <c r="L30" s="141" t="str">
        <f>"סכום תמיכה הרצה "&amp;L29</f>
        <v>סכום תמיכה הרצה 2</v>
      </c>
      <c r="M30" s="141" t="str">
        <f t="shared" ref="M30:BR30" si="1">"סכום תמיכה הרצה "&amp;M29</f>
        <v>סכום תמיכה הרצה 3</v>
      </c>
      <c r="N30" s="141" t="str">
        <f t="shared" si="1"/>
        <v>סכום תמיכה הרצה 4</v>
      </c>
      <c r="O30" s="141" t="str">
        <f t="shared" si="1"/>
        <v>סכום תמיכה הרצה 5</v>
      </c>
      <c r="P30" s="141" t="str">
        <f t="shared" si="1"/>
        <v>סכום תמיכה הרצה 6</v>
      </c>
      <c r="Q30" s="141" t="str">
        <f t="shared" si="1"/>
        <v>סכום תמיכה הרצה 7</v>
      </c>
      <c r="R30" s="141" t="str">
        <f t="shared" si="1"/>
        <v>סכום תמיכה הרצה 8</v>
      </c>
      <c r="S30" s="141" t="str">
        <f t="shared" si="1"/>
        <v>סכום תמיכה הרצה 9</v>
      </c>
      <c r="T30" s="141" t="str">
        <f t="shared" si="1"/>
        <v>סכום תמיכה הרצה 10</v>
      </c>
      <c r="U30" s="141" t="str">
        <f t="shared" si="1"/>
        <v>סכום תמיכה הרצה 11</v>
      </c>
      <c r="V30" s="141" t="str">
        <f t="shared" si="1"/>
        <v>סכום תמיכה הרצה 12</v>
      </c>
      <c r="W30" s="141" t="str">
        <f t="shared" si="1"/>
        <v>סכום תמיכה הרצה 13</v>
      </c>
      <c r="X30" s="141" t="str">
        <f t="shared" si="1"/>
        <v>סכום תמיכה הרצה 14</v>
      </c>
      <c r="Y30" s="141" t="str">
        <f t="shared" si="1"/>
        <v>סכום תמיכה הרצה 15</v>
      </c>
      <c r="Z30" s="141" t="str">
        <f t="shared" si="1"/>
        <v>סכום תמיכה הרצה 16</v>
      </c>
      <c r="AA30" s="141" t="str">
        <f t="shared" si="1"/>
        <v>סכום תמיכה הרצה 17</v>
      </c>
      <c r="AB30" s="141" t="str">
        <f t="shared" si="1"/>
        <v>סכום תמיכה הרצה 18</v>
      </c>
      <c r="AC30" s="141" t="str">
        <f t="shared" si="1"/>
        <v>סכום תמיכה הרצה 19</v>
      </c>
      <c r="AD30" s="141" t="str">
        <f t="shared" si="1"/>
        <v>סכום תמיכה הרצה 20</v>
      </c>
      <c r="AE30" s="141" t="str">
        <f t="shared" si="1"/>
        <v>סכום תמיכה הרצה 21</v>
      </c>
      <c r="AF30" s="141" t="str">
        <f t="shared" si="1"/>
        <v>סכום תמיכה הרצה 22</v>
      </c>
      <c r="AG30" s="141" t="str">
        <f t="shared" si="1"/>
        <v>סכום תמיכה הרצה 23</v>
      </c>
      <c r="AH30" s="141" t="str">
        <f t="shared" si="1"/>
        <v>סכום תמיכה הרצה 24</v>
      </c>
      <c r="AI30" s="141" t="str">
        <f t="shared" si="1"/>
        <v>סכום תמיכה הרצה 25</v>
      </c>
      <c r="AJ30" s="141" t="str">
        <f t="shared" si="1"/>
        <v>סכום תמיכה הרצה 26</v>
      </c>
      <c r="AK30" s="141" t="str">
        <f t="shared" si="1"/>
        <v>סכום תמיכה הרצה 27</v>
      </c>
      <c r="AL30" s="141" t="str">
        <f t="shared" si="1"/>
        <v>סכום תמיכה הרצה 28</v>
      </c>
      <c r="AM30" s="141" t="str">
        <f t="shared" si="1"/>
        <v>סכום תמיכה הרצה 29</v>
      </c>
      <c r="AN30" s="141" t="str">
        <f t="shared" si="1"/>
        <v>סכום תמיכה הרצה 30</v>
      </c>
      <c r="AO30" s="141" t="str">
        <f t="shared" si="1"/>
        <v>סכום תמיכה הרצה 31</v>
      </c>
      <c r="AP30" s="141" t="str">
        <f t="shared" si="1"/>
        <v>סכום תמיכה הרצה 32</v>
      </c>
      <c r="AQ30" s="141" t="str">
        <f t="shared" si="1"/>
        <v>סכום תמיכה הרצה 33</v>
      </c>
      <c r="AR30" s="141" t="str">
        <f t="shared" si="1"/>
        <v>סכום תמיכה הרצה 34</v>
      </c>
      <c r="AS30" s="141" t="str">
        <f t="shared" si="1"/>
        <v>סכום תמיכה הרצה 35</v>
      </c>
      <c r="AT30" s="141" t="str">
        <f t="shared" si="1"/>
        <v>סכום תמיכה הרצה 36</v>
      </c>
      <c r="AU30" s="141" t="str">
        <f t="shared" si="1"/>
        <v>סכום תמיכה הרצה 37</v>
      </c>
      <c r="AV30" s="141" t="str">
        <f t="shared" si="1"/>
        <v>סכום תמיכה הרצה 38</v>
      </c>
      <c r="AW30" s="141" t="str">
        <f t="shared" si="1"/>
        <v>סכום תמיכה הרצה 39</v>
      </c>
      <c r="AX30" s="141" t="str">
        <f t="shared" si="1"/>
        <v>סכום תמיכה הרצה 40</v>
      </c>
      <c r="AY30" s="141" t="str">
        <f t="shared" si="1"/>
        <v>סכום תמיכה הרצה 41</v>
      </c>
      <c r="AZ30" s="141" t="str">
        <f t="shared" si="1"/>
        <v>סכום תמיכה הרצה 42</v>
      </c>
      <c r="BA30" s="141" t="str">
        <f t="shared" si="1"/>
        <v>סכום תמיכה הרצה 43</v>
      </c>
      <c r="BB30" s="141" t="str">
        <f t="shared" si="1"/>
        <v>סכום תמיכה הרצה 44</v>
      </c>
      <c r="BC30" s="141" t="str">
        <f t="shared" si="1"/>
        <v>סכום תמיכה הרצה 45</v>
      </c>
      <c r="BD30" s="141" t="str">
        <f t="shared" si="1"/>
        <v>סכום תמיכה הרצה 46</v>
      </c>
      <c r="BE30" s="141" t="str">
        <f t="shared" si="1"/>
        <v>סכום תמיכה הרצה 47</v>
      </c>
      <c r="BF30" s="141" t="str">
        <f t="shared" si="1"/>
        <v>סכום תמיכה הרצה 48</v>
      </c>
      <c r="BG30" s="141" t="str">
        <f t="shared" si="1"/>
        <v>סכום תמיכה הרצה 49</v>
      </c>
      <c r="BH30" s="141" t="str">
        <f t="shared" si="1"/>
        <v>סכום תמיכה הרצה 50</v>
      </c>
      <c r="BI30" s="141" t="str">
        <f t="shared" si="1"/>
        <v>סכום תמיכה הרצה 51</v>
      </c>
      <c r="BJ30" s="141" t="str">
        <f t="shared" si="1"/>
        <v>סכום תמיכה הרצה 52</v>
      </c>
      <c r="BK30" s="141" t="str">
        <f t="shared" si="1"/>
        <v>סכום תמיכה הרצה 53</v>
      </c>
      <c r="BL30" s="141" t="str">
        <f t="shared" si="1"/>
        <v>סכום תמיכה הרצה 54</v>
      </c>
      <c r="BM30" s="141" t="str">
        <f t="shared" si="1"/>
        <v>סכום תמיכה הרצה 55</v>
      </c>
      <c r="BN30" s="141" t="str">
        <f t="shared" si="1"/>
        <v>סכום תמיכה הרצה 56</v>
      </c>
      <c r="BO30" s="141" t="str">
        <f t="shared" si="1"/>
        <v>סכום תמיכה הרצה 57</v>
      </c>
      <c r="BP30" s="141" t="str">
        <f t="shared" si="1"/>
        <v>סכום תמיכה הרצה 58</v>
      </c>
      <c r="BQ30" s="141" t="str">
        <f t="shared" si="1"/>
        <v>סכום תמיכה הרצה 59</v>
      </c>
      <c r="BR30" s="141" t="str">
        <f t="shared" si="1"/>
        <v>סכום תמיכה הרצה 60</v>
      </c>
    </row>
    <row r="31" spans="2:70" x14ac:dyDescent="0.3">
      <c r="B31" s="142" t="str">
        <f ca="1">IF(C31="","",ROW()-30)</f>
        <v/>
      </c>
      <c r="C31" s="143" t="str">
        <f ca="1">'קיזוזים בגין איחורים'!C31</f>
        <v/>
      </c>
      <c r="D31" s="132" t="str">
        <f ca="1">'קיזוזים בגין איחורים'!H31</f>
        <v/>
      </c>
      <c r="E31" s="144"/>
      <c r="F31" s="145" t="str">
        <f t="shared" ref="F31:F130" ca="1" si="2">IF(C31="","",D31-E31)</f>
        <v/>
      </c>
      <c r="G31" s="146" t="str">
        <f ca="1">BR31</f>
        <v/>
      </c>
      <c r="I31" s="147">
        <f t="shared" ref="I31:I62" ca="1" si="3">IF(SUMIF($C$31:$C$130,C31,$E$31:$E$130)&lt;&gt;0,1,0)</f>
        <v>0</v>
      </c>
      <c r="J31" s="148">
        <f ca="1">IF(I31=1,MAX($J30:J$30)+1,0)</f>
        <v>0</v>
      </c>
      <c r="K31" s="149" t="str">
        <f t="shared" ref="K31:K62" ca="1" si="4">IF($C31="","",IF($J31=K$29,F31,F31+SUMIF($J$31:$J$130,K$29,$E$31:$E$130)*(F31/(SUM($F$31:$F$130)-SUMIF($J$31:$J$130,K$29,$F$31:$F$130)))))</f>
        <v/>
      </c>
      <c r="L31" s="149" t="str">
        <f t="shared" ref="L31:AQ31" ca="1" si="5">IF($C31="","",IF($J31=L$29,K31,K31+SUMIF($J$31:$J$130,L$29,$E$31:$E$130)*($F31/(SUM($F$31:$F$130)-SUMIF($J$31:$J$130,L$29,$F$31:$F$130)))))</f>
        <v/>
      </c>
      <c r="M31" s="149" t="str">
        <f t="shared" ca="1" si="5"/>
        <v/>
      </c>
      <c r="N31" s="149" t="str">
        <f t="shared" ca="1" si="5"/>
        <v/>
      </c>
      <c r="O31" s="149" t="str">
        <f t="shared" ca="1" si="5"/>
        <v/>
      </c>
      <c r="P31" s="149" t="str">
        <f t="shared" ca="1" si="5"/>
        <v/>
      </c>
      <c r="Q31" s="149" t="str">
        <f t="shared" ca="1" si="5"/>
        <v/>
      </c>
      <c r="R31" s="149" t="str">
        <f t="shared" ca="1" si="5"/>
        <v/>
      </c>
      <c r="S31" s="149" t="str">
        <f t="shared" ca="1" si="5"/>
        <v/>
      </c>
      <c r="T31" s="149" t="str">
        <f t="shared" ca="1" si="5"/>
        <v/>
      </c>
      <c r="U31" s="149" t="str">
        <f t="shared" ca="1" si="5"/>
        <v/>
      </c>
      <c r="V31" s="149" t="str">
        <f t="shared" ca="1" si="5"/>
        <v/>
      </c>
      <c r="W31" s="149" t="str">
        <f t="shared" ca="1" si="5"/>
        <v/>
      </c>
      <c r="X31" s="149" t="str">
        <f t="shared" ca="1" si="5"/>
        <v/>
      </c>
      <c r="Y31" s="149" t="str">
        <f t="shared" ca="1" si="5"/>
        <v/>
      </c>
      <c r="Z31" s="149" t="str">
        <f t="shared" ca="1" si="5"/>
        <v/>
      </c>
      <c r="AA31" s="149" t="str">
        <f t="shared" ca="1" si="5"/>
        <v/>
      </c>
      <c r="AB31" s="149" t="str">
        <f t="shared" ca="1" si="5"/>
        <v/>
      </c>
      <c r="AC31" s="149" t="str">
        <f t="shared" ca="1" si="5"/>
        <v/>
      </c>
      <c r="AD31" s="149" t="str">
        <f t="shared" ca="1" si="5"/>
        <v/>
      </c>
      <c r="AE31" s="149" t="str">
        <f t="shared" ca="1" si="5"/>
        <v/>
      </c>
      <c r="AF31" s="149" t="str">
        <f t="shared" ca="1" si="5"/>
        <v/>
      </c>
      <c r="AG31" s="149" t="str">
        <f t="shared" ca="1" si="5"/>
        <v/>
      </c>
      <c r="AH31" s="149" t="str">
        <f t="shared" ca="1" si="5"/>
        <v/>
      </c>
      <c r="AI31" s="149" t="str">
        <f t="shared" ca="1" si="5"/>
        <v/>
      </c>
      <c r="AJ31" s="149" t="str">
        <f t="shared" ca="1" si="5"/>
        <v/>
      </c>
      <c r="AK31" s="149" t="str">
        <f t="shared" ca="1" si="5"/>
        <v/>
      </c>
      <c r="AL31" s="149" t="str">
        <f t="shared" ca="1" si="5"/>
        <v/>
      </c>
      <c r="AM31" s="149" t="str">
        <f t="shared" ca="1" si="5"/>
        <v/>
      </c>
      <c r="AN31" s="149" t="str">
        <f t="shared" ca="1" si="5"/>
        <v/>
      </c>
      <c r="AO31" s="149" t="str">
        <f t="shared" ca="1" si="5"/>
        <v/>
      </c>
      <c r="AP31" s="149" t="str">
        <f t="shared" ca="1" si="5"/>
        <v/>
      </c>
      <c r="AQ31" s="149" t="str">
        <f t="shared" ca="1" si="5"/>
        <v/>
      </c>
      <c r="AR31" s="149" t="str">
        <f t="shared" ref="AR31:BR31" ca="1" si="6">IF($C31="","",IF($J31=AR$29,AQ31,AQ31+SUMIF($J$31:$J$130,AR$29,$E$31:$E$130)*($F31/(SUM($F$31:$F$130)-SUMIF($J$31:$J$130,AR$29,$F$31:$F$130)))))</f>
        <v/>
      </c>
      <c r="AS31" s="149" t="str">
        <f t="shared" ca="1" si="6"/>
        <v/>
      </c>
      <c r="AT31" s="149" t="str">
        <f t="shared" ca="1" si="6"/>
        <v/>
      </c>
      <c r="AU31" s="149" t="str">
        <f t="shared" ca="1" si="6"/>
        <v/>
      </c>
      <c r="AV31" s="149" t="str">
        <f t="shared" ca="1" si="6"/>
        <v/>
      </c>
      <c r="AW31" s="149" t="str">
        <f t="shared" ca="1" si="6"/>
        <v/>
      </c>
      <c r="AX31" s="149" t="str">
        <f t="shared" ca="1" si="6"/>
        <v/>
      </c>
      <c r="AY31" s="149" t="str">
        <f t="shared" ca="1" si="6"/>
        <v/>
      </c>
      <c r="AZ31" s="149" t="str">
        <f t="shared" ca="1" si="6"/>
        <v/>
      </c>
      <c r="BA31" s="149" t="str">
        <f t="shared" ca="1" si="6"/>
        <v/>
      </c>
      <c r="BB31" s="149" t="str">
        <f t="shared" ca="1" si="6"/>
        <v/>
      </c>
      <c r="BC31" s="149" t="str">
        <f t="shared" ca="1" si="6"/>
        <v/>
      </c>
      <c r="BD31" s="149" t="str">
        <f t="shared" ca="1" si="6"/>
        <v/>
      </c>
      <c r="BE31" s="149" t="str">
        <f t="shared" ca="1" si="6"/>
        <v/>
      </c>
      <c r="BF31" s="149" t="str">
        <f t="shared" ca="1" si="6"/>
        <v/>
      </c>
      <c r="BG31" s="149" t="str">
        <f t="shared" ca="1" si="6"/>
        <v/>
      </c>
      <c r="BH31" s="149" t="str">
        <f t="shared" ca="1" si="6"/>
        <v/>
      </c>
      <c r="BI31" s="149" t="str">
        <f t="shared" ca="1" si="6"/>
        <v/>
      </c>
      <c r="BJ31" s="149" t="str">
        <f t="shared" ca="1" si="6"/>
        <v/>
      </c>
      <c r="BK31" s="149" t="str">
        <f t="shared" ca="1" si="6"/>
        <v/>
      </c>
      <c r="BL31" s="149" t="str">
        <f t="shared" ca="1" si="6"/>
        <v/>
      </c>
      <c r="BM31" s="149" t="str">
        <f t="shared" ca="1" si="6"/>
        <v/>
      </c>
      <c r="BN31" s="149" t="str">
        <f t="shared" ca="1" si="6"/>
        <v/>
      </c>
      <c r="BO31" s="149" t="str">
        <f t="shared" ca="1" si="6"/>
        <v/>
      </c>
      <c r="BP31" s="149" t="str">
        <f t="shared" ca="1" si="6"/>
        <v/>
      </c>
      <c r="BQ31" s="149" t="str">
        <f t="shared" ca="1" si="6"/>
        <v/>
      </c>
      <c r="BR31" s="149" t="str">
        <f t="shared" ca="1" si="6"/>
        <v/>
      </c>
    </row>
    <row r="32" spans="2:70" x14ac:dyDescent="0.3">
      <c r="B32" s="142">
        <f t="shared" ref="B32:B95" ca="1" si="7">IF(C32="","",ROW()-30)</f>
        <v>2</v>
      </c>
      <c r="C32" s="143" t="str">
        <f ca="1">'קיזוזים בגין איחורים'!C32</f>
        <v>פנינה זלמצן כ"ס</v>
      </c>
      <c r="D32" s="132">
        <f ca="1">'קיזוזים בגין איחורים'!H32</f>
        <v>80000</v>
      </c>
      <c r="E32" s="144"/>
      <c r="F32" s="145">
        <f t="shared" ca="1" si="2"/>
        <v>80000</v>
      </c>
      <c r="G32" s="146">
        <f t="shared" ref="G32:G95" ca="1" si="8">BR32</f>
        <v>80000</v>
      </c>
      <c r="I32" s="147">
        <f t="shared" ca="1" si="3"/>
        <v>0</v>
      </c>
      <c r="J32" s="148">
        <f ca="1">IF(I32=1,MAX($J$30:J31)+1,0)</f>
        <v>0</v>
      </c>
      <c r="K32" s="149">
        <f t="shared" ca="1" si="4"/>
        <v>80000</v>
      </c>
      <c r="L32" s="149">
        <f t="shared" ref="L32:AQ32" ca="1" si="9">IF($C32="","",IF($J32=L$29,K32,K32+SUMIF($J$31:$J$130,L$29,$E$31:$E$130)*($F32/(SUM($F$31:$F$130)-SUMIF($J$31:$J$130,L$29,$F$31:$F$130)))))</f>
        <v>80000</v>
      </c>
      <c r="M32" s="149">
        <f t="shared" ca="1" si="9"/>
        <v>80000</v>
      </c>
      <c r="N32" s="149">
        <f t="shared" ca="1" si="9"/>
        <v>80000</v>
      </c>
      <c r="O32" s="149">
        <f t="shared" ca="1" si="9"/>
        <v>80000</v>
      </c>
      <c r="P32" s="149">
        <f t="shared" ca="1" si="9"/>
        <v>80000</v>
      </c>
      <c r="Q32" s="149">
        <f t="shared" ca="1" si="9"/>
        <v>80000</v>
      </c>
      <c r="R32" s="149">
        <f t="shared" ca="1" si="9"/>
        <v>80000</v>
      </c>
      <c r="S32" s="149">
        <f t="shared" ca="1" si="9"/>
        <v>80000</v>
      </c>
      <c r="T32" s="149">
        <f t="shared" ca="1" si="9"/>
        <v>80000</v>
      </c>
      <c r="U32" s="149">
        <f t="shared" ca="1" si="9"/>
        <v>80000</v>
      </c>
      <c r="V32" s="149">
        <f t="shared" ca="1" si="9"/>
        <v>80000</v>
      </c>
      <c r="W32" s="149">
        <f t="shared" ca="1" si="9"/>
        <v>80000</v>
      </c>
      <c r="X32" s="149">
        <f t="shared" ca="1" si="9"/>
        <v>80000</v>
      </c>
      <c r="Y32" s="149">
        <f t="shared" ca="1" si="9"/>
        <v>80000</v>
      </c>
      <c r="Z32" s="149">
        <f t="shared" ca="1" si="9"/>
        <v>80000</v>
      </c>
      <c r="AA32" s="149">
        <f t="shared" ca="1" si="9"/>
        <v>80000</v>
      </c>
      <c r="AB32" s="149">
        <f t="shared" ca="1" si="9"/>
        <v>80000</v>
      </c>
      <c r="AC32" s="149">
        <f t="shared" ca="1" si="9"/>
        <v>80000</v>
      </c>
      <c r="AD32" s="149">
        <f t="shared" ca="1" si="9"/>
        <v>80000</v>
      </c>
      <c r="AE32" s="149">
        <f t="shared" ca="1" si="9"/>
        <v>80000</v>
      </c>
      <c r="AF32" s="149">
        <f t="shared" ca="1" si="9"/>
        <v>80000</v>
      </c>
      <c r="AG32" s="149">
        <f t="shared" ca="1" si="9"/>
        <v>80000</v>
      </c>
      <c r="AH32" s="149">
        <f t="shared" ca="1" si="9"/>
        <v>80000</v>
      </c>
      <c r="AI32" s="149">
        <f t="shared" ca="1" si="9"/>
        <v>80000</v>
      </c>
      <c r="AJ32" s="149">
        <f t="shared" ca="1" si="9"/>
        <v>80000</v>
      </c>
      <c r="AK32" s="149">
        <f t="shared" ca="1" si="9"/>
        <v>80000</v>
      </c>
      <c r="AL32" s="149">
        <f t="shared" ca="1" si="9"/>
        <v>80000</v>
      </c>
      <c r="AM32" s="149">
        <f t="shared" ca="1" si="9"/>
        <v>80000</v>
      </c>
      <c r="AN32" s="149">
        <f t="shared" ca="1" si="9"/>
        <v>80000</v>
      </c>
      <c r="AO32" s="149">
        <f t="shared" ca="1" si="9"/>
        <v>80000</v>
      </c>
      <c r="AP32" s="149">
        <f t="shared" ca="1" si="9"/>
        <v>80000</v>
      </c>
      <c r="AQ32" s="149">
        <f t="shared" ca="1" si="9"/>
        <v>80000</v>
      </c>
      <c r="AR32" s="149">
        <f t="shared" ref="AR32:BR32" ca="1" si="10">IF($C32="","",IF($J32=AR$29,AQ32,AQ32+SUMIF($J$31:$J$130,AR$29,$E$31:$E$130)*($F32/(SUM($F$31:$F$130)-SUMIF($J$31:$J$130,AR$29,$F$31:$F$130)))))</f>
        <v>80000</v>
      </c>
      <c r="AS32" s="149">
        <f t="shared" ca="1" si="10"/>
        <v>80000</v>
      </c>
      <c r="AT32" s="149">
        <f t="shared" ca="1" si="10"/>
        <v>80000</v>
      </c>
      <c r="AU32" s="149">
        <f t="shared" ca="1" si="10"/>
        <v>80000</v>
      </c>
      <c r="AV32" s="149">
        <f t="shared" ca="1" si="10"/>
        <v>80000</v>
      </c>
      <c r="AW32" s="149">
        <f t="shared" ca="1" si="10"/>
        <v>80000</v>
      </c>
      <c r="AX32" s="149">
        <f t="shared" ca="1" si="10"/>
        <v>80000</v>
      </c>
      <c r="AY32" s="149">
        <f t="shared" ca="1" si="10"/>
        <v>80000</v>
      </c>
      <c r="AZ32" s="149">
        <f t="shared" ca="1" si="10"/>
        <v>80000</v>
      </c>
      <c r="BA32" s="149">
        <f t="shared" ca="1" si="10"/>
        <v>80000</v>
      </c>
      <c r="BB32" s="149">
        <f t="shared" ca="1" si="10"/>
        <v>80000</v>
      </c>
      <c r="BC32" s="149">
        <f t="shared" ca="1" si="10"/>
        <v>80000</v>
      </c>
      <c r="BD32" s="149">
        <f t="shared" ca="1" si="10"/>
        <v>80000</v>
      </c>
      <c r="BE32" s="149">
        <f t="shared" ca="1" si="10"/>
        <v>80000</v>
      </c>
      <c r="BF32" s="149">
        <f t="shared" ca="1" si="10"/>
        <v>80000</v>
      </c>
      <c r="BG32" s="149">
        <f t="shared" ca="1" si="10"/>
        <v>80000</v>
      </c>
      <c r="BH32" s="149">
        <f t="shared" ca="1" si="10"/>
        <v>80000</v>
      </c>
      <c r="BI32" s="149">
        <f t="shared" ca="1" si="10"/>
        <v>80000</v>
      </c>
      <c r="BJ32" s="149">
        <f t="shared" ca="1" si="10"/>
        <v>80000</v>
      </c>
      <c r="BK32" s="149">
        <f t="shared" ca="1" si="10"/>
        <v>80000</v>
      </c>
      <c r="BL32" s="149">
        <f t="shared" ca="1" si="10"/>
        <v>80000</v>
      </c>
      <c r="BM32" s="149">
        <f t="shared" ca="1" si="10"/>
        <v>80000</v>
      </c>
      <c r="BN32" s="149">
        <f t="shared" ca="1" si="10"/>
        <v>80000</v>
      </c>
      <c r="BO32" s="149">
        <f t="shared" ca="1" si="10"/>
        <v>80000</v>
      </c>
      <c r="BP32" s="149">
        <f t="shared" ca="1" si="10"/>
        <v>80000</v>
      </c>
      <c r="BQ32" s="149">
        <f t="shared" ca="1" si="10"/>
        <v>80000</v>
      </c>
      <c r="BR32" s="149">
        <f t="shared" ca="1" si="10"/>
        <v>80000</v>
      </c>
    </row>
    <row r="33" spans="2:70" x14ac:dyDescent="0.3">
      <c r="B33" s="142">
        <f t="shared" ca="1" si="7"/>
        <v>3</v>
      </c>
      <c r="C33" s="143" t="str">
        <f ca="1">'קיזוזים בגין איחורים'!C33</f>
        <v>פסנתר לתמיד אשדוד</v>
      </c>
      <c r="D33" s="132">
        <f ca="1">'קיזוזים בגין איחורים'!H33</f>
        <v>70000</v>
      </c>
      <c r="E33" s="144"/>
      <c r="F33" s="145">
        <f t="shared" ca="1" si="2"/>
        <v>70000</v>
      </c>
      <c r="G33" s="146">
        <f t="shared" ca="1" si="8"/>
        <v>70000</v>
      </c>
      <c r="I33" s="147">
        <f t="shared" ca="1" si="3"/>
        <v>0</v>
      </c>
      <c r="J33" s="148">
        <f ca="1">IF(I33=1,MAX($J$30:J32)+1,0)</f>
        <v>0</v>
      </c>
      <c r="K33" s="149">
        <f t="shared" ca="1" si="4"/>
        <v>70000</v>
      </c>
      <c r="L33" s="149">
        <f t="shared" ref="L33:AQ33" ca="1" si="11">IF($C33="","",IF($J33=L$29,K33,K33+SUMIF($J$31:$J$130,L$29,$E$31:$E$130)*($F33/(SUM($F$31:$F$130)-SUMIF($J$31:$J$130,L$29,$F$31:$F$130)))))</f>
        <v>70000</v>
      </c>
      <c r="M33" s="149">
        <f t="shared" ca="1" si="11"/>
        <v>70000</v>
      </c>
      <c r="N33" s="149">
        <f t="shared" ca="1" si="11"/>
        <v>70000</v>
      </c>
      <c r="O33" s="149">
        <f t="shared" ca="1" si="11"/>
        <v>70000</v>
      </c>
      <c r="P33" s="149">
        <f t="shared" ca="1" si="11"/>
        <v>70000</v>
      </c>
      <c r="Q33" s="149">
        <f t="shared" ca="1" si="11"/>
        <v>70000</v>
      </c>
      <c r="R33" s="149">
        <f t="shared" ca="1" si="11"/>
        <v>70000</v>
      </c>
      <c r="S33" s="149">
        <f t="shared" ca="1" si="11"/>
        <v>70000</v>
      </c>
      <c r="T33" s="149">
        <f t="shared" ca="1" si="11"/>
        <v>70000</v>
      </c>
      <c r="U33" s="149">
        <f t="shared" ca="1" si="11"/>
        <v>70000</v>
      </c>
      <c r="V33" s="149">
        <f t="shared" ca="1" si="11"/>
        <v>70000</v>
      </c>
      <c r="W33" s="149">
        <f t="shared" ca="1" si="11"/>
        <v>70000</v>
      </c>
      <c r="X33" s="149">
        <f t="shared" ca="1" si="11"/>
        <v>70000</v>
      </c>
      <c r="Y33" s="149">
        <f t="shared" ca="1" si="11"/>
        <v>70000</v>
      </c>
      <c r="Z33" s="149">
        <f t="shared" ca="1" si="11"/>
        <v>70000</v>
      </c>
      <c r="AA33" s="149">
        <f t="shared" ca="1" si="11"/>
        <v>70000</v>
      </c>
      <c r="AB33" s="149">
        <f t="shared" ca="1" si="11"/>
        <v>70000</v>
      </c>
      <c r="AC33" s="149">
        <f t="shared" ca="1" si="11"/>
        <v>70000</v>
      </c>
      <c r="AD33" s="149">
        <f t="shared" ca="1" si="11"/>
        <v>70000</v>
      </c>
      <c r="AE33" s="149">
        <f t="shared" ca="1" si="11"/>
        <v>70000</v>
      </c>
      <c r="AF33" s="149">
        <f t="shared" ca="1" si="11"/>
        <v>70000</v>
      </c>
      <c r="AG33" s="149">
        <f t="shared" ca="1" si="11"/>
        <v>70000</v>
      </c>
      <c r="AH33" s="149">
        <f t="shared" ca="1" si="11"/>
        <v>70000</v>
      </c>
      <c r="AI33" s="149">
        <f t="shared" ca="1" si="11"/>
        <v>70000</v>
      </c>
      <c r="AJ33" s="149">
        <f t="shared" ca="1" si="11"/>
        <v>70000</v>
      </c>
      <c r="AK33" s="149">
        <f t="shared" ca="1" si="11"/>
        <v>70000</v>
      </c>
      <c r="AL33" s="149">
        <f t="shared" ca="1" si="11"/>
        <v>70000</v>
      </c>
      <c r="AM33" s="149">
        <f t="shared" ca="1" si="11"/>
        <v>70000</v>
      </c>
      <c r="AN33" s="149">
        <f t="shared" ca="1" si="11"/>
        <v>70000</v>
      </c>
      <c r="AO33" s="149">
        <f t="shared" ca="1" si="11"/>
        <v>70000</v>
      </c>
      <c r="AP33" s="149">
        <f t="shared" ca="1" si="11"/>
        <v>70000</v>
      </c>
      <c r="AQ33" s="149">
        <f t="shared" ca="1" si="11"/>
        <v>70000</v>
      </c>
      <c r="AR33" s="149">
        <f t="shared" ref="AR33:BR33" ca="1" si="12">IF($C33="","",IF($J33=AR$29,AQ33,AQ33+SUMIF($J$31:$J$130,AR$29,$E$31:$E$130)*($F33/(SUM($F$31:$F$130)-SUMIF($J$31:$J$130,AR$29,$F$31:$F$130)))))</f>
        <v>70000</v>
      </c>
      <c r="AS33" s="149">
        <f t="shared" ca="1" si="12"/>
        <v>70000</v>
      </c>
      <c r="AT33" s="149">
        <f t="shared" ca="1" si="12"/>
        <v>70000</v>
      </c>
      <c r="AU33" s="149">
        <f t="shared" ca="1" si="12"/>
        <v>70000</v>
      </c>
      <c r="AV33" s="149">
        <f t="shared" ca="1" si="12"/>
        <v>70000</v>
      </c>
      <c r="AW33" s="149">
        <f t="shared" ca="1" si="12"/>
        <v>70000</v>
      </c>
      <c r="AX33" s="149">
        <f t="shared" ca="1" si="12"/>
        <v>70000</v>
      </c>
      <c r="AY33" s="149">
        <f t="shared" ca="1" si="12"/>
        <v>70000</v>
      </c>
      <c r="AZ33" s="149">
        <f t="shared" ca="1" si="12"/>
        <v>70000</v>
      </c>
      <c r="BA33" s="149">
        <f t="shared" ca="1" si="12"/>
        <v>70000</v>
      </c>
      <c r="BB33" s="149">
        <f t="shared" ca="1" si="12"/>
        <v>70000</v>
      </c>
      <c r="BC33" s="149">
        <f t="shared" ca="1" si="12"/>
        <v>70000</v>
      </c>
      <c r="BD33" s="149">
        <f t="shared" ca="1" si="12"/>
        <v>70000</v>
      </c>
      <c r="BE33" s="149">
        <f t="shared" ca="1" si="12"/>
        <v>70000</v>
      </c>
      <c r="BF33" s="149">
        <f t="shared" ca="1" si="12"/>
        <v>70000</v>
      </c>
      <c r="BG33" s="149">
        <f t="shared" ca="1" si="12"/>
        <v>70000</v>
      </c>
      <c r="BH33" s="149">
        <f t="shared" ca="1" si="12"/>
        <v>70000</v>
      </c>
      <c r="BI33" s="149">
        <f t="shared" ca="1" si="12"/>
        <v>70000</v>
      </c>
      <c r="BJ33" s="149">
        <f t="shared" ca="1" si="12"/>
        <v>70000</v>
      </c>
      <c r="BK33" s="149">
        <f t="shared" ca="1" si="12"/>
        <v>70000</v>
      </c>
      <c r="BL33" s="149">
        <f t="shared" ca="1" si="12"/>
        <v>70000</v>
      </c>
      <c r="BM33" s="149">
        <f t="shared" ca="1" si="12"/>
        <v>70000</v>
      </c>
      <c r="BN33" s="149">
        <f t="shared" ca="1" si="12"/>
        <v>70000</v>
      </c>
      <c r="BO33" s="149">
        <f t="shared" ca="1" si="12"/>
        <v>70000</v>
      </c>
      <c r="BP33" s="149">
        <f t="shared" ca="1" si="12"/>
        <v>70000</v>
      </c>
      <c r="BQ33" s="149">
        <f t="shared" ca="1" si="12"/>
        <v>70000</v>
      </c>
      <c r="BR33" s="149">
        <f t="shared" ca="1" si="12"/>
        <v>70000</v>
      </c>
    </row>
    <row r="34" spans="2:70" x14ac:dyDescent="0.3">
      <c r="B34" s="142" t="str">
        <f t="shared" ca="1" si="7"/>
        <v/>
      </c>
      <c r="C34" s="143" t="str">
        <f ca="1">'קיזוזים בגין איחורים'!C34</f>
        <v/>
      </c>
      <c r="D34" s="132" t="str">
        <f ca="1">'קיזוזים בגין איחורים'!H34</f>
        <v/>
      </c>
      <c r="E34" s="144"/>
      <c r="F34" s="145" t="str">
        <f t="shared" ca="1" si="2"/>
        <v/>
      </c>
      <c r="G34" s="146" t="str">
        <f t="shared" ca="1" si="8"/>
        <v/>
      </c>
      <c r="I34" s="147">
        <f t="shared" ca="1" si="3"/>
        <v>0</v>
      </c>
      <c r="J34" s="148">
        <f ca="1">IF(I34=1,MAX($J$30:J33)+1,0)</f>
        <v>0</v>
      </c>
      <c r="K34" s="149" t="str">
        <f t="shared" ca="1" si="4"/>
        <v/>
      </c>
      <c r="L34" s="149" t="str">
        <f t="shared" ref="L34:AQ34" ca="1" si="13">IF($C34="","",IF($J34=L$29,K34,K34+SUMIF($J$31:$J$130,L$29,$E$31:$E$130)*($F34/(SUM($F$31:$F$130)-SUMIF($J$31:$J$130,L$29,$F$31:$F$130)))))</f>
        <v/>
      </c>
      <c r="M34" s="149" t="str">
        <f t="shared" ca="1" si="13"/>
        <v/>
      </c>
      <c r="N34" s="149" t="str">
        <f t="shared" ca="1" si="13"/>
        <v/>
      </c>
      <c r="O34" s="149" t="str">
        <f t="shared" ca="1" si="13"/>
        <v/>
      </c>
      <c r="P34" s="149" t="str">
        <f t="shared" ca="1" si="13"/>
        <v/>
      </c>
      <c r="Q34" s="149" t="str">
        <f t="shared" ca="1" si="13"/>
        <v/>
      </c>
      <c r="R34" s="149" t="str">
        <f t="shared" ca="1" si="13"/>
        <v/>
      </c>
      <c r="S34" s="149" t="str">
        <f t="shared" ca="1" si="13"/>
        <v/>
      </c>
      <c r="T34" s="149" t="str">
        <f t="shared" ca="1" si="13"/>
        <v/>
      </c>
      <c r="U34" s="149" t="str">
        <f t="shared" ca="1" si="13"/>
        <v/>
      </c>
      <c r="V34" s="149" t="str">
        <f t="shared" ca="1" si="13"/>
        <v/>
      </c>
      <c r="W34" s="149" t="str">
        <f t="shared" ca="1" si="13"/>
        <v/>
      </c>
      <c r="X34" s="149" t="str">
        <f t="shared" ca="1" si="13"/>
        <v/>
      </c>
      <c r="Y34" s="149" t="str">
        <f t="shared" ca="1" si="13"/>
        <v/>
      </c>
      <c r="Z34" s="149" t="str">
        <f t="shared" ca="1" si="13"/>
        <v/>
      </c>
      <c r="AA34" s="149" t="str">
        <f t="shared" ca="1" si="13"/>
        <v/>
      </c>
      <c r="AB34" s="149" t="str">
        <f t="shared" ca="1" si="13"/>
        <v/>
      </c>
      <c r="AC34" s="149" t="str">
        <f t="shared" ca="1" si="13"/>
        <v/>
      </c>
      <c r="AD34" s="149" t="str">
        <f t="shared" ca="1" si="13"/>
        <v/>
      </c>
      <c r="AE34" s="149" t="str">
        <f t="shared" ca="1" si="13"/>
        <v/>
      </c>
      <c r="AF34" s="149" t="str">
        <f t="shared" ca="1" si="13"/>
        <v/>
      </c>
      <c r="AG34" s="149" t="str">
        <f t="shared" ca="1" si="13"/>
        <v/>
      </c>
      <c r="AH34" s="149" t="str">
        <f t="shared" ca="1" si="13"/>
        <v/>
      </c>
      <c r="AI34" s="149" t="str">
        <f t="shared" ca="1" si="13"/>
        <v/>
      </c>
      <c r="AJ34" s="149" t="str">
        <f t="shared" ca="1" si="13"/>
        <v/>
      </c>
      <c r="AK34" s="149" t="str">
        <f t="shared" ca="1" si="13"/>
        <v/>
      </c>
      <c r="AL34" s="149" t="str">
        <f t="shared" ca="1" si="13"/>
        <v/>
      </c>
      <c r="AM34" s="149" t="str">
        <f t="shared" ca="1" si="13"/>
        <v/>
      </c>
      <c r="AN34" s="149" t="str">
        <f t="shared" ca="1" si="13"/>
        <v/>
      </c>
      <c r="AO34" s="149" t="str">
        <f t="shared" ca="1" si="13"/>
        <v/>
      </c>
      <c r="AP34" s="149" t="str">
        <f t="shared" ca="1" si="13"/>
        <v/>
      </c>
      <c r="AQ34" s="149" t="str">
        <f t="shared" ca="1" si="13"/>
        <v/>
      </c>
      <c r="AR34" s="149" t="str">
        <f t="shared" ref="AR34:BR34" ca="1" si="14">IF($C34="","",IF($J34=AR$29,AQ34,AQ34+SUMIF($J$31:$J$130,AR$29,$E$31:$E$130)*($F34/(SUM($F$31:$F$130)-SUMIF($J$31:$J$130,AR$29,$F$31:$F$130)))))</f>
        <v/>
      </c>
      <c r="AS34" s="149" t="str">
        <f t="shared" ca="1" si="14"/>
        <v/>
      </c>
      <c r="AT34" s="149" t="str">
        <f t="shared" ca="1" si="14"/>
        <v/>
      </c>
      <c r="AU34" s="149" t="str">
        <f t="shared" ca="1" si="14"/>
        <v/>
      </c>
      <c r="AV34" s="149" t="str">
        <f t="shared" ca="1" si="14"/>
        <v/>
      </c>
      <c r="AW34" s="149" t="str">
        <f t="shared" ca="1" si="14"/>
        <v/>
      </c>
      <c r="AX34" s="149" t="str">
        <f t="shared" ca="1" si="14"/>
        <v/>
      </c>
      <c r="AY34" s="149" t="str">
        <f t="shared" ca="1" si="14"/>
        <v/>
      </c>
      <c r="AZ34" s="149" t="str">
        <f t="shared" ca="1" si="14"/>
        <v/>
      </c>
      <c r="BA34" s="149" t="str">
        <f t="shared" ca="1" si="14"/>
        <v/>
      </c>
      <c r="BB34" s="149" t="str">
        <f t="shared" ca="1" si="14"/>
        <v/>
      </c>
      <c r="BC34" s="149" t="str">
        <f t="shared" ca="1" si="14"/>
        <v/>
      </c>
      <c r="BD34" s="149" t="str">
        <f t="shared" ca="1" si="14"/>
        <v/>
      </c>
      <c r="BE34" s="149" t="str">
        <f t="shared" ca="1" si="14"/>
        <v/>
      </c>
      <c r="BF34" s="149" t="str">
        <f t="shared" ca="1" si="14"/>
        <v/>
      </c>
      <c r="BG34" s="149" t="str">
        <f t="shared" ca="1" si="14"/>
        <v/>
      </c>
      <c r="BH34" s="149" t="str">
        <f t="shared" ca="1" si="14"/>
        <v/>
      </c>
      <c r="BI34" s="149" t="str">
        <f t="shared" ca="1" si="14"/>
        <v/>
      </c>
      <c r="BJ34" s="149" t="str">
        <f t="shared" ca="1" si="14"/>
        <v/>
      </c>
      <c r="BK34" s="149" t="str">
        <f t="shared" ca="1" si="14"/>
        <v/>
      </c>
      <c r="BL34" s="149" t="str">
        <f t="shared" ca="1" si="14"/>
        <v/>
      </c>
      <c r="BM34" s="149" t="str">
        <f t="shared" ca="1" si="14"/>
        <v/>
      </c>
      <c r="BN34" s="149" t="str">
        <f t="shared" ca="1" si="14"/>
        <v/>
      </c>
      <c r="BO34" s="149" t="str">
        <f t="shared" ca="1" si="14"/>
        <v/>
      </c>
      <c r="BP34" s="149" t="str">
        <f t="shared" ca="1" si="14"/>
        <v/>
      </c>
      <c r="BQ34" s="149" t="str">
        <f t="shared" ca="1" si="14"/>
        <v/>
      </c>
      <c r="BR34" s="149" t="str">
        <f t="shared" ca="1" si="14"/>
        <v/>
      </c>
    </row>
    <row r="35" spans="2:70" x14ac:dyDescent="0.3">
      <c r="B35" s="142" t="str">
        <f t="shared" ca="1" si="7"/>
        <v/>
      </c>
      <c r="C35" s="143" t="str">
        <f ca="1">'קיזוזים בגין איחורים'!C35</f>
        <v/>
      </c>
      <c r="D35" s="132" t="str">
        <f ca="1">'קיזוזים בגין איחורים'!H35</f>
        <v/>
      </c>
      <c r="E35" s="144"/>
      <c r="F35" s="145" t="str">
        <f t="shared" ca="1" si="2"/>
        <v/>
      </c>
      <c r="G35" s="146" t="str">
        <f t="shared" ca="1" si="8"/>
        <v/>
      </c>
      <c r="I35" s="147">
        <f t="shared" ca="1" si="3"/>
        <v>0</v>
      </c>
      <c r="J35" s="148">
        <f ca="1">IF(I35=1,MAX($J$30:J34)+1,0)</f>
        <v>0</v>
      </c>
      <c r="K35" s="149" t="str">
        <f t="shared" ca="1" si="4"/>
        <v/>
      </c>
      <c r="L35" s="149" t="str">
        <f t="shared" ref="L35:AQ35" ca="1" si="15">IF($C35="","",IF($J35=L$29,K35,K35+SUMIF($J$31:$J$130,L$29,$E$31:$E$130)*($F35/(SUM($F$31:$F$130)-SUMIF($J$31:$J$130,L$29,$F$31:$F$130)))))</f>
        <v/>
      </c>
      <c r="M35" s="149" t="str">
        <f t="shared" ca="1" si="15"/>
        <v/>
      </c>
      <c r="N35" s="149" t="str">
        <f t="shared" ca="1" si="15"/>
        <v/>
      </c>
      <c r="O35" s="149" t="str">
        <f t="shared" ca="1" si="15"/>
        <v/>
      </c>
      <c r="P35" s="149" t="str">
        <f t="shared" ca="1" si="15"/>
        <v/>
      </c>
      <c r="Q35" s="149" t="str">
        <f t="shared" ca="1" si="15"/>
        <v/>
      </c>
      <c r="R35" s="149" t="str">
        <f t="shared" ca="1" si="15"/>
        <v/>
      </c>
      <c r="S35" s="149" t="str">
        <f t="shared" ca="1" si="15"/>
        <v/>
      </c>
      <c r="T35" s="149" t="str">
        <f t="shared" ca="1" si="15"/>
        <v/>
      </c>
      <c r="U35" s="149" t="str">
        <f t="shared" ca="1" si="15"/>
        <v/>
      </c>
      <c r="V35" s="149" t="str">
        <f t="shared" ca="1" si="15"/>
        <v/>
      </c>
      <c r="W35" s="149" t="str">
        <f t="shared" ca="1" si="15"/>
        <v/>
      </c>
      <c r="X35" s="149" t="str">
        <f t="shared" ca="1" si="15"/>
        <v/>
      </c>
      <c r="Y35" s="149" t="str">
        <f t="shared" ca="1" si="15"/>
        <v/>
      </c>
      <c r="Z35" s="149" t="str">
        <f t="shared" ca="1" si="15"/>
        <v/>
      </c>
      <c r="AA35" s="149" t="str">
        <f t="shared" ca="1" si="15"/>
        <v/>
      </c>
      <c r="AB35" s="149" t="str">
        <f t="shared" ca="1" si="15"/>
        <v/>
      </c>
      <c r="AC35" s="149" t="str">
        <f t="shared" ca="1" si="15"/>
        <v/>
      </c>
      <c r="AD35" s="149" t="str">
        <f t="shared" ca="1" si="15"/>
        <v/>
      </c>
      <c r="AE35" s="149" t="str">
        <f t="shared" ca="1" si="15"/>
        <v/>
      </c>
      <c r="AF35" s="149" t="str">
        <f t="shared" ca="1" si="15"/>
        <v/>
      </c>
      <c r="AG35" s="149" t="str">
        <f t="shared" ca="1" si="15"/>
        <v/>
      </c>
      <c r="AH35" s="149" t="str">
        <f t="shared" ca="1" si="15"/>
        <v/>
      </c>
      <c r="AI35" s="149" t="str">
        <f t="shared" ca="1" si="15"/>
        <v/>
      </c>
      <c r="AJ35" s="149" t="str">
        <f t="shared" ca="1" si="15"/>
        <v/>
      </c>
      <c r="AK35" s="149" t="str">
        <f t="shared" ca="1" si="15"/>
        <v/>
      </c>
      <c r="AL35" s="149" t="str">
        <f t="shared" ca="1" si="15"/>
        <v/>
      </c>
      <c r="AM35" s="149" t="str">
        <f t="shared" ca="1" si="15"/>
        <v/>
      </c>
      <c r="AN35" s="149" t="str">
        <f t="shared" ca="1" si="15"/>
        <v/>
      </c>
      <c r="AO35" s="149" t="str">
        <f t="shared" ca="1" si="15"/>
        <v/>
      </c>
      <c r="AP35" s="149" t="str">
        <f t="shared" ca="1" si="15"/>
        <v/>
      </c>
      <c r="AQ35" s="149" t="str">
        <f t="shared" ca="1" si="15"/>
        <v/>
      </c>
      <c r="AR35" s="149" t="str">
        <f t="shared" ref="AR35:BR35" ca="1" si="16">IF($C35="","",IF($J35=AR$29,AQ35,AQ35+SUMIF($J$31:$J$130,AR$29,$E$31:$E$130)*($F35/(SUM($F$31:$F$130)-SUMIF($J$31:$J$130,AR$29,$F$31:$F$130)))))</f>
        <v/>
      </c>
      <c r="AS35" s="149" t="str">
        <f t="shared" ca="1" si="16"/>
        <v/>
      </c>
      <c r="AT35" s="149" t="str">
        <f t="shared" ca="1" si="16"/>
        <v/>
      </c>
      <c r="AU35" s="149" t="str">
        <f t="shared" ca="1" si="16"/>
        <v/>
      </c>
      <c r="AV35" s="149" t="str">
        <f t="shared" ca="1" si="16"/>
        <v/>
      </c>
      <c r="AW35" s="149" t="str">
        <f t="shared" ca="1" si="16"/>
        <v/>
      </c>
      <c r="AX35" s="149" t="str">
        <f t="shared" ca="1" si="16"/>
        <v/>
      </c>
      <c r="AY35" s="149" t="str">
        <f t="shared" ca="1" si="16"/>
        <v/>
      </c>
      <c r="AZ35" s="149" t="str">
        <f t="shared" ca="1" si="16"/>
        <v/>
      </c>
      <c r="BA35" s="149" t="str">
        <f t="shared" ca="1" si="16"/>
        <v/>
      </c>
      <c r="BB35" s="149" t="str">
        <f t="shared" ca="1" si="16"/>
        <v/>
      </c>
      <c r="BC35" s="149" t="str">
        <f t="shared" ca="1" si="16"/>
        <v/>
      </c>
      <c r="BD35" s="149" t="str">
        <f t="shared" ca="1" si="16"/>
        <v/>
      </c>
      <c r="BE35" s="149" t="str">
        <f t="shared" ca="1" si="16"/>
        <v/>
      </c>
      <c r="BF35" s="149" t="str">
        <f t="shared" ca="1" si="16"/>
        <v/>
      </c>
      <c r="BG35" s="149" t="str">
        <f t="shared" ca="1" si="16"/>
        <v/>
      </c>
      <c r="BH35" s="149" t="str">
        <f t="shared" ca="1" si="16"/>
        <v/>
      </c>
      <c r="BI35" s="149" t="str">
        <f t="shared" ca="1" si="16"/>
        <v/>
      </c>
      <c r="BJ35" s="149" t="str">
        <f t="shared" ca="1" si="16"/>
        <v/>
      </c>
      <c r="BK35" s="149" t="str">
        <f t="shared" ca="1" si="16"/>
        <v/>
      </c>
      <c r="BL35" s="149" t="str">
        <f t="shared" ca="1" si="16"/>
        <v/>
      </c>
      <c r="BM35" s="149" t="str">
        <f t="shared" ca="1" si="16"/>
        <v/>
      </c>
      <c r="BN35" s="149" t="str">
        <f t="shared" ca="1" si="16"/>
        <v/>
      </c>
      <c r="BO35" s="149" t="str">
        <f t="shared" ca="1" si="16"/>
        <v/>
      </c>
      <c r="BP35" s="149" t="str">
        <f t="shared" ca="1" si="16"/>
        <v/>
      </c>
      <c r="BQ35" s="149" t="str">
        <f t="shared" ca="1" si="16"/>
        <v/>
      </c>
      <c r="BR35" s="149" t="str">
        <f t="shared" ca="1" si="16"/>
        <v/>
      </c>
    </row>
    <row r="36" spans="2:70" x14ac:dyDescent="0.3">
      <c r="B36" s="142" t="str">
        <f t="shared" ca="1" si="7"/>
        <v/>
      </c>
      <c r="C36" s="143" t="str">
        <f ca="1">'קיזוזים בגין איחורים'!C36</f>
        <v/>
      </c>
      <c r="D36" s="132" t="str">
        <f ca="1">'קיזוזים בגין איחורים'!H36</f>
        <v/>
      </c>
      <c r="E36" s="144"/>
      <c r="F36" s="145" t="str">
        <f t="shared" ca="1" si="2"/>
        <v/>
      </c>
      <c r="G36" s="146" t="str">
        <f t="shared" ca="1" si="8"/>
        <v/>
      </c>
      <c r="I36" s="147">
        <f t="shared" ca="1" si="3"/>
        <v>0</v>
      </c>
      <c r="J36" s="148">
        <f ca="1">IF(I36=1,MAX($J$30:J35)+1,0)</f>
        <v>0</v>
      </c>
      <c r="K36" s="149" t="str">
        <f t="shared" ca="1" si="4"/>
        <v/>
      </c>
      <c r="L36" s="149" t="str">
        <f t="shared" ref="L36:AQ36" ca="1" si="17">IF($C36="","",IF($J36=L$29,K36,K36+SUMIF($J$31:$J$130,L$29,$E$31:$E$130)*($F36/(SUM($F$31:$F$130)-SUMIF($J$31:$J$130,L$29,$F$31:$F$130)))))</f>
        <v/>
      </c>
      <c r="M36" s="149" t="str">
        <f t="shared" ca="1" si="17"/>
        <v/>
      </c>
      <c r="N36" s="149" t="str">
        <f t="shared" ca="1" si="17"/>
        <v/>
      </c>
      <c r="O36" s="149" t="str">
        <f t="shared" ca="1" si="17"/>
        <v/>
      </c>
      <c r="P36" s="149" t="str">
        <f t="shared" ca="1" si="17"/>
        <v/>
      </c>
      <c r="Q36" s="149" t="str">
        <f t="shared" ca="1" si="17"/>
        <v/>
      </c>
      <c r="R36" s="149" t="str">
        <f t="shared" ca="1" si="17"/>
        <v/>
      </c>
      <c r="S36" s="149" t="str">
        <f t="shared" ca="1" si="17"/>
        <v/>
      </c>
      <c r="T36" s="149" t="str">
        <f t="shared" ca="1" si="17"/>
        <v/>
      </c>
      <c r="U36" s="149" t="str">
        <f t="shared" ca="1" si="17"/>
        <v/>
      </c>
      <c r="V36" s="149" t="str">
        <f t="shared" ca="1" si="17"/>
        <v/>
      </c>
      <c r="W36" s="149" t="str">
        <f t="shared" ca="1" si="17"/>
        <v/>
      </c>
      <c r="X36" s="149" t="str">
        <f t="shared" ca="1" si="17"/>
        <v/>
      </c>
      <c r="Y36" s="149" t="str">
        <f t="shared" ca="1" si="17"/>
        <v/>
      </c>
      <c r="Z36" s="149" t="str">
        <f t="shared" ca="1" si="17"/>
        <v/>
      </c>
      <c r="AA36" s="149" t="str">
        <f t="shared" ca="1" si="17"/>
        <v/>
      </c>
      <c r="AB36" s="149" t="str">
        <f t="shared" ca="1" si="17"/>
        <v/>
      </c>
      <c r="AC36" s="149" t="str">
        <f t="shared" ca="1" si="17"/>
        <v/>
      </c>
      <c r="AD36" s="149" t="str">
        <f t="shared" ca="1" si="17"/>
        <v/>
      </c>
      <c r="AE36" s="149" t="str">
        <f t="shared" ca="1" si="17"/>
        <v/>
      </c>
      <c r="AF36" s="149" t="str">
        <f t="shared" ca="1" si="17"/>
        <v/>
      </c>
      <c r="AG36" s="149" t="str">
        <f t="shared" ca="1" si="17"/>
        <v/>
      </c>
      <c r="AH36" s="149" t="str">
        <f t="shared" ca="1" si="17"/>
        <v/>
      </c>
      <c r="AI36" s="149" t="str">
        <f t="shared" ca="1" si="17"/>
        <v/>
      </c>
      <c r="AJ36" s="149" t="str">
        <f t="shared" ca="1" si="17"/>
        <v/>
      </c>
      <c r="AK36" s="149" t="str">
        <f t="shared" ca="1" si="17"/>
        <v/>
      </c>
      <c r="AL36" s="149" t="str">
        <f t="shared" ca="1" si="17"/>
        <v/>
      </c>
      <c r="AM36" s="149" t="str">
        <f t="shared" ca="1" si="17"/>
        <v/>
      </c>
      <c r="AN36" s="149" t="str">
        <f t="shared" ca="1" si="17"/>
        <v/>
      </c>
      <c r="AO36" s="149" t="str">
        <f t="shared" ca="1" si="17"/>
        <v/>
      </c>
      <c r="AP36" s="149" t="str">
        <f t="shared" ca="1" si="17"/>
        <v/>
      </c>
      <c r="AQ36" s="149" t="str">
        <f t="shared" ca="1" si="17"/>
        <v/>
      </c>
      <c r="AR36" s="149" t="str">
        <f t="shared" ref="AR36:BR36" ca="1" si="18">IF($C36="","",IF($J36=AR$29,AQ36,AQ36+SUMIF($J$31:$J$130,AR$29,$E$31:$E$130)*($F36/(SUM($F$31:$F$130)-SUMIF($J$31:$J$130,AR$29,$F$31:$F$130)))))</f>
        <v/>
      </c>
      <c r="AS36" s="149" t="str">
        <f t="shared" ca="1" si="18"/>
        <v/>
      </c>
      <c r="AT36" s="149" t="str">
        <f t="shared" ca="1" si="18"/>
        <v/>
      </c>
      <c r="AU36" s="149" t="str">
        <f t="shared" ca="1" si="18"/>
        <v/>
      </c>
      <c r="AV36" s="149" t="str">
        <f t="shared" ca="1" si="18"/>
        <v/>
      </c>
      <c r="AW36" s="149" t="str">
        <f t="shared" ca="1" si="18"/>
        <v/>
      </c>
      <c r="AX36" s="149" t="str">
        <f t="shared" ca="1" si="18"/>
        <v/>
      </c>
      <c r="AY36" s="149" t="str">
        <f t="shared" ca="1" si="18"/>
        <v/>
      </c>
      <c r="AZ36" s="149" t="str">
        <f t="shared" ca="1" si="18"/>
        <v/>
      </c>
      <c r="BA36" s="149" t="str">
        <f t="shared" ca="1" si="18"/>
        <v/>
      </c>
      <c r="BB36" s="149" t="str">
        <f t="shared" ca="1" si="18"/>
        <v/>
      </c>
      <c r="BC36" s="149" t="str">
        <f t="shared" ca="1" si="18"/>
        <v/>
      </c>
      <c r="BD36" s="149" t="str">
        <f t="shared" ca="1" si="18"/>
        <v/>
      </c>
      <c r="BE36" s="149" t="str">
        <f t="shared" ca="1" si="18"/>
        <v/>
      </c>
      <c r="BF36" s="149" t="str">
        <f t="shared" ca="1" si="18"/>
        <v/>
      </c>
      <c r="BG36" s="149" t="str">
        <f t="shared" ca="1" si="18"/>
        <v/>
      </c>
      <c r="BH36" s="149" t="str">
        <f t="shared" ca="1" si="18"/>
        <v/>
      </c>
      <c r="BI36" s="149" t="str">
        <f t="shared" ca="1" si="18"/>
        <v/>
      </c>
      <c r="BJ36" s="149" t="str">
        <f t="shared" ca="1" si="18"/>
        <v/>
      </c>
      <c r="BK36" s="149" t="str">
        <f t="shared" ca="1" si="18"/>
        <v/>
      </c>
      <c r="BL36" s="149" t="str">
        <f t="shared" ca="1" si="18"/>
        <v/>
      </c>
      <c r="BM36" s="149" t="str">
        <f t="shared" ca="1" si="18"/>
        <v/>
      </c>
      <c r="BN36" s="149" t="str">
        <f t="shared" ca="1" si="18"/>
        <v/>
      </c>
      <c r="BO36" s="149" t="str">
        <f t="shared" ca="1" si="18"/>
        <v/>
      </c>
      <c r="BP36" s="149" t="str">
        <f t="shared" ca="1" si="18"/>
        <v/>
      </c>
      <c r="BQ36" s="149" t="str">
        <f t="shared" ca="1" si="18"/>
        <v/>
      </c>
      <c r="BR36" s="149" t="str">
        <f t="shared" ca="1" si="18"/>
        <v/>
      </c>
    </row>
    <row r="37" spans="2:70" x14ac:dyDescent="0.3">
      <c r="B37" s="142" t="str">
        <f t="shared" ca="1" si="7"/>
        <v/>
      </c>
      <c r="C37" s="143" t="str">
        <f ca="1">'קיזוזים בגין איחורים'!C37</f>
        <v/>
      </c>
      <c r="D37" s="132" t="str">
        <f ca="1">'קיזוזים בגין איחורים'!H37</f>
        <v/>
      </c>
      <c r="E37" s="144"/>
      <c r="F37" s="145" t="str">
        <f t="shared" ca="1" si="2"/>
        <v/>
      </c>
      <c r="G37" s="146" t="str">
        <f t="shared" ca="1" si="8"/>
        <v/>
      </c>
      <c r="I37" s="147">
        <f t="shared" ca="1" si="3"/>
        <v>0</v>
      </c>
      <c r="J37" s="148">
        <f ca="1">IF(I37=1,MAX($J$30:J36)+1,0)</f>
        <v>0</v>
      </c>
      <c r="K37" s="149" t="str">
        <f t="shared" ca="1" si="4"/>
        <v/>
      </c>
      <c r="L37" s="149" t="str">
        <f t="shared" ref="L37:AQ37" ca="1" si="19">IF($C37="","",IF($J37=L$29,K37,K37+SUMIF($J$31:$J$130,L$29,$E$31:$E$130)*($F37/(SUM($F$31:$F$130)-SUMIF($J$31:$J$130,L$29,$F$31:$F$130)))))</f>
        <v/>
      </c>
      <c r="M37" s="149" t="str">
        <f t="shared" ca="1" si="19"/>
        <v/>
      </c>
      <c r="N37" s="149" t="str">
        <f t="shared" ca="1" si="19"/>
        <v/>
      </c>
      <c r="O37" s="149" t="str">
        <f t="shared" ca="1" si="19"/>
        <v/>
      </c>
      <c r="P37" s="149" t="str">
        <f t="shared" ca="1" si="19"/>
        <v/>
      </c>
      <c r="Q37" s="149" t="str">
        <f t="shared" ca="1" si="19"/>
        <v/>
      </c>
      <c r="R37" s="149" t="str">
        <f t="shared" ca="1" si="19"/>
        <v/>
      </c>
      <c r="S37" s="149" t="str">
        <f t="shared" ca="1" si="19"/>
        <v/>
      </c>
      <c r="T37" s="149" t="str">
        <f t="shared" ca="1" si="19"/>
        <v/>
      </c>
      <c r="U37" s="149" t="str">
        <f t="shared" ca="1" si="19"/>
        <v/>
      </c>
      <c r="V37" s="149" t="str">
        <f t="shared" ca="1" si="19"/>
        <v/>
      </c>
      <c r="W37" s="149" t="str">
        <f t="shared" ca="1" si="19"/>
        <v/>
      </c>
      <c r="X37" s="149" t="str">
        <f t="shared" ca="1" si="19"/>
        <v/>
      </c>
      <c r="Y37" s="149" t="str">
        <f t="shared" ca="1" si="19"/>
        <v/>
      </c>
      <c r="Z37" s="149" t="str">
        <f t="shared" ca="1" si="19"/>
        <v/>
      </c>
      <c r="AA37" s="149" t="str">
        <f t="shared" ca="1" si="19"/>
        <v/>
      </c>
      <c r="AB37" s="149" t="str">
        <f t="shared" ca="1" si="19"/>
        <v/>
      </c>
      <c r="AC37" s="149" t="str">
        <f t="shared" ca="1" si="19"/>
        <v/>
      </c>
      <c r="AD37" s="149" t="str">
        <f t="shared" ca="1" si="19"/>
        <v/>
      </c>
      <c r="AE37" s="149" t="str">
        <f t="shared" ca="1" si="19"/>
        <v/>
      </c>
      <c r="AF37" s="149" t="str">
        <f t="shared" ca="1" si="19"/>
        <v/>
      </c>
      <c r="AG37" s="149" t="str">
        <f t="shared" ca="1" si="19"/>
        <v/>
      </c>
      <c r="AH37" s="149" t="str">
        <f t="shared" ca="1" si="19"/>
        <v/>
      </c>
      <c r="AI37" s="149" t="str">
        <f t="shared" ca="1" si="19"/>
        <v/>
      </c>
      <c r="AJ37" s="149" t="str">
        <f t="shared" ca="1" si="19"/>
        <v/>
      </c>
      <c r="AK37" s="149" t="str">
        <f t="shared" ca="1" si="19"/>
        <v/>
      </c>
      <c r="AL37" s="149" t="str">
        <f t="shared" ca="1" si="19"/>
        <v/>
      </c>
      <c r="AM37" s="149" t="str">
        <f t="shared" ca="1" si="19"/>
        <v/>
      </c>
      <c r="AN37" s="149" t="str">
        <f t="shared" ca="1" si="19"/>
        <v/>
      </c>
      <c r="AO37" s="149" t="str">
        <f t="shared" ca="1" si="19"/>
        <v/>
      </c>
      <c r="AP37" s="149" t="str">
        <f t="shared" ca="1" si="19"/>
        <v/>
      </c>
      <c r="AQ37" s="149" t="str">
        <f t="shared" ca="1" si="19"/>
        <v/>
      </c>
      <c r="AR37" s="149" t="str">
        <f t="shared" ref="AR37:BR37" ca="1" si="20">IF($C37="","",IF($J37=AR$29,AQ37,AQ37+SUMIF($J$31:$J$130,AR$29,$E$31:$E$130)*($F37/(SUM($F$31:$F$130)-SUMIF($J$31:$J$130,AR$29,$F$31:$F$130)))))</f>
        <v/>
      </c>
      <c r="AS37" s="149" t="str">
        <f t="shared" ca="1" si="20"/>
        <v/>
      </c>
      <c r="AT37" s="149" t="str">
        <f t="shared" ca="1" si="20"/>
        <v/>
      </c>
      <c r="AU37" s="149" t="str">
        <f t="shared" ca="1" si="20"/>
        <v/>
      </c>
      <c r="AV37" s="149" t="str">
        <f t="shared" ca="1" si="20"/>
        <v/>
      </c>
      <c r="AW37" s="149" t="str">
        <f t="shared" ca="1" si="20"/>
        <v/>
      </c>
      <c r="AX37" s="149" t="str">
        <f t="shared" ca="1" si="20"/>
        <v/>
      </c>
      <c r="AY37" s="149" t="str">
        <f t="shared" ca="1" si="20"/>
        <v/>
      </c>
      <c r="AZ37" s="149" t="str">
        <f t="shared" ca="1" si="20"/>
        <v/>
      </c>
      <c r="BA37" s="149" t="str">
        <f t="shared" ca="1" si="20"/>
        <v/>
      </c>
      <c r="BB37" s="149" t="str">
        <f t="shared" ca="1" si="20"/>
        <v/>
      </c>
      <c r="BC37" s="149" t="str">
        <f t="shared" ca="1" si="20"/>
        <v/>
      </c>
      <c r="BD37" s="149" t="str">
        <f t="shared" ca="1" si="20"/>
        <v/>
      </c>
      <c r="BE37" s="149" t="str">
        <f t="shared" ca="1" si="20"/>
        <v/>
      </c>
      <c r="BF37" s="149" t="str">
        <f t="shared" ca="1" si="20"/>
        <v/>
      </c>
      <c r="BG37" s="149" t="str">
        <f t="shared" ca="1" si="20"/>
        <v/>
      </c>
      <c r="BH37" s="149" t="str">
        <f t="shared" ca="1" si="20"/>
        <v/>
      </c>
      <c r="BI37" s="149" t="str">
        <f t="shared" ca="1" si="20"/>
        <v/>
      </c>
      <c r="BJ37" s="149" t="str">
        <f t="shared" ca="1" si="20"/>
        <v/>
      </c>
      <c r="BK37" s="149" t="str">
        <f t="shared" ca="1" si="20"/>
        <v/>
      </c>
      <c r="BL37" s="149" t="str">
        <f t="shared" ca="1" si="20"/>
        <v/>
      </c>
      <c r="BM37" s="149" t="str">
        <f t="shared" ca="1" si="20"/>
        <v/>
      </c>
      <c r="BN37" s="149" t="str">
        <f t="shared" ca="1" si="20"/>
        <v/>
      </c>
      <c r="BO37" s="149" t="str">
        <f t="shared" ca="1" si="20"/>
        <v/>
      </c>
      <c r="BP37" s="149" t="str">
        <f t="shared" ca="1" si="20"/>
        <v/>
      </c>
      <c r="BQ37" s="149" t="str">
        <f t="shared" ca="1" si="20"/>
        <v/>
      </c>
      <c r="BR37" s="149" t="str">
        <f t="shared" ca="1" si="20"/>
        <v/>
      </c>
    </row>
    <row r="38" spans="2:70" x14ac:dyDescent="0.3">
      <c r="B38" s="142" t="str">
        <f t="shared" ca="1" si="7"/>
        <v/>
      </c>
      <c r="C38" s="143" t="str">
        <f ca="1">'קיזוזים בגין איחורים'!C38</f>
        <v/>
      </c>
      <c r="D38" s="132" t="str">
        <f ca="1">'קיזוזים בגין איחורים'!H38</f>
        <v/>
      </c>
      <c r="E38" s="144"/>
      <c r="F38" s="145" t="str">
        <f t="shared" ca="1" si="2"/>
        <v/>
      </c>
      <c r="G38" s="146" t="str">
        <f t="shared" ca="1" si="8"/>
        <v/>
      </c>
      <c r="I38" s="147">
        <f t="shared" ca="1" si="3"/>
        <v>0</v>
      </c>
      <c r="J38" s="148">
        <f ca="1">IF(I38=1,MAX($J$30:J37)+1,0)</f>
        <v>0</v>
      </c>
      <c r="K38" s="149" t="str">
        <f t="shared" ca="1" si="4"/>
        <v/>
      </c>
      <c r="L38" s="149" t="str">
        <f t="shared" ref="L38:AQ38" ca="1" si="21">IF($C38="","",IF($J38=L$29,K38,K38+SUMIF($J$31:$J$130,L$29,$E$31:$E$130)*($F38/(SUM($F$31:$F$130)-SUMIF($J$31:$J$130,L$29,$F$31:$F$130)))))</f>
        <v/>
      </c>
      <c r="M38" s="149" t="str">
        <f t="shared" ca="1" si="21"/>
        <v/>
      </c>
      <c r="N38" s="149" t="str">
        <f t="shared" ca="1" si="21"/>
        <v/>
      </c>
      <c r="O38" s="149" t="str">
        <f t="shared" ca="1" si="21"/>
        <v/>
      </c>
      <c r="P38" s="149" t="str">
        <f t="shared" ca="1" si="21"/>
        <v/>
      </c>
      <c r="Q38" s="149" t="str">
        <f t="shared" ca="1" si="21"/>
        <v/>
      </c>
      <c r="R38" s="149" t="str">
        <f t="shared" ca="1" si="21"/>
        <v/>
      </c>
      <c r="S38" s="149" t="str">
        <f t="shared" ca="1" si="21"/>
        <v/>
      </c>
      <c r="T38" s="149" t="str">
        <f t="shared" ca="1" si="21"/>
        <v/>
      </c>
      <c r="U38" s="149" t="str">
        <f t="shared" ca="1" si="21"/>
        <v/>
      </c>
      <c r="V38" s="149" t="str">
        <f t="shared" ca="1" si="21"/>
        <v/>
      </c>
      <c r="W38" s="149" t="str">
        <f t="shared" ca="1" si="21"/>
        <v/>
      </c>
      <c r="X38" s="149" t="str">
        <f t="shared" ca="1" si="21"/>
        <v/>
      </c>
      <c r="Y38" s="149" t="str">
        <f t="shared" ca="1" si="21"/>
        <v/>
      </c>
      <c r="Z38" s="149" t="str">
        <f t="shared" ca="1" si="21"/>
        <v/>
      </c>
      <c r="AA38" s="149" t="str">
        <f t="shared" ca="1" si="21"/>
        <v/>
      </c>
      <c r="AB38" s="149" t="str">
        <f t="shared" ca="1" si="21"/>
        <v/>
      </c>
      <c r="AC38" s="149" t="str">
        <f t="shared" ca="1" si="21"/>
        <v/>
      </c>
      <c r="AD38" s="149" t="str">
        <f t="shared" ca="1" si="21"/>
        <v/>
      </c>
      <c r="AE38" s="149" t="str">
        <f t="shared" ca="1" si="21"/>
        <v/>
      </c>
      <c r="AF38" s="149" t="str">
        <f t="shared" ca="1" si="21"/>
        <v/>
      </c>
      <c r="AG38" s="149" t="str">
        <f t="shared" ca="1" si="21"/>
        <v/>
      </c>
      <c r="AH38" s="149" t="str">
        <f t="shared" ca="1" si="21"/>
        <v/>
      </c>
      <c r="AI38" s="149" t="str">
        <f t="shared" ca="1" si="21"/>
        <v/>
      </c>
      <c r="AJ38" s="149" t="str">
        <f t="shared" ca="1" si="21"/>
        <v/>
      </c>
      <c r="AK38" s="149" t="str">
        <f t="shared" ca="1" si="21"/>
        <v/>
      </c>
      <c r="AL38" s="149" t="str">
        <f t="shared" ca="1" si="21"/>
        <v/>
      </c>
      <c r="AM38" s="149" t="str">
        <f t="shared" ca="1" si="21"/>
        <v/>
      </c>
      <c r="AN38" s="149" t="str">
        <f t="shared" ca="1" si="21"/>
        <v/>
      </c>
      <c r="AO38" s="149" t="str">
        <f t="shared" ca="1" si="21"/>
        <v/>
      </c>
      <c r="AP38" s="149" t="str">
        <f t="shared" ca="1" si="21"/>
        <v/>
      </c>
      <c r="AQ38" s="149" t="str">
        <f t="shared" ca="1" si="21"/>
        <v/>
      </c>
      <c r="AR38" s="149" t="str">
        <f t="shared" ref="AR38:BR38" ca="1" si="22">IF($C38="","",IF($J38=AR$29,AQ38,AQ38+SUMIF($J$31:$J$130,AR$29,$E$31:$E$130)*($F38/(SUM($F$31:$F$130)-SUMIF($J$31:$J$130,AR$29,$F$31:$F$130)))))</f>
        <v/>
      </c>
      <c r="AS38" s="149" t="str">
        <f t="shared" ca="1" si="22"/>
        <v/>
      </c>
      <c r="AT38" s="149" t="str">
        <f t="shared" ca="1" si="22"/>
        <v/>
      </c>
      <c r="AU38" s="149" t="str">
        <f t="shared" ca="1" si="22"/>
        <v/>
      </c>
      <c r="AV38" s="149" t="str">
        <f t="shared" ca="1" si="22"/>
        <v/>
      </c>
      <c r="AW38" s="149" t="str">
        <f t="shared" ca="1" si="22"/>
        <v/>
      </c>
      <c r="AX38" s="149" t="str">
        <f t="shared" ca="1" si="22"/>
        <v/>
      </c>
      <c r="AY38" s="149" t="str">
        <f t="shared" ca="1" si="22"/>
        <v/>
      </c>
      <c r="AZ38" s="149" t="str">
        <f t="shared" ca="1" si="22"/>
        <v/>
      </c>
      <c r="BA38" s="149" t="str">
        <f t="shared" ca="1" si="22"/>
        <v/>
      </c>
      <c r="BB38" s="149" t="str">
        <f t="shared" ca="1" si="22"/>
        <v/>
      </c>
      <c r="BC38" s="149" t="str">
        <f t="shared" ca="1" si="22"/>
        <v/>
      </c>
      <c r="BD38" s="149" t="str">
        <f t="shared" ca="1" si="22"/>
        <v/>
      </c>
      <c r="BE38" s="149" t="str">
        <f t="shared" ca="1" si="22"/>
        <v/>
      </c>
      <c r="BF38" s="149" t="str">
        <f t="shared" ca="1" si="22"/>
        <v/>
      </c>
      <c r="BG38" s="149" t="str">
        <f t="shared" ca="1" si="22"/>
        <v/>
      </c>
      <c r="BH38" s="149" t="str">
        <f t="shared" ca="1" si="22"/>
        <v/>
      </c>
      <c r="BI38" s="149" t="str">
        <f t="shared" ca="1" si="22"/>
        <v/>
      </c>
      <c r="BJ38" s="149" t="str">
        <f t="shared" ca="1" si="22"/>
        <v/>
      </c>
      <c r="BK38" s="149" t="str">
        <f t="shared" ca="1" si="22"/>
        <v/>
      </c>
      <c r="BL38" s="149" t="str">
        <f t="shared" ca="1" si="22"/>
        <v/>
      </c>
      <c r="BM38" s="149" t="str">
        <f t="shared" ca="1" si="22"/>
        <v/>
      </c>
      <c r="BN38" s="149" t="str">
        <f t="shared" ca="1" si="22"/>
        <v/>
      </c>
      <c r="BO38" s="149" t="str">
        <f t="shared" ca="1" si="22"/>
        <v/>
      </c>
      <c r="BP38" s="149" t="str">
        <f t="shared" ca="1" si="22"/>
        <v/>
      </c>
      <c r="BQ38" s="149" t="str">
        <f t="shared" ca="1" si="22"/>
        <v/>
      </c>
      <c r="BR38" s="149" t="str">
        <f t="shared" ca="1" si="22"/>
        <v/>
      </c>
    </row>
    <row r="39" spans="2:70" x14ac:dyDescent="0.3">
      <c r="B39" s="142" t="str">
        <f t="shared" ca="1" si="7"/>
        <v/>
      </c>
      <c r="C39" s="143" t="str">
        <f ca="1">'קיזוזים בגין איחורים'!C39</f>
        <v/>
      </c>
      <c r="D39" s="132" t="str">
        <f ca="1">'קיזוזים בגין איחורים'!H39</f>
        <v/>
      </c>
      <c r="E39" s="144"/>
      <c r="F39" s="145" t="str">
        <f t="shared" ca="1" si="2"/>
        <v/>
      </c>
      <c r="G39" s="146" t="str">
        <f t="shared" ca="1" si="8"/>
        <v/>
      </c>
      <c r="I39" s="147">
        <f t="shared" ca="1" si="3"/>
        <v>0</v>
      </c>
      <c r="J39" s="148">
        <f ca="1">IF(I39=1,MAX($J$30:J38)+1,0)</f>
        <v>0</v>
      </c>
      <c r="K39" s="149" t="str">
        <f t="shared" ca="1" si="4"/>
        <v/>
      </c>
      <c r="L39" s="149" t="str">
        <f t="shared" ref="L39:AQ39" ca="1" si="23">IF($C39="","",IF($J39=L$29,K39,K39+SUMIF($J$31:$J$130,L$29,$E$31:$E$130)*($F39/(SUM($F$31:$F$130)-SUMIF($J$31:$J$130,L$29,$F$31:$F$130)))))</f>
        <v/>
      </c>
      <c r="M39" s="149" t="str">
        <f t="shared" ca="1" si="23"/>
        <v/>
      </c>
      <c r="N39" s="149" t="str">
        <f t="shared" ca="1" si="23"/>
        <v/>
      </c>
      <c r="O39" s="149" t="str">
        <f t="shared" ca="1" si="23"/>
        <v/>
      </c>
      <c r="P39" s="149" t="str">
        <f t="shared" ca="1" si="23"/>
        <v/>
      </c>
      <c r="Q39" s="149" t="str">
        <f t="shared" ca="1" si="23"/>
        <v/>
      </c>
      <c r="R39" s="149" t="str">
        <f t="shared" ca="1" si="23"/>
        <v/>
      </c>
      <c r="S39" s="149" t="str">
        <f t="shared" ca="1" si="23"/>
        <v/>
      </c>
      <c r="T39" s="149" t="str">
        <f t="shared" ca="1" si="23"/>
        <v/>
      </c>
      <c r="U39" s="149" t="str">
        <f t="shared" ca="1" si="23"/>
        <v/>
      </c>
      <c r="V39" s="149" t="str">
        <f t="shared" ca="1" si="23"/>
        <v/>
      </c>
      <c r="W39" s="149" t="str">
        <f t="shared" ca="1" si="23"/>
        <v/>
      </c>
      <c r="X39" s="149" t="str">
        <f t="shared" ca="1" si="23"/>
        <v/>
      </c>
      <c r="Y39" s="149" t="str">
        <f t="shared" ca="1" si="23"/>
        <v/>
      </c>
      <c r="Z39" s="149" t="str">
        <f t="shared" ca="1" si="23"/>
        <v/>
      </c>
      <c r="AA39" s="149" t="str">
        <f t="shared" ca="1" si="23"/>
        <v/>
      </c>
      <c r="AB39" s="149" t="str">
        <f t="shared" ca="1" si="23"/>
        <v/>
      </c>
      <c r="AC39" s="149" t="str">
        <f t="shared" ca="1" si="23"/>
        <v/>
      </c>
      <c r="AD39" s="149" t="str">
        <f t="shared" ca="1" si="23"/>
        <v/>
      </c>
      <c r="AE39" s="149" t="str">
        <f t="shared" ca="1" si="23"/>
        <v/>
      </c>
      <c r="AF39" s="149" t="str">
        <f t="shared" ca="1" si="23"/>
        <v/>
      </c>
      <c r="AG39" s="149" t="str">
        <f t="shared" ca="1" si="23"/>
        <v/>
      </c>
      <c r="AH39" s="149" t="str">
        <f t="shared" ca="1" si="23"/>
        <v/>
      </c>
      <c r="AI39" s="149" t="str">
        <f t="shared" ca="1" si="23"/>
        <v/>
      </c>
      <c r="AJ39" s="149" t="str">
        <f t="shared" ca="1" si="23"/>
        <v/>
      </c>
      <c r="AK39" s="149" t="str">
        <f t="shared" ca="1" si="23"/>
        <v/>
      </c>
      <c r="AL39" s="149" t="str">
        <f t="shared" ca="1" si="23"/>
        <v/>
      </c>
      <c r="AM39" s="149" t="str">
        <f t="shared" ca="1" si="23"/>
        <v/>
      </c>
      <c r="AN39" s="149" t="str">
        <f t="shared" ca="1" si="23"/>
        <v/>
      </c>
      <c r="AO39" s="149" t="str">
        <f t="shared" ca="1" si="23"/>
        <v/>
      </c>
      <c r="AP39" s="149" t="str">
        <f t="shared" ca="1" si="23"/>
        <v/>
      </c>
      <c r="AQ39" s="149" t="str">
        <f t="shared" ca="1" si="23"/>
        <v/>
      </c>
      <c r="AR39" s="149" t="str">
        <f t="shared" ref="AR39:BR39" ca="1" si="24">IF($C39="","",IF($J39=AR$29,AQ39,AQ39+SUMIF($J$31:$J$130,AR$29,$E$31:$E$130)*($F39/(SUM($F$31:$F$130)-SUMIF($J$31:$J$130,AR$29,$F$31:$F$130)))))</f>
        <v/>
      </c>
      <c r="AS39" s="149" t="str">
        <f t="shared" ca="1" si="24"/>
        <v/>
      </c>
      <c r="AT39" s="149" t="str">
        <f t="shared" ca="1" si="24"/>
        <v/>
      </c>
      <c r="AU39" s="149" t="str">
        <f t="shared" ca="1" si="24"/>
        <v/>
      </c>
      <c r="AV39" s="149" t="str">
        <f t="shared" ca="1" si="24"/>
        <v/>
      </c>
      <c r="AW39" s="149" t="str">
        <f t="shared" ca="1" si="24"/>
        <v/>
      </c>
      <c r="AX39" s="149" t="str">
        <f t="shared" ca="1" si="24"/>
        <v/>
      </c>
      <c r="AY39" s="149" t="str">
        <f t="shared" ca="1" si="24"/>
        <v/>
      </c>
      <c r="AZ39" s="149" t="str">
        <f t="shared" ca="1" si="24"/>
        <v/>
      </c>
      <c r="BA39" s="149" t="str">
        <f t="shared" ca="1" si="24"/>
        <v/>
      </c>
      <c r="BB39" s="149" t="str">
        <f t="shared" ca="1" si="24"/>
        <v/>
      </c>
      <c r="BC39" s="149" t="str">
        <f t="shared" ca="1" si="24"/>
        <v/>
      </c>
      <c r="BD39" s="149" t="str">
        <f t="shared" ca="1" si="24"/>
        <v/>
      </c>
      <c r="BE39" s="149" t="str">
        <f t="shared" ca="1" si="24"/>
        <v/>
      </c>
      <c r="BF39" s="149" t="str">
        <f t="shared" ca="1" si="24"/>
        <v/>
      </c>
      <c r="BG39" s="149" t="str">
        <f t="shared" ca="1" si="24"/>
        <v/>
      </c>
      <c r="BH39" s="149" t="str">
        <f t="shared" ca="1" si="24"/>
        <v/>
      </c>
      <c r="BI39" s="149" t="str">
        <f t="shared" ca="1" si="24"/>
        <v/>
      </c>
      <c r="BJ39" s="149" t="str">
        <f t="shared" ca="1" si="24"/>
        <v/>
      </c>
      <c r="BK39" s="149" t="str">
        <f t="shared" ca="1" si="24"/>
        <v/>
      </c>
      <c r="BL39" s="149" t="str">
        <f t="shared" ca="1" si="24"/>
        <v/>
      </c>
      <c r="BM39" s="149" t="str">
        <f t="shared" ca="1" si="24"/>
        <v/>
      </c>
      <c r="BN39" s="149" t="str">
        <f t="shared" ca="1" si="24"/>
        <v/>
      </c>
      <c r="BO39" s="149" t="str">
        <f t="shared" ca="1" si="24"/>
        <v/>
      </c>
      <c r="BP39" s="149" t="str">
        <f t="shared" ca="1" si="24"/>
        <v/>
      </c>
      <c r="BQ39" s="149" t="str">
        <f t="shared" ca="1" si="24"/>
        <v/>
      </c>
      <c r="BR39" s="149" t="str">
        <f t="shared" ca="1" si="24"/>
        <v/>
      </c>
    </row>
    <row r="40" spans="2:70" ht="21" thickBot="1" x14ac:dyDescent="0.35">
      <c r="B40" s="142" t="str">
        <f t="shared" ca="1" si="7"/>
        <v/>
      </c>
      <c r="C40" s="143" t="str">
        <f ca="1">'קיזוזים בגין איחורים'!C40</f>
        <v/>
      </c>
      <c r="D40" s="132" t="str">
        <f ca="1">'קיזוזים בגין איחורים'!H40</f>
        <v/>
      </c>
      <c r="E40" s="144"/>
      <c r="F40" s="145" t="str">
        <f t="shared" ca="1" si="2"/>
        <v/>
      </c>
      <c r="G40" s="146" t="str">
        <f t="shared" ca="1" si="8"/>
        <v/>
      </c>
      <c r="I40" s="147">
        <f t="shared" ca="1" si="3"/>
        <v>0</v>
      </c>
      <c r="J40" s="148">
        <f ca="1">IF(I40=1,MAX($J$30:J39)+1,0)</f>
        <v>0</v>
      </c>
      <c r="K40" s="149" t="str">
        <f t="shared" ca="1" si="4"/>
        <v/>
      </c>
      <c r="L40" s="149" t="str">
        <f t="shared" ref="L40:AQ40" ca="1" si="25">IF($C40="","",IF($J40=L$29,K40,K40+SUMIF($J$31:$J$130,L$29,$E$31:$E$130)*($F40/(SUM($F$31:$F$130)-SUMIF($J$31:$J$130,L$29,$F$31:$F$130)))))</f>
        <v/>
      </c>
      <c r="M40" s="149" t="str">
        <f t="shared" ca="1" si="25"/>
        <v/>
      </c>
      <c r="N40" s="149" t="str">
        <f t="shared" ca="1" si="25"/>
        <v/>
      </c>
      <c r="O40" s="149" t="str">
        <f t="shared" ca="1" si="25"/>
        <v/>
      </c>
      <c r="P40" s="149" t="str">
        <f t="shared" ca="1" si="25"/>
        <v/>
      </c>
      <c r="Q40" s="149" t="str">
        <f t="shared" ca="1" si="25"/>
        <v/>
      </c>
      <c r="R40" s="149" t="str">
        <f t="shared" ca="1" si="25"/>
        <v/>
      </c>
      <c r="S40" s="149" t="str">
        <f t="shared" ca="1" si="25"/>
        <v/>
      </c>
      <c r="T40" s="149" t="str">
        <f t="shared" ca="1" si="25"/>
        <v/>
      </c>
      <c r="U40" s="149" t="str">
        <f t="shared" ca="1" si="25"/>
        <v/>
      </c>
      <c r="V40" s="149" t="str">
        <f t="shared" ca="1" si="25"/>
        <v/>
      </c>
      <c r="W40" s="149" t="str">
        <f t="shared" ca="1" si="25"/>
        <v/>
      </c>
      <c r="X40" s="149" t="str">
        <f t="shared" ca="1" si="25"/>
        <v/>
      </c>
      <c r="Y40" s="149" t="str">
        <f t="shared" ca="1" si="25"/>
        <v/>
      </c>
      <c r="Z40" s="149" t="str">
        <f t="shared" ca="1" si="25"/>
        <v/>
      </c>
      <c r="AA40" s="149" t="str">
        <f t="shared" ca="1" si="25"/>
        <v/>
      </c>
      <c r="AB40" s="149" t="str">
        <f t="shared" ca="1" si="25"/>
        <v/>
      </c>
      <c r="AC40" s="149" t="str">
        <f t="shared" ca="1" si="25"/>
        <v/>
      </c>
      <c r="AD40" s="149" t="str">
        <f t="shared" ca="1" si="25"/>
        <v/>
      </c>
      <c r="AE40" s="149" t="str">
        <f t="shared" ca="1" si="25"/>
        <v/>
      </c>
      <c r="AF40" s="149" t="str">
        <f t="shared" ca="1" si="25"/>
        <v/>
      </c>
      <c r="AG40" s="149" t="str">
        <f t="shared" ca="1" si="25"/>
        <v/>
      </c>
      <c r="AH40" s="149" t="str">
        <f t="shared" ca="1" si="25"/>
        <v/>
      </c>
      <c r="AI40" s="149" t="str">
        <f t="shared" ca="1" si="25"/>
        <v/>
      </c>
      <c r="AJ40" s="149" t="str">
        <f t="shared" ca="1" si="25"/>
        <v/>
      </c>
      <c r="AK40" s="149" t="str">
        <f t="shared" ca="1" si="25"/>
        <v/>
      </c>
      <c r="AL40" s="149" t="str">
        <f t="shared" ca="1" si="25"/>
        <v/>
      </c>
      <c r="AM40" s="149" t="str">
        <f t="shared" ca="1" si="25"/>
        <v/>
      </c>
      <c r="AN40" s="149" t="str">
        <f t="shared" ca="1" si="25"/>
        <v/>
      </c>
      <c r="AO40" s="149" t="str">
        <f t="shared" ca="1" si="25"/>
        <v/>
      </c>
      <c r="AP40" s="149" t="str">
        <f t="shared" ca="1" si="25"/>
        <v/>
      </c>
      <c r="AQ40" s="149" t="str">
        <f t="shared" ca="1" si="25"/>
        <v/>
      </c>
      <c r="AR40" s="149" t="str">
        <f t="shared" ref="AR40:BR40" ca="1" si="26">IF($C40="","",IF($J40=AR$29,AQ40,AQ40+SUMIF($J$31:$J$130,AR$29,$E$31:$E$130)*($F40/(SUM($F$31:$F$130)-SUMIF($J$31:$J$130,AR$29,$F$31:$F$130)))))</f>
        <v/>
      </c>
      <c r="AS40" s="149" t="str">
        <f t="shared" ca="1" si="26"/>
        <v/>
      </c>
      <c r="AT40" s="149" t="str">
        <f t="shared" ca="1" si="26"/>
        <v/>
      </c>
      <c r="AU40" s="149" t="str">
        <f t="shared" ca="1" si="26"/>
        <v/>
      </c>
      <c r="AV40" s="149" t="str">
        <f t="shared" ca="1" si="26"/>
        <v/>
      </c>
      <c r="AW40" s="149" t="str">
        <f t="shared" ca="1" si="26"/>
        <v/>
      </c>
      <c r="AX40" s="149" t="str">
        <f t="shared" ca="1" si="26"/>
        <v/>
      </c>
      <c r="AY40" s="149" t="str">
        <f t="shared" ca="1" si="26"/>
        <v/>
      </c>
      <c r="AZ40" s="149" t="str">
        <f t="shared" ca="1" si="26"/>
        <v/>
      </c>
      <c r="BA40" s="149" t="str">
        <f t="shared" ca="1" si="26"/>
        <v/>
      </c>
      <c r="BB40" s="149" t="str">
        <f t="shared" ca="1" si="26"/>
        <v/>
      </c>
      <c r="BC40" s="149" t="str">
        <f t="shared" ca="1" si="26"/>
        <v/>
      </c>
      <c r="BD40" s="149" t="str">
        <f t="shared" ca="1" si="26"/>
        <v/>
      </c>
      <c r="BE40" s="149" t="str">
        <f t="shared" ca="1" si="26"/>
        <v/>
      </c>
      <c r="BF40" s="149" t="str">
        <f t="shared" ca="1" si="26"/>
        <v/>
      </c>
      <c r="BG40" s="149" t="str">
        <f t="shared" ca="1" si="26"/>
        <v/>
      </c>
      <c r="BH40" s="149" t="str">
        <f t="shared" ca="1" si="26"/>
        <v/>
      </c>
      <c r="BI40" s="149" t="str">
        <f t="shared" ca="1" si="26"/>
        <v/>
      </c>
      <c r="BJ40" s="149" t="str">
        <f t="shared" ca="1" si="26"/>
        <v/>
      </c>
      <c r="BK40" s="149" t="str">
        <f t="shared" ca="1" si="26"/>
        <v/>
      </c>
      <c r="BL40" s="149" t="str">
        <f t="shared" ca="1" si="26"/>
        <v/>
      </c>
      <c r="BM40" s="149" t="str">
        <f t="shared" ca="1" si="26"/>
        <v/>
      </c>
      <c r="BN40" s="149" t="str">
        <f t="shared" ca="1" si="26"/>
        <v/>
      </c>
      <c r="BO40" s="149" t="str">
        <f t="shared" ca="1" si="26"/>
        <v/>
      </c>
      <c r="BP40" s="149" t="str">
        <f t="shared" ca="1" si="26"/>
        <v/>
      </c>
      <c r="BQ40" s="149" t="str">
        <f t="shared" ca="1" si="26"/>
        <v/>
      </c>
      <c r="BR40" s="149" t="str">
        <f t="shared" ca="1" si="26"/>
        <v/>
      </c>
    </row>
    <row r="41" spans="2:70" hidden="1" x14ac:dyDescent="0.3">
      <c r="B41" s="142" t="str">
        <f t="shared" si="7"/>
        <v/>
      </c>
      <c r="C41" s="143" t="str">
        <f>'קיזוזים בגין איחורים'!C41</f>
        <v/>
      </c>
      <c r="D41" s="132" t="str">
        <f>'קיזוזים בגין איחורים'!H41</f>
        <v/>
      </c>
      <c r="E41" s="144"/>
      <c r="F41" s="145" t="str">
        <f t="shared" si="2"/>
        <v/>
      </c>
      <c r="G41" s="146" t="str">
        <f t="shared" si="8"/>
        <v/>
      </c>
      <c r="I41" s="147">
        <f t="shared" ca="1" si="3"/>
        <v>0</v>
      </c>
      <c r="J41" s="148">
        <f ca="1">IF(I41=1,MAX($J$30:J40)+1,0)</f>
        <v>0</v>
      </c>
      <c r="K41" s="149" t="str">
        <f t="shared" si="4"/>
        <v/>
      </c>
      <c r="L41" s="149" t="str">
        <f t="shared" ref="L41:AQ41" si="27">IF($C41="","",IF($J41=L$29,K41,K41+SUMIF($J$31:$J$130,L$29,$E$31:$E$130)*($F41/(SUM($F$31:$F$130)-SUMIF($J$31:$J$130,L$29,$F$31:$F$130)))))</f>
        <v/>
      </c>
      <c r="M41" s="149" t="str">
        <f t="shared" si="27"/>
        <v/>
      </c>
      <c r="N41" s="149" t="str">
        <f t="shared" si="27"/>
        <v/>
      </c>
      <c r="O41" s="149" t="str">
        <f t="shared" si="27"/>
        <v/>
      </c>
      <c r="P41" s="149" t="str">
        <f t="shared" si="27"/>
        <v/>
      </c>
      <c r="Q41" s="149" t="str">
        <f t="shared" si="27"/>
        <v/>
      </c>
      <c r="R41" s="149" t="str">
        <f t="shared" si="27"/>
        <v/>
      </c>
      <c r="S41" s="149" t="str">
        <f t="shared" si="27"/>
        <v/>
      </c>
      <c r="T41" s="149" t="str">
        <f t="shared" si="27"/>
        <v/>
      </c>
      <c r="U41" s="149" t="str">
        <f t="shared" si="27"/>
        <v/>
      </c>
      <c r="V41" s="149" t="str">
        <f t="shared" si="27"/>
        <v/>
      </c>
      <c r="W41" s="149" t="str">
        <f t="shared" si="27"/>
        <v/>
      </c>
      <c r="X41" s="149" t="str">
        <f t="shared" si="27"/>
        <v/>
      </c>
      <c r="Y41" s="149" t="str">
        <f t="shared" si="27"/>
        <v/>
      </c>
      <c r="Z41" s="149" t="str">
        <f t="shared" si="27"/>
        <v/>
      </c>
      <c r="AA41" s="149" t="str">
        <f t="shared" si="27"/>
        <v/>
      </c>
      <c r="AB41" s="149" t="str">
        <f t="shared" si="27"/>
        <v/>
      </c>
      <c r="AC41" s="149" t="str">
        <f t="shared" si="27"/>
        <v/>
      </c>
      <c r="AD41" s="149" t="str">
        <f t="shared" si="27"/>
        <v/>
      </c>
      <c r="AE41" s="149" t="str">
        <f t="shared" si="27"/>
        <v/>
      </c>
      <c r="AF41" s="149" t="str">
        <f t="shared" si="27"/>
        <v/>
      </c>
      <c r="AG41" s="149" t="str">
        <f t="shared" si="27"/>
        <v/>
      </c>
      <c r="AH41" s="149" t="str">
        <f t="shared" si="27"/>
        <v/>
      </c>
      <c r="AI41" s="149" t="str">
        <f t="shared" si="27"/>
        <v/>
      </c>
      <c r="AJ41" s="149" t="str">
        <f t="shared" si="27"/>
        <v/>
      </c>
      <c r="AK41" s="149" t="str">
        <f t="shared" si="27"/>
        <v/>
      </c>
      <c r="AL41" s="149" t="str">
        <f t="shared" si="27"/>
        <v/>
      </c>
      <c r="AM41" s="149" t="str">
        <f t="shared" si="27"/>
        <v/>
      </c>
      <c r="AN41" s="149" t="str">
        <f t="shared" si="27"/>
        <v/>
      </c>
      <c r="AO41" s="149" t="str">
        <f t="shared" si="27"/>
        <v/>
      </c>
      <c r="AP41" s="149" t="str">
        <f t="shared" si="27"/>
        <v/>
      </c>
      <c r="AQ41" s="149" t="str">
        <f t="shared" si="27"/>
        <v/>
      </c>
      <c r="AR41" s="149" t="str">
        <f t="shared" ref="AR41:BR41" si="28">IF($C41="","",IF($J41=AR$29,AQ41,AQ41+SUMIF($J$31:$J$130,AR$29,$E$31:$E$130)*($F41/(SUM($F$31:$F$130)-SUMIF($J$31:$J$130,AR$29,$F$31:$F$130)))))</f>
        <v/>
      </c>
      <c r="AS41" s="149" t="str">
        <f t="shared" si="28"/>
        <v/>
      </c>
      <c r="AT41" s="149" t="str">
        <f t="shared" si="28"/>
        <v/>
      </c>
      <c r="AU41" s="149" t="str">
        <f t="shared" si="28"/>
        <v/>
      </c>
      <c r="AV41" s="149" t="str">
        <f t="shared" si="28"/>
        <v/>
      </c>
      <c r="AW41" s="149" t="str">
        <f t="shared" si="28"/>
        <v/>
      </c>
      <c r="AX41" s="149" t="str">
        <f t="shared" si="28"/>
        <v/>
      </c>
      <c r="AY41" s="149" t="str">
        <f t="shared" si="28"/>
        <v/>
      </c>
      <c r="AZ41" s="149" t="str">
        <f t="shared" si="28"/>
        <v/>
      </c>
      <c r="BA41" s="149" t="str">
        <f t="shared" si="28"/>
        <v/>
      </c>
      <c r="BB41" s="149" t="str">
        <f t="shared" si="28"/>
        <v/>
      </c>
      <c r="BC41" s="149" t="str">
        <f t="shared" si="28"/>
        <v/>
      </c>
      <c r="BD41" s="149" t="str">
        <f t="shared" si="28"/>
        <v/>
      </c>
      <c r="BE41" s="149" t="str">
        <f t="shared" si="28"/>
        <v/>
      </c>
      <c r="BF41" s="149" t="str">
        <f t="shared" si="28"/>
        <v/>
      </c>
      <c r="BG41" s="149" t="str">
        <f t="shared" si="28"/>
        <v/>
      </c>
      <c r="BH41" s="149" t="str">
        <f t="shared" si="28"/>
        <v/>
      </c>
      <c r="BI41" s="149" t="str">
        <f t="shared" si="28"/>
        <v/>
      </c>
      <c r="BJ41" s="149" t="str">
        <f t="shared" si="28"/>
        <v/>
      </c>
      <c r="BK41" s="149" t="str">
        <f t="shared" si="28"/>
        <v/>
      </c>
      <c r="BL41" s="149" t="str">
        <f t="shared" si="28"/>
        <v/>
      </c>
      <c r="BM41" s="149" t="str">
        <f t="shared" si="28"/>
        <v/>
      </c>
      <c r="BN41" s="149" t="str">
        <f t="shared" si="28"/>
        <v/>
      </c>
      <c r="BO41" s="149" t="str">
        <f t="shared" si="28"/>
        <v/>
      </c>
      <c r="BP41" s="149" t="str">
        <f t="shared" si="28"/>
        <v/>
      </c>
      <c r="BQ41" s="149" t="str">
        <f t="shared" si="28"/>
        <v/>
      </c>
      <c r="BR41" s="149" t="str">
        <f t="shared" si="28"/>
        <v/>
      </c>
    </row>
    <row r="42" spans="2:70" hidden="1" x14ac:dyDescent="0.3">
      <c r="B42" s="142" t="str">
        <f t="shared" si="7"/>
        <v/>
      </c>
      <c r="C42" s="143" t="str">
        <f>'קיזוזים בגין איחורים'!C42</f>
        <v/>
      </c>
      <c r="D42" s="132" t="str">
        <f>'קיזוזים בגין איחורים'!H42</f>
        <v/>
      </c>
      <c r="E42" s="144"/>
      <c r="F42" s="145" t="str">
        <f t="shared" si="2"/>
        <v/>
      </c>
      <c r="G42" s="146" t="str">
        <f t="shared" si="8"/>
        <v/>
      </c>
      <c r="I42" s="147">
        <f t="shared" ca="1" si="3"/>
        <v>0</v>
      </c>
      <c r="J42" s="148">
        <f ca="1">IF(I42=1,MAX($J$30:J41)+1,0)</f>
        <v>0</v>
      </c>
      <c r="K42" s="149" t="str">
        <f t="shared" si="4"/>
        <v/>
      </c>
      <c r="L42" s="149" t="str">
        <f t="shared" ref="L42:AQ42" si="29">IF($C42="","",IF($J42=L$29,K42,K42+SUMIF($J$31:$J$130,L$29,$E$31:$E$130)*($F42/(SUM($F$31:$F$130)-SUMIF($J$31:$J$130,L$29,$F$31:$F$130)))))</f>
        <v/>
      </c>
      <c r="M42" s="149" t="str">
        <f t="shared" si="29"/>
        <v/>
      </c>
      <c r="N42" s="149" t="str">
        <f t="shared" si="29"/>
        <v/>
      </c>
      <c r="O42" s="149" t="str">
        <f t="shared" si="29"/>
        <v/>
      </c>
      <c r="P42" s="149" t="str">
        <f t="shared" si="29"/>
        <v/>
      </c>
      <c r="Q42" s="149" t="str">
        <f t="shared" si="29"/>
        <v/>
      </c>
      <c r="R42" s="149" t="str">
        <f t="shared" si="29"/>
        <v/>
      </c>
      <c r="S42" s="149" t="str">
        <f t="shared" si="29"/>
        <v/>
      </c>
      <c r="T42" s="149" t="str">
        <f t="shared" si="29"/>
        <v/>
      </c>
      <c r="U42" s="149" t="str">
        <f t="shared" si="29"/>
        <v/>
      </c>
      <c r="V42" s="149" t="str">
        <f t="shared" si="29"/>
        <v/>
      </c>
      <c r="W42" s="149" t="str">
        <f t="shared" si="29"/>
        <v/>
      </c>
      <c r="X42" s="149" t="str">
        <f t="shared" si="29"/>
        <v/>
      </c>
      <c r="Y42" s="149" t="str">
        <f t="shared" si="29"/>
        <v/>
      </c>
      <c r="Z42" s="149" t="str">
        <f t="shared" si="29"/>
        <v/>
      </c>
      <c r="AA42" s="149" t="str">
        <f t="shared" si="29"/>
        <v/>
      </c>
      <c r="AB42" s="149" t="str">
        <f t="shared" si="29"/>
        <v/>
      </c>
      <c r="AC42" s="149" t="str">
        <f t="shared" si="29"/>
        <v/>
      </c>
      <c r="AD42" s="149" t="str">
        <f t="shared" si="29"/>
        <v/>
      </c>
      <c r="AE42" s="149" t="str">
        <f t="shared" si="29"/>
        <v/>
      </c>
      <c r="AF42" s="149" t="str">
        <f t="shared" si="29"/>
        <v/>
      </c>
      <c r="AG42" s="149" t="str">
        <f t="shared" si="29"/>
        <v/>
      </c>
      <c r="AH42" s="149" t="str">
        <f t="shared" si="29"/>
        <v/>
      </c>
      <c r="AI42" s="149" t="str">
        <f t="shared" si="29"/>
        <v/>
      </c>
      <c r="AJ42" s="149" t="str">
        <f t="shared" si="29"/>
        <v/>
      </c>
      <c r="AK42" s="149" t="str">
        <f t="shared" si="29"/>
        <v/>
      </c>
      <c r="AL42" s="149" t="str">
        <f t="shared" si="29"/>
        <v/>
      </c>
      <c r="AM42" s="149" t="str">
        <f t="shared" si="29"/>
        <v/>
      </c>
      <c r="AN42" s="149" t="str">
        <f t="shared" si="29"/>
        <v/>
      </c>
      <c r="AO42" s="149" t="str">
        <f t="shared" si="29"/>
        <v/>
      </c>
      <c r="AP42" s="149" t="str">
        <f t="shared" si="29"/>
        <v/>
      </c>
      <c r="AQ42" s="149" t="str">
        <f t="shared" si="29"/>
        <v/>
      </c>
      <c r="AR42" s="149" t="str">
        <f t="shared" ref="AR42:BR42" si="30">IF($C42="","",IF($J42=AR$29,AQ42,AQ42+SUMIF($J$31:$J$130,AR$29,$E$31:$E$130)*($F42/(SUM($F$31:$F$130)-SUMIF($J$31:$J$130,AR$29,$F$31:$F$130)))))</f>
        <v/>
      </c>
      <c r="AS42" s="149" t="str">
        <f t="shared" si="30"/>
        <v/>
      </c>
      <c r="AT42" s="149" t="str">
        <f t="shared" si="30"/>
        <v/>
      </c>
      <c r="AU42" s="149" t="str">
        <f t="shared" si="30"/>
        <v/>
      </c>
      <c r="AV42" s="149" t="str">
        <f t="shared" si="30"/>
        <v/>
      </c>
      <c r="AW42" s="149" t="str">
        <f t="shared" si="30"/>
        <v/>
      </c>
      <c r="AX42" s="149" t="str">
        <f t="shared" si="30"/>
        <v/>
      </c>
      <c r="AY42" s="149" t="str">
        <f t="shared" si="30"/>
        <v/>
      </c>
      <c r="AZ42" s="149" t="str">
        <f t="shared" si="30"/>
        <v/>
      </c>
      <c r="BA42" s="149" t="str">
        <f t="shared" si="30"/>
        <v/>
      </c>
      <c r="BB42" s="149" t="str">
        <f t="shared" si="30"/>
        <v/>
      </c>
      <c r="BC42" s="149" t="str">
        <f t="shared" si="30"/>
        <v/>
      </c>
      <c r="BD42" s="149" t="str">
        <f t="shared" si="30"/>
        <v/>
      </c>
      <c r="BE42" s="149" t="str">
        <f t="shared" si="30"/>
        <v/>
      </c>
      <c r="BF42" s="149" t="str">
        <f t="shared" si="30"/>
        <v/>
      </c>
      <c r="BG42" s="149" t="str">
        <f t="shared" si="30"/>
        <v/>
      </c>
      <c r="BH42" s="149" t="str">
        <f t="shared" si="30"/>
        <v/>
      </c>
      <c r="BI42" s="149" t="str">
        <f t="shared" si="30"/>
        <v/>
      </c>
      <c r="BJ42" s="149" t="str">
        <f t="shared" si="30"/>
        <v/>
      </c>
      <c r="BK42" s="149" t="str">
        <f t="shared" si="30"/>
        <v/>
      </c>
      <c r="BL42" s="149" t="str">
        <f t="shared" si="30"/>
        <v/>
      </c>
      <c r="BM42" s="149" t="str">
        <f t="shared" si="30"/>
        <v/>
      </c>
      <c r="BN42" s="149" t="str">
        <f t="shared" si="30"/>
        <v/>
      </c>
      <c r="BO42" s="149" t="str">
        <f t="shared" si="30"/>
        <v/>
      </c>
      <c r="BP42" s="149" t="str">
        <f t="shared" si="30"/>
        <v/>
      </c>
      <c r="BQ42" s="149" t="str">
        <f t="shared" si="30"/>
        <v/>
      </c>
      <c r="BR42" s="149" t="str">
        <f t="shared" si="30"/>
        <v/>
      </c>
    </row>
    <row r="43" spans="2:70" hidden="1" x14ac:dyDescent="0.3">
      <c r="B43" s="142" t="str">
        <f t="shared" si="7"/>
        <v/>
      </c>
      <c r="C43" s="143" t="str">
        <f>'קיזוזים בגין איחורים'!C43</f>
        <v/>
      </c>
      <c r="D43" s="132" t="str">
        <f>'קיזוזים בגין איחורים'!H43</f>
        <v/>
      </c>
      <c r="E43" s="144"/>
      <c r="F43" s="145" t="str">
        <f t="shared" si="2"/>
        <v/>
      </c>
      <c r="G43" s="146" t="str">
        <f t="shared" si="8"/>
        <v/>
      </c>
      <c r="I43" s="147">
        <f t="shared" ca="1" si="3"/>
        <v>0</v>
      </c>
      <c r="J43" s="148">
        <f ca="1">IF(I43=1,MAX($J$30:J42)+1,0)</f>
        <v>0</v>
      </c>
      <c r="K43" s="149" t="str">
        <f t="shared" si="4"/>
        <v/>
      </c>
      <c r="L43" s="149" t="str">
        <f t="shared" ref="L43:AQ43" si="31">IF($C43="","",IF($J43=L$29,K43,K43+SUMIF($J$31:$J$130,L$29,$E$31:$E$130)*($F43/(SUM($F$31:$F$130)-SUMIF($J$31:$J$130,L$29,$F$31:$F$130)))))</f>
        <v/>
      </c>
      <c r="M43" s="149" t="str">
        <f t="shared" si="31"/>
        <v/>
      </c>
      <c r="N43" s="149" t="str">
        <f t="shared" si="31"/>
        <v/>
      </c>
      <c r="O43" s="149" t="str">
        <f t="shared" si="31"/>
        <v/>
      </c>
      <c r="P43" s="149" t="str">
        <f t="shared" si="31"/>
        <v/>
      </c>
      <c r="Q43" s="149" t="str">
        <f t="shared" si="31"/>
        <v/>
      </c>
      <c r="R43" s="149" t="str">
        <f t="shared" si="31"/>
        <v/>
      </c>
      <c r="S43" s="149" t="str">
        <f t="shared" si="31"/>
        <v/>
      </c>
      <c r="T43" s="149" t="str">
        <f t="shared" si="31"/>
        <v/>
      </c>
      <c r="U43" s="149" t="str">
        <f t="shared" si="31"/>
        <v/>
      </c>
      <c r="V43" s="149" t="str">
        <f t="shared" si="31"/>
        <v/>
      </c>
      <c r="W43" s="149" t="str">
        <f t="shared" si="31"/>
        <v/>
      </c>
      <c r="X43" s="149" t="str">
        <f t="shared" si="31"/>
        <v/>
      </c>
      <c r="Y43" s="149" t="str">
        <f t="shared" si="31"/>
        <v/>
      </c>
      <c r="Z43" s="149" t="str">
        <f t="shared" si="31"/>
        <v/>
      </c>
      <c r="AA43" s="149" t="str">
        <f t="shared" si="31"/>
        <v/>
      </c>
      <c r="AB43" s="149" t="str">
        <f t="shared" si="31"/>
        <v/>
      </c>
      <c r="AC43" s="149" t="str">
        <f t="shared" si="31"/>
        <v/>
      </c>
      <c r="AD43" s="149" t="str">
        <f t="shared" si="31"/>
        <v/>
      </c>
      <c r="AE43" s="149" t="str">
        <f t="shared" si="31"/>
        <v/>
      </c>
      <c r="AF43" s="149" t="str">
        <f t="shared" si="31"/>
        <v/>
      </c>
      <c r="AG43" s="149" t="str">
        <f t="shared" si="31"/>
        <v/>
      </c>
      <c r="AH43" s="149" t="str">
        <f t="shared" si="31"/>
        <v/>
      </c>
      <c r="AI43" s="149" t="str">
        <f t="shared" si="31"/>
        <v/>
      </c>
      <c r="AJ43" s="149" t="str">
        <f t="shared" si="31"/>
        <v/>
      </c>
      <c r="AK43" s="149" t="str">
        <f t="shared" si="31"/>
        <v/>
      </c>
      <c r="AL43" s="149" t="str">
        <f t="shared" si="31"/>
        <v/>
      </c>
      <c r="AM43" s="149" t="str">
        <f t="shared" si="31"/>
        <v/>
      </c>
      <c r="AN43" s="149" t="str">
        <f t="shared" si="31"/>
        <v/>
      </c>
      <c r="AO43" s="149" t="str">
        <f t="shared" si="31"/>
        <v/>
      </c>
      <c r="AP43" s="149" t="str">
        <f t="shared" si="31"/>
        <v/>
      </c>
      <c r="AQ43" s="149" t="str">
        <f t="shared" si="31"/>
        <v/>
      </c>
      <c r="AR43" s="149" t="str">
        <f t="shared" ref="AR43:BR43" si="32">IF($C43="","",IF($J43=AR$29,AQ43,AQ43+SUMIF($J$31:$J$130,AR$29,$E$31:$E$130)*($F43/(SUM($F$31:$F$130)-SUMIF($J$31:$J$130,AR$29,$F$31:$F$130)))))</f>
        <v/>
      </c>
      <c r="AS43" s="149" t="str">
        <f t="shared" si="32"/>
        <v/>
      </c>
      <c r="AT43" s="149" t="str">
        <f t="shared" si="32"/>
        <v/>
      </c>
      <c r="AU43" s="149" t="str">
        <f t="shared" si="32"/>
        <v/>
      </c>
      <c r="AV43" s="149" t="str">
        <f t="shared" si="32"/>
        <v/>
      </c>
      <c r="AW43" s="149" t="str">
        <f t="shared" si="32"/>
        <v/>
      </c>
      <c r="AX43" s="149" t="str">
        <f t="shared" si="32"/>
        <v/>
      </c>
      <c r="AY43" s="149" t="str">
        <f t="shared" si="32"/>
        <v/>
      </c>
      <c r="AZ43" s="149" t="str">
        <f t="shared" si="32"/>
        <v/>
      </c>
      <c r="BA43" s="149" t="str">
        <f t="shared" si="32"/>
        <v/>
      </c>
      <c r="BB43" s="149" t="str">
        <f t="shared" si="32"/>
        <v/>
      </c>
      <c r="BC43" s="149" t="str">
        <f t="shared" si="32"/>
        <v/>
      </c>
      <c r="BD43" s="149" t="str">
        <f t="shared" si="32"/>
        <v/>
      </c>
      <c r="BE43" s="149" t="str">
        <f t="shared" si="32"/>
        <v/>
      </c>
      <c r="BF43" s="149" t="str">
        <f t="shared" si="32"/>
        <v/>
      </c>
      <c r="BG43" s="149" t="str">
        <f t="shared" si="32"/>
        <v/>
      </c>
      <c r="BH43" s="149" t="str">
        <f t="shared" si="32"/>
        <v/>
      </c>
      <c r="BI43" s="149" t="str">
        <f t="shared" si="32"/>
        <v/>
      </c>
      <c r="BJ43" s="149" t="str">
        <f t="shared" si="32"/>
        <v/>
      </c>
      <c r="BK43" s="149" t="str">
        <f t="shared" si="32"/>
        <v/>
      </c>
      <c r="BL43" s="149" t="str">
        <f t="shared" si="32"/>
        <v/>
      </c>
      <c r="BM43" s="149" t="str">
        <f t="shared" si="32"/>
        <v/>
      </c>
      <c r="BN43" s="149" t="str">
        <f t="shared" si="32"/>
        <v/>
      </c>
      <c r="BO43" s="149" t="str">
        <f t="shared" si="32"/>
        <v/>
      </c>
      <c r="BP43" s="149" t="str">
        <f t="shared" si="32"/>
        <v/>
      </c>
      <c r="BQ43" s="149" t="str">
        <f t="shared" si="32"/>
        <v/>
      </c>
      <c r="BR43" s="149" t="str">
        <f t="shared" si="32"/>
        <v/>
      </c>
    </row>
    <row r="44" spans="2:70" hidden="1" x14ac:dyDescent="0.3">
      <c r="B44" s="142" t="str">
        <f t="shared" si="7"/>
        <v/>
      </c>
      <c r="C44" s="143" t="str">
        <f>'קיזוזים בגין איחורים'!C44</f>
        <v/>
      </c>
      <c r="D44" s="132" t="str">
        <f>'קיזוזים בגין איחורים'!H44</f>
        <v/>
      </c>
      <c r="E44" s="144"/>
      <c r="F44" s="145" t="str">
        <f t="shared" si="2"/>
        <v/>
      </c>
      <c r="G44" s="146" t="str">
        <f t="shared" si="8"/>
        <v/>
      </c>
      <c r="I44" s="147">
        <f t="shared" ca="1" si="3"/>
        <v>0</v>
      </c>
      <c r="J44" s="148">
        <f ca="1">IF(I44=1,MAX($J$30:J43)+1,0)</f>
        <v>0</v>
      </c>
      <c r="K44" s="149" t="str">
        <f t="shared" si="4"/>
        <v/>
      </c>
      <c r="L44" s="149" t="str">
        <f t="shared" ref="L44:AQ44" si="33">IF($C44="","",IF($J44=L$29,K44,K44+SUMIF($J$31:$J$130,L$29,$E$31:$E$130)*($F44/(SUM($F$31:$F$130)-SUMIF($J$31:$J$130,L$29,$F$31:$F$130)))))</f>
        <v/>
      </c>
      <c r="M44" s="149" t="str">
        <f t="shared" si="33"/>
        <v/>
      </c>
      <c r="N44" s="149" t="str">
        <f t="shared" si="33"/>
        <v/>
      </c>
      <c r="O44" s="149" t="str">
        <f t="shared" si="33"/>
        <v/>
      </c>
      <c r="P44" s="149" t="str">
        <f t="shared" si="33"/>
        <v/>
      </c>
      <c r="Q44" s="149" t="str">
        <f t="shared" si="33"/>
        <v/>
      </c>
      <c r="R44" s="149" t="str">
        <f t="shared" si="33"/>
        <v/>
      </c>
      <c r="S44" s="149" t="str">
        <f t="shared" si="33"/>
        <v/>
      </c>
      <c r="T44" s="149" t="str">
        <f t="shared" si="33"/>
        <v/>
      </c>
      <c r="U44" s="149" t="str">
        <f t="shared" si="33"/>
        <v/>
      </c>
      <c r="V44" s="149" t="str">
        <f t="shared" si="33"/>
        <v/>
      </c>
      <c r="W44" s="149" t="str">
        <f t="shared" si="33"/>
        <v/>
      </c>
      <c r="X44" s="149" t="str">
        <f t="shared" si="33"/>
        <v/>
      </c>
      <c r="Y44" s="149" t="str">
        <f t="shared" si="33"/>
        <v/>
      </c>
      <c r="Z44" s="149" t="str">
        <f t="shared" si="33"/>
        <v/>
      </c>
      <c r="AA44" s="149" t="str">
        <f t="shared" si="33"/>
        <v/>
      </c>
      <c r="AB44" s="149" t="str">
        <f t="shared" si="33"/>
        <v/>
      </c>
      <c r="AC44" s="149" t="str">
        <f t="shared" si="33"/>
        <v/>
      </c>
      <c r="AD44" s="149" t="str">
        <f t="shared" si="33"/>
        <v/>
      </c>
      <c r="AE44" s="149" t="str">
        <f t="shared" si="33"/>
        <v/>
      </c>
      <c r="AF44" s="149" t="str">
        <f t="shared" si="33"/>
        <v/>
      </c>
      <c r="AG44" s="149" t="str">
        <f t="shared" si="33"/>
        <v/>
      </c>
      <c r="AH44" s="149" t="str">
        <f t="shared" si="33"/>
        <v/>
      </c>
      <c r="AI44" s="149" t="str">
        <f t="shared" si="33"/>
        <v/>
      </c>
      <c r="AJ44" s="149" t="str">
        <f t="shared" si="33"/>
        <v/>
      </c>
      <c r="AK44" s="149" t="str">
        <f t="shared" si="33"/>
        <v/>
      </c>
      <c r="AL44" s="149" t="str">
        <f t="shared" si="33"/>
        <v/>
      </c>
      <c r="AM44" s="149" t="str">
        <f t="shared" si="33"/>
        <v/>
      </c>
      <c r="AN44" s="149" t="str">
        <f t="shared" si="33"/>
        <v/>
      </c>
      <c r="AO44" s="149" t="str">
        <f t="shared" si="33"/>
        <v/>
      </c>
      <c r="AP44" s="149" t="str">
        <f t="shared" si="33"/>
        <v/>
      </c>
      <c r="AQ44" s="149" t="str">
        <f t="shared" si="33"/>
        <v/>
      </c>
      <c r="AR44" s="149" t="str">
        <f t="shared" ref="AR44:BR44" si="34">IF($C44="","",IF($J44=AR$29,AQ44,AQ44+SUMIF($J$31:$J$130,AR$29,$E$31:$E$130)*($F44/(SUM($F$31:$F$130)-SUMIF($J$31:$J$130,AR$29,$F$31:$F$130)))))</f>
        <v/>
      </c>
      <c r="AS44" s="149" t="str">
        <f t="shared" si="34"/>
        <v/>
      </c>
      <c r="AT44" s="149" t="str">
        <f t="shared" si="34"/>
        <v/>
      </c>
      <c r="AU44" s="149" t="str">
        <f t="shared" si="34"/>
        <v/>
      </c>
      <c r="AV44" s="149" t="str">
        <f t="shared" si="34"/>
        <v/>
      </c>
      <c r="AW44" s="149" t="str">
        <f t="shared" si="34"/>
        <v/>
      </c>
      <c r="AX44" s="149" t="str">
        <f t="shared" si="34"/>
        <v/>
      </c>
      <c r="AY44" s="149" t="str">
        <f t="shared" si="34"/>
        <v/>
      </c>
      <c r="AZ44" s="149" t="str">
        <f t="shared" si="34"/>
        <v/>
      </c>
      <c r="BA44" s="149" t="str">
        <f t="shared" si="34"/>
        <v/>
      </c>
      <c r="BB44" s="149" t="str">
        <f t="shared" si="34"/>
        <v/>
      </c>
      <c r="BC44" s="149" t="str">
        <f t="shared" si="34"/>
        <v/>
      </c>
      <c r="BD44" s="149" t="str">
        <f t="shared" si="34"/>
        <v/>
      </c>
      <c r="BE44" s="149" t="str">
        <f t="shared" si="34"/>
        <v/>
      </c>
      <c r="BF44" s="149" t="str">
        <f t="shared" si="34"/>
        <v/>
      </c>
      <c r="BG44" s="149" t="str">
        <f t="shared" si="34"/>
        <v/>
      </c>
      <c r="BH44" s="149" t="str">
        <f t="shared" si="34"/>
        <v/>
      </c>
      <c r="BI44" s="149" t="str">
        <f t="shared" si="34"/>
        <v/>
      </c>
      <c r="BJ44" s="149" t="str">
        <f t="shared" si="34"/>
        <v/>
      </c>
      <c r="BK44" s="149" t="str">
        <f t="shared" si="34"/>
        <v/>
      </c>
      <c r="BL44" s="149" t="str">
        <f t="shared" si="34"/>
        <v/>
      </c>
      <c r="BM44" s="149" t="str">
        <f t="shared" si="34"/>
        <v/>
      </c>
      <c r="BN44" s="149" t="str">
        <f t="shared" si="34"/>
        <v/>
      </c>
      <c r="BO44" s="149" t="str">
        <f t="shared" si="34"/>
        <v/>
      </c>
      <c r="BP44" s="149" t="str">
        <f t="shared" si="34"/>
        <v/>
      </c>
      <c r="BQ44" s="149" t="str">
        <f t="shared" si="34"/>
        <v/>
      </c>
      <c r="BR44" s="149" t="str">
        <f t="shared" si="34"/>
        <v/>
      </c>
    </row>
    <row r="45" spans="2:70" hidden="1" x14ac:dyDescent="0.3">
      <c r="B45" s="142" t="str">
        <f t="shared" si="7"/>
        <v/>
      </c>
      <c r="C45" s="143" t="str">
        <f>'קיזוזים בגין איחורים'!C45</f>
        <v/>
      </c>
      <c r="D45" s="132" t="str">
        <f>'קיזוזים בגין איחורים'!H45</f>
        <v/>
      </c>
      <c r="E45" s="144"/>
      <c r="F45" s="145" t="str">
        <f t="shared" si="2"/>
        <v/>
      </c>
      <c r="G45" s="146" t="str">
        <f t="shared" si="8"/>
        <v/>
      </c>
      <c r="I45" s="147">
        <f t="shared" ca="1" si="3"/>
        <v>0</v>
      </c>
      <c r="J45" s="148">
        <f ca="1">IF(I45=1,MAX($J$30:J44)+1,0)</f>
        <v>0</v>
      </c>
      <c r="K45" s="149" t="str">
        <f t="shared" si="4"/>
        <v/>
      </c>
      <c r="L45" s="149" t="str">
        <f t="shared" ref="L45:AQ45" si="35">IF($C45="","",IF($J45=L$29,K45,K45+SUMIF($J$31:$J$130,L$29,$E$31:$E$130)*($F45/(SUM($F$31:$F$130)-SUMIF($J$31:$J$130,L$29,$F$31:$F$130)))))</f>
        <v/>
      </c>
      <c r="M45" s="149" t="str">
        <f t="shared" si="35"/>
        <v/>
      </c>
      <c r="N45" s="149" t="str">
        <f t="shared" si="35"/>
        <v/>
      </c>
      <c r="O45" s="149" t="str">
        <f t="shared" si="35"/>
        <v/>
      </c>
      <c r="P45" s="149" t="str">
        <f t="shared" si="35"/>
        <v/>
      </c>
      <c r="Q45" s="149" t="str">
        <f t="shared" si="35"/>
        <v/>
      </c>
      <c r="R45" s="149" t="str">
        <f t="shared" si="35"/>
        <v/>
      </c>
      <c r="S45" s="149" t="str">
        <f t="shared" si="35"/>
        <v/>
      </c>
      <c r="T45" s="149" t="str">
        <f t="shared" si="35"/>
        <v/>
      </c>
      <c r="U45" s="149" t="str">
        <f t="shared" si="35"/>
        <v/>
      </c>
      <c r="V45" s="149" t="str">
        <f t="shared" si="35"/>
        <v/>
      </c>
      <c r="W45" s="149" t="str">
        <f t="shared" si="35"/>
        <v/>
      </c>
      <c r="X45" s="149" t="str">
        <f t="shared" si="35"/>
        <v/>
      </c>
      <c r="Y45" s="149" t="str">
        <f t="shared" si="35"/>
        <v/>
      </c>
      <c r="Z45" s="149" t="str">
        <f t="shared" si="35"/>
        <v/>
      </c>
      <c r="AA45" s="149" t="str">
        <f t="shared" si="35"/>
        <v/>
      </c>
      <c r="AB45" s="149" t="str">
        <f t="shared" si="35"/>
        <v/>
      </c>
      <c r="AC45" s="149" t="str">
        <f t="shared" si="35"/>
        <v/>
      </c>
      <c r="AD45" s="149" t="str">
        <f t="shared" si="35"/>
        <v/>
      </c>
      <c r="AE45" s="149" t="str">
        <f t="shared" si="35"/>
        <v/>
      </c>
      <c r="AF45" s="149" t="str">
        <f t="shared" si="35"/>
        <v/>
      </c>
      <c r="AG45" s="149" t="str">
        <f t="shared" si="35"/>
        <v/>
      </c>
      <c r="AH45" s="149" t="str">
        <f t="shared" si="35"/>
        <v/>
      </c>
      <c r="AI45" s="149" t="str">
        <f t="shared" si="35"/>
        <v/>
      </c>
      <c r="AJ45" s="149" t="str">
        <f t="shared" si="35"/>
        <v/>
      </c>
      <c r="AK45" s="149" t="str">
        <f t="shared" si="35"/>
        <v/>
      </c>
      <c r="AL45" s="149" t="str">
        <f t="shared" si="35"/>
        <v/>
      </c>
      <c r="AM45" s="149" t="str">
        <f t="shared" si="35"/>
        <v/>
      </c>
      <c r="AN45" s="149" t="str">
        <f t="shared" si="35"/>
        <v/>
      </c>
      <c r="AO45" s="149" t="str">
        <f t="shared" si="35"/>
        <v/>
      </c>
      <c r="AP45" s="149" t="str">
        <f t="shared" si="35"/>
        <v/>
      </c>
      <c r="AQ45" s="149" t="str">
        <f t="shared" si="35"/>
        <v/>
      </c>
      <c r="AR45" s="149" t="str">
        <f t="shared" ref="AR45:BR45" si="36">IF($C45="","",IF($J45=AR$29,AQ45,AQ45+SUMIF($J$31:$J$130,AR$29,$E$31:$E$130)*($F45/(SUM($F$31:$F$130)-SUMIF($J$31:$J$130,AR$29,$F$31:$F$130)))))</f>
        <v/>
      </c>
      <c r="AS45" s="149" t="str">
        <f t="shared" si="36"/>
        <v/>
      </c>
      <c r="AT45" s="149" t="str">
        <f t="shared" si="36"/>
        <v/>
      </c>
      <c r="AU45" s="149" t="str">
        <f t="shared" si="36"/>
        <v/>
      </c>
      <c r="AV45" s="149" t="str">
        <f t="shared" si="36"/>
        <v/>
      </c>
      <c r="AW45" s="149" t="str">
        <f t="shared" si="36"/>
        <v/>
      </c>
      <c r="AX45" s="149" t="str">
        <f t="shared" si="36"/>
        <v/>
      </c>
      <c r="AY45" s="149" t="str">
        <f t="shared" si="36"/>
        <v/>
      </c>
      <c r="AZ45" s="149" t="str">
        <f t="shared" si="36"/>
        <v/>
      </c>
      <c r="BA45" s="149" t="str">
        <f t="shared" si="36"/>
        <v/>
      </c>
      <c r="BB45" s="149" t="str">
        <f t="shared" si="36"/>
        <v/>
      </c>
      <c r="BC45" s="149" t="str">
        <f t="shared" si="36"/>
        <v/>
      </c>
      <c r="BD45" s="149" t="str">
        <f t="shared" si="36"/>
        <v/>
      </c>
      <c r="BE45" s="149" t="str">
        <f t="shared" si="36"/>
        <v/>
      </c>
      <c r="BF45" s="149" t="str">
        <f t="shared" si="36"/>
        <v/>
      </c>
      <c r="BG45" s="149" t="str">
        <f t="shared" si="36"/>
        <v/>
      </c>
      <c r="BH45" s="149" t="str">
        <f t="shared" si="36"/>
        <v/>
      </c>
      <c r="BI45" s="149" t="str">
        <f t="shared" si="36"/>
        <v/>
      </c>
      <c r="BJ45" s="149" t="str">
        <f t="shared" si="36"/>
        <v/>
      </c>
      <c r="BK45" s="149" t="str">
        <f t="shared" si="36"/>
        <v/>
      </c>
      <c r="BL45" s="149" t="str">
        <f t="shared" si="36"/>
        <v/>
      </c>
      <c r="BM45" s="149" t="str">
        <f t="shared" si="36"/>
        <v/>
      </c>
      <c r="BN45" s="149" t="str">
        <f t="shared" si="36"/>
        <v/>
      </c>
      <c r="BO45" s="149" t="str">
        <f t="shared" si="36"/>
        <v/>
      </c>
      <c r="BP45" s="149" t="str">
        <f t="shared" si="36"/>
        <v/>
      </c>
      <c r="BQ45" s="149" t="str">
        <f t="shared" si="36"/>
        <v/>
      </c>
      <c r="BR45" s="149" t="str">
        <f t="shared" si="36"/>
        <v/>
      </c>
    </row>
    <row r="46" spans="2:70" hidden="1" x14ac:dyDescent="0.3">
      <c r="B46" s="142" t="str">
        <f t="shared" si="7"/>
        <v/>
      </c>
      <c r="C46" s="143" t="str">
        <f>'קיזוזים בגין איחורים'!C46</f>
        <v/>
      </c>
      <c r="D46" s="132" t="str">
        <f>'קיזוזים בגין איחורים'!H46</f>
        <v/>
      </c>
      <c r="E46" s="144"/>
      <c r="F46" s="145" t="str">
        <f t="shared" si="2"/>
        <v/>
      </c>
      <c r="G46" s="146" t="str">
        <f t="shared" si="8"/>
        <v/>
      </c>
      <c r="I46" s="147">
        <f t="shared" ca="1" si="3"/>
        <v>0</v>
      </c>
      <c r="J46" s="148">
        <f ca="1">IF(I46=1,MAX($J$30:J45)+1,0)</f>
        <v>0</v>
      </c>
      <c r="K46" s="149" t="str">
        <f t="shared" si="4"/>
        <v/>
      </c>
      <c r="L46" s="149" t="str">
        <f t="shared" ref="L46:AQ46" si="37">IF($C46="","",IF($J46=L$29,K46,K46+SUMIF($J$31:$J$130,L$29,$E$31:$E$130)*($F46/(SUM($F$31:$F$130)-SUMIF($J$31:$J$130,L$29,$F$31:$F$130)))))</f>
        <v/>
      </c>
      <c r="M46" s="149" t="str">
        <f t="shared" si="37"/>
        <v/>
      </c>
      <c r="N46" s="149" t="str">
        <f t="shared" si="37"/>
        <v/>
      </c>
      <c r="O46" s="149" t="str">
        <f t="shared" si="37"/>
        <v/>
      </c>
      <c r="P46" s="149" t="str">
        <f t="shared" si="37"/>
        <v/>
      </c>
      <c r="Q46" s="149" t="str">
        <f t="shared" si="37"/>
        <v/>
      </c>
      <c r="R46" s="149" t="str">
        <f t="shared" si="37"/>
        <v/>
      </c>
      <c r="S46" s="149" t="str">
        <f t="shared" si="37"/>
        <v/>
      </c>
      <c r="T46" s="149" t="str">
        <f t="shared" si="37"/>
        <v/>
      </c>
      <c r="U46" s="149" t="str">
        <f t="shared" si="37"/>
        <v/>
      </c>
      <c r="V46" s="149" t="str">
        <f t="shared" si="37"/>
        <v/>
      </c>
      <c r="W46" s="149" t="str">
        <f t="shared" si="37"/>
        <v/>
      </c>
      <c r="X46" s="149" t="str">
        <f t="shared" si="37"/>
        <v/>
      </c>
      <c r="Y46" s="149" t="str">
        <f t="shared" si="37"/>
        <v/>
      </c>
      <c r="Z46" s="149" t="str">
        <f t="shared" si="37"/>
        <v/>
      </c>
      <c r="AA46" s="149" t="str">
        <f t="shared" si="37"/>
        <v/>
      </c>
      <c r="AB46" s="149" t="str">
        <f t="shared" si="37"/>
        <v/>
      </c>
      <c r="AC46" s="149" t="str">
        <f t="shared" si="37"/>
        <v/>
      </c>
      <c r="AD46" s="149" t="str">
        <f t="shared" si="37"/>
        <v/>
      </c>
      <c r="AE46" s="149" t="str">
        <f t="shared" si="37"/>
        <v/>
      </c>
      <c r="AF46" s="149" t="str">
        <f t="shared" si="37"/>
        <v/>
      </c>
      <c r="AG46" s="149" t="str">
        <f t="shared" si="37"/>
        <v/>
      </c>
      <c r="AH46" s="149" t="str">
        <f t="shared" si="37"/>
        <v/>
      </c>
      <c r="AI46" s="149" t="str">
        <f t="shared" si="37"/>
        <v/>
      </c>
      <c r="AJ46" s="149" t="str">
        <f t="shared" si="37"/>
        <v/>
      </c>
      <c r="AK46" s="149" t="str">
        <f t="shared" si="37"/>
        <v/>
      </c>
      <c r="AL46" s="149" t="str">
        <f t="shared" si="37"/>
        <v/>
      </c>
      <c r="AM46" s="149" t="str">
        <f t="shared" si="37"/>
        <v/>
      </c>
      <c r="AN46" s="149" t="str">
        <f t="shared" si="37"/>
        <v/>
      </c>
      <c r="AO46" s="149" t="str">
        <f t="shared" si="37"/>
        <v/>
      </c>
      <c r="AP46" s="149" t="str">
        <f t="shared" si="37"/>
        <v/>
      </c>
      <c r="AQ46" s="149" t="str">
        <f t="shared" si="37"/>
        <v/>
      </c>
      <c r="AR46" s="149" t="str">
        <f t="shared" ref="AR46:BR46" si="38">IF($C46="","",IF($J46=AR$29,AQ46,AQ46+SUMIF($J$31:$J$130,AR$29,$E$31:$E$130)*($F46/(SUM($F$31:$F$130)-SUMIF($J$31:$J$130,AR$29,$F$31:$F$130)))))</f>
        <v/>
      </c>
      <c r="AS46" s="149" t="str">
        <f t="shared" si="38"/>
        <v/>
      </c>
      <c r="AT46" s="149" t="str">
        <f t="shared" si="38"/>
        <v/>
      </c>
      <c r="AU46" s="149" t="str">
        <f t="shared" si="38"/>
        <v/>
      </c>
      <c r="AV46" s="149" t="str">
        <f t="shared" si="38"/>
        <v/>
      </c>
      <c r="AW46" s="149" t="str">
        <f t="shared" si="38"/>
        <v/>
      </c>
      <c r="AX46" s="149" t="str">
        <f t="shared" si="38"/>
        <v/>
      </c>
      <c r="AY46" s="149" t="str">
        <f t="shared" si="38"/>
        <v/>
      </c>
      <c r="AZ46" s="149" t="str">
        <f t="shared" si="38"/>
        <v/>
      </c>
      <c r="BA46" s="149" t="str">
        <f t="shared" si="38"/>
        <v/>
      </c>
      <c r="BB46" s="149" t="str">
        <f t="shared" si="38"/>
        <v/>
      </c>
      <c r="BC46" s="149" t="str">
        <f t="shared" si="38"/>
        <v/>
      </c>
      <c r="BD46" s="149" t="str">
        <f t="shared" si="38"/>
        <v/>
      </c>
      <c r="BE46" s="149" t="str">
        <f t="shared" si="38"/>
        <v/>
      </c>
      <c r="BF46" s="149" t="str">
        <f t="shared" si="38"/>
        <v/>
      </c>
      <c r="BG46" s="149" t="str">
        <f t="shared" si="38"/>
        <v/>
      </c>
      <c r="BH46" s="149" t="str">
        <f t="shared" si="38"/>
        <v/>
      </c>
      <c r="BI46" s="149" t="str">
        <f t="shared" si="38"/>
        <v/>
      </c>
      <c r="BJ46" s="149" t="str">
        <f t="shared" si="38"/>
        <v/>
      </c>
      <c r="BK46" s="149" t="str">
        <f t="shared" si="38"/>
        <v/>
      </c>
      <c r="BL46" s="149" t="str">
        <f t="shared" si="38"/>
        <v/>
      </c>
      <c r="BM46" s="149" t="str">
        <f t="shared" si="38"/>
        <v/>
      </c>
      <c r="BN46" s="149" t="str">
        <f t="shared" si="38"/>
        <v/>
      </c>
      <c r="BO46" s="149" t="str">
        <f t="shared" si="38"/>
        <v/>
      </c>
      <c r="BP46" s="149" t="str">
        <f t="shared" si="38"/>
        <v/>
      </c>
      <c r="BQ46" s="149" t="str">
        <f t="shared" si="38"/>
        <v/>
      </c>
      <c r="BR46" s="149" t="str">
        <f t="shared" si="38"/>
        <v/>
      </c>
    </row>
    <row r="47" spans="2:70" hidden="1" x14ac:dyDescent="0.3">
      <c r="B47" s="142" t="str">
        <f t="shared" si="7"/>
        <v/>
      </c>
      <c r="C47" s="143" t="str">
        <f>'קיזוזים בגין איחורים'!C47</f>
        <v/>
      </c>
      <c r="D47" s="132" t="str">
        <f>'קיזוזים בגין איחורים'!H47</f>
        <v/>
      </c>
      <c r="E47" s="144"/>
      <c r="F47" s="145" t="str">
        <f t="shared" si="2"/>
        <v/>
      </c>
      <c r="G47" s="146" t="str">
        <f t="shared" si="8"/>
        <v/>
      </c>
      <c r="I47" s="147">
        <f t="shared" ca="1" si="3"/>
        <v>0</v>
      </c>
      <c r="J47" s="148">
        <f ca="1">IF(I47=1,MAX($J$30:J46)+1,0)</f>
        <v>0</v>
      </c>
      <c r="K47" s="149" t="str">
        <f t="shared" si="4"/>
        <v/>
      </c>
      <c r="L47" s="149" t="str">
        <f t="shared" ref="L47:AQ47" si="39">IF($C47="","",IF($J47=L$29,K47,K47+SUMIF($J$31:$J$130,L$29,$E$31:$E$130)*($F47/(SUM($F$31:$F$130)-SUMIF($J$31:$J$130,L$29,$F$31:$F$130)))))</f>
        <v/>
      </c>
      <c r="M47" s="149" t="str">
        <f t="shared" si="39"/>
        <v/>
      </c>
      <c r="N47" s="149" t="str">
        <f t="shared" si="39"/>
        <v/>
      </c>
      <c r="O47" s="149" t="str">
        <f t="shared" si="39"/>
        <v/>
      </c>
      <c r="P47" s="149" t="str">
        <f t="shared" si="39"/>
        <v/>
      </c>
      <c r="Q47" s="149" t="str">
        <f t="shared" si="39"/>
        <v/>
      </c>
      <c r="R47" s="149" t="str">
        <f t="shared" si="39"/>
        <v/>
      </c>
      <c r="S47" s="149" t="str">
        <f t="shared" si="39"/>
        <v/>
      </c>
      <c r="T47" s="149" t="str">
        <f t="shared" si="39"/>
        <v/>
      </c>
      <c r="U47" s="149" t="str">
        <f t="shared" si="39"/>
        <v/>
      </c>
      <c r="V47" s="149" t="str">
        <f t="shared" si="39"/>
        <v/>
      </c>
      <c r="W47" s="149" t="str">
        <f t="shared" si="39"/>
        <v/>
      </c>
      <c r="X47" s="149" t="str">
        <f t="shared" si="39"/>
        <v/>
      </c>
      <c r="Y47" s="149" t="str">
        <f t="shared" si="39"/>
        <v/>
      </c>
      <c r="Z47" s="149" t="str">
        <f t="shared" si="39"/>
        <v/>
      </c>
      <c r="AA47" s="149" t="str">
        <f t="shared" si="39"/>
        <v/>
      </c>
      <c r="AB47" s="149" t="str">
        <f t="shared" si="39"/>
        <v/>
      </c>
      <c r="AC47" s="149" t="str">
        <f t="shared" si="39"/>
        <v/>
      </c>
      <c r="AD47" s="149" t="str">
        <f t="shared" si="39"/>
        <v/>
      </c>
      <c r="AE47" s="149" t="str">
        <f t="shared" si="39"/>
        <v/>
      </c>
      <c r="AF47" s="149" t="str">
        <f t="shared" si="39"/>
        <v/>
      </c>
      <c r="AG47" s="149" t="str">
        <f t="shared" si="39"/>
        <v/>
      </c>
      <c r="AH47" s="149" t="str">
        <f t="shared" si="39"/>
        <v/>
      </c>
      <c r="AI47" s="149" t="str">
        <f t="shared" si="39"/>
        <v/>
      </c>
      <c r="AJ47" s="149" t="str">
        <f t="shared" si="39"/>
        <v/>
      </c>
      <c r="AK47" s="149" t="str">
        <f t="shared" si="39"/>
        <v/>
      </c>
      <c r="AL47" s="149" t="str">
        <f t="shared" si="39"/>
        <v/>
      </c>
      <c r="AM47" s="149" t="str">
        <f t="shared" si="39"/>
        <v/>
      </c>
      <c r="AN47" s="149" t="str">
        <f t="shared" si="39"/>
        <v/>
      </c>
      <c r="AO47" s="149" t="str">
        <f t="shared" si="39"/>
        <v/>
      </c>
      <c r="AP47" s="149" t="str">
        <f t="shared" si="39"/>
        <v/>
      </c>
      <c r="AQ47" s="149" t="str">
        <f t="shared" si="39"/>
        <v/>
      </c>
      <c r="AR47" s="149" t="str">
        <f t="shared" ref="AR47:BR47" si="40">IF($C47="","",IF($J47=AR$29,AQ47,AQ47+SUMIF($J$31:$J$130,AR$29,$E$31:$E$130)*($F47/(SUM($F$31:$F$130)-SUMIF($J$31:$J$130,AR$29,$F$31:$F$130)))))</f>
        <v/>
      </c>
      <c r="AS47" s="149" t="str">
        <f t="shared" si="40"/>
        <v/>
      </c>
      <c r="AT47" s="149" t="str">
        <f t="shared" si="40"/>
        <v/>
      </c>
      <c r="AU47" s="149" t="str">
        <f t="shared" si="40"/>
        <v/>
      </c>
      <c r="AV47" s="149" t="str">
        <f t="shared" si="40"/>
        <v/>
      </c>
      <c r="AW47" s="149" t="str">
        <f t="shared" si="40"/>
        <v/>
      </c>
      <c r="AX47" s="149" t="str">
        <f t="shared" si="40"/>
        <v/>
      </c>
      <c r="AY47" s="149" t="str">
        <f t="shared" si="40"/>
        <v/>
      </c>
      <c r="AZ47" s="149" t="str">
        <f t="shared" si="40"/>
        <v/>
      </c>
      <c r="BA47" s="149" t="str">
        <f t="shared" si="40"/>
        <v/>
      </c>
      <c r="BB47" s="149" t="str">
        <f t="shared" si="40"/>
        <v/>
      </c>
      <c r="BC47" s="149" t="str">
        <f t="shared" si="40"/>
        <v/>
      </c>
      <c r="BD47" s="149" t="str">
        <f t="shared" si="40"/>
        <v/>
      </c>
      <c r="BE47" s="149" t="str">
        <f t="shared" si="40"/>
        <v/>
      </c>
      <c r="BF47" s="149" t="str">
        <f t="shared" si="40"/>
        <v/>
      </c>
      <c r="BG47" s="149" t="str">
        <f t="shared" si="40"/>
        <v/>
      </c>
      <c r="BH47" s="149" t="str">
        <f t="shared" si="40"/>
        <v/>
      </c>
      <c r="BI47" s="149" t="str">
        <f t="shared" si="40"/>
        <v/>
      </c>
      <c r="BJ47" s="149" t="str">
        <f t="shared" si="40"/>
        <v/>
      </c>
      <c r="BK47" s="149" t="str">
        <f t="shared" si="40"/>
        <v/>
      </c>
      <c r="BL47" s="149" t="str">
        <f t="shared" si="40"/>
        <v/>
      </c>
      <c r="BM47" s="149" t="str">
        <f t="shared" si="40"/>
        <v/>
      </c>
      <c r="BN47" s="149" t="str">
        <f t="shared" si="40"/>
        <v/>
      </c>
      <c r="BO47" s="149" t="str">
        <f t="shared" si="40"/>
        <v/>
      </c>
      <c r="BP47" s="149" t="str">
        <f t="shared" si="40"/>
        <v/>
      </c>
      <c r="BQ47" s="149" t="str">
        <f t="shared" si="40"/>
        <v/>
      </c>
      <c r="BR47" s="149" t="str">
        <f t="shared" si="40"/>
        <v/>
      </c>
    </row>
    <row r="48" spans="2:70" hidden="1" x14ac:dyDescent="0.3">
      <c r="B48" s="142" t="str">
        <f t="shared" si="7"/>
        <v/>
      </c>
      <c r="C48" s="143" t="str">
        <f>'קיזוזים בגין איחורים'!C48</f>
        <v/>
      </c>
      <c r="D48" s="132" t="str">
        <f>'קיזוזים בגין איחורים'!H48</f>
        <v/>
      </c>
      <c r="E48" s="144"/>
      <c r="F48" s="145" t="str">
        <f t="shared" si="2"/>
        <v/>
      </c>
      <c r="G48" s="146" t="str">
        <f t="shared" si="8"/>
        <v/>
      </c>
      <c r="I48" s="147">
        <f t="shared" ca="1" si="3"/>
        <v>0</v>
      </c>
      <c r="J48" s="148">
        <f ca="1">IF(I48=1,MAX($J$30:J47)+1,0)</f>
        <v>0</v>
      </c>
      <c r="K48" s="149" t="str">
        <f t="shared" si="4"/>
        <v/>
      </c>
      <c r="L48" s="149" t="str">
        <f t="shared" ref="L48:AQ48" si="41">IF($C48="","",IF($J48=L$29,K48,K48+SUMIF($J$31:$J$130,L$29,$E$31:$E$130)*($F48/(SUM($F$31:$F$130)-SUMIF($J$31:$J$130,L$29,$F$31:$F$130)))))</f>
        <v/>
      </c>
      <c r="M48" s="149" t="str">
        <f t="shared" si="41"/>
        <v/>
      </c>
      <c r="N48" s="149" t="str">
        <f t="shared" si="41"/>
        <v/>
      </c>
      <c r="O48" s="149" t="str">
        <f t="shared" si="41"/>
        <v/>
      </c>
      <c r="P48" s="149" t="str">
        <f t="shared" si="41"/>
        <v/>
      </c>
      <c r="Q48" s="149" t="str">
        <f t="shared" si="41"/>
        <v/>
      </c>
      <c r="R48" s="149" t="str">
        <f t="shared" si="41"/>
        <v/>
      </c>
      <c r="S48" s="149" t="str">
        <f t="shared" si="41"/>
        <v/>
      </c>
      <c r="T48" s="149" t="str">
        <f t="shared" si="41"/>
        <v/>
      </c>
      <c r="U48" s="149" t="str">
        <f t="shared" si="41"/>
        <v/>
      </c>
      <c r="V48" s="149" t="str">
        <f t="shared" si="41"/>
        <v/>
      </c>
      <c r="W48" s="149" t="str">
        <f t="shared" si="41"/>
        <v/>
      </c>
      <c r="X48" s="149" t="str">
        <f t="shared" si="41"/>
        <v/>
      </c>
      <c r="Y48" s="149" t="str">
        <f t="shared" si="41"/>
        <v/>
      </c>
      <c r="Z48" s="149" t="str">
        <f t="shared" si="41"/>
        <v/>
      </c>
      <c r="AA48" s="149" t="str">
        <f t="shared" si="41"/>
        <v/>
      </c>
      <c r="AB48" s="149" t="str">
        <f t="shared" si="41"/>
        <v/>
      </c>
      <c r="AC48" s="149" t="str">
        <f t="shared" si="41"/>
        <v/>
      </c>
      <c r="AD48" s="149" t="str">
        <f t="shared" si="41"/>
        <v/>
      </c>
      <c r="AE48" s="149" t="str">
        <f t="shared" si="41"/>
        <v/>
      </c>
      <c r="AF48" s="149" t="str">
        <f t="shared" si="41"/>
        <v/>
      </c>
      <c r="AG48" s="149" t="str">
        <f t="shared" si="41"/>
        <v/>
      </c>
      <c r="AH48" s="149" t="str">
        <f t="shared" si="41"/>
        <v/>
      </c>
      <c r="AI48" s="149" t="str">
        <f t="shared" si="41"/>
        <v/>
      </c>
      <c r="AJ48" s="149" t="str">
        <f t="shared" si="41"/>
        <v/>
      </c>
      <c r="AK48" s="149" t="str">
        <f t="shared" si="41"/>
        <v/>
      </c>
      <c r="AL48" s="149" t="str">
        <f t="shared" si="41"/>
        <v/>
      </c>
      <c r="AM48" s="149" t="str">
        <f t="shared" si="41"/>
        <v/>
      </c>
      <c r="AN48" s="149" t="str">
        <f t="shared" si="41"/>
        <v/>
      </c>
      <c r="AO48" s="149" t="str">
        <f t="shared" si="41"/>
        <v/>
      </c>
      <c r="AP48" s="149" t="str">
        <f t="shared" si="41"/>
        <v/>
      </c>
      <c r="AQ48" s="149" t="str">
        <f t="shared" si="41"/>
        <v/>
      </c>
      <c r="AR48" s="149" t="str">
        <f t="shared" ref="AR48:BR48" si="42">IF($C48="","",IF($J48=AR$29,AQ48,AQ48+SUMIF($J$31:$J$130,AR$29,$E$31:$E$130)*($F48/(SUM($F$31:$F$130)-SUMIF($J$31:$J$130,AR$29,$F$31:$F$130)))))</f>
        <v/>
      </c>
      <c r="AS48" s="149" t="str">
        <f t="shared" si="42"/>
        <v/>
      </c>
      <c r="AT48" s="149" t="str">
        <f t="shared" si="42"/>
        <v/>
      </c>
      <c r="AU48" s="149" t="str">
        <f t="shared" si="42"/>
        <v/>
      </c>
      <c r="AV48" s="149" t="str">
        <f t="shared" si="42"/>
        <v/>
      </c>
      <c r="AW48" s="149" t="str">
        <f t="shared" si="42"/>
        <v/>
      </c>
      <c r="AX48" s="149" t="str">
        <f t="shared" si="42"/>
        <v/>
      </c>
      <c r="AY48" s="149" t="str">
        <f t="shared" si="42"/>
        <v/>
      </c>
      <c r="AZ48" s="149" t="str">
        <f t="shared" si="42"/>
        <v/>
      </c>
      <c r="BA48" s="149" t="str">
        <f t="shared" si="42"/>
        <v/>
      </c>
      <c r="BB48" s="149" t="str">
        <f t="shared" si="42"/>
        <v/>
      </c>
      <c r="BC48" s="149" t="str">
        <f t="shared" si="42"/>
        <v/>
      </c>
      <c r="BD48" s="149" t="str">
        <f t="shared" si="42"/>
        <v/>
      </c>
      <c r="BE48" s="149" t="str">
        <f t="shared" si="42"/>
        <v/>
      </c>
      <c r="BF48" s="149" t="str">
        <f t="shared" si="42"/>
        <v/>
      </c>
      <c r="BG48" s="149" t="str">
        <f t="shared" si="42"/>
        <v/>
      </c>
      <c r="BH48" s="149" t="str">
        <f t="shared" si="42"/>
        <v/>
      </c>
      <c r="BI48" s="149" t="str">
        <f t="shared" si="42"/>
        <v/>
      </c>
      <c r="BJ48" s="149" t="str">
        <f t="shared" si="42"/>
        <v/>
      </c>
      <c r="BK48" s="149" t="str">
        <f t="shared" si="42"/>
        <v/>
      </c>
      <c r="BL48" s="149" t="str">
        <f t="shared" si="42"/>
        <v/>
      </c>
      <c r="BM48" s="149" t="str">
        <f t="shared" si="42"/>
        <v/>
      </c>
      <c r="BN48" s="149" t="str">
        <f t="shared" si="42"/>
        <v/>
      </c>
      <c r="BO48" s="149" t="str">
        <f t="shared" si="42"/>
        <v/>
      </c>
      <c r="BP48" s="149" t="str">
        <f t="shared" si="42"/>
        <v/>
      </c>
      <c r="BQ48" s="149" t="str">
        <f t="shared" si="42"/>
        <v/>
      </c>
      <c r="BR48" s="149" t="str">
        <f t="shared" si="42"/>
        <v/>
      </c>
    </row>
    <row r="49" spans="2:70" hidden="1" x14ac:dyDescent="0.3">
      <c r="B49" s="142" t="str">
        <f t="shared" si="7"/>
        <v/>
      </c>
      <c r="C49" s="143" t="str">
        <f>'קיזוזים בגין איחורים'!C49</f>
        <v/>
      </c>
      <c r="D49" s="132" t="str">
        <f>'קיזוזים בגין איחורים'!H49</f>
        <v/>
      </c>
      <c r="E49" s="144"/>
      <c r="F49" s="145" t="str">
        <f t="shared" si="2"/>
        <v/>
      </c>
      <c r="G49" s="146" t="str">
        <f t="shared" si="8"/>
        <v/>
      </c>
      <c r="I49" s="147">
        <f t="shared" ca="1" si="3"/>
        <v>0</v>
      </c>
      <c r="J49" s="148">
        <f ca="1">IF(I49=1,MAX($J$30:J48)+1,0)</f>
        <v>0</v>
      </c>
      <c r="K49" s="149" t="str">
        <f t="shared" si="4"/>
        <v/>
      </c>
      <c r="L49" s="149" t="str">
        <f t="shared" ref="L49:AQ49" si="43">IF($C49="","",IF($J49=L$29,K49,K49+SUMIF($J$31:$J$130,L$29,$E$31:$E$130)*($F49/(SUM($F$31:$F$130)-SUMIF($J$31:$J$130,L$29,$F$31:$F$130)))))</f>
        <v/>
      </c>
      <c r="M49" s="149" t="str">
        <f t="shared" si="43"/>
        <v/>
      </c>
      <c r="N49" s="149" t="str">
        <f t="shared" si="43"/>
        <v/>
      </c>
      <c r="O49" s="149" t="str">
        <f t="shared" si="43"/>
        <v/>
      </c>
      <c r="P49" s="149" t="str">
        <f t="shared" si="43"/>
        <v/>
      </c>
      <c r="Q49" s="149" t="str">
        <f t="shared" si="43"/>
        <v/>
      </c>
      <c r="R49" s="149" t="str">
        <f t="shared" si="43"/>
        <v/>
      </c>
      <c r="S49" s="149" t="str">
        <f t="shared" si="43"/>
        <v/>
      </c>
      <c r="T49" s="149" t="str">
        <f t="shared" si="43"/>
        <v/>
      </c>
      <c r="U49" s="149" t="str">
        <f t="shared" si="43"/>
        <v/>
      </c>
      <c r="V49" s="149" t="str">
        <f t="shared" si="43"/>
        <v/>
      </c>
      <c r="W49" s="149" t="str">
        <f t="shared" si="43"/>
        <v/>
      </c>
      <c r="X49" s="149" t="str">
        <f t="shared" si="43"/>
        <v/>
      </c>
      <c r="Y49" s="149" t="str">
        <f t="shared" si="43"/>
        <v/>
      </c>
      <c r="Z49" s="149" t="str">
        <f t="shared" si="43"/>
        <v/>
      </c>
      <c r="AA49" s="149" t="str">
        <f t="shared" si="43"/>
        <v/>
      </c>
      <c r="AB49" s="149" t="str">
        <f t="shared" si="43"/>
        <v/>
      </c>
      <c r="AC49" s="149" t="str">
        <f t="shared" si="43"/>
        <v/>
      </c>
      <c r="AD49" s="149" t="str">
        <f t="shared" si="43"/>
        <v/>
      </c>
      <c r="AE49" s="149" t="str">
        <f t="shared" si="43"/>
        <v/>
      </c>
      <c r="AF49" s="149" t="str">
        <f t="shared" si="43"/>
        <v/>
      </c>
      <c r="AG49" s="149" t="str">
        <f t="shared" si="43"/>
        <v/>
      </c>
      <c r="AH49" s="149" t="str">
        <f t="shared" si="43"/>
        <v/>
      </c>
      <c r="AI49" s="149" t="str">
        <f t="shared" si="43"/>
        <v/>
      </c>
      <c r="AJ49" s="149" t="str">
        <f t="shared" si="43"/>
        <v/>
      </c>
      <c r="AK49" s="149" t="str">
        <f t="shared" si="43"/>
        <v/>
      </c>
      <c r="AL49" s="149" t="str">
        <f t="shared" si="43"/>
        <v/>
      </c>
      <c r="AM49" s="149" t="str">
        <f t="shared" si="43"/>
        <v/>
      </c>
      <c r="AN49" s="149" t="str">
        <f t="shared" si="43"/>
        <v/>
      </c>
      <c r="AO49" s="149" t="str">
        <f t="shared" si="43"/>
        <v/>
      </c>
      <c r="AP49" s="149" t="str">
        <f t="shared" si="43"/>
        <v/>
      </c>
      <c r="AQ49" s="149" t="str">
        <f t="shared" si="43"/>
        <v/>
      </c>
      <c r="AR49" s="149" t="str">
        <f t="shared" ref="AR49:BR49" si="44">IF($C49="","",IF($J49=AR$29,AQ49,AQ49+SUMIF($J$31:$J$130,AR$29,$E$31:$E$130)*($F49/(SUM($F$31:$F$130)-SUMIF($J$31:$J$130,AR$29,$F$31:$F$130)))))</f>
        <v/>
      </c>
      <c r="AS49" s="149" t="str">
        <f t="shared" si="44"/>
        <v/>
      </c>
      <c r="AT49" s="149" t="str">
        <f t="shared" si="44"/>
        <v/>
      </c>
      <c r="AU49" s="149" t="str">
        <f t="shared" si="44"/>
        <v/>
      </c>
      <c r="AV49" s="149" t="str">
        <f t="shared" si="44"/>
        <v/>
      </c>
      <c r="AW49" s="149" t="str">
        <f t="shared" si="44"/>
        <v/>
      </c>
      <c r="AX49" s="149" t="str">
        <f t="shared" si="44"/>
        <v/>
      </c>
      <c r="AY49" s="149" t="str">
        <f t="shared" si="44"/>
        <v/>
      </c>
      <c r="AZ49" s="149" t="str">
        <f t="shared" si="44"/>
        <v/>
      </c>
      <c r="BA49" s="149" t="str">
        <f t="shared" si="44"/>
        <v/>
      </c>
      <c r="BB49" s="149" t="str">
        <f t="shared" si="44"/>
        <v/>
      </c>
      <c r="BC49" s="149" t="str">
        <f t="shared" si="44"/>
        <v/>
      </c>
      <c r="BD49" s="149" t="str">
        <f t="shared" si="44"/>
        <v/>
      </c>
      <c r="BE49" s="149" t="str">
        <f t="shared" si="44"/>
        <v/>
      </c>
      <c r="BF49" s="149" t="str">
        <f t="shared" si="44"/>
        <v/>
      </c>
      <c r="BG49" s="149" t="str">
        <f t="shared" si="44"/>
        <v/>
      </c>
      <c r="BH49" s="149" t="str">
        <f t="shared" si="44"/>
        <v/>
      </c>
      <c r="BI49" s="149" t="str">
        <f t="shared" si="44"/>
        <v/>
      </c>
      <c r="BJ49" s="149" t="str">
        <f t="shared" si="44"/>
        <v/>
      </c>
      <c r="BK49" s="149" t="str">
        <f t="shared" si="44"/>
        <v/>
      </c>
      <c r="BL49" s="149" t="str">
        <f t="shared" si="44"/>
        <v/>
      </c>
      <c r="BM49" s="149" t="str">
        <f t="shared" si="44"/>
        <v/>
      </c>
      <c r="BN49" s="149" t="str">
        <f t="shared" si="44"/>
        <v/>
      </c>
      <c r="BO49" s="149" t="str">
        <f t="shared" si="44"/>
        <v/>
      </c>
      <c r="BP49" s="149" t="str">
        <f t="shared" si="44"/>
        <v/>
      </c>
      <c r="BQ49" s="149" t="str">
        <f t="shared" si="44"/>
        <v/>
      </c>
      <c r="BR49" s="149" t="str">
        <f t="shared" si="44"/>
        <v/>
      </c>
    </row>
    <row r="50" spans="2:70" hidden="1" x14ac:dyDescent="0.3">
      <c r="B50" s="142" t="str">
        <f t="shared" si="7"/>
        <v/>
      </c>
      <c r="C50" s="143" t="str">
        <f>'קיזוזים בגין איחורים'!C50</f>
        <v/>
      </c>
      <c r="D50" s="132" t="str">
        <f>'קיזוזים בגין איחורים'!H50</f>
        <v/>
      </c>
      <c r="E50" s="144"/>
      <c r="F50" s="145" t="str">
        <f t="shared" si="2"/>
        <v/>
      </c>
      <c r="G50" s="146" t="str">
        <f t="shared" si="8"/>
        <v/>
      </c>
      <c r="I50" s="147">
        <f t="shared" ca="1" si="3"/>
        <v>0</v>
      </c>
      <c r="J50" s="148">
        <f ca="1">IF(I50=1,MAX($J$30:J49)+1,0)</f>
        <v>0</v>
      </c>
      <c r="K50" s="149" t="str">
        <f t="shared" si="4"/>
        <v/>
      </c>
      <c r="L50" s="149" t="str">
        <f t="shared" ref="L50:AQ50" si="45">IF($C50="","",IF($J50=L$29,K50,K50+SUMIF($J$31:$J$130,L$29,$E$31:$E$130)*($F50/(SUM($F$31:$F$130)-SUMIF($J$31:$J$130,L$29,$F$31:$F$130)))))</f>
        <v/>
      </c>
      <c r="M50" s="149" t="str">
        <f t="shared" si="45"/>
        <v/>
      </c>
      <c r="N50" s="149" t="str">
        <f t="shared" si="45"/>
        <v/>
      </c>
      <c r="O50" s="149" t="str">
        <f t="shared" si="45"/>
        <v/>
      </c>
      <c r="P50" s="149" t="str">
        <f t="shared" si="45"/>
        <v/>
      </c>
      <c r="Q50" s="149" t="str">
        <f t="shared" si="45"/>
        <v/>
      </c>
      <c r="R50" s="149" t="str">
        <f t="shared" si="45"/>
        <v/>
      </c>
      <c r="S50" s="149" t="str">
        <f t="shared" si="45"/>
        <v/>
      </c>
      <c r="T50" s="149" t="str">
        <f t="shared" si="45"/>
        <v/>
      </c>
      <c r="U50" s="149" t="str">
        <f t="shared" si="45"/>
        <v/>
      </c>
      <c r="V50" s="149" t="str">
        <f t="shared" si="45"/>
        <v/>
      </c>
      <c r="W50" s="149" t="str">
        <f t="shared" si="45"/>
        <v/>
      </c>
      <c r="X50" s="149" t="str">
        <f t="shared" si="45"/>
        <v/>
      </c>
      <c r="Y50" s="149" t="str">
        <f t="shared" si="45"/>
        <v/>
      </c>
      <c r="Z50" s="149" t="str">
        <f t="shared" si="45"/>
        <v/>
      </c>
      <c r="AA50" s="149" t="str">
        <f t="shared" si="45"/>
        <v/>
      </c>
      <c r="AB50" s="149" t="str">
        <f t="shared" si="45"/>
        <v/>
      </c>
      <c r="AC50" s="149" t="str">
        <f t="shared" si="45"/>
        <v/>
      </c>
      <c r="AD50" s="149" t="str">
        <f t="shared" si="45"/>
        <v/>
      </c>
      <c r="AE50" s="149" t="str">
        <f t="shared" si="45"/>
        <v/>
      </c>
      <c r="AF50" s="149" t="str">
        <f t="shared" si="45"/>
        <v/>
      </c>
      <c r="AG50" s="149" t="str">
        <f t="shared" si="45"/>
        <v/>
      </c>
      <c r="AH50" s="149" t="str">
        <f t="shared" si="45"/>
        <v/>
      </c>
      <c r="AI50" s="149" t="str">
        <f t="shared" si="45"/>
        <v/>
      </c>
      <c r="AJ50" s="149" t="str">
        <f t="shared" si="45"/>
        <v/>
      </c>
      <c r="AK50" s="149" t="str">
        <f t="shared" si="45"/>
        <v/>
      </c>
      <c r="AL50" s="149" t="str">
        <f t="shared" si="45"/>
        <v/>
      </c>
      <c r="AM50" s="149" t="str">
        <f t="shared" si="45"/>
        <v/>
      </c>
      <c r="AN50" s="149" t="str">
        <f t="shared" si="45"/>
        <v/>
      </c>
      <c r="AO50" s="149" t="str">
        <f t="shared" si="45"/>
        <v/>
      </c>
      <c r="AP50" s="149" t="str">
        <f t="shared" si="45"/>
        <v/>
      </c>
      <c r="AQ50" s="149" t="str">
        <f t="shared" si="45"/>
        <v/>
      </c>
      <c r="AR50" s="149" t="str">
        <f t="shared" ref="AR50:BR50" si="46">IF($C50="","",IF($J50=AR$29,AQ50,AQ50+SUMIF($J$31:$J$130,AR$29,$E$31:$E$130)*($F50/(SUM($F$31:$F$130)-SUMIF($J$31:$J$130,AR$29,$F$31:$F$130)))))</f>
        <v/>
      </c>
      <c r="AS50" s="149" t="str">
        <f t="shared" si="46"/>
        <v/>
      </c>
      <c r="AT50" s="149" t="str">
        <f t="shared" si="46"/>
        <v/>
      </c>
      <c r="AU50" s="149" t="str">
        <f t="shared" si="46"/>
        <v/>
      </c>
      <c r="AV50" s="149" t="str">
        <f t="shared" si="46"/>
        <v/>
      </c>
      <c r="AW50" s="149" t="str">
        <f t="shared" si="46"/>
        <v/>
      </c>
      <c r="AX50" s="149" t="str">
        <f t="shared" si="46"/>
        <v/>
      </c>
      <c r="AY50" s="149" t="str">
        <f t="shared" si="46"/>
        <v/>
      </c>
      <c r="AZ50" s="149" t="str">
        <f t="shared" si="46"/>
        <v/>
      </c>
      <c r="BA50" s="149" t="str">
        <f t="shared" si="46"/>
        <v/>
      </c>
      <c r="BB50" s="149" t="str">
        <f t="shared" si="46"/>
        <v/>
      </c>
      <c r="BC50" s="149" t="str">
        <f t="shared" si="46"/>
        <v/>
      </c>
      <c r="BD50" s="149" t="str">
        <f t="shared" si="46"/>
        <v/>
      </c>
      <c r="BE50" s="149" t="str">
        <f t="shared" si="46"/>
        <v/>
      </c>
      <c r="BF50" s="149" t="str">
        <f t="shared" si="46"/>
        <v/>
      </c>
      <c r="BG50" s="149" t="str">
        <f t="shared" si="46"/>
        <v/>
      </c>
      <c r="BH50" s="149" t="str">
        <f t="shared" si="46"/>
        <v/>
      </c>
      <c r="BI50" s="149" t="str">
        <f t="shared" si="46"/>
        <v/>
      </c>
      <c r="BJ50" s="149" t="str">
        <f t="shared" si="46"/>
        <v/>
      </c>
      <c r="BK50" s="149" t="str">
        <f t="shared" si="46"/>
        <v/>
      </c>
      <c r="BL50" s="149" t="str">
        <f t="shared" si="46"/>
        <v/>
      </c>
      <c r="BM50" s="149" t="str">
        <f t="shared" si="46"/>
        <v/>
      </c>
      <c r="BN50" s="149" t="str">
        <f t="shared" si="46"/>
        <v/>
      </c>
      <c r="BO50" s="149" t="str">
        <f t="shared" si="46"/>
        <v/>
      </c>
      <c r="BP50" s="149" t="str">
        <f t="shared" si="46"/>
        <v/>
      </c>
      <c r="BQ50" s="149" t="str">
        <f t="shared" si="46"/>
        <v/>
      </c>
      <c r="BR50" s="149" t="str">
        <f t="shared" si="46"/>
        <v/>
      </c>
    </row>
    <row r="51" spans="2:70" hidden="1" x14ac:dyDescent="0.3">
      <c r="B51" s="142" t="str">
        <f t="shared" si="7"/>
        <v/>
      </c>
      <c r="C51" s="143" t="str">
        <f>'קיזוזים בגין איחורים'!C51</f>
        <v/>
      </c>
      <c r="D51" s="132" t="str">
        <f>'קיזוזים בגין איחורים'!H51</f>
        <v/>
      </c>
      <c r="E51" s="144"/>
      <c r="F51" s="145" t="str">
        <f t="shared" si="2"/>
        <v/>
      </c>
      <c r="G51" s="146" t="str">
        <f t="shared" si="8"/>
        <v/>
      </c>
      <c r="I51" s="147">
        <f t="shared" ca="1" si="3"/>
        <v>0</v>
      </c>
      <c r="J51" s="148">
        <f ca="1">IF(I51=1,MAX($J$30:J50)+1,0)</f>
        <v>0</v>
      </c>
      <c r="K51" s="149" t="str">
        <f t="shared" si="4"/>
        <v/>
      </c>
      <c r="L51" s="149" t="str">
        <f t="shared" ref="L51:AQ51" si="47">IF($C51="","",IF($J51=L$29,K51,K51+SUMIF($J$31:$J$130,L$29,$E$31:$E$130)*($F51/(SUM($F$31:$F$130)-SUMIF($J$31:$J$130,L$29,$F$31:$F$130)))))</f>
        <v/>
      </c>
      <c r="M51" s="149" t="str">
        <f t="shared" si="47"/>
        <v/>
      </c>
      <c r="N51" s="149" t="str">
        <f t="shared" si="47"/>
        <v/>
      </c>
      <c r="O51" s="149" t="str">
        <f t="shared" si="47"/>
        <v/>
      </c>
      <c r="P51" s="149" t="str">
        <f t="shared" si="47"/>
        <v/>
      </c>
      <c r="Q51" s="149" t="str">
        <f t="shared" si="47"/>
        <v/>
      </c>
      <c r="R51" s="149" t="str">
        <f t="shared" si="47"/>
        <v/>
      </c>
      <c r="S51" s="149" t="str">
        <f t="shared" si="47"/>
        <v/>
      </c>
      <c r="T51" s="149" t="str">
        <f t="shared" si="47"/>
        <v/>
      </c>
      <c r="U51" s="149" t="str">
        <f t="shared" si="47"/>
        <v/>
      </c>
      <c r="V51" s="149" t="str">
        <f t="shared" si="47"/>
        <v/>
      </c>
      <c r="W51" s="149" t="str">
        <f t="shared" si="47"/>
        <v/>
      </c>
      <c r="X51" s="149" t="str">
        <f t="shared" si="47"/>
        <v/>
      </c>
      <c r="Y51" s="149" t="str">
        <f t="shared" si="47"/>
        <v/>
      </c>
      <c r="Z51" s="149" t="str">
        <f t="shared" si="47"/>
        <v/>
      </c>
      <c r="AA51" s="149" t="str">
        <f t="shared" si="47"/>
        <v/>
      </c>
      <c r="AB51" s="149" t="str">
        <f t="shared" si="47"/>
        <v/>
      </c>
      <c r="AC51" s="149" t="str">
        <f t="shared" si="47"/>
        <v/>
      </c>
      <c r="AD51" s="149" t="str">
        <f t="shared" si="47"/>
        <v/>
      </c>
      <c r="AE51" s="149" t="str">
        <f t="shared" si="47"/>
        <v/>
      </c>
      <c r="AF51" s="149" t="str">
        <f t="shared" si="47"/>
        <v/>
      </c>
      <c r="AG51" s="149" t="str">
        <f t="shared" si="47"/>
        <v/>
      </c>
      <c r="AH51" s="149" t="str">
        <f t="shared" si="47"/>
        <v/>
      </c>
      <c r="AI51" s="149" t="str">
        <f t="shared" si="47"/>
        <v/>
      </c>
      <c r="AJ51" s="149" t="str">
        <f t="shared" si="47"/>
        <v/>
      </c>
      <c r="AK51" s="149" t="str">
        <f t="shared" si="47"/>
        <v/>
      </c>
      <c r="AL51" s="149" t="str">
        <f t="shared" si="47"/>
        <v/>
      </c>
      <c r="AM51" s="149" t="str">
        <f t="shared" si="47"/>
        <v/>
      </c>
      <c r="AN51" s="149" t="str">
        <f t="shared" si="47"/>
        <v/>
      </c>
      <c r="AO51" s="149" t="str">
        <f t="shared" si="47"/>
        <v/>
      </c>
      <c r="AP51" s="149" t="str">
        <f t="shared" si="47"/>
        <v/>
      </c>
      <c r="AQ51" s="149" t="str">
        <f t="shared" si="47"/>
        <v/>
      </c>
      <c r="AR51" s="149" t="str">
        <f t="shared" ref="AR51:BR51" si="48">IF($C51="","",IF($J51=AR$29,AQ51,AQ51+SUMIF($J$31:$J$130,AR$29,$E$31:$E$130)*($F51/(SUM($F$31:$F$130)-SUMIF($J$31:$J$130,AR$29,$F$31:$F$130)))))</f>
        <v/>
      </c>
      <c r="AS51" s="149" t="str">
        <f t="shared" si="48"/>
        <v/>
      </c>
      <c r="AT51" s="149" t="str">
        <f t="shared" si="48"/>
        <v/>
      </c>
      <c r="AU51" s="149" t="str">
        <f t="shared" si="48"/>
        <v/>
      </c>
      <c r="AV51" s="149" t="str">
        <f t="shared" si="48"/>
        <v/>
      </c>
      <c r="AW51" s="149" t="str">
        <f t="shared" si="48"/>
        <v/>
      </c>
      <c r="AX51" s="149" t="str">
        <f t="shared" si="48"/>
        <v/>
      </c>
      <c r="AY51" s="149" t="str">
        <f t="shared" si="48"/>
        <v/>
      </c>
      <c r="AZ51" s="149" t="str">
        <f t="shared" si="48"/>
        <v/>
      </c>
      <c r="BA51" s="149" t="str">
        <f t="shared" si="48"/>
        <v/>
      </c>
      <c r="BB51" s="149" t="str">
        <f t="shared" si="48"/>
        <v/>
      </c>
      <c r="BC51" s="149" t="str">
        <f t="shared" si="48"/>
        <v/>
      </c>
      <c r="BD51" s="149" t="str">
        <f t="shared" si="48"/>
        <v/>
      </c>
      <c r="BE51" s="149" t="str">
        <f t="shared" si="48"/>
        <v/>
      </c>
      <c r="BF51" s="149" t="str">
        <f t="shared" si="48"/>
        <v/>
      </c>
      <c r="BG51" s="149" t="str">
        <f t="shared" si="48"/>
        <v/>
      </c>
      <c r="BH51" s="149" t="str">
        <f t="shared" si="48"/>
        <v/>
      </c>
      <c r="BI51" s="149" t="str">
        <f t="shared" si="48"/>
        <v/>
      </c>
      <c r="BJ51" s="149" t="str">
        <f t="shared" si="48"/>
        <v/>
      </c>
      <c r="BK51" s="149" t="str">
        <f t="shared" si="48"/>
        <v/>
      </c>
      <c r="BL51" s="149" t="str">
        <f t="shared" si="48"/>
        <v/>
      </c>
      <c r="BM51" s="149" t="str">
        <f t="shared" si="48"/>
        <v/>
      </c>
      <c r="BN51" s="149" t="str">
        <f t="shared" si="48"/>
        <v/>
      </c>
      <c r="BO51" s="149" t="str">
        <f t="shared" si="48"/>
        <v/>
      </c>
      <c r="BP51" s="149" t="str">
        <f t="shared" si="48"/>
        <v/>
      </c>
      <c r="BQ51" s="149" t="str">
        <f t="shared" si="48"/>
        <v/>
      </c>
      <c r="BR51" s="149" t="str">
        <f t="shared" si="48"/>
        <v/>
      </c>
    </row>
    <row r="52" spans="2:70" hidden="1" x14ac:dyDescent="0.3">
      <c r="B52" s="142" t="str">
        <f t="shared" si="7"/>
        <v/>
      </c>
      <c r="C52" s="143" t="str">
        <f>'קיזוזים בגין איחורים'!C52</f>
        <v/>
      </c>
      <c r="D52" s="132" t="str">
        <f>'קיזוזים בגין איחורים'!H52</f>
        <v/>
      </c>
      <c r="E52" s="144"/>
      <c r="F52" s="145" t="str">
        <f t="shared" si="2"/>
        <v/>
      </c>
      <c r="G52" s="146" t="str">
        <f t="shared" si="8"/>
        <v/>
      </c>
      <c r="I52" s="147">
        <f t="shared" ca="1" si="3"/>
        <v>0</v>
      </c>
      <c r="J52" s="148">
        <f ca="1">IF(I52=1,MAX($J$30:J51)+1,0)</f>
        <v>0</v>
      </c>
      <c r="K52" s="149" t="str">
        <f t="shared" si="4"/>
        <v/>
      </c>
      <c r="L52" s="149" t="str">
        <f t="shared" ref="L52:AQ52" si="49">IF($C52="","",IF($J52=L$29,K52,K52+SUMIF($J$31:$J$130,L$29,$E$31:$E$130)*($F52/(SUM($F$31:$F$130)-SUMIF($J$31:$J$130,L$29,$F$31:$F$130)))))</f>
        <v/>
      </c>
      <c r="M52" s="149" t="str">
        <f t="shared" si="49"/>
        <v/>
      </c>
      <c r="N52" s="149" t="str">
        <f t="shared" si="49"/>
        <v/>
      </c>
      <c r="O52" s="149" t="str">
        <f t="shared" si="49"/>
        <v/>
      </c>
      <c r="P52" s="149" t="str">
        <f t="shared" si="49"/>
        <v/>
      </c>
      <c r="Q52" s="149" t="str">
        <f t="shared" si="49"/>
        <v/>
      </c>
      <c r="R52" s="149" t="str">
        <f t="shared" si="49"/>
        <v/>
      </c>
      <c r="S52" s="149" t="str">
        <f t="shared" si="49"/>
        <v/>
      </c>
      <c r="T52" s="149" t="str">
        <f t="shared" si="49"/>
        <v/>
      </c>
      <c r="U52" s="149" t="str">
        <f t="shared" si="49"/>
        <v/>
      </c>
      <c r="V52" s="149" t="str">
        <f t="shared" si="49"/>
        <v/>
      </c>
      <c r="W52" s="149" t="str">
        <f t="shared" si="49"/>
        <v/>
      </c>
      <c r="X52" s="149" t="str">
        <f t="shared" si="49"/>
        <v/>
      </c>
      <c r="Y52" s="149" t="str">
        <f t="shared" si="49"/>
        <v/>
      </c>
      <c r="Z52" s="149" t="str">
        <f t="shared" si="49"/>
        <v/>
      </c>
      <c r="AA52" s="149" t="str">
        <f t="shared" si="49"/>
        <v/>
      </c>
      <c r="AB52" s="149" t="str">
        <f t="shared" si="49"/>
        <v/>
      </c>
      <c r="AC52" s="149" t="str">
        <f t="shared" si="49"/>
        <v/>
      </c>
      <c r="AD52" s="149" t="str">
        <f t="shared" si="49"/>
        <v/>
      </c>
      <c r="AE52" s="149" t="str">
        <f t="shared" si="49"/>
        <v/>
      </c>
      <c r="AF52" s="149" t="str">
        <f t="shared" si="49"/>
        <v/>
      </c>
      <c r="AG52" s="149" t="str">
        <f t="shared" si="49"/>
        <v/>
      </c>
      <c r="AH52" s="149" t="str">
        <f t="shared" si="49"/>
        <v/>
      </c>
      <c r="AI52" s="149" t="str">
        <f t="shared" si="49"/>
        <v/>
      </c>
      <c r="AJ52" s="149" t="str">
        <f t="shared" si="49"/>
        <v/>
      </c>
      <c r="AK52" s="149" t="str">
        <f t="shared" si="49"/>
        <v/>
      </c>
      <c r="AL52" s="149" t="str">
        <f t="shared" si="49"/>
        <v/>
      </c>
      <c r="AM52" s="149" t="str">
        <f t="shared" si="49"/>
        <v/>
      </c>
      <c r="AN52" s="149" t="str">
        <f t="shared" si="49"/>
        <v/>
      </c>
      <c r="AO52" s="149" t="str">
        <f t="shared" si="49"/>
        <v/>
      </c>
      <c r="AP52" s="149" t="str">
        <f t="shared" si="49"/>
        <v/>
      </c>
      <c r="AQ52" s="149" t="str">
        <f t="shared" si="49"/>
        <v/>
      </c>
      <c r="AR52" s="149" t="str">
        <f t="shared" ref="AR52:BR52" si="50">IF($C52="","",IF($J52=AR$29,AQ52,AQ52+SUMIF($J$31:$J$130,AR$29,$E$31:$E$130)*($F52/(SUM($F$31:$F$130)-SUMIF($J$31:$J$130,AR$29,$F$31:$F$130)))))</f>
        <v/>
      </c>
      <c r="AS52" s="149" t="str">
        <f t="shared" si="50"/>
        <v/>
      </c>
      <c r="AT52" s="149" t="str">
        <f t="shared" si="50"/>
        <v/>
      </c>
      <c r="AU52" s="149" t="str">
        <f t="shared" si="50"/>
        <v/>
      </c>
      <c r="AV52" s="149" t="str">
        <f t="shared" si="50"/>
        <v/>
      </c>
      <c r="AW52" s="149" t="str">
        <f t="shared" si="50"/>
        <v/>
      </c>
      <c r="AX52" s="149" t="str">
        <f t="shared" si="50"/>
        <v/>
      </c>
      <c r="AY52" s="149" t="str">
        <f t="shared" si="50"/>
        <v/>
      </c>
      <c r="AZ52" s="149" t="str">
        <f t="shared" si="50"/>
        <v/>
      </c>
      <c r="BA52" s="149" t="str">
        <f t="shared" si="50"/>
        <v/>
      </c>
      <c r="BB52" s="149" t="str">
        <f t="shared" si="50"/>
        <v/>
      </c>
      <c r="BC52" s="149" t="str">
        <f t="shared" si="50"/>
        <v/>
      </c>
      <c r="BD52" s="149" t="str">
        <f t="shared" si="50"/>
        <v/>
      </c>
      <c r="BE52" s="149" t="str">
        <f t="shared" si="50"/>
        <v/>
      </c>
      <c r="BF52" s="149" t="str">
        <f t="shared" si="50"/>
        <v/>
      </c>
      <c r="BG52" s="149" t="str">
        <f t="shared" si="50"/>
        <v/>
      </c>
      <c r="BH52" s="149" t="str">
        <f t="shared" si="50"/>
        <v/>
      </c>
      <c r="BI52" s="149" t="str">
        <f t="shared" si="50"/>
        <v/>
      </c>
      <c r="BJ52" s="149" t="str">
        <f t="shared" si="50"/>
        <v/>
      </c>
      <c r="BK52" s="149" t="str">
        <f t="shared" si="50"/>
        <v/>
      </c>
      <c r="BL52" s="149" t="str">
        <f t="shared" si="50"/>
        <v/>
      </c>
      <c r="BM52" s="149" t="str">
        <f t="shared" si="50"/>
        <v/>
      </c>
      <c r="BN52" s="149" t="str">
        <f t="shared" si="50"/>
        <v/>
      </c>
      <c r="BO52" s="149" t="str">
        <f t="shared" si="50"/>
        <v/>
      </c>
      <c r="BP52" s="149" t="str">
        <f t="shared" si="50"/>
        <v/>
      </c>
      <c r="BQ52" s="149" t="str">
        <f t="shared" si="50"/>
        <v/>
      </c>
      <c r="BR52" s="149" t="str">
        <f t="shared" si="50"/>
        <v/>
      </c>
    </row>
    <row r="53" spans="2:70" hidden="1" x14ac:dyDescent="0.3">
      <c r="B53" s="142" t="str">
        <f t="shared" si="7"/>
        <v/>
      </c>
      <c r="C53" s="143" t="str">
        <f>'קיזוזים בגין איחורים'!C53</f>
        <v/>
      </c>
      <c r="D53" s="132" t="str">
        <f>'קיזוזים בגין איחורים'!H53</f>
        <v/>
      </c>
      <c r="E53" s="144"/>
      <c r="F53" s="145" t="str">
        <f t="shared" si="2"/>
        <v/>
      </c>
      <c r="G53" s="146" t="str">
        <f t="shared" si="8"/>
        <v/>
      </c>
      <c r="I53" s="147">
        <f t="shared" ca="1" si="3"/>
        <v>0</v>
      </c>
      <c r="J53" s="148">
        <f ca="1">IF(I53=1,MAX($J$30:J52)+1,0)</f>
        <v>0</v>
      </c>
      <c r="K53" s="149" t="str">
        <f t="shared" si="4"/>
        <v/>
      </c>
      <c r="L53" s="149" t="str">
        <f t="shared" ref="L53:AQ53" si="51">IF($C53="","",IF($J53=L$29,K53,K53+SUMIF($J$31:$J$130,L$29,$E$31:$E$130)*($F53/(SUM($F$31:$F$130)-SUMIF($J$31:$J$130,L$29,$F$31:$F$130)))))</f>
        <v/>
      </c>
      <c r="M53" s="149" t="str">
        <f t="shared" si="51"/>
        <v/>
      </c>
      <c r="N53" s="149" t="str">
        <f t="shared" si="51"/>
        <v/>
      </c>
      <c r="O53" s="149" t="str">
        <f t="shared" si="51"/>
        <v/>
      </c>
      <c r="P53" s="149" t="str">
        <f t="shared" si="51"/>
        <v/>
      </c>
      <c r="Q53" s="149" t="str">
        <f t="shared" si="51"/>
        <v/>
      </c>
      <c r="R53" s="149" t="str">
        <f t="shared" si="51"/>
        <v/>
      </c>
      <c r="S53" s="149" t="str">
        <f t="shared" si="51"/>
        <v/>
      </c>
      <c r="T53" s="149" t="str">
        <f t="shared" si="51"/>
        <v/>
      </c>
      <c r="U53" s="149" t="str">
        <f t="shared" si="51"/>
        <v/>
      </c>
      <c r="V53" s="149" t="str">
        <f t="shared" si="51"/>
        <v/>
      </c>
      <c r="W53" s="149" t="str">
        <f t="shared" si="51"/>
        <v/>
      </c>
      <c r="X53" s="149" t="str">
        <f t="shared" si="51"/>
        <v/>
      </c>
      <c r="Y53" s="149" t="str">
        <f t="shared" si="51"/>
        <v/>
      </c>
      <c r="Z53" s="149" t="str">
        <f t="shared" si="51"/>
        <v/>
      </c>
      <c r="AA53" s="149" t="str">
        <f t="shared" si="51"/>
        <v/>
      </c>
      <c r="AB53" s="149" t="str">
        <f t="shared" si="51"/>
        <v/>
      </c>
      <c r="AC53" s="149" t="str">
        <f t="shared" si="51"/>
        <v/>
      </c>
      <c r="AD53" s="149" t="str">
        <f t="shared" si="51"/>
        <v/>
      </c>
      <c r="AE53" s="149" t="str">
        <f t="shared" si="51"/>
        <v/>
      </c>
      <c r="AF53" s="149" t="str">
        <f t="shared" si="51"/>
        <v/>
      </c>
      <c r="AG53" s="149" t="str">
        <f t="shared" si="51"/>
        <v/>
      </c>
      <c r="AH53" s="149" t="str">
        <f t="shared" si="51"/>
        <v/>
      </c>
      <c r="AI53" s="149" t="str">
        <f t="shared" si="51"/>
        <v/>
      </c>
      <c r="AJ53" s="149" t="str">
        <f t="shared" si="51"/>
        <v/>
      </c>
      <c r="AK53" s="149" t="str">
        <f t="shared" si="51"/>
        <v/>
      </c>
      <c r="AL53" s="149" t="str">
        <f t="shared" si="51"/>
        <v/>
      </c>
      <c r="AM53" s="149" t="str">
        <f t="shared" si="51"/>
        <v/>
      </c>
      <c r="AN53" s="149" t="str">
        <f t="shared" si="51"/>
        <v/>
      </c>
      <c r="AO53" s="149" t="str">
        <f t="shared" si="51"/>
        <v/>
      </c>
      <c r="AP53" s="149" t="str">
        <f t="shared" si="51"/>
        <v/>
      </c>
      <c r="AQ53" s="149" t="str">
        <f t="shared" si="51"/>
        <v/>
      </c>
      <c r="AR53" s="149" t="str">
        <f t="shared" ref="AR53:BR53" si="52">IF($C53="","",IF($J53=AR$29,AQ53,AQ53+SUMIF($J$31:$J$130,AR$29,$E$31:$E$130)*($F53/(SUM($F$31:$F$130)-SUMIF($J$31:$J$130,AR$29,$F$31:$F$130)))))</f>
        <v/>
      </c>
      <c r="AS53" s="149" t="str">
        <f t="shared" si="52"/>
        <v/>
      </c>
      <c r="AT53" s="149" t="str">
        <f t="shared" si="52"/>
        <v/>
      </c>
      <c r="AU53" s="149" t="str">
        <f t="shared" si="52"/>
        <v/>
      </c>
      <c r="AV53" s="149" t="str">
        <f t="shared" si="52"/>
        <v/>
      </c>
      <c r="AW53" s="149" t="str">
        <f t="shared" si="52"/>
        <v/>
      </c>
      <c r="AX53" s="149" t="str">
        <f t="shared" si="52"/>
        <v/>
      </c>
      <c r="AY53" s="149" t="str">
        <f t="shared" si="52"/>
        <v/>
      </c>
      <c r="AZ53" s="149" t="str">
        <f t="shared" si="52"/>
        <v/>
      </c>
      <c r="BA53" s="149" t="str">
        <f t="shared" si="52"/>
        <v/>
      </c>
      <c r="BB53" s="149" t="str">
        <f t="shared" si="52"/>
        <v/>
      </c>
      <c r="BC53" s="149" t="str">
        <f t="shared" si="52"/>
        <v/>
      </c>
      <c r="BD53" s="149" t="str">
        <f t="shared" si="52"/>
        <v/>
      </c>
      <c r="BE53" s="149" t="str">
        <f t="shared" si="52"/>
        <v/>
      </c>
      <c r="BF53" s="149" t="str">
        <f t="shared" si="52"/>
        <v/>
      </c>
      <c r="BG53" s="149" t="str">
        <f t="shared" si="52"/>
        <v/>
      </c>
      <c r="BH53" s="149" t="str">
        <f t="shared" si="52"/>
        <v/>
      </c>
      <c r="BI53" s="149" t="str">
        <f t="shared" si="52"/>
        <v/>
      </c>
      <c r="BJ53" s="149" t="str">
        <f t="shared" si="52"/>
        <v/>
      </c>
      <c r="BK53" s="149" t="str">
        <f t="shared" si="52"/>
        <v/>
      </c>
      <c r="BL53" s="149" t="str">
        <f t="shared" si="52"/>
        <v/>
      </c>
      <c r="BM53" s="149" t="str">
        <f t="shared" si="52"/>
        <v/>
      </c>
      <c r="BN53" s="149" t="str">
        <f t="shared" si="52"/>
        <v/>
      </c>
      <c r="BO53" s="149" t="str">
        <f t="shared" si="52"/>
        <v/>
      </c>
      <c r="BP53" s="149" t="str">
        <f t="shared" si="52"/>
        <v/>
      </c>
      <c r="BQ53" s="149" t="str">
        <f t="shared" si="52"/>
        <v/>
      </c>
      <c r="BR53" s="149" t="str">
        <f t="shared" si="52"/>
        <v/>
      </c>
    </row>
    <row r="54" spans="2:70" hidden="1" x14ac:dyDescent="0.3">
      <c r="B54" s="142" t="str">
        <f t="shared" si="7"/>
        <v/>
      </c>
      <c r="C54" s="143" t="str">
        <f>'קיזוזים בגין איחורים'!C54</f>
        <v/>
      </c>
      <c r="D54" s="132" t="str">
        <f>'קיזוזים בגין איחורים'!H54</f>
        <v/>
      </c>
      <c r="E54" s="144"/>
      <c r="F54" s="145" t="str">
        <f t="shared" si="2"/>
        <v/>
      </c>
      <c r="G54" s="146" t="str">
        <f t="shared" si="8"/>
        <v/>
      </c>
      <c r="I54" s="147">
        <f t="shared" ca="1" si="3"/>
        <v>0</v>
      </c>
      <c r="J54" s="148">
        <f ca="1">IF(I54=1,MAX($J$30:J53)+1,0)</f>
        <v>0</v>
      </c>
      <c r="K54" s="149" t="str">
        <f t="shared" si="4"/>
        <v/>
      </c>
      <c r="L54" s="149" t="str">
        <f t="shared" ref="L54:AQ54" si="53">IF($C54="","",IF($J54=L$29,K54,K54+SUMIF($J$31:$J$130,L$29,$E$31:$E$130)*($F54/(SUM($F$31:$F$130)-SUMIF($J$31:$J$130,L$29,$F$31:$F$130)))))</f>
        <v/>
      </c>
      <c r="M54" s="149" t="str">
        <f t="shared" si="53"/>
        <v/>
      </c>
      <c r="N54" s="149" t="str">
        <f t="shared" si="53"/>
        <v/>
      </c>
      <c r="O54" s="149" t="str">
        <f t="shared" si="53"/>
        <v/>
      </c>
      <c r="P54" s="149" t="str">
        <f t="shared" si="53"/>
        <v/>
      </c>
      <c r="Q54" s="149" t="str">
        <f t="shared" si="53"/>
        <v/>
      </c>
      <c r="R54" s="149" t="str">
        <f t="shared" si="53"/>
        <v/>
      </c>
      <c r="S54" s="149" t="str">
        <f t="shared" si="53"/>
        <v/>
      </c>
      <c r="T54" s="149" t="str">
        <f t="shared" si="53"/>
        <v/>
      </c>
      <c r="U54" s="149" t="str">
        <f t="shared" si="53"/>
        <v/>
      </c>
      <c r="V54" s="149" t="str">
        <f t="shared" si="53"/>
        <v/>
      </c>
      <c r="W54" s="149" t="str">
        <f t="shared" si="53"/>
        <v/>
      </c>
      <c r="X54" s="149" t="str">
        <f t="shared" si="53"/>
        <v/>
      </c>
      <c r="Y54" s="149" t="str">
        <f t="shared" si="53"/>
        <v/>
      </c>
      <c r="Z54" s="149" t="str">
        <f t="shared" si="53"/>
        <v/>
      </c>
      <c r="AA54" s="149" t="str">
        <f t="shared" si="53"/>
        <v/>
      </c>
      <c r="AB54" s="149" t="str">
        <f t="shared" si="53"/>
        <v/>
      </c>
      <c r="AC54" s="149" t="str">
        <f t="shared" si="53"/>
        <v/>
      </c>
      <c r="AD54" s="149" t="str">
        <f t="shared" si="53"/>
        <v/>
      </c>
      <c r="AE54" s="149" t="str">
        <f t="shared" si="53"/>
        <v/>
      </c>
      <c r="AF54" s="149" t="str">
        <f t="shared" si="53"/>
        <v/>
      </c>
      <c r="AG54" s="149" t="str">
        <f t="shared" si="53"/>
        <v/>
      </c>
      <c r="AH54" s="149" t="str">
        <f t="shared" si="53"/>
        <v/>
      </c>
      <c r="AI54" s="149" t="str">
        <f t="shared" si="53"/>
        <v/>
      </c>
      <c r="AJ54" s="149" t="str">
        <f t="shared" si="53"/>
        <v/>
      </c>
      <c r="AK54" s="149" t="str">
        <f t="shared" si="53"/>
        <v/>
      </c>
      <c r="AL54" s="149" t="str">
        <f t="shared" si="53"/>
        <v/>
      </c>
      <c r="AM54" s="149" t="str">
        <f t="shared" si="53"/>
        <v/>
      </c>
      <c r="AN54" s="149" t="str">
        <f t="shared" si="53"/>
        <v/>
      </c>
      <c r="AO54" s="149" t="str">
        <f t="shared" si="53"/>
        <v/>
      </c>
      <c r="AP54" s="149" t="str">
        <f t="shared" si="53"/>
        <v/>
      </c>
      <c r="AQ54" s="149" t="str">
        <f t="shared" si="53"/>
        <v/>
      </c>
      <c r="AR54" s="149" t="str">
        <f t="shared" ref="AR54:BR54" si="54">IF($C54="","",IF($J54=AR$29,AQ54,AQ54+SUMIF($J$31:$J$130,AR$29,$E$31:$E$130)*($F54/(SUM($F$31:$F$130)-SUMIF($J$31:$J$130,AR$29,$F$31:$F$130)))))</f>
        <v/>
      </c>
      <c r="AS54" s="149" t="str">
        <f t="shared" si="54"/>
        <v/>
      </c>
      <c r="AT54" s="149" t="str">
        <f t="shared" si="54"/>
        <v/>
      </c>
      <c r="AU54" s="149" t="str">
        <f t="shared" si="54"/>
        <v/>
      </c>
      <c r="AV54" s="149" t="str">
        <f t="shared" si="54"/>
        <v/>
      </c>
      <c r="AW54" s="149" t="str">
        <f t="shared" si="54"/>
        <v/>
      </c>
      <c r="AX54" s="149" t="str">
        <f t="shared" si="54"/>
        <v/>
      </c>
      <c r="AY54" s="149" t="str">
        <f t="shared" si="54"/>
        <v/>
      </c>
      <c r="AZ54" s="149" t="str">
        <f t="shared" si="54"/>
        <v/>
      </c>
      <c r="BA54" s="149" t="str">
        <f t="shared" si="54"/>
        <v/>
      </c>
      <c r="BB54" s="149" t="str">
        <f t="shared" si="54"/>
        <v/>
      </c>
      <c r="BC54" s="149" t="str">
        <f t="shared" si="54"/>
        <v/>
      </c>
      <c r="BD54" s="149" t="str">
        <f t="shared" si="54"/>
        <v/>
      </c>
      <c r="BE54" s="149" t="str">
        <f t="shared" si="54"/>
        <v/>
      </c>
      <c r="BF54" s="149" t="str">
        <f t="shared" si="54"/>
        <v/>
      </c>
      <c r="BG54" s="149" t="str">
        <f t="shared" si="54"/>
        <v/>
      </c>
      <c r="BH54" s="149" t="str">
        <f t="shared" si="54"/>
        <v/>
      </c>
      <c r="BI54" s="149" t="str">
        <f t="shared" si="54"/>
        <v/>
      </c>
      <c r="BJ54" s="149" t="str">
        <f t="shared" si="54"/>
        <v/>
      </c>
      <c r="BK54" s="149" t="str">
        <f t="shared" si="54"/>
        <v/>
      </c>
      <c r="BL54" s="149" t="str">
        <f t="shared" si="54"/>
        <v/>
      </c>
      <c r="BM54" s="149" t="str">
        <f t="shared" si="54"/>
        <v/>
      </c>
      <c r="BN54" s="149" t="str">
        <f t="shared" si="54"/>
        <v/>
      </c>
      <c r="BO54" s="149" t="str">
        <f t="shared" si="54"/>
        <v/>
      </c>
      <c r="BP54" s="149" t="str">
        <f t="shared" si="54"/>
        <v/>
      </c>
      <c r="BQ54" s="149" t="str">
        <f t="shared" si="54"/>
        <v/>
      </c>
      <c r="BR54" s="149" t="str">
        <f t="shared" si="54"/>
        <v/>
      </c>
    </row>
    <row r="55" spans="2:70" hidden="1" x14ac:dyDescent="0.3">
      <c r="B55" s="142" t="str">
        <f t="shared" si="7"/>
        <v/>
      </c>
      <c r="C55" s="143" t="str">
        <f>'קיזוזים בגין איחורים'!C55</f>
        <v/>
      </c>
      <c r="D55" s="132" t="str">
        <f>'קיזוזים בגין איחורים'!H55</f>
        <v/>
      </c>
      <c r="E55" s="144"/>
      <c r="F55" s="145" t="str">
        <f t="shared" si="2"/>
        <v/>
      </c>
      <c r="G55" s="146" t="str">
        <f t="shared" si="8"/>
        <v/>
      </c>
      <c r="I55" s="147">
        <f t="shared" ca="1" si="3"/>
        <v>0</v>
      </c>
      <c r="J55" s="148">
        <f ca="1">IF(I55=1,MAX($J$30:J54)+1,0)</f>
        <v>0</v>
      </c>
      <c r="K55" s="149" t="str">
        <f t="shared" si="4"/>
        <v/>
      </c>
      <c r="L55" s="149" t="str">
        <f t="shared" ref="L55:AQ55" si="55">IF($C55="","",IF($J55=L$29,K55,K55+SUMIF($J$31:$J$130,L$29,$E$31:$E$130)*($F55/(SUM($F$31:$F$130)-SUMIF($J$31:$J$130,L$29,$F$31:$F$130)))))</f>
        <v/>
      </c>
      <c r="M55" s="149" t="str">
        <f t="shared" si="55"/>
        <v/>
      </c>
      <c r="N55" s="149" t="str">
        <f t="shared" si="55"/>
        <v/>
      </c>
      <c r="O55" s="149" t="str">
        <f t="shared" si="55"/>
        <v/>
      </c>
      <c r="P55" s="149" t="str">
        <f t="shared" si="55"/>
        <v/>
      </c>
      <c r="Q55" s="149" t="str">
        <f t="shared" si="55"/>
        <v/>
      </c>
      <c r="R55" s="149" t="str">
        <f t="shared" si="55"/>
        <v/>
      </c>
      <c r="S55" s="149" t="str">
        <f t="shared" si="55"/>
        <v/>
      </c>
      <c r="T55" s="149" t="str">
        <f t="shared" si="55"/>
        <v/>
      </c>
      <c r="U55" s="149" t="str">
        <f t="shared" si="55"/>
        <v/>
      </c>
      <c r="V55" s="149" t="str">
        <f t="shared" si="55"/>
        <v/>
      </c>
      <c r="W55" s="149" t="str">
        <f t="shared" si="55"/>
        <v/>
      </c>
      <c r="X55" s="149" t="str">
        <f t="shared" si="55"/>
        <v/>
      </c>
      <c r="Y55" s="149" t="str">
        <f t="shared" si="55"/>
        <v/>
      </c>
      <c r="Z55" s="149" t="str">
        <f t="shared" si="55"/>
        <v/>
      </c>
      <c r="AA55" s="149" t="str">
        <f t="shared" si="55"/>
        <v/>
      </c>
      <c r="AB55" s="149" t="str">
        <f t="shared" si="55"/>
        <v/>
      </c>
      <c r="AC55" s="149" t="str">
        <f t="shared" si="55"/>
        <v/>
      </c>
      <c r="AD55" s="149" t="str">
        <f t="shared" si="55"/>
        <v/>
      </c>
      <c r="AE55" s="149" t="str">
        <f t="shared" si="55"/>
        <v/>
      </c>
      <c r="AF55" s="149" t="str">
        <f t="shared" si="55"/>
        <v/>
      </c>
      <c r="AG55" s="149" t="str">
        <f t="shared" si="55"/>
        <v/>
      </c>
      <c r="AH55" s="149" t="str">
        <f t="shared" si="55"/>
        <v/>
      </c>
      <c r="AI55" s="149" t="str">
        <f t="shared" si="55"/>
        <v/>
      </c>
      <c r="AJ55" s="149" t="str">
        <f t="shared" si="55"/>
        <v/>
      </c>
      <c r="AK55" s="149" t="str">
        <f t="shared" si="55"/>
        <v/>
      </c>
      <c r="AL55" s="149" t="str">
        <f t="shared" si="55"/>
        <v/>
      </c>
      <c r="AM55" s="149" t="str">
        <f t="shared" si="55"/>
        <v/>
      </c>
      <c r="AN55" s="149" t="str">
        <f t="shared" si="55"/>
        <v/>
      </c>
      <c r="AO55" s="149" t="str">
        <f t="shared" si="55"/>
        <v/>
      </c>
      <c r="AP55" s="149" t="str">
        <f t="shared" si="55"/>
        <v/>
      </c>
      <c r="AQ55" s="149" t="str">
        <f t="shared" si="55"/>
        <v/>
      </c>
      <c r="AR55" s="149" t="str">
        <f t="shared" ref="AR55:BR55" si="56">IF($C55="","",IF($J55=AR$29,AQ55,AQ55+SUMIF($J$31:$J$130,AR$29,$E$31:$E$130)*($F55/(SUM($F$31:$F$130)-SUMIF($J$31:$J$130,AR$29,$F$31:$F$130)))))</f>
        <v/>
      </c>
      <c r="AS55" s="149" t="str">
        <f t="shared" si="56"/>
        <v/>
      </c>
      <c r="AT55" s="149" t="str">
        <f t="shared" si="56"/>
        <v/>
      </c>
      <c r="AU55" s="149" t="str">
        <f t="shared" si="56"/>
        <v/>
      </c>
      <c r="AV55" s="149" t="str">
        <f t="shared" si="56"/>
        <v/>
      </c>
      <c r="AW55" s="149" t="str">
        <f t="shared" si="56"/>
        <v/>
      </c>
      <c r="AX55" s="149" t="str">
        <f t="shared" si="56"/>
        <v/>
      </c>
      <c r="AY55" s="149" t="str">
        <f t="shared" si="56"/>
        <v/>
      </c>
      <c r="AZ55" s="149" t="str">
        <f t="shared" si="56"/>
        <v/>
      </c>
      <c r="BA55" s="149" t="str">
        <f t="shared" si="56"/>
        <v/>
      </c>
      <c r="BB55" s="149" t="str">
        <f t="shared" si="56"/>
        <v/>
      </c>
      <c r="BC55" s="149" t="str">
        <f t="shared" si="56"/>
        <v/>
      </c>
      <c r="BD55" s="149" t="str">
        <f t="shared" si="56"/>
        <v/>
      </c>
      <c r="BE55" s="149" t="str">
        <f t="shared" si="56"/>
        <v/>
      </c>
      <c r="BF55" s="149" t="str">
        <f t="shared" si="56"/>
        <v/>
      </c>
      <c r="BG55" s="149" t="str">
        <f t="shared" si="56"/>
        <v/>
      </c>
      <c r="BH55" s="149" t="str">
        <f t="shared" si="56"/>
        <v/>
      </c>
      <c r="BI55" s="149" t="str">
        <f t="shared" si="56"/>
        <v/>
      </c>
      <c r="BJ55" s="149" t="str">
        <f t="shared" si="56"/>
        <v/>
      </c>
      <c r="BK55" s="149" t="str">
        <f t="shared" si="56"/>
        <v/>
      </c>
      <c r="BL55" s="149" t="str">
        <f t="shared" si="56"/>
        <v/>
      </c>
      <c r="BM55" s="149" t="str">
        <f t="shared" si="56"/>
        <v/>
      </c>
      <c r="BN55" s="149" t="str">
        <f t="shared" si="56"/>
        <v/>
      </c>
      <c r="BO55" s="149" t="str">
        <f t="shared" si="56"/>
        <v/>
      </c>
      <c r="BP55" s="149" t="str">
        <f t="shared" si="56"/>
        <v/>
      </c>
      <c r="BQ55" s="149" t="str">
        <f t="shared" si="56"/>
        <v/>
      </c>
      <c r="BR55" s="149" t="str">
        <f t="shared" si="56"/>
        <v/>
      </c>
    </row>
    <row r="56" spans="2:70" hidden="1" x14ac:dyDescent="0.3">
      <c r="B56" s="142" t="str">
        <f t="shared" si="7"/>
        <v/>
      </c>
      <c r="C56" s="143" t="str">
        <f>'קיזוזים בגין איחורים'!C56</f>
        <v/>
      </c>
      <c r="D56" s="132" t="str">
        <f>'קיזוזים בגין איחורים'!H56</f>
        <v/>
      </c>
      <c r="E56" s="144"/>
      <c r="F56" s="145" t="str">
        <f t="shared" si="2"/>
        <v/>
      </c>
      <c r="G56" s="146" t="str">
        <f t="shared" si="8"/>
        <v/>
      </c>
      <c r="I56" s="147">
        <f t="shared" ca="1" si="3"/>
        <v>0</v>
      </c>
      <c r="J56" s="148">
        <f ca="1">IF(I56=1,MAX($J$30:J55)+1,0)</f>
        <v>0</v>
      </c>
      <c r="K56" s="149" t="str">
        <f t="shared" si="4"/>
        <v/>
      </c>
      <c r="L56" s="149" t="str">
        <f t="shared" ref="L56:AQ56" si="57">IF($C56="","",IF($J56=L$29,K56,K56+SUMIF($J$31:$J$130,L$29,$E$31:$E$130)*($F56/(SUM($F$31:$F$130)-SUMIF($J$31:$J$130,L$29,$F$31:$F$130)))))</f>
        <v/>
      </c>
      <c r="M56" s="149" t="str">
        <f t="shared" si="57"/>
        <v/>
      </c>
      <c r="N56" s="149" t="str">
        <f t="shared" si="57"/>
        <v/>
      </c>
      <c r="O56" s="149" t="str">
        <f t="shared" si="57"/>
        <v/>
      </c>
      <c r="P56" s="149" t="str">
        <f t="shared" si="57"/>
        <v/>
      </c>
      <c r="Q56" s="149" t="str">
        <f t="shared" si="57"/>
        <v/>
      </c>
      <c r="R56" s="149" t="str">
        <f t="shared" si="57"/>
        <v/>
      </c>
      <c r="S56" s="149" t="str">
        <f t="shared" si="57"/>
        <v/>
      </c>
      <c r="T56" s="149" t="str">
        <f t="shared" si="57"/>
        <v/>
      </c>
      <c r="U56" s="149" t="str">
        <f t="shared" si="57"/>
        <v/>
      </c>
      <c r="V56" s="149" t="str">
        <f t="shared" si="57"/>
        <v/>
      </c>
      <c r="W56" s="149" t="str">
        <f t="shared" si="57"/>
        <v/>
      </c>
      <c r="X56" s="149" t="str">
        <f t="shared" si="57"/>
        <v/>
      </c>
      <c r="Y56" s="149" t="str">
        <f t="shared" si="57"/>
        <v/>
      </c>
      <c r="Z56" s="149" t="str">
        <f t="shared" si="57"/>
        <v/>
      </c>
      <c r="AA56" s="149" t="str">
        <f t="shared" si="57"/>
        <v/>
      </c>
      <c r="AB56" s="149" t="str">
        <f t="shared" si="57"/>
        <v/>
      </c>
      <c r="AC56" s="149" t="str">
        <f t="shared" si="57"/>
        <v/>
      </c>
      <c r="AD56" s="149" t="str">
        <f t="shared" si="57"/>
        <v/>
      </c>
      <c r="AE56" s="149" t="str">
        <f t="shared" si="57"/>
        <v/>
      </c>
      <c r="AF56" s="149" t="str">
        <f t="shared" si="57"/>
        <v/>
      </c>
      <c r="AG56" s="149" t="str">
        <f t="shared" si="57"/>
        <v/>
      </c>
      <c r="AH56" s="149" t="str">
        <f t="shared" si="57"/>
        <v/>
      </c>
      <c r="AI56" s="149" t="str">
        <f t="shared" si="57"/>
        <v/>
      </c>
      <c r="AJ56" s="149" t="str">
        <f t="shared" si="57"/>
        <v/>
      </c>
      <c r="AK56" s="149" t="str">
        <f t="shared" si="57"/>
        <v/>
      </c>
      <c r="AL56" s="149" t="str">
        <f t="shared" si="57"/>
        <v/>
      </c>
      <c r="AM56" s="149" t="str">
        <f t="shared" si="57"/>
        <v/>
      </c>
      <c r="AN56" s="149" t="str">
        <f t="shared" si="57"/>
        <v/>
      </c>
      <c r="AO56" s="149" t="str">
        <f t="shared" si="57"/>
        <v/>
      </c>
      <c r="AP56" s="149" t="str">
        <f t="shared" si="57"/>
        <v/>
      </c>
      <c r="AQ56" s="149" t="str">
        <f t="shared" si="57"/>
        <v/>
      </c>
      <c r="AR56" s="149" t="str">
        <f t="shared" ref="AR56:BR56" si="58">IF($C56="","",IF($J56=AR$29,AQ56,AQ56+SUMIF($J$31:$J$130,AR$29,$E$31:$E$130)*($F56/(SUM($F$31:$F$130)-SUMIF($J$31:$J$130,AR$29,$F$31:$F$130)))))</f>
        <v/>
      </c>
      <c r="AS56" s="149" t="str">
        <f t="shared" si="58"/>
        <v/>
      </c>
      <c r="AT56" s="149" t="str">
        <f t="shared" si="58"/>
        <v/>
      </c>
      <c r="AU56" s="149" t="str">
        <f t="shared" si="58"/>
        <v/>
      </c>
      <c r="AV56" s="149" t="str">
        <f t="shared" si="58"/>
        <v/>
      </c>
      <c r="AW56" s="149" t="str">
        <f t="shared" si="58"/>
        <v/>
      </c>
      <c r="AX56" s="149" t="str">
        <f t="shared" si="58"/>
        <v/>
      </c>
      <c r="AY56" s="149" t="str">
        <f t="shared" si="58"/>
        <v/>
      </c>
      <c r="AZ56" s="149" t="str">
        <f t="shared" si="58"/>
        <v/>
      </c>
      <c r="BA56" s="149" t="str">
        <f t="shared" si="58"/>
        <v/>
      </c>
      <c r="BB56" s="149" t="str">
        <f t="shared" si="58"/>
        <v/>
      </c>
      <c r="BC56" s="149" t="str">
        <f t="shared" si="58"/>
        <v/>
      </c>
      <c r="BD56" s="149" t="str">
        <f t="shared" si="58"/>
        <v/>
      </c>
      <c r="BE56" s="149" t="str">
        <f t="shared" si="58"/>
        <v/>
      </c>
      <c r="BF56" s="149" t="str">
        <f t="shared" si="58"/>
        <v/>
      </c>
      <c r="BG56" s="149" t="str">
        <f t="shared" si="58"/>
        <v/>
      </c>
      <c r="BH56" s="149" t="str">
        <f t="shared" si="58"/>
        <v/>
      </c>
      <c r="BI56" s="149" t="str">
        <f t="shared" si="58"/>
        <v/>
      </c>
      <c r="BJ56" s="149" t="str">
        <f t="shared" si="58"/>
        <v/>
      </c>
      <c r="BK56" s="149" t="str">
        <f t="shared" si="58"/>
        <v/>
      </c>
      <c r="BL56" s="149" t="str">
        <f t="shared" si="58"/>
        <v/>
      </c>
      <c r="BM56" s="149" t="str">
        <f t="shared" si="58"/>
        <v/>
      </c>
      <c r="BN56" s="149" t="str">
        <f t="shared" si="58"/>
        <v/>
      </c>
      <c r="BO56" s="149" t="str">
        <f t="shared" si="58"/>
        <v/>
      </c>
      <c r="BP56" s="149" t="str">
        <f t="shared" si="58"/>
        <v/>
      </c>
      <c r="BQ56" s="149" t="str">
        <f t="shared" si="58"/>
        <v/>
      </c>
      <c r="BR56" s="149" t="str">
        <f t="shared" si="58"/>
        <v/>
      </c>
    </row>
    <row r="57" spans="2:70" hidden="1" x14ac:dyDescent="0.3">
      <c r="B57" s="142" t="str">
        <f t="shared" si="7"/>
        <v/>
      </c>
      <c r="C57" s="143" t="str">
        <f>'קיזוזים בגין איחורים'!C57</f>
        <v/>
      </c>
      <c r="D57" s="132" t="str">
        <f>'קיזוזים בגין איחורים'!H57</f>
        <v/>
      </c>
      <c r="E57" s="144"/>
      <c r="F57" s="145" t="str">
        <f t="shared" si="2"/>
        <v/>
      </c>
      <c r="G57" s="146" t="str">
        <f t="shared" si="8"/>
        <v/>
      </c>
      <c r="I57" s="147">
        <f t="shared" ca="1" si="3"/>
        <v>0</v>
      </c>
      <c r="J57" s="148">
        <f ca="1">IF(I57=1,MAX($J$30:J56)+1,0)</f>
        <v>0</v>
      </c>
      <c r="K57" s="149" t="str">
        <f t="shared" si="4"/>
        <v/>
      </c>
      <c r="L57" s="149" t="str">
        <f t="shared" ref="L57:AQ57" si="59">IF($C57="","",IF($J57=L$29,K57,K57+SUMIF($J$31:$J$130,L$29,$E$31:$E$130)*($F57/(SUM($F$31:$F$130)-SUMIF($J$31:$J$130,L$29,$F$31:$F$130)))))</f>
        <v/>
      </c>
      <c r="M57" s="149" t="str">
        <f t="shared" si="59"/>
        <v/>
      </c>
      <c r="N57" s="149" t="str">
        <f t="shared" si="59"/>
        <v/>
      </c>
      <c r="O57" s="149" t="str">
        <f t="shared" si="59"/>
        <v/>
      </c>
      <c r="P57" s="149" t="str">
        <f t="shared" si="59"/>
        <v/>
      </c>
      <c r="Q57" s="149" t="str">
        <f t="shared" si="59"/>
        <v/>
      </c>
      <c r="R57" s="149" t="str">
        <f t="shared" si="59"/>
        <v/>
      </c>
      <c r="S57" s="149" t="str">
        <f t="shared" si="59"/>
        <v/>
      </c>
      <c r="T57" s="149" t="str">
        <f t="shared" si="59"/>
        <v/>
      </c>
      <c r="U57" s="149" t="str">
        <f t="shared" si="59"/>
        <v/>
      </c>
      <c r="V57" s="149" t="str">
        <f t="shared" si="59"/>
        <v/>
      </c>
      <c r="W57" s="149" t="str">
        <f t="shared" si="59"/>
        <v/>
      </c>
      <c r="X57" s="149" t="str">
        <f t="shared" si="59"/>
        <v/>
      </c>
      <c r="Y57" s="149" t="str">
        <f t="shared" si="59"/>
        <v/>
      </c>
      <c r="Z57" s="149" t="str">
        <f t="shared" si="59"/>
        <v/>
      </c>
      <c r="AA57" s="149" t="str">
        <f t="shared" si="59"/>
        <v/>
      </c>
      <c r="AB57" s="149" t="str">
        <f t="shared" si="59"/>
        <v/>
      </c>
      <c r="AC57" s="149" t="str">
        <f t="shared" si="59"/>
        <v/>
      </c>
      <c r="AD57" s="149" t="str">
        <f t="shared" si="59"/>
        <v/>
      </c>
      <c r="AE57" s="149" t="str">
        <f t="shared" si="59"/>
        <v/>
      </c>
      <c r="AF57" s="149" t="str">
        <f t="shared" si="59"/>
        <v/>
      </c>
      <c r="AG57" s="149" t="str">
        <f t="shared" si="59"/>
        <v/>
      </c>
      <c r="AH57" s="149" t="str">
        <f t="shared" si="59"/>
        <v/>
      </c>
      <c r="AI57" s="149" t="str">
        <f t="shared" si="59"/>
        <v/>
      </c>
      <c r="AJ57" s="149" t="str">
        <f t="shared" si="59"/>
        <v/>
      </c>
      <c r="AK57" s="149" t="str">
        <f t="shared" si="59"/>
        <v/>
      </c>
      <c r="AL57" s="149" t="str">
        <f t="shared" si="59"/>
        <v/>
      </c>
      <c r="AM57" s="149" t="str">
        <f t="shared" si="59"/>
        <v/>
      </c>
      <c r="AN57" s="149" t="str">
        <f t="shared" si="59"/>
        <v/>
      </c>
      <c r="AO57" s="149" t="str">
        <f t="shared" si="59"/>
        <v/>
      </c>
      <c r="AP57" s="149" t="str">
        <f t="shared" si="59"/>
        <v/>
      </c>
      <c r="AQ57" s="149" t="str">
        <f t="shared" si="59"/>
        <v/>
      </c>
      <c r="AR57" s="149" t="str">
        <f t="shared" ref="AR57:BR57" si="60">IF($C57="","",IF($J57=AR$29,AQ57,AQ57+SUMIF($J$31:$J$130,AR$29,$E$31:$E$130)*($F57/(SUM($F$31:$F$130)-SUMIF($J$31:$J$130,AR$29,$F$31:$F$130)))))</f>
        <v/>
      </c>
      <c r="AS57" s="149" t="str">
        <f t="shared" si="60"/>
        <v/>
      </c>
      <c r="AT57" s="149" t="str">
        <f t="shared" si="60"/>
        <v/>
      </c>
      <c r="AU57" s="149" t="str">
        <f t="shared" si="60"/>
        <v/>
      </c>
      <c r="AV57" s="149" t="str">
        <f t="shared" si="60"/>
        <v/>
      </c>
      <c r="AW57" s="149" t="str">
        <f t="shared" si="60"/>
        <v/>
      </c>
      <c r="AX57" s="149" t="str">
        <f t="shared" si="60"/>
        <v/>
      </c>
      <c r="AY57" s="149" t="str">
        <f t="shared" si="60"/>
        <v/>
      </c>
      <c r="AZ57" s="149" t="str">
        <f t="shared" si="60"/>
        <v/>
      </c>
      <c r="BA57" s="149" t="str">
        <f t="shared" si="60"/>
        <v/>
      </c>
      <c r="BB57" s="149" t="str">
        <f t="shared" si="60"/>
        <v/>
      </c>
      <c r="BC57" s="149" t="str">
        <f t="shared" si="60"/>
        <v/>
      </c>
      <c r="BD57" s="149" t="str">
        <f t="shared" si="60"/>
        <v/>
      </c>
      <c r="BE57" s="149" t="str">
        <f t="shared" si="60"/>
        <v/>
      </c>
      <c r="BF57" s="149" t="str">
        <f t="shared" si="60"/>
        <v/>
      </c>
      <c r="BG57" s="149" t="str">
        <f t="shared" si="60"/>
        <v/>
      </c>
      <c r="BH57" s="149" t="str">
        <f t="shared" si="60"/>
        <v/>
      </c>
      <c r="BI57" s="149" t="str">
        <f t="shared" si="60"/>
        <v/>
      </c>
      <c r="BJ57" s="149" t="str">
        <f t="shared" si="60"/>
        <v/>
      </c>
      <c r="BK57" s="149" t="str">
        <f t="shared" si="60"/>
        <v/>
      </c>
      <c r="BL57" s="149" t="str">
        <f t="shared" si="60"/>
        <v/>
      </c>
      <c r="BM57" s="149" t="str">
        <f t="shared" si="60"/>
        <v/>
      </c>
      <c r="BN57" s="149" t="str">
        <f t="shared" si="60"/>
        <v/>
      </c>
      <c r="BO57" s="149" t="str">
        <f t="shared" si="60"/>
        <v/>
      </c>
      <c r="BP57" s="149" t="str">
        <f t="shared" si="60"/>
        <v/>
      </c>
      <c r="BQ57" s="149" t="str">
        <f t="shared" si="60"/>
        <v/>
      </c>
      <c r="BR57" s="149" t="str">
        <f t="shared" si="60"/>
        <v/>
      </c>
    </row>
    <row r="58" spans="2:70" hidden="1" x14ac:dyDescent="0.3">
      <c r="B58" s="142" t="str">
        <f t="shared" si="7"/>
        <v/>
      </c>
      <c r="C58" s="143" t="str">
        <f>'קיזוזים בגין איחורים'!C58</f>
        <v/>
      </c>
      <c r="D58" s="132" t="str">
        <f>'קיזוזים בגין איחורים'!H58</f>
        <v/>
      </c>
      <c r="E58" s="144"/>
      <c r="F58" s="145" t="str">
        <f t="shared" si="2"/>
        <v/>
      </c>
      <c r="G58" s="146" t="str">
        <f t="shared" si="8"/>
        <v/>
      </c>
      <c r="I58" s="147">
        <f t="shared" ca="1" si="3"/>
        <v>0</v>
      </c>
      <c r="J58" s="148">
        <f ca="1">IF(I58=1,MAX($J$30:J57)+1,0)</f>
        <v>0</v>
      </c>
      <c r="K58" s="149" t="str">
        <f t="shared" si="4"/>
        <v/>
      </c>
      <c r="L58" s="149" t="str">
        <f t="shared" ref="L58:AQ58" si="61">IF($C58="","",IF($J58=L$29,K58,K58+SUMIF($J$31:$J$130,L$29,$E$31:$E$130)*($F58/(SUM($F$31:$F$130)-SUMIF($J$31:$J$130,L$29,$F$31:$F$130)))))</f>
        <v/>
      </c>
      <c r="M58" s="149" t="str">
        <f t="shared" si="61"/>
        <v/>
      </c>
      <c r="N58" s="149" t="str">
        <f t="shared" si="61"/>
        <v/>
      </c>
      <c r="O58" s="149" t="str">
        <f t="shared" si="61"/>
        <v/>
      </c>
      <c r="P58" s="149" t="str">
        <f t="shared" si="61"/>
        <v/>
      </c>
      <c r="Q58" s="149" t="str">
        <f t="shared" si="61"/>
        <v/>
      </c>
      <c r="R58" s="149" t="str">
        <f t="shared" si="61"/>
        <v/>
      </c>
      <c r="S58" s="149" t="str">
        <f t="shared" si="61"/>
        <v/>
      </c>
      <c r="T58" s="149" t="str">
        <f t="shared" si="61"/>
        <v/>
      </c>
      <c r="U58" s="149" t="str">
        <f t="shared" si="61"/>
        <v/>
      </c>
      <c r="V58" s="149" t="str">
        <f t="shared" si="61"/>
        <v/>
      </c>
      <c r="W58" s="149" t="str">
        <f t="shared" si="61"/>
        <v/>
      </c>
      <c r="X58" s="149" t="str">
        <f t="shared" si="61"/>
        <v/>
      </c>
      <c r="Y58" s="149" t="str">
        <f t="shared" si="61"/>
        <v/>
      </c>
      <c r="Z58" s="149" t="str">
        <f t="shared" si="61"/>
        <v/>
      </c>
      <c r="AA58" s="149" t="str">
        <f t="shared" si="61"/>
        <v/>
      </c>
      <c r="AB58" s="149" t="str">
        <f t="shared" si="61"/>
        <v/>
      </c>
      <c r="AC58" s="149" t="str">
        <f t="shared" si="61"/>
        <v/>
      </c>
      <c r="AD58" s="149" t="str">
        <f t="shared" si="61"/>
        <v/>
      </c>
      <c r="AE58" s="149" t="str">
        <f t="shared" si="61"/>
        <v/>
      </c>
      <c r="AF58" s="149" t="str">
        <f t="shared" si="61"/>
        <v/>
      </c>
      <c r="AG58" s="149" t="str">
        <f t="shared" si="61"/>
        <v/>
      </c>
      <c r="AH58" s="149" t="str">
        <f t="shared" si="61"/>
        <v/>
      </c>
      <c r="AI58" s="149" t="str">
        <f t="shared" si="61"/>
        <v/>
      </c>
      <c r="AJ58" s="149" t="str">
        <f t="shared" si="61"/>
        <v/>
      </c>
      <c r="AK58" s="149" t="str">
        <f t="shared" si="61"/>
        <v/>
      </c>
      <c r="AL58" s="149" t="str">
        <f t="shared" si="61"/>
        <v/>
      </c>
      <c r="AM58" s="149" t="str">
        <f t="shared" si="61"/>
        <v/>
      </c>
      <c r="AN58" s="149" t="str">
        <f t="shared" si="61"/>
        <v/>
      </c>
      <c r="AO58" s="149" t="str">
        <f t="shared" si="61"/>
        <v/>
      </c>
      <c r="AP58" s="149" t="str">
        <f t="shared" si="61"/>
        <v/>
      </c>
      <c r="AQ58" s="149" t="str">
        <f t="shared" si="61"/>
        <v/>
      </c>
      <c r="AR58" s="149" t="str">
        <f t="shared" ref="AR58:BR58" si="62">IF($C58="","",IF($J58=AR$29,AQ58,AQ58+SUMIF($J$31:$J$130,AR$29,$E$31:$E$130)*($F58/(SUM($F$31:$F$130)-SUMIF($J$31:$J$130,AR$29,$F$31:$F$130)))))</f>
        <v/>
      </c>
      <c r="AS58" s="149" t="str">
        <f t="shared" si="62"/>
        <v/>
      </c>
      <c r="AT58" s="149" t="str">
        <f t="shared" si="62"/>
        <v/>
      </c>
      <c r="AU58" s="149" t="str">
        <f t="shared" si="62"/>
        <v/>
      </c>
      <c r="AV58" s="149" t="str">
        <f t="shared" si="62"/>
        <v/>
      </c>
      <c r="AW58" s="149" t="str">
        <f t="shared" si="62"/>
        <v/>
      </c>
      <c r="AX58" s="149" t="str">
        <f t="shared" si="62"/>
        <v/>
      </c>
      <c r="AY58" s="149" t="str">
        <f t="shared" si="62"/>
        <v/>
      </c>
      <c r="AZ58" s="149" t="str">
        <f t="shared" si="62"/>
        <v/>
      </c>
      <c r="BA58" s="149" t="str">
        <f t="shared" si="62"/>
        <v/>
      </c>
      <c r="BB58" s="149" t="str">
        <f t="shared" si="62"/>
        <v/>
      </c>
      <c r="BC58" s="149" t="str">
        <f t="shared" si="62"/>
        <v/>
      </c>
      <c r="BD58" s="149" t="str">
        <f t="shared" si="62"/>
        <v/>
      </c>
      <c r="BE58" s="149" t="str">
        <f t="shared" si="62"/>
        <v/>
      </c>
      <c r="BF58" s="149" t="str">
        <f t="shared" si="62"/>
        <v/>
      </c>
      <c r="BG58" s="149" t="str">
        <f t="shared" si="62"/>
        <v/>
      </c>
      <c r="BH58" s="149" t="str">
        <f t="shared" si="62"/>
        <v/>
      </c>
      <c r="BI58" s="149" t="str">
        <f t="shared" si="62"/>
        <v/>
      </c>
      <c r="BJ58" s="149" t="str">
        <f t="shared" si="62"/>
        <v/>
      </c>
      <c r="BK58" s="149" t="str">
        <f t="shared" si="62"/>
        <v/>
      </c>
      <c r="BL58" s="149" t="str">
        <f t="shared" si="62"/>
        <v/>
      </c>
      <c r="BM58" s="149" t="str">
        <f t="shared" si="62"/>
        <v/>
      </c>
      <c r="BN58" s="149" t="str">
        <f t="shared" si="62"/>
        <v/>
      </c>
      <c r="BO58" s="149" t="str">
        <f t="shared" si="62"/>
        <v/>
      </c>
      <c r="BP58" s="149" t="str">
        <f t="shared" si="62"/>
        <v/>
      </c>
      <c r="BQ58" s="149" t="str">
        <f t="shared" si="62"/>
        <v/>
      </c>
      <c r="BR58" s="149" t="str">
        <f t="shared" si="62"/>
        <v/>
      </c>
    </row>
    <row r="59" spans="2:70" hidden="1" x14ac:dyDescent="0.3">
      <c r="B59" s="142" t="str">
        <f t="shared" si="7"/>
        <v/>
      </c>
      <c r="C59" s="143" t="str">
        <f>'קיזוזים בגין איחורים'!C59</f>
        <v/>
      </c>
      <c r="D59" s="132" t="str">
        <f>'קיזוזים בגין איחורים'!H59</f>
        <v/>
      </c>
      <c r="E59" s="144"/>
      <c r="F59" s="145" t="str">
        <f t="shared" si="2"/>
        <v/>
      </c>
      <c r="G59" s="146" t="str">
        <f t="shared" si="8"/>
        <v/>
      </c>
      <c r="I59" s="147">
        <f t="shared" ca="1" si="3"/>
        <v>0</v>
      </c>
      <c r="J59" s="148">
        <f ca="1">IF(I59=1,MAX($J$30:J58)+1,0)</f>
        <v>0</v>
      </c>
      <c r="K59" s="149" t="str">
        <f t="shared" si="4"/>
        <v/>
      </c>
      <c r="L59" s="149" t="str">
        <f t="shared" ref="L59:AQ59" si="63">IF($C59="","",IF($J59=L$29,K59,K59+SUMIF($J$31:$J$130,L$29,$E$31:$E$130)*($F59/(SUM($F$31:$F$130)-SUMIF($J$31:$J$130,L$29,$F$31:$F$130)))))</f>
        <v/>
      </c>
      <c r="M59" s="149" t="str">
        <f t="shared" si="63"/>
        <v/>
      </c>
      <c r="N59" s="149" t="str">
        <f t="shared" si="63"/>
        <v/>
      </c>
      <c r="O59" s="149" t="str">
        <f t="shared" si="63"/>
        <v/>
      </c>
      <c r="P59" s="149" t="str">
        <f t="shared" si="63"/>
        <v/>
      </c>
      <c r="Q59" s="149" t="str">
        <f t="shared" si="63"/>
        <v/>
      </c>
      <c r="R59" s="149" t="str">
        <f t="shared" si="63"/>
        <v/>
      </c>
      <c r="S59" s="149" t="str">
        <f t="shared" si="63"/>
        <v/>
      </c>
      <c r="T59" s="149" t="str">
        <f t="shared" si="63"/>
        <v/>
      </c>
      <c r="U59" s="149" t="str">
        <f t="shared" si="63"/>
        <v/>
      </c>
      <c r="V59" s="149" t="str">
        <f t="shared" si="63"/>
        <v/>
      </c>
      <c r="W59" s="149" t="str">
        <f t="shared" si="63"/>
        <v/>
      </c>
      <c r="X59" s="149" t="str">
        <f t="shared" si="63"/>
        <v/>
      </c>
      <c r="Y59" s="149" t="str">
        <f t="shared" si="63"/>
        <v/>
      </c>
      <c r="Z59" s="149" t="str">
        <f t="shared" si="63"/>
        <v/>
      </c>
      <c r="AA59" s="149" t="str">
        <f t="shared" si="63"/>
        <v/>
      </c>
      <c r="AB59" s="149" t="str">
        <f t="shared" si="63"/>
        <v/>
      </c>
      <c r="AC59" s="149" t="str">
        <f t="shared" si="63"/>
        <v/>
      </c>
      <c r="AD59" s="149" t="str">
        <f t="shared" si="63"/>
        <v/>
      </c>
      <c r="AE59" s="149" t="str">
        <f t="shared" si="63"/>
        <v/>
      </c>
      <c r="AF59" s="149" t="str">
        <f t="shared" si="63"/>
        <v/>
      </c>
      <c r="AG59" s="149" t="str">
        <f t="shared" si="63"/>
        <v/>
      </c>
      <c r="AH59" s="149" t="str">
        <f t="shared" si="63"/>
        <v/>
      </c>
      <c r="AI59" s="149" t="str">
        <f t="shared" si="63"/>
        <v/>
      </c>
      <c r="AJ59" s="149" t="str">
        <f t="shared" si="63"/>
        <v/>
      </c>
      <c r="AK59" s="149" t="str">
        <f t="shared" si="63"/>
        <v/>
      </c>
      <c r="AL59" s="149" t="str">
        <f t="shared" si="63"/>
        <v/>
      </c>
      <c r="AM59" s="149" t="str">
        <f t="shared" si="63"/>
        <v/>
      </c>
      <c r="AN59" s="149" t="str">
        <f t="shared" si="63"/>
        <v/>
      </c>
      <c r="AO59" s="149" t="str">
        <f t="shared" si="63"/>
        <v/>
      </c>
      <c r="AP59" s="149" t="str">
        <f t="shared" si="63"/>
        <v/>
      </c>
      <c r="AQ59" s="149" t="str">
        <f t="shared" si="63"/>
        <v/>
      </c>
      <c r="AR59" s="149" t="str">
        <f t="shared" ref="AR59:BR59" si="64">IF($C59="","",IF($J59=AR$29,AQ59,AQ59+SUMIF($J$31:$J$130,AR$29,$E$31:$E$130)*($F59/(SUM($F$31:$F$130)-SUMIF($J$31:$J$130,AR$29,$F$31:$F$130)))))</f>
        <v/>
      </c>
      <c r="AS59" s="149" t="str">
        <f t="shared" si="64"/>
        <v/>
      </c>
      <c r="AT59" s="149" t="str">
        <f t="shared" si="64"/>
        <v/>
      </c>
      <c r="AU59" s="149" t="str">
        <f t="shared" si="64"/>
        <v/>
      </c>
      <c r="AV59" s="149" t="str">
        <f t="shared" si="64"/>
        <v/>
      </c>
      <c r="AW59" s="149" t="str">
        <f t="shared" si="64"/>
        <v/>
      </c>
      <c r="AX59" s="149" t="str">
        <f t="shared" si="64"/>
        <v/>
      </c>
      <c r="AY59" s="149" t="str">
        <f t="shared" si="64"/>
        <v/>
      </c>
      <c r="AZ59" s="149" t="str">
        <f t="shared" si="64"/>
        <v/>
      </c>
      <c r="BA59" s="149" t="str">
        <f t="shared" si="64"/>
        <v/>
      </c>
      <c r="BB59" s="149" t="str">
        <f t="shared" si="64"/>
        <v/>
      </c>
      <c r="BC59" s="149" t="str">
        <f t="shared" si="64"/>
        <v/>
      </c>
      <c r="BD59" s="149" t="str">
        <f t="shared" si="64"/>
        <v/>
      </c>
      <c r="BE59" s="149" t="str">
        <f t="shared" si="64"/>
        <v/>
      </c>
      <c r="BF59" s="149" t="str">
        <f t="shared" si="64"/>
        <v/>
      </c>
      <c r="BG59" s="149" t="str">
        <f t="shared" si="64"/>
        <v/>
      </c>
      <c r="BH59" s="149" t="str">
        <f t="shared" si="64"/>
        <v/>
      </c>
      <c r="BI59" s="149" t="str">
        <f t="shared" si="64"/>
        <v/>
      </c>
      <c r="BJ59" s="149" t="str">
        <f t="shared" si="64"/>
        <v/>
      </c>
      <c r="BK59" s="149" t="str">
        <f t="shared" si="64"/>
        <v/>
      </c>
      <c r="BL59" s="149" t="str">
        <f t="shared" si="64"/>
        <v/>
      </c>
      <c r="BM59" s="149" t="str">
        <f t="shared" si="64"/>
        <v/>
      </c>
      <c r="BN59" s="149" t="str">
        <f t="shared" si="64"/>
        <v/>
      </c>
      <c r="BO59" s="149" t="str">
        <f t="shared" si="64"/>
        <v/>
      </c>
      <c r="BP59" s="149" t="str">
        <f t="shared" si="64"/>
        <v/>
      </c>
      <c r="BQ59" s="149" t="str">
        <f t="shared" si="64"/>
        <v/>
      </c>
      <c r="BR59" s="149" t="str">
        <f t="shared" si="64"/>
        <v/>
      </c>
    </row>
    <row r="60" spans="2:70" hidden="1" x14ac:dyDescent="0.3">
      <c r="B60" s="142" t="str">
        <f t="shared" si="7"/>
        <v/>
      </c>
      <c r="C60" s="143" t="str">
        <f>'קיזוזים בגין איחורים'!C60</f>
        <v/>
      </c>
      <c r="D60" s="132" t="str">
        <f>'קיזוזים בגין איחורים'!H60</f>
        <v/>
      </c>
      <c r="E60" s="144"/>
      <c r="F60" s="145" t="str">
        <f t="shared" si="2"/>
        <v/>
      </c>
      <c r="G60" s="146" t="str">
        <f t="shared" si="8"/>
        <v/>
      </c>
      <c r="I60" s="147">
        <f t="shared" ca="1" si="3"/>
        <v>0</v>
      </c>
      <c r="J60" s="148">
        <f ca="1">IF(I60=1,MAX($J$30:J59)+1,0)</f>
        <v>0</v>
      </c>
      <c r="K60" s="149" t="str">
        <f t="shared" si="4"/>
        <v/>
      </c>
      <c r="L60" s="149" t="str">
        <f t="shared" ref="L60:AQ60" si="65">IF($C60="","",IF($J60=L$29,K60,K60+SUMIF($J$31:$J$130,L$29,$E$31:$E$130)*($F60/(SUM($F$31:$F$130)-SUMIF($J$31:$J$130,L$29,$F$31:$F$130)))))</f>
        <v/>
      </c>
      <c r="M60" s="149" t="str">
        <f t="shared" si="65"/>
        <v/>
      </c>
      <c r="N60" s="149" t="str">
        <f t="shared" si="65"/>
        <v/>
      </c>
      <c r="O60" s="149" t="str">
        <f t="shared" si="65"/>
        <v/>
      </c>
      <c r="P60" s="149" t="str">
        <f t="shared" si="65"/>
        <v/>
      </c>
      <c r="Q60" s="149" t="str">
        <f t="shared" si="65"/>
        <v/>
      </c>
      <c r="R60" s="149" t="str">
        <f t="shared" si="65"/>
        <v/>
      </c>
      <c r="S60" s="149" t="str">
        <f t="shared" si="65"/>
        <v/>
      </c>
      <c r="T60" s="149" t="str">
        <f t="shared" si="65"/>
        <v/>
      </c>
      <c r="U60" s="149" t="str">
        <f t="shared" si="65"/>
        <v/>
      </c>
      <c r="V60" s="149" t="str">
        <f t="shared" si="65"/>
        <v/>
      </c>
      <c r="W60" s="149" t="str">
        <f t="shared" si="65"/>
        <v/>
      </c>
      <c r="X60" s="149" t="str">
        <f t="shared" si="65"/>
        <v/>
      </c>
      <c r="Y60" s="149" t="str">
        <f t="shared" si="65"/>
        <v/>
      </c>
      <c r="Z60" s="149" t="str">
        <f t="shared" si="65"/>
        <v/>
      </c>
      <c r="AA60" s="149" t="str">
        <f t="shared" si="65"/>
        <v/>
      </c>
      <c r="AB60" s="149" t="str">
        <f t="shared" si="65"/>
        <v/>
      </c>
      <c r="AC60" s="149" t="str">
        <f t="shared" si="65"/>
        <v/>
      </c>
      <c r="AD60" s="149" t="str">
        <f t="shared" si="65"/>
        <v/>
      </c>
      <c r="AE60" s="149" t="str">
        <f t="shared" si="65"/>
        <v/>
      </c>
      <c r="AF60" s="149" t="str">
        <f t="shared" si="65"/>
        <v/>
      </c>
      <c r="AG60" s="149" t="str">
        <f t="shared" si="65"/>
        <v/>
      </c>
      <c r="AH60" s="149" t="str">
        <f t="shared" si="65"/>
        <v/>
      </c>
      <c r="AI60" s="149" t="str">
        <f t="shared" si="65"/>
        <v/>
      </c>
      <c r="AJ60" s="149" t="str">
        <f t="shared" si="65"/>
        <v/>
      </c>
      <c r="AK60" s="149" t="str">
        <f t="shared" si="65"/>
        <v/>
      </c>
      <c r="AL60" s="149" t="str">
        <f t="shared" si="65"/>
        <v/>
      </c>
      <c r="AM60" s="149" t="str">
        <f t="shared" si="65"/>
        <v/>
      </c>
      <c r="AN60" s="149" t="str">
        <f t="shared" si="65"/>
        <v/>
      </c>
      <c r="AO60" s="149" t="str">
        <f t="shared" si="65"/>
        <v/>
      </c>
      <c r="AP60" s="149" t="str">
        <f t="shared" si="65"/>
        <v/>
      </c>
      <c r="AQ60" s="149" t="str">
        <f t="shared" si="65"/>
        <v/>
      </c>
      <c r="AR60" s="149" t="str">
        <f t="shared" ref="AR60:BR60" si="66">IF($C60="","",IF($J60=AR$29,AQ60,AQ60+SUMIF($J$31:$J$130,AR$29,$E$31:$E$130)*($F60/(SUM($F$31:$F$130)-SUMIF($J$31:$J$130,AR$29,$F$31:$F$130)))))</f>
        <v/>
      </c>
      <c r="AS60" s="149" t="str">
        <f t="shared" si="66"/>
        <v/>
      </c>
      <c r="AT60" s="149" t="str">
        <f t="shared" si="66"/>
        <v/>
      </c>
      <c r="AU60" s="149" t="str">
        <f t="shared" si="66"/>
        <v/>
      </c>
      <c r="AV60" s="149" t="str">
        <f t="shared" si="66"/>
        <v/>
      </c>
      <c r="AW60" s="149" t="str">
        <f t="shared" si="66"/>
        <v/>
      </c>
      <c r="AX60" s="149" t="str">
        <f t="shared" si="66"/>
        <v/>
      </c>
      <c r="AY60" s="149" t="str">
        <f t="shared" si="66"/>
        <v/>
      </c>
      <c r="AZ60" s="149" t="str">
        <f t="shared" si="66"/>
        <v/>
      </c>
      <c r="BA60" s="149" t="str">
        <f t="shared" si="66"/>
        <v/>
      </c>
      <c r="BB60" s="149" t="str">
        <f t="shared" si="66"/>
        <v/>
      </c>
      <c r="BC60" s="149" t="str">
        <f t="shared" si="66"/>
        <v/>
      </c>
      <c r="BD60" s="149" t="str">
        <f t="shared" si="66"/>
        <v/>
      </c>
      <c r="BE60" s="149" t="str">
        <f t="shared" si="66"/>
        <v/>
      </c>
      <c r="BF60" s="149" t="str">
        <f t="shared" si="66"/>
        <v/>
      </c>
      <c r="BG60" s="149" t="str">
        <f t="shared" si="66"/>
        <v/>
      </c>
      <c r="BH60" s="149" t="str">
        <f t="shared" si="66"/>
        <v/>
      </c>
      <c r="BI60" s="149" t="str">
        <f t="shared" si="66"/>
        <v/>
      </c>
      <c r="BJ60" s="149" t="str">
        <f t="shared" si="66"/>
        <v/>
      </c>
      <c r="BK60" s="149" t="str">
        <f t="shared" si="66"/>
        <v/>
      </c>
      <c r="BL60" s="149" t="str">
        <f t="shared" si="66"/>
        <v/>
      </c>
      <c r="BM60" s="149" t="str">
        <f t="shared" si="66"/>
        <v/>
      </c>
      <c r="BN60" s="149" t="str">
        <f t="shared" si="66"/>
        <v/>
      </c>
      <c r="BO60" s="149" t="str">
        <f t="shared" si="66"/>
        <v/>
      </c>
      <c r="BP60" s="149" t="str">
        <f t="shared" si="66"/>
        <v/>
      </c>
      <c r="BQ60" s="149" t="str">
        <f t="shared" si="66"/>
        <v/>
      </c>
      <c r="BR60" s="149" t="str">
        <f t="shared" si="66"/>
        <v/>
      </c>
    </row>
    <row r="61" spans="2:70" hidden="1" x14ac:dyDescent="0.3">
      <c r="B61" s="142" t="str">
        <f t="shared" si="7"/>
        <v/>
      </c>
      <c r="C61" s="143" t="str">
        <f>'קיזוזים בגין איחורים'!C61</f>
        <v/>
      </c>
      <c r="D61" s="132" t="str">
        <f>'קיזוזים בגין איחורים'!H61</f>
        <v/>
      </c>
      <c r="E61" s="144"/>
      <c r="F61" s="145" t="str">
        <f t="shared" si="2"/>
        <v/>
      </c>
      <c r="G61" s="146" t="str">
        <f t="shared" si="8"/>
        <v/>
      </c>
      <c r="I61" s="147">
        <f t="shared" ca="1" si="3"/>
        <v>0</v>
      </c>
      <c r="J61" s="148">
        <f ca="1">IF(I61=1,MAX($J$30:J60)+1,0)</f>
        <v>0</v>
      </c>
      <c r="K61" s="149" t="str">
        <f t="shared" si="4"/>
        <v/>
      </c>
      <c r="L61" s="149" t="str">
        <f t="shared" ref="L61:AQ61" si="67">IF($C61="","",IF($J61=L$29,K61,K61+SUMIF($J$31:$J$130,L$29,$E$31:$E$130)*($F61/(SUM($F$31:$F$130)-SUMIF($J$31:$J$130,L$29,$F$31:$F$130)))))</f>
        <v/>
      </c>
      <c r="M61" s="149" t="str">
        <f t="shared" si="67"/>
        <v/>
      </c>
      <c r="N61" s="149" t="str">
        <f t="shared" si="67"/>
        <v/>
      </c>
      <c r="O61" s="149" t="str">
        <f t="shared" si="67"/>
        <v/>
      </c>
      <c r="P61" s="149" t="str">
        <f t="shared" si="67"/>
        <v/>
      </c>
      <c r="Q61" s="149" t="str">
        <f t="shared" si="67"/>
        <v/>
      </c>
      <c r="R61" s="149" t="str">
        <f t="shared" si="67"/>
        <v/>
      </c>
      <c r="S61" s="149" t="str">
        <f t="shared" si="67"/>
        <v/>
      </c>
      <c r="T61" s="149" t="str">
        <f t="shared" si="67"/>
        <v/>
      </c>
      <c r="U61" s="149" t="str">
        <f t="shared" si="67"/>
        <v/>
      </c>
      <c r="V61" s="149" t="str">
        <f t="shared" si="67"/>
        <v/>
      </c>
      <c r="W61" s="149" t="str">
        <f t="shared" si="67"/>
        <v/>
      </c>
      <c r="X61" s="149" t="str">
        <f t="shared" si="67"/>
        <v/>
      </c>
      <c r="Y61" s="149" t="str">
        <f t="shared" si="67"/>
        <v/>
      </c>
      <c r="Z61" s="149" t="str">
        <f t="shared" si="67"/>
        <v/>
      </c>
      <c r="AA61" s="149" t="str">
        <f t="shared" si="67"/>
        <v/>
      </c>
      <c r="AB61" s="149" t="str">
        <f t="shared" si="67"/>
        <v/>
      </c>
      <c r="AC61" s="149" t="str">
        <f t="shared" si="67"/>
        <v/>
      </c>
      <c r="AD61" s="149" t="str">
        <f t="shared" si="67"/>
        <v/>
      </c>
      <c r="AE61" s="149" t="str">
        <f t="shared" si="67"/>
        <v/>
      </c>
      <c r="AF61" s="149" t="str">
        <f t="shared" si="67"/>
        <v/>
      </c>
      <c r="AG61" s="149" t="str">
        <f t="shared" si="67"/>
        <v/>
      </c>
      <c r="AH61" s="149" t="str">
        <f t="shared" si="67"/>
        <v/>
      </c>
      <c r="AI61" s="149" t="str">
        <f t="shared" si="67"/>
        <v/>
      </c>
      <c r="AJ61" s="149" t="str">
        <f t="shared" si="67"/>
        <v/>
      </c>
      <c r="AK61" s="149" t="str">
        <f t="shared" si="67"/>
        <v/>
      </c>
      <c r="AL61" s="149" t="str">
        <f t="shared" si="67"/>
        <v/>
      </c>
      <c r="AM61" s="149" t="str">
        <f t="shared" si="67"/>
        <v/>
      </c>
      <c r="AN61" s="149" t="str">
        <f t="shared" si="67"/>
        <v/>
      </c>
      <c r="AO61" s="149" t="str">
        <f t="shared" si="67"/>
        <v/>
      </c>
      <c r="AP61" s="149" t="str">
        <f t="shared" si="67"/>
        <v/>
      </c>
      <c r="AQ61" s="149" t="str">
        <f t="shared" si="67"/>
        <v/>
      </c>
      <c r="AR61" s="149" t="str">
        <f t="shared" ref="AR61:BR61" si="68">IF($C61="","",IF($J61=AR$29,AQ61,AQ61+SUMIF($J$31:$J$130,AR$29,$E$31:$E$130)*($F61/(SUM($F$31:$F$130)-SUMIF($J$31:$J$130,AR$29,$F$31:$F$130)))))</f>
        <v/>
      </c>
      <c r="AS61" s="149" t="str">
        <f t="shared" si="68"/>
        <v/>
      </c>
      <c r="AT61" s="149" t="str">
        <f t="shared" si="68"/>
        <v/>
      </c>
      <c r="AU61" s="149" t="str">
        <f t="shared" si="68"/>
        <v/>
      </c>
      <c r="AV61" s="149" t="str">
        <f t="shared" si="68"/>
        <v/>
      </c>
      <c r="AW61" s="149" t="str">
        <f t="shared" si="68"/>
        <v/>
      </c>
      <c r="AX61" s="149" t="str">
        <f t="shared" si="68"/>
        <v/>
      </c>
      <c r="AY61" s="149" t="str">
        <f t="shared" si="68"/>
        <v/>
      </c>
      <c r="AZ61" s="149" t="str">
        <f t="shared" si="68"/>
        <v/>
      </c>
      <c r="BA61" s="149" t="str">
        <f t="shared" si="68"/>
        <v/>
      </c>
      <c r="BB61" s="149" t="str">
        <f t="shared" si="68"/>
        <v/>
      </c>
      <c r="BC61" s="149" t="str">
        <f t="shared" si="68"/>
        <v/>
      </c>
      <c r="BD61" s="149" t="str">
        <f t="shared" si="68"/>
        <v/>
      </c>
      <c r="BE61" s="149" t="str">
        <f t="shared" si="68"/>
        <v/>
      </c>
      <c r="BF61" s="149" t="str">
        <f t="shared" si="68"/>
        <v/>
      </c>
      <c r="BG61" s="149" t="str">
        <f t="shared" si="68"/>
        <v/>
      </c>
      <c r="BH61" s="149" t="str">
        <f t="shared" si="68"/>
        <v/>
      </c>
      <c r="BI61" s="149" t="str">
        <f t="shared" si="68"/>
        <v/>
      </c>
      <c r="BJ61" s="149" t="str">
        <f t="shared" si="68"/>
        <v/>
      </c>
      <c r="BK61" s="149" t="str">
        <f t="shared" si="68"/>
        <v/>
      </c>
      <c r="BL61" s="149" t="str">
        <f t="shared" si="68"/>
        <v/>
      </c>
      <c r="BM61" s="149" t="str">
        <f t="shared" si="68"/>
        <v/>
      </c>
      <c r="BN61" s="149" t="str">
        <f t="shared" si="68"/>
        <v/>
      </c>
      <c r="BO61" s="149" t="str">
        <f t="shared" si="68"/>
        <v/>
      </c>
      <c r="BP61" s="149" t="str">
        <f t="shared" si="68"/>
        <v/>
      </c>
      <c r="BQ61" s="149" t="str">
        <f t="shared" si="68"/>
        <v/>
      </c>
      <c r="BR61" s="149" t="str">
        <f t="shared" si="68"/>
        <v/>
      </c>
    </row>
    <row r="62" spans="2:70" hidden="1" x14ac:dyDescent="0.3">
      <c r="B62" s="142" t="str">
        <f t="shared" si="7"/>
        <v/>
      </c>
      <c r="C62" s="143" t="str">
        <f>'קיזוזים בגין איחורים'!C62</f>
        <v/>
      </c>
      <c r="D62" s="132" t="str">
        <f>'קיזוזים בגין איחורים'!H62</f>
        <v/>
      </c>
      <c r="E62" s="144"/>
      <c r="F62" s="145" t="str">
        <f t="shared" si="2"/>
        <v/>
      </c>
      <c r="G62" s="146" t="str">
        <f t="shared" si="8"/>
        <v/>
      </c>
      <c r="I62" s="147">
        <f t="shared" ca="1" si="3"/>
        <v>0</v>
      </c>
      <c r="J62" s="148">
        <f ca="1">IF(I62=1,MAX($J$30:J61)+1,0)</f>
        <v>0</v>
      </c>
      <c r="K62" s="149" t="str">
        <f t="shared" si="4"/>
        <v/>
      </c>
      <c r="L62" s="149" t="str">
        <f t="shared" ref="L62:AQ62" si="69">IF($C62="","",IF($J62=L$29,K62,K62+SUMIF($J$31:$J$130,L$29,$E$31:$E$130)*($F62/(SUM($F$31:$F$130)-SUMIF($J$31:$J$130,L$29,$F$31:$F$130)))))</f>
        <v/>
      </c>
      <c r="M62" s="149" t="str">
        <f t="shared" si="69"/>
        <v/>
      </c>
      <c r="N62" s="149" t="str">
        <f t="shared" si="69"/>
        <v/>
      </c>
      <c r="O62" s="149" t="str">
        <f t="shared" si="69"/>
        <v/>
      </c>
      <c r="P62" s="149" t="str">
        <f t="shared" si="69"/>
        <v/>
      </c>
      <c r="Q62" s="149" t="str">
        <f t="shared" si="69"/>
        <v/>
      </c>
      <c r="R62" s="149" t="str">
        <f t="shared" si="69"/>
        <v/>
      </c>
      <c r="S62" s="149" t="str">
        <f t="shared" si="69"/>
        <v/>
      </c>
      <c r="T62" s="149" t="str">
        <f t="shared" si="69"/>
        <v/>
      </c>
      <c r="U62" s="149" t="str">
        <f t="shared" si="69"/>
        <v/>
      </c>
      <c r="V62" s="149" t="str">
        <f t="shared" si="69"/>
        <v/>
      </c>
      <c r="W62" s="149" t="str">
        <f t="shared" si="69"/>
        <v/>
      </c>
      <c r="X62" s="149" t="str">
        <f t="shared" si="69"/>
        <v/>
      </c>
      <c r="Y62" s="149" t="str">
        <f t="shared" si="69"/>
        <v/>
      </c>
      <c r="Z62" s="149" t="str">
        <f t="shared" si="69"/>
        <v/>
      </c>
      <c r="AA62" s="149" t="str">
        <f t="shared" si="69"/>
        <v/>
      </c>
      <c r="AB62" s="149" t="str">
        <f t="shared" si="69"/>
        <v/>
      </c>
      <c r="AC62" s="149" t="str">
        <f t="shared" si="69"/>
        <v/>
      </c>
      <c r="AD62" s="149" t="str">
        <f t="shared" si="69"/>
        <v/>
      </c>
      <c r="AE62" s="149" t="str">
        <f t="shared" si="69"/>
        <v/>
      </c>
      <c r="AF62" s="149" t="str">
        <f t="shared" si="69"/>
        <v/>
      </c>
      <c r="AG62" s="149" t="str">
        <f t="shared" si="69"/>
        <v/>
      </c>
      <c r="AH62" s="149" t="str">
        <f t="shared" si="69"/>
        <v/>
      </c>
      <c r="AI62" s="149" t="str">
        <f t="shared" si="69"/>
        <v/>
      </c>
      <c r="AJ62" s="149" t="str">
        <f t="shared" si="69"/>
        <v/>
      </c>
      <c r="AK62" s="149" t="str">
        <f t="shared" si="69"/>
        <v/>
      </c>
      <c r="AL62" s="149" t="str">
        <f t="shared" si="69"/>
        <v/>
      </c>
      <c r="AM62" s="149" t="str">
        <f t="shared" si="69"/>
        <v/>
      </c>
      <c r="AN62" s="149" t="str">
        <f t="shared" si="69"/>
        <v/>
      </c>
      <c r="AO62" s="149" t="str">
        <f t="shared" si="69"/>
        <v/>
      </c>
      <c r="AP62" s="149" t="str">
        <f t="shared" si="69"/>
        <v/>
      </c>
      <c r="AQ62" s="149" t="str">
        <f t="shared" si="69"/>
        <v/>
      </c>
      <c r="AR62" s="149" t="str">
        <f t="shared" ref="AR62:BR62" si="70">IF($C62="","",IF($J62=AR$29,AQ62,AQ62+SUMIF($J$31:$J$130,AR$29,$E$31:$E$130)*($F62/(SUM($F$31:$F$130)-SUMIF($J$31:$J$130,AR$29,$F$31:$F$130)))))</f>
        <v/>
      </c>
      <c r="AS62" s="149" t="str">
        <f t="shared" si="70"/>
        <v/>
      </c>
      <c r="AT62" s="149" t="str">
        <f t="shared" si="70"/>
        <v/>
      </c>
      <c r="AU62" s="149" t="str">
        <f t="shared" si="70"/>
        <v/>
      </c>
      <c r="AV62" s="149" t="str">
        <f t="shared" si="70"/>
        <v/>
      </c>
      <c r="AW62" s="149" t="str">
        <f t="shared" si="70"/>
        <v/>
      </c>
      <c r="AX62" s="149" t="str">
        <f t="shared" si="70"/>
        <v/>
      </c>
      <c r="AY62" s="149" t="str">
        <f t="shared" si="70"/>
        <v/>
      </c>
      <c r="AZ62" s="149" t="str">
        <f t="shared" si="70"/>
        <v/>
      </c>
      <c r="BA62" s="149" t="str">
        <f t="shared" si="70"/>
        <v/>
      </c>
      <c r="BB62" s="149" t="str">
        <f t="shared" si="70"/>
        <v/>
      </c>
      <c r="BC62" s="149" t="str">
        <f t="shared" si="70"/>
        <v/>
      </c>
      <c r="BD62" s="149" t="str">
        <f t="shared" si="70"/>
        <v/>
      </c>
      <c r="BE62" s="149" t="str">
        <f t="shared" si="70"/>
        <v/>
      </c>
      <c r="BF62" s="149" t="str">
        <f t="shared" si="70"/>
        <v/>
      </c>
      <c r="BG62" s="149" t="str">
        <f t="shared" si="70"/>
        <v/>
      </c>
      <c r="BH62" s="149" t="str">
        <f t="shared" si="70"/>
        <v/>
      </c>
      <c r="BI62" s="149" t="str">
        <f t="shared" si="70"/>
        <v/>
      </c>
      <c r="BJ62" s="149" t="str">
        <f t="shared" si="70"/>
        <v/>
      </c>
      <c r="BK62" s="149" t="str">
        <f t="shared" si="70"/>
        <v/>
      </c>
      <c r="BL62" s="149" t="str">
        <f t="shared" si="70"/>
        <v/>
      </c>
      <c r="BM62" s="149" t="str">
        <f t="shared" si="70"/>
        <v/>
      </c>
      <c r="BN62" s="149" t="str">
        <f t="shared" si="70"/>
        <v/>
      </c>
      <c r="BO62" s="149" t="str">
        <f t="shared" si="70"/>
        <v/>
      </c>
      <c r="BP62" s="149" t="str">
        <f t="shared" si="70"/>
        <v/>
      </c>
      <c r="BQ62" s="149" t="str">
        <f t="shared" si="70"/>
        <v/>
      </c>
      <c r="BR62" s="149" t="str">
        <f t="shared" si="70"/>
        <v/>
      </c>
    </row>
    <row r="63" spans="2:70" hidden="1" x14ac:dyDescent="0.3">
      <c r="B63" s="142" t="str">
        <f t="shared" si="7"/>
        <v/>
      </c>
      <c r="C63" s="143" t="str">
        <f>'קיזוזים בגין איחורים'!C63</f>
        <v/>
      </c>
      <c r="D63" s="132" t="str">
        <f>'קיזוזים בגין איחורים'!H63</f>
        <v/>
      </c>
      <c r="E63" s="144"/>
      <c r="F63" s="145" t="str">
        <f t="shared" si="2"/>
        <v/>
      </c>
      <c r="G63" s="146" t="str">
        <f t="shared" si="8"/>
        <v/>
      </c>
      <c r="I63" s="147">
        <f t="shared" ref="I63:I94" ca="1" si="71">IF(SUMIF($C$31:$C$130,C63,$E$31:$E$130)&lt;&gt;0,1,0)</f>
        <v>0</v>
      </c>
      <c r="J63" s="148">
        <f ca="1">IF(I63=1,MAX($J$30:J62)+1,0)</f>
        <v>0</v>
      </c>
      <c r="K63" s="149" t="str">
        <f t="shared" ref="K63:K94" si="72">IF($C63="","",IF($J63=K$29,F63,F63+SUMIF($J$31:$J$130,K$29,$E$31:$E$130)*(F63/(SUM($F$31:$F$130)-SUMIF($J$31:$J$130,K$29,$F$31:$F$130)))))</f>
        <v/>
      </c>
      <c r="L63" s="149" t="str">
        <f t="shared" ref="L63:AQ63" si="73">IF($C63="","",IF($J63=L$29,K63,K63+SUMIF($J$31:$J$130,L$29,$E$31:$E$130)*($F63/(SUM($F$31:$F$130)-SUMIF($J$31:$J$130,L$29,$F$31:$F$130)))))</f>
        <v/>
      </c>
      <c r="M63" s="149" t="str">
        <f t="shared" si="73"/>
        <v/>
      </c>
      <c r="N63" s="149" t="str">
        <f t="shared" si="73"/>
        <v/>
      </c>
      <c r="O63" s="149" t="str">
        <f t="shared" si="73"/>
        <v/>
      </c>
      <c r="P63" s="149" t="str">
        <f t="shared" si="73"/>
        <v/>
      </c>
      <c r="Q63" s="149" t="str">
        <f t="shared" si="73"/>
        <v/>
      </c>
      <c r="R63" s="149" t="str">
        <f t="shared" si="73"/>
        <v/>
      </c>
      <c r="S63" s="149" t="str">
        <f t="shared" si="73"/>
        <v/>
      </c>
      <c r="T63" s="149" t="str">
        <f t="shared" si="73"/>
        <v/>
      </c>
      <c r="U63" s="149" t="str">
        <f t="shared" si="73"/>
        <v/>
      </c>
      <c r="V63" s="149" t="str">
        <f t="shared" si="73"/>
        <v/>
      </c>
      <c r="W63" s="149" t="str">
        <f t="shared" si="73"/>
        <v/>
      </c>
      <c r="X63" s="149" t="str">
        <f t="shared" si="73"/>
        <v/>
      </c>
      <c r="Y63" s="149" t="str">
        <f t="shared" si="73"/>
        <v/>
      </c>
      <c r="Z63" s="149" t="str">
        <f t="shared" si="73"/>
        <v/>
      </c>
      <c r="AA63" s="149" t="str">
        <f t="shared" si="73"/>
        <v/>
      </c>
      <c r="AB63" s="149" t="str">
        <f t="shared" si="73"/>
        <v/>
      </c>
      <c r="AC63" s="149" t="str">
        <f t="shared" si="73"/>
        <v/>
      </c>
      <c r="AD63" s="149" t="str">
        <f t="shared" si="73"/>
        <v/>
      </c>
      <c r="AE63" s="149" t="str">
        <f t="shared" si="73"/>
        <v/>
      </c>
      <c r="AF63" s="149" t="str">
        <f t="shared" si="73"/>
        <v/>
      </c>
      <c r="AG63" s="149" t="str">
        <f t="shared" si="73"/>
        <v/>
      </c>
      <c r="AH63" s="149" t="str">
        <f t="shared" si="73"/>
        <v/>
      </c>
      <c r="AI63" s="149" t="str">
        <f t="shared" si="73"/>
        <v/>
      </c>
      <c r="AJ63" s="149" t="str">
        <f t="shared" si="73"/>
        <v/>
      </c>
      <c r="AK63" s="149" t="str">
        <f t="shared" si="73"/>
        <v/>
      </c>
      <c r="AL63" s="149" t="str">
        <f t="shared" si="73"/>
        <v/>
      </c>
      <c r="AM63" s="149" t="str">
        <f t="shared" si="73"/>
        <v/>
      </c>
      <c r="AN63" s="149" t="str">
        <f t="shared" si="73"/>
        <v/>
      </c>
      <c r="AO63" s="149" t="str">
        <f t="shared" si="73"/>
        <v/>
      </c>
      <c r="AP63" s="149" t="str">
        <f t="shared" si="73"/>
        <v/>
      </c>
      <c r="AQ63" s="149" t="str">
        <f t="shared" si="73"/>
        <v/>
      </c>
      <c r="AR63" s="149" t="str">
        <f t="shared" ref="AR63:BR63" si="74">IF($C63="","",IF($J63=AR$29,AQ63,AQ63+SUMIF($J$31:$J$130,AR$29,$E$31:$E$130)*($F63/(SUM($F$31:$F$130)-SUMIF($J$31:$J$130,AR$29,$F$31:$F$130)))))</f>
        <v/>
      </c>
      <c r="AS63" s="149" t="str">
        <f t="shared" si="74"/>
        <v/>
      </c>
      <c r="AT63" s="149" t="str">
        <f t="shared" si="74"/>
        <v/>
      </c>
      <c r="AU63" s="149" t="str">
        <f t="shared" si="74"/>
        <v/>
      </c>
      <c r="AV63" s="149" t="str">
        <f t="shared" si="74"/>
        <v/>
      </c>
      <c r="AW63" s="149" t="str">
        <f t="shared" si="74"/>
        <v/>
      </c>
      <c r="AX63" s="149" t="str">
        <f t="shared" si="74"/>
        <v/>
      </c>
      <c r="AY63" s="149" t="str">
        <f t="shared" si="74"/>
        <v/>
      </c>
      <c r="AZ63" s="149" t="str">
        <f t="shared" si="74"/>
        <v/>
      </c>
      <c r="BA63" s="149" t="str">
        <f t="shared" si="74"/>
        <v/>
      </c>
      <c r="BB63" s="149" t="str">
        <f t="shared" si="74"/>
        <v/>
      </c>
      <c r="BC63" s="149" t="str">
        <f t="shared" si="74"/>
        <v/>
      </c>
      <c r="BD63" s="149" t="str">
        <f t="shared" si="74"/>
        <v/>
      </c>
      <c r="BE63" s="149" t="str">
        <f t="shared" si="74"/>
        <v/>
      </c>
      <c r="BF63" s="149" t="str">
        <f t="shared" si="74"/>
        <v/>
      </c>
      <c r="BG63" s="149" t="str">
        <f t="shared" si="74"/>
        <v/>
      </c>
      <c r="BH63" s="149" t="str">
        <f t="shared" si="74"/>
        <v/>
      </c>
      <c r="BI63" s="149" t="str">
        <f t="shared" si="74"/>
        <v/>
      </c>
      <c r="BJ63" s="149" t="str">
        <f t="shared" si="74"/>
        <v/>
      </c>
      <c r="BK63" s="149" t="str">
        <f t="shared" si="74"/>
        <v/>
      </c>
      <c r="BL63" s="149" t="str">
        <f t="shared" si="74"/>
        <v/>
      </c>
      <c r="BM63" s="149" t="str">
        <f t="shared" si="74"/>
        <v/>
      </c>
      <c r="BN63" s="149" t="str">
        <f t="shared" si="74"/>
        <v/>
      </c>
      <c r="BO63" s="149" t="str">
        <f t="shared" si="74"/>
        <v/>
      </c>
      <c r="BP63" s="149" t="str">
        <f t="shared" si="74"/>
        <v/>
      </c>
      <c r="BQ63" s="149" t="str">
        <f t="shared" si="74"/>
        <v/>
      </c>
      <c r="BR63" s="149" t="str">
        <f t="shared" si="74"/>
        <v/>
      </c>
    </row>
    <row r="64" spans="2:70" hidden="1" x14ac:dyDescent="0.3">
      <c r="B64" s="142" t="str">
        <f t="shared" si="7"/>
        <v/>
      </c>
      <c r="C64" s="143" t="str">
        <f>'קיזוזים בגין איחורים'!C64</f>
        <v/>
      </c>
      <c r="D64" s="132" t="str">
        <f>'קיזוזים בגין איחורים'!H64</f>
        <v/>
      </c>
      <c r="E64" s="144"/>
      <c r="F64" s="145" t="str">
        <f t="shared" si="2"/>
        <v/>
      </c>
      <c r="G64" s="146" t="str">
        <f t="shared" si="8"/>
        <v/>
      </c>
      <c r="I64" s="147">
        <f t="shared" ca="1" si="71"/>
        <v>0</v>
      </c>
      <c r="J64" s="148">
        <f ca="1">IF(I64=1,MAX($J$30:J63)+1,0)</f>
        <v>0</v>
      </c>
      <c r="K64" s="149" t="str">
        <f t="shared" si="72"/>
        <v/>
      </c>
      <c r="L64" s="149" t="str">
        <f t="shared" ref="L64:AQ64" si="75">IF($C64="","",IF($J64=L$29,K64,K64+SUMIF($J$31:$J$130,L$29,$E$31:$E$130)*($F64/(SUM($F$31:$F$130)-SUMIF($J$31:$J$130,L$29,$F$31:$F$130)))))</f>
        <v/>
      </c>
      <c r="M64" s="149" t="str">
        <f t="shared" si="75"/>
        <v/>
      </c>
      <c r="N64" s="149" t="str">
        <f t="shared" si="75"/>
        <v/>
      </c>
      <c r="O64" s="149" t="str">
        <f t="shared" si="75"/>
        <v/>
      </c>
      <c r="P64" s="149" t="str">
        <f t="shared" si="75"/>
        <v/>
      </c>
      <c r="Q64" s="149" t="str">
        <f t="shared" si="75"/>
        <v/>
      </c>
      <c r="R64" s="149" t="str">
        <f t="shared" si="75"/>
        <v/>
      </c>
      <c r="S64" s="149" t="str">
        <f t="shared" si="75"/>
        <v/>
      </c>
      <c r="T64" s="149" t="str">
        <f t="shared" si="75"/>
        <v/>
      </c>
      <c r="U64" s="149" t="str">
        <f t="shared" si="75"/>
        <v/>
      </c>
      <c r="V64" s="149" t="str">
        <f t="shared" si="75"/>
        <v/>
      </c>
      <c r="W64" s="149" t="str">
        <f t="shared" si="75"/>
        <v/>
      </c>
      <c r="X64" s="149" t="str">
        <f t="shared" si="75"/>
        <v/>
      </c>
      <c r="Y64" s="149" t="str">
        <f t="shared" si="75"/>
        <v/>
      </c>
      <c r="Z64" s="149" t="str">
        <f t="shared" si="75"/>
        <v/>
      </c>
      <c r="AA64" s="149" t="str">
        <f t="shared" si="75"/>
        <v/>
      </c>
      <c r="AB64" s="149" t="str">
        <f t="shared" si="75"/>
        <v/>
      </c>
      <c r="AC64" s="149" t="str">
        <f t="shared" si="75"/>
        <v/>
      </c>
      <c r="AD64" s="149" t="str">
        <f t="shared" si="75"/>
        <v/>
      </c>
      <c r="AE64" s="149" t="str">
        <f t="shared" si="75"/>
        <v/>
      </c>
      <c r="AF64" s="149" t="str">
        <f t="shared" si="75"/>
        <v/>
      </c>
      <c r="AG64" s="149" t="str">
        <f t="shared" si="75"/>
        <v/>
      </c>
      <c r="AH64" s="149" t="str">
        <f t="shared" si="75"/>
        <v/>
      </c>
      <c r="AI64" s="149" t="str">
        <f t="shared" si="75"/>
        <v/>
      </c>
      <c r="AJ64" s="149" t="str">
        <f t="shared" si="75"/>
        <v/>
      </c>
      <c r="AK64" s="149" t="str">
        <f t="shared" si="75"/>
        <v/>
      </c>
      <c r="AL64" s="149" t="str">
        <f t="shared" si="75"/>
        <v/>
      </c>
      <c r="AM64" s="149" t="str">
        <f t="shared" si="75"/>
        <v/>
      </c>
      <c r="AN64" s="149" t="str">
        <f t="shared" si="75"/>
        <v/>
      </c>
      <c r="AO64" s="149" t="str">
        <f t="shared" si="75"/>
        <v/>
      </c>
      <c r="AP64" s="149" t="str">
        <f t="shared" si="75"/>
        <v/>
      </c>
      <c r="AQ64" s="149" t="str">
        <f t="shared" si="75"/>
        <v/>
      </c>
      <c r="AR64" s="149" t="str">
        <f t="shared" ref="AR64:BR64" si="76">IF($C64="","",IF($J64=AR$29,AQ64,AQ64+SUMIF($J$31:$J$130,AR$29,$E$31:$E$130)*($F64/(SUM($F$31:$F$130)-SUMIF($J$31:$J$130,AR$29,$F$31:$F$130)))))</f>
        <v/>
      </c>
      <c r="AS64" s="149" t="str">
        <f t="shared" si="76"/>
        <v/>
      </c>
      <c r="AT64" s="149" t="str">
        <f t="shared" si="76"/>
        <v/>
      </c>
      <c r="AU64" s="149" t="str">
        <f t="shared" si="76"/>
        <v/>
      </c>
      <c r="AV64" s="149" t="str">
        <f t="shared" si="76"/>
        <v/>
      </c>
      <c r="AW64" s="149" t="str">
        <f t="shared" si="76"/>
        <v/>
      </c>
      <c r="AX64" s="149" t="str">
        <f t="shared" si="76"/>
        <v/>
      </c>
      <c r="AY64" s="149" t="str">
        <f t="shared" si="76"/>
        <v/>
      </c>
      <c r="AZ64" s="149" t="str">
        <f t="shared" si="76"/>
        <v/>
      </c>
      <c r="BA64" s="149" t="str">
        <f t="shared" si="76"/>
        <v/>
      </c>
      <c r="BB64" s="149" t="str">
        <f t="shared" si="76"/>
        <v/>
      </c>
      <c r="BC64" s="149" t="str">
        <f t="shared" si="76"/>
        <v/>
      </c>
      <c r="BD64" s="149" t="str">
        <f t="shared" si="76"/>
        <v/>
      </c>
      <c r="BE64" s="149" t="str">
        <f t="shared" si="76"/>
        <v/>
      </c>
      <c r="BF64" s="149" t="str">
        <f t="shared" si="76"/>
        <v/>
      </c>
      <c r="BG64" s="149" t="str">
        <f t="shared" si="76"/>
        <v/>
      </c>
      <c r="BH64" s="149" t="str">
        <f t="shared" si="76"/>
        <v/>
      </c>
      <c r="BI64" s="149" t="str">
        <f t="shared" si="76"/>
        <v/>
      </c>
      <c r="BJ64" s="149" t="str">
        <f t="shared" si="76"/>
        <v/>
      </c>
      <c r="BK64" s="149" t="str">
        <f t="shared" si="76"/>
        <v/>
      </c>
      <c r="BL64" s="149" t="str">
        <f t="shared" si="76"/>
        <v/>
      </c>
      <c r="BM64" s="149" t="str">
        <f t="shared" si="76"/>
        <v/>
      </c>
      <c r="BN64" s="149" t="str">
        <f t="shared" si="76"/>
        <v/>
      </c>
      <c r="BO64" s="149" t="str">
        <f t="shared" si="76"/>
        <v/>
      </c>
      <c r="BP64" s="149" t="str">
        <f t="shared" si="76"/>
        <v/>
      </c>
      <c r="BQ64" s="149" t="str">
        <f t="shared" si="76"/>
        <v/>
      </c>
      <c r="BR64" s="149" t="str">
        <f t="shared" si="76"/>
        <v/>
      </c>
    </row>
    <row r="65" spans="2:70" hidden="1" x14ac:dyDescent="0.3">
      <c r="B65" s="142" t="str">
        <f t="shared" si="7"/>
        <v/>
      </c>
      <c r="C65" s="143" t="str">
        <f>'קיזוזים בגין איחורים'!C65</f>
        <v/>
      </c>
      <c r="D65" s="132" t="str">
        <f>'קיזוזים בגין איחורים'!H65</f>
        <v/>
      </c>
      <c r="E65" s="144"/>
      <c r="F65" s="145" t="str">
        <f t="shared" si="2"/>
        <v/>
      </c>
      <c r="G65" s="146" t="str">
        <f t="shared" si="8"/>
        <v/>
      </c>
      <c r="I65" s="147">
        <f t="shared" ca="1" si="71"/>
        <v>0</v>
      </c>
      <c r="J65" s="148">
        <f ca="1">IF(I65=1,MAX($J$30:J64)+1,0)</f>
        <v>0</v>
      </c>
      <c r="K65" s="149" t="str">
        <f t="shared" si="72"/>
        <v/>
      </c>
      <c r="L65" s="149" t="str">
        <f t="shared" ref="L65:AQ65" si="77">IF($C65="","",IF($J65=L$29,K65,K65+SUMIF($J$31:$J$130,L$29,$E$31:$E$130)*($F65/(SUM($F$31:$F$130)-SUMIF($J$31:$J$130,L$29,$F$31:$F$130)))))</f>
        <v/>
      </c>
      <c r="M65" s="149" t="str">
        <f t="shared" si="77"/>
        <v/>
      </c>
      <c r="N65" s="149" t="str">
        <f t="shared" si="77"/>
        <v/>
      </c>
      <c r="O65" s="149" t="str">
        <f t="shared" si="77"/>
        <v/>
      </c>
      <c r="P65" s="149" t="str">
        <f t="shared" si="77"/>
        <v/>
      </c>
      <c r="Q65" s="149" t="str">
        <f t="shared" si="77"/>
        <v/>
      </c>
      <c r="R65" s="149" t="str">
        <f t="shared" si="77"/>
        <v/>
      </c>
      <c r="S65" s="149" t="str">
        <f t="shared" si="77"/>
        <v/>
      </c>
      <c r="T65" s="149" t="str">
        <f t="shared" si="77"/>
        <v/>
      </c>
      <c r="U65" s="149" t="str">
        <f t="shared" si="77"/>
        <v/>
      </c>
      <c r="V65" s="149" t="str">
        <f t="shared" si="77"/>
        <v/>
      </c>
      <c r="W65" s="149" t="str">
        <f t="shared" si="77"/>
        <v/>
      </c>
      <c r="X65" s="149" t="str">
        <f t="shared" si="77"/>
        <v/>
      </c>
      <c r="Y65" s="149" t="str">
        <f t="shared" si="77"/>
        <v/>
      </c>
      <c r="Z65" s="149" t="str">
        <f t="shared" si="77"/>
        <v/>
      </c>
      <c r="AA65" s="149" t="str">
        <f t="shared" si="77"/>
        <v/>
      </c>
      <c r="AB65" s="149" t="str">
        <f t="shared" si="77"/>
        <v/>
      </c>
      <c r="AC65" s="149" t="str">
        <f t="shared" si="77"/>
        <v/>
      </c>
      <c r="AD65" s="149" t="str">
        <f t="shared" si="77"/>
        <v/>
      </c>
      <c r="AE65" s="149" t="str">
        <f t="shared" si="77"/>
        <v/>
      </c>
      <c r="AF65" s="149" t="str">
        <f t="shared" si="77"/>
        <v/>
      </c>
      <c r="AG65" s="149" t="str">
        <f t="shared" si="77"/>
        <v/>
      </c>
      <c r="AH65" s="149" t="str">
        <f t="shared" si="77"/>
        <v/>
      </c>
      <c r="AI65" s="149" t="str">
        <f t="shared" si="77"/>
        <v/>
      </c>
      <c r="AJ65" s="149" t="str">
        <f t="shared" si="77"/>
        <v/>
      </c>
      <c r="AK65" s="149" t="str">
        <f t="shared" si="77"/>
        <v/>
      </c>
      <c r="AL65" s="149" t="str">
        <f t="shared" si="77"/>
        <v/>
      </c>
      <c r="AM65" s="149" t="str">
        <f t="shared" si="77"/>
        <v/>
      </c>
      <c r="AN65" s="149" t="str">
        <f t="shared" si="77"/>
        <v/>
      </c>
      <c r="AO65" s="149" t="str">
        <f t="shared" si="77"/>
        <v/>
      </c>
      <c r="AP65" s="149" t="str">
        <f t="shared" si="77"/>
        <v/>
      </c>
      <c r="AQ65" s="149" t="str">
        <f t="shared" si="77"/>
        <v/>
      </c>
      <c r="AR65" s="149" t="str">
        <f t="shared" ref="AR65:BR65" si="78">IF($C65="","",IF($J65=AR$29,AQ65,AQ65+SUMIF($J$31:$J$130,AR$29,$E$31:$E$130)*($F65/(SUM($F$31:$F$130)-SUMIF($J$31:$J$130,AR$29,$F$31:$F$130)))))</f>
        <v/>
      </c>
      <c r="AS65" s="149" t="str">
        <f t="shared" si="78"/>
        <v/>
      </c>
      <c r="AT65" s="149" t="str">
        <f t="shared" si="78"/>
        <v/>
      </c>
      <c r="AU65" s="149" t="str">
        <f t="shared" si="78"/>
        <v/>
      </c>
      <c r="AV65" s="149" t="str">
        <f t="shared" si="78"/>
        <v/>
      </c>
      <c r="AW65" s="149" t="str">
        <f t="shared" si="78"/>
        <v/>
      </c>
      <c r="AX65" s="149" t="str">
        <f t="shared" si="78"/>
        <v/>
      </c>
      <c r="AY65" s="149" t="str">
        <f t="shared" si="78"/>
        <v/>
      </c>
      <c r="AZ65" s="149" t="str">
        <f t="shared" si="78"/>
        <v/>
      </c>
      <c r="BA65" s="149" t="str">
        <f t="shared" si="78"/>
        <v/>
      </c>
      <c r="BB65" s="149" t="str">
        <f t="shared" si="78"/>
        <v/>
      </c>
      <c r="BC65" s="149" t="str">
        <f t="shared" si="78"/>
        <v/>
      </c>
      <c r="BD65" s="149" t="str">
        <f t="shared" si="78"/>
        <v/>
      </c>
      <c r="BE65" s="149" t="str">
        <f t="shared" si="78"/>
        <v/>
      </c>
      <c r="BF65" s="149" t="str">
        <f t="shared" si="78"/>
        <v/>
      </c>
      <c r="BG65" s="149" t="str">
        <f t="shared" si="78"/>
        <v/>
      </c>
      <c r="BH65" s="149" t="str">
        <f t="shared" si="78"/>
        <v/>
      </c>
      <c r="BI65" s="149" t="str">
        <f t="shared" si="78"/>
        <v/>
      </c>
      <c r="BJ65" s="149" t="str">
        <f t="shared" si="78"/>
        <v/>
      </c>
      <c r="BK65" s="149" t="str">
        <f t="shared" si="78"/>
        <v/>
      </c>
      <c r="BL65" s="149" t="str">
        <f t="shared" si="78"/>
        <v/>
      </c>
      <c r="BM65" s="149" t="str">
        <f t="shared" si="78"/>
        <v/>
      </c>
      <c r="BN65" s="149" t="str">
        <f t="shared" si="78"/>
        <v/>
      </c>
      <c r="BO65" s="149" t="str">
        <f t="shared" si="78"/>
        <v/>
      </c>
      <c r="BP65" s="149" t="str">
        <f t="shared" si="78"/>
        <v/>
      </c>
      <c r="BQ65" s="149" t="str">
        <f t="shared" si="78"/>
        <v/>
      </c>
      <c r="BR65" s="149" t="str">
        <f t="shared" si="78"/>
        <v/>
      </c>
    </row>
    <row r="66" spans="2:70" hidden="1" x14ac:dyDescent="0.3">
      <c r="B66" s="142" t="str">
        <f t="shared" si="7"/>
        <v/>
      </c>
      <c r="C66" s="143" t="str">
        <f>'קיזוזים בגין איחורים'!C66</f>
        <v/>
      </c>
      <c r="D66" s="132" t="str">
        <f>'קיזוזים בגין איחורים'!H66</f>
        <v/>
      </c>
      <c r="E66" s="144"/>
      <c r="F66" s="145" t="str">
        <f t="shared" si="2"/>
        <v/>
      </c>
      <c r="G66" s="146" t="str">
        <f t="shared" si="8"/>
        <v/>
      </c>
      <c r="I66" s="147">
        <f t="shared" ca="1" si="71"/>
        <v>0</v>
      </c>
      <c r="J66" s="148">
        <f ca="1">IF(I66=1,MAX($J$30:J65)+1,0)</f>
        <v>0</v>
      </c>
      <c r="K66" s="149" t="str">
        <f t="shared" si="72"/>
        <v/>
      </c>
      <c r="L66" s="149" t="str">
        <f t="shared" ref="L66:AQ66" si="79">IF($C66="","",IF($J66=L$29,K66,K66+SUMIF($J$31:$J$130,L$29,$E$31:$E$130)*($F66/(SUM($F$31:$F$130)-SUMIF($J$31:$J$130,L$29,$F$31:$F$130)))))</f>
        <v/>
      </c>
      <c r="M66" s="149" t="str">
        <f t="shared" si="79"/>
        <v/>
      </c>
      <c r="N66" s="149" t="str">
        <f t="shared" si="79"/>
        <v/>
      </c>
      <c r="O66" s="149" t="str">
        <f t="shared" si="79"/>
        <v/>
      </c>
      <c r="P66" s="149" t="str">
        <f t="shared" si="79"/>
        <v/>
      </c>
      <c r="Q66" s="149" t="str">
        <f t="shared" si="79"/>
        <v/>
      </c>
      <c r="R66" s="149" t="str">
        <f t="shared" si="79"/>
        <v/>
      </c>
      <c r="S66" s="149" t="str">
        <f t="shared" si="79"/>
        <v/>
      </c>
      <c r="T66" s="149" t="str">
        <f t="shared" si="79"/>
        <v/>
      </c>
      <c r="U66" s="149" t="str">
        <f t="shared" si="79"/>
        <v/>
      </c>
      <c r="V66" s="149" t="str">
        <f t="shared" si="79"/>
        <v/>
      </c>
      <c r="W66" s="149" t="str">
        <f t="shared" si="79"/>
        <v/>
      </c>
      <c r="X66" s="149" t="str">
        <f t="shared" si="79"/>
        <v/>
      </c>
      <c r="Y66" s="149" t="str">
        <f t="shared" si="79"/>
        <v/>
      </c>
      <c r="Z66" s="149" t="str">
        <f t="shared" si="79"/>
        <v/>
      </c>
      <c r="AA66" s="149" t="str">
        <f t="shared" si="79"/>
        <v/>
      </c>
      <c r="AB66" s="149" t="str">
        <f t="shared" si="79"/>
        <v/>
      </c>
      <c r="AC66" s="149" t="str">
        <f t="shared" si="79"/>
        <v/>
      </c>
      <c r="AD66" s="149" t="str">
        <f t="shared" si="79"/>
        <v/>
      </c>
      <c r="AE66" s="149" t="str">
        <f t="shared" si="79"/>
        <v/>
      </c>
      <c r="AF66" s="149" t="str">
        <f t="shared" si="79"/>
        <v/>
      </c>
      <c r="AG66" s="149" t="str">
        <f t="shared" si="79"/>
        <v/>
      </c>
      <c r="AH66" s="149" t="str">
        <f t="shared" si="79"/>
        <v/>
      </c>
      <c r="AI66" s="149" t="str">
        <f t="shared" si="79"/>
        <v/>
      </c>
      <c r="AJ66" s="149" t="str">
        <f t="shared" si="79"/>
        <v/>
      </c>
      <c r="AK66" s="149" t="str">
        <f t="shared" si="79"/>
        <v/>
      </c>
      <c r="AL66" s="149" t="str">
        <f t="shared" si="79"/>
        <v/>
      </c>
      <c r="AM66" s="149" t="str">
        <f t="shared" si="79"/>
        <v/>
      </c>
      <c r="AN66" s="149" t="str">
        <f t="shared" si="79"/>
        <v/>
      </c>
      <c r="AO66" s="149" t="str">
        <f t="shared" si="79"/>
        <v/>
      </c>
      <c r="AP66" s="149" t="str">
        <f t="shared" si="79"/>
        <v/>
      </c>
      <c r="AQ66" s="149" t="str">
        <f t="shared" si="79"/>
        <v/>
      </c>
      <c r="AR66" s="149" t="str">
        <f t="shared" ref="AR66:BR66" si="80">IF($C66="","",IF($J66=AR$29,AQ66,AQ66+SUMIF($J$31:$J$130,AR$29,$E$31:$E$130)*($F66/(SUM($F$31:$F$130)-SUMIF($J$31:$J$130,AR$29,$F$31:$F$130)))))</f>
        <v/>
      </c>
      <c r="AS66" s="149" t="str">
        <f t="shared" si="80"/>
        <v/>
      </c>
      <c r="AT66" s="149" t="str">
        <f t="shared" si="80"/>
        <v/>
      </c>
      <c r="AU66" s="149" t="str">
        <f t="shared" si="80"/>
        <v/>
      </c>
      <c r="AV66" s="149" t="str">
        <f t="shared" si="80"/>
        <v/>
      </c>
      <c r="AW66" s="149" t="str">
        <f t="shared" si="80"/>
        <v/>
      </c>
      <c r="AX66" s="149" t="str">
        <f t="shared" si="80"/>
        <v/>
      </c>
      <c r="AY66" s="149" t="str">
        <f t="shared" si="80"/>
        <v/>
      </c>
      <c r="AZ66" s="149" t="str">
        <f t="shared" si="80"/>
        <v/>
      </c>
      <c r="BA66" s="149" t="str">
        <f t="shared" si="80"/>
        <v/>
      </c>
      <c r="BB66" s="149" t="str">
        <f t="shared" si="80"/>
        <v/>
      </c>
      <c r="BC66" s="149" t="str">
        <f t="shared" si="80"/>
        <v/>
      </c>
      <c r="BD66" s="149" t="str">
        <f t="shared" si="80"/>
        <v/>
      </c>
      <c r="BE66" s="149" t="str">
        <f t="shared" si="80"/>
        <v/>
      </c>
      <c r="BF66" s="149" t="str">
        <f t="shared" si="80"/>
        <v/>
      </c>
      <c r="BG66" s="149" t="str">
        <f t="shared" si="80"/>
        <v/>
      </c>
      <c r="BH66" s="149" t="str">
        <f t="shared" si="80"/>
        <v/>
      </c>
      <c r="BI66" s="149" t="str">
        <f t="shared" si="80"/>
        <v/>
      </c>
      <c r="BJ66" s="149" t="str">
        <f t="shared" si="80"/>
        <v/>
      </c>
      <c r="BK66" s="149" t="str">
        <f t="shared" si="80"/>
        <v/>
      </c>
      <c r="BL66" s="149" t="str">
        <f t="shared" si="80"/>
        <v/>
      </c>
      <c r="BM66" s="149" t="str">
        <f t="shared" si="80"/>
        <v/>
      </c>
      <c r="BN66" s="149" t="str">
        <f t="shared" si="80"/>
        <v/>
      </c>
      <c r="BO66" s="149" t="str">
        <f t="shared" si="80"/>
        <v/>
      </c>
      <c r="BP66" s="149" t="str">
        <f t="shared" si="80"/>
        <v/>
      </c>
      <c r="BQ66" s="149" t="str">
        <f t="shared" si="80"/>
        <v/>
      </c>
      <c r="BR66" s="149" t="str">
        <f t="shared" si="80"/>
        <v/>
      </c>
    </row>
    <row r="67" spans="2:70" hidden="1" x14ac:dyDescent="0.3">
      <c r="B67" s="142" t="str">
        <f t="shared" si="7"/>
        <v/>
      </c>
      <c r="C67" s="143" t="str">
        <f>'קיזוזים בגין איחורים'!C67</f>
        <v/>
      </c>
      <c r="D67" s="132" t="str">
        <f>'קיזוזים בגין איחורים'!H67</f>
        <v/>
      </c>
      <c r="E67" s="144"/>
      <c r="F67" s="145" t="str">
        <f t="shared" si="2"/>
        <v/>
      </c>
      <c r="G67" s="146" t="str">
        <f t="shared" si="8"/>
        <v/>
      </c>
      <c r="I67" s="147">
        <f t="shared" ca="1" si="71"/>
        <v>0</v>
      </c>
      <c r="J67" s="148">
        <f ca="1">IF(I67=1,MAX($J$30:J66)+1,0)</f>
        <v>0</v>
      </c>
      <c r="K67" s="149" t="str">
        <f t="shared" si="72"/>
        <v/>
      </c>
      <c r="L67" s="149" t="str">
        <f t="shared" ref="L67:AQ67" si="81">IF($C67="","",IF($J67=L$29,K67,K67+SUMIF($J$31:$J$130,L$29,$E$31:$E$130)*($F67/(SUM($F$31:$F$130)-SUMIF($J$31:$J$130,L$29,$F$31:$F$130)))))</f>
        <v/>
      </c>
      <c r="M67" s="149" t="str">
        <f t="shared" si="81"/>
        <v/>
      </c>
      <c r="N67" s="149" t="str">
        <f t="shared" si="81"/>
        <v/>
      </c>
      <c r="O67" s="149" t="str">
        <f t="shared" si="81"/>
        <v/>
      </c>
      <c r="P67" s="149" t="str">
        <f t="shared" si="81"/>
        <v/>
      </c>
      <c r="Q67" s="149" t="str">
        <f t="shared" si="81"/>
        <v/>
      </c>
      <c r="R67" s="149" t="str">
        <f t="shared" si="81"/>
        <v/>
      </c>
      <c r="S67" s="149" t="str">
        <f t="shared" si="81"/>
        <v/>
      </c>
      <c r="T67" s="149" t="str">
        <f t="shared" si="81"/>
        <v/>
      </c>
      <c r="U67" s="149" t="str">
        <f t="shared" si="81"/>
        <v/>
      </c>
      <c r="V67" s="149" t="str">
        <f t="shared" si="81"/>
        <v/>
      </c>
      <c r="W67" s="149" t="str">
        <f t="shared" si="81"/>
        <v/>
      </c>
      <c r="X67" s="149" t="str">
        <f t="shared" si="81"/>
        <v/>
      </c>
      <c r="Y67" s="149" t="str">
        <f t="shared" si="81"/>
        <v/>
      </c>
      <c r="Z67" s="149" t="str">
        <f t="shared" si="81"/>
        <v/>
      </c>
      <c r="AA67" s="149" t="str">
        <f t="shared" si="81"/>
        <v/>
      </c>
      <c r="AB67" s="149" t="str">
        <f t="shared" si="81"/>
        <v/>
      </c>
      <c r="AC67" s="149" t="str">
        <f t="shared" si="81"/>
        <v/>
      </c>
      <c r="AD67" s="149" t="str">
        <f t="shared" si="81"/>
        <v/>
      </c>
      <c r="AE67" s="149" t="str">
        <f t="shared" si="81"/>
        <v/>
      </c>
      <c r="AF67" s="149" t="str">
        <f t="shared" si="81"/>
        <v/>
      </c>
      <c r="AG67" s="149" t="str">
        <f t="shared" si="81"/>
        <v/>
      </c>
      <c r="AH67" s="149" t="str">
        <f t="shared" si="81"/>
        <v/>
      </c>
      <c r="AI67" s="149" t="str">
        <f t="shared" si="81"/>
        <v/>
      </c>
      <c r="AJ67" s="149" t="str">
        <f t="shared" si="81"/>
        <v/>
      </c>
      <c r="AK67" s="149" t="str">
        <f t="shared" si="81"/>
        <v/>
      </c>
      <c r="AL67" s="149" t="str">
        <f t="shared" si="81"/>
        <v/>
      </c>
      <c r="AM67" s="149" t="str">
        <f t="shared" si="81"/>
        <v/>
      </c>
      <c r="AN67" s="149" t="str">
        <f t="shared" si="81"/>
        <v/>
      </c>
      <c r="AO67" s="149" t="str">
        <f t="shared" si="81"/>
        <v/>
      </c>
      <c r="AP67" s="149" t="str">
        <f t="shared" si="81"/>
        <v/>
      </c>
      <c r="AQ67" s="149" t="str">
        <f t="shared" si="81"/>
        <v/>
      </c>
      <c r="AR67" s="149" t="str">
        <f t="shared" ref="AR67:BR67" si="82">IF($C67="","",IF($J67=AR$29,AQ67,AQ67+SUMIF($J$31:$J$130,AR$29,$E$31:$E$130)*($F67/(SUM($F$31:$F$130)-SUMIF($J$31:$J$130,AR$29,$F$31:$F$130)))))</f>
        <v/>
      </c>
      <c r="AS67" s="149" t="str">
        <f t="shared" si="82"/>
        <v/>
      </c>
      <c r="AT67" s="149" t="str">
        <f t="shared" si="82"/>
        <v/>
      </c>
      <c r="AU67" s="149" t="str">
        <f t="shared" si="82"/>
        <v/>
      </c>
      <c r="AV67" s="149" t="str">
        <f t="shared" si="82"/>
        <v/>
      </c>
      <c r="AW67" s="149" t="str">
        <f t="shared" si="82"/>
        <v/>
      </c>
      <c r="AX67" s="149" t="str">
        <f t="shared" si="82"/>
        <v/>
      </c>
      <c r="AY67" s="149" t="str">
        <f t="shared" si="82"/>
        <v/>
      </c>
      <c r="AZ67" s="149" t="str">
        <f t="shared" si="82"/>
        <v/>
      </c>
      <c r="BA67" s="149" t="str">
        <f t="shared" si="82"/>
        <v/>
      </c>
      <c r="BB67" s="149" t="str">
        <f t="shared" si="82"/>
        <v/>
      </c>
      <c r="BC67" s="149" t="str">
        <f t="shared" si="82"/>
        <v/>
      </c>
      <c r="BD67" s="149" t="str">
        <f t="shared" si="82"/>
        <v/>
      </c>
      <c r="BE67" s="149" t="str">
        <f t="shared" si="82"/>
        <v/>
      </c>
      <c r="BF67" s="149" t="str">
        <f t="shared" si="82"/>
        <v/>
      </c>
      <c r="BG67" s="149" t="str">
        <f t="shared" si="82"/>
        <v/>
      </c>
      <c r="BH67" s="149" t="str">
        <f t="shared" si="82"/>
        <v/>
      </c>
      <c r="BI67" s="149" t="str">
        <f t="shared" si="82"/>
        <v/>
      </c>
      <c r="BJ67" s="149" t="str">
        <f t="shared" si="82"/>
        <v/>
      </c>
      <c r="BK67" s="149" t="str">
        <f t="shared" si="82"/>
        <v/>
      </c>
      <c r="BL67" s="149" t="str">
        <f t="shared" si="82"/>
        <v/>
      </c>
      <c r="BM67" s="149" t="str">
        <f t="shared" si="82"/>
        <v/>
      </c>
      <c r="BN67" s="149" t="str">
        <f t="shared" si="82"/>
        <v/>
      </c>
      <c r="BO67" s="149" t="str">
        <f t="shared" si="82"/>
        <v/>
      </c>
      <c r="BP67" s="149" t="str">
        <f t="shared" si="82"/>
        <v/>
      </c>
      <c r="BQ67" s="149" t="str">
        <f t="shared" si="82"/>
        <v/>
      </c>
      <c r="BR67" s="149" t="str">
        <f t="shared" si="82"/>
        <v/>
      </c>
    </row>
    <row r="68" spans="2:70" hidden="1" x14ac:dyDescent="0.3">
      <c r="B68" s="142" t="str">
        <f t="shared" si="7"/>
        <v/>
      </c>
      <c r="C68" s="143" t="str">
        <f>'קיזוזים בגין איחורים'!C68</f>
        <v/>
      </c>
      <c r="D68" s="132" t="str">
        <f>'קיזוזים בגין איחורים'!H68</f>
        <v/>
      </c>
      <c r="E68" s="144"/>
      <c r="F68" s="145" t="str">
        <f t="shared" si="2"/>
        <v/>
      </c>
      <c r="G68" s="146" t="str">
        <f t="shared" si="8"/>
        <v/>
      </c>
      <c r="I68" s="147">
        <f t="shared" ca="1" si="71"/>
        <v>0</v>
      </c>
      <c r="J68" s="148">
        <f ca="1">IF(I68=1,MAX($J$30:J67)+1,0)</f>
        <v>0</v>
      </c>
      <c r="K68" s="149" t="str">
        <f t="shared" si="72"/>
        <v/>
      </c>
      <c r="L68" s="149" t="str">
        <f t="shared" ref="L68:AQ68" si="83">IF($C68="","",IF($J68=L$29,K68,K68+SUMIF($J$31:$J$130,L$29,$E$31:$E$130)*($F68/(SUM($F$31:$F$130)-SUMIF($J$31:$J$130,L$29,$F$31:$F$130)))))</f>
        <v/>
      </c>
      <c r="M68" s="149" t="str">
        <f t="shared" si="83"/>
        <v/>
      </c>
      <c r="N68" s="149" t="str">
        <f t="shared" si="83"/>
        <v/>
      </c>
      <c r="O68" s="149" t="str">
        <f t="shared" si="83"/>
        <v/>
      </c>
      <c r="P68" s="149" t="str">
        <f t="shared" si="83"/>
        <v/>
      </c>
      <c r="Q68" s="149" t="str">
        <f t="shared" si="83"/>
        <v/>
      </c>
      <c r="R68" s="149" t="str">
        <f t="shared" si="83"/>
        <v/>
      </c>
      <c r="S68" s="149" t="str">
        <f t="shared" si="83"/>
        <v/>
      </c>
      <c r="T68" s="149" t="str">
        <f t="shared" si="83"/>
        <v/>
      </c>
      <c r="U68" s="149" t="str">
        <f t="shared" si="83"/>
        <v/>
      </c>
      <c r="V68" s="149" t="str">
        <f t="shared" si="83"/>
        <v/>
      </c>
      <c r="W68" s="149" t="str">
        <f t="shared" si="83"/>
        <v/>
      </c>
      <c r="X68" s="149" t="str">
        <f t="shared" si="83"/>
        <v/>
      </c>
      <c r="Y68" s="149" t="str">
        <f t="shared" si="83"/>
        <v/>
      </c>
      <c r="Z68" s="149" t="str">
        <f t="shared" si="83"/>
        <v/>
      </c>
      <c r="AA68" s="149" t="str">
        <f t="shared" si="83"/>
        <v/>
      </c>
      <c r="AB68" s="149" t="str">
        <f t="shared" si="83"/>
        <v/>
      </c>
      <c r="AC68" s="149" t="str">
        <f t="shared" si="83"/>
        <v/>
      </c>
      <c r="AD68" s="149" t="str">
        <f t="shared" si="83"/>
        <v/>
      </c>
      <c r="AE68" s="149" t="str">
        <f t="shared" si="83"/>
        <v/>
      </c>
      <c r="AF68" s="149" t="str">
        <f t="shared" si="83"/>
        <v/>
      </c>
      <c r="AG68" s="149" t="str">
        <f t="shared" si="83"/>
        <v/>
      </c>
      <c r="AH68" s="149" t="str">
        <f t="shared" si="83"/>
        <v/>
      </c>
      <c r="AI68" s="149" t="str">
        <f t="shared" si="83"/>
        <v/>
      </c>
      <c r="AJ68" s="149" t="str">
        <f t="shared" si="83"/>
        <v/>
      </c>
      <c r="AK68" s="149" t="str">
        <f t="shared" si="83"/>
        <v/>
      </c>
      <c r="AL68" s="149" t="str">
        <f t="shared" si="83"/>
        <v/>
      </c>
      <c r="AM68" s="149" t="str">
        <f t="shared" si="83"/>
        <v/>
      </c>
      <c r="AN68" s="149" t="str">
        <f t="shared" si="83"/>
        <v/>
      </c>
      <c r="AO68" s="149" t="str">
        <f t="shared" si="83"/>
        <v/>
      </c>
      <c r="AP68" s="149" t="str">
        <f t="shared" si="83"/>
        <v/>
      </c>
      <c r="AQ68" s="149" t="str">
        <f t="shared" si="83"/>
        <v/>
      </c>
      <c r="AR68" s="149" t="str">
        <f t="shared" ref="AR68:BR68" si="84">IF($C68="","",IF($J68=AR$29,AQ68,AQ68+SUMIF($J$31:$J$130,AR$29,$E$31:$E$130)*($F68/(SUM($F$31:$F$130)-SUMIF($J$31:$J$130,AR$29,$F$31:$F$130)))))</f>
        <v/>
      </c>
      <c r="AS68" s="149" t="str">
        <f t="shared" si="84"/>
        <v/>
      </c>
      <c r="AT68" s="149" t="str">
        <f t="shared" si="84"/>
        <v/>
      </c>
      <c r="AU68" s="149" t="str">
        <f t="shared" si="84"/>
        <v/>
      </c>
      <c r="AV68" s="149" t="str">
        <f t="shared" si="84"/>
        <v/>
      </c>
      <c r="AW68" s="149" t="str">
        <f t="shared" si="84"/>
        <v/>
      </c>
      <c r="AX68" s="149" t="str">
        <f t="shared" si="84"/>
        <v/>
      </c>
      <c r="AY68" s="149" t="str">
        <f t="shared" si="84"/>
        <v/>
      </c>
      <c r="AZ68" s="149" t="str">
        <f t="shared" si="84"/>
        <v/>
      </c>
      <c r="BA68" s="149" t="str">
        <f t="shared" si="84"/>
        <v/>
      </c>
      <c r="BB68" s="149" t="str">
        <f t="shared" si="84"/>
        <v/>
      </c>
      <c r="BC68" s="149" t="str">
        <f t="shared" si="84"/>
        <v/>
      </c>
      <c r="BD68" s="149" t="str">
        <f t="shared" si="84"/>
        <v/>
      </c>
      <c r="BE68" s="149" t="str">
        <f t="shared" si="84"/>
        <v/>
      </c>
      <c r="BF68" s="149" t="str">
        <f t="shared" si="84"/>
        <v/>
      </c>
      <c r="BG68" s="149" t="str">
        <f t="shared" si="84"/>
        <v/>
      </c>
      <c r="BH68" s="149" t="str">
        <f t="shared" si="84"/>
        <v/>
      </c>
      <c r="BI68" s="149" t="str">
        <f t="shared" si="84"/>
        <v/>
      </c>
      <c r="BJ68" s="149" t="str">
        <f t="shared" si="84"/>
        <v/>
      </c>
      <c r="BK68" s="149" t="str">
        <f t="shared" si="84"/>
        <v/>
      </c>
      <c r="BL68" s="149" t="str">
        <f t="shared" si="84"/>
        <v/>
      </c>
      <c r="BM68" s="149" t="str">
        <f t="shared" si="84"/>
        <v/>
      </c>
      <c r="BN68" s="149" t="str">
        <f t="shared" si="84"/>
        <v/>
      </c>
      <c r="BO68" s="149" t="str">
        <f t="shared" si="84"/>
        <v/>
      </c>
      <c r="BP68" s="149" t="str">
        <f t="shared" si="84"/>
        <v/>
      </c>
      <c r="BQ68" s="149" t="str">
        <f t="shared" si="84"/>
        <v/>
      </c>
      <c r="BR68" s="149" t="str">
        <f t="shared" si="84"/>
        <v/>
      </c>
    </row>
    <row r="69" spans="2:70" hidden="1" x14ac:dyDescent="0.3">
      <c r="B69" s="142" t="str">
        <f t="shared" si="7"/>
        <v/>
      </c>
      <c r="C69" s="143" t="str">
        <f>'קיזוזים בגין איחורים'!C69</f>
        <v/>
      </c>
      <c r="D69" s="132" t="str">
        <f>'קיזוזים בגין איחורים'!H69</f>
        <v/>
      </c>
      <c r="E69" s="144"/>
      <c r="F69" s="145" t="str">
        <f t="shared" si="2"/>
        <v/>
      </c>
      <c r="G69" s="146" t="str">
        <f t="shared" si="8"/>
        <v/>
      </c>
      <c r="I69" s="147">
        <f t="shared" ca="1" si="71"/>
        <v>0</v>
      </c>
      <c r="J69" s="148">
        <f ca="1">IF(I69=1,MAX($J$30:J68)+1,0)</f>
        <v>0</v>
      </c>
      <c r="K69" s="149" t="str">
        <f t="shared" si="72"/>
        <v/>
      </c>
      <c r="L69" s="149" t="str">
        <f t="shared" ref="L69:AQ69" si="85">IF($C69="","",IF($J69=L$29,K69,K69+SUMIF($J$31:$J$130,L$29,$E$31:$E$130)*($F69/(SUM($F$31:$F$130)-SUMIF($J$31:$J$130,L$29,$F$31:$F$130)))))</f>
        <v/>
      </c>
      <c r="M69" s="149" t="str">
        <f t="shared" si="85"/>
        <v/>
      </c>
      <c r="N69" s="149" t="str">
        <f t="shared" si="85"/>
        <v/>
      </c>
      <c r="O69" s="149" t="str">
        <f t="shared" si="85"/>
        <v/>
      </c>
      <c r="P69" s="149" t="str">
        <f t="shared" si="85"/>
        <v/>
      </c>
      <c r="Q69" s="149" t="str">
        <f t="shared" si="85"/>
        <v/>
      </c>
      <c r="R69" s="149" t="str">
        <f t="shared" si="85"/>
        <v/>
      </c>
      <c r="S69" s="149" t="str">
        <f t="shared" si="85"/>
        <v/>
      </c>
      <c r="T69" s="149" t="str">
        <f t="shared" si="85"/>
        <v/>
      </c>
      <c r="U69" s="149" t="str">
        <f t="shared" si="85"/>
        <v/>
      </c>
      <c r="V69" s="149" t="str">
        <f t="shared" si="85"/>
        <v/>
      </c>
      <c r="W69" s="149" t="str">
        <f t="shared" si="85"/>
        <v/>
      </c>
      <c r="X69" s="149" t="str">
        <f t="shared" si="85"/>
        <v/>
      </c>
      <c r="Y69" s="149" t="str">
        <f t="shared" si="85"/>
        <v/>
      </c>
      <c r="Z69" s="149" t="str">
        <f t="shared" si="85"/>
        <v/>
      </c>
      <c r="AA69" s="149" t="str">
        <f t="shared" si="85"/>
        <v/>
      </c>
      <c r="AB69" s="149" t="str">
        <f t="shared" si="85"/>
        <v/>
      </c>
      <c r="AC69" s="149" t="str">
        <f t="shared" si="85"/>
        <v/>
      </c>
      <c r="AD69" s="149" t="str">
        <f t="shared" si="85"/>
        <v/>
      </c>
      <c r="AE69" s="149" t="str">
        <f t="shared" si="85"/>
        <v/>
      </c>
      <c r="AF69" s="149" t="str">
        <f t="shared" si="85"/>
        <v/>
      </c>
      <c r="AG69" s="149" t="str">
        <f t="shared" si="85"/>
        <v/>
      </c>
      <c r="AH69" s="149" t="str">
        <f t="shared" si="85"/>
        <v/>
      </c>
      <c r="AI69" s="149" t="str">
        <f t="shared" si="85"/>
        <v/>
      </c>
      <c r="AJ69" s="149" t="str">
        <f t="shared" si="85"/>
        <v/>
      </c>
      <c r="AK69" s="149" t="str">
        <f t="shared" si="85"/>
        <v/>
      </c>
      <c r="AL69" s="149" t="str">
        <f t="shared" si="85"/>
        <v/>
      </c>
      <c r="AM69" s="149" t="str">
        <f t="shared" si="85"/>
        <v/>
      </c>
      <c r="AN69" s="149" t="str">
        <f t="shared" si="85"/>
        <v/>
      </c>
      <c r="AO69" s="149" t="str">
        <f t="shared" si="85"/>
        <v/>
      </c>
      <c r="AP69" s="149" t="str">
        <f t="shared" si="85"/>
        <v/>
      </c>
      <c r="AQ69" s="149" t="str">
        <f t="shared" si="85"/>
        <v/>
      </c>
      <c r="AR69" s="149" t="str">
        <f t="shared" ref="AR69:BR69" si="86">IF($C69="","",IF($J69=AR$29,AQ69,AQ69+SUMIF($J$31:$J$130,AR$29,$E$31:$E$130)*($F69/(SUM($F$31:$F$130)-SUMIF($J$31:$J$130,AR$29,$F$31:$F$130)))))</f>
        <v/>
      </c>
      <c r="AS69" s="149" t="str">
        <f t="shared" si="86"/>
        <v/>
      </c>
      <c r="AT69" s="149" t="str">
        <f t="shared" si="86"/>
        <v/>
      </c>
      <c r="AU69" s="149" t="str">
        <f t="shared" si="86"/>
        <v/>
      </c>
      <c r="AV69" s="149" t="str">
        <f t="shared" si="86"/>
        <v/>
      </c>
      <c r="AW69" s="149" t="str">
        <f t="shared" si="86"/>
        <v/>
      </c>
      <c r="AX69" s="149" t="str">
        <f t="shared" si="86"/>
        <v/>
      </c>
      <c r="AY69" s="149" t="str">
        <f t="shared" si="86"/>
        <v/>
      </c>
      <c r="AZ69" s="149" t="str">
        <f t="shared" si="86"/>
        <v/>
      </c>
      <c r="BA69" s="149" t="str">
        <f t="shared" si="86"/>
        <v/>
      </c>
      <c r="BB69" s="149" t="str">
        <f t="shared" si="86"/>
        <v/>
      </c>
      <c r="BC69" s="149" t="str">
        <f t="shared" si="86"/>
        <v/>
      </c>
      <c r="BD69" s="149" t="str">
        <f t="shared" si="86"/>
        <v/>
      </c>
      <c r="BE69" s="149" t="str">
        <f t="shared" si="86"/>
        <v/>
      </c>
      <c r="BF69" s="149" t="str">
        <f t="shared" si="86"/>
        <v/>
      </c>
      <c r="BG69" s="149" t="str">
        <f t="shared" si="86"/>
        <v/>
      </c>
      <c r="BH69" s="149" t="str">
        <f t="shared" si="86"/>
        <v/>
      </c>
      <c r="BI69" s="149" t="str">
        <f t="shared" si="86"/>
        <v/>
      </c>
      <c r="BJ69" s="149" t="str">
        <f t="shared" si="86"/>
        <v/>
      </c>
      <c r="BK69" s="149" t="str">
        <f t="shared" si="86"/>
        <v/>
      </c>
      <c r="BL69" s="149" t="str">
        <f t="shared" si="86"/>
        <v/>
      </c>
      <c r="BM69" s="149" t="str">
        <f t="shared" si="86"/>
        <v/>
      </c>
      <c r="BN69" s="149" t="str">
        <f t="shared" si="86"/>
        <v/>
      </c>
      <c r="BO69" s="149" t="str">
        <f t="shared" si="86"/>
        <v/>
      </c>
      <c r="BP69" s="149" t="str">
        <f t="shared" si="86"/>
        <v/>
      </c>
      <c r="BQ69" s="149" t="str">
        <f t="shared" si="86"/>
        <v/>
      </c>
      <c r="BR69" s="149" t="str">
        <f t="shared" si="86"/>
        <v/>
      </c>
    </row>
    <row r="70" spans="2:70" hidden="1" x14ac:dyDescent="0.3">
      <c r="B70" s="142" t="str">
        <f t="shared" si="7"/>
        <v/>
      </c>
      <c r="C70" s="143" t="str">
        <f>'קיזוזים בגין איחורים'!C70</f>
        <v/>
      </c>
      <c r="D70" s="132" t="str">
        <f>'קיזוזים בגין איחורים'!H70</f>
        <v/>
      </c>
      <c r="E70" s="144"/>
      <c r="F70" s="145" t="str">
        <f t="shared" si="2"/>
        <v/>
      </c>
      <c r="G70" s="146" t="str">
        <f t="shared" si="8"/>
        <v/>
      </c>
      <c r="I70" s="147">
        <f t="shared" ca="1" si="71"/>
        <v>0</v>
      </c>
      <c r="J70" s="148">
        <f ca="1">IF(I70=1,MAX($J$30:J69)+1,0)</f>
        <v>0</v>
      </c>
      <c r="K70" s="149" t="str">
        <f t="shared" si="72"/>
        <v/>
      </c>
      <c r="L70" s="149" t="str">
        <f t="shared" ref="L70:AQ70" si="87">IF($C70="","",IF($J70=L$29,K70,K70+SUMIF($J$31:$J$130,L$29,$E$31:$E$130)*($F70/(SUM($F$31:$F$130)-SUMIF($J$31:$J$130,L$29,$F$31:$F$130)))))</f>
        <v/>
      </c>
      <c r="M70" s="149" t="str">
        <f t="shared" si="87"/>
        <v/>
      </c>
      <c r="N70" s="149" t="str">
        <f t="shared" si="87"/>
        <v/>
      </c>
      <c r="O70" s="149" t="str">
        <f t="shared" si="87"/>
        <v/>
      </c>
      <c r="P70" s="149" t="str">
        <f t="shared" si="87"/>
        <v/>
      </c>
      <c r="Q70" s="149" t="str">
        <f t="shared" si="87"/>
        <v/>
      </c>
      <c r="R70" s="149" t="str">
        <f t="shared" si="87"/>
        <v/>
      </c>
      <c r="S70" s="149" t="str">
        <f t="shared" si="87"/>
        <v/>
      </c>
      <c r="T70" s="149" t="str">
        <f t="shared" si="87"/>
        <v/>
      </c>
      <c r="U70" s="149" t="str">
        <f t="shared" si="87"/>
        <v/>
      </c>
      <c r="V70" s="149" t="str">
        <f t="shared" si="87"/>
        <v/>
      </c>
      <c r="W70" s="149" t="str">
        <f t="shared" si="87"/>
        <v/>
      </c>
      <c r="X70" s="149" t="str">
        <f t="shared" si="87"/>
        <v/>
      </c>
      <c r="Y70" s="149" t="str">
        <f t="shared" si="87"/>
        <v/>
      </c>
      <c r="Z70" s="149" t="str">
        <f t="shared" si="87"/>
        <v/>
      </c>
      <c r="AA70" s="149" t="str">
        <f t="shared" si="87"/>
        <v/>
      </c>
      <c r="AB70" s="149" t="str">
        <f t="shared" si="87"/>
        <v/>
      </c>
      <c r="AC70" s="149" t="str">
        <f t="shared" si="87"/>
        <v/>
      </c>
      <c r="AD70" s="149" t="str">
        <f t="shared" si="87"/>
        <v/>
      </c>
      <c r="AE70" s="149" t="str">
        <f t="shared" si="87"/>
        <v/>
      </c>
      <c r="AF70" s="149" t="str">
        <f t="shared" si="87"/>
        <v/>
      </c>
      <c r="AG70" s="149" t="str">
        <f t="shared" si="87"/>
        <v/>
      </c>
      <c r="AH70" s="149" t="str">
        <f t="shared" si="87"/>
        <v/>
      </c>
      <c r="AI70" s="149" t="str">
        <f t="shared" si="87"/>
        <v/>
      </c>
      <c r="AJ70" s="149" t="str">
        <f t="shared" si="87"/>
        <v/>
      </c>
      <c r="AK70" s="149" t="str">
        <f t="shared" si="87"/>
        <v/>
      </c>
      <c r="AL70" s="149" t="str">
        <f t="shared" si="87"/>
        <v/>
      </c>
      <c r="AM70" s="149" t="str">
        <f t="shared" si="87"/>
        <v/>
      </c>
      <c r="AN70" s="149" t="str">
        <f t="shared" si="87"/>
        <v/>
      </c>
      <c r="AO70" s="149" t="str">
        <f t="shared" si="87"/>
        <v/>
      </c>
      <c r="AP70" s="149" t="str">
        <f t="shared" si="87"/>
        <v/>
      </c>
      <c r="AQ70" s="149" t="str">
        <f t="shared" si="87"/>
        <v/>
      </c>
      <c r="AR70" s="149" t="str">
        <f t="shared" ref="AR70:BR70" si="88">IF($C70="","",IF($J70=AR$29,AQ70,AQ70+SUMIF($J$31:$J$130,AR$29,$E$31:$E$130)*($F70/(SUM($F$31:$F$130)-SUMIF($J$31:$J$130,AR$29,$F$31:$F$130)))))</f>
        <v/>
      </c>
      <c r="AS70" s="149" t="str">
        <f t="shared" si="88"/>
        <v/>
      </c>
      <c r="AT70" s="149" t="str">
        <f t="shared" si="88"/>
        <v/>
      </c>
      <c r="AU70" s="149" t="str">
        <f t="shared" si="88"/>
        <v/>
      </c>
      <c r="AV70" s="149" t="str">
        <f t="shared" si="88"/>
        <v/>
      </c>
      <c r="AW70" s="149" t="str">
        <f t="shared" si="88"/>
        <v/>
      </c>
      <c r="AX70" s="149" t="str">
        <f t="shared" si="88"/>
        <v/>
      </c>
      <c r="AY70" s="149" t="str">
        <f t="shared" si="88"/>
        <v/>
      </c>
      <c r="AZ70" s="149" t="str">
        <f t="shared" si="88"/>
        <v/>
      </c>
      <c r="BA70" s="149" t="str">
        <f t="shared" si="88"/>
        <v/>
      </c>
      <c r="BB70" s="149" t="str">
        <f t="shared" si="88"/>
        <v/>
      </c>
      <c r="BC70" s="149" t="str">
        <f t="shared" si="88"/>
        <v/>
      </c>
      <c r="BD70" s="149" t="str">
        <f t="shared" si="88"/>
        <v/>
      </c>
      <c r="BE70" s="149" t="str">
        <f t="shared" si="88"/>
        <v/>
      </c>
      <c r="BF70" s="149" t="str">
        <f t="shared" si="88"/>
        <v/>
      </c>
      <c r="BG70" s="149" t="str">
        <f t="shared" si="88"/>
        <v/>
      </c>
      <c r="BH70" s="149" t="str">
        <f t="shared" si="88"/>
        <v/>
      </c>
      <c r="BI70" s="149" t="str">
        <f t="shared" si="88"/>
        <v/>
      </c>
      <c r="BJ70" s="149" t="str">
        <f t="shared" si="88"/>
        <v/>
      </c>
      <c r="BK70" s="149" t="str">
        <f t="shared" si="88"/>
        <v/>
      </c>
      <c r="BL70" s="149" t="str">
        <f t="shared" si="88"/>
        <v/>
      </c>
      <c r="BM70" s="149" t="str">
        <f t="shared" si="88"/>
        <v/>
      </c>
      <c r="BN70" s="149" t="str">
        <f t="shared" si="88"/>
        <v/>
      </c>
      <c r="BO70" s="149" t="str">
        <f t="shared" si="88"/>
        <v/>
      </c>
      <c r="BP70" s="149" t="str">
        <f t="shared" si="88"/>
        <v/>
      </c>
      <c r="BQ70" s="149" t="str">
        <f t="shared" si="88"/>
        <v/>
      </c>
      <c r="BR70" s="149" t="str">
        <f t="shared" si="88"/>
        <v/>
      </c>
    </row>
    <row r="71" spans="2:70" hidden="1" x14ac:dyDescent="0.3">
      <c r="B71" s="142" t="str">
        <f t="shared" si="7"/>
        <v/>
      </c>
      <c r="C71" s="143" t="str">
        <f>'קיזוזים בגין איחורים'!C71</f>
        <v/>
      </c>
      <c r="D71" s="132" t="str">
        <f>'קיזוזים בגין איחורים'!H71</f>
        <v/>
      </c>
      <c r="E71" s="144"/>
      <c r="F71" s="145" t="str">
        <f t="shared" si="2"/>
        <v/>
      </c>
      <c r="G71" s="146" t="str">
        <f t="shared" si="8"/>
        <v/>
      </c>
      <c r="I71" s="147">
        <f t="shared" ca="1" si="71"/>
        <v>0</v>
      </c>
      <c r="J71" s="148">
        <f ca="1">IF(I71=1,MAX($J$30:J70)+1,0)</f>
        <v>0</v>
      </c>
      <c r="K71" s="149" t="str">
        <f t="shared" si="72"/>
        <v/>
      </c>
      <c r="L71" s="149" t="str">
        <f t="shared" ref="L71:AQ71" si="89">IF($C71="","",IF($J71=L$29,K71,K71+SUMIF($J$31:$J$130,L$29,$E$31:$E$130)*($F71/(SUM($F$31:$F$130)-SUMIF($J$31:$J$130,L$29,$F$31:$F$130)))))</f>
        <v/>
      </c>
      <c r="M71" s="149" t="str">
        <f t="shared" si="89"/>
        <v/>
      </c>
      <c r="N71" s="149" t="str">
        <f t="shared" si="89"/>
        <v/>
      </c>
      <c r="O71" s="149" t="str">
        <f t="shared" si="89"/>
        <v/>
      </c>
      <c r="P71" s="149" t="str">
        <f t="shared" si="89"/>
        <v/>
      </c>
      <c r="Q71" s="149" t="str">
        <f t="shared" si="89"/>
        <v/>
      </c>
      <c r="R71" s="149" t="str">
        <f t="shared" si="89"/>
        <v/>
      </c>
      <c r="S71" s="149" t="str">
        <f t="shared" si="89"/>
        <v/>
      </c>
      <c r="T71" s="149" t="str">
        <f t="shared" si="89"/>
        <v/>
      </c>
      <c r="U71" s="149" t="str">
        <f t="shared" si="89"/>
        <v/>
      </c>
      <c r="V71" s="149" t="str">
        <f t="shared" si="89"/>
        <v/>
      </c>
      <c r="W71" s="149" t="str">
        <f t="shared" si="89"/>
        <v/>
      </c>
      <c r="X71" s="149" t="str">
        <f t="shared" si="89"/>
        <v/>
      </c>
      <c r="Y71" s="149" t="str">
        <f t="shared" si="89"/>
        <v/>
      </c>
      <c r="Z71" s="149" t="str">
        <f t="shared" si="89"/>
        <v/>
      </c>
      <c r="AA71" s="149" t="str">
        <f t="shared" si="89"/>
        <v/>
      </c>
      <c r="AB71" s="149" t="str">
        <f t="shared" si="89"/>
        <v/>
      </c>
      <c r="AC71" s="149" t="str">
        <f t="shared" si="89"/>
        <v/>
      </c>
      <c r="AD71" s="149" t="str">
        <f t="shared" si="89"/>
        <v/>
      </c>
      <c r="AE71" s="149" t="str">
        <f t="shared" si="89"/>
        <v/>
      </c>
      <c r="AF71" s="149" t="str">
        <f t="shared" si="89"/>
        <v/>
      </c>
      <c r="AG71" s="149" t="str">
        <f t="shared" si="89"/>
        <v/>
      </c>
      <c r="AH71" s="149" t="str">
        <f t="shared" si="89"/>
        <v/>
      </c>
      <c r="AI71" s="149" t="str">
        <f t="shared" si="89"/>
        <v/>
      </c>
      <c r="AJ71" s="149" t="str">
        <f t="shared" si="89"/>
        <v/>
      </c>
      <c r="AK71" s="149" t="str">
        <f t="shared" si="89"/>
        <v/>
      </c>
      <c r="AL71" s="149" t="str">
        <f t="shared" si="89"/>
        <v/>
      </c>
      <c r="AM71" s="149" t="str">
        <f t="shared" si="89"/>
        <v/>
      </c>
      <c r="AN71" s="149" t="str">
        <f t="shared" si="89"/>
        <v/>
      </c>
      <c r="AO71" s="149" t="str">
        <f t="shared" si="89"/>
        <v/>
      </c>
      <c r="AP71" s="149" t="str">
        <f t="shared" si="89"/>
        <v/>
      </c>
      <c r="AQ71" s="149" t="str">
        <f t="shared" si="89"/>
        <v/>
      </c>
      <c r="AR71" s="149" t="str">
        <f t="shared" ref="AR71:BR71" si="90">IF($C71="","",IF($J71=AR$29,AQ71,AQ71+SUMIF($J$31:$J$130,AR$29,$E$31:$E$130)*($F71/(SUM($F$31:$F$130)-SUMIF($J$31:$J$130,AR$29,$F$31:$F$130)))))</f>
        <v/>
      </c>
      <c r="AS71" s="149" t="str">
        <f t="shared" si="90"/>
        <v/>
      </c>
      <c r="AT71" s="149" t="str">
        <f t="shared" si="90"/>
        <v/>
      </c>
      <c r="AU71" s="149" t="str">
        <f t="shared" si="90"/>
        <v/>
      </c>
      <c r="AV71" s="149" t="str">
        <f t="shared" si="90"/>
        <v/>
      </c>
      <c r="AW71" s="149" t="str">
        <f t="shared" si="90"/>
        <v/>
      </c>
      <c r="AX71" s="149" t="str">
        <f t="shared" si="90"/>
        <v/>
      </c>
      <c r="AY71" s="149" t="str">
        <f t="shared" si="90"/>
        <v/>
      </c>
      <c r="AZ71" s="149" t="str">
        <f t="shared" si="90"/>
        <v/>
      </c>
      <c r="BA71" s="149" t="str">
        <f t="shared" si="90"/>
        <v/>
      </c>
      <c r="BB71" s="149" t="str">
        <f t="shared" si="90"/>
        <v/>
      </c>
      <c r="BC71" s="149" t="str">
        <f t="shared" si="90"/>
        <v/>
      </c>
      <c r="BD71" s="149" t="str">
        <f t="shared" si="90"/>
        <v/>
      </c>
      <c r="BE71" s="149" t="str">
        <f t="shared" si="90"/>
        <v/>
      </c>
      <c r="BF71" s="149" t="str">
        <f t="shared" si="90"/>
        <v/>
      </c>
      <c r="BG71" s="149" t="str">
        <f t="shared" si="90"/>
        <v/>
      </c>
      <c r="BH71" s="149" t="str">
        <f t="shared" si="90"/>
        <v/>
      </c>
      <c r="BI71" s="149" t="str">
        <f t="shared" si="90"/>
        <v/>
      </c>
      <c r="BJ71" s="149" t="str">
        <f t="shared" si="90"/>
        <v/>
      </c>
      <c r="BK71" s="149" t="str">
        <f t="shared" si="90"/>
        <v/>
      </c>
      <c r="BL71" s="149" t="str">
        <f t="shared" si="90"/>
        <v/>
      </c>
      <c r="BM71" s="149" t="str">
        <f t="shared" si="90"/>
        <v/>
      </c>
      <c r="BN71" s="149" t="str">
        <f t="shared" si="90"/>
        <v/>
      </c>
      <c r="BO71" s="149" t="str">
        <f t="shared" si="90"/>
        <v/>
      </c>
      <c r="BP71" s="149" t="str">
        <f t="shared" si="90"/>
        <v/>
      </c>
      <c r="BQ71" s="149" t="str">
        <f t="shared" si="90"/>
        <v/>
      </c>
      <c r="BR71" s="149" t="str">
        <f t="shared" si="90"/>
        <v/>
      </c>
    </row>
    <row r="72" spans="2:70" hidden="1" x14ac:dyDescent="0.3">
      <c r="B72" s="142" t="str">
        <f t="shared" si="7"/>
        <v/>
      </c>
      <c r="C72" s="143" t="str">
        <f>'קיזוזים בגין איחורים'!C72</f>
        <v/>
      </c>
      <c r="D72" s="132" t="str">
        <f>'קיזוזים בגין איחורים'!H72</f>
        <v/>
      </c>
      <c r="E72" s="144"/>
      <c r="F72" s="145" t="str">
        <f t="shared" si="2"/>
        <v/>
      </c>
      <c r="G72" s="146" t="str">
        <f t="shared" si="8"/>
        <v/>
      </c>
      <c r="I72" s="147">
        <f t="shared" ca="1" si="71"/>
        <v>0</v>
      </c>
      <c r="J72" s="148">
        <f ca="1">IF(I72=1,MAX($J$30:J71)+1,0)</f>
        <v>0</v>
      </c>
      <c r="K72" s="149" t="str">
        <f t="shared" si="72"/>
        <v/>
      </c>
      <c r="L72" s="149" t="str">
        <f t="shared" ref="L72:AQ72" si="91">IF($C72="","",IF($J72=L$29,K72,K72+SUMIF($J$31:$J$130,L$29,$E$31:$E$130)*($F72/(SUM($F$31:$F$130)-SUMIF($J$31:$J$130,L$29,$F$31:$F$130)))))</f>
        <v/>
      </c>
      <c r="M72" s="149" t="str">
        <f t="shared" si="91"/>
        <v/>
      </c>
      <c r="N72" s="149" t="str">
        <f t="shared" si="91"/>
        <v/>
      </c>
      <c r="O72" s="149" t="str">
        <f t="shared" si="91"/>
        <v/>
      </c>
      <c r="P72" s="149" t="str">
        <f t="shared" si="91"/>
        <v/>
      </c>
      <c r="Q72" s="149" t="str">
        <f t="shared" si="91"/>
        <v/>
      </c>
      <c r="R72" s="149" t="str">
        <f t="shared" si="91"/>
        <v/>
      </c>
      <c r="S72" s="149" t="str">
        <f t="shared" si="91"/>
        <v/>
      </c>
      <c r="T72" s="149" t="str">
        <f t="shared" si="91"/>
        <v/>
      </c>
      <c r="U72" s="149" t="str">
        <f t="shared" si="91"/>
        <v/>
      </c>
      <c r="V72" s="149" t="str">
        <f t="shared" si="91"/>
        <v/>
      </c>
      <c r="W72" s="149" t="str">
        <f t="shared" si="91"/>
        <v/>
      </c>
      <c r="X72" s="149" t="str">
        <f t="shared" si="91"/>
        <v/>
      </c>
      <c r="Y72" s="149" t="str">
        <f t="shared" si="91"/>
        <v/>
      </c>
      <c r="Z72" s="149" t="str">
        <f t="shared" si="91"/>
        <v/>
      </c>
      <c r="AA72" s="149" t="str">
        <f t="shared" si="91"/>
        <v/>
      </c>
      <c r="AB72" s="149" t="str">
        <f t="shared" si="91"/>
        <v/>
      </c>
      <c r="AC72" s="149" t="str">
        <f t="shared" si="91"/>
        <v/>
      </c>
      <c r="AD72" s="149" t="str">
        <f t="shared" si="91"/>
        <v/>
      </c>
      <c r="AE72" s="149" t="str">
        <f t="shared" si="91"/>
        <v/>
      </c>
      <c r="AF72" s="149" t="str">
        <f t="shared" si="91"/>
        <v/>
      </c>
      <c r="AG72" s="149" t="str">
        <f t="shared" si="91"/>
        <v/>
      </c>
      <c r="AH72" s="149" t="str">
        <f t="shared" si="91"/>
        <v/>
      </c>
      <c r="AI72" s="149" t="str">
        <f t="shared" si="91"/>
        <v/>
      </c>
      <c r="AJ72" s="149" t="str">
        <f t="shared" si="91"/>
        <v/>
      </c>
      <c r="AK72" s="149" t="str">
        <f t="shared" si="91"/>
        <v/>
      </c>
      <c r="AL72" s="149" t="str">
        <f t="shared" si="91"/>
        <v/>
      </c>
      <c r="AM72" s="149" t="str">
        <f t="shared" si="91"/>
        <v/>
      </c>
      <c r="AN72" s="149" t="str">
        <f t="shared" si="91"/>
        <v/>
      </c>
      <c r="AO72" s="149" t="str">
        <f t="shared" si="91"/>
        <v/>
      </c>
      <c r="AP72" s="149" t="str">
        <f t="shared" si="91"/>
        <v/>
      </c>
      <c r="AQ72" s="149" t="str">
        <f t="shared" si="91"/>
        <v/>
      </c>
      <c r="AR72" s="149" t="str">
        <f t="shared" ref="AR72:BR72" si="92">IF($C72="","",IF($J72=AR$29,AQ72,AQ72+SUMIF($J$31:$J$130,AR$29,$E$31:$E$130)*($F72/(SUM($F$31:$F$130)-SUMIF($J$31:$J$130,AR$29,$F$31:$F$130)))))</f>
        <v/>
      </c>
      <c r="AS72" s="149" t="str">
        <f t="shared" si="92"/>
        <v/>
      </c>
      <c r="AT72" s="149" t="str">
        <f t="shared" si="92"/>
        <v/>
      </c>
      <c r="AU72" s="149" t="str">
        <f t="shared" si="92"/>
        <v/>
      </c>
      <c r="AV72" s="149" t="str">
        <f t="shared" si="92"/>
        <v/>
      </c>
      <c r="AW72" s="149" t="str">
        <f t="shared" si="92"/>
        <v/>
      </c>
      <c r="AX72" s="149" t="str">
        <f t="shared" si="92"/>
        <v/>
      </c>
      <c r="AY72" s="149" t="str">
        <f t="shared" si="92"/>
        <v/>
      </c>
      <c r="AZ72" s="149" t="str">
        <f t="shared" si="92"/>
        <v/>
      </c>
      <c r="BA72" s="149" t="str">
        <f t="shared" si="92"/>
        <v/>
      </c>
      <c r="BB72" s="149" t="str">
        <f t="shared" si="92"/>
        <v/>
      </c>
      <c r="BC72" s="149" t="str">
        <f t="shared" si="92"/>
        <v/>
      </c>
      <c r="BD72" s="149" t="str">
        <f t="shared" si="92"/>
        <v/>
      </c>
      <c r="BE72" s="149" t="str">
        <f t="shared" si="92"/>
        <v/>
      </c>
      <c r="BF72" s="149" t="str">
        <f t="shared" si="92"/>
        <v/>
      </c>
      <c r="BG72" s="149" t="str">
        <f t="shared" si="92"/>
        <v/>
      </c>
      <c r="BH72" s="149" t="str">
        <f t="shared" si="92"/>
        <v/>
      </c>
      <c r="BI72" s="149" t="str">
        <f t="shared" si="92"/>
        <v/>
      </c>
      <c r="BJ72" s="149" t="str">
        <f t="shared" si="92"/>
        <v/>
      </c>
      <c r="BK72" s="149" t="str">
        <f t="shared" si="92"/>
        <v/>
      </c>
      <c r="BL72" s="149" t="str">
        <f t="shared" si="92"/>
        <v/>
      </c>
      <c r="BM72" s="149" t="str">
        <f t="shared" si="92"/>
        <v/>
      </c>
      <c r="BN72" s="149" t="str">
        <f t="shared" si="92"/>
        <v/>
      </c>
      <c r="BO72" s="149" t="str">
        <f t="shared" si="92"/>
        <v/>
      </c>
      <c r="BP72" s="149" t="str">
        <f t="shared" si="92"/>
        <v/>
      </c>
      <c r="BQ72" s="149" t="str">
        <f t="shared" si="92"/>
        <v/>
      </c>
      <c r="BR72" s="149" t="str">
        <f t="shared" si="92"/>
        <v/>
      </c>
    </row>
    <row r="73" spans="2:70" hidden="1" x14ac:dyDescent="0.3">
      <c r="B73" s="142" t="str">
        <f t="shared" si="7"/>
        <v/>
      </c>
      <c r="C73" s="143" t="str">
        <f>'קיזוזים בגין איחורים'!C73</f>
        <v/>
      </c>
      <c r="D73" s="132" t="str">
        <f>'קיזוזים בגין איחורים'!H73</f>
        <v/>
      </c>
      <c r="E73" s="144"/>
      <c r="F73" s="145" t="str">
        <f t="shared" si="2"/>
        <v/>
      </c>
      <c r="G73" s="146" t="str">
        <f t="shared" si="8"/>
        <v/>
      </c>
      <c r="I73" s="147">
        <f t="shared" ca="1" si="71"/>
        <v>0</v>
      </c>
      <c r="J73" s="148">
        <f ca="1">IF(I73=1,MAX($J$30:J72)+1,0)</f>
        <v>0</v>
      </c>
      <c r="K73" s="149" t="str">
        <f t="shared" si="72"/>
        <v/>
      </c>
      <c r="L73" s="149" t="str">
        <f t="shared" ref="L73:AQ73" si="93">IF($C73="","",IF($J73=L$29,K73,K73+SUMIF($J$31:$J$130,L$29,$E$31:$E$130)*($F73/(SUM($F$31:$F$130)-SUMIF($J$31:$J$130,L$29,$F$31:$F$130)))))</f>
        <v/>
      </c>
      <c r="M73" s="149" t="str">
        <f t="shared" si="93"/>
        <v/>
      </c>
      <c r="N73" s="149" t="str">
        <f t="shared" si="93"/>
        <v/>
      </c>
      <c r="O73" s="149" t="str">
        <f t="shared" si="93"/>
        <v/>
      </c>
      <c r="P73" s="149" t="str">
        <f t="shared" si="93"/>
        <v/>
      </c>
      <c r="Q73" s="149" t="str">
        <f t="shared" si="93"/>
        <v/>
      </c>
      <c r="R73" s="149" t="str">
        <f t="shared" si="93"/>
        <v/>
      </c>
      <c r="S73" s="149" t="str">
        <f t="shared" si="93"/>
        <v/>
      </c>
      <c r="T73" s="149" t="str">
        <f t="shared" si="93"/>
        <v/>
      </c>
      <c r="U73" s="149" t="str">
        <f t="shared" si="93"/>
        <v/>
      </c>
      <c r="V73" s="149" t="str">
        <f t="shared" si="93"/>
        <v/>
      </c>
      <c r="W73" s="149" t="str">
        <f t="shared" si="93"/>
        <v/>
      </c>
      <c r="X73" s="149" t="str">
        <f t="shared" si="93"/>
        <v/>
      </c>
      <c r="Y73" s="149" t="str">
        <f t="shared" si="93"/>
        <v/>
      </c>
      <c r="Z73" s="149" t="str">
        <f t="shared" si="93"/>
        <v/>
      </c>
      <c r="AA73" s="149" t="str">
        <f t="shared" si="93"/>
        <v/>
      </c>
      <c r="AB73" s="149" t="str">
        <f t="shared" si="93"/>
        <v/>
      </c>
      <c r="AC73" s="149" t="str">
        <f t="shared" si="93"/>
        <v/>
      </c>
      <c r="AD73" s="149" t="str">
        <f t="shared" si="93"/>
        <v/>
      </c>
      <c r="AE73" s="149" t="str">
        <f t="shared" si="93"/>
        <v/>
      </c>
      <c r="AF73" s="149" t="str">
        <f t="shared" si="93"/>
        <v/>
      </c>
      <c r="AG73" s="149" t="str">
        <f t="shared" si="93"/>
        <v/>
      </c>
      <c r="AH73" s="149" t="str">
        <f t="shared" si="93"/>
        <v/>
      </c>
      <c r="AI73" s="149" t="str">
        <f t="shared" si="93"/>
        <v/>
      </c>
      <c r="AJ73" s="149" t="str">
        <f t="shared" si="93"/>
        <v/>
      </c>
      <c r="AK73" s="149" t="str">
        <f t="shared" si="93"/>
        <v/>
      </c>
      <c r="AL73" s="149" t="str">
        <f t="shared" si="93"/>
        <v/>
      </c>
      <c r="AM73" s="149" t="str">
        <f t="shared" si="93"/>
        <v/>
      </c>
      <c r="AN73" s="149" t="str">
        <f t="shared" si="93"/>
        <v/>
      </c>
      <c r="AO73" s="149" t="str">
        <f t="shared" si="93"/>
        <v/>
      </c>
      <c r="AP73" s="149" t="str">
        <f t="shared" si="93"/>
        <v/>
      </c>
      <c r="AQ73" s="149" t="str">
        <f t="shared" si="93"/>
        <v/>
      </c>
      <c r="AR73" s="149" t="str">
        <f t="shared" ref="AR73:BR73" si="94">IF($C73="","",IF($J73=AR$29,AQ73,AQ73+SUMIF($J$31:$J$130,AR$29,$E$31:$E$130)*($F73/(SUM($F$31:$F$130)-SUMIF($J$31:$J$130,AR$29,$F$31:$F$130)))))</f>
        <v/>
      </c>
      <c r="AS73" s="149" t="str">
        <f t="shared" si="94"/>
        <v/>
      </c>
      <c r="AT73" s="149" t="str">
        <f t="shared" si="94"/>
        <v/>
      </c>
      <c r="AU73" s="149" t="str">
        <f t="shared" si="94"/>
        <v/>
      </c>
      <c r="AV73" s="149" t="str">
        <f t="shared" si="94"/>
        <v/>
      </c>
      <c r="AW73" s="149" t="str">
        <f t="shared" si="94"/>
        <v/>
      </c>
      <c r="AX73" s="149" t="str">
        <f t="shared" si="94"/>
        <v/>
      </c>
      <c r="AY73" s="149" t="str">
        <f t="shared" si="94"/>
        <v/>
      </c>
      <c r="AZ73" s="149" t="str">
        <f t="shared" si="94"/>
        <v/>
      </c>
      <c r="BA73" s="149" t="str">
        <f t="shared" si="94"/>
        <v/>
      </c>
      <c r="BB73" s="149" t="str">
        <f t="shared" si="94"/>
        <v/>
      </c>
      <c r="BC73" s="149" t="str">
        <f t="shared" si="94"/>
        <v/>
      </c>
      <c r="BD73" s="149" t="str">
        <f t="shared" si="94"/>
        <v/>
      </c>
      <c r="BE73" s="149" t="str">
        <f t="shared" si="94"/>
        <v/>
      </c>
      <c r="BF73" s="149" t="str">
        <f t="shared" si="94"/>
        <v/>
      </c>
      <c r="BG73" s="149" t="str">
        <f t="shared" si="94"/>
        <v/>
      </c>
      <c r="BH73" s="149" t="str">
        <f t="shared" si="94"/>
        <v/>
      </c>
      <c r="BI73" s="149" t="str">
        <f t="shared" si="94"/>
        <v/>
      </c>
      <c r="BJ73" s="149" t="str">
        <f t="shared" si="94"/>
        <v/>
      </c>
      <c r="BK73" s="149" t="str">
        <f t="shared" si="94"/>
        <v/>
      </c>
      <c r="BL73" s="149" t="str">
        <f t="shared" si="94"/>
        <v/>
      </c>
      <c r="BM73" s="149" t="str">
        <f t="shared" si="94"/>
        <v/>
      </c>
      <c r="BN73" s="149" t="str">
        <f t="shared" si="94"/>
        <v/>
      </c>
      <c r="BO73" s="149" t="str">
        <f t="shared" si="94"/>
        <v/>
      </c>
      <c r="BP73" s="149" t="str">
        <f t="shared" si="94"/>
        <v/>
      </c>
      <c r="BQ73" s="149" t="str">
        <f t="shared" si="94"/>
        <v/>
      </c>
      <c r="BR73" s="149" t="str">
        <f t="shared" si="94"/>
        <v/>
      </c>
    </row>
    <row r="74" spans="2:70" hidden="1" x14ac:dyDescent="0.3">
      <c r="B74" s="142" t="str">
        <f t="shared" si="7"/>
        <v/>
      </c>
      <c r="C74" s="143" t="str">
        <f>'קיזוזים בגין איחורים'!C74</f>
        <v/>
      </c>
      <c r="D74" s="132" t="str">
        <f>'קיזוזים בגין איחורים'!H74</f>
        <v/>
      </c>
      <c r="E74" s="144"/>
      <c r="F74" s="145" t="str">
        <f t="shared" si="2"/>
        <v/>
      </c>
      <c r="G74" s="146" t="str">
        <f t="shared" si="8"/>
        <v/>
      </c>
      <c r="I74" s="147">
        <f t="shared" ca="1" si="71"/>
        <v>0</v>
      </c>
      <c r="J74" s="148">
        <f ca="1">IF(I74=1,MAX($J$30:J73)+1,0)</f>
        <v>0</v>
      </c>
      <c r="K74" s="149" t="str">
        <f t="shared" si="72"/>
        <v/>
      </c>
      <c r="L74" s="149" t="str">
        <f t="shared" ref="L74:AQ74" si="95">IF($C74="","",IF($J74=L$29,K74,K74+SUMIF($J$31:$J$130,L$29,$E$31:$E$130)*($F74/(SUM($F$31:$F$130)-SUMIF($J$31:$J$130,L$29,$F$31:$F$130)))))</f>
        <v/>
      </c>
      <c r="M74" s="149" t="str">
        <f t="shared" si="95"/>
        <v/>
      </c>
      <c r="N74" s="149" t="str">
        <f t="shared" si="95"/>
        <v/>
      </c>
      <c r="O74" s="149" t="str">
        <f t="shared" si="95"/>
        <v/>
      </c>
      <c r="P74" s="149" t="str">
        <f t="shared" si="95"/>
        <v/>
      </c>
      <c r="Q74" s="149" t="str">
        <f t="shared" si="95"/>
        <v/>
      </c>
      <c r="R74" s="149" t="str">
        <f t="shared" si="95"/>
        <v/>
      </c>
      <c r="S74" s="149" t="str">
        <f t="shared" si="95"/>
        <v/>
      </c>
      <c r="T74" s="149" t="str">
        <f t="shared" si="95"/>
        <v/>
      </c>
      <c r="U74" s="149" t="str">
        <f t="shared" si="95"/>
        <v/>
      </c>
      <c r="V74" s="149" t="str">
        <f t="shared" si="95"/>
        <v/>
      </c>
      <c r="W74" s="149" t="str">
        <f t="shared" si="95"/>
        <v/>
      </c>
      <c r="X74" s="149" t="str">
        <f t="shared" si="95"/>
        <v/>
      </c>
      <c r="Y74" s="149" t="str">
        <f t="shared" si="95"/>
        <v/>
      </c>
      <c r="Z74" s="149" t="str">
        <f t="shared" si="95"/>
        <v/>
      </c>
      <c r="AA74" s="149" t="str">
        <f t="shared" si="95"/>
        <v/>
      </c>
      <c r="AB74" s="149" t="str">
        <f t="shared" si="95"/>
        <v/>
      </c>
      <c r="AC74" s="149" t="str">
        <f t="shared" si="95"/>
        <v/>
      </c>
      <c r="AD74" s="149" t="str">
        <f t="shared" si="95"/>
        <v/>
      </c>
      <c r="AE74" s="149" t="str">
        <f t="shared" si="95"/>
        <v/>
      </c>
      <c r="AF74" s="149" t="str">
        <f t="shared" si="95"/>
        <v/>
      </c>
      <c r="AG74" s="149" t="str">
        <f t="shared" si="95"/>
        <v/>
      </c>
      <c r="AH74" s="149" t="str">
        <f t="shared" si="95"/>
        <v/>
      </c>
      <c r="AI74" s="149" t="str">
        <f t="shared" si="95"/>
        <v/>
      </c>
      <c r="AJ74" s="149" t="str">
        <f t="shared" si="95"/>
        <v/>
      </c>
      <c r="AK74" s="149" t="str">
        <f t="shared" si="95"/>
        <v/>
      </c>
      <c r="AL74" s="149" t="str">
        <f t="shared" si="95"/>
        <v/>
      </c>
      <c r="AM74" s="149" t="str">
        <f t="shared" si="95"/>
        <v/>
      </c>
      <c r="AN74" s="149" t="str">
        <f t="shared" si="95"/>
        <v/>
      </c>
      <c r="AO74" s="149" t="str">
        <f t="shared" si="95"/>
        <v/>
      </c>
      <c r="AP74" s="149" t="str">
        <f t="shared" si="95"/>
        <v/>
      </c>
      <c r="AQ74" s="149" t="str">
        <f t="shared" si="95"/>
        <v/>
      </c>
      <c r="AR74" s="149" t="str">
        <f t="shared" ref="AR74:BR74" si="96">IF($C74="","",IF($J74=AR$29,AQ74,AQ74+SUMIF($J$31:$J$130,AR$29,$E$31:$E$130)*($F74/(SUM($F$31:$F$130)-SUMIF($J$31:$J$130,AR$29,$F$31:$F$130)))))</f>
        <v/>
      </c>
      <c r="AS74" s="149" t="str">
        <f t="shared" si="96"/>
        <v/>
      </c>
      <c r="AT74" s="149" t="str">
        <f t="shared" si="96"/>
        <v/>
      </c>
      <c r="AU74" s="149" t="str">
        <f t="shared" si="96"/>
        <v/>
      </c>
      <c r="AV74" s="149" t="str">
        <f t="shared" si="96"/>
        <v/>
      </c>
      <c r="AW74" s="149" t="str">
        <f t="shared" si="96"/>
        <v/>
      </c>
      <c r="AX74" s="149" t="str">
        <f t="shared" si="96"/>
        <v/>
      </c>
      <c r="AY74" s="149" t="str">
        <f t="shared" si="96"/>
        <v/>
      </c>
      <c r="AZ74" s="149" t="str">
        <f t="shared" si="96"/>
        <v/>
      </c>
      <c r="BA74" s="149" t="str">
        <f t="shared" si="96"/>
        <v/>
      </c>
      <c r="BB74" s="149" t="str">
        <f t="shared" si="96"/>
        <v/>
      </c>
      <c r="BC74" s="149" t="str">
        <f t="shared" si="96"/>
        <v/>
      </c>
      <c r="BD74" s="149" t="str">
        <f t="shared" si="96"/>
        <v/>
      </c>
      <c r="BE74" s="149" t="str">
        <f t="shared" si="96"/>
        <v/>
      </c>
      <c r="BF74" s="149" t="str">
        <f t="shared" si="96"/>
        <v/>
      </c>
      <c r="BG74" s="149" t="str">
        <f t="shared" si="96"/>
        <v/>
      </c>
      <c r="BH74" s="149" t="str">
        <f t="shared" si="96"/>
        <v/>
      </c>
      <c r="BI74" s="149" t="str">
        <f t="shared" si="96"/>
        <v/>
      </c>
      <c r="BJ74" s="149" t="str">
        <f t="shared" si="96"/>
        <v/>
      </c>
      <c r="BK74" s="149" t="str">
        <f t="shared" si="96"/>
        <v/>
      </c>
      <c r="BL74" s="149" t="str">
        <f t="shared" si="96"/>
        <v/>
      </c>
      <c r="BM74" s="149" t="str">
        <f t="shared" si="96"/>
        <v/>
      </c>
      <c r="BN74" s="149" t="str">
        <f t="shared" si="96"/>
        <v/>
      </c>
      <c r="BO74" s="149" t="str">
        <f t="shared" si="96"/>
        <v/>
      </c>
      <c r="BP74" s="149" t="str">
        <f t="shared" si="96"/>
        <v/>
      </c>
      <c r="BQ74" s="149" t="str">
        <f t="shared" si="96"/>
        <v/>
      </c>
      <c r="BR74" s="149" t="str">
        <f t="shared" si="96"/>
        <v/>
      </c>
    </row>
    <row r="75" spans="2:70" hidden="1" x14ac:dyDescent="0.3">
      <c r="B75" s="142" t="str">
        <f t="shared" si="7"/>
        <v/>
      </c>
      <c r="C75" s="143" t="str">
        <f>'קיזוזים בגין איחורים'!C75</f>
        <v/>
      </c>
      <c r="D75" s="132" t="str">
        <f>'קיזוזים בגין איחורים'!H75</f>
        <v/>
      </c>
      <c r="E75" s="144"/>
      <c r="F75" s="145" t="str">
        <f t="shared" si="2"/>
        <v/>
      </c>
      <c r="G75" s="146" t="str">
        <f t="shared" si="8"/>
        <v/>
      </c>
      <c r="I75" s="147">
        <f t="shared" ca="1" si="71"/>
        <v>0</v>
      </c>
      <c r="J75" s="148">
        <f ca="1">IF(I75=1,MAX($J$30:J74)+1,0)</f>
        <v>0</v>
      </c>
      <c r="K75" s="149" t="str">
        <f t="shared" si="72"/>
        <v/>
      </c>
      <c r="L75" s="149" t="str">
        <f t="shared" ref="L75:AQ75" si="97">IF($C75="","",IF($J75=L$29,K75,K75+SUMIF($J$31:$J$130,L$29,$E$31:$E$130)*($F75/(SUM($F$31:$F$130)-SUMIF($J$31:$J$130,L$29,$F$31:$F$130)))))</f>
        <v/>
      </c>
      <c r="M75" s="149" t="str">
        <f t="shared" si="97"/>
        <v/>
      </c>
      <c r="N75" s="149" t="str">
        <f t="shared" si="97"/>
        <v/>
      </c>
      <c r="O75" s="149" t="str">
        <f t="shared" si="97"/>
        <v/>
      </c>
      <c r="P75" s="149" t="str">
        <f t="shared" si="97"/>
        <v/>
      </c>
      <c r="Q75" s="149" t="str">
        <f t="shared" si="97"/>
        <v/>
      </c>
      <c r="R75" s="149" t="str">
        <f t="shared" si="97"/>
        <v/>
      </c>
      <c r="S75" s="149" t="str">
        <f t="shared" si="97"/>
        <v/>
      </c>
      <c r="T75" s="149" t="str">
        <f t="shared" si="97"/>
        <v/>
      </c>
      <c r="U75" s="149" t="str">
        <f t="shared" si="97"/>
        <v/>
      </c>
      <c r="V75" s="149" t="str">
        <f t="shared" si="97"/>
        <v/>
      </c>
      <c r="W75" s="149" t="str">
        <f t="shared" si="97"/>
        <v/>
      </c>
      <c r="X75" s="149" t="str">
        <f t="shared" si="97"/>
        <v/>
      </c>
      <c r="Y75" s="149" t="str">
        <f t="shared" si="97"/>
        <v/>
      </c>
      <c r="Z75" s="149" t="str">
        <f t="shared" si="97"/>
        <v/>
      </c>
      <c r="AA75" s="149" t="str">
        <f t="shared" si="97"/>
        <v/>
      </c>
      <c r="AB75" s="149" t="str">
        <f t="shared" si="97"/>
        <v/>
      </c>
      <c r="AC75" s="149" t="str">
        <f t="shared" si="97"/>
        <v/>
      </c>
      <c r="AD75" s="149" t="str">
        <f t="shared" si="97"/>
        <v/>
      </c>
      <c r="AE75" s="149" t="str">
        <f t="shared" si="97"/>
        <v/>
      </c>
      <c r="AF75" s="149" t="str">
        <f t="shared" si="97"/>
        <v/>
      </c>
      <c r="AG75" s="149" t="str">
        <f t="shared" si="97"/>
        <v/>
      </c>
      <c r="AH75" s="149" t="str">
        <f t="shared" si="97"/>
        <v/>
      </c>
      <c r="AI75" s="149" t="str">
        <f t="shared" si="97"/>
        <v/>
      </c>
      <c r="AJ75" s="149" t="str">
        <f t="shared" si="97"/>
        <v/>
      </c>
      <c r="AK75" s="149" t="str">
        <f t="shared" si="97"/>
        <v/>
      </c>
      <c r="AL75" s="149" t="str">
        <f t="shared" si="97"/>
        <v/>
      </c>
      <c r="AM75" s="149" t="str">
        <f t="shared" si="97"/>
        <v/>
      </c>
      <c r="AN75" s="149" t="str">
        <f t="shared" si="97"/>
        <v/>
      </c>
      <c r="AO75" s="149" t="str">
        <f t="shared" si="97"/>
        <v/>
      </c>
      <c r="AP75" s="149" t="str">
        <f t="shared" si="97"/>
        <v/>
      </c>
      <c r="AQ75" s="149" t="str">
        <f t="shared" si="97"/>
        <v/>
      </c>
      <c r="AR75" s="149" t="str">
        <f t="shared" ref="AR75:BR75" si="98">IF($C75="","",IF($J75=AR$29,AQ75,AQ75+SUMIF($J$31:$J$130,AR$29,$E$31:$E$130)*($F75/(SUM($F$31:$F$130)-SUMIF($J$31:$J$130,AR$29,$F$31:$F$130)))))</f>
        <v/>
      </c>
      <c r="AS75" s="149" t="str">
        <f t="shared" si="98"/>
        <v/>
      </c>
      <c r="AT75" s="149" t="str">
        <f t="shared" si="98"/>
        <v/>
      </c>
      <c r="AU75" s="149" t="str">
        <f t="shared" si="98"/>
        <v/>
      </c>
      <c r="AV75" s="149" t="str">
        <f t="shared" si="98"/>
        <v/>
      </c>
      <c r="AW75" s="149" t="str">
        <f t="shared" si="98"/>
        <v/>
      </c>
      <c r="AX75" s="149" t="str">
        <f t="shared" si="98"/>
        <v/>
      </c>
      <c r="AY75" s="149" t="str">
        <f t="shared" si="98"/>
        <v/>
      </c>
      <c r="AZ75" s="149" t="str">
        <f t="shared" si="98"/>
        <v/>
      </c>
      <c r="BA75" s="149" t="str">
        <f t="shared" si="98"/>
        <v/>
      </c>
      <c r="BB75" s="149" t="str">
        <f t="shared" si="98"/>
        <v/>
      </c>
      <c r="BC75" s="149" t="str">
        <f t="shared" si="98"/>
        <v/>
      </c>
      <c r="BD75" s="149" t="str">
        <f t="shared" si="98"/>
        <v/>
      </c>
      <c r="BE75" s="149" t="str">
        <f t="shared" si="98"/>
        <v/>
      </c>
      <c r="BF75" s="149" t="str">
        <f t="shared" si="98"/>
        <v/>
      </c>
      <c r="BG75" s="149" t="str">
        <f t="shared" si="98"/>
        <v/>
      </c>
      <c r="BH75" s="149" t="str">
        <f t="shared" si="98"/>
        <v/>
      </c>
      <c r="BI75" s="149" t="str">
        <f t="shared" si="98"/>
        <v/>
      </c>
      <c r="BJ75" s="149" t="str">
        <f t="shared" si="98"/>
        <v/>
      </c>
      <c r="BK75" s="149" t="str">
        <f t="shared" si="98"/>
        <v/>
      </c>
      <c r="BL75" s="149" t="str">
        <f t="shared" si="98"/>
        <v/>
      </c>
      <c r="BM75" s="149" t="str">
        <f t="shared" si="98"/>
        <v/>
      </c>
      <c r="BN75" s="149" t="str">
        <f t="shared" si="98"/>
        <v/>
      </c>
      <c r="BO75" s="149" t="str">
        <f t="shared" si="98"/>
        <v/>
      </c>
      <c r="BP75" s="149" t="str">
        <f t="shared" si="98"/>
        <v/>
      </c>
      <c r="BQ75" s="149" t="str">
        <f t="shared" si="98"/>
        <v/>
      </c>
      <c r="BR75" s="149" t="str">
        <f t="shared" si="98"/>
        <v/>
      </c>
    </row>
    <row r="76" spans="2:70" hidden="1" x14ac:dyDescent="0.3">
      <c r="B76" s="142" t="str">
        <f t="shared" si="7"/>
        <v/>
      </c>
      <c r="C76" s="143" t="str">
        <f>'קיזוזים בגין איחורים'!C76</f>
        <v/>
      </c>
      <c r="D76" s="132" t="str">
        <f>'קיזוזים בגין איחורים'!H76</f>
        <v/>
      </c>
      <c r="E76" s="144"/>
      <c r="F76" s="145" t="str">
        <f t="shared" si="2"/>
        <v/>
      </c>
      <c r="G76" s="146" t="str">
        <f t="shared" si="8"/>
        <v/>
      </c>
      <c r="I76" s="147">
        <f t="shared" ca="1" si="71"/>
        <v>0</v>
      </c>
      <c r="J76" s="148">
        <f ca="1">IF(I76=1,MAX($J$30:J75)+1,0)</f>
        <v>0</v>
      </c>
      <c r="K76" s="149" t="str">
        <f t="shared" si="72"/>
        <v/>
      </c>
      <c r="L76" s="149" t="str">
        <f t="shared" ref="L76:AQ76" si="99">IF($C76="","",IF($J76=L$29,K76,K76+SUMIF($J$31:$J$130,L$29,$E$31:$E$130)*($F76/(SUM($F$31:$F$130)-SUMIF($J$31:$J$130,L$29,$F$31:$F$130)))))</f>
        <v/>
      </c>
      <c r="M76" s="149" t="str">
        <f t="shared" si="99"/>
        <v/>
      </c>
      <c r="N76" s="149" t="str">
        <f t="shared" si="99"/>
        <v/>
      </c>
      <c r="O76" s="149" t="str">
        <f t="shared" si="99"/>
        <v/>
      </c>
      <c r="P76" s="149" t="str">
        <f t="shared" si="99"/>
        <v/>
      </c>
      <c r="Q76" s="149" t="str">
        <f t="shared" si="99"/>
        <v/>
      </c>
      <c r="R76" s="149" t="str">
        <f t="shared" si="99"/>
        <v/>
      </c>
      <c r="S76" s="149" t="str">
        <f t="shared" si="99"/>
        <v/>
      </c>
      <c r="T76" s="149" t="str">
        <f t="shared" si="99"/>
        <v/>
      </c>
      <c r="U76" s="149" t="str">
        <f t="shared" si="99"/>
        <v/>
      </c>
      <c r="V76" s="149" t="str">
        <f t="shared" si="99"/>
        <v/>
      </c>
      <c r="W76" s="149" t="str">
        <f t="shared" si="99"/>
        <v/>
      </c>
      <c r="X76" s="149" t="str">
        <f t="shared" si="99"/>
        <v/>
      </c>
      <c r="Y76" s="149" t="str">
        <f t="shared" si="99"/>
        <v/>
      </c>
      <c r="Z76" s="149" t="str">
        <f t="shared" si="99"/>
        <v/>
      </c>
      <c r="AA76" s="149" t="str">
        <f t="shared" si="99"/>
        <v/>
      </c>
      <c r="AB76" s="149" t="str">
        <f t="shared" si="99"/>
        <v/>
      </c>
      <c r="AC76" s="149" t="str">
        <f t="shared" si="99"/>
        <v/>
      </c>
      <c r="AD76" s="149" t="str">
        <f t="shared" si="99"/>
        <v/>
      </c>
      <c r="AE76" s="149" t="str">
        <f t="shared" si="99"/>
        <v/>
      </c>
      <c r="AF76" s="149" t="str">
        <f t="shared" si="99"/>
        <v/>
      </c>
      <c r="AG76" s="149" t="str">
        <f t="shared" si="99"/>
        <v/>
      </c>
      <c r="AH76" s="149" t="str">
        <f t="shared" si="99"/>
        <v/>
      </c>
      <c r="AI76" s="149" t="str">
        <f t="shared" si="99"/>
        <v/>
      </c>
      <c r="AJ76" s="149" t="str">
        <f t="shared" si="99"/>
        <v/>
      </c>
      <c r="AK76" s="149" t="str">
        <f t="shared" si="99"/>
        <v/>
      </c>
      <c r="AL76" s="149" t="str">
        <f t="shared" si="99"/>
        <v/>
      </c>
      <c r="AM76" s="149" t="str">
        <f t="shared" si="99"/>
        <v/>
      </c>
      <c r="AN76" s="149" t="str">
        <f t="shared" si="99"/>
        <v/>
      </c>
      <c r="AO76" s="149" t="str">
        <f t="shared" si="99"/>
        <v/>
      </c>
      <c r="AP76" s="149" t="str">
        <f t="shared" si="99"/>
        <v/>
      </c>
      <c r="AQ76" s="149" t="str">
        <f t="shared" si="99"/>
        <v/>
      </c>
      <c r="AR76" s="149" t="str">
        <f t="shared" ref="AR76:BR76" si="100">IF($C76="","",IF($J76=AR$29,AQ76,AQ76+SUMIF($J$31:$J$130,AR$29,$E$31:$E$130)*($F76/(SUM($F$31:$F$130)-SUMIF($J$31:$J$130,AR$29,$F$31:$F$130)))))</f>
        <v/>
      </c>
      <c r="AS76" s="149" t="str">
        <f t="shared" si="100"/>
        <v/>
      </c>
      <c r="AT76" s="149" t="str">
        <f t="shared" si="100"/>
        <v/>
      </c>
      <c r="AU76" s="149" t="str">
        <f t="shared" si="100"/>
        <v/>
      </c>
      <c r="AV76" s="149" t="str">
        <f t="shared" si="100"/>
        <v/>
      </c>
      <c r="AW76" s="149" t="str">
        <f t="shared" si="100"/>
        <v/>
      </c>
      <c r="AX76" s="149" t="str">
        <f t="shared" si="100"/>
        <v/>
      </c>
      <c r="AY76" s="149" t="str">
        <f t="shared" si="100"/>
        <v/>
      </c>
      <c r="AZ76" s="149" t="str">
        <f t="shared" si="100"/>
        <v/>
      </c>
      <c r="BA76" s="149" t="str">
        <f t="shared" si="100"/>
        <v/>
      </c>
      <c r="BB76" s="149" t="str">
        <f t="shared" si="100"/>
        <v/>
      </c>
      <c r="BC76" s="149" t="str">
        <f t="shared" si="100"/>
        <v/>
      </c>
      <c r="BD76" s="149" t="str">
        <f t="shared" si="100"/>
        <v/>
      </c>
      <c r="BE76" s="149" t="str">
        <f t="shared" si="100"/>
        <v/>
      </c>
      <c r="BF76" s="149" t="str">
        <f t="shared" si="100"/>
        <v/>
      </c>
      <c r="BG76" s="149" t="str">
        <f t="shared" si="100"/>
        <v/>
      </c>
      <c r="BH76" s="149" t="str">
        <f t="shared" si="100"/>
        <v/>
      </c>
      <c r="BI76" s="149" t="str">
        <f t="shared" si="100"/>
        <v/>
      </c>
      <c r="BJ76" s="149" t="str">
        <f t="shared" si="100"/>
        <v/>
      </c>
      <c r="BK76" s="149" t="str">
        <f t="shared" si="100"/>
        <v/>
      </c>
      <c r="BL76" s="149" t="str">
        <f t="shared" si="100"/>
        <v/>
      </c>
      <c r="BM76" s="149" t="str">
        <f t="shared" si="100"/>
        <v/>
      </c>
      <c r="BN76" s="149" t="str">
        <f t="shared" si="100"/>
        <v/>
      </c>
      <c r="BO76" s="149" t="str">
        <f t="shared" si="100"/>
        <v/>
      </c>
      <c r="BP76" s="149" t="str">
        <f t="shared" si="100"/>
        <v/>
      </c>
      <c r="BQ76" s="149" t="str">
        <f t="shared" si="100"/>
        <v/>
      </c>
      <c r="BR76" s="149" t="str">
        <f t="shared" si="100"/>
        <v/>
      </c>
    </row>
    <row r="77" spans="2:70" hidden="1" x14ac:dyDescent="0.3">
      <c r="B77" s="142" t="str">
        <f t="shared" si="7"/>
        <v/>
      </c>
      <c r="C77" s="143" t="str">
        <f>'קיזוזים בגין איחורים'!C77</f>
        <v/>
      </c>
      <c r="D77" s="132" t="str">
        <f>'קיזוזים בגין איחורים'!H77</f>
        <v/>
      </c>
      <c r="E77" s="144"/>
      <c r="F77" s="145" t="str">
        <f t="shared" si="2"/>
        <v/>
      </c>
      <c r="G77" s="146" t="str">
        <f t="shared" si="8"/>
        <v/>
      </c>
      <c r="I77" s="147">
        <f t="shared" ca="1" si="71"/>
        <v>0</v>
      </c>
      <c r="J77" s="148">
        <f ca="1">IF(I77=1,MAX($J$30:J76)+1,0)</f>
        <v>0</v>
      </c>
      <c r="K77" s="149" t="str">
        <f t="shared" si="72"/>
        <v/>
      </c>
      <c r="L77" s="149" t="str">
        <f t="shared" ref="L77:AQ77" si="101">IF($C77="","",IF($J77=L$29,K77,K77+SUMIF($J$31:$J$130,L$29,$E$31:$E$130)*($F77/(SUM($F$31:$F$130)-SUMIF($J$31:$J$130,L$29,$F$31:$F$130)))))</f>
        <v/>
      </c>
      <c r="M77" s="149" t="str">
        <f t="shared" si="101"/>
        <v/>
      </c>
      <c r="N77" s="149" t="str">
        <f t="shared" si="101"/>
        <v/>
      </c>
      <c r="O77" s="149" t="str">
        <f t="shared" si="101"/>
        <v/>
      </c>
      <c r="P77" s="149" t="str">
        <f t="shared" si="101"/>
        <v/>
      </c>
      <c r="Q77" s="149" t="str">
        <f t="shared" si="101"/>
        <v/>
      </c>
      <c r="R77" s="149" t="str">
        <f t="shared" si="101"/>
        <v/>
      </c>
      <c r="S77" s="149" t="str">
        <f t="shared" si="101"/>
        <v/>
      </c>
      <c r="T77" s="149" t="str">
        <f t="shared" si="101"/>
        <v/>
      </c>
      <c r="U77" s="149" t="str">
        <f t="shared" si="101"/>
        <v/>
      </c>
      <c r="V77" s="149" t="str">
        <f t="shared" si="101"/>
        <v/>
      </c>
      <c r="W77" s="149" t="str">
        <f t="shared" si="101"/>
        <v/>
      </c>
      <c r="X77" s="149" t="str">
        <f t="shared" si="101"/>
        <v/>
      </c>
      <c r="Y77" s="149" t="str">
        <f t="shared" si="101"/>
        <v/>
      </c>
      <c r="Z77" s="149" t="str">
        <f t="shared" si="101"/>
        <v/>
      </c>
      <c r="AA77" s="149" t="str">
        <f t="shared" si="101"/>
        <v/>
      </c>
      <c r="AB77" s="149" t="str">
        <f t="shared" si="101"/>
        <v/>
      </c>
      <c r="AC77" s="149" t="str">
        <f t="shared" si="101"/>
        <v/>
      </c>
      <c r="AD77" s="149" t="str">
        <f t="shared" si="101"/>
        <v/>
      </c>
      <c r="AE77" s="149" t="str">
        <f t="shared" si="101"/>
        <v/>
      </c>
      <c r="AF77" s="149" t="str">
        <f t="shared" si="101"/>
        <v/>
      </c>
      <c r="AG77" s="149" t="str">
        <f t="shared" si="101"/>
        <v/>
      </c>
      <c r="AH77" s="149" t="str">
        <f t="shared" si="101"/>
        <v/>
      </c>
      <c r="AI77" s="149" t="str">
        <f t="shared" si="101"/>
        <v/>
      </c>
      <c r="AJ77" s="149" t="str">
        <f t="shared" si="101"/>
        <v/>
      </c>
      <c r="AK77" s="149" t="str">
        <f t="shared" si="101"/>
        <v/>
      </c>
      <c r="AL77" s="149" t="str">
        <f t="shared" si="101"/>
        <v/>
      </c>
      <c r="AM77" s="149" t="str">
        <f t="shared" si="101"/>
        <v/>
      </c>
      <c r="AN77" s="149" t="str">
        <f t="shared" si="101"/>
        <v/>
      </c>
      <c r="AO77" s="149" t="str">
        <f t="shared" si="101"/>
        <v/>
      </c>
      <c r="AP77" s="149" t="str">
        <f t="shared" si="101"/>
        <v/>
      </c>
      <c r="AQ77" s="149" t="str">
        <f t="shared" si="101"/>
        <v/>
      </c>
      <c r="AR77" s="149" t="str">
        <f t="shared" ref="AR77:BR77" si="102">IF($C77="","",IF($J77=AR$29,AQ77,AQ77+SUMIF($J$31:$J$130,AR$29,$E$31:$E$130)*($F77/(SUM($F$31:$F$130)-SUMIF($J$31:$J$130,AR$29,$F$31:$F$130)))))</f>
        <v/>
      </c>
      <c r="AS77" s="149" t="str">
        <f t="shared" si="102"/>
        <v/>
      </c>
      <c r="AT77" s="149" t="str">
        <f t="shared" si="102"/>
        <v/>
      </c>
      <c r="AU77" s="149" t="str">
        <f t="shared" si="102"/>
        <v/>
      </c>
      <c r="AV77" s="149" t="str">
        <f t="shared" si="102"/>
        <v/>
      </c>
      <c r="AW77" s="149" t="str">
        <f t="shared" si="102"/>
        <v/>
      </c>
      <c r="AX77" s="149" t="str">
        <f t="shared" si="102"/>
        <v/>
      </c>
      <c r="AY77" s="149" t="str">
        <f t="shared" si="102"/>
        <v/>
      </c>
      <c r="AZ77" s="149" t="str">
        <f t="shared" si="102"/>
        <v/>
      </c>
      <c r="BA77" s="149" t="str">
        <f t="shared" si="102"/>
        <v/>
      </c>
      <c r="BB77" s="149" t="str">
        <f t="shared" si="102"/>
        <v/>
      </c>
      <c r="BC77" s="149" t="str">
        <f t="shared" si="102"/>
        <v/>
      </c>
      <c r="BD77" s="149" t="str">
        <f t="shared" si="102"/>
        <v/>
      </c>
      <c r="BE77" s="149" t="str">
        <f t="shared" si="102"/>
        <v/>
      </c>
      <c r="BF77" s="149" t="str">
        <f t="shared" si="102"/>
        <v/>
      </c>
      <c r="BG77" s="149" t="str">
        <f t="shared" si="102"/>
        <v/>
      </c>
      <c r="BH77" s="149" t="str">
        <f t="shared" si="102"/>
        <v/>
      </c>
      <c r="BI77" s="149" t="str">
        <f t="shared" si="102"/>
        <v/>
      </c>
      <c r="BJ77" s="149" t="str">
        <f t="shared" si="102"/>
        <v/>
      </c>
      <c r="BK77" s="149" t="str">
        <f t="shared" si="102"/>
        <v/>
      </c>
      <c r="BL77" s="149" t="str">
        <f t="shared" si="102"/>
        <v/>
      </c>
      <c r="BM77" s="149" t="str">
        <f t="shared" si="102"/>
        <v/>
      </c>
      <c r="BN77" s="149" t="str">
        <f t="shared" si="102"/>
        <v/>
      </c>
      <c r="BO77" s="149" t="str">
        <f t="shared" si="102"/>
        <v/>
      </c>
      <c r="BP77" s="149" t="str">
        <f t="shared" si="102"/>
        <v/>
      </c>
      <c r="BQ77" s="149" t="str">
        <f t="shared" si="102"/>
        <v/>
      </c>
      <c r="BR77" s="149" t="str">
        <f t="shared" si="102"/>
        <v/>
      </c>
    </row>
    <row r="78" spans="2:70" hidden="1" x14ac:dyDescent="0.3">
      <c r="B78" s="142" t="str">
        <f t="shared" si="7"/>
        <v/>
      </c>
      <c r="C78" s="143" t="str">
        <f>'קיזוזים בגין איחורים'!C78</f>
        <v/>
      </c>
      <c r="D78" s="132" t="str">
        <f>'קיזוזים בגין איחורים'!H78</f>
        <v/>
      </c>
      <c r="E78" s="144"/>
      <c r="F78" s="145" t="str">
        <f t="shared" si="2"/>
        <v/>
      </c>
      <c r="G78" s="146" t="str">
        <f t="shared" si="8"/>
        <v/>
      </c>
      <c r="I78" s="147">
        <f t="shared" ca="1" si="71"/>
        <v>0</v>
      </c>
      <c r="J78" s="148">
        <f ca="1">IF(I78=1,MAX($J$30:J77)+1,0)</f>
        <v>0</v>
      </c>
      <c r="K78" s="149" t="str">
        <f t="shared" si="72"/>
        <v/>
      </c>
      <c r="L78" s="149" t="str">
        <f t="shared" ref="L78:AQ78" si="103">IF($C78="","",IF($J78=L$29,K78,K78+SUMIF($J$31:$J$130,L$29,$E$31:$E$130)*($F78/(SUM($F$31:$F$130)-SUMIF($J$31:$J$130,L$29,$F$31:$F$130)))))</f>
        <v/>
      </c>
      <c r="M78" s="149" t="str">
        <f t="shared" si="103"/>
        <v/>
      </c>
      <c r="N78" s="149" t="str">
        <f t="shared" si="103"/>
        <v/>
      </c>
      <c r="O78" s="149" t="str">
        <f t="shared" si="103"/>
        <v/>
      </c>
      <c r="P78" s="149" t="str">
        <f t="shared" si="103"/>
        <v/>
      </c>
      <c r="Q78" s="149" t="str">
        <f t="shared" si="103"/>
        <v/>
      </c>
      <c r="R78" s="149" t="str">
        <f t="shared" si="103"/>
        <v/>
      </c>
      <c r="S78" s="149" t="str">
        <f t="shared" si="103"/>
        <v/>
      </c>
      <c r="T78" s="149" t="str">
        <f t="shared" si="103"/>
        <v/>
      </c>
      <c r="U78" s="149" t="str">
        <f t="shared" si="103"/>
        <v/>
      </c>
      <c r="V78" s="149" t="str">
        <f t="shared" si="103"/>
        <v/>
      </c>
      <c r="W78" s="149" t="str">
        <f t="shared" si="103"/>
        <v/>
      </c>
      <c r="X78" s="149" t="str">
        <f t="shared" si="103"/>
        <v/>
      </c>
      <c r="Y78" s="149" t="str">
        <f t="shared" si="103"/>
        <v/>
      </c>
      <c r="Z78" s="149" t="str">
        <f t="shared" si="103"/>
        <v/>
      </c>
      <c r="AA78" s="149" t="str">
        <f t="shared" si="103"/>
        <v/>
      </c>
      <c r="AB78" s="149" t="str">
        <f t="shared" si="103"/>
        <v/>
      </c>
      <c r="AC78" s="149" t="str">
        <f t="shared" si="103"/>
        <v/>
      </c>
      <c r="AD78" s="149" t="str">
        <f t="shared" si="103"/>
        <v/>
      </c>
      <c r="AE78" s="149" t="str">
        <f t="shared" si="103"/>
        <v/>
      </c>
      <c r="AF78" s="149" t="str">
        <f t="shared" si="103"/>
        <v/>
      </c>
      <c r="AG78" s="149" t="str">
        <f t="shared" si="103"/>
        <v/>
      </c>
      <c r="AH78" s="149" t="str">
        <f t="shared" si="103"/>
        <v/>
      </c>
      <c r="AI78" s="149" t="str">
        <f t="shared" si="103"/>
        <v/>
      </c>
      <c r="AJ78" s="149" t="str">
        <f t="shared" si="103"/>
        <v/>
      </c>
      <c r="AK78" s="149" t="str">
        <f t="shared" si="103"/>
        <v/>
      </c>
      <c r="AL78" s="149" t="str">
        <f t="shared" si="103"/>
        <v/>
      </c>
      <c r="AM78" s="149" t="str">
        <f t="shared" si="103"/>
        <v/>
      </c>
      <c r="AN78" s="149" t="str">
        <f t="shared" si="103"/>
        <v/>
      </c>
      <c r="AO78" s="149" t="str">
        <f t="shared" si="103"/>
        <v/>
      </c>
      <c r="AP78" s="149" t="str">
        <f t="shared" si="103"/>
        <v/>
      </c>
      <c r="AQ78" s="149" t="str">
        <f t="shared" si="103"/>
        <v/>
      </c>
      <c r="AR78" s="149" t="str">
        <f t="shared" ref="AR78:BR78" si="104">IF($C78="","",IF($J78=AR$29,AQ78,AQ78+SUMIF($J$31:$J$130,AR$29,$E$31:$E$130)*($F78/(SUM($F$31:$F$130)-SUMIF($J$31:$J$130,AR$29,$F$31:$F$130)))))</f>
        <v/>
      </c>
      <c r="AS78" s="149" t="str">
        <f t="shared" si="104"/>
        <v/>
      </c>
      <c r="AT78" s="149" t="str">
        <f t="shared" si="104"/>
        <v/>
      </c>
      <c r="AU78" s="149" t="str">
        <f t="shared" si="104"/>
        <v/>
      </c>
      <c r="AV78" s="149" t="str">
        <f t="shared" si="104"/>
        <v/>
      </c>
      <c r="AW78" s="149" t="str">
        <f t="shared" si="104"/>
        <v/>
      </c>
      <c r="AX78" s="149" t="str">
        <f t="shared" si="104"/>
        <v/>
      </c>
      <c r="AY78" s="149" t="str">
        <f t="shared" si="104"/>
        <v/>
      </c>
      <c r="AZ78" s="149" t="str">
        <f t="shared" si="104"/>
        <v/>
      </c>
      <c r="BA78" s="149" t="str">
        <f t="shared" si="104"/>
        <v/>
      </c>
      <c r="BB78" s="149" t="str">
        <f t="shared" si="104"/>
        <v/>
      </c>
      <c r="BC78" s="149" t="str">
        <f t="shared" si="104"/>
        <v/>
      </c>
      <c r="BD78" s="149" t="str">
        <f t="shared" si="104"/>
        <v/>
      </c>
      <c r="BE78" s="149" t="str">
        <f t="shared" si="104"/>
        <v/>
      </c>
      <c r="BF78" s="149" t="str">
        <f t="shared" si="104"/>
        <v/>
      </c>
      <c r="BG78" s="149" t="str">
        <f t="shared" si="104"/>
        <v/>
      </c>
      <c r="BH78" s="149" t="str">
        <f t="shared" si="104"/>
        <v/>
      </c>
      <c r="BI78" s="149" t="str">
        <f t="shared" si="104"/>
        <v/>
      </c>
      <c r="BJ78" s="149" t="str">
        <f t="shared" si="104"/>
        <v/>
      </c>
      <c r="BK78" s="149" t="str">
        <f t="shared" si="104"/>
        <v/>
      </c>
      <c r="BL78" s="149" t="str">
        <f t="shared" si="104"/>
        <v/>
      </c>
      <c r="BM78" s="149" t="str">
        <f t="shared" si="104"/>
        <v/>
      </c>
      <c r="BN78" s="149" t="str">
        <f t="shared" si="104"/>
        <v/>
      </c>
      <c r="BO78" s="149" t="str">
        <f t="shared" si="104"/>
        <v/>
      </c>
      <c r="BP78" s="149" t="str">
        <f t="shared" si="104"/>
        <v/>
      </c>
      <c r="BQ78" s="149" t="str">
        <f t="shared" si="104"/>
        <v/>
      </c>
      <c r="BR78" s="149" t="str">
        <f t="shared" si="104"/>
        <v/>
      </c>
    </row>
    <row r="79" spans="2:70" hidden="1" x14ac:dyDescent="0.3">
      <c r="B79" s="142" t="str">
        <f t="shared" si="7"/>
        <v/>
      </c>
      <c r="C79" s="143" t="str">
        <f>'קיזוזים בגין איחורים'!C79</f>
        <v/>
      </c>
      <c r="D79" s="132" t="str">
        <f>'קיזוזים בגין איחורים'!H79</f>
        <v/>
      </c>
      <c r="E79" s="144"/>
      <c r="F79" s="145" t="str">
        <f t="shared" si="2"/>
        <v/>
      </c>
      <c r="G79" s="146" t="str">
        <f t="shared" si="8"/>
        <v/>
      </c>
      <c r="I79" s="147">
        <f t="shared" ca="1" si="71"/>
        <v>0</v>
      </c>
      <c r="J79" s="148">
        <f ca="1">IF(I79=1,MAX($J$30:J78)+1,0)</f>
        <v>0</v>
      </c>
      <c r="K79" s="149" t="str">
        <f t="shared" si="72"/>
        <v/>
      </c>
      <c r="L79" s="149" t="str">
        <f t="shared" ref="L79:AQ79" si="105">IF($C79="","",IF($J79=L$29,K79,K79+SUMIF($J$31:$J$130,L$29,$E$31:$E$130)*($F79/(SUM($F$31:$F$130)-SUMIF($J$31:$J$130,L$29,$F$31:$F$130)))))</f>
        <v/>
      </c>
      <c r="M79" s="149" t="str">
        <f t="shared" si="105"/>
        <v/>
      </c>
      <c r="N79" s="149" t="str">
        <f t="shared" si="105"/>
        <v/>
      </c>
      <c r="O79" s="149" t="str">
        <f t="shared" si="105"/>
        <v/>
      </c>
      <c r="P79" s="149" t="str">
        <f t="shared" si="105"/>
        <v/>
      </c>
      <c r="Q79" s="149" t="str">
        <f t="shared" si="105"/>
        <v/>
      </c>
      <c r="R79" s="149" t="str">
        <f t="shared" si="105"/>
        <v/>
      </c>
      <c r="S79" s="149" t="str">
        <f t="shared" si="105"/>
        <v/>
      </c>
      <c r="T79" s="149" t="str">
        <f t="shared" si="105"/>
        <v/>
      </c>
      <c r="U79" s="149" t="str">
        <f t="shared" si="105"/>
        <v/>
      </c>
      <c r="V79" s="149" t="str">
        <f t="shared" si="105"/>
        <v/>
      </c>
      <c r="W79" s="149" t="str">
        <f t="shared" si="105"/>
        <v/>
      </c>
      <c r="X79" s="149" t="str">
        <f t="shared" si="105"/>
        <v/>
      </c>
      <c r="Y79" s="149" t="str">
        <f t="shared" si="105"/>
        <v/>
      </c>
      <c r="Z79" s="149" t="str">
        <f t="shared" si="105"/>
        <v/>
      </c>
      <c r="AA79" s="149" t="str">
        <f t="shared" si="105"/>
        <v/>
      </c>
      <c r="AB79" s="149" t="str">
        <f t="shared" si="105"/>
        <v/>
      </c>
      <c r="AC79" s="149" t="str">
        <f t="shared" si="105"/>
        <v/>
      </c>
      <c r="AD79" s="149" t="str">
        <f t="shared" si="105"/>
        <v/>
      </c>
      <c r="AE79" s="149" t="str">
        <f t="shared" si="105"/>
        <v/>
      </c>
      <c r="AF79" s="149" t="str">
        <f t="shared" si="105"/>
        <v/>
      </c>
      <c r="AG79" s="149" t="str">
        <f t="shared" si="105"/>
        <v/>
      </c>
      <c r="AH79" s="149" t="str">
        <f t="shared" si="105"/>
        <v/>
      </c>
      <c r="AI79" s="149" t="str">
        <f t="shared" si="105"/>
        <v/>
      </c>
      <c r="AJ79" s="149" t="str">
        <f t="shared" si="105"/>
        <v/>
      </c>
      <c r="AK79" s="149" t="str">
        <f t="shared" si="105"/>
        <v/>
      </c>
      <c r="AL79" s="149" t="str">
        <f t="shared" si="105"/>
        <v/>
      </c>
      <c r="AM79" s="149" t="str">
        <f t="shared" si="105"/>
        <v/>
      </c>
      <c r="AN79" s="149" t="str">
        <f t="shared" si="105"/>
        <v/>
      </c>
      <c r="AO79" s="149" t="str">
        <f t="shared" si="105"/>
        <v/>
      </c>
      <c r="AP79" s="149" t="str">
        <f t="shared" si="105"/>
        <v/>
      </c>
      <c r="AQ79" s="149" t="str">
        <f t="shared" si="105"/>
        <v/>
      </c>
      <c r="AR79" s="149" t="str">
        <f t="shared" ref="AR79:BR79" si="106">IF($C79="","",IF($J79=AR$29,AQ79,AQ79+SUMIF($J$31:$J$130,AR$29,$E$31:$E$130)*($F79/(SUM($F$31:$F$130)-SUMIF($J$31:$J$130,AR$29,$F$31:$F$130)))))</f>
        <v/>
      </c>
      <c r="AS79" s="149" t="str">
        <f t="shared" si="106"/>
        <v/>
      </c>
      <c r="AT79" s="149" t="str">
        <f t="shared" si="106"/>
        <v/>
      </c>
      <c r="AU79" s="149" t="str">
        <f t="shared" si="106"/>
        <v/>
      </c>
      <c r="AV79" s="149" t="str">
        <f t="shared" si="106"/>
        <v/>
      </c>
      <c r="AW79" s="149" t="str">
        <f t="shared" si="106"/>
        <v/>
      </c>
      <c r="AX79" s="149" t="str">
        <f t="shared" si="106"/>
        <v/>
      </c>
      <c r="AY79" s="149" t="str">
        <f t="shared" si="106"/>
        <v/>
      </c>
      <c r="AZ79" s="149" t="str">
        <f t="shared" si="106"/>
        <v/>
      </c>
      <c r="BA79" s="149" t="str">
        <f t="shared" si="106"/>
        <v/>
      </c>
      <c r="BB79" s="149" t="str">
        <f t="shared" si="106"/>
        <v/>
      </c>
      <c r="BC79" s="149" t="str">
        <f t="shared" si="106"/>
        <v/>
      </c>
      <c r="BD79" s="149" t="str">
        <f t="shared" si="106"/>
        <v/>
      </c>
      <c r="BE79" s="149" t="str">
        <f t="shared" si="106"/>
        <v/>
      </c>
      <c r="BF79" s="149" t="str">
        <f t="shared" si="106"/>
        <v/>
      </c>
      <c r="BG79" s="149" t="str">
        <f t="shared" si="106"/>
        <v/>
      </c>
      <c r="BH79" s="149" t="str">
        <f t="shared" si="106"/>
        <v/>
      </c>
      <c r="BI79" s="149" t="str">
        <f t="shared" si="106"/>
        <v/>
      </c>
      <c r="BJ79" s="149" t="str">
        <f t="shared" si="106"/>
        <v/>
      </c>
      <c r="BK79" s="149" t="str">
        <f t="shared" si="106"/>
        <v/>
      </c>
      <c r="BL79" s="149" t="str">
        <f t="shared" si="106"/>
        <v/>
      </c>
      <c r="BM79" s="149" t="str">
        <f t="shared" si="106"/>
        <v/>
      </c>
      <c r="BN79" s="149" t="str">
        <f t="shared" si="106"/>
        <v/>
      </c>
      <c r="BO79" s="149" t="str">
        <f t="shared" si="106"/>
        <v/>
      </c>
      <c r="BP79" s="149" t="str">
        <f t="shared" si="106"/>
        <v/>
      </c>
      <c r="BQ79" s="149" t="str">
        <f t="shared" si="106"/>
        <v/>
      </c>
      <c r="BR79" s="149" t="str">
        <f t="shared" si="106"/>
        <v/>
      </c>
    </row>
    <row r="80" spans="2:70" hidden="1" x14ac:dyDescent="0.3">
      <c r="B80" s="142" t="str">
        <f t="shared" si="7"/>
        <v/>
      </c>
      <c r="C80" s="143" t="str">
        <f>'קיזוזים בגין איחורים'!C80</f>
        <v/>
      </c>
      <c r="D80" s="132" t="str">
        <f>'קיזוזים בגין איחורים'!H80</f>
        <v/>
      </c>
      <c r="E80" s="144"/>
      <c r="F80" s="145" t="str">
        <f t="shared" si="2"/>
        <v/>
      </c>
      <c r="G80" s="146" t="str">
        <f t="shared" si="8"/>
        <v/>
      </c>
      <c r="I80" s="147">
        <f t="shared" ca="1" si="71"/>
        <v>0</v>
      </c>
      <c r="J80" s="148">
        <f ca="1">IF(I80=1,MAX($J$30:J79)+1,0)</f>
        <v>0</v>
      </c>
      <c r="K80" s="149" t="str">
        <f t="shared" si="72"/>
        <v/>
      </c>
      <c r="L80" s="149" t="str">
        <f t="shared" ref="L80:AQ80" si="107">IF($C80="","",IF($J80=L$29,K80,K80+SUMIF($J$31:$J$130,L$29,$E$31:$E$130)*($F80/(SUM($F$31:$F$130)-SUMIF($J$31:$J$130,L$29,$F$31:$F$130)))))</f>
        <v/>
      </c>
      <c r="M80" s="149" t="str">
        <f t="shared" si="107"/>
        <v/>
      </c>
      <c r="N80" s="149" t="str">
        <f t="shared" si="107"/>
        <v/>
      </c>
      <c r="O80" s="149" t="str">
        <f t="shared" si="107"/>
        <v/>
      </c>
      <c r="P80" s="149" t="str">
        <f t="shared" si="107"/>
        <v/>
      </c>
      <c r="Q80" s="149" t="str">
        <f t="shared" si="107"/>
        <v/>
      </c>
      <c r="R80" s="149" t="str">
        <f t="shared" si="107"/>
        <v/>
      </c>
      <c r="S80" s="149" t="str">
        <f t="shared" si="107"/>
        <v/>
      </c>
      <c r="T80" s="149" t="str">
        <f t="shared" si="107"/>
        <v/>
      </c>
      <c r="U80" s="149" t="str">
        <f t="shared" si="107"/>
        <v/>
      </c>
      <c r="V80" s="149" t="str">
        <f t="shared" si="107"/>
        <v/>
      </c>
      <c r="W80" s="149" t="str">
        <f t="shared" si="107"/>
        <v/>
      </c>
      <c r="X80" s="149" t="str">
        <f t="shared" si="107"/>
        <v/>
      </c>
      <c r="Y80" s="149" t="str">
        <f t="shared" si="107"/>
        <v/>
      </c>
      <c r="Z80" s="149" t="str">
        <f t="shared" si="107"/>
        <v/>
      </c>
      <c r="AA80" s="149" t="str">
        <f t="shared" si="107"/>
        <v/>
      </c>
      <c r="AB80" s="149" t="str">
        <f t="shared" si="107"/>
        <v/>
      </c>
      <c r="AC80" s="149" t="str">
        <f t="shared" si="107"/>
        <v/>
      </c>
      <c r="AD80" s="149" t="str">
        <f t="shared" si="107"/>
        <v/>
      </c>
      <c r="AE80" s="149" t="str">
        <f t="shared" si="107"/>
        <v/>
      </c>
      <c r="AF80" s="149" t="str">
        <f t="shared" si="107"/>
        <v/>
      </c>
      <c r="AG80" s="149" t="str">
        <f t="shared" si="107"/>
        <v/>
      </c>
      <c r="AH80" s="149" t="str">
        <f t="shared" si="107"/>
        <v/>
      </c>
      <c r="AI80" s="149" t="str">
        <f t="shared" si="107"/>
        <v/>
      </c>
      <c r="AJ80" s="149" t="str">
        <f t="shared" si="107"/>
        <v/>
      </c>
      <c r="AK80" s="149" t="str">
        <f t="shared" si="107"/>
        <v/>
      </c>
      <c r="AL80" s="149" t="str">
        <f t="shared" si="107"/>
        <v/>
      </c>
      <c r="AM80" s="149" t="str">
        <f t="shared" si="107"/>
        <v/>
      </c>
      <c r="AN80" s="149" t="str">
        <f t="shared" si="107"/>
        <v/>
      </c>
      <c r="AO80" s="149" t="str">
        <f t="shared" si="107"/>
        <v/>
      </c>
      <c r="AP80" s="149" t="str">
        <f t="shared" si="107"/>
        <v/>
      </c>
      <c r="AQ80" s="149" t="str">
        <f t="shared" si="107"/>
        <v/>
      </c>
      <c r="AR80" s="149" t="str">
        <f t="shared" ref="AR80:BR80" si="108">IF($C80="","",IF($J80=AR$29,AQ80,AQ80+SUMIF($J$31:$J$130,AR$29,$E$31:$E$130)*($F80/(SUM($F$31:$F$130)-SUMIF($J$31:$J$130,AR$29,$F$31:$F$130)))))</f>
        <v/>
      </c>
      <c r="AS80" s="149" t="str">
        <f t="shared" si="108"/>
        <v/>
      </c>
      <c r="AT80" s="149" t="str">
        <f t="shared" si="108"/>
        <v/>
      </c>
      <c r="AU80" s="149" t="str">
        <f t="shared" si="108"/>
        <v/>
      </c>
      <c r="AV80" s="149" t="str">
        <f t="shared" si="108"/>
        <v/>
      </c>
      <c r="AW80" s="149" t="str">
        <f t="shared" si="108"/>
        <v/>
      </c>
      <c r="AX80" s="149" t="str">
        <f t="shared" si="108"/>
        <v/>
      </c>
      <c r="AY80" s="149" t="str">
        <f t="shared" si="108"/>
        <v/>
      </c>
      <c r="AZ80" s="149" t="str">
        <f t="shared" si="108"/>
        <v/>
      </c>
      <c r="BA80" s="149" t="str">
        <f t="shared" si="108"/>
        <v/>
      </c>
      <c r="BB80" s="149" t="str">
        <f t="shared" si="108"/>
        <v/>
      </c>
      <c r="BC80" s="149" t="str">
        <f t="shared" si="108"/>
        <v/>
      </c>
      <c r="BD80" s="149" t="str">
        <f t="shared" si="108"/>
        <v/>
      </c>
      <c r="BE80" s="149" t="str">
        <f t="shared" si="108"/>
        <v/>
      </c>
      <c r="BF80" s="149" t="str">
        <f t="shared" si="108"/>
        <v/>
      </c>
      <c r="BG80" s="149" t="str">
        <f t="shared" si="108"/>
        <v/>
      </c>
      <c r="BH80" s="149" t="str">
        <f t="shared" si="108"/>
        <v/>
      </c>
      <c r="BI80" s="149" t="str">
        <f t="shared" si="108"/>
        <v/>
      </c>
      <c r="BJ80" s="149" t="str">
        <f t="shared" si="108"/>
        <v/>
      </c>
      <c r="BK80" s="149" t="str">
        <f t="shared" si="108"/>
        <v/>
      </c>
      <c r="BL80" s="149" t="str">
        <f t="shared" si="108"/>
        <v/>
      </c>
      <c r="BM80" s="149" t="str">
        <f t="shared" si="108"/>
        <v/>
      </c>
      <c r="BN80" s="149" t="str">
        <f t="shared" si="108"/>
        <v/>
      </c>
      <c r="BO80" s="149" t="str">
        <f t="shared" si="108"/>
        <v/>
      </c>
      <c r="BP80" s="149" t="str">
        <f t="shared" si="108"/>
        <v/>
      </c>
      <c r="BQ80" s="149" t="str">
        <f t="shared" si="108"/>
        <v/>
      </c>
      <c r="BR80" s="149" t="str">
        <f t="shared" si="108"/>
        <v/>
      </c>
    </row>
    <row r="81" spans="2:70" hidden="1" x14ac:dyDescent="0.3">
      <c r="B81" s="142" t="str">
        <f t="shared" si="7"/>
        <v/>
      </c>
      <c r="C81" s="143" t="str">
        <f>'קיזוזים בגין איחורים'!C81</f>
        <v/>
      </c>
      <c r="D81" s="132" t="str">
        <f>'קיזוזים בגין איחורים'!H81</f>
        <v/>
      </c>
      <c r="E81" s="144"/>
      <c r="F81" s="145" t="str">
        <f t="shared" si="2"/>
        <v/>
      </c>
      <c r="G81" s="146" t="str">
        <f t="shared" si="8"/>
        <v/>
      </c>
      <c r="I81" s="147">
        <f t="shared" ca="1" si="71"/>
        <v>0</v>
      </c>
      <c r="J81" s="148">
        <f ca="1">IF(I81=1,MAX($J$30:J80)+1,0)</f>
        <v>0</v>
      </c>
      <c r="K81" s="149" t="str">
        <f t="shared" si="72"/>
        <v/>
      </c>
      <c r="L81" s="149" t="str">
        <f t="shared" ref="L81:AQ81" si="109">IF($C81="","",IF($J81=L$29,K81,K81+SUMIF($J$31:$J$130,L$29,$E$31:$E$130)*($F81/(SUM($F$31:$F$130)-SUMIF($J$31:$J$130,L$29,$F$31:$F$130)))))</f>
        <v/>
      </c>
      <c r="M81" s="149" t="str">
        <f t="shared" si="109"/>
        <v/>
      </c>
      <c r="N81" s="149" t="str">
        <f t="shared" si="109"/>
        <v/>
      </c>
      <c r="O81" s="149" t="str">
        <f t="shared" si="109"/>
        <v/>
      </c>
      <c r="P81" s="149" t="str">
        <f t="shared" si="109"/>
        <v/>
      </c>
      <c r="Q81" s="149" t="str">
        <f t="shared" si="109"/>
        <v/>
      </c>
      <c r="R81" s="149" t="str">
        <f t="shared" si="109"/>
        <v/>
      </c>
      <c r="S81" s="149" t="str">
        <f t="shared" si="109"/>
        <v/>
      </c>
      <c r="T81" s="149" t="str">
        <f t="shared" si="109"/>
        <v/>
      </c>
      <c r="U81" s="149" t="str">
        <f t="shared" si="109"/>
        <v/>
      </c>
      <c r="V81" s="149" t="str">
        <f t="shared" si="109"/>
        <v/>
      </c>
      <c r="W81" s="149" t="str">
        <f t="shared" si="109"/>
        <v/>
      </c>
      <c r="X81" s="149" t="str">
        <f t="shared" si="109"/>
        <v/>
      </c>
      <c r="Y81" s="149" t="str">
        <f t="shared" si="109"/>
        <v/>
      </c>
      <c r="Z81" s="149" t="str">
        <f t="shared" si="109"/>
        <v/>
      </c>
      <c r="AA81" s="149" t="str">
        <f t="shared" si="109"/>
        <v/>
      </c>
      <c r="AB81" s="149" t="str">
        <f t="shared" si="109"/>
        <v/>
      </c>
      <c r="AC81" s="149" t="str">
        <f t="shared" si="109"/>
        <v/>
      </c>
      <c r="AD81" s="149" t="str">
        <f t="shared" si="109"/>
        <v/>
      </c>
      <c r="AE81" s="149" t="str">
        <f t="shared" si="109"/>
        <v/>
      </c>
      <c r="AF81" s="149" t="str">
        <f t="shared" si="109"/>
        <v/>
      </c>
      <c r="AG81" s="149" t="str">
        <f t="shared" si="109"/>
        <v/>
      </c>
      <c r="AH81" s="149" t="str">
        <f t="shared" si="109"/>
        <v/>
      </c>
      <c r="AI81" s="149" t="str">
        <f t="shared" si="109"/>
        <v/>
      </c>
      <c r="AJ81" s="149" t="str">
        <f t="shared" si="109"/>
        <v/>
      </c>
      <c r="AK81" s="149" t="str">
        <f t="shared" si="109"/>
        <v/>
      </c>
      <c r="AL81" s="149" t="str">
        <f t="shared" si="109"/>
        <v/>
      </c>
      <c r="AM81" s="149" t="str">
        <f t="shared" si="109"/>
        <v/>
      </c>
      <c r="AN81" s="149" t="str">
        <f t="shared" si="109"/>
        <v/>
      </c>
      <c r="AO81" s="149" t="str">
        <f t="shared" si="109"/>
        <v/>
      </c>
      <c r="AP81" s="149" t="str">
        <f t="shared" si="109"/>
        <v/>
      </c>
      <c r="AQ81" s="149" t="str">
        <f t="shared" si="109"/>
        <v/>
      </c>
      <c r="AR81" s="149" t="str">
        <f t="shared" ref="AR81:BR81" si="110">IF($C81="","",IF($J81=AR$29,AQ81,AQ81+SUMIF($J$31:$J$130,AR$29,$E$31:$E$130)*($F81/(SUM($F$31:$F$130)-SUMIF($J$31:$J$130,AR$29,$F$31:$F$130)))))</f>
        <v/>
      </c>
      <c r="AS81" s="149" t="str">
        <f t="shared" si="110"/>
        <v/>
      </c>
      <c r="AT81" s="149" t="str">
        <f t="shared" si="110"/>
        <v/>
      </c>
      <c r="AU81" s="149" t="str">
        <f t="shared" si="110"/>
        <v/>
      </c>
      <c r="AV81" s="149" t="str">
        <f t="shared" si="110"/>
        <v/>
      </c>
      <c r="AW81" s="149" t="str">
        <f t="shared" si="110"/>
        <v/>
      </c>
      <c r="AX81" s="149" t="str">
        <f t="shared" si="110"/>
        <v/>
      </c>
      <c r="AY81" s="149" t="str">
        <f t="shared" si="110"/>
        <v/>
      </c>
      <c r="AZ81" s="149" t="str">
        <f t="shared" si="110"/>
        <v/>
      </c>
      <c r="BA81" s="149" t="str">
        <f t="shared" si="110"/>
        <v/>
      </c>
      <c r="BB81" s="149" t="str">
        <f t="shared" si="110"/>
        <v/>
      </c>
      <c r="BC81" s="149" t="str">
        <f t="shared" si="110"/>
        <v/>
      </c>
      <c r="BD81" s="149" t="str">
        <f t="shared" si="110"/>
        <v/>
      </c>
      <c r="BE81" s="149" t="str">
        <f t="shared" si="110"/>
        <v/>
      </c>
      <c r="BF81" s="149" t="str">
        <f t="shared" si="110"/>
        <v/>
      </c>
      <c r="BG81" s="149" t="str">
        <f t="shared" si="110"/>
        <v/>
      </c>
      <c r="BH81" s="149" t="str">
        <f t="shared" si="110"/>
        <v/>
      </c>
      <c r="BI81" s="149" t="str">
        <f t="shared" si="110"/>
        <v/>
      </c>
      <c r="BJ81" s="149" t="str">
        <f t="shared" si="110"/>
        <v/>
      </c>
      <c r="BK81" s="149" t="str">
        <f t="shared" si="110"/>
        <v/>
      </c>
      <c r="BL81" s="149" t="str">
        <f t="shared" si="110"/>
        <v/>
      </c>
      <c r="BM81" s="149" t="str">
        <f t="shared" si="110"/>
        <v/>
      </c>
      <c r="BN81" s="149" t="str">
        <f t="shared" si="110"/>
        <v/>
      </c>
      <c r="BO81" s="149" t="str">
        <f t="shared" si="110"/>
        <v/>
      </c>
      <c r="BP81" s="149" t="str">
        <f t="shared" si="110"/>
        <v/>
      </c>
      <c r="BQ81" s="149" t="str">
        <f t="shared" si="110"/>
        <v/>
      </c>
      <c r="BR81" s="149" t="str">
        <f t="shared" si="110"/>
        <v/>
      </c>
    </row>
    <row r="82" spans="2:70" hidden="1" x14ac:dyDescent="0.3">
      <c r="B82" s="142" t="str">
        <f t="shared" si="7"/>
        <v/>
      </c>
      <c r="C82" s="143" t="str">
        <f>'קיזוזים בגין איחורים'!C82</f>
        <v/>
      </c>
      <c r="D82" s="132" t="str">
        <f>'קיזוזים בגין איחורים'!H82</f>
        <v/>
      </c>
      <c r="E82" s="144"/>
      <c r="F82" s="145" t="str">
        <f t="shared" si="2"/>
        <v/>
      </c>
      <c r="G82" s="146" t="str">
        <f t="shared" si="8"/>
        <v/>
      </c>
      <c r="I82" s="147">
        <f t="shared" ca="1" si="71"/>
        <v>0</v>
      </c>
      <c r="J82" s="148">
        <f ca="1">IF(I82=1,MAX($J$30:J81)+1,0)</f>
        <v>0</v>
      </c>
      <c r="K82" s="149" t="str">
        <f t="shared" si="72"/>
        <v/>
      </c>
      <c r="L82" s="149" t="str">
        <f t="shared" ref="L82:AQ82" si="111">IF($C82="","",IF($J82=L$29,K82,K82+SUMIF($J$31:$J$130,L$29,$E$31:$E$130)*($F82/(SUM($F$31:$F$130)-SUMIF($J$31:$J$130,L$29,$F$31:$F$130)))))</f>
        <v/>
      </c>
      <c r="M82" s="149" t="str">
        <f t="shared" si="111"/>
        <v/>
      </c>
      <c r="N82" s="149" t="str">
        <f t="shared" si="111"/>
        <v/>
      </c>
      <c r="O82" s="149" t="str">
        <f t="shared" si="111"/>
        <v/>
      </c>
      <c r="P82" s="149" t="str">
        <f t="shared" si="111"/>
        <v/>
      </c>
      <c r="Q82" s="149" t="str">
        <f t="shared" si="111"/>
        <v/>
      </c>
      <c r="R82" s="149" t="str">
        <f t="shared" si="111"/>
        <v/>
      </c>
      <c r="S82" s="149" t="str">
        <f t="shared" si="111"/>
        <v/>
      </c>
      <c r="T82" s="149" t="str">
        <f t="shared" si="111"/>
        <v/>
      </c>
      <c r="U82" s="149" t="str">
        <f t="shared" si="111"/>
        <v/>
      </c>
      <c r="V82" s="149" t="str">
        <f t="shared" si="111"/>
        <v/>
      </c>
      <c r="W82" s="149" t="str">
        <f t="shared" si="111"/>
        <v/>
      </c>
      <c r="X82" s="149" t="str">
        <f t="shared" si="111"/>
        <v/>
      </c>
      <c r="Y82" s="149" t="str">
        <f t="shared" si="111"/>
        <v/>
      </c>
      <c r="Z82" s="149" t="str">
        <f t="shared" si="111"/>
        <v/>
      </c>
      <c r="AA82" s="149" t="str">
        <f t="shared" si="111"/>
        <v/>
      </c>
      <c r="AB82" s="149" t="str">
        <f t="shared" si="111"/>
        <v/>
      </c>
      <c r="AC82" s="149" t="str">
        <f t="shared" si="111"/>
        <v/>
      </c>
      <c r="AD82" s="149" t="str">
        <f t="shared" si="111"/>
        <v/>
      </c>
      <c r="AE82" s="149" t="str">
        <f t="shared" si="111"/>
        <v/>
      </c>
      <c r="AF82" s="149" t="str">
        <f t="shared" si="111"/>
        <v/>
      </c>
      <c r="AG82" s="149" t="str">
        <f t="shared" si="111"/>
        <v/>
      </c>
      <c r="AH82" s="149" t="str">
        <f t="shared" si="111"/>
        <v/>
      </c>
      <c r="AI82" s="149" t="str">
        <f t="shared" si="111"/>
        <v/>
      </c>
      <c r="AJ82" s="149" t="str">
        <f t="shared" si="111"/>
        <v/>
      </c>
      <c r="AK82" s="149" t="str">
        <f t="shared" si="111"/>
        <v/>
      </c>
      <c r="AL82" s="149" t="str">
        <f t="shared" si="111"/>
        <v/>
      </c>
      <c r="AM82" s="149" t="str">
        <f t="shared" si="111"/>
        <v/>
      </c>
      <c r="AN82" s="149" t="str">
        <f t="shared" si="111"/>
        <v/>
      </c>
      <c r="AO82" s="149" t="str">
        <f t="shared" si="111"/>
        <v/>
      </c>
      <c r="AP82" s="149" t="str">
        <f t="shared" si="111"/>
        <v/>
      </c>
      <c r="AQ82" s="149" t="str">
        <f t="shared" si="111"/>
        <v/>
      </c>
      <c r="AR82" s="149" t="str">
        <f t="shared" ref="AR82:BR82" si="112">IF($C82="","",IF($J82=AR$29,AQ82,AQ82+SUMIF($J$31:$J$130,AR$29,$E$31:$E$130)*($F82/(SUM($F$31:$F$130)-SUMIF($J$31:$J$130,AR$29,$F$31:$F$130)))))</f>
        <v/>
      </c>
      <c r="AS82" s="149" t="str">
        <f t="shared" si="112"/>
        <v/>
      </c>
      <c r="AT82" s="149" t="str">
        <f t="shared" si="112"/>
        <v/>
      </c>
      <c r="AU82" s="149" t="str">
        <f t="shared" si="112"/>
        <v/>
      </c>
      <c r="AV82" s="149" t="str">
        <f t="shared" si="112"/>
        <v/>
      </c>
      <c r="AW82" s="149" t="str">
        <f t="shared" si="112"/>
        <v/>
      </c>
      <c r="AX82" s="149" t="str">
        <f t="shared" si="112"/>
        <v/>
      </c>
      <c r="AY82" s="149" t="str">
        <f t="shared" si="112"/>
        <v/>
      </c>
      <c r="AZ82" s="149" t="str">
        <f t="shared" si="112"/>
        <v/>
      </c>
      <c r="BA82" s="149" t="str">
        <f t="shared" si="112"/>
        <v/>
      </c>
      <c r="BB82" s="149" t="str">
        <f t="shared" si="112"/>
        <v/>
      </c>
      <c r="BC82" s="149" t="str">
        <f t="shared" si="112"/>
        <v/>
      </c>
      <c r="BD82" s="149" t="str">
        <f t="shared" si="112"/>
        <v/>
      </c>
      <c r="BE82" s="149" t="str">
        <f t="shared" si="112"/>
        <v/>
      </c>
      <c r="BF82" s="149" t="str">
        <f t="shared" si="112"/>
        <v/>
      </c>
      <c r="BG82" s="149" t="str">
        <f t="shared" si="112"/>
        <v/>
      </c>
      <c r="BH82" s="149" t="str">
        <f t="shared" si="112"/>
        <v/>
      </c>
      <c r="BI82" s="149" t="str">
        <f t="shared" si="112"/>
        <v/>
      </c>
      <c r="BJ82" s="149" t="str">
        <f t="shared" si="112"/>
        <v/>
      </c>
      <c r="BK82" s="149" t="str">
        <f t="shared" si="112"/>
        <v/>
      </c>
      <c r="BL82" s="149" t="str">
        <f t="shared" si="112"/>
        <v/>
      </c>
      <c r="BM82" s="149" t="str">
        <f t="shared" si="112"/>
        <v/>
      </c>
      <c r="BN82" s="149" t="str">
        <f t="shared" si="112"/>
        <v/>
      </c>
      <c r="BO82" s="149" t="str">
        <f t="shared" si="112"/>
        <v/>
      </c>
      <c r="BP82" s="149" t="str">
        <f t="shared" si="112"/>
        <v/>
      </c>
      <c r="BQ82" s="149" t="str">
        <f t="shared" si="112"/>
        <v/>
      </c>
      <c r="BR82" s="149" t="str">
        <f t="shared" si="112"/>
        <v/>
      </c>
    </row>
    <row r="83" spans="2:70" hidden="1" x14ac:dyDescent="0.3">
      <c r="B83" s="142" t="str">
        <f t="shared" si="7"/>
        <v/>
      </c>
      <c r="C83" s="143" t="str">
        <f>'קיזוזים בגין איחורים'!C83</f>
        <v/>
      </c>
      <c r="D83" s="132" t="str">
        <f>'קיזוזים בגין איחורים'!H83</f>
        <v/>
      </c>
      <c r="E83" s="144"/>
      <c r="F83" s="145" t="str">
        <f t="shared" si="2"/>
        <v/>
      </c>
      <c r="G83" s="146" t="str">
        <f t="shared" si="8"/>
        <v/>
      </c>
      <c r="I83" s="147">
        <f t="shared" ca="1" si="71"/>
        <v>0</v>
      </c>
      <c r="J83" s="148">
        <f ca="1">IF(I83=1,MAX($J$30:J82)+1,0)</f>
        <v>0</v>
      </c>
      <c r="K83" s="149" t="str">
        <f t="shared" si="72"/>
        <v/>
      </c>
      <c r="L83" s="149" t="str">
        <f t="shared" ref="L83:AQ83" si="113">IF($C83="","",IF($J83=L$29,K83,K83+SUMIF($J$31:$J$130,L$29,$E$31:$E$130)*($F83/(SUM($F$31:$F$130)-SUMIF($J$31:$J$130,L$29,$F$31:$F$130)))))</f>
        <v/>
      </c>
      <c r="M83" s="149" t="str">
        <f t="shared" si="113"/>
        <v/>
      </c>
      <c r="N83" s="149" t="str">
        <f t="shared" si="113"/>
        <v/>
      </c>
      <c r="O83" s="149" t="str">
        <f t="shared" si="113"/>
        <v/>
      </c>
      <c r="P83" s="149" t="str">
        <f t="shared" si="113"/>
        <v/>
      </c>
      <c r="Q83" s="149" t="str">
        <f t="shared" si="113"/>
        <v/>
      </c>
      <c r="R83" s="149" t="str">
        <f t="shared" si="113"/>
        <v/>
      </c>
      <c r="S83" s="149" t="str">
        <f t="shared" si="113"/>
        <v/>
      </c>
      <c r="T83" s="149" t="str">
        <f t="shared" si="113"/>
        <v/>
      </c>
      <c r="U83" s="149" t="str">
        <f t="shared" si="113"/>
        <v/>
      </c>
      <c r="V83" s="149" t="str">
        <f t="shared" si="113"/>
        <v/>
      </c>
      <c r="W83" s="149" t="str">
        <f t="shared" si="113"/>
        <v/>
      </c>
      <c r="X83" s="149" t="str">
        <f t="shared" si="113"/>
        <v/>
      </c>
      <c r="Y83" s="149" t="str">
        <f t="shared" si="113"/>
        <v/>
      </c>
      <c r="Z83" s="149" t="str">
        <f t="shared" si="113"/>
        <v/>
      </c>
      <c r="AA83" s="149" t="str">
        <f t="shared" si="113"/>
        <v/>
      </c>
      <c r="AB83" s="149" t="str">
        <f t="shared" si="113"/>
        <v/>
      </c>
      <c r="AC83" s="149" t="str">
        <f t="shared" si="113"/>
        <v/>
      </c>
      <c r="AD83" s="149" t="str">
        <f t="shared" si="113"/>
        <v/>
      </c>
      <c r="AE83" s="149" t="str">
        <f t="shared" si="113"/>
        <v/>
      </c>
      <c r="AF83" s="149" t="str">
        <f t="shared" si="113"/>
        <v/>
      </c>
      <c r="AG83" s="149" t="str">
        <f t="shared" si="113"/>
        <v/>
      </c>
      <c r="AH83" s="149" t="str">
        <f t="shared" si="113"/>
        <v/>
      </c>
      <c r="AI83" s="149" t="str">
        <f t="shared" si="113"/>
        <v/>
      </c>
      <c r="AJ83" s="149" t="str">
        <f t="shared" si="113"/>
        <v/>
      </c>
      <c r="AK83" s="149" t="str">
        <f t="shared" si="113"/>
        <v/>
      </c>
      <c r="AL83" s="149" t="str">
        <f t="shared" si="113"/>
        <v/>
      </c>
      <c r="AM83" s="149" t="str">
        <f t="shared" si="113"/>
        <v/>
      </c>
      <c r="AN83" s="149" t="str">
        <f t="shared" si="113"/>
        <v/>
      </c>
      <c r="AO83" s="149" t="str">
        <f t="shared" si="113"/>
        <v/>
      </c>
      <c r="AP83" s="149" t="str">
        <f t="shared" si="113"/>
        <v/>
      </c>
      <c r="AQ83" s="149" t="str">
        <f t="shared" si="113"/>
        <v/>
      </c>
      <c r="AR83" s="149" t="str">
        <f t="shared" ref="AR83:BR83" si="114">IF($C83="","",IF($J83=AR$29,AQ83,AQ83+SUMIF($J$31:$J$130,AR$29,$E$31:$E$130)*($F83/(SUM($F$31:$F$130)-SUMIF($J$31:$J$130,AR$29,$F$31:$F$130)))))</f>
        <v/>
      </c>
      <c r="AS83" s="149" t="str">
        <f t="shared" si="114"/>
        <v/>
      </c>
      <c r="AT83" s="149" t="str">
        <f t="shared" si="114"/>
        <v/>
      </c>
      <c r="AU83" s="149" t="str">
        <f t="shared" si="114"/>
        <v/>
      </c>
      <c r="AV83" s="149" t="str">
        <f t="shared" si="114"/>
        <v/>
      </c>
      <c r="AW83" s="149" t="str">
        <f t="shared" si="114"/>
        <v/>
      </c>
      <c r="AX83" s="149" t="str">
        <f t="shared" si="114"/>
        <v/>
      </c>
      <c r="AY83" s="149" t="str">
        <f t="shared" si="114"/>
        <v/>
      </c>
      <c r="AZ83" s="149" t="str">
        <f t="shared" si="114"/>
        <v/>
      </c>
      <c r="BA83" s="149" t="str">
        <f t="shared" si="114"/>
        <v/>
      </c>
      <c r="BB83" s="149" t="str">
        <f t="shared" si="114"/>
        <v/>
      </c>
      <c r="BC83" s="149" t="str">
        <f t="shared" si="114"/>
        <v/>
      </c>
      <c r="BD83" s="149" t="str">
        <f t="shared" si="114"/>
        <v/>
      </c>
      <c r="BE83" s="149" t="str">
        <f t="shared" si="114"/>
        <v/>
      </c>
      <c r="BF83" s="149" t="str">
        <f t="shared" si="114"/>
        <v/>
      </c>
      <c r="BG83" s="149" t="str">
        <f t="shared" si="114"/>
        <v/>
      </c>
      <c r="BH83" s="149" t="str">
        <f t="shared" si="114"/>
        <v/>
      </c>
      <c r="BI83" s="149" t="str">
        <f t="shared" si="114"/>
        <v/>
      </c>
      <c r="BJ83" s="149" t="str">
        <f t="shared" si="114"/>
        <v/>
      </c>
      <c r="BK83" s="149" t="str">
        <f t="shared" si="114"/>
        <v/>
      </c>
      <c r="BL83" s="149" t="str">
        <f t="shared" si="114"/>
        <v/>
      </c>
      <c r="BM83" s="149" t="str">
        <f t="shared" si="114"/>
        <v/>
      </c>
      <c r="BN83" s="149" t="str">
        <f t="shared" si="114"/>
        <v/>
      </c>
      <c r="BO83" s="149" t="str">
        <f t="shared" si="114"/>
        <v/>
      </c>
      <c r="BP83" s="149" t="str">
        <f t="shared" si="114"/>
        <v/>
      </c>
      <c r="BQ83" s="149" t="str">
        <f t="shared" si="114"/>
        <v/>
      </c>
      <c r="BR83" s="149" t="str">
        <f t="shared" si="114"/>
        <v/>
      </c>
    </row>
    <row r="84" spans="2:70" hidden="1" x14ac:dyDescent="0.3">
      <c r="B84" s="142" t="str">
        <f t="shared" si="7"/>
        <v/>
      </c>
      <c r="C84" s="143" t="str">
        <f>'קיזוזים בגין איחורים'!C84</f>
        <v/>
      </c>
      <c r="D84" s="132" t="str">
        <f>'קיזוזים בגין איחורים'!H84</f>
        <v/>
      </c>
      <c r="E84" s="144"/>
      <c r="F84" s="145" t="str">
        <f t="shared" si="2"/>
        <v/>
      </c>
      <c r="G84" s="146" t="str">
        <f t="shared" si="8"/>
        <v/>
      </c>
      <c r="I84" s="147">
        <f t="shared" ca="1" si="71"/>
        <v>0</v>
      </c>
      <c r="J84" s="148">
        <f ca="1">IF(I84=1,MAX($J$30:J83)+1,0)</f>
        <v>0</v>
      </c>
      <c r="K84" s="149" t="str">
        <f t="shared" si="72"/>
        <v/>
      </c>
      <c r="L84" s="149" t="str">
        <f t="shared" ref="L84:AQ84" si="115">IF($C84="","",IF($J84=L$29,K84,K84+SUMIF($J$31:$J$130,L$29,$E$31:$E$130)*($F84/(SUM($F$31:$F$130)-SUMIF($J$31:$J$130,L$29,$F$31:$F$130)))))</f>
        <v/>
      </c>
      <c r="M84" s="149" t="str">
        <f t="shared" si="115"/>
        <v/>
      </c>
      <c r="N84" s="149" t="str">
        <f t="shared" si="115"/>
        <v/>
      </c>
      <c r="O84" s="149" t="str">
        <f t="shared" si="115"/>
        <v/>
      </c>
      <c r="P84" s="149" t="str">
        <f t="shared" si="115"/>
        <v/>
      </c>
      <c r="Q84" s="149" t="str">
        <f t="shared" si="115"/>
        <v/>
      </c>
      <c r="R84" s="149" t="str">
        <f t="shared" si="115"/>
        <v/>
      </c>
      <c r="S84" s="149" t="str">
        <f t="shared" si="115"/>
        <v/>
      </c>
      <c r="T84" s="149" t="str">
        <f t="shared" si="115"/>
        <v/>
      </c>
      <c r="U84" s="149" t="str">
        <f t="shared" si="115"/>
        <v/>
      </c>
      <c r="V84" s="149" t="str">
        <f t="shared" si="115"/>
        <v/>
      </c>
      <c r="W84" s="149" t="str">
        <f t="shared" si="115"/>
        <v/>
      </c>
      <c r="X84" s="149" t="str">
        <f t="shared" si="115"/>
        <v/>
      </c>
      <c r="Y84" s="149" t="str">
        <f t="shared" si="115"/>
        <v/>
      </c>
      <c r="Z84" s="149" t="str">
        <f t="shared" si="115"/>
        <v/>
      </c>
      <c r="AA84" s="149" t="str">
        <f t="shared" si="115"/>
        <v/>
      </c>
      <c r="AB84" s="149" t="str">
        <f t="shared" si="115"/>
        <v/>
      </c>
      <c r="AC84" s="149" t="str">
        <f t="shared" si="115"/>
        <v/>
      </c>
      <c r="AD84" s="149" t="str">
        <f t="shared" si="115"/>
        <v/>
      </c>
      <c r="AE84" s="149" t="str">
        <f t="shared" si="115"/>
        <v/>
      </c>
      <c r="AF84" s="149" t="str">
        <f t="shared" si="115"/>
        <v/>
      </c>
      <c r="AG84" s="149" t="str">
        <f t="shared" si="115"/>
        <v/>
      </c>
      <c r="AH84" s="149" t="str">
        <f t="shared" si="115"/>
        <v/>
      </c>
      <c r="AI84" s="149" t="str">
        <f t="shared" si="115"/>
        <v/>
      </c>
      <c r="AJ84" s="149" t="str">
        <f t="shared" si="115"/>
        <v/>
      </c>
      <c r="AK84" s="149" t="str">
        <f t="shared" si="115"/>
        <v/>
      </c>
      <c r="AL84" s="149" t="str">
        <f t="shared" si="115"/>
        <v/>
      </c>
      <c r="AM84" s="149" t="str">
        <f t="shared" si="115"/>
        <v/>
      </c>
      <c r="AN84" s="149" t="str">
        <f t="shared" si="115"/>
        <v/>
      </c>
      <c r="AO84" s="149" t="str">
        <f t="shared" si="115"/>
        <v/>
      </c>
      <c r="AP84" s="149" t="str">
        <f t="shared" si="115"/>
        <v/>
      </c>
      <c r="AQ84" s="149" t="str">
        <f t="shared" si="115"/>
        <v/>
      </c>
      <c r="AR84" s="149" t="str">
        <f t="shared" ref="AR84:BR84" si="116">IF($C84="","",IF($J84=AR$29,AQ84,AQ84+SUMIF($J$31:$J$130,AR$29,$E$31:$E$130)*($F84/(SUM($F$31:$F$130)-SUMIF($J$31:$J$130,AR$29,$F$31:$F$130)))))</f>
        <v/>
      </c>
      <c r="AS84" s="149" t="str">
        <f t="shared" si="116"/>
        <v/>
      </c>
      <c r="AT84" s="149" t="str">
        <f t="shared" si="116"/>
        <v/>
      </c>
      <c r="AU84" s="149" t="str">
        <f t="shared" si="116"/>
        <v/>
      </c>
      <c r="AV84" s="149" t="str">
        <f t="shared" si="116"/>
        <v/>
      </c>
      <c r="AW84" s="149" t="str">
        <f t="shared" si="116"/>
        <v/>
      </c>
      <c r="AX84" s="149" t="str">
        <f t="shared" si="116"/>
        <v/>
      </c>
      <c r="AY84" s="149" t="str">
        <f t="shared" si="116"/>
        <v/>
      </c>
      <c r="AZ84" s="149" t="str">
        <f t="shared" si="116"/>
        <v/>
      </c>
      <c r="BA84" s="149" t="str">
        <f t="shared" si="116"/>
        <v/>
      </c>
      <c r="BB84" s="149" t="str">
        <f t="shared" si="116"/>
        <v/>
      </c>
      <c r="BC84" s="149" t="str">
        <f t="shared" si="116"/>
        <v/>
      </c>
      <c r="BD84" s="149" t="str">
        <f t="shared" si="116"/>
        <v/>
      </c>
      <c r="BE84" s="149" t="str">
        <f t="shared" si="116"/>
        <v/>
      </c>
      <c r="BF84" s="149" t="str">
        <f t="shared" si="116"/>
        <v/>
      </c>
      <c r="BG84" s="149" t="str">
        <f t="shared" si="116"/>
        <v/>
      </c>
      <c r="BH84" s="149" t="str">
        <f t="shared" si="116"/>
        <v/>
      </c>
      <c r="BI84" s="149" t="str">
        <f t="shared" si="116"/>
        <v/>
      </c>
      <c r="BJ84" s="149" t="str">
        <f t="shared" si="116"/>
        <v/>
      </c>
      <c r="BK84" s="149" t="str">
        <f t="shared" si="116"/>
        <v/>
      </c>
      <c r="BL84" s="149" t="str">
        <f t="shared" si="116"/>
        <v/>
      </c>
      <c r="BM84" s="149" t="str">
        <f t="shared" si="116"/>
        <v/>
      </c>
      <c r="BN84" s="149" t="str">
        <f t="shared" si="116"/>
        <v/>
      </c>
      <c r="BO84" s="149" t="str">
        <f t="shared" si="116"/>
        <v/>
      </c>
      <c r="BP84" s="149" t="str">
        <f t="shared" si="116"/>
        <v/>
      </c>
      <c r="BQ84" s="149" t="str">
        <f t="shared" si="116"/>
        <v/>
      </c>
      <c r="BR84" s="149" t="str">
        <f t="shared" si="116"/>
        <v/>
      </c>
    </row>
    <row r="85" spans="2:70" hidden="1" x14ac:dyDescent="0.3">
      <c r="B85" s="142" t="str">
        <f t="shared" si="7"/>
        <v/>
      </c>
      <c r="C85" s="143" t="str">
        <f>'קיזוזים בגין איחורים'!C85</f>
        <v/>
      </c>
      <c r="D85" s="132" t="str">
        <f>'קיזוזים בגין איחורים'!H85</f>
        <v/>
      </c>
      <c r="E85" s="144"/>
      <c r="F85" s="145" t="str">
        <f t="shared" si="2"/>
        <v/>
      </c>
      <c r="G85" s="146" t="str">
        <f t="shared" si="8"/>
        <v/>
      </c>
      <c r="I85" s="147">
        <f t="shared" ca="1" si="71"/>
        <v>0</v>
      </c>
      <c r="J85" s="148">
        <f ca="1">IF(I85=1,MAX($J$30:J84)+1,0)</f>
        <v>0</v>
      </c>
      <c r="K85" s="149" t="str">
        <f t="shared" si="72"/>
        <v/>
      </c>
      <c r="L85" s="149" t="str">
        <f t="shared" ref="L85:AQ85" si="117">IF($C85="","",IF($J85=L$29,K85,K85+SUMIF($J$31:$J$130,L$29,$E$31:$E$130)*($F85/(SUM($F$31:$F$130)-SUMIF($J$31:$J$130,L$29,$F$31:$F$130)))))</f>
        <v/>
      </c>
      <c r="M85" s="149" t="str">
        <f t="shared" si="117"/>
        <v/>
      </c>
      <c r="N85" s="149" t="str">
        <f t="shared" si="117"/>
        <v/>
      </c>
      <c r="O85" s="149" t="str">
        <f t="shared" si="117"/>
        <v/>
      </c>
      <c r="P85" s="149" t="str">
        <f t="shared" si="117"/>
        <v/>
      </c>
      <c r="Q85" s="149" t="str">
        <f t="shared" si="117"/>
        <v/>
      </c>
      <c r="R85" s="149" t="str">
        <f t="shared" si="117"/>
        <v/>
      </c>
      <c r="S85" s="149" t="str">
        <f t="shared" si="117"/>
        <v/>
      </c>
      <c r="T85" s="149" t="str">
        <f t="shared" si="117"/>
        <v/>
      </c>
      <c r="U85" s="149" t="str">
        <f t="shared" si="117"/>
        <v/>
      </c>
      <c r="V85" s="149" t="str">
        <f t="shared" si="117"/>
        <v/>
      </c>
      <c r="W85" s="149" t="str">
        <f t="shared" si="117"/>
        <v/>
      </c>
      <c r="X85" s="149" t="str">
        <f t="shared" si="117"/>
        <v/>
      </c>
      <c r="Y85" s="149" t="str">
        <f t="shared" si="117"/>
        <v/>
      </c>
      <c r="Z85" s="149" t="str">
        <f t="shared" si="117"/>
        <v/>
      </c>
      <c r="AA85" s="149" t="str">
        <f t="shared" si="117"/>
        <v/>
      </c>
      <c r="AB85" s="149" t="str">
        <f t="shared" si="117"/>
        <v/>
      </c>
      <c r="AC85" s="149" t="str">
        <f t="shared" si="117"/>
        <v/>
      </c>
      <c r="AD85" s="149" t="str">
        <f t="shared" si="117"/>
        <v/>
      </c>
      <c r="AE85" s="149" t="str">
        <f t="shared" si="117"/>
        <v/>
      </c>
      <c r="AF85" s="149" t="str">
        <f t="shared" si="117"/>
        <v/>
      </c>
      <c r="AG85" s="149" t="str">
        <f t="shared" si="117"/>
        <v/>
      </c>
      <c r="AH85" s="149" t="str">
        <f t="shared" si="117"/>
        <v/>
      </c>
      <c r="AI85" s="149" t="str">
        <f t="shared" si="117"/>
        <v/>
      </c>
      <c r="AJ85" s="149" t="str">
        <f t="shared" si="117"/>
        <v/>
      </c>
      <c r="AK85" s="149" t="str">
        <f t="shared" si="117"/>
        <v/>
      </c>
      <c r="AL85" s="149" t="str">
        <f t="shared" si="117"/>
        <v/>
      </c>
      <c r="AM85" s="149" t="str">
        <f t="shared" si="117"/>
        <v/>
      </c>
      <c r="AN85" s="149" t="str">
        <f t="shared" si="117"/>
        <v/>
      </c>
      <c r="AO85" s="149" t="str">
        <f t="shared" si="117"/>
        <v/>
      </c>
      <c r="AP85" s="149" t="str">
        <f t="shared" si="117"/>
        <v/>
      </c>
      <c r="AQ85" s="149" t="str">
        <f t="shared" si="117"/>
        <v/>
      </c>
      <c r="AR85" s="149" t="str">
        <f t="shared" ref="AR85:BR85" si="118">IF($C85="","",IF($J85=AR$29,AQ85,AQ85+SUMIF($J$31:$J$130,AR$29,$E$31:$E$130)*($F85/(SUM($F$31:$F$130)-SUMIF($J$31:$J$130,AR$29,$F$31:$F$130)))))</f>
        <v/>
      </c>
      <c r="AS85" s="149" t="str">
        <f t="shared" si="118"/>
        <v/>
      </c>
      <c r="AT85" s="149" t="str">
        <f t="shared" si="118"/>
        <v/>
      </c>
      <c r="AU85" s="149" t="str">
        <f t="shared" si="118"/>
        <v/>
      </c>
      <c r="AV85" s="149" t="str">
        <f t="shared" si="118"/>
        <v/>
      </c>
      <c r="AW85" s="149" t="str">
        <f t="shared" si="118"/>
        <v/>
      </c>
      <c r="AX85" s="149" t="str">
        <f t="shared" si="118"/>
        <v/>
      </c>
      <c r="AY85" s="149" t="str">
        <f t="shared" si="118"/>
        <v/>
      </c>
      <c r="AZ85" s="149" t="str">
        <f t="shared" si="118"/>
        <v/>
      </c>
      <c r="BA85" s="149" t="str">
        <f t="shared" si="118"/>
        <v/>
      </c>
      <c r="BB85" s="149" t="str">
        <f t="shared" si="118"/>
        <v/>
      </c>
      <c r="BC85" s="149" t="str">
        <f t="shared" si="118"/>
        <v/>
      </c>
      <c r="BD85" s="149" t="str">
        <f t="shared" si="118"/>
        <v/>
      </c>
      <c r="BE85" s="149" t="str">
        <f t="shared" si="118"/>
        <v/>
      </c>
      <c r="BF85" s="149" t="str">
        <f t="shared" si="118"/>
        <v/>
      </c>
      <c r="BG85" s="149" t="str">
        <f t="shared" si="118"/>
        <v/>
      </c>
      <c r="BH85" s="149" t="str">
        <f t="shared" si="118"/>
        <v/>
      </c>
      <c r="BI85" s="149" t="str">
        <f t="shared" si="118"/>
        <v/>
      </c>
      <c r="BJ85" s="149" t="str">
        <f t="shared" si="118"/>
        <v/>
      </c>
      <c r="BK85" s="149" t="str">
        <f t="shared" si="118"/>
        <v/>
      </c>
      <c r="BL85" s="149" t="str">
        <f t="shared" si="118"/>
        <v/>
      </c>
      <c r="BM85" s="149" t="str">
        <f t="shared" si="118"/>
        <v/>
      </c>
      <c r="BN85" s="149" t="str">
        <f t="shared" si="118"/>
        <v/>
      </c>
      <c r="BO85" s="149" t="str">
        <f t="shared" si="118"/>
        <v/>
      </c>
      <c r="BP85" s="149" t="str">
        <f t="shared" si="118"/>
        <v/>
      </c>
      <c r="BQ85" s="149" t="str">
        <f t="shared" si="118"/>
        <v/>
      </c>
      <c r="BR85" s="149" t="str">
        <f t="shared" si="118"/>
        <v/>
      </c>
    </row>
    <row r="86" spans="2:70" hidden="1" x14ac:dyDescent="0.3">
      <c r="B86" s="142" t="str">
        <f t="shared" si="7"/>
        <v/>
      </c>
      <c r="C86" s="143" t="str">
        <f>'קיזוזים בגין איחורים'!C86</f>
        <v/>
      </c>
      <c r="D86" s="132" t="str">
        <f>'קיזוזים בגין איחורים'!H86</f>
        <v/>
      </c>
      <c r="E86" s="144"/>
      <c r="F86" s="145" t="str">
        <f t="shared" si="2"/>
        <v/>
      </c>
      <c r="G86" s="146" t="str">
        <f t="shared" si="8"/>
        <v/>
      </c>
      <c r="I86" s="147">
        <f t="shared" ca="1" si="71"/>
        <v>0</v>
      </c>
      <c r="J86" s="148">
        <f ca="1">IF(I86=1,MAX($J$30:J85)+1,0)</f>
        <v>0</v>
      </c>
      <c r="K86" s="149" t="str">
        <f t="shared" si="72"/>
        <v/>
      </c>
      <c r="L86" s="149" t="str">
        <f t="shared" ref="L86:AQ86" si="119">IF($C86="","",IF($J86=L$29,K86,K86+SUMIF($J$31:$J$130,L$29,$E$31:$E$130)*($F86/(SUM($F$31:$F$130)-SUMIF($J$31:$J$130,L$29,$F$31:$F$130)))))</f>
        <v/>
      </c>
      <c r="M86" s="149" t="str">
        <f t="shared" si="119"/>
        <v/>
      </c>
      <c r="N86" s="149" t="str">
        <f t="shared" si="119"/>
        <v/>
      </c>
      <c r="O86" s="149" t="str">
        <f t="shared" si="119"/>
        <v/>
      </c>
      <c r="P86" s="149" t="str">
        <f t="shared" si="119"/>
        <v/>
      </c>
      <c r="Q86" s="149" t="str">
        <f t="shared" si="119"/>
        <v/>
      </c>
      <c r="R86" s="149" t="str">
        <f t="shared" si="119"/>
        <v/>
      </c>
      <c r="S86" s="149" t="str">
        <f t="shared" si="119"/>
        <v/>
      </c>
      <c r="T86" s="149" t="str">
        <f t="shared" si="119"/>
        <v/>
      </c>
      <c r="U86" s="149" t="str">
        <f t="shared" si="119"/>
        <v/>
      </c>
      <c r="V86" s="149" t="str">
        <f t="shared" si="119"/>
        <v/>
      </c>
      <c r="W86" s="149" t="str">
        <f t="shared" si="119"/>
        <v/>
      </c>
      <c r="X86" s="149" t="str">
        <f t="shared" si="119"/>
        <v/>
      </c>
      <c r="Y86" s="149" t="str">
        <f t="shared" si="119"/>
        <v/>
      </c>
      <c r="Z86" s="149" t="str">
        <f t="shared" si="119"/>
        <v/>
      </c>
      <c r="AA86" s="149" t="str">
        <f t="shared" si="119"/>
        <v/>
      </c>
      <c r="AB86" s="149" t="str">
        <f t="shared" si="119"/>
        <v/>
      </c>
      <c r="AC86" s="149" t="str">
        <f t="shared" si="119"/>
        <v/>
      </c>
      <c r="AD86" s="149" t="str">
        <f t="shared" si="119"/>
        <v/>
      </c>
      <c r="AE86" s="149" t="str">
        <f t="shared" si="119"/>
        <v/>
      </c>
      <c r="AF86" s="149" t="str">
        <f t="shared" si="119"/>
        <v/>
      </c>
      <c r="AG86" s="149" t="str">
        <f t="shared" si="119"/>
        <v/>
      </c>
      <c r="AH86" s="149" t="str">
        <f t="shared" si="119"/>
        <v/>
      </c>
      <c r="AI86" s="149" t="str">
        <f t="shared" si="119"/>
        <v/>
      </c>
      <c r="AJ86" s="149" t="str">
        <f t="shared" si="119"/>
        <v/>
      </c>
      <c r="AK86" s="149" t="str">
        <f t="shared" si="119"/>
        <v/>
      </c>
      <c r="AL86" s="149" t="str">
        <f t="shared" si="119"/>
        <v/>
      </c>
      <c r="AM86" s="149" t="str">
        <f t="shared" si="119"/>
        <v/>
      </c>
      <c r="AN86" s="149" t="str">
        <f t="shared" si="119"/>
        <v/>
      </c>
      <c r="AO86" s="149" t="str">
        <f t="shared" si="119"/>
        <v/>
      </c>
      <c r="AP86" s="149" t="str">
        <f t="shared" si="119"/>
        <v/>
      </c>
      <c r="AQ86" s="149" t="str">
        <f t="shared" si="119"/>
        <v/>
      </c>
      <c r="AR86" s="149" t="str">
        <f t="shared" ref="AR86:BR86" si="120">IF($C86="","",IF($J86=AR$29,AQ86,AQ86+SUMIF($J$31:$J$130,AR$29,$E$31:$E$130)*($F86/(SUM($F$31:$F$130)-SUMIF($J$31:$J$130,AR$29,$F$31:$F$130)))))</f>
        <v/>
      </c>
      <c r="AS86" s="149" t="str">
        <f t="shared" si="120"/>
        <v/>
      </c>
      <c r="AT86" s="149" t="str">
        <f t="shared" si="120"/>
        <v/>
      </c>
      <c r="AU86" s="149" t="str">
        <f t="shared" si="120"/>
        <v/>
      </c>
      <c r="AV86" s="149" t="str">
        <f t="shared" si="120"/>
        <v/>
      </c>
      <c r="AW86" s="149" t="str">
        <f t="shared" si="120"/>
        <v/>
      </c>
      <c r="AX86" s="149" t="str">
        <f t="shared" si="120"/>
        <v/>
      </c>
      <c r="AY86" s="149" t="str">
        <f t="shared" si="120"/>
        <v/>
      </c>
      <c r="AZ86" s="149" t="str">
        <f t="shared" si="120"/>
        <v/>
      </c>
      <c r="BA86" s="149" t="str">
        <f t="shared" si="120"/>
        <v/>
      </c>
      <c r="BB86" s="149" t="str">
        <f t="shared" si="120"/>
        <v/>
      </c>
      <c r="BC86" s="149" t="str">
        <f t="shared" si="120"/>
        <v/>
      </c>
      <c r="BD86" s="149" t="str">
        <f t="shared" si="120"/>
        <v/>
      </c>
      <c r="BE86" s="149" t="str">
        <f t="shared" si="120"/>
        <v/>
      </c>
      <c r="BF86" s="149" t="str">
        <f t="shared" si="120"/>
        <v/>
      </c>
      <c r="BG86" s="149" t="str">
        <f t="shared" si="120"/>
        <v/>
      </c>
      <c r="BH86" s="149" t="str">
        <f t="shared" si="120"/>
        <v/>
      </c>
      <c r="BI86" s="149" t="str">
        <f t="shared" si="120"/>
        <v/>
      </c>
      <c r="BJ86" s="149" t="str">
        <f t="shared" si="120"/>
        <v/>
      </c>
      <c r="BK86" s="149" t="str">
        <f t="shared" si="120"/>
        <v/>
      </c>
      <c r="BL86" s="149" t="str">
        <f t="shared" si="120"/>
        <v/>
      </c>
      <c r="BM86" s="149" t="str">
        <f t="shared" si="120"/>
        <v/>
      </c>
      <c r="BN86" s="149" t="str">
        <f t="shared" si="120"/>
        <v/>
      </c>
      <c r="BO86" s="149" t="str">
        <f t="shared" si="120"/>
        <v/>
      </c>
      <c r="BP86" s="149" t="str">
        <f t="shared" si="120"/>
        <v/>
      </c>
      <c r="BQ86" s="149" t="str">
        <f t="shared" si="120"/>
        <v/>
      </c>
      <c r="BR86" s="149" t="str">
        <f t="shared" si="120"/>
        <v/>
      </c>
    </row>
    <row r="87" spans="2:70" hidden="1" x14ac:dyDescent="0.3">
      <c r="B87" s="142" t="str">
        <f t="shared" si="7"/>
        <v/>
      </c>
      <c r="C87" s="143" t="str">
        <f>'קיזוזים בגין איחורים'!C87</f>
        <v/>
      </c>
      <c r="D87" s="132" t="str">
        <f>'קיזוזים בגין איחורים'!H87</f>
        <v/>
      </c>
      <c r="E87" s="144"/>
      <c r="F87" s="145" t="str">
        <f t="shared" si="2"/>
        <v/>
      </c>
      <c r="G87" s="146" t="str">
        <f t="shared" si="8"/>
        <v/>
      </c>
      <c r="I87" s="147">
        <f t="shared" ca="1" si="71"/>
        <v>0</v>
      </c>
      <c r="J87" s="148">
        <f ca="1">IF(I87=1,MAX($J$30:J86)+1,0)</f>
        <v>0</v>
      </c>
      <c r="K87" s="149" t="str">
        <f t="shared" si="72"/>
        <v/>
      </c>
      <c r="L87" s="149" t="str">
        <f t="shared" ref="L87:AQ87" si="121">IF($C87="","",IF($J87=L$29,K87,K87+SUMIF($J$31:$J$130,L$29,$E$31:$E$130)*($F87/(SUM($F$31:$F$130)-SUMIF($J$31:$J$130,L$29,$F$31:$F$130)))))</f>
        <v/>
      </c>
      <c r="M87" s="149" t="str">
        <f t="shared" si="121"/>
        <v/>
      </c>
      <c r="N87" s="149" t="str">
        <f t="shared" si="121"/>
        <v/>
      </c>
      <c r="O87" s="149" t="str">
        <f t="shared" si="121"/>
        <v/>
      </c>
      <c r="P87" s="149" t="str">
        <f t="shared" si="121"/>
        <v/>
      </c>
      <c r="Q87" s="149" t="str">
        <f t="shared" si="121"/>
        <v/>
      </c>
      <c r="R87" s="149" t="str">
        <f t="shared" si="121"/>
        <v/>
      </c>
      <c r="S87" s="149" t="str">
        <f t="shared" si="121"/>
        <v/>
      </c>
      <c r="T87" s="149" t="str">
        <f t="shared" si="121"/>
        <v/>
      </c>
      <c r="U87" s="149" t="str">
        <f t="shared" si="121"/>
        <v/>
      </c>
      <c r="V87" s="149" t="str">
        <f t="shared" si="121"/>
        <v/>
      </c>
      <c r="W87" s="149" t="str">
        <f t="shared" si="121"/>
        <v/>
      </c>
      <c r="X87" s="149" t="str">
        <f t="shared" si="121"/>
        <v/>
      </c>
      <c r="Y87" s="149" t="str">
        <f t="shared" si="121"/>
        <v/>
      </c>
      <c r="Z87" s="149" t="str">
        <f t="shared" si="121"/>
        <v/>
      </c>
      <c r="AA87" s="149" t="str">
        <f t="shared" si="121"/>
        <v/>
      </c>
      <c r="AB87" s="149" t="str">
        <f t="shared" si="121"/>
        <v/>
      </c>
      <c r="AC87" s="149" t="str">
        <f t="shared" si="121"/>
        <v/>
      </c>
      <c r="AD87" s="149" t="str">
        <f t="shared" si="121"/>
        <v/>
      </c>
      <c r="AE87" s="149" t="str">
        <f t="shared" si="121"/>
        <v/>
      </c>
      <c r="AF87" s="149" t="str">
        <f t="shared" si="121"/>
        <v/>
      </c>
      <c r="AG87" s="149" t="str">
        <f t="shared" si="121"/>
        <v/>
      </c>
      <c r="AH87" s="149" t="str">
        <f t="shared" si="121"/>
        <v/>
      </c>
      <c r="AI87" s="149" t="str">
        <f t="shared" si="121"/>
        <v/>
      </c>
      <c r="AJ87" s="149" t="str">
        <f t="shared" si="121"/>
        <v/>
      </c>
      <c r="AK87" s="149" t="str">
        <f t="shared" si="121"/>
        <v/>
      </c>
      <c r="AL87" s="149" t="str">
        <f t="shared" si="121"/>
        <v/>
      </c>
      <c r="AM87" s="149" t="str">
        <f t="shared" si="121"/>
        <v/>
      </c>
      <c r="AN87" s="149" t="str">
        <f t="shared" si="121"/>
        <v/>
      </c>
      <c r="AO87" s="149" t="str">
        <f t="shared" si="121"/>
        <v/>
      </c>
      <c r="AP87" s="149" t="str">
        <f t="shared" si="121"/>
        <v/>
      </c>
      <c r="AQ87" s="149" t="str">
        <f t="shared" si="121"/>
        <v/>
      </c>
      <c r="AR87" s="149" t="str">
        <f t="shared" ref="AR87:BR87" si="122">IF($C87="","",IF($J87=AR$29,AQ87,AQ87+SUMIF($J$31:$J$130,AR$29,$E$31:$E$130)*($F87/(SUM($F$31:$F$130)-SUMIF($J$31:$J$130,AR$29,$F$31:$F$130)))))</f>
        <v/>
      </c>
      <c r="AS87" s="149" t="str">
        <f t="shared" si="122"/>
        <v/>
      </c>
      <c r="AT87" s="149" t="str">
        <f t="shared" si="122"/>
        <v/>
      </c>
      <c r="AU87" s="149" t="str">
        <f t="shared" si="122"/>
        <v/>
      </c>
      <c r="AV87" s="149" t="str">
        <f t="shared" si="122"/>
        <v/>
      </c>
      <c r="AW87" s="149" t="str">
        <f t="shared" si="122"/>
        <v/>
      </c>
      <c r="AX87" s="149" t="str">
        <f t="shared" si="122"/>
        <v/>
      </c>
      <c r="AY87" s="149" t="str">
        <f t="shared" si="122"/>
        <v/>
      </c>
      <c r="AZ87" s="149" t="str">
        <f t="shared" si="122"/>
        <v/>
      </c>
      <c r="BA87" s="149" t="str">
        <f t="shared" si="122"/>
        <v/>
      </c>
      <c r="BB87" s="149" t="str">
        <f t="shared" si="122"/>
        <v/>
      </c>
      <c r="BC87" s="149" t="str">
        <f t="shared" si="122"/>
        <v/>
      </c>
      <c r="BD87" s="149" t="str">
        <f t="shared" si="122"/>
        <v/>
      </c>
      <c r="BE87" s="149" t="str">
        <f t="shared" si="122"/>
        <v/>
      </c>
      <c r="BF87" s="149" t="str">
        <f t="shared" si="122"/>
        <v/>
      </c>
      <c r="BG87" s="149" t="str">
        <f t="shared" si="122"/>
        <v/>
      </c>
      <c r="BH87" s="149" t="str">
        <f t="shared" si="122"/>
        <v/>
      </c>
      <c r="BI87" s="149" t="str">
        <f t="shared" si="122"/>
        <v/>
      </c>
      <c r="BJ87" s="149" t="str">
        <f t="shared" si="122"/>
        <v/>
      </c>
      <c r="BK87" s="149" t="str">
        <f t="shared" si="122"/>
        <v/>
      </c>
      <c r="BL87" s="149" t="str">
        <f t="shared" si="122"/>
        <v/>
      </c>
      <c r="BM87" s="149" t="str">
        <f t="shared" si="122"/>
        <v/>
      </c>
      <c r="BN87" s="149" t="str">
        <f t="shared" si="122"/>
        <v/>
      </c>
      <c r="BO87" s="149" t="str">
        <f t="shared" si="122"/>
        <v/>
      </c>
      <c r="BP87" s="149" t="str">
        <f t="shared" si="122"/>
        <v/>
      </c>
      <c r="BQ87" s="149" t="str">
        <f t="shared" si="122"/>
        <v/>
      </c>
      <c r="BR87" s="149" t="str">
        <f t="shared" si="122"/>
        <v/>
      </c>
    </row>
    <row r="88" spans="2:70" hidden="1" x14ac:dyDescent="0.3">
      <c r="B88" s="142" t="str">
        <f t="shared" si="7"/>
        <v/>
      </c>
      <c r="C88" s="143" t="str">
        <f>'קיזוזים בגין איחורים'!C88</f>
        <v/>
      </c>
      <c r="D88" s="132" t="str">
        <f>'קיזוזים בגין איחורים'!H88</f>
        <v/>
      </c>
      <c r="E88" s="144"/>
      <c r="F88" s="145" t="str">
        <f t="shared" si="2"/>
        <v/>
      </c>
      <c r="G88" s="146" t="str">
        <f t="shared" si="8"/>
        <v/>
      </c>
      <c r="I88" s="147">
        <f t="shared" ca="1" si="71"/>
        <v>0</v>
      </c>
      <c r="J88" s="148">
        <f ca="1">IF(I88=1,MAX($J$30:J87)+1,0)</f>
        <v>0</v>
      </c>
      <c r="K88" s="149" t="str">
        <f t="shared" si="72"/>
        <v/>
      </c>
      <c r="L88" s="149" t="str">
        <f t="shared" ref="L88:AQ88" si="123">IF($C88="","",IF($J88=L$29,K88,K88+SUMIF($J$31:$J$130,L$29,$E$31:$E$130)*($F88/(SUM($F$31:$F$130)-SUMIF($J$31:$J$130,L$29,$F$31:$F$130)))))</f>
        <v/>
      </c>
      <c r="M88" s="149" t="str">
        <f t="shared" si="123"/>
        <v/>
      </c>
      <c r="N88" s="149" t="str">
        <f t="shared" si="123"/>
        <v/>
      </c>
      <c r="O88" s="149" t="str">
        <f t="shared" si="123"/>
        <v/>
      </c>
      <c r="P88" s="149" t="str">
        <f t="shared" si="123"/>
        <v/>
      </c>
      <c r="Q88" s="149" t="str">
        <f t="shared" si="123"/>
        <v/>
      </c>
      <c r="R88" s="149" t="str">
        <f t="shared" si="123"/>
        <v/>
      </c>
      <c r="S88" s="149" t="str">
        <f t="shared" si="123"/>
        <v/>
      </c>
      <c r="T88" s="149" t="str">
        <f t="shared" si="123"/>
        <v/>
      </c>
      <c r="U88" s="149" t="str">
        <f t="shared" si="123"/>
        <v/>
      </c>
      <c r="V88" s="149" t="str">
        <f t="shared" si="123"/>
        <v/>
      </c>
      <c r="W88" s="149" t="str">
        <f t="shared" si="123"/>
        <v/>
      </c>
      <c r="X88" s="149" t="str">
        <f t="shared" si="123"/>
        <v/>
      </c>
      <c r="Y88" s="149" t="str">
        <f t="shared" si="123"/>
        <v/>
      </c>
      <c r="Z88" s="149" t="str">
        <f t="shared" si="123"/>
        <v/>
      </c>
      <c r="AA88" s="149" t="str">
        <f t="shared" si="123"/>
        <v/>
      </c>
      <c r="AB88" s="149" t="str">
        <f t="shared" si="123"/>
        <v/>
      </c>
      <c r="AC88" s="149" t="str">
        <f t="shared" si="123"/>
        <v/>
      </c>
      <c r="AD88" s="149" t="str">
        <f t="shared" si="123"/>
        <v/>
      </c>
      <c r="AE88" s="149" t="str">
        <f t="shared" si="123"/>
        <v/>
      </c>
      <c r="AF88" s="149" t="str">
        <f t="shared" si="123"/>
        <v/>
      </c>
      <c r="AG88" s="149" t="str">
        <f t="shared" si="123"/>
        <v/>
      </c>
      <c r="AH88" s="149" t="str">
        <f t="shared" si="123"/>
        <v/>
      </c>
      <c r="AI88" s="149" t="str">
        <f t="shared" si="123"/>
        <v/>
      </c>
      <c r="AJ88" s="149" t="str">
        <f t="shared" si="123"/>
        <v/>
      </c>
      <c r="AK88" s="149" t="str">
        <f t="shared" si="123"/>
        <v/>
      </c>
      <c r="AL88" s="149" t="str">
        <f t="shared" si="123"/>
        <v/>
      </c>
      <c r="AM88" s="149" t="str">
        <f t="shared" si="123"/>
        <v/>
      </c>
      <c r="AN88" s="149" t="str">
        <f t="shared" si="123"/>
        <v/>
      </c>
      <c r="AO88" s="149" t="str">
        <f t="shared" si="123"/>
        <v/>
      </c>
      <c r="AP88" s="149" t="str">
        <f t="shared" si="123"/>
        <v/>
      </c>
      <c r="AQ88" s="149" t="str">
        <f t="shared" si="123"/>
        <v/>
      </c>
      <c r="AR88" s="149" t="str">
        <f t="shared" ref="AR88:BR88" si="124">IF($C88="","",IF($J88=AR$29,AQ88,AQ88+SUMIF($J$31:$J$130,AR$29,$E$31:$E$130)*($F88/(SUM($F$31:$F$130)-SUMIF($J$31:$J$130,AR$29,$F$31:$F$130)))))</f>
        <v/>
      </c>
      <c r="AS88" s="149" t="str">
        <f t="shared" si="124"/>
        <v/>
      </c>
      <c r="AT88" s="149" t="str">
        <f t="shared" si="124"/>
        <v/>
      </c>
      <c r="AU88" s="149" t="str">
        <f t="shared" si="124"/>
        <v/>
      </c>
      <c r="AV88" s="149" t="str">
        <f t="shared" si="124"/>
        <v/>
      </c>
      <c r="AW88" s="149" t="str">
        <f t="shared" si="124"/>
        <v/>
      </c>
      <c r="AX88" s="149" t="str">
        <f t="shared" si="124"/>
        <v/>
      </c>
      <c r="AY88" s="149" t="str">
        <f t="shared" si="124"/>
        <v/>
      </c>
      <c r="AZ88" s="149" t="str">
        <f t="shared" si="124"/>
        <v/>
      </c>
      <c r="BA88" s="149" t="str">
        <f t="shared" si="124"/>
        <v/>
      </c>
      <c r="BB88" s="149" t="str">
        <f t="shared" si="124"/>
        <v/>
      </c>
      <c r="BC88" s="149" t="str">
        <f t="shared" si="124"/>
        <v/>
      </c>
      <c r="BD88" s="149" t="str">
        <f t="shared" si="124"/>
        <v/>
      </c>
      <c r="BE88" s="149" t="str">
        <f t="shared" si="124"/>
        <v/>
      </c>
      <c r="BF88" s="149" t="str">
        <f t="shared" si="124"/>
        <v/>
      </c>
      <c r="BG88" s="149" t="str">
        <f t="shared" si="124"/>
        <v/>
      </c>
      <c r="BH88" s="149" t="str">
        <f t="shared" si="124"/>
        <v/>
      </c>
      <c r="BI88" s="149" t="str">
        <f t="shared" si="124"/>
        <v/>
      </c>
      <c r="BJ88" s="149" t="str">
        <f t="shared" si="124"/>
        <v/>
      </c>
      <c r="BK88" s="149" t="str">
        <f t="shared" si="124"/>
        <v/>
      </c>
      <c r="BL88" s="149" t="str">
        <f t="shared" si="124"/>
        <v/>
      </c>
      <c r="BM88" s="149" t="str">
        <f t="shared" si="124"/>
        <v/>
      </c>
      <c r="BN88" s="149" t="str">
        <f t="shared" si="124"/>
        <v/>
      </c>
      <c r="BO88" s="149" t="str">
        <f t="shared" si="124"/>
        <v/>
      </c>
      <c r="BP88" s="149" t="str">
        <f t="shared" si="124"/>
        <v/>
      </c>
      <c r="BQ88" s="149" t="str">
        <f t="shared" si="124"/>
        <v/>
      </c>
      <c r="BR88" s="149" t="str">
        <f t="shared" si="124"/>
        <v/>
      </c>
    </row>
    <row r="89" spans="2:70" hidden="1" x14ac:dyDescent="0.3">
      <c r="B89" s="142" t="str">
        <f t="shared" si="7"/>
        <v/>
      </c>
      <c r="C89" s="143" t="str">
        <f>'קיזוזים בגין איחורים'!C89</f>
        <v/>
      </c>
      <c r="D89" s="132" t="str">
        <f>'קיזוזים בגין איחורים'!H89</f>
        <v/>
      </c>
      <c r="E89" s="144"/>
      <c r="F89" s="145" t="str">
        <f t="shared" si="2"/>
        <v/>
      </c>
      <c r="G89" s="146" t="str">
        <f t="shared" si="8"/>
        <v/>
      </c>
      <c r="I89" s="147">
        <f t="shared" ca="1" si="71"/>
        <v>0</v>
      </c>
      <c r="J89" s="148">
        <f ca="1">IF(I89=1,MAX($J$30:J88)+1,0)</f>
        <v>0</v>
      </c>
      <c r="K89" s="149" t="str">
        <f t="shared" si="72"/>
        <v/>
      </c>
      <c r="L89" s="149" t="str">
        <f t="shared" ref="L89:AQ89" si="125">IF($C89="","",IF($J89=L$29,K89,K89+SUMIF($J$31:$J$130,L$29,$E$31:$E$130)*($F89/(SUM($F$31:$F$130)-SUMIF($J$31:$J$130,L$29,$F$31:$F$130)))))</f>
        <v/>
      </c>
      <c r="M89" s="149" t="str">
        <f t="shared" si="125"/>
        <v/>
      </c>
      <c r="N89" s="149" t="str">
        <f t="shared" si="125"/>
        <v/>
      </c>
      <c r="O89" s="149" t="str">
        <f t="shared" si="125"/>
        <v/>
      </c>
      <c r="P89" s="149" t="str">
        <f t="shared" si="125"/>
        <v/>
      </c>
      <c r="Q89" s="149" t="str">
        <f t="shared" si="125"/>
        <v/>
      </c>
      <c r="R89" s="149" t="str">
        <f t="shared" si="125"/>
        <v/>
      </c>
      <c r="S89" s="149" t="str">
        <f t="shared" si="125"/>
        <v/>
      </c>
      <c r="T89" s="149" t="str">
        <f t="shared" si="125"/>
        <v/>
      </c>
      <c r="U89" s="149" t="str">
        <f t="shared" si="125"/>
        <v/>
      </c>
      <c r="V89" s="149" t="str">
        <f t="shared" si="125"/>
        <v/>
      </c>
      <c r="W89" s="149" t="str">
        <f t="shared" si="125"/>
        <v/>
      </c>
      <c r="X89" s="149" t="str">
        <f t="shared" si="125"/>
        <v/>
      </c>
      <c r="Y89" s="149" t="str">
        <f t="shared" si="125"/>
        <v/>
      </c>
      <c r="Z89" s="149" t="str">
        <f t="shared" si="125"/>
        <v/>
      </c>
      <c r="AA89" s="149" t="str">
        <f t="shared" si="125"/>
        <v/>
      </c>
      <c r="AB89" s="149" t="str">
        <f t="shared" si="125"/>
        <v/>
      </c>
      <c r="AC89" s="149" t="str">
        <f t="shared" si="125"/>
        <v/>
      </c>
      <c r="AD89" s="149" t="str">
        <f t="shared" si="125"/>
        <v/>
      </c>
      <c r="AE89" s="149" t="str">
        <f t="shared" si="125"/>
        <v/>
      </c>
      <c r="AF89" s="149" t="str">
        <f t="shared" si="125"/>
        <v/>
      </c>
      <c r="AG89" s="149" t="str">
        <f t="shared" si="125"/>
        <v/>
      </c>
      <c r="AH89" s="149" t="str">
        <f t="shared" si="125"/>
        <v/>
      </c>
      <c r="AI89" s="149" t="str">
        <f t="shared" si="125"/>
        <v/>
      </c>
      <c r="AJ89" s="149" t="str">
        <f t="shared" si="125"/>
        <v/>
      </c>
      <c r="AK89" s="149" t="str">
        <f t="shared" si="125"/>
        <v/>
      </c>
      <c r="AL89" s="149" t="str">
        <f t="shared" si="125"/>
        <v/>
      </c>
      <c r="AM89" s="149" t="str">
        <f t="shared" si="125"/>
        <v/>
      </c>
      <c r="AN89" s="149" t="str">
        <f t="shared" si="125"/>
        <v/>
      </c>
      <c r="AO89" s="149" t="str">
        <f t="shared" si="125"/>
        <v/>
      </c>
      <c r="AP89" s="149" t="str">
        <f t="shared" si="125"/>
        <v/>
      </c>
      <c r="AQ89" s="149" t="str">
        <f t="shared" si="125"/>
        <v/>
      </c>
      <c r="AR89" s="149" t="str">
        <f t="shared" ref="AR89:BR89" si="126">IF($C89="","",IF($J89=AR$29,AQ89,AQ89+SUMIF($J$31:$J$130,AR$29,$E$31:$E$130)*($F89/(SUM($F$31:$F$130)-SUMIF($J$31:$J$130,AR$29,$F$31:$F$130)))))</f>
        <v/>
      </c>
      <c r="AS89" s="149" t="str">
        <f t="shared" si="126"/>
        <v/>
      </c>
      <c r="AT89" s="149" t="str">
        <f t="shared" si="126"/>
        <v/>
      </c>
      <c r="AU89" s="149" t="str">
        <f t="shared" si="126"/>
        <v/>
      </c>
      <c r="AV89" s="149" t="str">
        <f t="shared" si="126"/>
        <v/>
      </c>
      <c r="AW89" s="149" t="str">
        <f t="shared" si="126"/>
        <v/>
      </c>
      <c r="AX89" s="149" t="str">
        <f t="shared" si="126"/>
        <v/>
      </c>
      <c r="AY89" s="149" t="str">
        <f t="shared" si="126"/>
        <v/>
      </c>
      <c r="AZ89" s="149" t="str">
        <f t="shared" si="126"/>
        <v/>
      </c>
      <c r="BA89" s="149" t="str">
        <f t="shared" si="126"/>
        <v/>
      </c>
      <c r="BB89" s="149" t="str">
        <f t="shared" si="126"/>
        <v/>
      </c>
      <c r="BC89" s="149" t="str">
        <f t="shared" si="126"/>
        <v/>
      </c>
      <c r="BD89" s="149" t="str">
        <f t="shared" si="126"/>
        <v/>
      </c>
      <c r="BE89" s="149" t="str">
        <f t="shared" si="126"/>
        <v/>
      </c>
      <c r="BF89" s="149" t="str">
        <f t="shared" si="126"/>
        <v/>
      </c>
      <c r="BG89" s="149" t="str">
        <f t="shared" si="126"/>
        <v/>
      </c>
      <c r="BH89" s="149" t="str">
        <f t="shared" si="126"/>
        <v/>
      </c>
      <c r="BI89" s="149" t="str">
        <f t="shared" si="126"/>
        <v/>
      </c>
      <c r="BJ89" s="149" t="str">
        <f t="shared" si="126"/>
        <v/>
      </c>
      <c r="BK89" s="149" t="str">
        <f t="shared" si="126"/>
        <v/>
      </c>
      <c r="BL89" s="149" t="str">
        <f t="shared" si="126"/>
        <v/>
      </c>
      <c r="BM89" s="149" t="str">
        <f t="shared" si="126"/>
        <v/>
      </c>
      <c r="BN89" s="149" t="str">
        <f t="shared" si="126"/>
        <v/>
      </c>
      <c r="BO89" s="149" t="str">
        <f t="shared" si="126"/>
        <v/>
      </c>
      <c r="BP89" s="149" t="str">
        <f t="shared" si="126"/>
        <v/>
      </c>
      <c r="BQ89" s="149" t="str">
        <f t="shared" si="126"/>
        <v/>
      </c>
      <c r="BR89" s="149" t="str">
        <f t="shared" si="126"/>
        <v/>
      </c>
    </row>
    <row r="90" spans="2:70" hidden="1" x14ac:dyDescent="0.3">
      <c r="B90" s="142" t="str">
        <f t="shared" si="7"/>
        <v/>
      </c>
      <c r="C90" s="143" t="str">
        <f>'קיזוזים בגין איחורים'!C90</f>
        <v/>
      </c>
      <c r="D90" s="132" t="str">
        <f>'קיזוזים בגין איחורים'!H90</f>
        <v/>
      </c>
      <c r="E90" s="144"/>
      <c r="F90" s="145" t="str">
        <f t="shared" si="2"/>
        <v/>
      </c>
      <c r="G90" s="146" t="str">
        <f t="shared" si="8"/>
        <v/>
      </c>
      <c r="I90" s="147">
        <f t="shared" ca="1" si="71"/>
        <v>0</v>
      </c>
      <c r="J90" s="148">
        <f ca="1">IF(I90=1,MAX($J$30:J89)+1,0)</f>
        <v>0</v>
      </c>
      <c r="K90" s="149" t="str">
        <f t="shared" si="72"/>
        <v/>
      </c>
      <c r="L90" s="149" t="str">
        <f t="shared" ref="L90:AQ90" si="127">IF($C90="","",IF($J90=L$29,K90,K90+SUMIF($J$31:$J$130,L$29,$E$31:$E$130)*($F90/(SUM($F$31:$F$130)-SUMIF($J$31:$J$130,L$29,$F$31:$F$130)))))</f>
        <v/>
      </c>
      <c r="M90" s="149" t="str">
        <f t="shared" si="127"/>
        <v/>
      </c>
      <c r="N90" s="149" t="str">
        <f t="shared" si="127"/>
        <v/>
      </c>
      <c r="O90" s="149" t="str">
        <f t="shared" si="127"/>
        <v/>
      </c>
      <c r="P90" s="149" t="str">
        <f t="shared" si="127"/>
        <v/>
      </c>
      <c r="Q90" s="149" t="str">
        <f t="shared" si="127"/>
        <v/>
      </c>
      <c r="R90" s="149" t="str">
        <f t="shared" si="127"/>
        <v/>
      </c>
      <c r="S90" s="149" t="str">
        <f t="shared" si="127"/>
        <v/>
      </c>
      <c r="T90" s="149" t="str">
        <f t="shared" si="127"/>
        <v/>
      </c>
      <c r="U90" s="149" t="str">
        <f t="shared" si="127"/>
        <v/>
      </c>
      <c r="V90" s="149" t="str">
        <f t="shared" si="127"/>
        <v/>
      </c>
      <c r="W90" s="149" t="str">
        <f t="shared" si="127"/>
        <v/>
      </c>
      <c r="X90" s="149" t="str">
        <f t="shared" si="127"/>
        <v/>
      </c>
      <c r="Y90" s="149" t="str">
        <f t="shared" si="127"/>
        <v/>
      </c>
      <c r="Z90" s="149" t="str">
        <f t="shared" si="127"/>
        <v/>
      </c>
      <c r="AA90" s="149" t="str">
        <f t="shared" si="127"/>
        <v/>
      </c>
      <c r="AB90" s="149" t="str">
        <f t="shared" si="127"/>
        <v/>
      </c>
      <c r="AC90" s="149" t="str">
        <f t="shared" si="127"/>
        <v/>
      </c>
      <c r="AD90" s="149" t="str">
        <f t="shared" si="127"/>
        <v/>
      </c>
      <c r="AE90" s="149" t="str">
        <f t="shared" si="127"/>
        <v/>
      </c>
      <c r="AF90" s="149" t="str">
        <f t="shared" si="127"/>
        <v/>
      </c>
      <c r="AG90" s="149" t="str">
        <f t="shared" si="127"/>
        <v/>
      </c>
      <c r="AH90" s="149" t="str">
        <f t="shared" si="127"/>
        <v/>
      </c>
      <c r="AI90" s="149" t="str">
        <f t="shared" si="127"/>
        <v/>
      </c>
      <c r="AJ90" s="149" t="str">
        <f t="shared" si="127"/>
        <v/>
      </c>
      <c r="AK90" s="149" t="str">
        <f t="shared" si="127"/>
        <v/>
      </c>
      <c r="AL90" s="149" t="str">
        <f t="shared" si="127"/>
        <v/>
      </c>
      <c r="AM90" s="149" t="str">
        <f t="shared" si="127"/>
        <v/>
      </c>
      <c r="AN90" s="149" t="str">
        <f t="shared" si="127"/>
        <v/>
      </c>
      <c r="AO90" s="149" t="str">
        <f t="shared" si="127"/>
        <v/>
      </c>
      <c r="AP90" s="149" t="str">
        <f t="shared" si="127"/>
        <v/>
      </c>
      <c r="AQ90" s="149" t="str">
        <f t="shared" si="127"/>
        <v/>
      </c>
      <c r="AR90" s="149" t="str">
        <f t="shared" ref="AR90:BR90" si="128">IF($C90="","",IF($J90=AR$29,AQ90,AQ90+SUMIF($J$31:$J$130,AR$29,$E$31:$E$130)*($F90/(SUM($F$31:$F$130)-SUMIF($J$31:$J$130,AR$29,$F$31:$F$130)))))</f>
        <v/>
      </c>
      <c r="AS90" s="149" t="str">
        <f t="shared" si="128"/>
        <v/>
      </c>
      <c r="AT90" s="149" t="str">
        <f t="shared" si="128"/>
        <v/>
      </c>
      <c r="AU90" s="149" t="str">
        <f t="shared" si="128"/>
        <v/>
      </c>
      <c r="AV90" s="149" t="str">
        <f t="shared" si="128"/>
        <v/>
      </c>
      <c r="AW90" s="149" t="str">
        <f t="shared" si="128"/>
        <v/>
      </c>
      <c r="AX90" s="149" t="str">
        <f t="shared" si="128"/>
        <v/>
      </c>
      <c r="AY90" s="149" t="str">
        <f t="shared" si="128"/>
        <v/>
      </c>
      <c r="AZ90" s="149" t="str">
        <f t="shared" si="128"/>
        <v/>
      </c>
      <c r="BA90" s="149" t="str">
        <f t="shared" si="128"/>
        <v/>
      </c>
      <c r="BB90" s="149" t="str">
        <f t="shared" si="128"/>
        <v/>
      </c>
      <c r="BC90" s="149" t="str">
        <f t="shared" si="128"/>
        <v/>
      </c>
      <c r="BD90" s="149" t="str">
        <f t="shared" si="128"/>
        <v/>
      </c>
      <c r="BE90" s="149" t="str">
        <f t="shared" si="128"/>
        <v/>
      </c>
      <c r="BF90" s="149" t="str">
        <f t="shared" si="128"/>
        <v/>
      </c>
      <c r="BG90" s="149" t="str">
        <f t="shared" si="128"/>
        <v/>
      </c>
      <c r="BH90" s="149" t="str">
        <f t="shared" si="128"/>
        <v/>
      </c>
      <c r="BI90" s="149" t="str">
        <f t="shared" si="128"/>
        <v/>
      </c>
      <c r="BJ90" s="149" t="str">
        <f t="shared" si="128"/>
        <v/>
      </c>
      <c r="BK90" s="149" t="str">
        <f t="shared" si="128"/>
        <v/>
      </c>
      <c r="BL90" s="149" t="str">
        <f t="shared" si="128"/>
        <v/>
      </c>
      <c r="BM90" s="149" t="str">
        <f t="shared" si="128"/>
        <v/>
      </c>
      <c r="BN90" s="149" t="str">
        <f t="shared" si="128"/>
        <v/>
      </c>
      <c r="BO90" s="149" t="str">
        <f t="shared" si="128"/>
        <v/>
      </c>
      <c r="BP90" s="149" t="str">
        <f t="shared" si="128"/>
        <v/>
      </c>
      <c r="BQ90" s="149" t="str">
        <f t="shared" si="128"/>
        <v/>
      </c>
      <c r="BR90" s="149" t="str">
        <f t="shared" si="128"/>
        <v/>
      </c>
    </row>
    <row r="91" spans="2:70" hidden="1" x14ac:dyDescent="0.3">
      <c r="B91" s="142" t="str">
        <f t="shared" si="7"/>
        <v/>
      </c>
      <c r="C91" s="143" t="str">
        <f>'קיזוזים בגין איחורים'!C91</f>
        <v/>
      </c>
      <c r="D91" s="132" t="str">
        <f>'קיזוזים בגין איחורים'!H91</f>
        <v/>
      </c>
      <c r="E91" s="144"/>
      <c r="F91" s="145" t="str">
        <f t="shared" si="2"/>
        <v/>
      </c>
      <c r="G91" s="146" t="str">
        <f t="shared" si="8"/>
        <v/>
      </c>
      <c r="I91" s="147">
        <f t="shared" ca="1" si="71"/>
        <v>0</v>
      </c>
      <c r="J91" s="148">
        <f ca="1">IF(I91=1,MAX($J$30:J90)+1,0)</f>
        <v>0</v>
      </c>
      <c r="K91" s="149" t="str">
        <f t="shared" si="72"/>
        <v/>
      </c>
      <c r="L91" s="149" t="str">
        <f t="shared" ref="L91:AQ91" si="129">IF($C91="","",IF($J91=L$29,K91,K91+SUMIF($J$31:$J$130,L$29,$E$31:$E$130)*($F91/(SUM($F$31:$F$130)-SUMIF($J$31:$J$130,L$29,$F$31:$F$130)))))</f>
        <v/>
      </c>
      <c r="M91" s="149" t="str">
        <f t="shared" si="129"/>
        <v/>
      </c>
      <c r="N91" s="149" t="str">
        <f t="shared" si="129"/>
        <v/>
      </c>
      <c r="O91" s="149" t="str">
        <f t="shared" si="129"/>
        <v/>
      </c>
      <c r="P91" s="149" t="str">
        <f t="shared" si="129"/>
        <v/>
      </c>
      <c r="Q91" s="149" t="str">
        <f t="shared" si="129"/>
        <v/>
      </c>
      <c r="R91" s="149" t="str">
        <f t="shared" si="129"/>
        <v/>
      </c>
      <c r="S91" s="149" t="str">
        <f t="shared" si="129"/>
        <v/>
      </c>
      <c r="T91" s="149" t="str">
        <f t="shared" si="129"/>
        <v/>
      </c>
      <c r="U91" s="149" t="str">
        <f t="shared" si="129"/>
        <v/>
      </c>
      <c r="V91" s="149" t="str">
        <f t="shared" si="129"/>
        <v/>
      </c>
      <c r="W91" s="149" t="str">
        <f t="shared" si="129"/>
        <v/>
      </c>
      <c r="X91" s="149" t="str">
        <f t="shared" si="129"/>
        <v/>
      </c>
      <c r="Y91" s="149" t="str">
        <f t="shared" si="129"/>
        <v/>
      </c>
      <c r="Z91" s="149" t="str">
        <f t="shared" si="129"/>
        <v/>
      </c>
      <c r="AA91" s="149" t="str">
        <f t="shared" si="129"/>
        <v/>
      </c>
      <c r="AB91" s="149" t="str">
        <f t="shared" si="129"/>
        <v/>
      </c>
      <c r="AC91" s="149" t="str">
        <f t="shared" si="129"/>
        <v/>
      </c>
      <c r="AD91" s="149" t="str">
        <f t="shared" si="129"/>
        <v/>
      </c>
      <c r="AE91" s="149" t="str">
        <f t="shared" si="129"/>
        <v/>
      </c>
      <c r="AF91" s="149" t="str">
        <f t="shared" si="129"/>
        <v/>
      </c>
      <c r="AG91" s="149" t="str">
        <f t="shared" si="129"/>
        <v/>
      </c>
      <c r="AH91" s="149" t="str">
        <f t="shared" si="129"/>
        <v/>
      </c>
      <c r="AI91" s="149" t="str">
        <f t="shared" si="129"/>
        <v/>
      </c>
      <c r="AJ91" s="149" t="str">
        <f t="shared" si="129"/>
        <v/>
      </c>
      <c r="AK91" s="149" t="str">
        <f t="shared" si="129"/>
        <v/>
      </c>
      <c r="AL91" s="149" t="str">
        <f t="shared" si="129"/>
        <v/>
      </c>
      <c r="AM91" s="149" t="str">
        <f t="shared" si="129"/>
        <v/>
      </c>
      <c r="AN91" s="149" t="str">
        <f t="shared" si="129"/>
        <v/>
      </c>
      <c r="AO91" s="149" t="str">
        <f t="shared" si="129"/>
        <v/>
      </c>
      <c r="AP91" s="149" t="str">
        <f t="shared" si="129"/>
        <v/>
      </c>
      <c r="AQ91" s="149" t="str">
        <f t="shared" si="129"/>
        <v/>
      </c>
      <c r="AR91" s="149" t="str">
        <f t="shared" ref="AR91:BR91" si="130">IF($C91="","",IF($J91=AR$29,AQ91,AQ91+SUMIF($J$31:$J$130,AR$29,$E$31:$E$130)*($F91/(SUM($F$31:$F$130)-SUMIF($J$31:$J$130,AR$29,$F$31:$F$130)))))</f>
        <v/>
      </c>
      <c r="AS91" s="149" t="str">
        <f t="shared" si="130"/>
        <v/>
      </c>
      <c r="AT91" s="149" t="str">
        <f t="shared" si="130"/>
        <v/>
      </c>
      <c r="AU91" s="149" t="str">
        <f t="shared" si="130"/>
        <v/>
      </c>
      <c r="AV91" s="149" t="str">
        <f t="shared" si="130"/>
        <v/>
      </c>
      <c r="AW91" s="149" t="str">
        <f t="shared" si="130"/>
        <v/>
      </c>
      <c r="AX91" s="149" t="str">
        <f t="shared" si="130"/>
        <v/>
      </c>
      <c r="AY91" s="149" t="str">
        <f t="shared" si="130"/>
        <v/>
      </c>
      <c r="AZ91" s="149" t="str">
        <f t="shared" si="130"/>
        <v/>
      </c>
      <c r="BA91" s="149" t="str">
        <f t="shared" si="130"/>
        <v/>
      </c>
      <c r="BB91" s="149" t="str">
        <f t="shared" si="130"/>
        <v/>
      </c>
      <c r="BC91" s="149" t="str">
        <f t="shared" si="130"/>
        <v/>
      </c>
      <c r="BD91" s="149" t="str">
        <f t="shared" si="130"/>
        <v/>
      </c>
      <c r="BE91" s="149" t="str">
        <f t="shared" si="130"/>
        <v/>
      </c>
      <c r="BF91" s="149" t="str">
        <f t="shared" si="130"/>
        <v/>
      </c>
      <c r="BG91" s="149" t="str">
        <f t="shared" si="130"/>
        <v/>
      </c>
      <c r="BH91" s="149" t="str">
        <f t="shared" si="130"/>
        <v/>
      </c>
      <c r="BI91" s="149" t="str">
        <f t="shared" si="130"/>
        <v/>
      </c>
      <c r="BJ91" s="149" t="str">
        <f t="shared" si="130"/>
        <v/>
      </c>
      <c r="BK91" s="149" t="str">
        <f t="shared" si="130"/>
        <v/>
      </c>
      <c r="BL91" s="149" t="str">
        <f t="shared" si="130"/>
        <v/>
      </c>
      <c r="BM91" s="149" t="str">
        <f t="shared" si="130"/>
        <v/>
      </c>
      <c r="BN91" s="149" t="str">
        <f t="shared" si="130"/>
        <v/>
      </c>
      <c r="BO91" s="149" t="str">
        <f t="shared" si="130"/>
        <v/>
      </c>
      <c r="BP91" s="149" t="str">
        <f t="shared" si="130"/>
        <v/>
      </c>
      <c r="BQ91" s="149" t="str">
        <f t="shared" si="130"/>
        <v/>
      </c>
      <c r="BR91" s="149" t="str">
        <f t="shared" si="130"/>
        <v/>
      </c>
    </row>
    <row r="92" spans="2:70" hidden="1" x14ac:dyDescent="0.3">
      <c r="B92" s="142" t="str">
        <f t="shared" si="7"/>
        <v/>
      </c>
      <c r="C92" s="143" t="str">
        <f>'קיזוזים בגין איחורים'!C92</f>
        <v/>
      </c>
      <c r="D92" s="132" t="str">
        <f>'קיזוזים בגין איחורים'!H92</f>
        <v/>
      </c>
      <c r="E92" s="144"/>
      <c r="F92" s="145" t="str">
        <f t="shared" si="2"/>
        <v/>
      </c>
      <c r="G92" s="146" t="str">
        <f t="shared" si="8"/>
        <v/>
      </c>
      <c r="I92" s="147">
        <f t="shared" ca="1" si="71"/>
        <v>0</v>
      </c>
      <c r="J92" s="148">
        <f ca="1">IF(I92=1,MAX($J$30:J91)+1,0)</f>
        <v>0</v>
      </c>
      <c r="K92" s="149" t="str">
        <f t="shared" si="72"/>
        <v/>
      </c>
      <c r="L92" s="149" t="str">
        <f t="shared" ref="L92:AQ92" si="131">IF($C92="","",IF($J92=L$29,K92,K92+SUMIF($J$31:$J$130,L$29,$E$31:$E$130)*($F92/(SUM($F$31:$F$130)-SUMIF($J$31:$J$130,L$29,$F$31:$F$130)))))</f>
        <v/>
      </c>
      <c r="M92" s="149" t="str">
        <f t="shared" si="131"/>
        <v/>
      </c>
      <c r="N92" s="149" t="str">
        <f t="shared" si="131"/>
        <v/>
      </c>
      <c r="O92" s="149" t="str">
        <f t="shared" si="131"/>
        <v/>
      </c>
      <c r="P92" s="149" t="str">
        <f t="shared" si="131"/>
        <v/>
      </c>
      <c r="Q92" s="149" t="str">
        <f t="shared" si="131"/>
        <v/>
      </c>
      <c r="R92" s="149" t="str">
        <f t="shared" si="131"/>
        <v/>
      </c>
      <c r="S92" s="149" t="str">
        <f t="shared" si="131"/>
        <v/>
      </c>
      <c r="T92" s="149" t="str">
        <f t="shared" si="131"/>
        <v/>
      </c>
      <c r="U92" s="149" t="str">
        <f t="shared" si="131"/>
        <v/>
      </c>
      <c r="V92" s="149" t="str">
        <f t="shared" si="131"/>
        <v/>
      </c>
      <c r="W92" s="149" t="str">
        <f t="shared" si="131"/>
        <v/>
      </c>
      <c r="X92" s="149" t="str">
        <f t="shared" si="131"/>
        <v/>
      </c>
      <c r="Y92" s="149" t="str">
        <f t="shared" si="131"/>
        <v/>
      </c>
      <c r="Z92" s="149" t="str">
        <f t="shared" si="131"/>
        <v/>
      </c>
      <c r="AA92" s="149" t="str">
        <f t="shared" si="131"/>
        <v/>
      </c>
      <c r="AB92" s="149" t="str">
        <f t="shared" si="131"/>
        <v/>
      </c>
      <c r="AC92" s="149" t="str">
        <f t="shared" si="131"/>
        <v/>
      </c>
      <c r="AD92" s="149" t="str">
        <f t="shared" si="131"/>
        <v/>
      </c>
      <c r="AE92" s="149" t="str">
        <f t="shared" si="131"/>
        <v/>
      </c>
      <c r="AF92" s="149" t="str">
        <f t="shared" si="131"/>
        <v/>
      </c>
      <c r="AG92" s="149" t="str">
        <f t="shared" si="131"/>
        <v/>
      </c>
      <c r="AH92" s="149" t="str">
        <f t="shared" si="131"/>
        <v/>
      </c>
      <c r="AI92" s="149" t="str">
        <f t="shared" si="131"/>
        <v/>
      </c>
      <c r="AJ92" s="149" t="str">
        <f t="shared" si="131"/>
        <v/>
      </c>
      <c r="AK92" s="149" t="str">
        <f t="shared" si="131"/>
        <v/>
      </c>
      <c r="AL92" s="149" t="str">
        <f t="shared" si="131"/>
        <v/>
      </c>
      <c r="AM92" s="149" t="str">
        <f t="shared" si="131"/>
        <v/>
      </c>
      <c r="AN92" s="149" t="str">
        <f t="shared" si="131"/>
        <v/>
      </c>
      <c r="AO92" s="149" t="str">
        <f t="shared" si="131"/>
        <v/>
      </c>
      <c r="AP92" s="149" t="str">
        <f t="shared" si="131"/>
        <v/>
      </c>
      <c r="AQ92" s="149" t="str">
        <f t="shared" si="131"/>
        <v/>
      </c>
      <c r="AR92" s="149" t="str">
        <f t="shared" ref="AR92:BR92" si="132">IF($C92="","",IF($J92=AR$29,AQ92,AQ92+SUMIF($J$31:$J$130,AR$29,$E$31:$E$130)*($F92/(SUM($F$31:$F$130)-SUMIF($J$31:$J$130,AR$29,$F$31:$F$130)))))</f>
        <v/>
      </c>
      <c r="AS92" s="149" t="str">
        <f t="shared" si="132"/>
        <v/>
      </c>
      <c r="AT92" s="149" t="str">
        <f t="shared" si="132"/>
        <v/>
      </c>
      <c r="AU92" s="149" t="str">
        <f t="shared" si="132"/>
        <v/>
      </c>
      <c r="AV92" s="149" t="str">
        <f t="shared" si="132"/>
        <v/>
      </c>
      <c r="AW92" s="149" t="str">
        <f t="shared" si="132"/>
        <v/>
      </c>
      <c r="AX92" s="149" t="str">
        <f t="shared" si="132"/>
        <v/>
      </c>
      <c r="AY92" s="149" t="str">
        <f t="shared" si="132"/>
        <v/>
      </c>
      <c r="AZ92" s="149" t="str">
        <f t="shared" si="132"/>
        <v/>
      </c>
      <c r="BA92" s="149" t="str">
        <f t="shared" si="132"/>
        <v/>
      </c>
      <c r="BB92" s="149" t="str">
        <f t="shared" si="132"/>
        <v/>
      </c>
      <c r="BC92" s="149" t="str">
        <f t="shared" si="132"/>
        <v/>
      </c>
      <c r="BD92" s="149" t="str">
        <f t="shared" si="132"/>
        <v/>
      </c>
      <c r="BE92" s="149" t="str">
        <f t="shared" si="132"/>
        <v/>
      </c>
      <c r="BF92" s="149" t="str">
        <f t="shared" si="132"/>
        <v/>
      </c>
      <c r="BG92" s="149" t="str">
        <f t="shared" si="132"/>
        <v/>
      </c>
      <c r="BH92" s="149" t="str">
        <f t="shared" si="132"/>
        <v/>
      </c>
      <c r="BI92" s="149" t="str">
        <f t="shared" si="132"/>
        <v/>
      </c>
      <c r="BJ92" s="149" t="str">
        <f t="shared" si="132"/>
        <v/>
      </c>
      <c r="BK92" s="149" t="str">
        <f t="shared" si="132"/>
        <v/>
      </c>
      <c r="BL92" s="149" t="str">
        <f t="shared" si="132"/>
        <v/>
      </c>
      <c r="BM92" s="149" t="str">
        <f t="shared" si="132"/>
        <v/>
      </c>
      <c r="BN92" s="149" t="str">
        <f t="shared" si="132"/>
        <v/>
      </c>
      <c r="BO92" s="149" t="str">
        <f t="shared" si="132"/>
        <v/>
      </c>
      <c r="BP92" s="149" t="str">
        <f t="shared" si="132"/>
        <v/>
      </c>
      <c r="BQ92" s="149" t="str">
        <f t="shared" si="132"/>
        <v/>
      </c>
      <c r="BR92" s="149" t="str">
        <f t="shared" si="132"/>
        <v/>
      </c>
    </row>
    <row r="93" spans="2:70" hidden="1" x14ac:dyDescent="0.3">
      <c r="B93" s="142" t="str">
        <f t="shared" si="7"/>
        <v/>
      </c>
      <c r="C93" s="143" t="str">
        <f>'קיזוזים בגין איחורים'!C93</f>
        <v/>
      </c>
      <c r="D93" s="132" t="str">
        <f>'קיזוזים בגין איחורים'!H93</f>
        <v/>
      </c>
      <c r="E93" s="144"/>
      <c r="F93" s="145" t="str">
        <f t="shared" si="2"/>
        <v/>
      </c>
      <c r="G93" s="146" t="str">
        <f t="shared" si="8"/>
        <v/>
      </c>
      <c r="I93" s="147">
        <f t="shared" ca="1" si="71"/>
        <v>0</v>
      </c>
      <c r="J93" s="148">
        <f ca="1">IF(I93=1,MAX($J$30:J92)+1,0)</f>
        <v>0</v>
      </c>
      <c r="K93" s="149" t="str">
        <f t="shared" si="72"/>
        <v/>
      </c>
      <c r="L93" s="149" t="str">
        <f t="shared" ref="L93:AQ93" si="133">IF($C93="","",IF($J93=L$29,K93,K93+SUMIF($J$31:$J$130,L$29,$E$31:$E$130)*($F93/(SUM($F$31:$F$130)-SUMIF($J$31:$J$130,L$29,$F$31:$F$130)))))</f>
        <v/>
      </c>
      <c r="M93" s="149" t="str">
        <f t="shared" si="133"/>
        <v/>
      </c>
      <c r="N93" s="149" t="str">
        <f t="shared" si="133"/>
        <v/>
      </c>
      <c r="O93" s="149" t="str">
        <f t="shared" si="133"/>
        <v/>
      </c>
      <c r="P93" s="149" t="str">
        <f t="shared" si="133"/>
        <v/>
      </c>
      <c r="Q93" s="149" t="str">
        <f t="shared" si="133"/>
        <v/>
      </c>
      <c r="R93" s="149" t="str">
        <f t="shared" si="133"/>
        <v/>
      </c>
      <c r="S93" s="149" t="str">
        <f t="shared" si="133"/>
        <v/>
      </c>
      <c r="T93" s="149" t="str">
        <f t="shared" si="133"/>
        <v/>
      </c>
      <c r="U93" s="149" t="str">
        <f t="shared" si="133"/>
        <v/>
      </c>
      <c r="V93" s="149" t="str">
        <f t="shared" si="133"/>
        <v/>
      </c>
      <c r="W93" s="149" t="str">
        <f t="shared" si="133"/>
        <v/>
      </c>
      <c r="X93" s="149" t="str">
        <f t="shared" si="133"/>
        <v/>
      </c>
      <c r="Y93" s="149" t="str">
        <f t="shared" si="133"/>
        <v/>
      </c>
      <c r="Z93" s="149" t="str">
        <f t="shared" si="133"/>
        <v/>
      </c>
      <c r="AA93" s="149" t="str">
        <f t="shared" si="133"/>
        <v/>
      </c>
      <c r="AB93" s="149" t="str">
        <f t="shared" si="133"/>
        <v/>
      </c>
      <c r="AC93" s="149" t="str">
        <f t="shared" si="133"/>
        <v/>
      </c>
      <c r="AD93" s="149" t="str">
        <f t="shared" si="133"/>
        <v/>
      </c>
      <c r="AE93" s="149" t="str">
        <f t="shared" si="133"/>
        <v/>
      </c>
      <c r="AF93" s="149" t="str">
        <f t="shared" si="133"/>
        <v/>
      </c>
      <c r="AG93" s="149" t="str">
        <f t="shared" si="133"/>
        <v/>
      </c>
      <c r="AH93" s="149" t="str">
        <f t="shared" si="133"/>
        <v/>
      </c>
      <c r="AI93" s="149" t="str">
        <f t="shared" si="133"/>
        <v/>
      </c>
      <c r="AJ93" s="149" t="str">
        <f t="shared" si="133"/>
        <v/>
      </c>
      <c r="AK93" s="149" t="str">
        <f t="shared" si="133"/>
        <v/>
      </c>
      <c r="AL93" s="149" t="str">
        <f t="shared" si="133"/>
        <v/>
      </c>
      <c r="AM93" s="149" t="str">
        <f t="shared" si="133"/>
        <v/>
      </c>
      <c r="AN93" s="149" t="str">
        <f t="shared" si="133"/>
        <v/>
      </c>
      <c r="AO93" s="149" t="str">
        <f t="shared" si="133"/>
        <v/>
      </c>
      <c r="AP93" s="149" t="str">
        <f t="shared" si="133"/>
        <v/>
      </c>
      <c r="AQ93" s="149" t="str">
        <f t="shared" si="133"/>
        <v/>
      </c>
      <c r="AR93" s="149" t="str">
        <f t="shared" ref="AR93:BR93" si="134">IF($C93="","",IF($J93=AR$29,AQ93,AQ93+SUMIF($J$31:$J$130,AR$29,$E$31:$E$130)*($F93/(SUM($F$31:$F$130)-SUMIF($J$31:$J$130,AR$29,$F$31:$F$130)))))</f>
        <v/>
      </c>
      <c r="AS93" s="149" t="str">
        <f t="shared" si="134"/>
        <v/>
      </c>
      <c r="AT93" s="149" t="str">
        <f t="shared" si="134"/>
        <v/>
      </c>
      <c r="AU93" s="149" t="str">
        <f t="shared" si="134"/>
        <v/>
      </c>
      <c r="AV93" s="149" t="str">
        <f t="shared" si="134"/>
        <v/>
      </c>
      <c r="AW93" s="149" t="str">
        <f t="shared" si="134"/>
        <v/>
      </c>
      <c r="AX93" s="149" t="str">
        <f t="shared" si="134"/>
        <v/>
      </c>
      <c r="AY93" s="149" t="str">
        <f t="shared" si="134"/>
        <v/>
      </c>
      <c r="AZ93" s="149" t="str">
        <f t="shared" si="134"/>
        <v/>
      </c>
      <c r="BA93" s="149" t="str">
        <f t="shared" si="134"/>
        <v/>
      </c>
      <c r="BB93" s="149" t="str">
        <f t="shared" si="134"/>
        <v/>
      </c>
      <c r="BC93" s="149" t="str">
        <f t="shared" si="134"/>
        <v/>
      </c>
      <c r="BD93" s="149" t="str">
        <f t="shared" si="134"/>
        <v/>
      </c>
      <c r="BE93" s="149" t="str">
        <f t="shared" si="134"/>
        <v/>
      </c>
      <c r="BF93" s="149" t="str">
        <f t="shared" si="134"/>
        <v/>
      </c>
      <c r="BG93" s="149" t="str">
        <f t="shared" si="134"/>
        <v/>
      </c>
      <c r="BH93" s="149" t="str">
        <f t="shared" si="134"/>
        <v/>
      </c>
      <c r="BI93" s="149" t="str">
        <f t="shared" si="134"/>
        <v/>
      </c>
      <c r="BJ93" s="149" t="str">
        <f t="shared" si="134"/>
        <v/>
      </c>
      <c r="BK93" s="149" t="str">
        <f t="shared" si="134"/>
        <v/>
      </c>
      <c r="BL93" s="149" t="str">
        <f t="shared" si="134"/>
        <v/>
      </c>
      <c r="BM93" s="149" t="str">
        <f t="shared" si="134"/>
        <v/>
      </c>
      <c r="BN93" s="149" t="str">
        <f t="shared" si="134"/>
        <v/>
      </c>
      <c r="BO93" s="149" t="str">
        <f t="shared" si="134"/>
        <v/>
      </c>
      <c r="BP93" s="149" t="str">
        <f t="shared" si="134"/>
        <v/>
      </c>
      <c r="BQ93" s="149" t="str">
        <f t="shared" si="134"/>
        <v/>
      </c>
      <c r="BR93" s="149" t="str">
        <f t="shared" si="134"/>
        <v/>
      </c>
    </row>
    <row r="94" spans="2:70" hidden="1" x14ac:dyDescent="0.3">
      <c r="B94" s="142" t="str">
        <f t="shared" si="7"/>
        <v/>
      </c>
      <c r="C94" s="143" t="str">
        <f>'קיזוזים בגין איחורים'!C94</f>
        <v/>
      </c>
      <c r="D94" s="132" t="str">
        <f>'קיזוזים בגין איחורים'!H94</f>
        <v/>
      </c>
      <c r="E94" s="144"/>
      <c r="F94" s="145" t="str">
        <f t="shared" si="2"/>
        <v/>
      </c>
      <c r="G94" s="146" t="str">
        <f t="shared" si="8"/>
        <v/>
      </c>
      <c r="I94" s="147">
        <f t="shared" ca="1" si="71"/>
        <v>0</v>
      </c>
      <c r="J94" s="148">
        <f ca="1">IF(I94=1,MAX($J$30:J93)+1,0)</f>
        <v>0</v>
      </c>
      <c r="K94" s="149" t="str">
        <f t="shared" si="72"/>
        <v/>
      </c>
      <c r="L94" s="149" t="str">
        <f t="shared" ref="L94:AQ94" si="135">IF($C94="","",IF($J94=L$29,K94,K94+SUMIF($J$31:$J$130,L$29,$E$31:$E$130)*($F94/(SUM($F$31:$F$130)-SUMIF($J$31:$J$130,L$29,$F$31:$F$130)))))</f>
        <v/>
      </c>
      <c r="M94" s="149" t="str">
        <f t="shared" si="135"/>
        <v/>
      </c>
      <c r="N94" s="149" t="str">
        <f t="shared" si="135"/>
        <v/>
      </c>
      <c r="O94" s="149" t="str">
        <f t="shared" si="135"/>
        <v/>
      </c>
      <c r="P94" s="149" t="str">
        <f t="shared" si="135"/>
        <v/>
      </c>
      <c r="Q94" s="149" t="str">
        <f t="shared" si="135"/>
        <v/>
      </c>
      <c r="R94" s="149" t="str">
        <f t="shared" si="135"/>
        <v/>
      </c>
      <c r="S94" s="149" t="str">
        <f t="shared" si="135"/>
        <v/>
      </c>
      <c r="T94" s="149" t="str">
        <f t="shared" si="135"/>
        <v/>
      </c>
      <c r="U94" s="149" t="str">
        <f t="shared" si="135"/>
        <v/>
      </c>
      <c r="V94" s="149" t="str">
        <f t="shared" si="135"/>
        <v/>
      </c>
      <c r="W94" s="149" t="str">
        <f t="shared" si="135"/>
        <v/>
      </c>
      <c r="X94" s="149" t="str">
        <f t="shared" si="135"/>
        <v/>
      </c>
      <c r="Y94" s="149" t="str">
        <f t="shared" si="135"/>
        <v/>
      </c>
      <c r="Z94" s="149" t="str">
        <f t="shared" si="135"/>
        <v/>
      </c>
      <c r="AA94" s="149" t="str">
        <f t="shared" si="135"/>
        <v/>
      </c>
      <c r="AB94" s="149" t="str">
        <f t="shared" si="135"/>
        <v/>
      </c>
      <c r="AC94" s="149" t="str">
        <f t="shared" si="135"/>
        <v/>
      </c>
      <c r="AD94" s="149" t="str">
        <f t="shared" si="135"/>
        <v/>
      </c>
      <c r="AE94" s="149" t="str">
        <f t="shared" si="135"/>
        <v/>
      </c>
      <c r="AF94" s="149" t="str">
        <f t="shared" si="135"/>
        <v/>
      </c>
      <c r="AG94" s="149" t="str">
        <f t="shared" si="135"/>
        <v/>
      </c>
      <c r="AH94" s="149" t="str">
        <f t="shared" si="135"/>
        <v/>
      </c>
      <c r="AI94" s="149" t="str">
        <f t="shared" si="135"/>
        <v/>
      </c>
      <c r="AJ94" s="149" t="str">
        <f t="shared" si="135"/>
        <v/>
      </c>
      <c r="AK94" s="149" t="str">
        <f t="shared" si="135"/>
        <v/>
      </c>
      <c r="AL94" s="149" t="str">
        <f t="shared" si="135"/>
        <v/>
      </c>
      <c r="AM94" s="149" t="str">
        <f t="shared" si="135"/>
        <v/>
      </c>
      <c r="AN94" s="149" t="str">
        <f t="shared" si="135"/>
        <v/>
      </c>
      <c r="AO94" s="149" t="str">
        <f t="shared" si="135"/>
        <v/>
      </c>
      <c r="AP94" s="149" t="str">
        <f t="shared" si="135"/>
        <v/>
      </c>
      <c r="AQ94" s="149" t="str">
        <f t="shared" si="135"/>
        <v/>
      </c>
      <c r="AR94" s="149" t="str">
        <f t="shared" ref="AR94:BR94" si="136">IF($C94="","",IF($J94=AR$29,AQ94,AQ94+SUMIF($J$31:$J$130,AR$29,$E$31:$E$130)*($F94/(SUM($F$31:$F$130)-SUMIF($J$31:$J$130,AR$29,$F$31:$F$130)))))</f>
        <v/>
      </c>
      <c r="AS94" s="149" t="str">
        <f t="shared" si="136"/>
        <v/>
      </c>
      <c r="AT94" s="149" t="str">
        <f t="shared" si="136"/>
        <v/>
      </c>
      <c r="AU94" s="149" t="str">
        <f t="shared" si="136"/>
        <v/>
      </c>
      <c r="AV94" s="149" t="str">
        <f t="shared" si="136"/>
        <v/>
      </c>
      <c r="AW94" s="149" t="str">
        <f t="shared" si="136"/>
        <v/>
      </c>
      <c r="AX94" s="149" t="str">
        <f t="shared" si="136"/>
        <v/>
      </c>
      <c r="AY94" s="149" t="str">
        <f t="shared" si="136"/>
        <v/>
      </c>
      <c r="AZ94" s="149" t="str">
        <f t="shared" si="136"/>
        <v/>
      </c>
      <c r="BA94" s="149" t="str">
        <f t="shared" si="136"/>
        <v/>
      </c>
      <c r="BB94" s="149" t="str">
        <f t="shared" si="136"/>
        <v/>
      </c>
      <c r="BC94" s="149" t="str">
        <f t="shared" si="136"/>
        <v/>
      </c>
      <c r="BD94" s="149" t="str">
        <f t="shared" si="136"/>
        <v/>
      </c>
      <c r="BE94" s="149" t="str">
        <f t="shared" si="136"/>
        <v/>
      </c>
      <c r="BF94" s="149" t="str">
        <f t="shared" si="136"/>
        <v/>
      </c>
      <c r="BG94" s="149" t="str">
        <f t="shared" si="136"/>
        <v/>
      </c>
      <c r="BH94" s="149" t="str">
        <f t="shared" si="136"/>
        <v/>
      </c>
      <c r="BI94" s="149" t="str">
        <f t="shared" si="136"/>
        <v/>
      </c>
      <c r="BJ94" s="149" t="str">
        <f t="shared" si="136"/>
        <v/>
      </c>
      <c r="BK94" s="149" t="str">
        <f t="shared" si="136"/>
        <v/>
      </c>
      <c r="BL94" s="149" t="str">
        <f t="shared" si="136"/>
        <v/>
      </c>
      <c r="BM94" s="149" t="str">
        <f t="shared" si="136"/>
        <v/>
      </c>
      <c r="BN94" s="149" t="str">
        <f t="shared" si="136"/>
        <v/>
      </c>
      <c r="BO94" s="149" t="str">
        <f t="shared" si="136"/>
        <v/>
      </c>
      <c r="BP94" s="149" t="str">
        <f t="shared" si="136"/>
        <v/>
      </c>
      <c r="BQ94" s="149" t="str">
        <f t="shared" si="136"/>
        <v/>
      </c>
      <c r="BR94" s="149" t="str">
        <f t="shared" si="136"/>
        <v/>
      </c>
    </row>
    <row r="95" spans="2:70" hidden="1" x14ac:dyDescent="0.3">
      <c r="B95" s="142" t="str">
        <f t="shared" si="7"/>
        <v/>
      </c>
      <c r="C95" s="143" t="str">
        <f>'קיזוזים בגין איחורים'!C95</f>
        <v/>
      </c>
      <c r="D95" s="132" t="str">
        <f>'קיזוזים בגין איחורים'!H95</f>
        <v/>
      </c>
      <c r="E95" s="144"/>
      <c r="F95" s="145" t="str">
        <f t="shared" si="2"/>
        <v/>
      </c>
      <c r="G95" s="146" t="str">
        <f t="shared" si="8"/>
        <v/>
      </c>
      <c r="I95" s="147">
        <f t="shared" ref="I95:I130" ca="1" si="137">IF(SUMIF($C$31:$C$130,C95,$E$31:$E$130)&lt;&gt;0,1,0)</f>
        <v>0</v>
      </c>
      <c r="J95" s="148">
        <f ca="1">IF(I95=1,MAX($J$30:J94)+1,0)</f>
        <v>0</v>
      </c>
      <c r="K95" s="149" t="str">
        <f t="shared" ref="K95:K130" si="138">IF($C95="","",IF($J95=K$29,F95,F95+SUMIF($J$31:$J$130,K$29,$E$31:$E$130)*(F95/(SUM($F$31:$F$130)-SUMIF($J$31:$J$130,K$29,$F$31:$F$130)))))</f>
        <v/>
      </c>
      <c r="L95" s="149" t="str">
        <f t="shared" ref="L95:AQ95" si="139">IF($C95="","",IF($J95=L$29,K95,K95+SUMIF($J$31:$J$130,L$29,$E$31:$E$130)*($F95/(SUM($F$31:$F$130)-SUMIF($J$31:$J$130,L$29,$F$31:$F$130)))))</f>
        <v/>
      </c>
      <c r="M95" s="149" t="str">
        <f t="shared" si="139"/>
        <v/>
      </c>
      <c r="N95" s="149" t="str">
        <f t="shared" si="139"/>
        <v/>
      </c>
      <c r="O95" s="149" t="str">
        <f t="shared" si="139"/>
        <v/>
      </c>
      <c r="P95" s="149" t="str">
        <f t="shared" si="139"/>
        <v/>
      </c>
      <c r="Q95" s="149" t="str">
        <f t="shared" si="139"/>
        <v/>
      </c>
      <c r="R95" s="149" t="str">
        <f t="shared" si="139"/>
        <v/>
      </c>
      <c r="S95" s="149" t="str">
        <f t="shared" si="139"/>
        <v/>
      </c>
      <c r="T95" s="149" t="str">
        <f t="shared" si="139"/>
        <v/>
      </c>
      <c r="U95" s="149" t="str">
        <f t="shared" si="139"/>
        <v/>
      </c>
      <c r="V95" s="149" t="str">
        <f t="shared" si="139"/>
        <v/>
      </c>
      <c r="W95" s="149" t="str">
        <f t="shared" si="139"/>
        <v/>
      </c>
      <c r="X95" s="149" t="str">
        <f t="shared" si="139"/>
        <v/>
      </c>
      <c r="Y95" s="149" t="str">
        <f t="shared" si="139"/>
        <v/>
      </c>
      <c r="Z95" s="149" t="str">
        <f t="shared" si="139"/>
        <v/>
      </c>
      <c r="AA95" s="149" t="str">
        <f t="shared" si="139"/>
        <v/>
      </c>
      <c r="AB95" s="149" t="str">
        <f t="shared" si="139"/>
        <v/>
      </c>
      <c r="AC95" s="149" t="str">
        <f t="shared" si="139"/>
        <v/>
      </c>
      <c r="AD95" s="149" t="str">
        <f t="shared" si="139"/>
        <v/>
      </c>
      <c r="AE95" s="149" t="str">
        <f t="shared" si="139"/>
        <v/>
      </c>
      <c r="AF95" s="149" t="str">
        <f t="shared" si="139"/>
        <v/>
      </c>
      <c r="AG95" s="149" t="str">
        <f t="shared" si="139"/>
        <v/>
      </c>
      <c r="AH95" s="149" t="str">
        <f t="shared" si="139"/>
        <v/>
      </c>
      <c r="AI95" s="149" t="str">
        <f t="shared" si="139"/>
        <v/>
      </c>
      <c r="AJ95" s="149" t="str">
        <f t="shared" si="139"/>
        <v/>
      </c>
      <c r="AK95" s="149" t="str">
        <f t="shared" si="139"/>
        <v/>
      </c>
      <c r="AL95" s="149" t="str">
        <f t="shared" si="139"/>
        <v/>
      </c>
      <c r="AM95" s="149" t="str">
        <f t="shared" si="139"/>
        <v/>
      </c>
      <c r="AN95" s="149" t="str">
        <f t="shared" si="139"/>
        <v/>
      </c>
      <c r="AO95" s="149" t="str">
        <f t="shared" si="139"/>
        <v/>
      </c>
      <c r="AP95" s="149" t="str">
        <f t="shared" si="139"/>
        <v/>
      </c>
      <c r="AQ95" s="149" t="str">
        <f t="shared" si="139"/>
        <v/>
      </c>
      <c r="AR95" s="149" t="str">
        <f t="shared" ref="AR95:BR95" si="140">IF($C95="","",IF($J95=AR$29,AQ95,AQ95+SUMIF($J$31:$J$130,AR$29,$E$31:$E$130)*($F95/(SUM($F$31:$F$130)-SUMIF($J$31:$J$130,AR$29,$F$31:$F$130)))))</f>
        <v/>
      </c>
      <c r="AS95" s="149" t="str">
        <f t="shared" si="140"/>
        <v/>
      </c>
      <c r="AT95" s="149" t="str">
        <f t="shared" si="140"/>
        <v/>
      </c>
      <c r="AU95" s="149" t="str">
        <f t="shared" si="140"/>
        <v/>
      </c>
      <c r="AV95" s="149" t="str">
        <f t="shared" si="140"/>
        <v/>
      </c>
      <c r="AW95" s="149" t="str">
        <f t="shared" si="140"/>
        <v/>
      </c>
      <c r="AX95" s="149" t="str">
        <f t="shared" si="140"/>
        <v/>
      </c>
      <c r="AY95" s="149" t="str">
        <f t="shared" si="140"/>
        <v/>
      </c>
      <c r="AZ95" s="149" t="str">
        <f t="shared" si="140"/>
        <v/>
      </c>
      <c r="BA95" s="149" t="str">
        <f t="shared" si="140"/>
        <v/>
      </c>
      <c r="BB95" s="149" t="str">
        <f t="shared" si="140"/>
        <v/>
      </c>
      <c r="BC95" s="149" t="str">
        <f t="shared" si="140"/>
        <v/>
      </c>
      <c r="BD95" s="149" t="str">
        <f t="shared" si="140"/>
        <v/>
      </c>
      <c r="BE95" s="149" t="str">
        <f t="shared" si="140"/>
        <v/>
      </c>
      <c r="BF95" s="149" t="str">
        <f t="shared" si="140"/>
        <v/>
      </c>
      <c r="BG95" s="149" t="str">
        <f t="shared" si="140"/>
        <v/>
      </c>
      <c r="BH95" s="149" t="str">
        <f t="shared" si="140"/>
        <v/>
      </c>
      <c r="BI95" s="149" t="str">
        <f t="shared" si="140"/>
        <v/>
      </c>
      <c r="BJ95" s="149" t="str">
        <f t="shared" si="140"/>
        <v/>
      </c>
      <c r="BK95" s="149" t="str">
        <f t="shared" si="140"/>
        <v/>
      </c>
      <c r="BL95" s="149" t="str">
        <f t="shared" si="140"/>
        <v/>
      </c>
      <c r="BM95" s="149" t="str">
        <f t="shared" si="140"/>
        <v/>
      </c>
      <c r="BN95" s="149" t="str">
        <f t="shared" si="140"/>
        <v/>
      </c>
      <c r="BO95" s="149" t="str">
        <f t="shared" si="140"/>
        <v/>
      </c>
      <c r="BP95" s="149" t="str">
        <f t="shared" si="140"/>
        <v/>
      </c>
      <c r="BQ95" s="149" t="str">
        <f t="shared" si="140"/>
        <v/>
      </c>
      <c r="BR95" s="149" t="str">
        <f t="shared" si="140"/>
        <v/>
      </c>
    </row>
    <row r="96" spans="2:70" hidden="1" x14ac:dyDescent="0.3">
      <c r="B96" s="142" t="str">
        <f t="shared" ref="B96:B130" si="141">IF(C96="","",ROW()-30)</f>
        <v/>
      </c>
      <c r="C96" s="143" t="str">
        <f>'קיזוזים בגין איחורים'!C96</f>
        <v/>
      </c>
      <c r="D96" s="132" t="str">
        <f>'קיזוזים בגין איחורים'!H96</f>
        <v/>
      </c>
      <c r="E96" s="144"/>
      <c r="F96" s="145" t="str">
        <f t="shared" si="2"/>
        <v/>
      </c>
      <c r="G96" s="146" t="str">
        <f t="shared" ref="G96:G130" si="142">BR96</f>
        <v/>
      </c>
      <c r="I96" s="147">
        <f t="shared" ca="1" si="137"/>
        <v>0</v>
      </c>
      <c r="J96" s="148">
        <f ca="1">IF(I96=1,MAX($J$30:J95)+1,0)</f>
        <v>0</v>
      </c>
      <c r="K96" s="149" t="str">
        <f t="shared" si="138"/>
        <v/>
      </c>
      <c r="L96" s="149" t="str">
        <f t="shared" ref="L96:AQ96" si="143">IF($C96="","",IF($J96=L$29,K96,K96+SUMIF($J$31:$J$130,L$29,$E$31:$E$130)*($F96/(SUM($F$31:$F$130)-SUMIF($J$31:$J$130,L$29,$F$31:$F$130)))))</f>
        <v/>
      </c>
      <c r="M96" s="149" t="str">
        <f t="shared" si="143"/>
        <v/>
      </c>
      <c r="N96" s="149" t="str">
        <f t="shared" si="143"/>
        <v/>
      </c>
      <c r="O96" s="149" t="str">
        <f t="shared" si="143"/>
        <v/>
      </c>
      <c r="P96" s="149" t="str">
        <f t="shared" si="143"/>
        <v/>
      </c>
      <c r="Q96" s="149" t="str">
        <f t="shared" si="143"/>
        <v/>
      </c>
      <c r="R96" s="149" t="str">
        <f t="shared" si="143"/>
        <v/>
      </c>
      <c r="S96" s="149" t="str">
        <f t="shared" si="143"/>
        <v/>
      </c>
      <c r="T96" s="149" t="str">
        <f t="shared" si="143"/>
        <v/>
      </c>
      <c r="U96" s="149" t="str">
        <f t="shared" si="143"/>
        <v/>
      </c>
      <c r="V96" s="149" t="str">
        <f t="shared" si="143"/>
        <v/>
      </c>
      <c r="W96" s="149" t="str">
        <f t="shared" si="143"/>
        <v/>
      </c>
      <c r="X96" s="149" t="str">
        <f t="shared" si="143"/>
        <v/>
      </c>
      <c r="Y96" s="149" t="str">
        <f t="shared" si="143"/>
        <v/>
      </c>
      <c r="Z96" s="149" t="str">
        <f t="shared" si="143"/>
        <v/>
      </c>
      <c r="AA96" s="149" t="str">
        <f t="shared" si="143"/>
        <v/>
      </c>
      <c r="AB96" s="149" t="str">
        <f t="shared" si="143"/>
        <v/>
      </c>
      <c r="AC96" s="149" t="str">
        <f t="shared" si="143"/>
        <v/>
      </c>
      <c r="AD96" s="149" t="str">
        <f t="shared" si="143"/>
        <v/>
      </c>
      <c r="AE96" s="149" t="str">
        <f t="shared" si="143"/>
        <v/>
      </c>
      <c r="AF96" s="149" t="str">
        <f t="shared" si="143"/>
        <v/>
      </c>
      <c r="AG96" s="149" t="str">
        <f t="shared" si="143"/>
        <v/>
      </c>
      <c r="AH96" s="149" t="str">
        <f t="shared" si="143"/>
        <v/>
      </c>
      <c r="AI96" s="149" t="str">
        <f t="shared" si="143"/>
        <v/>
      </c>
      <c r="AJ96" s="149" t="str">
        <f t="shared" si="143"/>
        <v/>
      </c>
      <c r="AK96" s="149" t="str">
        <f t="shared" si="143"/>
        <v/>
      </c>
      <c r="AL96" s="149" t="str">
        <f t="shared" si="143"/>
        <v/>
      </c>
      <c r="AM96" s="149" t="str">
        <f t="shared" si="143"/>
        <v/>
      </c>
      <c r="AN96" s="149" t="str">
        <f t="shared" si="143"/>
        <v/>
      </c>
      <c r="AO96" s="149" t="str">
        <f t="shared" si="143"/>
        <v/>
      </c>
      <c r="AP96" s="149" t="str">
        <f t="shared" si="143"/>
        <v/>
      </c>
      <c r="AQ96" s="149" t="str">
        <f t="shared" si="143"/>
        <v/>
      </c>
      <c r="AR96" s="149" t="str">
        <f t="shared" ref="AR96:BR96" si="144">IF($C96="","",IF($J96=AR$29,AQ96,AQ96+SUMIF($J$31:$J$130,AR$29,$E$31:$E$130)*($F96/(SUM($F$31:$F$130)-SUMIF($J$31:$J$130,AR$29,$F$31:$F$130)))))</f>
        <v/>
      </c>
      <c r="AS96" s="149" t="str">
        <f t="shared" si="144"/>
        <v/>
      </c>
      <c r="AT96" s="149" t="str">
        <f t="shared" si="144"/>
        <v/>
      </c>
      <c r="AU96" s="149" t="str">
        <f t="shared" si="144"/>
        <v/>
      </c>
      <c r="AV96" s="149" t="str">
        <f t="shared" si="144"/>
        <v/>
      </c>
      <c r="AW96" s="149" t="str">
        <f t="shared" si="144"/>
        <v/>
      </c>
      <c r="AX96" s="149" t="str">
        <f t="shared" si="144"/>
        <v/>
      </c>
      <c r="AY96" s="149" t="str">
        <f t="shared" si="144"/>
        <v/>
      </c>
      <c r="AZ96" s="149" t="str">
        <f t="shared" si="144"/>
        <v/>
      </c>
      <c r="BA96" s="149" t="str">
        <f t="shared" si="144"/>
        <v/>
      </c>
      <c r="BB96" s="149" t="str">
        <f t="shared" si="144"/>
        <v/>
      </c>
      <c r="BC96" s="149" t="str">
        <f t="shared" si="144"/>
        <v/>
      </c>
      <c r="BD96" s="149" t="str">
        <f t="shared" si="144"/>
        <v/>
      </c>
      <c r="BE96" s="149" t="str">
        <f t="shared" si="144"/>
        <v/>
      </c>
      <c r="BF96" s="149" t="str">
        <f t="shared" si="144"/>
        <v/>
      </c>
      <c r="BG96" s="149" t="str">
        <f t="shared" si="144"/>
        <v/>
      </c>
      <c r="BH96" s="149" t="str">
        <f t="shared" si="144"/>
        <v/>
      </c>
      <c r="BI96" s="149" t="str">
        <f t="shared" si="144"/>
        <v/>
      </c>
      <c r="BJ96" s="149" t="str">
        <f t="shared" si="144"/>
        <v/>
      </c>
      <c r="BK96" s="149" t="str">
        <f t="shared" si="144"/>
        <v/>
      </c>
      <c r="BL96" s="149" t="str">
        <f t="shared" si="144"/>
        <v/>
      </c>
      <c r="BM96" s="149" t="str">
        <f t="shared" si="144"/>
        <v/>
      </c>
      <c r="BN96" s="149" t="str">
        <f t="shared" si="144"/>
        <v/>
      </c>
      <c r="BO96" s="149" t="str">
        <f t="shared" si="144"/>
        <v/>
      </c>
      <c r="BP96" s="149" t="str">
        <f t="shared" si="144"/>
        <v/>
      </c>
      <c r="BQ96" s="149" t="str">
        <f t="shared" si="144"/>
        <v/>
      </c>
      <c r="BR96" s="149" t="str">
        <f t="shared" si="144"/>
        <v/>
      </c>
    </row>
    <row r="97" spans="2:70" hidden="1" x14ac:dyDescent="0.3">
      <c r="B97" s="142" t="str">
        <f t="shared" si="141"/>
        <v/>
      </c>
      <c r="C97" s="143" t="str">
        <f>'קיזוזים בגין איחורים'!C97</f>
        <v/>
      </c>
      <c r="D97" s="132" t="str">
        <f>'קיזוזים בגין איחורים'!H97</f>
        <v/>
      </c>
      <c r="E97" s="144"/>
      <c r="F97" s="145" t="str">
        <f t="shared" si="2"/>
        <v/>
      </c>
      <c r="G97" s="146" t="str">
        <f t="shared" si="142"/>
        <v/>
      </c>
      <c r="I97" s="147">
        <f t="shared" ca="1" si="137"/>
        <v>0</v>
      </c>
      <c r="J97" s="148">
        <f ca="1">IF(I97=1,MAX($J$30:J96)+1,0)</f>
        <v>0</v>
      </c>
      <c r="K97" s="149" t="str">
        <f t="shared" si="138"/>
        <v/>
      </c>
      <c r="L97" s="149" t="str">
        <f t="shared" ref="L97:AQ97" si="145">IF($C97="","",IF($J97=L$29,K97,K97+SUMIF($J$31:$J$130,L$29,$E$31:$E$130)*($F97/(SUM($F$31:$F$130)-SUMIF($J$31:$J$130,L$29,$F$31:$F$130)))))</f>
        <v/>
      </c>
      <c r="M97" s="149" t="str">
        <f t="shared" si="145"/>
        <v/>
      </c>
      <c r="N97" s="149" t="str">
        <f t="shared" si="145"/>
        <v/>
      </c>
      <c r="O97" s="149" t="str">
        <f t="shared" si="145"/>
        <v/>
      </c>
      <c r="P97" s="149" t="str">
        <f t="shared" si="145"/>
        <v/>
      </c>
      <c r="Q97" s="149" t="str">
        <f t="shared" si="145"/>
        <v/>
      </c>
      <c r="R97" s="149" t="str">
        <f t="shared" si="145"/>
        <v/>
      </c>
      <c r="S97" s="149" t="str">
        <f t="shared" si="145"/>
        <v/>
      </c>
      <c r="T97" s="149" t="str">
        <f t="shared" si="145"/>
        <v/>
      </c>
      <c r="U97" s="149" t="str">
        <f t="shared" si="145"/>
        <v/>
      </c>
      <c r="V97" s="149" t="str">
        <f t="shared" si="145"/>
        <v/>
      </c>
      <c r="W97" s="149" t="str">
        <f t="shared" si="145"/>
        <v/>
      </c>
      <c r="X97" s="149" t="str">
        <f t="shared" si="145"/>
        <v/>
      </c>
      <c r="Y97" s="149" t="str">
        <f t="shared" si="145"/>
        <v/>
      </c>
      <c r="Z97" s="149" t="str">
        <f t="shared" si="145"/>
        <v/>
      </c>
      <c r="AA97" s="149" t="str">
        <f t="shared" si="145"/>
        <v/>
      </c>
      <c r="AB97" s="149" t="str">
        <f t="shared" si="145"/>
        <v/>
      </c>
      <c r="AC97" s="149" t="str">
        <f t="shared" si="145"/>
        <v/>
      </c>
      <c r="AD97" s="149" t="str">
        <f t="shared" si="145"/>
        <v/>
      </c>
      <c r="AE97" s="149" t="str">
        <f t="shared" si="145"/>
        <v/>
      </c>
      <c r="AF97" s="149" t="str">
        <f t="shared" si="145"/>
        <v/>
      </c>
      <c r="AG97" s="149" t="str">
        <f t="shared" si="145"/>
        <v/>
      </c>
      <c r="AH97" s="149" t="str">
        <f t="shared" si="145"/>
        <v/>
      </c>
      <c r="AI97" s="149" t="str">
        <f t="shared" si="145"/>
        <v/>
      </c>
      <c r="AJ97" s="149" t="str">
        <f t="shared" si="145"/>
        <v/>
      </c>
      <c r="AK97" s="149" t="str">
        <f t="shared" si="145"/>
        <v/>
      </c>
      <c r="AL97" s="149" t="str">
        <f t="shared" si="145"/>
        <v/>
      </c>
      <c r="AM97" s="149" t="str">
        <f t="shared" si="145"/>
        <v/>
      </c>
      <c r="AN97" s="149" t="str">
        <f t="shared" si="145"/>
        <v/>
      </c>
      <c r="AO97" s="149" t="str">
        <f t="shared" si="145"/>
        <v/>
      </c>
      <c r="AP97" s="149" t="str">
        <f t="shared" si="145"/>
        <v/>
      </c>
      <c r="AQ97" s="149" t="str">
        <f t="shared" si="145"/>
        <v/>
      </c>
      <c r="AR97" s="149" t="str">
        <f t="shared" ref="AR97:BR97" si="146">IF($C97="","",IF($J97=AR$29,AQ97,AQ97+SUMIF($J$31:$J$130,AR$29,$E$31:$E$130)*($F97/(SUM($F$31:$F$130)-SUMIF($J$31:$J$130,AR$29,$F$31:$F$130)))))</f>
        <v/>
      </c>
      <c r="AS97" s="149" t="str">
        <f t="shared" si="146"/>
        <v/>
      </c>
      <c r="AT97" s="149" t="str">
        <f t="shared" si="146"/>
        <v/>
      </c>
      <c r="AU97" s="149" t="str">
        <f t="shared" si="146"/>
        <v/>
      </c>
      <c r="AV97" s="149" t="str">
        <f t="shared" si="146"/>
        <v/>
      </c>
      <c r="AW97" s="149" t="str">
        <f t="shared" si="146"/>
        <v/>
      </c>
      <c r="AX97" s="149" t="str">
        <f t="shared" si="146"/>
        <v/>
      </c>
      <c r="AY97" s="149" t="str">
        <f t="shared" si="146"/>
        <v/>
      </c>
      <c r="AZ97" s="149" t="str">
        <f t="shared" si="146"/>
        <v/>
      </c>
      <c r="BA97" s="149" t="str">
        <f t="shared" si="146"/>
        <v/>
      </c>
      <c r="BB97" s="149" t="str">
        <f t="shared" si="146"/>
        <v/>
      </c>
      <c r="BC97" s="149" t="str">
        <f t="shared" si="146"/>
        <v/>
      </c>
      <c r="BD97" s="149" t="str">
        <f t="shared" si="146"/>
        <v/>
      </c>
      <c r="BE97" s="149" t="str">
        <f t="shared" si="146"/>
        <v/>
      </c>
      <c r="BF97" s="149" t="str">
        <f t="shared" si="146"/>
        <v/>
      </c>
      <c r="BG97" s="149" t="str">
        <f t="shared" si="146"/>
        <v/>
      </c>
      <c r="BH97" s="149" t="str">
        <f t="shared" si="146"/>
        <v/>
      </c>
      <c r="BI97" s="149" t="str">
        <f t="shared" si="146"/>
        <v/>
      </c>
      <c r="BJ97" s="149" t="str">
        <f t="shared" si="146"/>
        <v/>
      </c>
      <c r="BK97" s="149" t="str">
        <f t="shared" si="146"/>
        <v/>
      </c>
      <c r="BL97" s="149" t="str">
        <f t="shared" si="146"/>
        <v/>
      </c>
      <c r="BM97" s="149" t="str">
        <f t="shared" si="146"/>
        <v/>
      </c>
      <c r="BN97" s="149" t="str">
        <f t="shared" si="146"/>
        <v/>
      </c>
      <c r="BO97" s="149" t="str">
        <f t="shared" si="146"/>
        <v/>
      </c>
      <c r="BP97" s="149" t="str">
        <f t="shared" si="146"/>
        <v/>
      </c>
      <c r="BQ97" s="149" t="str">
        <f t="shared" si="146"/>
        <v/>
      </c>
      <c r="BR97" s="149" t="str">
        <f t="shared" si="146"/>
        <v/>
      </c>
    </row>
    <row r="98" spans="2:70" hidden="1" x14ac:dyDescent="0.3">
      <c r="B98" s="142" t="str">
        <f t="shared" si="141"/>
        <v/>
      </c>
      <c r="C98" s="143" t="str">
        <f>'קיזוזים בגין איחורים'!C98</f>
        <v/>
      </c>
      <c r="D98" s="132" t="str">
        <f>'קיזוזים בגין איחורים'!H98</f>
        <v/>
      </c>
      <c r="E98" s="144"/>
      <c r="F98" s="145" t="str">
        <f t="shared" si="2"/>
        <v/>
      </c>
      <c r="G98" s="146" t="str">
        <f t="shared" si="142"/>
        <v/>
      </c>
      <c r="I98" s="147">
        <f t="shared" ca="1" si="137"/>
        <v>0</v>
      </c>
      <c r="J98" s="148">
        <f ca="1">IF(I98=1,MAX($J$30:J97)+1,0)</f>
        <v>0</v>
      </c>
      <c r="K98" s="149" t="str">
        <f t="shared" si="138"/>
        <v/>
      </c>
      <c r="L98" s="149" t="str">
        <f t="shared" ref="L98:AQ98" si="147">IF($C98="","",IF($J98=L$29,K98,K98+SUMIF($J$31:$J$130,L$29,$E$31:$E$130)*($F98/(SUM($F$31:$F$130)-SUMIF($J$31:$J$130,L$29,$F$31:$F$130)))))</f>
        <v/>
      </c>
      <c r="M98" s="149" t="str">
        <f t="shared" si="147"/>
        <v/>
      </c>
      <c r="N98" s="149" t="str">
        <f t="shared" si="147"/>
        <v/>
      </c>
      <c r="O98" s="149" t="str">
        <f t="shared" si="147"/>
        <v/>
      </c>
      <c r="P98" s="149" t="str">
        <f t="shared" si="147"/>
        <v/>
      </c>
      <c r="Q98" s="149" t="str">
        <f t="shared" si="147"/>
        <v/>
      </c>
      <c r="R98" s="149" t="str">
        <f t="shared" si="147"/>
        <v/>
      </c>
      <c r="S98" s="149" t="str">
        <f t="shared" si="147"/>
        <v/>
      </c>
      <c r="T98" s="149" t="str">
        <f t="shared" si="147"/>
        <v/>
      </c>
      <c r="U98" s="149" t="str">
        <f t="shared" si="147"/>
        <v/>
      </c>
      <c r="V98" s="149" t="str">
        <f t="shared" si="147"/>
        <v/>
      </c>
      <c r="W98" s="149" t="str">
        <f t="shared" si="147"/>
        <v/>
      </c>
      <c r="X98" s="149" t="str">
        <f t="shared" si="147"/>
        <v/>
      </c>
      <c r="Y98" s="149" t="str">
        <f t="shared" si="147"/>
        <v/>
      </c>
      <c r="Z98" s="149" t="str">
        <f t="shared" si="147"/>
        <v/>
      </c>
      <c r="AA98" s="149" t="str">
        <f t="shared" si="147"/>
        <v/>
      </c>
      <c r="AB98" s="149" t="str">
        <f t="shared" si="147"/>
        <v/>
      </c>
      <c r="AC98" s="149" t="str">
        <f t="shared" si="147"/>
        <v/>
      </c>
      <c r="AD98" s="149" t="str">
        <f t="shared" si="147"/>
        <v/>
      </c>
      <c r="AE98" s="149" t="str">
        <f t="shared" si="147"/>
        <v/>
      </c>
      <c r="AF98" s="149" t="str">
        <f t="shared" si="147"/>
        <v/>
      </c>
      <c r="AG98" s="149" t="str">
        <f t="shared" si="147"/>
        <v/>
      </c>
      <c r="AH98" s="149" t="str">
        <f t="shared" si="147"/>
        <v/>
      </c>
      <c r="AI98" s="149" t="str">
        <f t="shared" si="147"/>
        <v/>
      </c>
      <c r="AJ98" s="149" t="str">
        <f t="shared" si="147"/>
        <v/>
      </c>
      <c r="AK98" s="149" t="str">
        <f t="shared" si="147"/>
        <v/>
      </c>
      <c r="AL98" s="149" t="str">
        <f t="shared" si="147"/>
        <v/>
      </c>
      <c r="AM98" s="149" t="str">
        <f t="shared" si="147"/>
        <v/>
      </c>
      <c r="AN98" s="149" t="str">
        <f t="shared" si="147"/>
        <v/>
      </c>
      <c r="AO98" s="149" t="str">
        <f t="shared" si="147"/>
        <v/>
      </c>
      <c r="AP98" s="149" t="str">
        <f t="shared" si="147"/>
        <v/>
      </c>
      <c r="AQ98" s="149" t="str">
        <f t="shared" si="147"/>
        <v/>
      </c>
      <c r="AR98" s="149" t="str">
        <f t="shared" ref="AR98:BR98" si="148">IF($C98="","",IF($J98=AR$29,AQ98,AQ98+SUMIF($J$31:$J$130,AR$29,$E$31:$E$130)*($F98/(SUM($F$31:$F$130)-SUMIF($J$31:$J$130,AR$29,$F$31:$F$130)))))</f>
        <v/>
      </c>
      <c r="AS98" s="149" t="str">
        <f t="shared" si="148"/>
        <v/>
      </c>
      <c r="AT98" s="149" t="str">
        <f t="shared" si="148"/>
        <v/>
      </c>
      <c r="AU98" s="149" t="str">
        <f t="shared" si="148"/>
        <v/>
      </c>
      <c r="AV98" s="149" t="str">
        <f t="shared" si="148"/>
        <v/>
      </c>
      <c r="AW98" s="149" t="str">
        <f t="shared" si="148"/>
        <v/>
      </c>
      <c r="AX98" s="149" t="str">
        <f t="shared" si="148"/>
        <v/>
      </c>
      <c r="AY98" s="149" t="str">
        <f t="shared" si="148"/>
        <v/>
      </c>
      <c r="AZ98" s="149" t="str">
        <f t="shared" si="148"/>
        <v/>
      </c>
      <c r="BA98" s="149" t="str">
        <f t="shared" si="148"/>
        <v/>
      </c>
      <c r="BB98" s="149" t="str">
        <f t="shared" si="148"/>
        <v/>
      </c>
      <c r="BC98" s="149" t="str">
        <f t="shared" si="148"/>
        <v/>
      </c>
      <c r="BD98" s="149" t="str">
        <f t="shared" si="148"/>
        <v/>
      </c>
      <c r="BE98" s="149" t="str">
        <f t="shared" si="148"/>
        <v/>
      </c>
      <c r="BF98" s="149" t="str">
        <f t="shared" si="148"/>
        <v/>
      </c>
      <c r="BG98" s="149" t="str">
        <f t="shared" si="148"/>
        <v/>
      </c>
      <c r="BH98" s="149" t="str">
        <f t="shared" si="148"/>
        <v/>
      </c>
      <c r="BI98" s="149" t="str">
        <f t="shared" si="148"/>
        <v/>
      </c>
      <c r="BJ98" s="149" t="str">
        <f t="shared" si="148"/>
        <v/>
      </c>
      <c r="BK98" s="149" t="str">
        <f t="shared" si="148"/>
        <v/>
      </c>
      <c r="BL98" s="149" t="str">
        <f t="shared" si="148"/>
        <v/>
      </c>
      <c r="BM98" s="149" t="str">
        <f t="shared" si="148"/>
        <v/>
      </c>
      <c r="BN98" s="149" t="str">
        <f t="shared" si="148"/>
        <v/>
      </c>
      <c r="BO98" s="149" t="str">
        <f t="shared" si="148"/>
        <v/>
      </c>
      <c r="BP98" s="149" t="str">
        <f t="shared" si="148"/>
        <v/>
      </c>
      <c r="BQ98" s="149" t="str">
        <f t="shared" si="148"/>
        <v/>
      </c>
      <c r="BR98" s="149" t="str">
        <f t="shared" si="148"/>
        <v/>
      </c>
    </row>
    <row r="99" spans="2:70" hidden="1" x14ac:dyDescent="0.3">
      <c r="B99" s="142" t="str">
        <f t="shared" si="141"/>
        <v/>
      </c>
      <c r="C99" s="143" t="str">
        <f>'קיזוזים בגין איחורים'!C99</f>
        <v/>
      </c>
      <c r="D99" s="132" t="str">
        <f>'קיזוזים בגין איחורים'!H99</f>
        <v/>
      </c>
      <c r="E99" s="144"/>
      <c r="F99" s="145" t="str">
        <f t="shared" si="2"/>
        <v/>
      </c>
      <c r="G99" s="146" t="str">
        <f t="shared" si="142"/>
        <v/>
      </c>
      <c r="I99" s="147">
        <f t="shared" ca="1" si="137"/>
        <v>0</v>
      </c>
      <c r="J99" s="148">
        <f ca="1">IF(I99=1,MAX($J$30:J98)+1,0)</f>
        <v>0</v>
      </c>
      <c r="K99" s="149" t="str">
        <f t="shared" si="138"/>
        <v/>
      </c>
      <c r="L99" s="149" t="str">
        <f t="shared" ref="L99:AQ99" si="149">IF($C99="","",IF($J99=L$29,K99,K99+SUMIF($J$31:$J$130,L$29,$E$31:$E$130)*($F99/(SUM($F$31:$F$130)-SUMIF($J$31:$J$130,L$29,$F$31:$F$130)))))</f>
        <v/>
      </c>
      <c r="M99" s="149" t="str">
        <f t="shared" si="149"/>
        <v/>
      </c>
      <c r="N99" s="149" t="str">
        <f t="shared" si="149"/>
        <v/>
      </c>
      <c r="O99" s="149" t="str">
        <f t="shared" si="149"/>
        <v/>
      </c>
      <c r="P99" s="149" t="str">
        <f t="shared" si="149"/>
        <v/>
      </c>
      <c r="Q99" s="149" t="str">
        <f t="shared" si="149"/>
        <v/>
      </c>
      <c r="R99" s="149" t="str">
        <f t="shared" si="149"/>
        <v/>
      </c>
      <c r="S99" s="149" t="str">
        <f t="shared" si="149"/>
        <v/>
      </c>
      <c r="T99" s="149" t="str">
        <f t="shared" si="149"/>
        <v/>
      </c>
      <c r="U99" s="149" t="str">
        <f t="shared" si="149"/>
        <v/>
      </c>
      <c r="V99" s="149" t="str">
        <f t="shared" si="149"/>
        <v/>
      </c>
      <c r="W99" s="149" t="str">
        <f t="shared" si="149"/>
        <v/>
      </c>
      <c r="X99" s="149" t="str">
        <f t="shared" si="149"/>
        <v/>
      </c>
      <c r="Y99" s="149" t="str">
        <f t="shared" si="149"/>
        <v/>
      </c>
      <c r="Z99" s="149" t="str">
        <f t="shared" si="149"/>
        <v/>
      </c>
      <c r="AA99" s="149" t="str">
        <f t="shared" si="149"/>
        <v/>
      </c>
      <c r="AB99" s="149" t="str">
        <f t="shared" si="149"/>
        <v/>
      </c>
      <c r="AC99" s="149" t="str">
        <f t="shared" si="149"/>
        <v/>
      </c>
      <c r="AD99" s="149" t="str">
        <f t="shared" si="149"/>
        <v/>
      </c>
      <c r="AE99" s="149" t="str">
        <f t="shared" si="149"/>
        <v/>
      </c>
      <c r="AF99" s="149" t="str">
        <f t="shared" si="149"/>
        <v/>
      </c>
      <c r="AG99" s="149" t="str">
        <f t="shared" si="149"/>
        <v/>
      </c>
      <c r="AH99" s="149" t="str">
        <f t="shared" si="149"/>
        <v/>
      </c>
      <c r="AI99" s="149" t="str">
        <f t="shared" si="149"/>
        <v/>
      </c>
      <c r="AJ99" s="149" t="str">
        <f t="shared" si="149"/>
        <v/>
      </c>
      <c r="AK99" s="149" t="str">
        <f t="shared" si="149"/>
        <v/>
      </c>
      <c r="AL99" s="149" t="str">
        <f t="shared" si="149"/>
        <v/>
      </c>
      <c r="AM99" s="149" t="str">
        <f t="shared" si="149"/>
        <v/>
      </c>
      <c r="AN99" s="149" t="str">
        <f t="shared" si="149"/>
        <v/>
      </c>
      <c r="AO99" s="149" t="str">
        <f t="shared" si="149"/>
        <v/>
      </c>
      <c r="AP99" s="149" t="str">
        <f t="shared" si="149"/>
        <v/>
      </c>
      <c r="AQ99" s="149" t="str">
        <f t="shared" si="149"/>
        <v/>
      </c>
      <c r="AR99" s="149" t="str">
        <f t="shared" ref="AR99:BR99" si="150">IF($C99="","",IF($J99=AR$29,AQ99,AQ99+SUMIF($J$31:$J$130,AR$29,$E$31:$E$130)*($F99/(SUM($F$31:$F$130)-SUMIF($J$31:$J$130,AR$29,$F$31:$F$130)))))</f>
        <v/>
      </c>
      <c r="AS99" s="149" t="str">
        <f t="shared" si="150"/>
        <v/>
      </c>
      <c r="AT99" s="149" t="str">
        <f t="shared" si="150"/>
        <v/>
      </c>
      <c r="AU99" s="149" t="str">
        <f t="shared" si="150"/>
        <v/>
      </c>
      <c r="AV99" s="149" t="str">
        <f t="shared" si="150"/>
        <v/>
      </c>
      <c r="AW99" s="149" t="str">
        <f t="shared" si="150"/>
        <v/>
      </c>
      <c r="AX99" s="149" t="str">
        <f t="shared" si="150"/>
        <v/>
      </c>
      <c r="AY99" s="149" t="str">
        <f t="shared" si="150"/>
        <v/>
      </c>
      <c r="AZ99" s="149" t="str">
        <f t="shared" si="150"/>
        <v/>
      </c>
      <c r="BA99" s="149" t="str">
        <f t="shared" si="150"/>
        <v/>
      </c>
      <c r="BB99" s="149" t="str">
        <f t="shared" si="150"/>
        <v/>
      </c>
      <c r="BC99" s="149" t="str">
        <f t="shared" si="150"/>
        <v/>
      </c>
      <c r="BD99" s="149" t="str">
        <f t="shared" si="150"/>
        <v/>
      </c>
      <c r="BE99" s="149" t="str">
        <f t="shared" si="150"/>
        <v/>
      </c>
      <c r="BF99" s="149" t="str">
        <f t="shared" si="150"/>
        <v/>
      </c>
      <c r="BG99" s="149" t="str">
        <f t="shared" si="150"/>
        <v/>
      </c>
      <c r="BH99" s="149" t="str">
        <f t="shared" si="150"/>
        <v/>
      </c>
      <c r="BI99" s="149" t="str">
        <f t="shared" si="150"/>
        <v/>
      </c>
      <c r="BJ99" s="149" t="str">
        <f t="shared" si="150"/>
        <v/>
      </c>
      <c r="BK99" s="149" t="str">
        <f t="shared" si="150"/>
        <v/>
      </c>
      <c r="BL99" s="149" t="str">
        <f t="shared" si="150"/>
        <v/>
      </c>
      <c r="BM99" s="149" t="str">
        <f t="shared" si="150"/>
        <v/>
      </c>
      <c r="BN99" s="149" t="str">
        <f t="shared" si="150"/>
        <v/>
      </c>
      <c r="BO99" s="149" t="str">
        <f t="shared" si="150"/>
        <v/>
      </c>
      <c r="BP99" s="149" t="str">
        <f t="shared" si="150"/>
        <v/>
      </c>
      <c r="BQ99" s="149" t="str">
        <f t="shared" si="150"/>
        <v/>
      </c>
      <c r="BR99" s="149" t="str">
        <f t="shared" si="150"/>
        <v/>
      </c>
    </row>
    <row r="100" spans="2:70" hidden="1" x14ac:dyDescent="0.3">
      <c r="B100" s="142" t="str">
        <f t="shared" si="141"/>
        <v/>
      </c>
      <c r="C100" s="143" t="str">
        <f>'קיזוזים בגין איחורים'!C100</f>
        <v/>
      </c>
      <c r="D100" s="132" t="str">
        <f>'קיזוזים בגין איחורים'!H100</f>
        <v/>
      </c>
      <c r="E100" s="144"/>
      <c r="F100" s="145" t="str">
        <f t="shared" si="2"/>
        <v/>
      </c>
      <c r="G100" s="146" t="str">
        <f t="shared" si="142"/>
        <v/>
      </c>
      <c r="I100" s="147">
        <f t="shared" ca="1" si="137"/>
        <v>0</v>
      </c>
      <c r="J100" s="148">
        <f ca="1">IF(I100=1,MAX($J$30:J99)+1,0)</f>
        <v>0</v>
      </c>
      <c r="K100" s="149" t="str">
        <f t="shared" si="138"/>
        <v/>
      </c>
      <c r="L100" s="149" t="str">
        <f t="shared" ref="L100:AQ100" si="151">IF($C100="","",IF($J100=L$29,K100,K100+SUMIF($J$31:$J$130,L$29,$E$31:$E$130)*($F100/(SUM($F$31:$F$130)-SUMIF($J$31:$J$130,L$29,$F$31:$F$130)))))</f>
        <v/>
      </c>
      <c r="M100" s="149" t="str">
        <f t="shared" si="151"/>
        <v/>
      </c>
      <c r="N100" s="149" t="str">
        <f t="shared" si="151"/>
        <v/>
      </c>
      <c r="O100" s="149" t="str">
        <f t="shared" si="151"/>
        <v/>
      </c>
      <c r="P100" s="149" t="str">
        <f t="shared" si="151"/>
        <v/>
      </c>
      <c r="Q100" s="149" t="str">
        <f t="shared" si="151"/>
        <v/>
      </c>
      <c r="R100" s="149" t="str">
        <f t="shared" si="151"/>
        <v/>
      </c>
      <c r="S100" s="149" t="str">
        <f t="shared" si="151"/>
        <v/>
      </c>
      <c r="T100" s="149" t="str">
        <f t="shared" si="151"/>
        <v/>
      </c>
      <c r="U100" s="149" t="str">
        <f t="shared" si="151"/>
        <v/>
      </c>
      <c r="V100" s="149" t="str">
        <f t="shared" si="151"/>
        <v/>
      </c>
      <c r="W100" s="149" t="str">
        <f t="shared" si="151"/>
        <v/>
      </c>
      <c r="X100" s="149" t="str">
        <f t="shared" si="151"/>
        <v/>
      </c>
      <c r="Y100" s="149" t="str">
        <f t="shared" si="151"/>
        <v/>
      </c>
      <c r="Z100" s="149" t="str">
        <f t="shared" si="151"/>
        <v/>
      </c>
      <c r="AA100" s="149" t="str">
        <f t="shared" si="151"/>
        <v/>
      </c>
      <c r="AB100" s="149" t="str">
        <f t="shared" si="151"/>
        <v/>
      </c>
      <c r="AC100" s="149" t="str">
        <f t="shared" si="151"/>
        <v/>
      </c>
      <c r="AD100" s="149" t="str">
        <f t="shared" si="151"/>
        <v/>
      </c>
      <c r="AE100" s="149" t="str">
        <f t="shared" si="151"/>
        <v/>
      </c>
      <c r="AF100" s="149" t="str">
        <f t="shared" si="151"/>
        <v/>
      </c>
      <c r="AG100" s="149" t="str">
        <f t="shared" si="151"/>
        <v/>
      </c>
      <c r="AH100" s="149" t="str">
        <f t="shared" si="151"/>
        <v/>
      </c>
      <c r="AI100" s="149" t="str">
        <f t="shared" si="151"/>
        <v/>
      </c>
      <c r="AJ100" s="149" t="str">
        <f t="shared" si="151"/>
        <v/>
      </c>
      <c r="AK100" s="149" t="str">
        <f t="shared" si="151"/>
        <v/>
      </c>
      <c r="AL100" s="149" t="str">
        <f t="shared" si="151"/>
        <v/>
      </c>
      <c r="AM100" s="149" t="str">
        <f t="shared" si="151"/>
        <v/>
      </c>
      <c r="AN100" s="149" t="str">
        <f t="shared" si="151"/>
        <v/>
      </c>
      <c r="AO100" s="149" t="str">
        <f t="shared" si="151"/>
        <v/>
      </c>
      <c r="AP100" s="149" t="str">
        <f t="shared" si="151"/>
        <v/>
      </c>
      <c r="AQ100" s="149" t="str">
        <f t="shared" si="151"/>
        <v/>
      </c>
      <c r="AR100" s="149" t="str">
        <f t="shared" ref="AR100:BR100" si="152">IF($C100="","",IF($J100=AR$29,AQ100,AQ100+SUMIF($J$31:$J$130,AR$29,$E$31:$E$130)*($F100/(SUM($F$31:$F$130)-SUMIF($J$31:$J$130,AR$29,$F$31:$F$130)))))</f>
        <v/>
      </c>
      <c r="AS100" s="149" t="str">
        <f t="shared" si="152"/>
        <v/>
      </c>
      <c r="AT100" s="149" t="str">
        <f t="shared" si="152"/>
        <v/>
      </c>
      <c r="AU100" s="149" t="str">
        <f t="shared" si="152"/>
        <v/>
      </c>
      <c r="AV100" s="149" t="str">
        <f t="shared" si="152"/>
        <v/>
      </c>
      <c r="AW100" s="149" t="str">
        <f t="shared" si="152"/>
        <v/>
      </c>
      <c r="AX100" s="149" t="str">
        <f t="shared" si="152"/>
        <v/>
      </c>
      <c r="AY100" s="149" t="str">
        <f t="shared" si="152"/>
        <v/>
      </c>
      <c r="AZ100" s="149" t="str">
        <f t="shared" si="152"/>
        <v/>
      </c>
      <c r="BA100" s="149" t="str">
        <f t="shared" si="152"/>
        <v/>
      </c>
      <c r="BB100" s="149" t="str">
        <f t="shared" si="152"/>
        <v/>
      </c>
      <c r="BC100" s="149" t="str">
        <f t="shared" si="152"/>
        <v/>
      </c>
      <c r="BD100" s="149" t="str">
        <f t="shared" si="152"/>
        <v/>
      </c>
      <c r="BE100" s="149" t="str">
        <f t="shared" si="152"/>
        <v/>
      </c>
      <c r="BF100" s="149" t="str">
        <f t="shared" si="152"/>
        <v/>
      </c>
      <c r="BG100" s="149" t="str">
        <f t="shared" si="152"/>
        <v/>
      </c>
      <c r="BH100" s="149" t="str">
        <f t="shared" si="152"/>
        <v/>
      </c>
      <c r="BI100" s="149" t="str">
        <f t="shared" si="152"/>
        <v/>
      </c>
      <c r="BJ100" s="149" t="str">
        <f t="shared" si="152"/>
        <v/>
      </c>
      <c r="BK100" s="149" t="str">
        <f t="shared" si="152"/>
        <v/>
      </c>
      <c r="BL100" s="149" t="str">
        <f t="shared" si="152"/>
        <v/>
      </c>
      <c r="BM100" s="149" t="str">
        <f t="shared" si="152"/>
        <v/>
      </c>
      <c r="BN100" s="149" t="str">
        <f t="shared" si="152"/>
        <v/>
      </c>
      <c r="BO100" s="149" t="str">
        <f t="shared" si="152"/>
        <v/>
      </c>
      <c r="BP100" s="149" t="str">
        <f t="shared" si="152"/>
        <v/>
      </c>
      <c r="BQ100" s="149" t="str">
        <f t="shared" si="152"/>
        <v/>
      </c>
      <c r="BR100" s="149" t="str">
        <f t="shared" si="152"/>
        <v/>
      </c>
    </row>
    <row r="101" spans="2:70" hidden="1" x14ac:dyDescent="0.3">
      <c r="B101" s="142" t="str">
        <f t="shared" si="141"/>
        <v/>
      </c>
      <c r="C101" s="143" t="str">
        <f>'קיזוזים בגין איחורים'!C101</f>
        <v/>
      </c>
      <c r="D101" s="132" t="str">
        <f>'קיזוזים בגין איחורים'!H101</f>
        <v/>
      </c>
      <c r="E101" s="144"/>
      <c r="F101" s="145" t="str">
        <f t="shared" si="2"/>
        <v/>
      </c>
      <c r="G101" s="146" t="str">
        <f t="shared" si="142"/>
        <v/>
      </c>
      <c r="I101" s="147">
        <f t="shared" ca="1" si="137"/>
        <v>0</v>
      </c>
      <c r="J101" s="148">
        <f ca="1">IF(I101=1,MAX($J$30:J100)+1,0)</f>
        <v>0</v>
      </c>
      <c r="K101" s="149" t="str">
        <f t="shared" si="138"/>
        <v/>
      </c>
      <c r="L101" s="149" t="str">
        <f t="shared" ref="L101:AQ101" si="153">IF($C101="","",IF($J101=L$29,K101,K101+SUMIF($J$31:$J$130,L$29,$E$31:$E$130)*($F101/(SUM($F$31:$F$130)-SUMIF($J$31:$J$130,L$29,$F$31:$F$130)))))</f>
        <v/>
      </c>
      <c r="M101" s="149" t="str">
        <f t="shared" si="153"/>
        <v/>
      </c>
      <c r="N101" s="149" t="str">
        <f t="shared" si="153"/>
        <v/>
      </c>
      <c r="O101" s="149" t="str">
        <f t="shared" si="153"/>
        <v/>
      </c>
      <c r="P101" s="149" t="str">
        <f t="shared" si="153"/>
        <v/>
      </c>
      <c r="Q101" s="149" t="str">
        <f t="shared" si="153"/>
        <v/>
      </c>
      <c r="R101" s="149" t="str">
        <f t="shared" si="153"/>
        <v/>
      </c>
      <c r="S101" s="149" t="str">
        <f t="shared" si="153"/>
        <v/>
      </c>
      <c r="T101" s="149" t="str">
        <f t="shared" si="153"/>
        <v/>
      </c>
      <c r="U101" s="149" t="str">
        <f t="shared" si="153"/>
        <v/>
      </c>
      <c r="V101" s="149" t="str">
        <f t="shared" si="153"/>
        <v/>
      </c>
      <c r="W101" s="149" t="str">
        <f t="shared" si="153"/>
        <v/>
      </c>
      <c r="X101" s="149" t="str">
        <f t="shared" si="153"/>
        <v/>
      </c>
      <c r="Y101" s="149" t="str">
        <f t="shared" si="153"/>
        <v/>
      </c>
      <c r="Z101" s="149" t="str">
        <f t="shared" si="153"/>
        <v/>
      </c>
      <c r="AA101" s="149" t="str">
        <f t="shared" si="153"/>
        <v/>
      </c>
      <c r="AB101" s="149" t="str">
        <f t="shared" si="153"/>
        <v/>
      </c>
      <c r="AC101" s="149" t="str">
        <f t="shared" si="153"/>
        <v/>
      </c>
      <c r="AD101" s="149" t="str">
        <f t="shared" si="153"/>
        <v/>
      </c>
      <c r="AE101" s="149" t="str">
        <f t="shared" si="153"/>
        <v/>
      </c>
      <c r="AF101" s="149" t="str">
        <f t="shared" si="153"/>
        <v/>
      </c>
      <c r="AG101" s="149" t="str">
        <f t="shared" si="153"/>
        <v/>
      </c>
      <c r="AH101" s="149" t="str">
        <f t="shared" si="153"/>
        <v/>
      </c>
      <c r="AI101" s="149" t="str">
        <f t="shared" si="153"/>
        <v/>
      </c>
      <c r="AJ101" s="149" t="str">
        <f t="shared" si="153"/>
        <v/>
      </c>
      <c r="AK101" s="149" t="str">
        <f t="shared" si="153"/>
        <v/>
      </c>
      <c r="AL101" s="149" t="str">
        <f t="shared" si="153"/>
        <v/>
      </c>
      <c r="AM101" s="149" t="str">
        <f t="shared" si="153"/>
        <v/>
      </c>
      <c r="AN101" s="149" t="str">
        <f t="shared" si="153"/>
        <v/>
      </c>
      <c r="AO101" s="149" t="str">
        <f t="shared" si="153"/>
        <v/>
      </c>
      <c r="AP101" s="149" t="str">
        <f t="shared" si="153"/>
        <v/>
      </c>
      <c r="AQ101" s="149" t="str">
        <f t="shared" si="153"/>
        <v/>
      </c>
      <c r="AR101" s="149" t="str">
        <f t="shared" ref="AR101:BR101" si="154">IF($C101="","",IF($J101=AR$29,AQ101,AQ101+SUMIF($J$31:$J$130,AR$29,$E$31:$E$130)*($F101/(SUM($F$31:$F$130)-SUMIF($J$31:$J$130,AR$29,$F$31:$F$130)))))</f>
        <v/>
      </c>
      <c r="AS101" s="149" t="str">
        <f t="shared" si="154"/>
        <v/>
      </c>
      <c r="AT101" s="149" t="str">
        <f t="shared" si="154"/>
        <v/>
      </c>
      <c r="AU101" s="149" t="str">
        <f t="shared" si="154"/>
        <v/>
      </c>
      <c r="AV101" s="149" t="str">
        <f t="shared" si="154"/>
        <v/>
      </c>
      <c r="AW101" s="149" t="str">
        <f t="shared" si="154"/>
        <v/>
      </c>
      <c r="AX101" s="149" t="str">
        <f t="shared" si="154"/>
        <v/>
      </c>
      <c r="AY101" s="149" t="str">
        <f t="shared" si="154"/>
        <v/>
      </c>
      <c r="AZ101" s="149" t="str">
        <f t="shared" si="154"/>
        <v/>
      </c>
      <c r="BA101" s="149" t="str">
        <f t="shared" si="154"/>
        <v/>
      </c>
      <c r="BB101" s="149" t="str">
        <f t="shared" si="154"/>
        <v/>
      </c>
      <c r="BC101" s="149" t="str">
        <f t="shared" si="154"/>
        <v/>
      </c>
      <c r="BD101" s="149" t="str">
        <f t="shared" si="154"/>
        <v/>
      </c>
      <c r="BE101" s="149" t="str">
        <f t="shared" si="154"/>
        <v/>
      </c>
      <c r="BF101" s="149" t="str">
        <f t="shared" si="154"/>
        <v/>
      </c>
      <c r="BG101" s="149" t="str">
        <f t="shared" si="154"/>
        <v/>
      </c>
      <c r="BH101" s="149" t="str">
        <f t="shared" si="154"/>
        <v/>
      </c>
      <c r="BI101" s="149" t="str">
        <f t="shared" si="154"/>
        <v/>
      </c>
      <c r="BJ101" s="149" t="str">
        <f t="shared" si="154"/>
        <v/>
      </c>
      <c r="BK101" s="149" t="str">
        <f t="shared" si="154"/>
        <v/>
      </c>
      <c r="BL101" s="149" t="str">
        <f t="shared" si="154"/>
        <v/>
      </c>
      <c r="BM101" s="149" t="str">
        <f t="shared" si="154"/>
        <v/>
      </c>
      <c r="BN101" s="149" t="str">
        <f t="shared" si="154"/>
        <v/>
      </c>
      <c r="BO101" s="149" t="str">
        <f t="shared" si="154"/>
        <v/>
      </c>
      <c r="BP101" s="149" t="str">
        <f t="shared" si="154"/>
        <v/>
      </c>
      <c r="BQ101" s="149" t="str">
        <f t="shared" si="154"/>
        <v/>
      </c>
      <c r="BR101" s="149" t="str">
        <f t="shared" si="154"/>
        <v/>
      </c>
    </row>
    <row r="102" spans="2:70" hidden="1" x14ac:dyDescent="0.3">
      <c r="B102" s="142" t="str">
        <f t="shared" si="141"/>
        <v/>
      </c>
      <c r="C102" s="143" t="str">
        <f>'קיזוזים בגין איחורים'!C102</f>
        <v/>
      </c>
      <c r="D102" s="132" t="str">
        <f>'קיזוזים בגין איחורים'!H102</f>
        <v/>
      </c>
      <c r="E102" s="144"/>
      <c r="F102" s="145" t="str">
        <f t="shared" si="2"/>
        <v/>
      </c>
      <c r="G102" s="146" t="str">
        <f t="shared" si="142"/>
        <v/>
      </c>
      <c r="I102" s="147">
        <f t="shared" ca="1" si="137"/>
        <v>0</v>
      </c>
      <c r="J102" s="148">
        <f ca="1">IF(I102=1,MAX($J$30:J101)+1,0)</f>
        <v>0</v>
      </c>
      <c r="K102" s="149" t="str">
        <f t="shared" si="138"/>
        <v/>
      </c>
      <c r="L102" s="149" t="str">
        <f t="shared" ref="L102:AQ102" si="155">IF($C102="","",IF($J102=L$29,K102,K102+SUMIF($J$31:$J$130,L$29,$E$31:$E$130)*($F102/(SUM($F$31:$F$130)-SUMIF($J$31:$J$130,L$29,$F$31:$F$130)))))</f>
        <v/>
      </c>
      <c r="M102" s="149" t="str">
        <f t="shared" si="155"/>
        <v/>
      </c>
      <c r="N102" s="149" t="str">
        <f t="shared" si="155"/>
        <v/>
      </c>
      <c r="O102" s="149" t="str">
        <f t="shared" si="155"/>
        <v/>
      </c>
      <c r="P102" s="149" t="str">
        <f t="shared" si="155"/>
        <v/>
      </c>
      <c r="Q102" s="149" t="str">
        <f t="shared" si="155"/>
        <v/>
      </c>
      <c r="R102" s="149" t="str">
        <f t="shared" si="155"/>
        <v/>
      </c>
      <c r="S102" s="149" t="str">
        <f t="shared" si="155"/>
        <v/>
      </c>
      <c r="T102" s="149" t="str">
        <f t="shared" si="155"/>
        <v/>
      </c>
      <c r="U102" s="149" t="str">
        <f t="shared" si="155"/>
        <v/>
      </c>
      <c r="V102" s="149" t="str">
        <f t="shared" si="155"/>
        <v/>
      </c>
      <c r="W102" s="149" t="str">
        <f t="shared" si="155"/>
        <v/>
      </c>
      <c r="X102" s="149" t="str">
        <f t="shared" si="155"/>
        <v/>
      </c>
      <c r="Y102" s="149" t="str">
        <f t="shared" si="155"/>
        <v/>
      </c>
      <c r="Z102" s="149" t="str">
        <f t="shared" si="155"/>
        <v/>
      </c>
      <c r="AA102" s="149" t="str">
        <f t="shared" si="155"/>
        <v/>
      </c>
      <c r="AB102" s="149" t="str">
        <f t="shared" si="155"/>
        <v/>
      </c>
      <c r="AC102" s="149" t="str">
        <f t="shared" si="155"/>
        <v/>
      </c>
      <c r="AD102" s="149" t="str">
        <f t="shared" si="155"/>
        <v/>
      </c>
      <c r="AE102" s="149" t="str">
        <f t="shared" si="155"/>
        <v/>
      </c>
      <c r="AF102" s="149" t="str">
        <f t="shared" si="155"/>
        <v/>
      </c>
      <c r="AG102" s="149" t="str">
        <f t="shared" si="155"/>
        <v/>
      </c>
      <c r="AH102" s="149" t="str">
        <f t="shared" si="155"/>
        <v/>
      </c>
      <c r="AI102" s="149" t="str">
        <f t="shared" si="155"/>
        <v/>
      </c>
      <c r="AJ102" s="149" t="str">
        <f t="shared" si="155"/>
        <v/>
      </c>
      <c r="AK102" s="149" t="str">
        <f t="shared" si="155"/>
        <v/>
      </c>
      <c r="AL102" s="149" t="str">
        <f t="shared" si="155"/>
        <v/>
      </c>
      <c r="AM102" s="149" t="str">
        <f t="shared" si="155"/>
        <v/>
      </c>
      <c r="AN102" s="149" t="str">
        <f t="shared" si="155"/>
        <v/>
      </c>
      <c r="AO102" s="149" t="str">
        <f t="shared" si="155"/>
        <v/>
      </c>
      <c r="AP102" s="149" t="str">
        <f t="shared" si="155"/>
        <v/>
      </c>
      <c r="AQ102" s="149" t="str">
        <f t="shared" si="155"/>
        <v/>
      </c>
      <c r="AR102" s="149" t="str">
        <f t="shared" ref="AR102:BR102" si="156">IF($C102="","",IF($J102=AR$29,AQ102,AQ102+SUMIF($J$31:$J$130,AR$29,$E$31:$E$130)*($F102/(SUM($F$31:$F$130)-SUMIF($J$31:$J$130,AR$29,$F$31:$F$130)))))</f>
        <v/>
      </c>
      <c r="AS102" s="149" t="str">
        <f t="shared" si="156"/>
        <v/>
      </c>
      <c r="AT102" s="149" t="str">
        <f t="shared" si="156"/>
        <v/>
      </c>
      <c r="AU102" s="149" t="str">
        <f t="shared" si="156"/>
        <v/>
      </c>
      <c r="AV102" s="149" t="str">
        <f t="shared" si="156"/>
        <v/>
      </c>
      <c r="AW102" s="149" t="str">
        <f t="shared" si="156"/>
        <v/>
      </c>
      <c r="AX102" s="149" t="str">
        <f t="shared" si="156"/>
        <v/>
      </c>
      <c r="AY102" s="149" t="str">
        <f t="shared" si="156"/>
        <v/>
      </c>
      <c r="AZ102" s="149" t="str">
        <f t="shared" si="156"/>
        <v/>
      </c>
      <c r="BA102" s="149" t="str">
        <f t="shared" si="156"/>
        <v/>
      </c>
      <c r="BB102" s="149" t="str">
        <f t="shared" si="156"/>
        <v/>
      </c>
      <c r="BC102" s="149" t="str">
        <f t="shared" si="156"/>
        <v/>
      </c>
      <c r="BD102" s="149" t="str">
        <f t="shared" si="156"/>
        <v/>
      </c>
      <c r="BE102" s="149" t="str">
        <f t="shared" si="156"/>
        <v/>
      </c>
      <c r="BF102" s="149" t="str">
        <f t="shared" si="156"/>
        <v/>
      </c>
      <c r="BG102" s="149" t="str">
        <f t="shared" si="156"/>
        <v/>
      </c>
      <c r="BH102" s="149" t="str">
        <f t="shared" si="156"/>
        <v/>
      </c>
      <c r="BI102" s="149" t="str">
        <f t="shared" si="156"/>
        <v/>
      </c>
      <c r="BJ102" s="149" t="str">
        <f t="shared" si="156"/>
        <v/>
      </c>
      <c r="BK102" s="149" t="str">
        <f t="shared" si="156"/>
        <v/>
      </c>
      <c r="BL102" s="149" t="str">
        <f t="shared" si="156"/>
        <v/>
      </c>
      <c r="BM102" s="149" t="str">
        <f t="shared" si="156"/>
        <v/>
      </c>
      <c r="BN102" s="149" t="str">
        <f t="shared" si="156"/>
        <v/>
      </c>
      <c r="BO102" s="149" t="str">
        <f t="shared" si="156"/>
        <v/>
      </c>
      <c r="BP102" s="149" t="str">
        <f t="shared" si="156"/>
        <v/>
      </c>
      <c r="BQ102" s="149" t="str">
        <f t="shared" si="156"/>
        <v/>
      </c>
      <c r="BR102" s="149" t="str">
        <f t="shared" si="156"/>
        <v/>
      </c>
    </row>
    <row r="103" spans="2:70" hidden="1" x14ac:dyDescent="0.3">
      <c r="B103" s="142" t="str">
        <f t="shared" si="141"/>
        <v/>
      </c>
      <c r="C103" s="143" t="str">
        <f>'קיזוזים בגין איחורים'!C103</f>
        <v/>
      </c>
      <c r="D103" s="132" t="str">
        <f>'קיזוזים בגין איחורים'!H103</f>
        <v/>
      </c>
      <c r="E103" s="144"/>
      <c r="F103" s="145" t="str">
        <f t="shared" si="2"/>
        <v/>
      </c>
      <c r="G103" s="146" t="str">
        <f t="shared" si="142"/>
        <v/>
      </c>
      <c r="I103" s="147">
        <f t="shared" ca="1" si="137"/>
        <v>0</v>
      </c>
      <c r="J103" s="148">
        <f ca="1">IF(I103=1,MAX($J$30:J102)+1,0)</f>
        <v>0</v>
      </c>
      <c r="K103" s="149" t="str">
        <f t="shared" si="138"/>
        <v/>
      </c>
      <c r="L103" s="149" t="str">
        <f t="shared" ref="L103:AQ103" si="157">IF($C103="","",IF($J103=L$29,K103,K103+SUMIF($J$31:$J$130,L$29,$E$31:$E$130)*($F103/(SUM($F$31:$F$130)-SUMIF($J$31:$J$130,L$29,$F$31:$F$130)))))</f>
        <v/>
      </c>
      <c r="M103" s="149" t="str">
        <f t="shared" si="157"/>
        <v/>
      </c>
      <c r="N103" s="149" t="str">
        <f t="shared" si="157"/>
        <v/>
      </c>
      <c r="O103" s="149" t="str">
        <f t="shared" si="157"/>
        <v/>
      </c>
      <c r="P103" s="149" t="str">
        <f t="shared" si="157"/>
        <v/>
      </c>
      <c r="Q103" s="149" t="str">
        <f t="shared" si="157"/>
        <v/>
      </c>
      <c r="R103" s="149" t="str">
        <f t="shared" si="157"/>
        <v/>
      </c>
      <c r="S103" s="149" t="str">
        <f t="shared" si="157"/>
        <v/>
      </c>
      <c r="T103" s="149" t="str">
        <f t="shared" si="157"/>
        <v/>
      </c>
      <c r="U103" s="149" t="str">
        <f t="shared" si="157"/>
        <v/>
      </c>
      <c r="V103" s="149" t="str">
        <f t="shared" si="157"/>
        <v/>
      </c>
      <c r="W103" s="149" t="str">
        <f t="shared" si="157"/>
        <v/>
      </c>
      <c r="X103" s="149" t="str">
        <f t="shared" si="157"/>
        <v/>
      </c>
      <c r="Y103" s="149" t="str">
        <f t="shared" si="157"/>
        <v/>
      </c>
      <c r="Z103" s="149" t="str">
        <f t="shared" si="157"/>
        <v/>
      </c>
      <c r="AA103" s="149" t="str">
        <f t="shared" si="157"/>
        <v/>
      </c>
      <c r="AB103" s="149" t="str">
        <f t="shared" si="157"/>
        <v/>
      </c>
      <c r="AC103" s="149" t="str">
        <f t="shared" si="157"/>
        <v/>
      </c>
      <c r="AD103" s="149" t="str">
        <f t="shared" si="157"/>
        <v/>
      </c>
      <c r="AE103" s="149" t="str">
        <f t="shared" si="157"/>
        <v/>
      </c>
      <c r="AF103" s="149" t="str">
        <f t="shared" si="157"/>
        <v/>
      </c>
      <c r="AG103" s="149" t="str">
        <f t="shared" si="157"/>
        <v/>
      </c>
      <c r="AH103" s="149" t="str">
        <f t="shared" si="157"/>
        <v/>
      </c>
      <c r="AI103" s="149" t="str">
        <f t="shared" si="157"/>
        <v/>
      </c>
      <c r="AJ103" s="149" t="str">
        <f t="shared" si="157"/>
        <v/>
      </c>
      <c r="AK103" s="149" t="str">
        <f t="shared" si="157"/>
        <v/>
      </c>
      <c r="AL103" s="149" t="str">
        <f t="shared" si="157"/>
        <v/>
      </c>
      <c r="AM103" s="149" t="str">
        <f t="shared" si="157"/>
        <v/>
      </c>
      <c r="AN103" s="149" t="str">
        <f t="shared" si="157"/>
        <v/>
      </c>
      <c r="AO103" s="149" t="str">
        <f t="shared" si="157"/>
        <v/>
      </c>
      <c r="AP103" s="149" t="str">
        <f t="shared" si="157"/>
        <v/>
      </c>
      <c r="AQ103" s="149" t="str">
        <f t="shared" si="157"/>
        <v/>
      </c>
      <c r="AR103" s="149" t="str">
        <f t="shared" ref="AR103:BR103" si="158">IF($C103="","",IF($J103=AR$29,AQ103,AQ103+SUMIF($J$31:$J$130,AR$29,$E$31:$E$130)*($F103/(SUM($F$31:$F$130)-SUMIF($J$31:$J$130,AR$29,$F$31:$F$130)))))</f>
        <v/>
      </c>
      <c r="AS103" s="149" t="str">
        <f t="shared" si="158"/>
        <v/>
      </c>
      <c r="AT103" s="149" t="str">
        <f t="shared" si="158"/>
        <v/>
      </c>
      <c r="AU103" s="149" t="str">
        <f t="shared" si="158"/>
        <v/>
      </c>
      <c r="AV103" s="149" t="str">
        <f t="shared" si="158"/>
        <v/>
      </c>
      <c r="AW103" s="149" t="str">
        <f t="shared" si="158"/>
        <v/>
      </c>
      <c r="AX103" s="149" t="str">
        <f t="shared" si="158"/>
        <v/>
      </c>
      <c r="AY103" s="149" t="str">
        <f t="shared" si="158"/>
        <v/>
      </c>
      <c r="AZ103" s="149" t="str">
        <f t="shared" si="158"/>
        <v/>
      </c>
      <c r="BA103" s="149" t="str">
        <f t="shared" si="158"/>
        <v/>
      </c>
      <c r="BB103" s="149" t="str">
        <f t="shared" si="158"/>
        <v/>
      </c>
      <c r="BC103" s="149" t="str">
        <f t="shared" si="158"/>
        <v/>
      </c>
      <c r="BD103" s="149" t="str">
        <f t="shared" si="158"/>
        <v/>
      </c>
      <c r="BE103" s="149" t="str">
        <f t="shared" si="158"/>
        <v/>
      </c>
      <c r="BF103" s="149" t="str">
        <f t="shared" si="158"/>
        <v/>
      </c>
      <c r="BG103" s="149" t="str">
        <f t="shared" si="158"/>
        <v/>
      </c>
      <c r="BH103" s="149" t="str">
        <f t="shared" si="158"/>
        <v/>
      </c>
      <c r="BI103" s="149" t="str">
        <f t="shared" si="158"/>
        <v/>
      </c>
      <c r="BJ103" s="149" t="str">
        <f t="shared" si="158"/>
        <v/>
      </c>
      <c r="BK103" s="149" t="str">
        <f t="shared" si="158"/>
        <v/>
      </c>
      <c r="BL103" s="149" t="str">
        <f t="shared" si="158"/>
        <v/>
      </c>
      <c r="BM103" s="149" t="str">
        <f t="shared" si="158"/>
        <v/>
      </c>
      <c r="BN103" s="149" t="str">
        <f t="shared" si="158"/>
        <v/>
      </c>
      <c r="BO103" s="149" t="str">
        <f t="shared" si="158"/>
        <v/>
      </c>
      <c r="BP103" s="149" t="str">
        <f t="shared" si="158"/>
        <v/>
      </c>
      <c r="BQ103" s="149" t="str">
        <f t="shared" si="158"/>
        <v/>
      </c>
      <c r="BR103" s="149" t="str">
        <f t="shared" si="158"/>
        <v/>
      </c>
    </row>
    <row r="104" spans="2:70" hidden="1" x14ac:dyDescent="0.3">
      <c r="B104" s="142" t="str">
        <f t="shared" si="141"/>
        <v/>
      </c>
      <c r="C104" s="143" t="str">
        <f>'קיזוזים בגין איחורים'!C104</f>
        <v/>
      </c>
      <c r="D104" s="132" t="str">
        <f>'קיזוזים בגין איחורים'!H104</f>
        <v/>
      </c>
      <c r="E104" s="144"/>
      <c r="F104" s="145" t="str">
        <f t="shared" si="2"/>
        <v/>
      </c>
      <c r="G104" s="146" t="str">
        <f t="shared" si="142"/>
        <v/>
      </c>
      <c r="I104" s="147">
        <f t="shared" ca="1" si="137"/>
        <v>0</v>
      </c>
      <c r="J104" s="148">
        <f ca="1">IF(I104=1,MAX($J$30:J103)+1,0)</f>
        <v>0</v>
      </c>
      <c r="K104" s="149" t="str">
        <f t="shared" si="138"/>
        <v/>
      </c>
      <c r="L104" s="149" t="str">
        <f t="shared" ref="L104:AQ104" si="159">IF($C104="","",IF($J104=L$29,K104,K104+SUMIF($J$31:$J$130,L$29,$E$31:$E$130)*($F104/(SUM($F$31:$F$130)-SUMIF($J$31:$J$130,L$29,$F$31:$F$130)))))</f>
        <v/>
      </c>
      <c r="M104" s="149" t="str">
        <f t="shared" si="159"/>
        <v/>
      </c>
      <c r="N104" s="149" t="str">
        <f t="shared" si="159"/>
        <v/>
      </c>
      <c r="O104" s="149" t="str">
        <f t="shared" si="159"/>
        <v/>
      </c>
      <c r="P104" s="149" t="str">
        <f t="shared" si="159"/>
        <v/>
      </c>
      <c r="Q104" s="149" t="str">
        <f t="shared" si="159"/>
        <v/>
      </c>
      <c r="R104" s="149" t="str">
        <f t="shared" si="159"/>
        <v/>
      </c>
      <c r="S104" s="149" t="str">
        <f t="shared" si="159"/>
        <v/>
      </c>
      <c r="T104" s="149" t="str">
        <f t="shared" si="159"/>
        <v/>
      </c>
      <c r="U104" s="149" t="str">
        <f t="shared" si="159"/>
        <v/>
      </c>
      <c r="V104" s="149" t="str">
        <f t="shared" si="159"/>
        <v/>
      </c>
      <c r="W104" s="149" t="str">
        <f t="shared" si="159"/>
        <v/>
      </c>
      <c r="X104" s="149" t="str">
        <f t="shared" si="159"/>
        <v/>
      </c>
      <c r="Y104" s="149" t="str">
        <f t="shared" si="159"/>
        <v/>
      </c>
      <c r="Z104" s="149" t="str">
        <f t="shared" si="159"/>
        <v/>
      </c>
      <c r="AA104" s="149" t="str">
        <f t="shared" si="159"/>
        <v/>
      </c>
      <c r="AB104" s="149" t="str">
        <f t="shared" si="159"/>
        <v/>
      </c>
      <c r="AC104" s="149" t="str">
        <f t="shared" si="159"/>
        <v/>
      </c>
      <c r="AD104" s="149" t="str">
        <f t="shared" si="159"/>
        <v/>
      </c>
      <c r="AE104" s="149" t="str">
        <f t="shared" si="159"/>
        <v/>
      </c>
      <c r="AF104" s="149" t="str">
        <f t="shared" si="159"/>
        <v/>
      </c>
      <c r="AG104" s="149" t="str">
        <f t="shared" si="159"/>
        <v/>
      </c>
      <c r="AH104" s="149" t="str">
        <f t="shared" si="159"/>
        <v/>
      </c>
      <c r="AI104" s="149" t="str">
        <f t="shared" si="159"/>
        <v/>
      </c>
      <c r="AJ104" s="149" t="str">
        <f t="shared" si="159"/>
        <v/>
      </c>
      <c r="AK104" s="149" t="str">
        <f t="shared" si="159"/>
        <v/>
      </c>
      <c r="AL104" s="149" t="str">
        <f t="shared" si="159"/>
        <v/>
      </c>
      <c r="AM104" s="149" t="str">
        <f t="shared" si="159"/>
        <v/>
      </c>
      <c r="AN104" s="149" t="str">
        <f t="shared" si="159"/>
        <v/>
      </c>
      <c r="AO104" s="149" t="str">
        <f t="shared" si="159"/>
        <v/>
      </c>
      <c r="AP104" s="149" t="str">
        <f t="shared" si="159"/>
        <v/>
      </c>
      <c r="AQ104" s="149" t="str">
        <f t="shared" si="159"/>
        <v/>
      </c>
      <c r="AR104" s="149" t="str">
        <f t="shared" ref="AR104:BR104" si="160">IF($C104="","",IF($J104=AR$29,AQ104,AQ104+SUMIF($J$31:$J$130,AR$29,$E$31:$E$130)*($F104/(SUM($F$31:$F$130)-SUMIF($J$31:$J$130,AR$29,$F$31:$F$130)))))</f>
        <v/>
      </c>
      <c r="AS104" s="149" t="str">
        <f t="shared" si="160"/>
        <v/>
      </c>
      <c r="AT104" s="149" t="str">
        <f t="shared" si="160"/>
        <v/>
      </c>
      <c r="AU104" s="149" t="str">
        <f t="shared" si="160"/>
        <v/>
      </c>
      <c r="AV104" s="149" t="str">
        <f t="shared" si="160"/>
        <v/>
      </c>
      <c r="AW104" s="149" t="str">
        <f t="shared" si="160"/>
        <v/>
      </c>
      <c r="AX104" s="149" t="str">
        <f t="shared" si="160"/>
        <v/>
      </c>
      <c r="AY104" s="149" t="str">
        <f t="shared" si="160"/>
        <v/>
      </c>
      <c r="AZ104" s="149" t="str">
        <f t="shared" si="160"/>
        <v/>
      </c>
      <c r="BA104" s="149" t="str">
        <f t="shared" si="160"/>
        <v/>
      </c>
      <c r="BB104" s="149" t="str">
        <f t="shared" si="160"/>
        <v/>
      </c>
      <c r="BC104" s="149" t="str">
        <f t="shared" si="160"/>
        <v/>
      </c>
      <c r="BD104" s="149" t="str">
        <f t="shared" si="160"/>
        <v/>
      </c>
      <c r="BE104" s="149" t="str">
        <f t="shared" si="160"/>
        <v/>
      </c>
      <c r="BF104" s="149" t="str">
        <f t="shared" si="160"/>
        <v/>
      </c>
      <c r="BG104" s="149" t="str">
        <f t="shared" si="160"/>
        <v/>
      </c>
      <c r="BH104" s="149" t="str">
        <f t="shared" si="160"/>
        <v/>
      </c>
      <c r="BI104" s="149" t="str">
        <f t="shared" si="160"/>
        <v/>
      </c>
      <c r="BJ104" s="149" t="str">
        <f t="shared" si="160"/>
        <v/>
      </c>
      <c r="BK104" s="149" t="str">
        <f t="shared" si="160"/>
        <v/>
      </c>
      <c r="BL104" s="149" t="str">
        <f t="shared" si="160"/>
        <v/>
      </c>
      <c r="BM104" s="149" t="str">
        <f t="shared" si="160"/>
        <v/>
      </c>
      <c r="BN104" s="149" t="str">
        <f t="shared" si="160"/>
        <v/>
      </c>
      <c r="BO104" s="149" t="str">
        <f t="shared" si="160"/>
        <v/>
      </c>
      <c r="BP104" s="149" t="str">
        <f t="shared" si="160"/>
        <v/>
      </c>
      <c r="BQ104" s="149" t="str">
        <f t="shared" si="160"/>
        <v/>
      </c>
      <c r="BR104" s="149" t="str">
        <f t="shared" si="160"/>
        <v/>
      </c>
    </row>
    <row r="105" spans="2:70" hidden="1" x14ac:dyDescent="0.3">
      <c r="B105" s="142" t="str">
        <f t="shared" si="141"/>
        <v/>
      </c>
      <c r="C105" s="143" t="str">
        <f>'קיזוזים בגין איחורים'!C105</f>
        <v/>
      </c>
      <c r="D105" s="132" t="str">
        <f>'קיזוזים בגין איחורים'!H105</f>
        <v/>
      </c>
      <c r="E105" s="144"/>
      <c r="F105" s="145" t="str">
        <f t="shared" si="2"/>
        <v/>
      </c>
      <c r="G105" s="146" t="str">
        <f t="shared" si="142"/>
        <v/>
      </c>
      <c r="I105" s="147">
        <f t="shared" ca="1" si="137"/>
        <v>0</v>
      </c>
      <c r="J105" s="148">
        <f ca="1">IF(I105=1,MAX($J$30:J104)+1,0)</f>
        <v>0</v>
      </c>
      <c r="K105" s="149" t="str">
        <f t="shared" si="138"/>
        <v/>
      </c>
      <c r="L105" s="149" t="str">
        <f t="shared" ref="L105:AQ105" si="161">IF($C105="","",IF($J105=L$29,K105,K105+SUMIF($J$31:$J$130,L$29,$E$31:$E$130)*($F105/(SUM($F$31:$F$130)-SUMIF($J$31:$J$130,L$29,$F$31:$F$130)))))</f>
        <v/>
      </c>
      <c r="M105" s="149" t="str">
        <f t="shared" si="161"/>
        <v/>
      </c>
      <c r="N105" s="149" t="str">
        <f t="shared" si="161"/>
        <v/>
      </c>
      <c r="O105" s="149" t="str">
        <f t="shared" si="161"/>
        <v/>
      </c>
      <c r="P105" s="149" t="str">
        <f t="shared" si="161"/>
        <v/>
      </c>
      <c r="Q105" s="149" t="str">
        <f t="shared" si="161"/>
        <v/>
      </c>
      <c r="R105" s="149" t="str">
        <f t="shared" si="161"/>
        <v/>
      </c>
      <c r="S105" s="149" t="str">
        <f t="shared" si="161"/>
        <v/>
      </c>
      <c r="T105" s="149" t="str">
        <f t="shared" si="161"/>
        <v/>
      </c>
      <c r="U105" s="149" t="str">
        <f t="shared" si="161"/>
        <v/>
      </c>
      <c r="V105" s="149" t="str">
        <f t="shared" si="161"/>
        <v/>
      </c>
      <c r="W105" s="149" t="str">
        <f t="shared" si="161"/>
        <v/>
      </c>
      <c r="X105" s="149" t="str">
        <f t="shared" si="161"/>
        <v/>
      </c>
      <c r="Y105" s="149" t="str">
        <f t="shared" si="161"/>
        <v/>
      </c>
      <c r="Z105" s="149" t="str">
        <f t="shared" si="161"/>
        <v/>
      </c>
      <c r="AA105" s="149" t="str">
        <f t="shared" si="161"/>
        <v/>
      </c>
      <c r="AB105" s="149" t="str">
        <f t="shared" si="161"/>
        <v/>
      </c>
      <c r="AC105" s="149" t="str">
        <f t="shared" si="161"/>
        <v/>
      </c>
      <c r="AD105" s="149" t="str">
        <f t="shared" si="161"/>
        <v/>
      </c>
      <c r="AE105" s="149" t="str">
        <f t="shared" si="161"/>
        <v/>
      </c>
      <c r="AF105" s="149" t="str">
        <f t="shared" si="161"/>
        <v/>
      </c>
      <c r="AG105" s="149" t="str">
        <f t="shared" si="161"/>
        <v/>
      </c>
      <c r="AH105" s="149" t="str">
        <f t="shared" si="161"/>
        <v/>
      </c>
      <c r="AI105" s="149" t="str">
        <f t="shared" si="161"/>
        <v/>
      </c>
      <c r="AJ105" s="149" t="str">
        <f t="shared" si="161"/>
        <v/>
      </c>
      <c r="AK105" s="149" t="str">
        <f t="shared" si="161"/>
        <v/>
      </c>
      <c r="AL105" s="149" t="str">
        <f t="shared" si="161"/>
        <v/>
      </c>
      <c r="AM105" s="149" t="str">
        <f t="shared" si="161"/>
        <v/>
      </c>
      <c r="AN105" s="149" t="str">
        <f t="shared" si="161"/>
        <v/>
      </c>
      <c r="AO105" s="149" t="str">
        <f t="shared" si="161"/>
        <v/>
      </c>
      <c r="AP105" s="149" t="str">
        <f t="shared" si="161"/>
        <v/>
      </c>
      <c r="AQ105" s="149" t="str">
        <f t="shared" si="161"/>
        <v/>
      </c>
      <c r="AR105" s="149" t="str">
        <f t="shared" ref="AR105:BR105" si="162">IF($C105="","",IF($J105=AR$29,AQ105,AQ105+SUMIF($J$31:$J$130,AR$29,$E$31:$E$130)*($F105/(SUM($F$31:$F$130)-SUMIF($J$31:$J$130,AR$29,$F$31:$F$130)))))</f>
        <v/>
      </c>
      <c r="AS105" s="149" t="str">
        <f t="shared" si="162"/>
        <v/>
      </c>
      <c r="AT105" s="149" t="str">
        <f t="shared" si="162"/>
        <v/>
      </c>
      <c r="AU105" s="149" t="str">
        <f t="shared" si="162"/>
        <v/>
      </c>
      <c r="AV105" s="149" t="str">
        <f t="shared" si="162"/>
        <v/>
      </c>
      <c r="AW105" s="149" t="str">
        <f t="shared" si="162"/>
        <v/>
      </c>
      <c r="AX105" s="149" t="str">
        <f t="shared" si="162"/>
        <v/>
      </c>
      <c r="AY105" s="149" t="str">
        <f t="shared" si="162"/>
        <v/>
      </c>
      <c r="AZ105" s="149" t="str">
        <f t="shared" si="162"/>
        <v/>
      </c>
      <c r="BA105" s="149" t="str">
        <f t="shared" si="162"/>
        <v/>
      </c>
      <c r="BB105" s="149" t="str">
        <f t="shared" si="162"/>
        <v/>
      </c>
      <c r="BC105" s="149" t="str">
        <f t="shared" si="162"/>
        <v/>
      </c>
      <c r="BD105" s="149" t="str">
        <f t="shared" si="162"/>
        <v/>
      </c>
      <c r="BE105" s="149" t="str">
        <f t="shared" si="162"/>
        <v/>
      </c>
      <c r="BF105" s="149" t="str">
        <f t="shared" si="162"/>
        <v/>
      </c>
      <c r="BG105" s="149" t="str">
        <f t="shared" si="162"/>
        <v/>
      </c>
      <c r="BH105" s="149" t="str">
        <f t="shared" si="162"/>
        <v/>
      </c>
      <c r="BI105" s="149" t="str">
        <f t="shared" si="162"/>
        <v/>
      </c>
      <c r="BJ105" s="149" t="str">
        <f t="shared" si="162"/>
        <v/>
      </c>
      <c r="BK105" s="149" t="str">
        <f t="shared" si="162"/>
        <v/>
      </c>
      <c r="BL105" s="149" t="str">
        <f t="shared" si="162"/>
        <v/>
      </c>
      <c r="BM105" s="149" t="str">
        <f t="shared" si="162"/>
        <v/>
      </c>
      <c r="BN105" s="149" t="str">
        <f t="shared" si="162"/>
        <v/>
      </c>
      <c r="BO105" s="149" t="str">
        <f t="shared" si="162"/>
        <v/>
      </c>
      <c r="BP105" s="149" t="str">
        <f t="shared" si="162"/>
        <v/>
      </c>
      <c r="BQ105" s="149" t="str">
        <f t="shared" si="162"/>
        <v/>
      </c>
      <c r="BR105" s="149" t="str">
        <f t="shared" si="162"/>
        <v/>
      </c>
    </row>
    <row r="106" spans="2:70" ht="21" hidden="1" customHeight="1" x14ac:dyDescent="0.3">
      <c r="B106" s="142" t="str">
        <f t="shared" si="141"/>
        <v/>
      </c>
      <c r="C106" s="143" t="str">
        <f>'קיזוזים בגין איחורים'!C106</f>
        <v/>
      </c>
      <c r="D106" s="132" t="str">
        <f>'קיזוזים בגין איחורים'!H106</f>
        <v/>
      </c>
      <c r="E106" s="144"/>
      <c r="F106" s="145" t="str">
        <f t="shared" si="2"/>
        <v/>
      </c>
      <c r="G106" s="146" t="str">
        <f t="shared" si="142"/>
        <v/>
      </c>
      <c r="I106" s="147">
        <f t="shared" ca="1" si="137"/>
        <v>0</v>
      </c>
      <c r="J106" s="148">
        <f ca="1">IF(I106=1,MAX($J$30:J105)+1,0)</f>
        <v>0</v>
      </c>
      <c r="K106" s="149" t="str">
        <f t="shared" si="138"/>
        <v/>
      </c>
      <c r="L106" s="149" t="str">
        <f t="shared" ref="L106:AQ106" si="163">IF($C106="","",IF($J106=L$29,K106,K106+SUMIF($J$31:$J$130,L$29,$E$31:$E$130)*($F106/(SUM($F$31:$F$130)-SUMIF($J$31:$J$130,L$29,$F$31:$F$130)))))</f>
        <v/>
      </c>
      <c r="M106" s="149" t="str">
        <f t="shared" si="163"/>
        <v/>
      </c>
      <c r="N106" s="149" t="str">
        <f t="shared" si="163"/>
        <v/>
      </c>
      <c r="O106" s="149" t="str">
        <f t="shared" si="163"/>
        <v/>
      </c>
      <c r="P106" s="149" t="str">
        <f t="shared" si="163"/>
        <v/>
      </c>
      <c r="Q106" s="149" t="str">
        <f t="shared" si="163"/>
        <v/>
      </c>
      <c r="R106" s="149" t="str">
        <f t="shared" si="163"/>
        <v/>
      </c>
      <c r="S106" s="149" t="str">
        <f t="shared" si="163"/>
        <v/>
      </c>
      <c r="T106" s="149" t="str">
        <f t="shared" si="163"/>
        <v/>
      </c>
      <c r="U106" s="149" t="str">
        <f t="shared" si="163"/>
        <v/>
      </c>
      <c r="V106" s="149" t="str">
        <f t="shared" si="163"/>
        <v/>
      </c>
      <c r="W106" s="149" t="str">
        <f t="shared" si="163"/>
        <v/>
      </c>
      <c r="X106" s="149" t="str">
        <f t="shared" si="163"/>
        <v/>
      </c>
      <c r="Y106" s="149" t="str">
        <f t="shared" si="163"/>
        <v/>
      </c>
      <c r="Z106" s="149" t="str">
        <f t="shared" si="163"/>
        <v/>
      </c>
      <c r="AA106" s="149" t="str">
        <f t="shared" si="163"/>
        <v/>
      </c>
      <c r="AB106" s="149" t="str">
        <f t="shared" si="163"/>
        <v/>
      </c>
      <c r="AC106" s="149" t="str">
        <f t="shared" si="163"/>
        <v/>
      </c>
      <c r="AD106" s="149" t="str">
        <f t="shared" si="163"/>
        <v/>
      </c>
      <c r="AE106" s="149" t="str">
        <f t="shared" si="163"/>
        <v/>
      </c>
      <c r="AF106" s="149" t="str">
        <f t="shared" si="163"/>
        <v/>
      </c>
      <c r="AG106" s="149" t="str">
        <f t="shared" si="163"/>
        <v/>
      </c>
      <c r="AH106" s="149" t="str">
        <f t="shared" si="163"/>
        <v/>
      </c>
      <c r="AI106" s="149" t="str">
        <f t="shared" si="163"/>
        <v/>
      </c>
      <c r="AJ106" s="149" t="str">
        <f t="shared" si="163"/>
        <v/>
      </c>
      <c r="AK106" s="149" t="str">
        <f t="shared" si="163"/>
        <v/>
      </c>
      <c r="AL106" s="149" t="str">
        <f t="shared" si="163"/>
        <v/>
      </c>
      <c r="AM106" s="149" t="str">
        <f t="shared" si="163"/>
        <v/>
      </c>
      <c r="AN106" s="149" t="str">
        <f t="shared" si="163"/>
        <v/>
      </c>
      <c r="AO106" s="149" t="str">
        <f t="shared" si="163"/>
        <v/>
      </c>
      <c r="AP106" s="149" t="str">
        <f t="shared" si="163"/>
        <v/>
      </c>
      <c r="AQ106" s="149" t="str">
        <f t="shared" si="163"/>
        <v/>
      </c>
      <c r="AR106" s="149" t="str">
        <f t="shared" ref="AR106:BR106" si="164">IF($C106="","",IF($J106=AR$29,AQ106,AQ106+SUMIF($J$31:$J$130,AR$29,$E$31:$E$130)*($F106/(SUM($F$31:$F$130)-SUMIF($J$31:$J$130,AR$29,$F$31:$F$130)))))</f>
        <v/>
      </c>
      <c r="AS106" s="149" t="str">
        <f t="shared" si="164"/>
        <v/>
      </c>
      <c r="AT106" s="149" t="str">
        <f t="shared" si="164"/>
        <v/>
      </c>
      <c r="AU106" s="149" t="str">
        <f t="shared" si="164"/>
        <v/>
      </c>
      <c r="AV106" s="149" t="str">
        <f t="shared" si="164"/>
        <v/>
      </c>
      <c r="AW106" s="149" t="str">
        <f t="shared" si="164"/>
        <v/>
      </c>
      <c r="AX106" s="149" t="str">
        <f t="shared" si="164"/>
        <v/>
      </c>
      <c r="AY106" s="149" t="str">
        <f t="shared" si="164"/>
        <v/>
      </c>
      <c r="AZ106" s="149" t="str">
        <f t="shared" si="164"/>
        <v/>
      </c>
      <c r="BA106" s="149" t="str">
        <f t="shared" si="164"/>
        <v/>
      </c>
      <c r="BB106" s="149" t="str">
        <f t="shared" si="164"/>
        <v/>
      </c>
      <c r="BC106" s="149" t="str">
        <f t="shared" si="164"/>
        <v/>
      </c>
      <c r="BD106" s="149" t="str">
        <f t="shared" si="164"/>
        <v/>
      </c>
      <c r="BE106" s="149" t="str">
        <f t="shared" si="164"/>
        <v/>
      </c>
      <c r="BF106" s="149" t="str">
        <f t="shared" si="164"/>
        <v/>
      </c>
      <c r="BG106" s="149" t="str">
        <f t="shared" si="164"/>
        <v/>
      </c>
      <c r="BH106" s="149" t="str">
        <f t="shared" si="164"/>
        <v/>
      </c>
      <c r="BI106" s="149" t="str">
        <f t="shared" si="164"/>
        <v/>
      </c>
      <c r="BJ106" s="149" t="str">
        <f t="shared" si="164"/>
        <v/>
      </c>
      <c r="BK106" s="149" t="str">
        <f t="shared" si="164"/>
        <v/>
      </c>
      <c r="BL106" s="149" t="str">
        <f t="shared" si="164"/>
        <v/>
      </c>
      <c r="BM106" s="149" t="str">
        <f t="shared" si="164"/>
        <v/>
      </c>
      <c r="BN106" s="149" t="str">
        <f t="shared" si="164"/>
        <v/>
      </c>
      <c r="BO106" s="149" t="str">
        <f t="shared" si="164"/>
        <v/>
      </c>
      <c r="BP106" s="149" t="str">
        <f t="shared" si="164"/>
        <v/>
      </c>
      <c r="BQ106" s="149" t="str">
        <f t="shared" si="164"/>
        <v/>
      </c>
      <c r="BR106" s="149" t="str">
        <f t="shared" si="164"/>
        <v/>
      </c>
    </row>
    <row r="107" spans="2:70" hidden="1" x14ac:dyDescent="0.3">
      <c r="B107" s="142" t="str">
        <f t="shared" si="141"/>
        <v/>
      </c>
      <c r="C107" s="143" t="str">
        <f>'קיזוזים בגין איחורים'!C107</f>
        <v/>
      </c>
      <c r="D107" s="132" t="str">
        <f>'קיזוזים בגין איחורים'!H107</f>
        <v/>
      </c>
      <c r="E107" s="144"/>
      <c r="F107" s="145" t="str">
        <f t="shared" si="2"/>
        <v/>
      </c>
      <c r="G107" s="146" t="str">
        <f t="shared" si="142"/>
        <v/>
      </c>
      <c r="I107" s="147">
        <f t="shared" ca="1" si="137"/>
        <v>0</v>
      </c>
      <c r="J107" s="148">
        <f ca="1">IF(I107=1,MAX($J$30:J106)+1,0)</f>
        <v>0</v>
      </c>
      <c r="K107" s="149" t="str">
        <f t="shared" si="138"/>
        <v/>
      </c>
      <c r="L107" s="149" t="str">
        <f t="shared" ref="L107:AQ107" si="165">IF($C107="","",IF($J107=L$29,K107,K107+SUMIF($J$31:$J$130,L$29,$E$31:$E$130)*($F107/(SUM($F$31:$F$130)-SUMIF($J$31:$J$130,L$29,$F$31:$F$130)))))</f>
        <v/>
      </c>
      <c r="M107" s="149" t="str">
        <f t="shared" si="165"/>
        <v/>
      </c>
      <c r="N107" s="149" t="str">
        <f t="shared" si="165"/>
        <v/>
      </c>
      <c r="O107" s="149" t="str">
        <f t="shared" si="165"/>
        <v/>
      </c>
      <c r="P107" s="149" t="str">
        <f t="shared" si="165"/>
        <v/>
      </c>
      <c r="Q107" s="149" t="str">
        <f t="shared" si="165"/>
        <v/>
      </c>
      <c r="R107" s="149" t="str">
        <f t="shared" si="165"/>
        <v/>
      </c>
      <c r="S107" s="149" t="str">
        <f t="shared" si="165"/>
        <v/>
      </c>
      <c r="T107" s="149" t="str">
        <f t="shared" si="165"/>
        <v/>
      </c>
      <c r="U107" s="149" t="str">
        <f t="shared" si="165"/>
        <v/>
      </c>
      <c r="V107" s="149" t="str">
        <f t="shared" si="165"/>
        <v/>
      </c>
      <c r="W107" s="149" t="str">
        <f t="shared" si="165"/>
        <v/>
      </c>
      <c r="X107" s="149" t="str">
        <f t="shared" si="165"/>
        <v/>
      </c>
      <c r="Y107" s="149" t="str">
        <f t="shared" si="165"/>
        <v/>
      </c>
      <c r="Z107" s="149" t="str">
        <f t="shared" si="165"/>
        <v/>
      </c>
      <c r="AA107" s="149" t="str">
        <f t="shared" si="165"/>
        <v/>
      </c>
      <c r="AB107" s="149" t="str">
        <f t="shared" si="165"/>
        <v/>
      </c>
      <c r="AC107" s="149" t="str">
        <f t="shared" si="165"/>
        <v/>
      </c>
      <c r="AD107" s="149" t="str">
        <f t="shared" si="165"/>
        <v/>
      </c>
      <c r="AE107" s="149" t="str">
        <f t="shared" si="165"/>
        <v/>
      </c>
      <c r="AF107" s="149" t="str">
        <f t="shared" si="165"/>
        <v/>
      </c>
      <c r="AG107" s="149" t="str">
        <f t="shared" si="165"/>
        <v/>
      </c>
      <c r="AH107" s="149" t="str">
        <f t="shared" si="165"/>
        <v/>
      </c>
      <c r="AI107" s="149" t="str">
        <f t="shared" si="165"/>
        <v/>
      </c>
      <c r="AJ107" s="149" t="str">
        <f t="shared" si="165"/>
        <v/>
      </c>
      <c r="AK107" s="149" t="str">
        <f t="shared" si="165"/>
        <v/>
      </c>
      <c r="AL107" s="149" t="str">
        <f t="shared" si="165"/>
        <v/>
      </c>
      <c r="AM107" s="149" t="str">
        <f t="shared" si="165"/>
        <v/>
      </c>
      <c r="AN107" s="149" t="str">
        <f t="shared" si="165"/>
        <v/>
      </c>
      <c r="AO107" s="149" t="str">
        <f t="shared" si="165"/>
        <v/>
      </c>
      <c r="AP107" s="149" t="str">
        <f t="shared" si="165"/>
        <v/>
      </c>
      <c r="AQ107" s="149" t="str">
        <f t="shared" si="165"/>
        <v/>
      </c>
      <c r="AR107" s="149" t="str">
        <f t="shared" ref="AR107:BR107" si="166">IF($C107="","",IF($J107=AR$29,AQ107,AQ107+SUMIF($J$31:$J$130,AR$29,$E$31:$E$130)*($F107/(SUM($F$31:$F$130)-SUMIF($J$31:$J$130,AR$29,$F$31:$F$130)))))</f>
        <v/>
      </c>
      <c r="AS107" s="149" t="str">
        <f t="shared" si="166"/>
        <v/>
      </c>
      <c r="AT107" s="149" t="str">
        <f t="shared" si="166"/>
        <v/>
      </c>
      <c r="AU107" s="149" t="str">
        <f t="shared" si="166"/>
        <v/>
      </c>
      <c r="AV107" s="149" t="str">
        <f t="shared" si="166"/>
        <v/>
      </c>
      <c r="AW107" s="149" t="str">
        <f t="shared" si="166"/>
        <v/>
      </c>
      <c r="AX107" s="149" t="str">
        <f t="shared" si="166"/>
        <v/>
      </c>
      <c r="AY107" s="149" t="str">
        <f t="shared" si="166"/>
        <v/>
      </c>
      <c r="AZ107" s="149" t="str">
        <f t="shared" si="166"/>
        <v/>
      </c>
      <c r="BA107" s="149" t="str">
        <f t="shared" si="166"/>
        <v/>
      </c>
      <c r="BB107" s="149" t="str">
        <f t="shared" si="166"/>
        <v/>
      </c>
      <c r="BC107" s="149" t="str">
        <f t="shared" si="166"/>
        <v/>
      </c>
      <c r="BD107" s="149" t="str">
        <f t="shared" si="166"/>
        <v/>
      </c>
      <c r="BE107" s="149" t="str">
        <f t="shared" si="166"/>
        <v/>
      </c>
      <c r="BF107" s="149" t="str">
        <f t="shared" si="166"/>
        <v/>
      </c>
      <c r="BG107" s="149" t="str">
        <f t="shared" si="166"/>
        <v/>
      </c>
      <c r="BH107" s="149" t="str">
        <f t="shared" si="166"/>
        <v/>
      </c>
      <c r="BI107" s="149" t="str">
        <f t="shared" si="166"/>
        <v/>
      </c>
      <c r="BJ107" s="149" t="str">
        <f t="shared" si="166"/>
        <v/>
      </c>
      <c r="BK107" s="149" t="str">
        <f t="shared" si="166"/>
        <v/>
      </c>
      <c r="BL107" s="149" t="str">
        <f t="shared" si="166"/>
        <v/>
      </c>
      <c r="BM107" s="149" t="str">
        <f t="shared" si="166"/>
        <v/>
      </c>
      <c r="BN107" s="149" t="str">
        <f t="shared" si="166"/>
        <v/>
      </c>
      <c r="BO107" s="149" t="str">
        <f t="shared" si="166"/>
        <v/>
      </c>
      <c r="BP107" s="149" t="str">
        <f t="shared" si="166"/>
        <v/>
      </c>
      <c r="BQ107" s="149" t="str">
        <f t="shared" si="166"/>
        <v/>
      </c>
      <c r="BR107" s="149" t="str">
        <f t="shared" si="166"/>
        <v/>
      </c>
    </row>
    <row r="108" spans="2:70" hidden="1" x14ac:dyDescent="0.3">
      <c r="B108" s="142" t="str">
        <f t="shared" si="141"/>
        <v/>
      </c>
      <c r="C108" s="143" t="str">
        <f>'קיזוזים בגין איחורים'!C108</f>
        <v/>
      </c>
      <c r="D108" s="132" t="str">
        <f>'קיזוזים בגין איחורים'!H108</f>
        <v/>
      </c>
      <c r="E108" s="144"/>
      <c r="F108" s="145" t="str">
        <f t="shared" si="2"/>
        <v/>
      </c>
      <c r="G108" s="146" t="str">
        <f t="shared" si="142"/>
        <v/>
      </c>
      <c r="I108" s="147">
        <f t="shared" ca="1" si="137"/>
        <v>0</v>
      </c>
      <c r="J108" s="148">
        <f ca="1">IF(I108=1,MAX($J$30:J107)+1,0)</f>
        <v>0</v>
      </c>
      <c r="K108" s="149" t="str">
        <f t="shared" si="138"/>
        <v/>
      </c>
      <c r="L108" s="149" t="str">
        <f t="shared" ref="L108:AQ108" si="167">IF($C108="","",IF($J108=L$29,K108,K108+SUMIF($J$31:$J$130,L$29,$E$31:$E$130)*($F108/(SUM($F$31:$F$130)-SUMIF($J$31:$J$130,L$29,$F$31:$F$130)))))</f>
        <v/>
      </c>
      <c r="M108" s="149" t="str">
        <f t="shared" si="167"/>
        <v/>
      </c>
      <c r="N108" s="149" t="str">
        <f t="shared" si="167"/>
        <v/>
      </c>
      <c r="O108" s="149" t="str">
        <f t="shared" si="167"/>
        <v/>
      </c>
      <c r="P108" s="149" t="str">
        <f t="shared" si="167"/>
        <v/>
      </c>
      <c r="Q108" s="149" t="str">
        <f t="shared" si="167"/>
        <v/>
      </c>
      <c r="R108" s="149" t="str">
        <f t="shared" si="167"/>
        <v/>
      </c>
      <c r="S108" s="149" t="str">
        <f t="shared" si="167"/>
        <v/>
      </c>
      <c r="T108" s="149" t="str">
        <f t="shared" si="167"/>
        <v/>
      </c>
      <c r="U108" s="149" t="str">
        <f t="shared" si="167"/>
        <v/>
      </c>
      <c r="V108" s="149" t="str">
        <f t="shared" si="167"/>
        <v/>
      </c>
      <c r="W108" s="149" t="str">
        <f t="shared" si="167"/>
        <v/>
      </c>
      <c r="X108" s="149" t="str">
        <f t="shared" si="167"/>
        <v/>
      </c>
      <c r="Y108" s="149" t="str">
        <f t="shared" si="167"/>
        <v/>
      </c>
      <c r="Z108" s="149" t="str">
        <f t="shared" si="167"/>
        <v/>
      </c>
      <c r="AA108" s="149" t="str">
        <f t="shared" si="167"/>
        <v/>
      </c>
      <c r="AB108" s="149" t="str">
        <f t="shared" si="167"/>
        <v/>
      </c>
      <c r="AC108" s="149" t="str">
        <f t="shared" si="167"/>
        <v/>
      </c>
      <c r="AD108" s="149" t="str">
        <f t="shared" si="167"/>
        <v/>
      </c>
      <c r="AE108" s="149" t="str">
        <f t="shared" si="167"/>
        <v/>
      </c>
      <c r="AF108" s="149" t="str">
        <f t="shared" si="167"/>
        <v/>
      </c>
      <c r="AG108" s="149" t="str">
        <f t="shared" si="167"/>
        <v/>
      </c>
      <c r="AH108" s="149" t="str">
        <f t="shared" si="167"/>
        <v/>
      </c>
      <c r="AI108" s="149" t="str">
        <f t="shared" si="167"/>
        <v/>
      </c>
      <c r="AJ108" s="149" t="str">
        <f t="shared" si="167"/>
        <v/>
      </c>
      <c r="AK108" s="149" t="str">
        <f t="shared" si="167"/>
        <v/>
      </c>
      <c r="AL108" s="149" t="str">
        <f t="shared" si="167"/>
        <v/>
      </c>
      <c r="AM108" s="149" t="str">
        <f t="shared" si="167"/>
        <v/>
      </c>
      <c r="AN108" s="149" t="str">
        <f t="shared" si="167"/>
        <v/>
      </c>
      <c r="AO108" s="149" t="str">
        <f t="shared" si="167"/>
        <v/>
      </c>
      <c r="AP108" s="149" t="str">
        <f t="shared" si="167"/>
        <v/>
      </c>
      <c r="AQ108" s="149" t="str">
        <f t="shared" si="167"/>
        <v/>
      </c>
      <c r="AR108" s="149" t="str">
        <f t="shared" ref="AR108:BR108" si="168">IF($C108="","",IF($J108=AR$29,AQ108,AQ108+SUMIF($J$31:$J$130,AR$29,$E$31:$E$130)*($F108/(SUM($F$31:$F$130)-SUMIF($J$31:$J$130,AR$29,$F$31:$F$130)))))</f>
        <v/>
      </c>
      <c r="AS108" s="149" t="str">
        <f t="shared" si="168"/>
        <v/>
      </c>
      <c r="AT108" s="149" t="str">
        <f t="shared" si="168"/>
        <v/>
      </c>
      <c r="AU108" s="149" t="str">
        <f t="shared" si="168"/>
        <v/>
      </c>
      <c r="AV108" s="149" t="str">
        <f t="shared" si="168"/>
        <v/>
      </c>
      <c r="AW108" s="149" t="str">
        <f t="shared" si="168"/>
        <v/>
      </c>
      <c r="AX108" s="149" t="str">
        <f t="shared" si="168"/>
        <v/>
      </c>
      <c r="AY108" s="149" t="str">
        <f t="shared" si="168"/>
        <v/>
      </c>
      <c r="AZ108" s="149" t="str">
        <f t="shared" si="168"/>
        <v/>
      </c>
      <c r="BA108" s="149" t="str">
        <f t="shared" si="168"/>
        <v/>
      </c>
      <c r="BB108" s="149" t="str">
        <f t="shared" si="168"/>
        <v/>
      </c>
      <c r="BC108" s="149" t="str">
        <f t="shared" si="168"/>
        <v/>
      </c>
      <c r="BD108" s="149" t="str">
        <f t="shared" si="168"/>
        <v/>
      </c>
      <c r="BE108" s="149" t="str">
        <f t="shared" si="168"/>
        <v/>
      </c>
      <c r="BF108" s="149" t="str">
        <f t="shared" si="168"/>
        <v/>
      </c>
      <c r="BG108" s="149" t="str">
        <f t="shared" si="168"/>
        <v/>
      </c>
      <c r="BH108" s="149" t="str">
        <f t="shared" si="168"/>
        <v/>
      </c>
      <c r="BI108" s="149" t="str">
        <f t="shared" si="168"/>
        <v/>
      </c>
      <c r="BJ108" s="149" t="str">
        <f t="shared" si="168"/>
        <v/>
      </c>
      <c r="BK108" s="149" t="str">
        <f t="shared" si="168"/>
        <v/>
      </c>
      <c r="BL108" s="149" t="str">
        <f t="shared" si="168"/>
        <v/>
      </c>
      <c r="BM108" s="149" t="str">
        <f t="shared" si="168"/>
        <v/>
      </c>
      <c r="BN108" s="149" t="str">
        <f t="shared" si="168"/>
        <v/>
      </c>
      <c r="BO108" s="149" t="str">
        <f t="shared" si="168"/>
        <v/>
      </c>
      <c r="BP108" s="149" t="str">
        <f t="shared" si="168"/>
        <v/>
      </c>
      <c r="BQ108" s="149" t="str">
        <f t="shared" si="168"/>
        <v/>
      </c>
      <c r="BR108" s="149" t="str">
        <f t="shared" si="168"/>
        <v/>
      </c>
    </row>
    <row r="109" spans="2:70" hidden="1" x14ac:dyDescent="0.3">
      <c r="B109" s="142" t="str">
        <f t="shared" si="141"/>
        <v/>
      </c>
      <c r="C109" s="143" t="str">
        <f>'קיזוזים בגין איחורים'!C109</f>
        <v/>
      </c>
      <c r="D109" s="132" t="str">
        <f>'קיזוזים בגין איחורים'!H109</f>
        <v/>
      </c>
      <c r="E109" s="144"/>
      <c r="F109" s="145" t="str">
        <f t="shared" si="2"/>
        <v/>
      </c>
      <c r="G109" s="146" t="str">
        <f t="shared" si="142"/>
        <v/>
      </c>
      <c r="I109" s="147">
        <f t="shared" ca="1" si="137"/>
        <v>0</v>
      </c>
      <c r="J109" s="148">
        <f ca="1">IF(I109=1,MAX($J$30:J108)+1,0)</f>
        <v>0</v>
      </c>
      <c r="K109" s="149" t="str">
        <f t="shared" si="138"/>
        <v/>
      </c>
      <c r="L109" s="149" t="str">
        <f t="shared" ref="L109:AQ109" si="169">IF($C109="","",IF($J109=L$29,K109,K109+SUMIF($J$31:$J$130,L$29,$E$31:$E$130)*($F109/(SUM($F$31:$F$130)-SUMIF($J$31:$J$130,L$29,$F$31:$F$130)))))</f>
        <v/>
      </c>
      <c r="M109" s="149" t="str">
        <f t="shared" si="169"/>
        <v/>
      </c>
      <c r="N109" s="149" t="str">
        <f t="shared" si="169"/>
        <v/>
      </c>
      <c r="O109" s="149" t="str">
        <f t="shared" si="169"/>
        <v/>
      </c>
      <c r="P109" s="149" t="str">
        <f t="shared" si="169"/>
        <v/>
      </c>
      <c r="Q109" s="149" t="str">
        <f t="shared" si="169"/>
        <v/>
      </c>
      <c r="R109" s="149" t="str">
        <f t="shared" si="169"/>
        <v/>
      </c>
      <c r="S109" s="149" t="str">
        <f t="shared" si="169"/>
        <v/>
      </c>
      <c r="T109" s="149" t="str">
        <f t="shared" si="169"/>
        <v/>
      </c>
      <c r="U109" s="149" t="str">
        <f t="shared" si="169"/>
        <v/>
      </c>
      <c r="V109" s="149" t="str">
        <f t="shared" si="169"/>
        <v/>
      </c>
      <c r="W109" s="149" t="str">
        <f t="shared" si="169"/>
        <v/>
      </c>
      <c r="X109" s="149" t="str">
        <f t="shared" si="169"/>
        <v/>
      </c>
      <c r="Y109" s="149" t="str">
        <f t="shared" si="169"/>
        <v/>
      </c>
      <c r="Z109" s="149" t="str">
        <f t="shared" si="169"/>
        <v/>
      </c>
      <c r="AA109" s="149" t="str">
        <f t="shared" si="169"/>
        <v/>
      </c>
      <c r="AB109" s="149" t="str">
        <f t="shared" si="169"/>
        <v/>
      </c>
      <c r="AC109" s="149" t="str">
        <f t="shared" si="169"/>
        <v/>
      </c>
      <c r="AD109" s="149" t="str">
        <f t="shared" si="169"/>
        <v/>
      </c>
      <c r="AE109" s="149" t="str">
        <f t="shared" si="169"/>
        <v/>
      </c>
      <c r="AF109" s="149" t="str">
        <f t="shared" si="169"/>
        <v/>
      </c>
      <c r="AG109" s="149" t="str">
        <f t="shared" si="169"/>
        <v/>
      </c>
      <c r="AH109" s="149" t="str">
        <f t="shared" si="169"/>
        <v/>
      </c>
      <c r="AI109" s="149" t="str">
        <f t="shared" si="169"/>
        <v/>
      </c>
      <c r="AJ109" s="149" t="str">
        <f t="shared" si="169"/>
        <v/>
      </c>
      <c r="AK109" s="149" t="str">
        <f t="shared" si="169"/>
        <v/>
      </c>
      <c r="AL109" s="149" t="str">
        <f t="shared" si="169"/>
        <v/>
      </c>
      <c r="AM109" s="149" t="str">
        <f t="shared" si="169"/>
        <v/>
      </c>
      <c r="AN109" s="149" t="str">
        <f t="shared" si="169"/>
        <v/>
      </c>
      <c r="AO109" s="149" t="str">
        <f t="shared" si="169"/>
        <v/>
      </c>
      <c r="AP109" s="149" t="str">
        <f t="shared" si="169"/>
        <v/>
      </c>
      <c r="AQ109" s="149" t="str">
        <f t="shared" si="169"/>
        <v/>
      </c>
      <c r="AR109" s="149" t="str">
        <f t="shared" ref="AR109:BR109" si="170">IF($C109="","",IF($J109=AR$29,AQ109,AQ109+SUMIF($J$31:$J$130,AR$29,$E$31:$E$130)*($F109/(SUM($F$31:$F$130)-SUMIF($J$31:$J$130,AR$29,$F$31:$F$130)))))</f>
        <v/>
      </c>
      <c r="AS109" s="149" t="str">
        <f t="shared" si="170"/>
        <v/>
      </c>
      <c r="AT109" s="149" t="str">
        <f t="shared" si="170"/>
        <v/>
      </c>
      <c r="AU109" s="149" t="str">
        <f t="shared" si="170"/>
        <v/>
      </c>
      <c r="AV109" s="149" t="str">
        <f t="shared" si="170"/>
        <v/>
      </c>
      <c r="AW109" s="149" t="str">
        <f t="shared" si="170"/>
        <v/>
      </c>
      <c r="AX109" s="149" t="str">
        <f t="shared" si="170"/>
        <v/>
      </c>
      <c r="AY109" s="149" t="str">
        <f t="shared" si="170"/>
        <v/>
      </c>
      <c r="AZ109" s="149" t="str">
        <f t="shared" si="170"/>
        <v/>
      </c>
      <c r="BA109" s="149" t="str">
        <f t="shared" si="170"/>
        <v/>
      </c>
      <c r="BB109" s="149" t="str">
        <f t="shared" si="170"/>
        <v/>
      </c>
      <c r="BC109" s="149" t="str">
        <f t="shared" si="170"/>
        <v/>
      </c>
      <c r="BD109" s="149" t="str">
        <f t="shared" si="170"/>
        <v/>
      </c>
      <c r="BE109" s="149" t="str">
        <f t="shared" si="170"/>
        <v/>
      </c>
      <c r="BF109" s="149" t="str">
        <f t="shared" si="170"/>
        <v/>
      </c>
      <c r="BG109" s="149" t="str">
        <f t="shared" si="170"/>
        <v/>
      </c>
      <c r="BH109" s="149" t="str">
        <f t="shared" si="170"/>
        <v/>
      </c>
      <c r="BI109" s="149" t="str">
        <f t="shared" si="170"/>
        <v/>
      </c>
      <c r="BJ109" s="149" t="str">
        <f t="shared" si="170"/>
        <v/>
      </c>
      <c r="BK109" s="149" t="str">
        <f t="shared" si="170"/>
        <v/>
      </c>
      <c r="BL109" s="149" t="str">
        <f t="shared" si="170"/>
        <v/>
      </c>
      <c r="BM109" s="149" t="str">
        <f t="shared" si="170"/>
        <v/>
      </c>
      <c r="BN109" s="149" t="str">
        <f t="shared" si="170"/>
        <v/>
      </c>
      <c r="BO109" s="149" t="str">
        <f t="shared" si="170"/>
        <v/>
      </c>
      <c r="BP109" s="149" t="str">
        <f t="shared" si="170"/>
        <v/>
      </c>
      <c r="BQ109" s="149" t="str">
        <f t="shared" si="170"/>
        <v/>
      </c>
      <c r="BR109" s="149" t="str">
        <f t="shared" si="170"/>
        <v/>
      </c>
    </row>
    <row r="110" spans="2:70" hidden="1" x14ac:dyDescent="0.3">
      <c r="B110" s="142" t="str">
        <f t="shared" si="141"/>
        <v/>
      </c>
      <c r="C110" s="143" t="str">
        <f>'קיזוזים בגין איחורים'!C110</f>
        <v/>
      </c>
      <c r="D110" s="132" t="str">
        <f>'קיזוזים בגין איחורים'!H110</f>
        <v/>
      </c>
      <c r="E110" s="144"/>
      <c r="F110" s="145" t="str">
        <f t="shared" si="2"/>
        <v/>
      </c>
      <c r="G110" s="146" t="str">
        <f t="shared" si="142"/>
        <v/>
      </c>
      <c r="I110" s="147">
        <f t="shared" ca="1" si="137"/>
        <v>0</v>
      </c>
      <c r="J110" s="148">
        <f ca="1">IF(I110=1,MAX($J$30:J109)+1,0)</f>
        <v>0</v>
      </c>
      <c r="K110" s="149" t="str">
        <f t="shared" si="138"/>
        <v/>
      </c>
      <c r="L110" s="149" t="str">
        <f t="shared" ref="L110:AQ110" si="171">IF($C110="","",IF($J110=L$29,K110,K110+SUMIF($J$31:$J$130,L$29,$E$31:$E$130)*($F110/(SUM($F$31:$F$130)-SUMIF($J$31:$J$130,L$29,$F$31:$F$130)))))</f>
        <v/>
      </c>
      <c r="M110" s="149" t="str">
        <f t="shared" si="171"/>
        <v/>
      </c>
      <c r="N110" s="149" t="str">
        <f t="shared" si="171"/>
        <v/>
      </c>
      <c r="O110" s="149" t="str">
        <f t="shared" si="171"/>
        <v/>
      </c>
      <c r="P110" s="149" t="str">
        <f t="shared" si="171"/>
        <v/>
      </c>
      <c r="Q110" s="149" t="str">
        <f t="shared" si="171"/>
        <v/>
      </c>
      <c r="R110" s="149" t="str">
        <f t="shared" si="171"/>
        <v/>
      </c>
      <c r="S110" s="149" t="str">
        <f t="shared" si="171"/>
        <v/>
      </c>
      <c r="T110" s="149" t="str">
        <f t="shared" si="171"/>
        <v/>
      </c>
      <c r="U110" s="149" t="str">
        <f t="shared" si="171"/>
        <v/>
      </c>
      <c r="V110" s="149" t="str">
        <f t="shared" si="171"/>
        <v/>
      </c>
      <c r="W110" s="149" t="str">
        <f t="shared" si="171"/>
        <v/>
      </c>
      <c r="X110" s="149" t="str">
        <f t="shared" si="171"/>
        <v/>
      </c>
      <c r="Y110" s="149" t="str">
        <f t="shared" si="171"/>
        <v/>
      </c>
      <c r="Z110" s="149" t="str">
        <f t="shared" si="171"/>
        <v/>
      </c>
      <c r="AA110" s="149" t="str">
        <f t="shared" si="171"/>
        <v/>
      </c>
      <c r="AB110" s="149" t="str">
        <f t="shared" si="171"/>
        <v/>
      </c>
      <c r="AC110" s="149" t="str">
        <f t="shared" si="171"/>
        <v/>
      </c>
      <c r="AD110" s="149" t="str">
        <f t="shared" si="171"/>
        <v/>
      </c>
      <c r="AE110" s="149" t="str">
        <f t="shared" si="171"/>
        <v/>
      </c>
      <c r="AF110" s="149" t="str">
        <f t="shared" si="171"/>
        <v/>
      </c>
      <c r="AG110" s="149" t="str">
        <f t="shared" si="171"/>
        <v/>
      </c>
      <c r="AH110" s="149" t="str">
        <f t="shared" si="171"/>
        <v/>
      </c>
      <c r="AI110" s="149" t="str">
        <f t="shared" si="171"/>
        <v/>
      </c>
      <c r="AJ110" s="149" t="str">
        <f t="shared" si="171"/>
        <v/>
      </c>
      <c r="AK110" s="149" t="str">
        <f t="shared" si="171"/>
        <v/>
      </c>
      <c r="AL110" s="149" t="str">
        <f t="shared" si="171"/>
        <v/>
      </c>
      <c r="AM110" s="149" t="str">
        <f t="shared" si="171"/>
        <v/>
      </c>
      <c r="AN110" s="149" t="str">
        <f t="shared" si="171"/>
        <v/>
      </c>
      <c r="AO110" s="149" t="str">
        <f t="shared" si="171"/>
        <v/>
      </c>
      <c r="AP110" s="149" t="str">
        <f t="shared" si="171"/>
        <v/>
      </c>
      <c r="AQ110" s="149" t="str">
        <f t="shared" si="171"/>
        <v/>
      </c>
      <c r="AR110" s="149" t="str">
        <f t="shared" ref="AR110:BR110" si="172">IF($C110="","",IF($J110=AR$29,AQ110,AQ110+SUMIF($J$31:$J$130,AR$29,$E$31:$E$130)*($F110/(SUM($F$31:$F$130)-SUMIF($J$31:$J$130,AR$29,$F$31:$F$130)))))</f>
        <v/>
      </c>
      <c r="AS110" s="149" t="str">
        <f t="shared" si="172"/>
        <v/>
      </c>
      <c r="AT110" s="149" t="str">
        <f t="shared" si="172"/>
        <v/>
      </c>
      <c r="AU110" s="149" t="str">
        <f t="shared" si="172"/>
        <v/>
      </c>
      <c r="AV110" s="149" t="str">
        <f t="shared" si="172"/>
        <v/>
      </c>
      <c r="AW110" s="149" t="str">
        <f t="shared" si="172"/>
        <v/>
      </c>
      <c r="AX110" s="149" t="str">
        <f t="shared" si="172"/>
        <v/>
      </c>
      <c r="AY110" s="149" t="str">
        <f t="shared" si="172"/>
        <v/>
      </c>
      <c r="AZ110" s="149" t="str">
        <f t="shared" si="172"/>
        <v/>
      </c>
      <c r="BA110" s="149" t="str">
        <f t="shared" si="172"/>
        <v/>
      </c>
      <c r="BB110" s="149" t="str">
        <f t="shared" si="172"/>
        <v/>
      </c>
      <c r="BC110" s="149" t="str">
        <f t="shared" si="172"/>
        <v/>
      </c>
      <c r="BD110" s="149" t="str">
        <f t="shared" si="172"/>
        <v/>
      </c>
      <c r="BE110" s="149" t="str">
        <f t="shared" si="172"/>
        <v/>
      </c>
      <c r="BF110" s="149" t="str">
        <f t="shared" si="172"/>
        <v/>
      </c>
      <c r="BG110" s="149" t="str">
        <f t="shared" si="172"/>
        <v/>
      </c>
      <c r="BH110" s="149" t="str">
        <f t="shared" si="172"/>
        <v/>
      </c>
      <c r="BI110" s="149" t="str">
        <f t="shared" si="172"/>
        <v/>
      </c>
      <c r="BJ110" s="149" t="str">
        <f t="shared" si="172"/>
        <v/>
      </c>
      <c r="BK110" s="149" t="str">
        <f t="shared" si="172"/>
        <v/>
      </c>
      <c r="BL110" s="149" t="str">
        <f t="shared" si="172"/>
        <v/>
      </c>
      <c r="BM110" s="149" t="str">
        <f t="shared" si="172"/>
        <v/>
      </c>
      <c r="BN110" s="149" t="str">
        <f t="shared" si="172"/>
        <v/>
      </c>
      <c r="BO110" s="149" t="str">
        <f t="shared" si="172"/>
        <v/>
      </c>
      <c r="BP110" s="149" t="str">
        <f t="shared" si="172"/>
        <v/>
      </c>
      <c r="BQ110" s="149" t="str">
        <f t="shared" si="172"/>
        <v/>
      </c>
      <c r="BR110" s="149" t="str">
        <f t="shared" si="172"/>
        <v/>
      </c>
    </row>
    <row r="111" spans="2:70" hidden="1" x14ac:dyDescent="0.3">
      <c r="B111" s="142" t="str">
        <f t="shared" si="141"/>
        <v/>
      </c>
      <c r="C111" s="143" t="str">
        <f>'קיזוזים בגין איחורים'!C111</f>
        <v/>
      </c>
      <c r="D111" s="132" t="str">
        <f>'קיזוזים בגין איחורים'!H111</f>
        <v/>
      </c>
      <c r="E111" s="144"/>
      <c r="F111" s="145" t="str">
        <f t="shared" si="2"/>
        <v/>
      </c>
      <c r="G111" s="146" t="str">
        <f t="shared" si="142"/>
        <v/>
      </c>
      <c r="I111" s="147">
        <f t="shared" ca="1" si="137"/>
        <v>0</v>
      </c>
      <c r="J111" s="148">
        <f ca="1">IF(I111=1,MAX($J$30:J110)+1,0)</f>
        <v>0</v>
      </c>
      <c r="K111" s="149" t="str">
        <f t="shared" si="138"/>
        <v/>
      </c>
      <c r="L111" s="149" t="str">
        <f t="shared" ref="L111:AQ111" si="173">IF($C111="","",IF($J111=L$29,K111,K111+SUMIF($J$31:$J$130,L$29,$E$31:$E$130)*($F111/(SUM($F$31:$F$130)-SUMIF($J$31:$J$130,L$29,$F$31:$F$130)))))</f>
        <v/>
      </c>
      <c r="M111" s="149" t="str">
        <f t="shared" si="173"/>
        <v/>
      </c>
      <c r="N111" s="149" t="str">
        <f t="shared" si="173"/>
        <v/>
      </c>
      <c r="O111" s="149" t="str">
        <f t="shared" si="173"/>
        <v/>
      </c>
      <c r="P111" s="149" t="str">
        <f t="shared" si="173"/>
        <v/>
      </c>
      <c r="Q111" s="149" t="str">
        <f t="shared" si="173"/>
        <v/>
      </c>
      <c r="R111" s="149" t="str">
        <f t="shared" si="173"/>
        <v/>
      </c>
      <c r="S111" s="149" t="str">
        <f t="shared" si="173"/>
        <v/>
      </c>
      <c r="T111" s="149" t="str">
        <f t="shared" si="173"/>
        <v/>
      </c>
      <c r="U111" s="149" t="str">
        <f t="shared" si="173"/>
        <v/>
      </c>
      <c r="V111" s="149" t="str">
        <f t="shared" si="173"/>
        <v/>
      </c>
      <c r="W111" s="149" t="str">
        <f t="shared" si="173"/>
        <v/>
      </c>
      <c r="X111" s="149" t="str">
        <f t="shared" si="173"/>
        <v/>
      </c>
      <c r="Y111" s="149" t="str">
        <f t="shared" si="173"/>
        <v/>
      </c>
      <c r="Z111" s="149" t="str">
        <f t="shared" si="173"/>
        <v/>
      </c>
      <c r="AA111" s="149" t="str">
        <f t="shared" si="173"/>
        <v/>
      </c>
      <c r="AB111" s="149" t="str">
        <f t="shared" si="173"/>
        <v/>
      </c>
      <c r="AC111" s="149" t="str">
        <f t="shared" si="173"/>
        <v/>
      </c>
      <c r="AD111" s="149" t="str">
        <f t="shared" si="173"/>
        <v/>
      </c>
      <c r="AE111" s="149" t="str">
        <f t="shared" si="173"/>
        <v/>
      </c>
      <c r="AF111" s="149" t="str">
        <f t="shared" si="173"/>
        <v/>
      </c>
      <c r="AG111" s="149" t="str">
        <f t="shared" si="173"/>
        <v/>
      </c>
      <c r="AH111" s="149" t="str">
        <f t="shared" si="173"/>
        <v/>
      </c>
      <c r="AI111" s="149" t="str">
        <f t="shared" si="173"/>
        <v/>
      </c>
      <c r="AJ111" s="149" t="str">
        <f t="shared" si="173"/>
        <v/>
      </c>
      <c r="AK111" s="149" t="str">
        <f t="shared" si="173"/>
        <v/>
      </c>
      <c r="AL111" s="149" t="str">
        <f t="shared" si="173"/>
        <v/>
      </c>
      <c r="AM111" s="149" t="str">
        <f t="shared" si="173"/>
        <v/>
      </c>
      <c r="AN111" s="149" t="str">
        <f t="shared" si="173"/>
        <v/>
      </c>
      <c r="AO111" s="149" t="str">
        <f t="shared" si="173"/>
        <v/>
      </c>
      <c r="AP111" s="149" t="str">
        <f t="shared" si="173"/>
        <v/>
      </c>
      <c r="AQ111" s="149" t="str">
        <f t="shared" si="173"/>
        <v/>
      </c>
      <c r="AR111" s="149" t="str">
        <f t="shared" ref="AR111:BR111" si="174">IF($C111="","",IF($J111=AR$29,AQ111,AQ111+SUMIF($J$31:$J$130,AR$29,$E$31:$E$130)*($F111/(SUM($F$31:$F$130)-SUMIF($J$31:$J$130,AR$29,$F$31:$F$130)))))</f>
        <v/>
      </c>
      <c r="AS111" s="149" t="str">
        <f t="shared" si="174"/>
        <v/>
      </c>
      <c r="AT111" s="149" t="str">
        <f t="shared" si="174"/>
        <v/>
      </c>
      <c r="AU111" s="149" t="str">
        <f t="shared" si="174"/>
        <v/>
      </c>
      <c r="AV111" s="149" t="str">
        <f t="shared" si="174"/>
        <v/>
      </c>
      <c r="AW111" s="149" t="str">
        <f t="shared" si="174"/>
        <v/>
      </c>
      <c r="AX111" s="149" t="str">
        <f t="shared" si="174"/>
        <v/>
      </c>
      <c r="AY111" s="149" t="str">
        <f t="shared" si="174"/>
        <v/>
      </c>
      <c r="AZ111" s="149" t="str">
        <f t="shared" si="174"/>
        <v/>
      </c>
      <c r="BA111" s="149" t="str">
        <f t="shared" si="174"/>
        <v/>
      </c>
      <c r="BB111" s="149" t="str">
        <f t="shared" si="174"/>
        <v/>
      </c>
      <c r="BC111" s="149" t="str">
        <f t="shared" si="174"/>
        <v/>
      </c>
      <c r="BD111" s="149" t="str">
        <f t="shared" si="174"/>
        <v/>
      </c>
      <c r="BE111" s="149" t="str">
        <f t="shared" si="174"/>
        <v/>
      </c>
      <c r="BF111" s="149" t="str">
        <f t="shared" si="174"/>
        <v/>
      </c>
      <c r="BG111" s="149" t="str">
        <f t="shared" si="174"/>
        <v/>
      </c>
      <c r="BH111" s="149" t="str">
        <f t="shared" si="174"/>
        <v/>
      </c>
      <c r="BI111" s="149" t="str">
        <f t="shared" si="174"/>
        <v/>
      </c>
      <c r="BJ111" s="149" t="str">
        <f t="shared" si="174"/>
        <v/>
      </c>
      <c r="BK111" s="149" t="str">
        <f t="shared" si="174"/>
        <v/>
      </c>
      <c r="BL111" s="149" t="str">
        <f t="shared" si="174"/>
        <v/>
      </c>
      <c r="BM111" s="149" t="str">
        <f t="shared" si="174"/>
        <v/>
      </c>
      <c r="BN111" s="149" t="str">
        <f t="shared" si="174"/>
        <v/>
      </c>
      <c r="BO111" s="149" t="str">
        <f t="shared" si="174"/>
        <v/>
      </c>
      <c r="BP111" s="149" t="str">
        <f t="shared" si="174"/>
        <v/>
      </c>
      <c r="BQ111" s="149" t="str">
        <f t="shared" si="174"/>
        <v/>
      </c>
      <c r="BR111" s="149" t="str">
        <f t="shared" si="174"/>
        <v/>
      </c>
    </row>
    <row r="112" spans="2:70" hidden="1" x14ac:dyDescent="0.3">
      <c r="B112" s="142" t="str">
        <f t="shared" si="141"/>
        <v/>
      </c>
      <c r="C112" s="143" t="str">
        <f>'קיזוזים בגין איחורים'!C112</f>
        <v/>
      </c>
      <c r="D112" s="132" t="str">
        <f>'קיזוזים בגין איחורים'!H112</f>
        <v/>
      </c>
      <c r="E112" s="144"/>
      <c r="F112" s="145" t="str">
        <f t="shared" si="2"/>
        <v/>
      </c>
      <c r="G112" s="146" t="str">
        <f t="shared" si="142"/>
        <v/>
      </c>
      <c r="I112" s="147">
        <f t="shared" ca="1" si="137"/>
        <v>0</v>
      </c>
      <c r="J112" s="148">
        <f ca="1">IF(I112=1,MAX($J$30:J111)+1,0)</f>
        <v>0</v>
      </c>
      <c r="K112" s="149" t="str">
        <f t="shared" si="138"/>
        <v/>
      </c>
      <c r="L112" s="149" t="str">
        <f t="shared" ref="L112:AQ112" si="175">IF($C112="","",IF($J112=L$29,K112,K112+SUMIF($J$31:$J$130,L$29,$E$31:$E$130)*($F112/(SUM($F$31:$F$130)-SUMIF($J$31:$J$130,L$29,$F$31:$F$130)))))</f>
        <v/>
      </c>
      <c r="M112" s="149" t="str">
        <f t="shared" si="175"/>
        <v/>
      </c>
      <c r="N112" s="149" t="str">
        <f t="shared" si="175"/>
        <v/>
      </c>
      <c r="O112" s="149" t="str">
        <f t="shared" si="175"/>
        <v/>
      </c>
      <c r="P112" s="149" t="str">
        <f t="shared" si="175"/>
        <v/>
      </c>
      <c r="Q112" s="149" t="str">
        <f t="shared" si="175"/>
        <v/>
      </c>
      <c r="R112" s="149" t="str">
        <f t="shared" si="175"/>
        <v/>
      </c>
      <c r="S112" s="149" t="str">
        <f t="shared" si="175"/>
        <v/>
      </c>
      <c r="T112" s="149" t="str">
        <f t="shared" si="175"/>
        <v/>
      </c>
      <c r="U112" s="149" t="str">
        <f t="shared" si="175"/>
        <v/>
      </c>
      <c r="V112" s="149" t="str">
        <f t="shared" si="175"/>
        <v/>
      </c>
      <c r="W112" s="149" t="str">
        <f t="shared" si="175"/>
        <v/>
      </c>
      <c r="X112" s="149" t="str">
        <f t="shared" si="175"/>
        <v/>
      </c>
      <c r="Y112" s="149" t="str">
        <f t="shared" si="175"/>
        <v/>
      </c>
      <c r="Z112" s="149" t="str">
        <f t="shared" si="175"/>
        <v/>
      </c>
      <c r="AA112" s="149" t="str">
        <f t="shared" si="175"/>
        <v/>
      </c>
      <c r="AB112" s="149" t="str">
        <f t="shared" si="175"/>
        <v/>
      </c>
      <c r="AC112" s="149" t="str">
        <f t="shared" si="175"/>
        <v/>
      </c>
      <c r="AD112" s="149" t="str">
        <f t="shared" si="175"/>
        <v/>
      </c>
      <c r="AE112" s="149" t="str">
        <f t="shared" si="175"/>
        <v/>
      </c>
      <c r="AF112" s="149" t="str">
        <f t="shared" si="175"/>
        <v/>
      </c>
      <c r="AG112" s="149" t="str">
        <f t="shared" si="175"/>
        <v/>
      </c>
      <c r="AH112" s="149" t="str">
        <f t="shared" si="175"/>
        <v/>
      </c>
      <c r="AI112" s="149" t="str">
        <f t="shared" si="175"/>
        <v/>
      </c>
      <c r="AJ112" s="149" t="str">
        <f t="shared" si="175"/>
        <v/>
      </c>
      <c r="AK112" s="149" t="str">
        <f t="shared" si="175"/>
        <v/>
      </c>
      <c r="AL112" s="149" t="str">
        <f t="shared" si="175"/>
        <v/>
      </c>
      <c r="AM112" s="149" t="str">
        <f t="shared" si="175"/>
        <v/>
      </c>
      <c r="AN112" s="149" t="str">
        <f t="shared" si="175"/>
        <v/>
      </c>
      <c r="AO112" s="149" t="str">
        <f t="shared" si="175"/>
        <v/>
      </c>
      <c r="AP112" s="149" t="str">
        <f t="shared" si="175"/>
        <v/>
      </c>
      <c r="AQ112" s="149" t="str">
        <f t="shared" si="175"/>
        <v/>
      </c>
      <c r="AR112" s="149" t="str">
        <f t="shared" ref="AR112:BR112" si="176">IF($C112="","",IF($J112=AR$29,AQ112,AQ112+SUMIF($J$31:$J$130,AR$29,$E$31:$E$130)*($F112/(SUM($F$31:$F$130)-SUMIF($J$31:$J$130,AR$29,$F$31:$F$130)))))</f>
        <v/>
      </c>
      <c r="AS112" s="149" t="str">
        <f t="shared" si="176"/>
        <v/>
      </c>
      <c r="AT112" s="149" t="str">
        <f t="shared" si="176"/>
        <v/>
      </c>
      <c r="AU112" s="149" t="str">
        <f t="shared" si="176"/>
        <v/>
      </c>
      <c r="AV112" s="149" t="str">
        <f t="shared" si="176"/>
        <v/>
      </c>
      <c r="AW112" s="149" t="str">
        <f t="shared" si="176"/>
        <v/>
      </c>
      <c r="AX112" s="149" t="str">
        <f t="shared" si="176"/>
        <v/>
      </c>
      <c r="AY112" s="149" t="str">
        <f t="shared" si="176"/>
        <v/>
      </c>
      <c r="AZ112" s="149" t="str">
        <f t="shared" si="176"/>
        <v/>
      </c>
      <c r="BA112" s="149" t="str">
        <f t="shared" si="176"/>
        <v/>
      </c>
      <c r="BB112" s="149" t="str">
        <f t="shared" si="176"/>
        <v/>
      </c>
      <c r="BC112" s="149" t="str">
        <f t="shared" si="176"/>
        <v/>
      </c>
      <c r="BD112" s="149" t="str">
        <f t="shared" si="176"/>
        <v/>
      </c>
      <c r="BE112" s="149" t="str">
        <f t="shared" si="176"/>
        <v/>
      </c>
      <c r="BF112" s="149" t="str">
        <f t="shared" si="176"/>
        <v/>
      </c>
      <c r="BG112" s="149" t="str">
        <f t="shared" si="176"/>
        <v/>
      </c>
      <c r="BH112" s="149" t="str">
        <f t="shared" si="176"/>
        <v/>
      </c>
      <c r="BI112" s="149" t="str">
        <f t="shared" si="176"/>
        <v/>
      </c>
      <c r="BJ112" s="149" t="str">
        <f t="shared" si="176"/>
        <v/>
      </c>
      <c r="BK112" s="149" t="str">
        <f t="shared" si="176"/>
        <v/>
      </c>
      <c r="BL112" s="149" t="str">
        <f t="shared" si="176"/>
        <v/>
      </c>
      <c r="BM112" s="149" t="str">
        <f t="shared" si="176"/>
        <v/>
      </c>
      <c r="BN112" s="149" t="str">
        <f t="shared" si="176"/>
        <v/>
      </c>
      <c r="BO112" s="149" t="str">
        <f t="shared" si="176"/>
        <v/>
      </c>
      <c r="BP112" s="149" t="str">
        <f t="shared" si="176"/>
        <v/>
      </c>
      <c r="BQ112" s="149" t="str">
        <f t="shared" si="176"/>
        <v/>
      </c>
      <c r="BR112" s="149" t="str">
        <f t="shared" si="176"/>
        <v/>
      </c>
    </row>
    <row r="113" spans="2:70" hidden="1" x14ac:dyDescent="0.3">
      <c r="B113" s="142" t="str">
        <f t="shared" si="141"/>
        <v/>
      </c>
      <c r="C113" s="143" t="str">
        <f>'קיזוזים בגין איחורים'!C113</f>
        <v/>
      </c>
      <c r="D113" s="132" t="str">
        <f>'קיזוזים בגין איחורים'!H113</f>
        <v/>
      </c>
      <c r="E113" s="144"/>
      <c r="F113" s="145" t="str">
        <f t="shared" si="2"/>
        <v/>
      </c>
      <c r="G113" s="146" t="str">
        <f t="shared" si="142"/>
        <v/>
      </c>
      <c r="I113" s="147">
        <f t="shared" ca="1" si="137"/>
        <v>0</v>
      </c>
      <c r="J113" s="148">
        <f ca="1">IF(I113=1,MAX($J$30:J112)+1,0)</f>
        <v>0</v>
      </c>
      <c r="K113" s="149" t="str">
        <f t="shared" si="138"/>
        <v/>
      </c>
      <c r="L113" s="149" t="str">
        <f t="shared" ref="L113:AQ113" si="177">IF($C113="","",IF($J113=L$29,K113,K113+SUMIF($J$31:$J$130,L$29,$E$31:$E$130)*($F113/(SUM($F$31:$F$130)-SUMIF($J$31:$J$130,L$29,$F$31:$F$130)))))</f>
        <v/>
      </c>
      <c r="M113" s="149" t="str">
        <f t="shared" si="177"/>
        <v/>
      </c>
      <c r="N113" s="149" t="str">
        <f t="shared" si="177"/>
        <v/>
      </c>
      <c r="O113" s="149" t="str">
        <f t="shared" si="177"/>
        <v/>
      </c>
      <c r="P113" s="149" t="str">
        <f t="shared" si="177"/>
        <v/>
      </c>
      <c r="Q113" s="149" t="str">
        <f t="shared" si="177"/>
        <v/>
      </c>
      <c r="R113" s="149" t="str">
        <f t="shared" si="177"/>
        <v/>
      </c>
      <c r="S113" s="149" t="str">
        <f t="shared" si="177"/>
        <v/>
      </c>
      <c r="T113" s="149" t="str">
        <f t="shared" si="177"/>
        <v/>
      </c>
      <c r="U113" s="149" t="str">
        <f t="shared" si="177"/>
        <v/>
      </c>
      <c r="V113" s="149" t="str">
        <f t="shared" si="177"/>
        <v/>
      </c>
      <c r="W113" s="149" t="str">
        <f t="shared" si="177"/>
        <v/>
      </c>
      <c r="X113" s="149" t="str">
        <f t="shared" si="177"/>
        <v/>
      </c>
      <c r="Y113" s="149" t="str">
        <f t="shared" si="177"/>
        <v/>
      </c>
      <c r="Z113" s="149" t="str">
        <f t="shared" si="177"/>
        <v/>
      </c>
      <c r="AA113" s="149" t="str">
        <f t="shared" si="177"/>
        <v/>
      </c>
      <c r="AB113" s="149" t="str">
        <f t="shared" si="177"/>
        <v/>
      </c>
      <c r="AC113" s="149" t="str">
        <f t="shared" si="177"/>
        <v/>
      </c>
      <c r="AD113" s="149" t="str">
        <f t="shared" si="177"/>
        <v/>
      </c>
      <c r="AE113" s="149" t="str">
        <f t="shared" si="177"/>
        <v/>
      </c>
      <c r="AF113" s="149" t="str">
        <f t="shared" si="177"/>
        <v/>
      </c>
      <c r="AG113" s="149" t="str">
        <f t="shared" si="177"/>
        <v/>
      </c>
      <c r="AH113" s="149" t="str">
        <f t="shared" si="177"/>
        <v/>
      </c>
      <c r="AI113" s="149" t="str">
        <f t="shared" si="177"/>
        <v/>
      </c>
      <c r="AJ113" s="149" t="str">
        <f t="shared" si="177"/>
        <v/>
      </c>
      <c r="AK113" s="149" t="str">
        <f t="shared" si="177"/>
        <v/>
      </c>
      <c r="AL113" s="149" t="str">
        <f t="shared" si="177"/>
        <v/>
      </c>
      <c r="AM113" s="149" t="str">
        <f t="shared" si="177"/>
        <v/>
      </c>
      <c r="AN113" s="149" t="str">
        <f t="shared" si="177"/>
        <v/>
      </c>
      <c r="AO113" s="149" t="str">
        <f t="shared" si="177"/>
        <v/>
      </c>
      <c r="AP113" s="149" t="str">
        <f t="shared" si="177"/>
        <v/>
      </c>
      <c r="AQ113" s="149" t="str">
        <f t="shared" si="177"/>
        <v/>
      </c>
      <c r="AR113" s="149" t="str">
        <f t="shared" ref="AR113:BR113" si="178">IF($C113="","",IF($J113=AR$29,AQ113,AQ113+SUMIF($J$31:$J$130,AR$29,$E$31:$E$130)*($F113/(SUM($F$31:$F$130)-SUMIF($J$31:$J$130,AR$29,$F$31:$F$130)))))</f>
        <v/>
      </c>
      <c r="AS113" s="149" t="str">
        <f t="shared" si="178"/>
        <v/>
      </c>
      <c r="AT113" s="149" t="str">
        <f t="shared" si="178"/>
        <v/>
      </c>
      <c r="AU113" s="149" t="str">
        <f t="shared" si="178"/>
        <v/>
      </c>
      <c r="AV113" s="149" t="str">
        <f t="shared" si="178"/>
        <v/>
      </c>
      <c r="AW113" s="149" t="str">
        <f t="shared" si="178"/>
        <v/>
      </c>
      <c r="AX113" s="149" t="str">
        <f t="shared" si="178"/>
        <v/>
      </c>
      <c r="AY113" s="149" t="str">
        <f t="shared" si="178"/>
        <v/>
      </c>
      <c r="AZ113" s="149" t="str">
        <f t="shared" si="178"/>
        <v/>
      </c>
      <c r="BA113" s="149" t="str">
        <f t="shared" si="178"/>
        <v/>
      </c>
      <c r="BB113" s="149" t="str">
        <f t="shared" si="178"/>
        <v/>
      </c>
      <c r="BC113" s="149" t="str">
        <f t="shared" si="178"/>
        <v/>
      </c>
      <c r="BD113" s="149" t="str">
        <f t="shared" si="178"/>
        <v/>
      </c>
      <c r="BE113" s="149" t="str">
        <f t="shared" si="178"/>
        <v/>
      </c>
      <c r="BF113" s="149" t="str">
        <f t="shared" si="178"/>
        <v/>
      </c>
      <c r="BG113" s="149" t="str">
        <f t="shared" si="178"/>
        <v/>
      </c>
      <c r="BH113" s="149" t="str">
        <f t="shared" si="178"/>
        <v/>
      </c>
      <c r="BI113" s="149" t="str">
        <f t="shared" si="178"/>
        <v/>
      </c>
      <c r="BJ113" s="149" t="str">
        <f t="shared" si="178"/>
        <v/>
      </c>
      <c r="BK113" s="149" t="str">
        <f t="shared" si="178"/>
        <v/>
      </c>
      <c r="BL113" s="149" t="str">
        <f t="shared" si="178"/>
        <v/>
      </c>
      <c r="BM113" s="149" t="str">
        <f t="shared" si="178"/>
        <v/>
      </c>
      <c r="BN113" s="149" t="str">
        <f t="shared" si="178"/>
        <v/>
      </c>
      <c r="BO113" s="149" t="str">
        <f t="shared" si="178"/>
        <v/>
      </c>
      <c r="BP113" s="149" t="str">
        <f t="shared" si="178"/>
        <v/>
      </c>
      <c r="BQ113" s="149" t="str">
        <f t="shared" si="178"/>
        <v/>
      </c>
      <c r="BR113" s="149" t="str">
        <f t="shared" si="178"/>
        <v/>
      </c>
    </row>
    <row r="114" spans="2:70" hidden="1" x14ac:dyDescent="0.3">
      <c r="B114" s="142" t="str">
        <f t="shared" si="141"/>
        <v/>
      </c>
      <c r="C114" s="143" t="str">
        <f>'קיזוזים בגין איחורים'!C114</f>
        <v/>
      </c>
      <c r="D114" s="132" t="str">
        <f>'קיזוזים בגין איחורים'!H114</f>
        <v/>
      </c>
      <c r="E114" s="144"/>
      <c r="F114" s="145" t="str">
        <f t="shared" si="2"/>
        <v/>
      </c>
      <c r="G114" s="146" t="str">
        <f t="shared" si="142"/>
        <v/>
      </c>
      <c r="I114" s="147">
        <f t="shared" ca="1" si="137"/>
        <v>0</v>
      </c>
      <c r="J114" s="148">
        <f ca="1">IF(I114=1,MAX($J$30:J113)+1,0)</f>
        <v>0</v>
      </c>
      <c r="K114" s="149" t="str">
        <f t="shared" si="138"/>
        <v/>
      </c>
      <c r="L114" s="149" t="str">
        <f t="shared" ref="L114:AQ114" si="179">IF($C114="","",IF($J114=L$29,K114,K114+SUMIF($J$31:$J$130,L$29,$E$31:$E$130)*($F114/(SUM($F$31:$F$130)-SUMIF($J$31:$J$130,L$29,$F$31:$F$130)))))</f>
        <v/>
      </c>
      <c r="M114" s="149" t="str">
        <f t="shared" si="179"/>
        <v/>
      </c>
      <c r="N114" s="149" t="str">
        <f t="shared" si="179"/>
        <v/>
      </c>
      <c r="O114" s="149" t="str">
        <f t="shared" si="179"/>
        <v/>
      </c>
      <c r="P114" s="149" t="str">
        <f t="shared" si="179"/>
        <v/>
      </c>
      <c r="Q114" s="149" t="str">
        <f t="shared" si="179"/>
        <v/>
      </c>
      <c r="R114" s="149" t="str">
        <f t="shared" si="179"/>
        <v/>
      </c>
      <c r="S114" s="149" t="str">
        <f t="shared" si="179"/>
        <v/>
      </c>
      <c r="T114" s="149" t="str">
        <f t="shared" si="179"/>
        <v/>
      </c>
      <c r="U114" s="149" t="str">
        <f t="shared" si="179"/>
        <v/>
      </c>
      <c r="V114" s="149" t="str">
        <f t="shared" si="179"/>
        <v/>
      </c>
      <c r="W114" s="149" t="str">
        <f t="shared" si="179"/>
        <v/>
      </c>
      <c r="X114" s="149" t="str">
        <f t="shared" si="179"/>
        <v/>
      </c>
      <c r="Y114" s="149" t="str">
        <f t="shared" si="179"/>
        <v/>
      </c>
      <c r="Z114" s="149" t="str">
        <f t="shared" si="179"/>
        <v/>
      </c>
      <c r="AA114" s="149" t="str">
        <f t="shared" si="179"/>
        <v/>
      </c>
      <c r="AB114" s="149" t="str">
        <f t="shared" si="179"/>
        <v/>
      </c>
      <c r="AC114" s="149" t="str">
        <f t="shared" si="179"/>
        <v/>
      </c>
      <c r="AD114" s="149" t="str">
        <f t="shared" si="179"/>
        <v/>
      </c>
      <c r="AE114" s="149" t="str">
        <f t="shared" si="179"/>
        <v/>
      </c>
      <c r="AF114" s="149" t="str">
        <f t="shared" si="179"/>
        <v/>
      </c>
      <c r="AG114" s="149" t="str">
        <f t="shared" si="179"/>
        <v/>
      </c>
      <c r="AH114" s="149" t="str">
        <f t="shared" si="179"/>
        <v/>
      </c>
      <c r="AI114" s="149" t="str">
        <f t="shared" si="179"/>
        <v/>
      </c>
      <c r="AJ114" s="149" t="str">
        <f t="shared" si="179"/>
        <v/>
      </c>
      <c r="AK114" s="149" t="str">
        <f t="shared" si="179"/>
        <v/>
      </c>
      <c r="AL114" s="149" t="str">
        <f t="shared" si="179"/>
        <v/>
      </c>
      <c r="AM114" s="149" t="str">
        <f t="shared" si="179"/>
        <v/>
      </c>
      <c r="AN114" s="149" t="str">
        <f t="shared" si="179"/>
        <v/>
      </c>
      <c r="AO114" s="149" t="str">
        <f t="shared" si="179"/>
        <v/>
      </c>
      <c r="AP114" s="149" t="str">
        <f t="shared" si="179"/>
        <v/>
      </c>
      <c r="AQ114" s="149" t="str">
        <f t="shared" si="179"/>
        <v/>
      </c>
      <c r="AR114" s="149" t="str">
        <f t="shared" ref="AR114:BR114" si="180">IF($C114="","",IF($J114=AR$29,AQ114,AQ114+SUMIF($J$31:$J$130,AR$29,$E$31:$E$130)*($F114/(SUM($F$31:$F$130)-SUMIF($J$31:$J$130,AR$29,$F$31:$F$130)))))</f>
        <v/>
      </c>
      <c r="AS114" s="149" t="str">
        <f t="shared" si="180"/>
        <v/>
      </c>
      <c r="AT114" s="149" t="str">
        <f t="shared" si="180"/>
        <v/>
      </c>
      <c r="AU114" s="149" t="str">
        <f t="shared" si="180"/>
        <v/>
      </c>
      <c r="AV114" s="149" t="str">
        <f t="shared" si="180"/>
        <v/>
      </c>
      <c r="AW114" s="149" t="str">
        <f t="shared" si="180"/>
        <v/>
      </c>
      <c r="AX114" s="149" t="str">
        <f t="shared" si="180"/>
        <v/>
      </c>
      <c r="AY114" s="149" t="str">
        <f t="shared" si="180"/>
        <v/>
      </c>
      <c r="AZ114" s="149" t="str">
        <f t="shared" si="180"/>
        <v/>
      </c>
      <c r="BA114" s="149" t="str">
        <f t="shared" si="180"/>
        <v/>
      </c>
      <c r="BB114" s="149" t="str">
        <f t="shared" si="180"/>
        <v/>
      </c>
      <c r="BC114" s="149" t="str">
        <f t="shared" si="180"/>
        <v/>
      </c>
      <c r="BD114" s="149" t="str">
        <f t="shared" si="180"/>
        <v/>
      </c>
      <c r="BE114" s="149" t="str">
        <f t="shared" si="180"/>
        <v/>
      </c>
      <c r="BF114" s="149" t="str">
        <f t="shared" si="180"/>
        <v/>
      </c>
      <c r="BG114" s="149" t="str">
        <f t="shared" si="180"/>
        <v/>
      </c>
      <c r="BH114" s="149" t="str">
        <f t="shared" si="180"/>
        <v/>
      </c>
      <c r="BI114" s="149" t="str">
        <f t="shared" si="180"/>
        <v/>
      </c>
      <c r="BJ114" s="149" t="str">
        <f t="shared" si="180"/>
        <v/>
      </c>
      <c r="BK114" s="149" t="str">
        <f t="shared" si="180"/>
        <v/>
      </c>
      <c r="BL114" s="149" t="str">
        <f t="shared" si="180"/>
        <v/>
      </c>
      <c r="BM114" s="149" t="str">
        <f t="shared" si="180"/>
        <v/>
      </c>
      <c r="BN114" s="149" t="str">
        <f t="shared" si="180"/>
        <v/>
      </c>
      <c r="BO114" s="149" t="str">
        <f t="shared" si="180"/>
        <v/>
      </c>
      <c r="BP114" s="149" t="str">
        <f t="shared" si="180"/>
        <v/>
      </c>
      <c r="BQ114" s="149" t="str">
        <f t="shared" si="180"/>
        <v/>
      </c>
      <c r="BR114" s="149" t="str">
        <f t="shared" si="180"/>
        <v/>
      </c>
    </row>
    <row r="115" spans="2:70" hidden="1" x14ac:dyDescent="0.3">
      <c r="B115" s="142" t="str">
        <f t="shared" si="141"/>
        <v/>
      </c>
      <c r="C115" s="143" t="str">
        <f>'קיזוזים בגין איחורים'!C115</f>
        <v/>
      </c>
      <c r="D115" s="132" t="str">
        <f>'קיזוזים בגין איחורים'!H115</f>
        <v/>
      </c>
      <c r="E115" s="144"/>
      <c r="F115" s="145" t="str">
        <f t="shared" si="2"/>
        <v/>
      </c>
      <c r="G115" s="146" t="str">
        <f t="shared" si="142"/>
        <v/>
      </c>
      <c r="I115" s="147">
        <f t="shared" ca="1" si="137"/>
        <v>0</v>
      </c>
      <c r="J115" s="148">
        <f ca="1">IF(I115=1,MAX($J$30:J114)+1,0)</f>
        <v>0</v>
      </c>
      <c r="K115" s="149" t="str">
        <f t="shared" si="138"/>
        <v/>
      </c>
      <c r="L115" s="149" t="str">
        <f t="shared" ref="L115:AQ115" si="181">IF($C115="","",IF($J115=L$29,K115,K115+SUMIF($J$31:$J$130,L$29,$E$31:$E$130)*($F115/(SUM($F$31:$F$130)-SUMIF($J$31:$J$130,L$29,$F$31:$F$130)))))</f>
        <v/>
      </c>
      <c r="M115" s="149" t="str">
        <f t="shared" si="181"/>
        <v/>
      </c>
      <c r="N115" s="149" t="str">
        <f t="shared" si="181"/>
        <v/>
      </c>
      <c r="O115" s="149" t="str">
        <f t="shared" si="181"/>
        <v/>
      </c>
      <c r="P115" s="149" t="str">
        <f t="shared" si="181"/>
        <v/>
      </c>
      <c r="Q115" s="149" t="str">
        <f t="shared" si="181"/>
        <v/>
      </c>
      <c r="R115" s="149" t="str">
        <f t="shared" si="181"/>
        <v/>
      </c>
      <c r="S115" s="149" t="str">
        <f t="shared" si="181"/>
        <v/>
      </c>
      <c r="T115" s="149" t="str">
        <f t="shared" si="181"/>
        <v/>
      </c>
      <c r="U115" s="149" t="str">
        <f t="shared" si="181"/>
        <v/>
      </c>
      <c r="V115" s="149" t="str">
        <f t="shared" si="181"/>
        <v/>
      </c>
      <c r="W115" s="149" t="str">
        <f t="shared" si="181"/>
        <v/>
      </c>
      <c r="X115" s="149" t="str">
        <f t="shared" si="181"/>
        <v/>
      </c>
      <c r="Y115" s="149" t="str">
        <f t="shared" si="181"/>
        <v/>
      </c>
      <c r="Z115" s="149" t="str">
        <f t="shared" si="181"/>
        <v/>
      </c>
      <c r="AA115" s="149" t="str">
        <f t="shared" si="181"/>
        <v/>
      </c>
      <c r="AB115" s="149" t="str">
        <f t="shared" si="181"/>
        <v/>
      </c>
      <c r="AC115" s="149" t="str">
        <f t="shared" si="181"/>
        <v/>
      </c>
      <c r="AD115" s="149" t="str">
        <f t="shared" si="181"/>
        <v/>
      </c>
      <c r="AE115" s="149" t="str">
        <f t="shared" si="181"/>
        <v/>
      </c>
      <c r="AF115" s="149" t="str">
        <f t="shared" si="181"/>
        <v/>
      </c>
      <c r="AG115" s="149" t="str">
        <f t="shared" si="181"/>
        <v/>
      </c>
      <c r="AH115" s="149" t="str">
        <f t="shared" si="181"/>
        <v/>
      </c>
      <c r="AI115" s="149" t="str">
        <f t="shared" si="181"/>
        <v/>
      </c>
      <c r="AJ115" s="149" t="str">
        <f t="shared" si="181"/>
        <v/>
      </c>
      <c r="AK115" s="149" t="str">
        <f t="shared" si="181"/>
        <v/>
      </c>
      <c r="AL115" s="149" t="str">
        <f t="shared" si="181"/>
        <v/>
      </c>
      <c r="AM115" s="149" t="str">
        <f t="shared" si="181"/>
        <v/>
      </c>
      <c r="AN115" s="149" t="str">
        <f t="shared" si="181"/>
        <v/>
      </c>
      <c r="AO115" s="149" t="str">
        <f t="shared" si="181"/>
        <v/>
      </c>
      <c r="AP115" s="149" t="str">
        <f t="shared" si="181"/>
        <v/>
      </c>
      <c r="AQ115" s="149" t="str">
        <f t="shared" si="181"/>
        <v/>
      </c>
      <c r="AR115" s="149" t="str">
        <f t="shared" ref="AR115:BR115" si="182">IF($C115="","",IF($J115=AR$29,AQ115,AQ115+SUMIF($J$31:$J$130,AR$29,$E$31:$E$130)*($F115/(SUM($F$31:$F$130)-SUMIF($J$31:$J$130,AR$29,$F$31:$F$130)))))</f>
        <v/>
      </c>
      <c r="AS115" s="149" t="str">
        <f t="shared" si="182"/>
        <v/>
      </c>
      <c r="AT115" s="149" t="str">
        <f t="shared" si="182"/>
        <v/>
      </c>
      <c r="AU115" s="149" t="str">
        <f t="shared" si="182"/>
        <v/>
      </c>
      <c r="AV115" s="149" t="str">
        <f t="shared" si="182"/>
        <v/>
      </c>
      <c r="AW115" s="149" t="str">
        <f t="shared" si="182"/>
        <v/>
      </c>
      <c r="AX115" s="149" t="str">
        <f t="shared" si="182"/>
        <v/>
      </c>
      <c r="AY115" s="149" t="str">
        <f t="shared" si="182"/>
        <v/>
      </c>
      <c r="AZ115" s="149" t="str">
        <f t="shared" si="182"/>
        <v/>
      </c>
      <c r="BA115" s="149" t="str">
        <f t="shared" si="182"/>
        <v/>
      </c>
      <c r="BB115" s="149" t="str">
        <f t="shared" si="182"/>
        <v/>
      </c>
      <c r="BC115" s="149" t="str">
        <f t="shared" si="182"/>
        <v/>
      </c>
      <c r="BD115" s="149" t="str">
        <f t="shared" si="182"/>
        <v/>
      </c>
      <c r="BE115" s="149" t="str">
        <f t="shared" si="182"/>
        <v/>
      </c>
      <c r="BF115" s="149" t="str">
        <f t="shared" si="182"/>
        <v/>
      </c>
      <c r="BG115" s="149" t="str">
        <f t="shared" si="182"/>
        <v/>
      </c>
      <c r="BH115" s="149" t="str">
        <f t="shared" si="182"/>
        <v/>
      </c>
      <c r="BI115" s="149" t="str">
        <f t="shared" si="182"/>
        <v/>
      </c>
      <c r="BJ115" s="149" t="str">
        <f t="shared" si="182"/>
        <v/>
      </c>
      <c r="BK115" s="149" t="str">
        <f t="shared" si="182"/>
        <v/>
      </c>
      <c r="BL115" s="149" t="str">
        <f t="shared" si="182"/>
        <v/>
      </c>
      <c r="BM115" s="149" t="str">
        <f t="shared" si="182"/>
        <v/>
      </c>
      <c r="BN115" s="149" t="str">
        <f t="shared" si="182"/>
        <v/>
      </c>
      <c r="BO115" s="149" t="str">
        <f t="shared" si="182"/>
        <v/>
      </c>
      <c r="BP115" s="149" t="str">
        <f t="shared" si="182"/>
        <v/>
      </c>
      <c r="BQ115" s="149" t="str">
        <f t="shared" si="182"/>
        <v/>
      </c>
      <c r="BR115" s="149" t="str">
        <f t="shared" si="182"/>
        <v/>
      </c>
    </row>
    <row r="116" spans="2:70" hidden="1" x14ac:dyDescent="0.3">
      <c r="B116" s="142" t="str">
        <f t="shared" si="141"/>
        <v/>
      </c>
      <c r="C116" s="143" t="str">
        <f>'קיזוזים בגין איחורים'!C116</f>
        <v/>
      </c>
      <c r="D116" s="132" t="str">
        <f>'קיזוזים בגין איחורים'!H116</f>
        <v/>
      </c>
      <c r="E116" s="144"/>
      <c r="F116" s="145" t="str">
        <f t="shared" si="2"/>
        <v/>
      </c>
      <c r="G116" s="146" t="str">
        <f t="shared" si="142"/>
        <v/>
      </c>
      <c r="I116" s="147">
        <f t="shared" ca="1" si="137"/>
        <v>0</v>
      </c>
      <c r="J116" s="148">
        <f ca="1">IF(I116=1,MAX($J$30:J115)+1,0)</f>
        <v>0</v>
      </c>
      <c r="K116" s="149" t="str">
        <f t="shared" si="138"/>
        <v/>
      </c>
      <c r="L116" s="149" t="str">
        <f t="shared" ref="L116:AQ116" si="183">IF($C116="","",IF($J116=L$29,K116,K116+SUMIF($J$31:$J$130,L$29,$E$31:$E$130)*($F116/(SUM($F$31:$F$130)-SUMIF($J$31:$J$130,L$29,$F$31:$F$130)))))</f>
        <v/>
      </c>
      <c r="M116" s="149" t="str">
        <f t="shared" si="183"/>
        <v/>
      </c>
      <c r="N116" s="149" t="str">
        <f t="shared" si="183"/>
        <v/>
      </c>
      <c r="O116" s="149" t="str">
        <f t="shared" si="183"/>
        <v/>
      </c>
      <c r="P116" s="149" t="str">
        <f t="shared" si="183"/>
        <v/>
      </c>
      <c r="Q116" s="149" t="str">
        <f t="shared" si="183"/>
        <v/>
      </c>
      <c r="R116" s="149" t="str">
        <f t="shared" si="183"/>
        <v/>
      </c>
      <c r="S116" s="149" t="str">
        <f t="shared" si="183"/>
        <v/>
      </c>
      <c r="T116" s="149" t="str">
        <f t="shared" si="183"/>
        <v/>
      </c>
      <c r="U116" s="149" t="str">
        <f t="shared" si="183"/>
        <v/>
      </c>
      <c r="V116" s="149" t="str">
        <f t="shared" si="183"/>
        <v/>
      </c>
      <c r="W116" s="149" t="str">
        <f t="shared" si="183"/>
        <v/>
      </c>
      <c r="X116" s="149" t="str">
        <f t="shared" si="183"/>
        <v/>
      </c>
      <c r="Y116" s="149" t="str">
        <f t="shared" si="183"/>
        <v/>
      </c>
      <c r="Z116" s="149" t="str">
        <f t="shared" si="183"/>
        <v/>
      </c>
      <c r="AA116" s="149" t="str">
        <f t="shared" si="183"/>
        <v/>
      </c>
      <c r="AB116" s="149" t="str">
        <f t="shared" si="183"/>
        <v/>
      </c>
      <c r="AC116" s="149" t="str">
        <f t="shared" si="183"/>
        <v/>
      </c>
      <c r="AD116" s="149" t="str">
        <f t="shared" si="183"/>
        <v/>
      </c>
      <c r="AE116" s="149" t="str">
        <f t="shared" si="183"/>
        <v/>
      </c>
      <c r="AF116" s="149" t="str">
        <f t="shared" si="183"/>
        <v/>
      </c>
      <c r="AG116" s="149" t="str">
        <f t="shared" si="183"/>
        <v/>
      </c>
      <c r="AH116" s="149" t="str">
        <f t="shared" si="183"/>
        <v/>
      </c>
      <c r="AI116" s="149" t="str">
        <f t="shared" si="183"/>
        <v/>
      </c>
      <c r="AJ116" s="149" t="str">
        <f t="shared" si="183"/>
        <v/>
      </c>
      <c r="AK116" s="149" t="str">
        <f t="shared" si="183"/>
        <v/>
      </c>
      <c r="AL116" s="149" t="str">
        <f t="shared" si="183"/>
        <v/>
      </c>
      <c r="AM116" s="149" t="str">
        <f t="shared" si="183"/>
        <v/>
      </c>
      <c r="AN116" s="149" t="str">
        <f t="shared" si="183"/>
        <v/>
      </c>
      <c r="AO116" s="149" t="str">
        <f t="shared" si="183"/>
        <v/>
      </c>
      <c r="AP116" s="149" t="str">
        <f t="shared" si="183"/>
        <v/>
      </c>
      <c r="AQ116" s="149" t="str">
        <f t="shared" si="183"/>
        <v/>
      </c>
      <c r="AR116" s="149" t="str">
        <f t="shared" ref="AR116:BR116" si="184">IF($C116="","",IF($J116=AR$29,AQ116,AQ116+SUMIF($J$31:$J$130,AR$29,$E$31:$E$130)*($F116/(SUM($F$31:$F$130)-SUMIF($J$31:$J$130,AR$29,$F$31:$F$130)))))</f>
        <v/>
      </c>
      <c r="AS116" s="149" t="str">
        <f t="shared" si="184"/>
        <v/>
      </c>
      <c r="AT116" s="149" t="str">
        <f t="shared" si="184"/>
        <v/>
      </c>
      <c r="AU116" s="149" t="str">
        <f t="shared" si="184"/>
        <v/>
      </c>
      <c r="AV116" s="149" t="str">
        <f t="shared" si="184"/>
        <v/>
      </c>
      <c r="AW116" s="149" t="str">
        <f t="shared" si="184"/>
        <v/>
      </c>
      <c r="AX116" s="149" t="str">
        <f t="shared" si="184"/>
        <v/>
      </c>
      <c r="AY116" s="149" t="str">
        <f t="shared" si="184"/>
        <v/>
      </c>
      <c r="AZ116" s="149" t="str">
        <f t="shared" si="184"/>
        <v/>
      </c>
      <c r="BA116" s="149" t="str">
        <f t="shared" si="184"/>
        <v/>
      </c>
      <c r="BB116" s="149" t="str">
        <f t="shared" si="184"/>
        <v/>
      </c>
      <c r="BC116" s="149" t="str">
        <f t="shared" si="184"/>
        <v/>
      </c>
      <c r="BD116" s="149" t="str">
        <f t="shared" si="184"/>
        <v/>
      </c>
      <c r="BE116" s="149" t="str">
        <f t="shared" si="184"/>
        <v/>
      </c>
      <c r="BF116" s="149" t="str">
        <f t="shared" si="184"/>
        <v/>
      </c>
      <c r="BG116" s="149" t="str">
        <f t="shared" si="184"/>
        <v/>
      </c>
      <c r="BH116" s="149" t="str">
        <f t="shared" si="184"/>
        <v/>
      </c>
      <c r="BI116" s="149" t="str">
        <f t="shared" si="184"/>
        <v/>
      </c>
      <c r="BJ116" s="149" t="str">
        <f t="shared" si="184"/>
        <v/>
      </c>
      <c r="BK116" s="149" t="str">
        <f t="shared" si="184"/>
        <v/>
      </c>
      <c r="BL116" s="149" t="str">
        <f t="shared" si="184"/>
        <v/>
      </c>
      <c r="BM116" s="149" t="str">
        <f t="shared" si="184"/>
        <v/>
      </c>
      <c r="BN116" s="149" t="str">
        <f t="shared" si="184"/>
        <v/>
      </c>
      <c r="BO116" s="149" t="str">
        <f t="shared" si="184"/>
        <v/>
      </c>
      <c r="BP116" s="149" t="str">
        <f t="shared" si="184"/>
        <v/>
      </c>
      <c r="BQ116" s="149" t="str">
        <f t="shared" si="184"/>
        <v/>
      </c>
      <c r="BR116" s="149" t="str">
        <f t="shared" si="184"/>
        <v/>
      </c>
    </row>
    <row r="117" spans="2:70" hidden="1" x14ac:dyDescent="0.3">
      <c r="B117" s="142" t="str">
        <f t="shared" si="141"/>
        <v/>
      </c>
      <c r="C117" s="143" t="str">
        <f>'קיזוזים בגין איחורים'!C117</f>
        <v/>
      </c>
      <c r="D117" s="132" t="str">
        <f>'קיזוזים בגין איחורים'!H117</f>
        <v/>
      </c>
      <c r="E117" s="144"/>
      <c r="F117" s="145" t="str">
        <f t="shared" si="2"/>
        <v/>
      </c>
      <c r="G117" s="146" t="str">
        <f t="shared" si="142"/>
        <v/>
      </c>
      <c r="I117" s="147">
        <f t="shared" ca="1" si="137"/>
        <v>0</v>
      </c>
      <c r="J117" s="148">
        <f ca="1">IF(I117=1,MAX($J$30:J116)+1,0)</f>
        <v>0</v>
      </c>
      <c r="K117" s="149" t="str">
        <f t="shared" si="138"/>
        <v/>
      </c>
      <c r="L117" s="149" t="str">
        <f t="shared" ref="L117:AQ117" si="185">IF($C117="","",IF($J117=L$29,K117,K117+SUMIF($J$31:$J$130,L$29,$E$31:$E$130)*($F117/(SUM($F$31:$F$130)-SUMIF($J$31:$J$130,L$29,$F$31:$F$130)))))</f>
        <v/>
      </c>
      <c r="M117" s="149" t="str">
        <f t="shared" si="185"/>
        <v/>
      </c>
      <c r="N117" s="149" t="str">
        <f t="shared" si="185"/>
        <v/>
      </c>
      <c r="O117" s="149" t="str">
        <f t="shared" si="185"/>
        <v/>
      </c>
      <c r="P117" s="149" t="str">
        <f t="shared" si="185"/>
        <v/>
      </c>
      <c r="Q117" s="149" t="str">
        <f t="shared" si="185"/>
        <v/>
      </c>
      <c r="R117" s="149" t="str">
        <f t="shared" si="185"/>
        <v/>
      </c>
      <c r="S117" s="149" t="str">
        <f t="shared" si="185"/>
        <v/>
      </c>
      <c r="T117" s="149" t="str">
        <f t="shared" si="185"/>
        <v/>
      </c>
      <c r="U117" s="149" t="str">
        <f t="shared" si="185"/>
        <v/>
      </c>
      <c r="V117" s="149" t="str">
        <f t="shared" si="185"/>
        <v/>
      </c>
      <c r="W117" s="149" t="str">
        <f t="shared" si="185"/>
        <v/>
      </c>
      <c r="X117" s="149" t="str">
        <f t="shared" si="185"/>
        <v/>
      </c>
      <c r="Y117" s="149" t="str">
        <f t="shared" si="185"/>
        <v/>
      </c>
      <c r="Z117" s="149" t="str">
        <f t="shared" si="185"/>
        <v/>
      </c>
      <c r="AA117" s="149" t="str">
        <f t="shared" si="185"/>
        <v/>
      </c>
      <c r="AB117" s="149" t="str">
        <f t="shared" si="185"/>
        <v/>
      </c>
      <c r="AC117" s="149" t="str">
        <f t="shared" si="185"/>
        <v/>
      </c>
      <c r="AD117" s="149" t="str">
        <f t="shared" si="185"/>
        <v/>
      </c>
      <c r="AE117" s="149" t="str">
        <f t="shared" si="185"/>
        <v/>
      </c>
      <c r="AF117" s="149" t="str">
        <f t="shared" si="185"/>
        <v/>
      </c>
      <c r="AG117" s="149" t="str">
        <f t="shared" si="185"/>
        <v/>
      </c>
      <c r="AH117" s="149" t="str">
        <f t="shared" si="185"/>
        <v/>
      </c>
      <c r="AI117" s="149" t="str">
        <f t="shared" si="185"/>
        <v/>
      </c>
      <c r="AJ117" s="149" t="str">
        <f t="shared" si="185"/>
        <v/>
      </c>
      <c r="AK117" s="149" t="str">
        <f t="shared" si="185"/>
        <v/>
      </c>
      <c r="AL117" s="149" t="str">
        <f t="shared" si="185"/>
        <v/>
      </c>
      <c r="AM117" s="149" t="str">
        <f t="shared" si="185"/>
        <v/>
      </c>
      <c r="AN117" s="149" t="str">
        <f t="shared" si="185"/>
        <v/>
      </c>
      <c r="AO117" s="149" t="str">
        <f t="shared" si="185"/>
        <v/>
      </c>
      <c r="AP117" s="149" t="str">
        <f t="shared" si="185"/>
        <v/>
      </c>
      <c r="AQ117" s="149" t="str">
        <f t="shared" si="185"/>
        <v/>
      </c>
      <c r="AR117" s="149" t="str">
        <f t="shared" ref="AR117:BR117" si="186">IF($C117="","",IF($J117=AR$29,AQ117,AQ117+SUMIF($J$31:$J$130,AR$29,$E$31:$E$130)*($F117/(SUM($F$31:$F$130)-SUMIF($J$31:$J$130,AR$29,$F$31:$F$130)))))</f>
        <v/>
      </c>
      <c r="AS117" s="149" t="str">
        <f t="shared" si="186"/>
        <v/>
      </c>
      <c r="AT117" s="149" t="str">
        <f t="shared" si="186"/>
        <v/>
      </c>
      <c r="AU117" s="149" t="str">
        <f t="shared" si="186"/>
        <v/>
      </c>
      <c r="AV117" s="149" t="str">
        <f t="shared" si="186"/>
        <v/>
      </c>
      <c r="AW117" s="149" t="str">
        <f t="shared" si="186"/>
        <v/>
      </c>
      <c r="AX117" s="149" t="str">
        <f t="shared" si="186"/>
        <v/>
      </c>
      <c r="AY117" s="149" t="str">
        <f t="shared" si="186"/>
        <v/>
      </c>
      <c r="AZ117" s="149" t="str">
        <f t="shared" si="186"/>
        <v/>
      </c>
      <c r="BA117" s="149" t="str">
        <f t="shared" si="186"/>
        <v/>
      </c>
      <c r="BB117" s="149" t="str">
        <f t="shared" si="186"/>
        <v/>
      </c>
      <c r="BC117" s="149" t="str">
        <f t="shared" si="186"/>
        <v/>
      </c>
      <c r="BD117" s="149" t="str">
        <f t="shared" si="186"/>
        <v/>
      </c>
      <c r="BE117" s="149" t="str">
        <f t="shared" si="186"/>
        <v/>
      </c>
      <c r="BF117" s="149" t="str">
        <f t="shared" si="186"/>
        <v/>
      </c>
      <c r="BG117" s="149" t="str">
        <f t="shared" si="186"/>
        <v/>
      </c>
      <c r="BH117" s="149" t="str">
        <f t="shared" si="186"/>
        <v/>
      </c>
      <c r="BI117" s="149" t="str">
        <f t="shared" si="186"/>
        <v/>
      </c>
      <c r="BJ117" s="149" t="str">
        <f t="shared" si="186"/>
        <v/>
      </c>
      <c r="BK117" s="149" t="str">
        <f t="shared" si="186"/>
        <v/>
      </c>
      <c r="BL117" s="149" t="str">
        <f t="shared" si="186"/>
        <v/>
      </c>
      <c r="BM117" s="149" t="str">
        <f t="shared" si="186"/>
        <v/>
      </c>
      <c r="BN117" s="149" t="str">
        <f t="shared" si="186"/>
        <v/>
      </c>
      <c r="BO117" s="149" t="str">
        <f t="shared" si="186"/>
        <v/>
      </c>
      <c r="BP117" s="149" t="str">
        <f t="shared" si="186"/>
        <v/>
      </c>
      <c r="BQ117" s="149" t="str">
        <f t="shared" si="186"/>
        <v/>
      </c>
      <c r="BR117" s="149" t="str">
        <f t="shared" si="186"/>
        <v/>
      </c>
    </row>
    <row r="118" spans="2:70" hidden="1" x14ac:dyDescent="0.3">
      <c r="B118" s="142" t="str">
        <f t="shared" si="141"/>
        <v/>
      </c>
      <c r="C118" s="143" t="str">
        <f>'קיזוזים בגין איחורים'!C118</f>
        <v/>
      </c>
      <c r="D118" s="132" t="str">
        <f>'קיזוזים בגין איחורים'!H118</f>
        <v/>
      </c>
      <c r="E118" s="144"/>
      <c r="F118" s="145" t="str">
        <f t="shared" si="2"/>
        <v/>
      </c>
      <c r="G118" s="146" t="str">
        <f t="shared" si="142"/>
        <v/>
      </c>
      <c r="I118" s="147">
        <f t="shared" ca="1" si="137"/>
        <v>0</v>
      </c>
      <c r="J118" s="148">
        <f ca="1">IF(I118=1,MAX($J$30:J117)+1,0)</f>
        <v>0</v>
      </c>
      <c r="K118" s="149" t="str">
        <f t="shared" si="138"/>
        <v/>
      </c>
      <c r="L118" s="149" t="str">
        <f t="shared" ref="L118:AQ118" si="187">IF($C118="","",IF($J118=L$29,K118,K118+SUMIF($J$31:$J$130,L$29,$E$31:$E$130)*($F118/(SUM($F$31:$F$130)-SUMIF($J$31:$J$130,L$29,$F$31:$F$130)))))</f>
        <v/>
      </c>
      <c r="M118" s="149" t="str">
        <f t="shared" si="187"/>
        <v/>
      </c>
      <c r="N118" s="149" t="str">
        <f t="shared" si="187"/>
        <v/>
      </c>
      <c r="O118" s="149" t="str">
        <f t="shared" si="187"/>
        <v/>
      </c>
      <c r="P118" s="149" t="str">
        <f t="shared" si="187"/>
        <v/>
      </c>
      <c r="Q118" s="149" t="str">
        <f t="shared" si="187"/>
        <v/>
      </c>
      <c r="R118" s="149" t="str">
        <f t="shared" si="187"/>
        <v/>
      </c>
      <c r="S118" s="149" t="str">
        <f t="shared" si="187"/>
        <v/>
      </c>
      <c r="T118" s="149" t="str">
        <f t="shared" si="187"/>
        <v/>
      </c>
      <c r="U118" s="149" t="str">
        <f t="shared" si="187"/>
        <v/>
      </c>
      <c r="V118" s="149" t="str">
        <f t="shared" si="187"/>
        <v/>
      </c>
      <c r="W118" s="149" t="str">
        <f t="shared" si="187"/>
        <v/>
      </c>
      <c r="X118" s="149" t="str">
        <f t="shared" si="187"/>
        <v/>
      </c>
      <c r="Y118" s="149" t="str">
        <f t="shared" si="187"/>
        <v/>
      </c>
      <c r="Z118" s="149" t="str">
        <f t="shared" si="187"/>
        <v/>
      </c>
      <c r="AA118" s="149" t="str">
        <f t="shared" si="187"/>
        <v/>
      </c>
      <c r="AB118" s="149" t="str">
        <f t="shared" si="187"/>
        <v/>
      </c>
      <c r="AC118" s="149" t="str">
        <f t="shared" si="187"/>
        <v/>
      </c>
      <c r="AD118" s="149" t="str">
        <f t="shared" si="187"/>
        <v/>
      </c>
      <c r="AE118" s="149" t="str">
        <f t="shared" si="187"/>
        <v/>
      </c>
      <c r="AF118" s="149" t="str">
        <f t="shared" si="187"/>
        <v/>
      </c>
      <c r="AG118" s="149" t="str">
        <f t="shared" si="187"/>
        <v/>
      </c>
      <c r="AH118" s="149" t="str">
        <f t="shared" si="187"/>
        <v/>
      </c>
      <c r="AI118" s="149" t="str">
        <f t="shared" si="187"/>
        <v/>
      </c>
      <c r="AJ118" s="149" t="str">
        <f t="shared" si="187"/>
        <v/>
      </c>
      <c r="AK118" s="149" t="str">
        <f t="shared" si="187"/>
        <v/>
      </c>
      <c r="AL118" s="149" t="str">
        <f t="shared" si="187"/>
        <v/>
      </c>
      <c r="AM118" s="149" t="str">
        <f t="shared" si="187"/>
        <v/>
      </c>
      <c r="AN118" s="149" t="str">
        <f t="shared" si="187"/>
        <v/>
      </c>
      <c r="AO118" s="149" t="str">
        <f t="shared" si="187"/>
        <v/>
      </c>
      <c r="AP118" s="149" t="str">
        <f t="shared" si="187"/>
        <v/>
      </c>
      <c r="AQ118" s="149" t="str">
        <f t="shared" si="187"/>
        <v/>
      </c>
      <c r="AR118" s="149" t="str">
        <f t="shared" ref="AR118:BR118" si="188">IF($C118="","",IF($J118=AR$29,AQ118,AQ118+SUMIF($J$31:$J$130,AR$29,$E$31:$E$130)*($F118/(SUM($F$31:$F$130)-SUMIF($J$31:$J$130,AR$29,$F$31:$F$130)))))</f>
        <v/>
      </c>
      <c r="AS118" s="149" t="str">
        <f t="shared" si="188"/>
        <v/>
      </c>
      <c r="AT118" s="149" t="str">
        <f t="shared" si="188"/>
        <v/>
      </c>
      <c r="AU118" s="149" t="str">
        <f t="shared" si="188"/>
        <v/>
      </c>
      <c r="AV118" s="149" t="str">
        <f t="shared" si="188"/>
        <v/>
      </c>
      <c r="AW118" s="149" t="str">
        <f t="shared" si="188"/>
        <v/>
      </c>
      <c r="AX118" s="149" t="str">
        <f t="shared" si="188"/>
        <v/>
      </c>
      <c r="AY118" s="149" t="str">
        <f t="shared" si="188"/>
        <v/>
      </c>
      <c r="AZ118" s="149" t="str">
        <f t="shared" si="188"/>
        <v/>
      </c>
      <c r="BA118" s="149" t="str">
        <f t="shared" si="188"/>
        <v/>
      </c>
      <c r="BB118" s="149" t="str">
        <f t="shared" si="188"/>
        <v/>
      </c>
      <c r="BC118" s="149" t="str">
        <f t="shared" si="188"/>
        <v/>
      </c>
      <c r="BD118" s="149" t="str">
        <f t="shared" si="188"/>
        <v/>
      </c>
      <c r="BE118" s="149" t="str">
        <f t="shared" si="188"/>
        <v/>
      </c>
      <c r="BF118" s="149" t="str">
        <f t="shared" si="188"/>
        <v/>
      </c>
      <c r="BG118" s="149" t="str">
        <f t="shared" si="188"/>
        <v/>
      </c>
      <c r="BH118" s="149" t="str">
        <f t="shared" si="188"/>
        <v/>
      </c>
      <c r="BI118" s="149" t="str">
        <f t="shared" si="188"/>
        <v/>
      </c>
      <c r="BJ118" s="149" t="str">
        <f t="shared" si="188"/>
        <v/>
      </c>
      <c r="BK118" s="149" t="str">
        <f t="shared" si="188"/>
        <v/>
      </c>
      <c r="BL118" s="149" t="str">
        <f t="shared" si="188"/>
        <v/>
      </c>
      <c r="BM118" s="149" t="str">
        <f t="shared" si="188"/>
        <v/>
      </c>
      <c r="BN118" s="149" t="str">
        <f t="shared" si="188"/>
        <v/>
      </c>
      <c r="BO118" s="149" t="str">
        <f t="shared" si="188"/>
        <v/>
      </c>
      <c r="BP118" s="149" t="str">
        <f t="shared" si="188"/>
        <v/>
      </c>
      <c r="BQ118" s="149" t="str">
        <f t="shared" si="188"/>
        <v/>
      </c>
      <c r="BR118" s="149" t="str">
        <f t="shared" si="188"/>
        <v/>
      </c>
    </row>
    <row r="119" spans="2:70" hidden="1" x14ac:dyDescent="0.3">
      <c r="B119" s="142" t="str">
        <f t="shared" si="141"/>
        <v/>
      </c>
      <c r="C119" s="143" t="str">
        <f>'קיזוזים בגין איחורים'!C119</f>
        <v/>
      </c>
      <c r="D119" s="132" t="str">
        <f>'קיזוזים בגין איחורים'!H119</f>
        <v/>
      </c>
      <c r="E119" s="144"/>
      <c r="F119" s="145" t="str">
        <f t="shared" si="2"/>
        <v/>
      </c>
      <c r="G119" s="146" t="str">
        <f t="shared" si="142"/>
        <v/>
      </c>
      <c r="I119" s="147">
        <f t="shared" ca="1" si="137"/>
        <v>0</v>
      </c>
      <c r="J119" s="148">
        <f ca="1">IF(I119=1,MAX($J$30:J118)+1,0)</f>
        <v>0</v>
      </c>
      <c r="K119" s="149" t="str">
        <f t="shared" si="138"/>
        <v/>
      </c>
      <c r="L119" s="149" t="str">
        <f t="shared" ref="L119:AQ119" si="189">IF($C119="","",IF($J119=L$29,K119,K119+SUMIF($J$31:$J$130,L$29,$E$31:$E$130)*($F119/(SUM($F$31:$F$130)-SUMIF($J$31:$J$130,L$29,$F$31:$F$130)))))</f>
        <v/>
      </c>
      <c r="M119" s="149" t="str">
        <f t="shared" si="189"/>
        <v/>
      </c>
      <c r="N119" s="149" t="str">
        <f t="shared" si="189"/>
        <v/>
      </c>
      <c r="O119" s="149" t="str">
        <f t="shared" si="189"/>
        <v/>
      </c>
      <c r="P119" s="149" t="str">
        <f t="shared" si="189"/>
        <v/>
      </c>
      <c r="Q119" s="149" t="str">
        <f t="shared" si="189"/>
        <v/>
      </c>
      <c r="R119" s="149" t="str">
        <f t="shared" si="189"/>
        <v/>
      </c>
      <c r="S119" s="149" t="str">
        <f t="shared" si="189"/>
        <v/>
      </c>
      <c r="T119" s="149" t="str">
        <f t="shared" si="189"/>
        <v/>
      </c>
      <c r="U119" s="149" t="str">
        <f t="shared" si="189"/>
        <v/>
      </c>
      <c r="V119" s="149" t="str">
        <f t="shared" si="189"/>
        <v/>
      </c>
      <c r="W119" s="149" t="str">
        <f t="shared" si="189"/>
        <v/>
      </c>
      <c r="X119" s="149" t="str">
        <f t="shared" si="189"/>
        <v/>
      </c>
      <c r="Y119" s="149" t="str">
        <f t="shared" si="189"/>
        <v/>
      </c>
      <c r="Z119" s="149" t="str">
        <f t="shared" si="189"/>
        <v/>
      </c>
      <c r="AA119" s="149" t="str">
        <f t="shared" si="189"/>
        <v/>
      </c>
      <c r="AB119" s="149" t="str">
        <f t="shared" si="189"/>
        <v/>
      </c>
      <c r="AC119" s="149" t="str">
        <f t="shared" si="189"/>
        <v/>
      </c>
      <c r="AD119" s="149" t="str">
        <f t="shared" si="189"/>
        <v/>
      </c>
      <c r="AE119" s="149" t="str">
        <f t="shared" si="189"/>
        <v/>
      </c>
      <c r="AF119" s="149" t="str">
        <f t="shared" si="189"/>
        <v/>
      </c>
      <c r="AG119" s="149" t="str">
        <f t="shared" si="189"/>
        <v/>
      </c>
      <c r="AH119" s="149" t="str">
        <f t="shared" si="189"/>
        <v/>
      </c>
      <c r="AI119" s="149" t="str">
        <f t="shared" si="189"/>
        <v/>
      </c>
      <c r="AJ119" s="149" t="str">
        <f t="shared" si="189"/>
        <v/>
      </c>
      <c r="AK119" s="149" t="str">
        <f t="shared" si="189"/>
        <v/>
      </c>
      <c r="AL119" s="149" t="str">
        <f t="shared" si="189"/>
        <v/>
      </c>
      <c r="AM119" s="149" t="str">
        <f t="shared" si="189"/>
        <v/>
      </c>
      <c r="AN119" s="149" t="str">
        <f t="shared" si="189"/>
        <v/>
      </c>
      <c r="AO119" s="149" t="str">
        <f t="shared" si="189"/>
        <v/>
      </c>
      <c r="AP119" s="149" t="str">
        <f t="shared" si="189"/>
        <v/>
      </c>
      <c r="AQ119" s="149" t="str">
        <f t="shared" si="189"/>
        <v/>
      </c>
      <c r="AR119" s="149" t="str">
        <f t="shared" ref="AR119:BR119" si="190">IF($C119="","",IF($J119=AR$29,AQ119,AQ119+SUMIF($J$31:$J$130,AR$29,$E$31:$E$130)*($F119/(SUM($F$31:$F$130)-SUMIF($J$31:$J$130,AR$29,$F$31:$F$130)))))</f>
        <v/>
      </c>
      <c r="AS119" s="149" t="str">
        <f t="shared" si="190"/>
        <v/>
      </c>
      <c r="AT119" s="149" t="str">
        <f t="shared" si="190"/>
        <v/>
      </c>
      <c r="AU119" s="149" t="str">
        <f t="shared" si="190"/>
        <v/>
      </c>
      <c r="AV119" s="149" t="str">
        <f t="shared" si="190"/>
        <v/>
      </c>
      <c r="AW119" s="149" t="str">
        <f t="shared" si="190"/>
        <v/>
      </c>
      <c r="AX119" s="149" t="str">
        <f t="shared" si="190"/>
        <v/>
      </c>
      <c r="AY119" s="149" t="str">
        <f t="shared" si="190"/>
        <v/>
      </c>
      <c r="AZ119" s="149" t="str">
        <f t="shared" si="190"/>
        <v/>
      </c>
      <c r="BA119" s="149" t="str">
        <f t="shared" si="190"/>
        <v/>
      </c>
      <c r="BB119" s="149" t="str">
        <f t="shared" si="190"/>
        <v/>
      </c>
      <c r="BC119" s="149" t="str">
        <f t="shared" si="190"/>
        <v/>
      </c>
      <c r="BD119" s="149" t="str">
        <f t="shared" si="190"/>
        <v/>
      </c>
      <c r="BE119" s="149" t="str">
        <f t="shared" si="190"/>
        <v/>
      </c>
      <c r="BF119" s="149" t="str">
        <f t="shared" si="190"/>
        <v/>
      </c>
      <c r="BG119" s="149" t="str">
        <f t="shared" si="190"/>
        <v/>
      </c>
      <c r="BH119" s="149" t="str">
        <f t="shared" si="190"/>
        <v/>
      </c>
      <c r="BI119" s="149" t="str">
        <f t="shared" si="190"/>
        <v/>
      </c>
      <c r="BJ119" s="149" t="str">
        <f t="shared" si="190"/>
        <v/>
      </c>
      <c r="BK119" s="149" t="str">
        <f t="shared" si="190"/>
        <v/>
      </c>
      <c r="BL119" s="149" t="str">
        <f t="shared" si="190"/>
        <v/>
      </c>
      <c r="BM119" s="149" t="str">
        <f t="shared" si="190"/>
        <v/>
      </c>
      <c r="BN119" s="149" t="str">
        <f t="shared" si="190"/>
        <v/>
      </c>
      <c r="BO119" s="149" t="str">
        <f t="shared" si="190"/>
        <v/>
      </c>
      <c r="BP119" s="149" t="str">
        <f t="shared" si="190"/>
        <v/>
      </c>
      <c r="BQ119" s="149" t="str">
        <f t="shared" si="190"/>
        <v/>
      </c>
      <c r="BR119" s="149" t="str">
        <f t="shared" si="190"/>
        <v/>
      </c>
    </row>
    <row r="120" spans="2:70" hidden="1" x14ac:dyDescent="0.3">
      <c r="B120" s="142" t="str">
        <f t="shared" si="141"/>
        <v/>
      </c>
      <c r="C120" s="143" t="str">
        <f>'קיזוזים בגין איחורים'!C120</f>
        <v/>
      </c>
      <c r="D120" s="132" t="str">
        <f>'קיזוזים בגין איחורים'!H120</f>
        <v/>
      </c>
      <c r="E120" s="144"/>
      <c r="F120" s="145" t="str">
        <f t="shared" si="2"/>
        <v/>
      </c>
      <c r="G120" s="146" t="str">
        <f t="shared" si="142"/>
        <v/>
      </c>
      <c r="I120" s="147">
        <f t="shared" ca="1" si="137"/>
        <v>0</v>
      </c>
      <c r="J120" s="148">
        <f ca="1">IF(I120=1,MAX($J$30:J119)+1,0)</f>
        <v>0</v>
      </c>
      <c r="K120" s="149" t="str">
        <f t="shared" si="138"/>
        <v/>
      </c>
      <c r="L120" s="149" t="str">
        <f t="shared" ref="L120:AQ120" si="191">IF($C120="","",IF($J120=L$29,K120,K120+SUMIF($J$31:$J$130,L$29,$E$31:$E$130)*($F120/(SUM($F$31:$F$130)-SUMIF($J$31:$J$130,L$29,$F$31:$F$130)))))</f>
        <v/>
      </c>
      <c r="M120" s="149" t="str">
        <f t="shared" si="191"/>
        <v/>
      </c>
      <c r="N120" s="149" t="str">
        <f t="shared" si="191"/>
        <v/>
      </c>
      <c r="O120" s="149" t="str">
        <f t="shared" si="191"/>
        <v/>
      </c>
      <c r="P120" s="149" t="str">
        <f t="shared" si="191"/>
        <v/>
      </c>
      <c r="Q120" s="149" t="str">
        <f t="shared" si="191"/>
        <v/>
      </c>
      <c r="R120" s="149" t="str">
        <f t="shared" si="191"/>
        <v/>
      </c>
      <c r="S120" s="149" t="str">
        <f t="shared" si="191"/>
        <v/>
      </c>
      <c r="T120" s="149" t="str">
        <f t="shared" si="191"/>
        <v/>
      </c>
      <c r="U120" s="149" t="str">
        <f t="shared" si="191"/>
        <v/>
      </c>
      <c r="V120" s="149" t="str">
        <f t="shared" si="191"/>
        <v/>
      </c>
      <c r="W120" s="149" t="str">
        <f t="shared" si="191"/>
        <v/>
      </c>
      <c r="X120" s="149" t="str">
        <f t="shared" si="191"/>
        <v/>
      </c>
      <c r="Y120" s="149" t="str">
        <f t="shared" si="191"/>
        <v/>
      </c>
      <c r="Z120" s="149" t="str">
        <f t="shared" si="191"/>
        <v/>
      </c>
      <c r="AA120" s="149" t="str">
        <f t="shared" si="191"/>
        <v/>
      </c>
      <c r="AB120" s="149" t="str">
        <f t="shared" si="191"/>
        <v/>
      </c>
      <c r="AC120" s="149" t="str">
        <f t="shared" si="191"/>
        <v/>
      </c>
      <c r="AD120" s="149" t="str">
        <f t="shared" si="191"/>
        <v/>
      </c>
      <c r="AE120" s="149" t="str">
        <f t="shared" si="191"/>
        <v/>
      </c>
      <c r="AF120" s="149" t="str">
        <f t="shared" si="191"/>
        <v/>
      </c>
      <c r="AG120" s="149" t="str">
        <f t="shared" si="191"/>
        <v/>
      </c>
      <c r="AH120" s="149" t="str">
        <f t="shared" si="191"/>
        <v/>
      </c>
      <c r="AI120" s="149" t="str">
        <f t="shared" si="191"/>
        <v/>
      </c>
      <c r="AJ120" s="149" t="str">
        <f t="shared" si="191"/>
        <v/>
      </c>
      <c r="AK120" s="149" t="str">
        <f t="shared" si="191"/>
        <v/>
      </c>
      <c r="AL120" s="149" t="str">
        <f t="shared" si="191"/>
        <v/>
      </c>
      <c r="AM120" s="149" t="str">
        <f t="shared" si="191"/>
        <v/>
      </c>
      <c r="AN120" s="149" t="str">
        <f t="shared" si="191"/>
        <v/>
      </c>
      <c r="AO120" s="149" t="str">
        <f t="shared" si="191"/>
        <v/>
      </c>
      <c r="AP120" s="149" t="str">
        <f t="shared" si="191"/>
        <v/>
      </c>
      <c r="AQ120" s="149" t="str">
        <f t="shared" si="191"/>
        <v/>
      </c>
      <c r="AR120" s="149" t="str">
        <f t="shared" ref="AR120:BR120" si="192">IF($C120="","",IF($J120=AR$29,AQ120,AQ120+SUMIF($J$31:$J$130,AR$29,$E$31:$E$130)*($F120/(SUM($F$31:$F$130)-SUMIF($J$31:$J$130,AR$29,$F$31:$F$130)))))</f>
        <v/>
      </c>
      <c r="AS120" s="149" t="str">
        <f t="shared" si="192"/>
        <v/>
      </c>
      <c r="AT120" s="149" t="str">
        <f t="shared" si="192"/>
        <v/>
      </c>
      <c r="AU120" s="149" t="str">
        <f t="shared" si="192"/>
        <v/>
      </c>
      <c r="AV120" s="149" t="str">
        <f t="shared" si="192"/>
        <v/>
      </c>
      <c r="AW120" s="149" t="str">
        <f t="shared" si="192"/>
        <v/>
      </c>
      <c r="AX120" s="149" t="str">
        <f t="shared" si="192"/>
        <v/>
      </c>
      <c r="AY120" s="149" t="str">
        <f t="shared" si="192"/>
        <v/>
      </c>
      <c r="AZ120" s="149" t="str">
        <f t="shared" si="192"/>
        <v/>
      </c>
      <c r="BA120" s="149" t="str">
        <f t="shared" si="192"/>
        <v/>
      </c>
      <c r="BB120" s="149" t="str">
        <f t="shared" si="192"/>
        <v/>
      </c>
      <c r="BC120" s="149" t="str">
        <f t="shared" si="192"/>
        <v/>
      </c>
      <c r="BD120" s="149" t="str">
        <f t="shared" si="192"/>
        <v/>
      </c>
      <c r="BE120" s="149" t="str">
        <f t="shared" si="192"/>
        <v/>
      </c>
      <c r="BF120" s="149" t="str">
        <f t="shared" si="192"/>
        <v/>
      </c>
      <c r="BG120" s="149" t="str">
        <f t="shared" si="192"/>
        <v/>
      </c>
      <c r="BH120" s="149" t="str">
        <f t="shared" si="192"/>
        <v/>
      </c>
      <c r="BI120" s="149" t="str">
        <f t="shared" si="192"/>
        <v/>
      </c>
      <c r="BJ120" s="149" t="str">
        <f t="shared" si="192"/>
        <v/>
      </c>
      <c r="BK120" s="149" t="str">
        <f t="shared" si="192"/>
        <v/>
      </c>
      <c r="BL120" s="149" t="str">
        <f t="shared" si="192"/>
        <v/>
      </c>
      <c r="BM120" s="149" t="str">
        <f t="shared" si="192"/>
        <v/>
      </c>
      <c r="BN120" s="149" t="str">
        <f t="shared" si="192"/>
        <v/>
      </c>
      <c r="BO120" s="149" t="str">
        <f t="shared" si="192"/>
        <v/>
      </c>
      <c r="BP120" s="149" t="str">
        <f t="shared" si="192"/>
        <v/>
      </c>
      <c r="BQ120" s="149" t="str">
        <f t="shared" si="192"/>
        <v/>
      </c>
      <c r="BR120" s="149" t="str">
        <f t="shared" si="192"/>
        <v/>
      </c>
    </row>
    <row r="121" spans="2:70" hidden="1" x14ac:dyDescent="0.3">
      <c r="B121" s="142" t="str">
        <f t="shared" si="141"/>
        <v/>
      </c>
      <c r="C121" s="143" t="str">
        <f>'קיזוזים בגין איחורים'!C121</f>
        <v/>
      </c>
      <c r="D121" s="132" t="str">
        <f>'קיזוזים בגין איחורים'!H121</f>
        <v/>
      </c>
      <c r="E121" s="144"/>
      <c r="F121" s="145" t="str">
        <f t="shared" si="2"/>
        <v/>
      </c>
      <c r="G121" s="146" t="str">
        <f t="shared" si="142"/>
        <v/>
      </c>
      <c r="I121" s="147">
        <f t="shared" ca="1" si="137"/>
        <v>0</v>
      </c>
      <c r="J121" s="148">
        <f ca="1">IF(I121=1,MAX($J$30:J120)+1,0)</f>
        <v>0</v>
      </c>
      <c r="K121" s="149" t="str">
        <f t="shared" si="138"/>
        <v/>
      </c>
      <c r="L121" s="149" t="str">
        <f t="shared" ref="L121:AQ121" si="193">IF($C121="","",IF($J121=L$29,K121,K121+SUMIF($J$31:$J$130,L$29,$E$31:$E$130)*($F121/(SUM($F$31:$F$130)-SUMIF($J$31:$J$130,L$29,$F$31:$F$130)))))</f>
        <v/>
      </c>
      <c r="M121" s="149" t="str">
        <f t="shared" si="193"/>
        <v/>
      </c>
      <c r="N121" s="149" t="str">
        <f t="shared" si="193"/>
        <v/>
      </c>
      <c r="O121" s="149" t="str">
        <f t="shared" si="193"/>
        <v/>
      </c>
      <c r="P121" s="149" t="str">
        <f t="shared" si="193"/>
        <v/>
      </c>
      <c r="Q121" s="149" t="str">
        <f t="shared" si="193"/>
        <v/>
      </c>
      <c r="R121" s="149" t="str">
        <f t="shared" si="193"/>
        <v/>
      </c>
      <c r="S121" s="149" t="str">
        <f t="shared" si="193"/>
        <v/>
      </c>
      <c r="T121" s="149" t="str">
        <f t="shared" si="193"/>
        <v/>
      </c>
      <c r="U121" s="149" t="str">
        <f t="shared" si="193"/>
        <v/>
      </c>
      <c r="V121" s="149" t="str">
        <f t="shared" si="193"/>
        <v/>
      </c>
      <c r="W121" s="149" t="str">
        <f t="shared" si="193"/>
        <v/>
      </c>
      <c r="X121" s="149" t="str">
        <f t="shared" si="193"/>
        <v/>
      </c>
      <c r="Y121" s="149" t="str">
        <f t="shared" si="193"/>
        <v/>
      </c>
      <c r="Z121" s="149" t="str">
        <f t="shared" si="193"/>
        <v/>
      </c>
      <c r="AA121" s="149" t="str">
        <f t="shared" si="193"/>
        <v/>
      </c>
      <c r="AB121" s="149" t="str">
        <f t="shared" si="193"/>
        <v/>
      </c>
      <c r="AC121" s="149" t="str">
        <f t="shared" si="193"/>
        <v/>
      </c>
      <c r="AD121" s="149" t="str">
        <f t="shared" si="193"/>
        <v/>
      </c>
      <c r="AE121" s="149" t="str">
        <f t="shared" si="193"/>
        <v/>
      </c>
      <c r="AF121" s="149" t="str">
        <f t="shared" si="193"/>
        <v/>
      </c>
      <c r="AG121" s="149" t="str">
        <f t="shared" si="193"/>
        <v/>
      </c>
      <c r="AH121" s="149" t="str">
        <f t="shared" si="193"/>
        <v/>
      </c>
      <c r="AI121" s="149" t="str">
        <f t="shared" si="193"/>
        <v/>
      </c>
      <c r="AJ121" s="149" t="str">
        <f t="shared" si="193"/>
        <v/>
      </c>
      <c r="AK121" s="149" t="str">
        <f t="shared" si="193"/>
        <v/>
      </c>
      <c r="AL121" s="149" t="str">
        <f t="shared" si="193"/>
        <v/>
      </c>
      <c r="AM121" s="149" t="str">
        <f t="shared" si="193"/>
        <v/>
      </c>
      <c r="AN121" s="149" t="str">
        <f t="shared" si="193"/>
        <v/>
      </c>
      <c r="AO121" s="149" t="str">
        <f t="shared" si="193"/>
        <v/>
      </c>
      <c r="AP121" s="149" t="str">
        <f t="shared" si="193"/>
        <v/>
      </c>
      <c r="AQ121" s="149" t="str">
        <f t="shared" si="193"/>
        <v/>
      </c>
      <c r="AR121" s="149" t="str">
        <f t="shared" ref="AR121:BR121" si="194">IF($C121="","",IF($J121=AR$29,AQ121,AQ121+SUMIF($J$31:$J$130,AR$29,$E$31:$E$130)*($F121/(SUM($F$31:$F$130)-SUMIF($J$31:$J$130,AR$29,$F$31:$F$130)))))</f>
        <v/>
      </c>
      <c r="AS121" s="149" t="str">
        <f t="shared" si="194"/>
        <v/>
      </c>
      <c r="AT121" s="149" t="str">
        <f t="shared" si="194"/>
        <v/>
      </c>
      <c r="AU121" s="149" t="str">
        <f t="shared" si="194"/>
        <v/>
      </c>
      <c r="AV121" s="149" t="str">
        <f t="shared" si="194"/>
        <v/>
      </c>
      <c r="AW121" s="149" t="str">
        <f t="shared" si="194"/>
        <v/>
      </c>
      <c r="AX121" s="149" t="str">
        <f t="shared" si="194"/>
        <v/>
      </c>
      <c r="AY121" s="149" t="str">
        <f t="shared" si="194"/>
        <v/>
      </c>
      <c r="AZ121" s="149" t="str">
        <f t="shared" si="194"/>
        <v/>
      </c>
      <c r="BA121" s="149" t="str">
        <f t="shared" si="194"/>
        <v/>
      </c>
      <c r="BB121" s="149" t="str">
        <f t="shared" si="194"/>
        <v/>
      </c>
      <c r="BC121" s="149" t="str">
        <f t="shared" si="194"/>
        <v/>
      </c>
      <c r="BD121" s="149" t="str">
        <f t="shared" si="194"/>
        <v/>
      </c>
      <c r="BE121" s="149" t="str">
        <f t="shared" si="194"/>
        <v/>
      </c>
      <c r="BF121" s="149" t="str">
        <f t="shared" si="194"/>
        <v/>
      </c>
      <c r="BG121" s="149" t="str">
        <f t="shared" si="194"/>
        <v/>
      </c>
      <c r="BH121" s="149" t="str">
        <f t="shared" si="194"/>
        <v/>
      </c>
      <c r="BI121" s="149" t="str">
        <f t="shared" si="194"/>
        <v/>
      </c>
      <c r="BJ121" s="149" t="str">
        <f t="shared" si="194"/>
        <v/>
      </c>
      <c r="BK121" s="149" t="str">
        <f t="shared" si="194"/>
        <v/>
      </c>
      <c r="BL121" s="149" t="str">
        <f t="shared" si="194"/>
        <v/>
      </c>
      <c r="BM121" s="149" t="str">
        <f t="shared" si="194"/>
        <v/>
      </c>
      <c r="BN121" s="149" t="str">
        <f t="shared" si="194"/>
        <v/>
      </c>
      <c r="BO121" s="149" t="str">
        <f t="shared" si="194"/>
        <v/>
      </c>
      <c r="BP121" s="149" t="str">
        <f t="shared" si="194"/>
        <v/>
      </c>
      <c r="BQ121" s="149" t="str">
        <f t="shared" si="194"/>
        <v/>
      </c>
      <c r="BR121" s="149" t="str">
        <f t="shared" si="194"/>
        <v/>
      </c>
    </row>
    <row r="122" spans="2:70" hidden="1" x14ac:dyDescent="0.3">
      <c r="B122" s="142" t="str">
        <f t="shared" si="141"/>
        <v/>
      </c>
      <c r="C122" s="143" t="str">
        <f>'קיזוזים בגין איחורים'!C122</f>
        <v/>
      </c>
      <c r="D122" s="132" t="str">
        <f>'קיזוזים בגין איחורים'!H122</f>
        <v/>
      </c>
      <c r="E122" s="144"/>
      <c r="F122" s="145" t="str">
        <f t="shared" si="2"/>
        <v/>
      </c>
      <c r="G122" s="146" t="str">
        <f t="shared" si="142"/>
        <v/>
      </c>
      <c r="I122" s="147">
        <f t="shared" ca="1" si="137"/>
        <v>0</v>
      </c>
      <c r="J122" s="148">
        <f ca="1">IF(I122=1,MAX($J$30:J121)+1,0)</f>
        <v>0</v>
      </c>
      <c r="K122" s="149" t="str">
        <f t="shared" si="138"/>
        <v/>
      </c>
      <c r="L122" s="149" t="str">
        <f t="shared" ref="L122:AQ122" si="195">IF($C122="","",IF($J122=L$29,K122,K122+SUMIF($J$31:$J$130,L$29,$E$31:$E$130)*($F122/(SUM($F$31:$F$130)-SUMIF($J$31:$J$130,L$29,$F$31:$F$130)))))</f>
        <v/>
      </c>
      <c r="M122" s="149" t="str">
        <f t="shared" si="195"/>
        <v/>
      </c>
      <c r="N122" s="149" t="str">
        <f t="shared" si="195"/>
        <v/>
      </c>
      <c r="O122" s="149" t="str">
        <f t="shared" si="195"/>
        <v/>
      </c>
      <c r="P122" s="149" t="str">
        <f t="shared" si="195"/>
        <v/>
      </c>
      <c r="Q122" s="149" t="str">
        <f t="shared" si="195"/>
        <v/>
      </c>
      <c r="R122" s="149" t="str">
        <f t="shared" si="195"/>
        <v/>
      </c>
      <c r="S122" s="149" t="str">
        <f t="shared" si="195"/>
        <v/>
      </c>
      <c r="T122" s="149" t="str">
        <f t="shared" si="195"/>
        <v/>
      </c>
      <c r="U122" s="149" t="str">
        <f t="shared" si="195"/>
        <v/>
      </c>
      <c r="V122" s="149" t="str">
        <f t="shared" si="195"/>
        <v/>
      </c>
      <c r="W122" s="149" t="str">
        <f t="shared" si="195"/>
        <v/>
      </c>
      <c r="X122" s="149" t="str">
        <f t="shared" si="195"/>
        <v/>
      </c>
      <c r="Y122" s="149" t="str">
        <f t="shared" si="195"/>
        <v/>
      </c>
      <c r="Z122" s="149" t="str">
        <f t="shared" si="195"/>
        <v/>
      </c>
      <c r="AA122" s="149" t="str">
        <f t="shared" si="195"/>
        <v/>
      </c>
      <c r="AB122" s="149" t="str">
        <f t="shared" si="195"/>
        <v/>
      </c>
      <c r="AC122" s="149" t="str">
        <f t="shared" si="195"/>
        <v/>
      </c>
      <c r="AD122" s="149" t="str">
        <f t="shared" si="195"/>
        <v/>
      </c>
      <c r="AE122" s="149" t="str">
        <f t="shared" si="195"/>
        <v/>
      </c>
      <c r="AF122" s="149" t="str">
        <f t="shared" si="195"/>
        <v/>
      </c>
      <c r="AG122" s="149" t="str">
        <f t="shared" si="195"/>
        <v/>
      </c>
      <c r="AH122" s="149" t="str">
        <f t="shared" si="195"/>
        <v/>
      </c>
      <c r="AI122" s="149" t="str">
        <f t="shared" si="195"/>
        <v/>
      </c>
      <c r="AJ122" s="149" t="str">
        <f t="shared" si="195"/>
        <v/>
      </c>
      <c r="AK122" s="149" t="str">
        <f t="shared" si="195"/>
        <v/>
      </c>
      <c r="AL122" s="149" t="str">
        <f t="shared" si="195"/>
        <v/>
      </c>
      <c r="AM122" s="149" t="str">
        <f t="shared" si="195"/>
        <v/>
      </c>
      <c r="AN122" s="149" t="str">
        <f t="shared" si="195"/>
        <v/>
      </c>
      <c r="AO122" s="149" t="str">
        <f t="shared" si="195"/>
        <v/>
      </c>
      <c r="AP122" s="149" t="str">
        <f t="shared" si="195"/>
        <v/>
      </c>
      <c r="AQ122" s="149" t="str">
        <f t="shared" si="195"/>
        <v/>
      </c>
      <c r="AR122" s="149" t="str">
        <f t="shared" ref="AR122:BR122" si="196">IF($C122="","",IF($J122=AR$29,AQ122,AQ122+SUMIF($J$31:$J$130,AR$29,$E$31:$E$130)*($F122/(SUM($F$31:$F$130)-SUMIF($J$31:$J$130,AR$29,$F$31:$F$130)))))</f>
        <v/>
      </c>
      <c r="AS122" s="149" t="str">
        <f t="shared" si="196"/>
        <v/>
      </c>
      <c r="AT122" s="149" t="str">
        <f t="shared" si="196"/>
        <v/>
      </c>
      <c r="AU122" s="149" t="str">
        <f t="shared" si="196"/>
        <v/>
      </c>
      <c r="AV122" s="149" t="str">
        <f t="shared" si="196"/>
        <v/>
      </c>
      <c r="AW122" s="149" t="str">
        <f t="shared" si="196"/>
        <v/>
      </c>
      <c r="AX122" s="149" t="str">
        <f t="shared" si="196"/>
        <v/>
      </c>
      <c r="AY122" s="149" t="str">
        <f t="shared" si="196"/>
        <v/>
      </c>
      <c r="AZ122" s="149" t="str">
        <f t="shared" si="196"/>
        <v/>
      </c>
      <c r="BA122" s="149" t="str">
        <f t="shared" si="196"/>
        <v/>
      </c>
      <c r="BB122" s="149" t="str">
        <f t="shared" si="196"/>
        <v/>
      </c>
      <c r="BC122" s="149" t="str">
        <f t="shared" si="196"/>
        <v/>
      </c>
      <c r="BD122" s="149" t="str">
        <f t="shared" si="196"/>
        <v/>
      </c>
      <c r="BE122" s="149" t="str">
        <f t="shared" si="196"/>
        <v/>
      </c>
      <c r="BF122" s="149" t="str">
        <f t="shared" si="196"/>
        <v/>
      </c>
      <c r="BG122" s="149" t="str">
        <f t="shared" si="196"/>
        <v/>
      </c>
      <c r="BH122" s="149" t="str">
        <f t="shared" si="196"/>
        <v/>
      </c>
      <c r="BI122" s="149" t="str">
        <f t="shared" si="196"/>
        <v/>
      </c>
      <c r="BJ122" s="149" t="str">
        <f t="shared" si="196"/>
        <v/>
      </c>
      <c r="BK122" s="149" t="str">
        <f t="shared" si="196"/>
        <v/>
      </c>
      <c r="BL122" s="149" t="str">
        <f t="shared" si="196"/>
        <v/>
      </c>
      <c r="BM122" s="149" t="str">
        <f t="shared" si="196"/>
        <v/>
      </c>
      <c r="BN122" s="149" t="str">
        <f t="shared" si="196"/>
        <v/>
      </c>
      <c r="BO122" s="149" t="str">
        <f t="shared" si="196"/>
        <v/>
      </c>
      <c r="BP122" s="149" t="str">
        <f t="shared" si="196"/>
        <v/>
      </c>
      <c r="BQ122" s="149" t="str">
        <f t="shared" si="196"/>
        <v/>
      </c>
      <c r="BR122" s="149" t="str">
        <f t="shared" si="196"/>
        <v/>
      </c>
    </row>
    <row r="123" spans="2:70" hidden="1" x14ac:dyDescent="0.3">
      <c r="B123" s="142" t="str">
        <f t="shared" si="141"/>
        <v/>
      </c>
      <c r="C123" s="143" t="str">
        <f>'קיזוזים בגין איחורים'!C123</f>
        <v/>
      </c>
      <c r="D123" s="132" t="str">
        <f>'קיזוזים בגין איחורים'!H123</f>
        <v/>
      </c>
      <c r="E123" s="144"/>
      <c r="F123" s="145" t="str">
        <f t="shared" si="2"/>
        <v/>
      </c>
      <c r="G123" s="146" t="str">
        <f t="shared" si="142"/>
        <v/>
      </c>
      <c r="I123" s="147">
        <f t="shared" ca="1" si="137"/>
        <v>0</v>
      </c>
      <c r="J123" s="148">
        <f ca="1">IF(I123=1,MAX($J$30:J122)+1,0)</f>
        <v>0</v>
      </c>
      <c r="K123" s="149" t="str">
        <f t="shared" si="138"/>
        <v/>
      </c>
      <c r="L123" s="149" t="str">
        <f t="shared" ref="L123:AQ123" si="197">IF($C123="","",IF($J123=L$29,K123,K123+SUMIF($J$31:$J$130,L$29,$E$31:$E$130)*($F123/(SUM($F$31:$F$130)-SUMIF($J$31:$J$130,L$29,$F$31:$F$130)))))</f>
        <v/>
      </c>
      <c r="M123" s="149" t="str">
        <f t="shared" si="197"/>
        <v/>
      </c>
      <c r="N123" s="149" t="str">
        <f t="shared" si="197"/>
        <v/>
      </c>
      <c r="O123" s="149" t="str">
        <f t="shared" si="197"/>
        <v/>
      </c>
      <c r="P123" s="149" t="str">
        <f t="shared" si="197"/>
        <v/>
      </c>
      <c r="Q123" s="149" t="str">
        <f t="shared" si="197"/>
        <v/>
      </c>
      <c r="R123" s="149" t="str">
        <f t="shared" si="197"/>
        <v/>
      </c>
      <c r="S123" s="149" t="str">
        <f t="shared" si="197"/>
        <v/>
      </c>
      <c r="T123" s="149" t="str">
        <f t="shared" si="197"/>
        <v/>
      </c>
      <c r="U123" s="149" t="str">
        <f t="shared" si="197"/>
        <v/>
      </c>
      <c r="V123" s="149" t="str">
        <f t="shared" si="197"/>
        <v/>
      </c>
      <c r="W123" s="149" t="str">
        <f t="shared" si="197"/>
        <v/>
      </c>
      <c r="X123" s="149" t="str">
        <f t="shared" si="197"/>
        <v/>
      </c>
      <c r="Y123" s="149" t="str">
        <f t="shared" si="197"/>
        <v/>
      </c>
      <c r="Z123" s="149" t="str">
        <f t="shared" si="197"/>
        <v/>
      </c>
      <c r="AA123" s="149" t="str">
        <f t="shared" si="197"/>
        <v/>
      </c>
      <c r="AB123" s="149" t="str">
        <f t="shared" si="197"/>
        <v/>
      </c>
      <c r="AC123" s="149" t="str">
        <f t="shared" si="197"/>
        <v/>
      </c>
      <c r="AD123" s="149" t="str">
        <f t="shared" si="197"/>
        <v/>
      </c>
      <c r="AE123" s="149" t="str">
        <f t="shared" si="197"/>
        <v/>
      </c>
      <c r="AF123" s="149" t="str">
        <f t="shared" si="197"/>
        <v/>
      </c>
      <c r="AG123" s="149" t="str">
        <f t="shared" si="197"/>
        <v/>
      </c>
      <c r="AH123" s="149" t="str">
        <f t="shared" si="197"/>
        <v/>
      </c>
      <c r="AI123" s="149" t="str">
        <f t="shared" si="197"/>
        <v/>
      </c>
      <c r="AJ123" s="149" t="str">
        <f t="shared" si="197"/>
        <v/>
      </c>
      <c r="AK123" s="149" t="str">
        <f t="shared" si="197"/>
        <v/>
      </c>
      <c r="AL123" s="149" t="str">
        <f t="shared" si="197"/>
        <v/>
      </c>
      <c r="AM123" s="149" t="str">
        <f t="shared" si="197"/>
        <v/>
      </c>
      <c r="AN123" s="149" t="str">
        <f t="shared" si="197"/>
        <v/>
      </c>
      <c r="AO123" s="149" t="str">
        <f t="shared" si="197"/>
        <v/>
      </c>
      <c r="AP123" s="149" t="str">
        <f t="shared" si="197"/>
        <v/>
      </c>
      <c r="AQ123" s="149" t="str">
        <f t="shared" si="197"/>
        <v/>
      </c>
      <c r="AR123" s="149" t="str">
        <f t="shared" ref="AR123:BR123" si="198">IF($C123="","",IF($J123=AR$29,AQ123,AQ123+SUMIF($J$31:$J$130,AR$29,$E$31:$E$130)*($F123/(SUM($F$31:$F$130)-SUMIF($J$31:$J$130,AR$29,$F$31:$F$130)))))</f>
        <v/>
      </c>
      <c r="AS123" s="149" t="str">
        <f t="shared" si="198"/>
        <v/>
      </c>
      <c r="AT123" s="149" t="str">
        <f t="shared" si="198"/>
        <v/>
      </c>
      <c r="AU123" s="149" t="str">
        <f t="shared" si="198"/>
        <v/>
      </c>
      <c r="AV123" s="149" t="str">
        <f t="shared" si="198"/>
        <v/>
      </c>
      <c r="AW123" s="149" t="str">
        <f t="shared" si="198"/>
        <v/>
      </c>
      <c r="AX123" s="149" t="str">
        <f t="shared" si="198"/>
        <v/>
      </c>
      <c r="AY123" s="149" t="str">
        <f t="shared" si="198"/>
        <v/>
      </c>
      <c r="AZ123" s="149" t="str">
        <f t="shared" si="198"/>
        <v/>
      </c>
      <c r="BA123" s="149" t="str">
        <f t="shared" si="198"/>
        <v/>
      </c>
      <c r="BB123" s="149" t="str">
        <f t="shared" si="198"/>
        <v/>
      </c>
      <c r="BC123" s="149" t="str">
        <f t="shared" si="198"/>
        <v/>
      </c>
      <c r="BD123" s="149" t="str">
        <f t="shared" si="198"/>
        <v/>
      </c>
      <c r="BE123" s="149" t="str">
        <f t="shared" si="198"/>
        <v/>
      </c>
      <c r="BF123" s="149" t="str">
        <f t="shared" si="198"/>
        <v/>
      </c>
      <c r="BG123" s="149" t="str">
        <f t="shared" si="198"/>
        <v/>
      </c>
      <c r="BH123" s="149" t="str">
        <f t="shared" si="198"/>
        <v/>
      </c>
      <c r="BI123" s="149" t="str">
        <f t="shared" si="198"/>
        <v/>
      </c>
      <c r="BJ123" s="149" t="str">
        <f t="shared" si="198"/>
        <v/>
      </c>
      <c r="BK123" s="149" t="str">
        <f t="shared" si="198"/>
        <v/>
      </c>
      <c r="BL123" s="149" t="str">
        <f t="shared" si="198"/>
        <v/>
      </c>
      <c r="BM123" s="149" t="str">
        <f t="shared" si="198"/>
        <v/>
      </c>
      <c r="BN123" s="149" t="str">
        <f t="shared" si="198"/>
        <v/>
      </c>
      <c r="BO123" s="149" t="str">
        <f t="shared" si="198"/>
        <v/>
      </c>
      <c r="BP123" s="149" t="str">
        <f t="shared" si="198"/>
        <v/>
      </c>
      <c r="BQ123" s="149" t="str">
        <f t="shared" si="198"/>
        <v/>
      </c>
      <c r="BR123" s="149" t="str">
        <f t="shared" si="198"/>
        <v/>
      </c>
    </row>
    <row r="124" spans="2:70" hidden="1" x14ac:dyDescent="0.3">
      <c r="B124" s="142" t="str">
        <f t="shared" si="141"/>
        <v/>
      </c>
      <c r="C124" s="143" t="str">
        <f>'קיזוזים בגין איחורים'!C124</f>
        <v/>
      </c>
      <c r="D124" s="132" t="str">
        <f>'קיזוזים בגין איחורים'!H124</f>
        <v/>
      </c>
      <c r="E124" s="144"/>
      <c r="F124" s="145" t="str">
        <f t="shared" si="2"/>
        <v/>
      </c>
      <c r="G124" s="146" t="str">
        <f t="shared" si="142"/>
        <v/>
      </c>
      <c r="I124" s="147">
        <f t="shared" ca="1" si="137"/>
        <v>0</v>
      </c>
      <c r="J124" s="148">
        <f ca="1">IF(I124=1,MAX($J$30:J123)+1,0)</f>
        <v>0</v>
      </c>
      <c r="K124" s="149" t="str">
        <f t="shared" si="138"/>
        <v/>
      </c>
      <c r="L124" s="149" t="str">
        <f t="shared" ref="L124:AQ124" si="199">IF($C124="","",IF($J124=L$29,K124,K124+SUMIF($J$31:$J$130,L$29,$E$31:$E$130)*($F124/(SUM($F$31:$F$130)-SUMIF($J$31:$J$130,L$29,$F$31:$F$130)))))</f>
        <v/>
      </c>
      <c r="M124" s="149" t="str">
        <f t="shared" si="199"/>
        <v/>
      </c>
      <c r="N124" s="149" t="str">
        <f t="shared" si="199"/>
        <v/>
      </c>
      <c r="O124" s="149" t="str">
        <f t="shared" si="199"/>
        <v/>
      </c>
      <c r="P124" s="149" t="str">
        <f t="shared" si="199"/>
        <v/>
      </c>
      <c r="Q124" s="149" t="str">
        <f t="shared" si="199"/>
        <v/>
      </c>
      <c r="R124" s="149" t="str">
        <f t="shared" si="199"/>
        <v/>
      </c>
      <c r="S124" s="149" t="str">
        <f t="shared" si="199"/>
        <v/>
      </c>
      <c r="T124" s="149" t="str">
        <f t="shared" si="199"/>
        <v/>
      </c>
      <c r="U124" s="149" t="str">
        <f t="shared" si="199"/>
        <v/>
      </c>
      <c r="V124" s="149" t="str">
        <f t="shared" si="199"/>
        <v/>
      </c>
      <c r="W124" s="149" t="str">
        <f t="shared" si="199"/>
        <v/>
      </c>
      <c r="X124" s="149" t="str">
        <f t="shared" si="199"/>
        <v/>
      </c>
      <c r="Y124" s="149" t="str">
        <f t="shared" si="199"/>
        <v/>
      </c>
      <c r="Z124" s="149" t="str">
        <f t="shared" si="199"/>
        <v/>
      </c>
      <c r="AA124" s="149" t="str">
        <f t="shared" si="199"/>
        <v/>
      </c>
      <c r="AB124" s="149" t="str">
        <f t="shared" si="199"/>
        <v/>
      </c>
      <c r="AC124" s="149" t="str">
        <f t="shared" si="199"/>
        <v/>
      </c>
      <c r="AD124" s="149" t="str">
        <f t="shared" si="199"/>
        <v/>
      </c>
      <c r="AE124" s="149" t="str">
        <f t="shared" si="199"/>
        <v/>
      </c>
      <c r="AF124" s="149" t="str">
        <f t="shared" si="199"/>
        <v/>
      </c>
      <c r="AG124" s="149" t="str">
        <f t="shared" si="199"/>
        <v/>
      </c>
      <c r="AH124" s="149" t="str">
        <f t="shared" si="199"/>
        <v/>
      </c>
      <c r="AI124" s="149" t="str">
        <f t="shared" si="199"/>
        <v/>
      </c>
      <c r="AJ124" s="149" t="str">
        <f t="shared" si="199"/>
        <v/>
      </c>
      <c r="AK124" s="149" t="str">
        <f t="shared" si="199"/>
        <v/>
      </c>
      <c r="AL124" s="149" t="str">
        <f t="shared" si="199"/>
        <v/>
      </c>
      <c r="AM124" s="149" t="str">
        <f t="shared" si="199"/>
        <v/>
      </c>
      <c r="AN124" s="149" t="str">
        <f t="shared" si="199"/>
        <v/>
      </c>
      <c r="AO124" s="149" t="str">
        <f t="shared" si="199"/>
        <v/>
      </c>
      <c r="AP124" s="149" t="str">
        <f t="shared" si="199"/>
        <v/>
      </c>
      <c r="AQ124" s="149" t="str">
        <f t="shared" si="199"/>
        <v/>
      </c>
      <c r="AR124" s="149" t="str">
        <f t="shared" ref="AR124:BR124" si="200">IF($C124="","",IF($J124=AR$29,AQ124,AQ124+SUMIF($J$31:$J$130,AR$29,$E$31:$E$130)*($F124/(SUM($F$31:$F$130)-SUMIF($J$31:$J$130,AR$29,$F$31:$F$130)))))</f>
        <v/>
      </c>
      <c r="AS124" s="149" t="str">
        <f t="shared" si="200"/>
        <v/>
      </c>
      <c r="AT124" s="149" t="str">
        <f t="shared" si="200"/>
        <v/>
      </c>
      <c r="AU124" s="149" t="str">
        <f t="shared" si="200"/>
        <v/>
      </c>
      <c r="AV124" s="149" t="str">
        <f t="shared" si="200"/>
        <v/>
      </c>
      <c r="AW124" s="149" t="str">
        <f t="shared" si="200"/>
        <v/>
      </c>
      <c r="AX124" s="149" t="str">
        <f t="shared" si="200"/>
        <v/>
      </c>
      <c r="AY124" s="149" t="str">
        <f t="shared" si="200"/>
        <v/>
      </c>
      <c r="AZ124" s="149" t="str">
        <f t="shared" si="200"/>
        <v/>
      </c>
      <c r="BA124" s="149" t="str">
        <f t="shared" si="200"/>
        <v/>
      </c>
      <c r="BB124" s="149" t="str">
        <f t="shared" si="200"/>
        <v/>
      </c>
      <c r="BC124" s="149" t="str">
        <f t="shared" si="200"/>
        <v/>
      </c>
      <c r="BD124" s="149" t="str">
        <f t="shared" si="200"/>
        <v/>
      </c>
      <c r="BE124" s="149" t="str">
        <f t="shared" si="200"/>
        <v/>
      </c>
      <c r="BF124" s="149" t="str">
        <f t="shared" si="200"/>
        <v/>
      </c>
      <c r="BG124" s="149" t="str">
        <f t="shared" si="200"/>
        <v/>
      </c>
      <c r="BH124" s="149" t="str">
        <f t="shared" si="200"/>
        <v/>
      </c>
      <c r="BI124" s="149" t="str">
        <f t="shared" si="200"/>
        <v/>
      </c>
      <c r="BJ124" s="149" t="str">
        <f t="shared" si="200"/>
        <v/>
      </c>
      <c r="BK124" s="149" t="str">
        <f t="shared" si="200"/>
        <v/>
      </c>
      <c r="BL124" s="149" t="str">
        <f t="shared" si="200"/>
        <v/>
      </c>
      <c r="BM124" s="149" t="str">
        <f t="shared" si="200"/>
        <v/>
      </c>
      <c r="BN124" s="149" t="str">
        <f t="shared" si="200"/>
        <v/>
      </c>
      <c r="BO124" s="149" t="str">
        <f t="shared" si="200"/>
        <v/>
      </c>
      <c r="BP124" s="149" t="str">
        <f t="shared" si="200"/>
        <v/>
      </c>
      <c r="BQ124" s="149" t="str">
        <f t="shared" si="200"/>
        <v/>
      </c>
      <c r="BR124" s="149" t="str">
        <f t="shared" si="200"/>
        <v/>
      </c>
    </row>
    <row r="125" spans="2:70" hidden="1" x14ac:dyDescent="0.3">
      <c r="B125" s="142" t="str">
        <f t="shared" si="141"/>
        <v/>
      </c>
      <c r="C125" s="143" t="str">
        <f>'קיזוזים בגין איחורים'!C125</f>
        <v/>
      </c>
      <c r="D125" s="132" t="str">
        <f>'קיזוזים בגין איחורים'!H125</f>
        <v/>
      </c>
      <c r="E125" s="144"/>
      <c r="F125" s="145" t="str">
        <f t="shared" si="2"/>
        <v/>
      </c>
      <c r="G125" s="146" t="str">
        <f t="shared" si="142"/>
        <v/>
      </c>
      <c r="I125" s="147">
        <f t="shared" ca="1" si="137"/>
        <v>0</v>
      </c>
      <c r="J125" s="148">
        <f ca="1">IF(I125=1,MAX($J$30:J124)+1,0)</f>
        <v>0</v>
      </c>
      <c r="K125" s="149" t="str">
        <f t="shared" si="138"/>
        <v/>
      </c>
      <c r="L125" s="149" t="str">
        <f t="shared" ref="L125:AQ125" si="201">IF($C125="","",IF($J125=L$29,K125,K125+SUMIF($J$31:$J$130,L$29,$E$31:$E$130)*($F125/(SUM($F$31:$F$130)-SUMIF($J$31:$J$130,L$29,$F$31:$F$130)))))</f>
        <v/>
      </c>
      <c r="M125" s="149" t="str">
        <f t="shared" si="201"/>
        <v/>
      </c>
      <c r="N125" s="149" t="str">
        <f t="shared" si="201"/>
        <v/>
      </c>
      <c r="O125" s="149" t="str">
        <f t="shared" si="201"/>
        <v/>
      </c>
      <c r="P125" s="149" t="str">
        <f t="shared" si="201"/>
        <v/>
      </c>
      <c r="Q125" s="149" t="str">
        <f t="shared" si="201"/>
        <v/>
      </c>
      <c r="R125" s="149" t="str">
        <f t="shared" si="201"/>
        <v/>
      </c>
      <c r="S125" s="149" t="str">
        <f t="shared" si="201"/>
        <v/>
      </c>
      <c r="T125" s="149" t="str">
        <f t="shared" si="201"/>
        <v/>
      </c>
      <c r="U125" s="149" t="str">
        <f t="shared" si="201"/>
        <v/>
      </c>
      <c r="V125" s="149" t="str">
        <f t="shared" si="201"/>
        <v/>
      </c>
      <c r="W125" s="149" t="str">
        <f t="shared" si="201"/>
        <v/>
      </c>
      <c r="X125" s="149" t="str">
        <f t="shared" si="201"/>
        <v/>
      </c>
      <c r="Y125" s="149" t="str">
        <f t="shared" si="201"/>
        <v/>
      </c>
      <c r="Z125" s="149" t="str">
        <f t="shared" si="201"/>
        <v/>
      </c>
      <c r="AA125" s="149" t="str">
        <f t="shared" si="201"/>
        <v/>
      </c>
      <c r="AB125" s="149" t="str">
        <f t="shared" si="201"/>
        <v/>
      </c>
      <c r="AC125" s="149" t="str">
        <f t="shared" si="201"/>
        <v/>
      </c>
      <c r="AD125" s="149" t="str">
        <f t="shared" si="201"/>
        <v/>
      </c>
      <c r="AE125" s="149" t="str">
        <f t="shared" si="201"/>
        <v/>
      </c>
      <c r="AF125" s="149" t="str">
        <f t="shared" si="201"/>
        <v/>
      </c>
      <c r="AG125" s="149" t="str">
        <f t="shared" si="201"/>
        <v/>
      </c>
      <c r="AH125" s="149" t="str">
        <f t="shared" si="201"/>
        <v/>
      </c>
      <c r="AI125" s="149" t="str">
        <f t="shared" si="201"/>
        <v/>
      </c>
      <c r="AJ125" s="149" t="str">
        <f t="shared" si="201"/>
        <v/>
      </c>
      <c r="AK125" s="149" t="str">
        <f t="shared" si="201"/>
        <v/>
      </c>
      <c r="AL125" s="149" t="str">
        <f t="shared" si="201"/>
        <v/>
      </c>
      <c r="AM125" s="149" t="str">
        <f t="shared" si="201"/>
        <v/>
      </c>
      <c r="AN125" s="149" t="str">
        <f t="shared" si="201"/>
        <v/>
      </c>
      <c r="AO125" s="149" t="str">
        <f t="shared" si="201"/>
        <v/>
      </c>
      <c r="AP125" s="149" t="str">
        <f t="shared" si="201"/>
        <v/>
      </c>
      <c r="AQ125" s="149" t="str">
        <f t="shared" si="201"/>
        <v/>
      </c>
      <c r="AR125" s="149" t="str">
        <f t="shared" ref="AR125:BR125" si="202">IF($C125="","",IF($J125=AR$29,AQ125,AQ125+SUMIF($J$31:$J$130,AR$29,$E$31:$E$130)*($F125/(SUM($F$31:$F$130)-SUMIF($J$31:$J$130,AR$29,$F$31:$F$130)))))</f>
        <v/>
      </c>
      <c r="AS125" s="149" t="str">
        <f t="shared" si="202"/>
        <v/>
      </c>
      <c r="AT125" s="149" t="str">
        <f t="shared" si="202"/>
        <v/>
      </c>
      <c r="AU125" s="149" t="str">
        <f t="shared" si="202"/>
        <v/>
      </c>
      <c r="AV125" s="149" t="str">
        <f t="shared" si="202"/>
        <v/>
      </c>
      <c r="AW125" s="149" t="str">
        <f t="shared" si="202"/>
        <v/>
      </c>
      <c r="AX125" s="149" t="str">
        <f t="shared" si="202"/>
        <v/>
      </c>
      <c r="AY125" s="149" t="str">
        <f t="shared" si="202"/>
        <v/>
      </c>
      <c r="AZ125" s="149" t="str">
        <f t="shared" si="202"/>
        <v/>
      </c>
      <c r="BA125" s="149" t="str">
        <f t="shared" si="202"/>
        <v/>
      </c>
      <c r="BB125" s="149" t="str">
        <f t="shared" si="202"/>
        <v/>
      </c>
      <c r="BC125" s="149" t="str">
        <f t="shared" si="202"/>
        <v/>
      </c>
      <c r="BD125" s="149" t="str">
        <f t="shared" si="202"/>
        <v/>
      </c>
      <c r="BE125" s="149" t="str">
        <f t="shared" si="202"/>
        <v/>
      </c>
      <c r="BF125" s="149" t="str">
        <f t="shared" si="202"/>
        <v/>
      </c>
      <c r="BG125" s="149" t="str">
        <f t="shared" si="202"/>
        <v/>
      </c>
      <c r="BH125" s="149" t="str">
        <f t="shared" si="202"/>
        <v/>
      </c>
      <c r="BI125" s="149" t="str">
        <f t="shared" si="202"/>
        <v/>
      </c>
      <c r="BJ125" s="149" t="str">
        <f t="shared" si="202"/>
        <v/>
      </c>
      <c r="BK125" s="149" t="str">
        <f t="shared" si="202"/>
        <v/>
      </c>
      <c r="BL125" s="149" t="str">
        <f t="shared" si="202"/>
        <v/>
      </c>
      <c r="BM125" s="149" t="str">
        <f t="shared" si="202"/>
        <v/>
      </c>
      <c r="BN125" s="149" t="str">
        <f t="shared" si="202"/>
        <v/>
      </c>
      <c r="BO125" s="149" t="str">
        <f t="shared" si="202"/>
        <v/>
      </c>
      <c r="BP125" s="149" t="str">
        <f t="shared" si="202"/>
        <v/>
      </c>
      <c r="BQ125" s="149" t="str">
        <f t="shared" si="202"/>
        <v/>
      </c>
      <c r="BR125" s="149" t="str">
        <f t="shared" si="202"/>
        <v/>
      </c>
    </row>
    <row r="126" spans="2:70" hidden="1" x14ac:dyDescent="0.3">
      <c r="B126" s="142" t="str">
        <f t="shared" si="141"/>
        <v/>
      </c>
      <c r="C126" s="143" t="str">
        <f>'קיזוזים בגין איחורים'!C126</f>
        <v/>
      </c>
      <c r="D126" s="132" t="str">
        <f>'קיזוזים בגין איחורים'!H126</f>
        <v/>
      </c>
      <c r="E126" s="144"/>
      <c r="F126" s="145" t="str">
        <f t="shared" si="2"/>
        <v/>
      </c>
      <c r="G126" s="146" t="str">
        <f t="shared" si="142"/>
        <v/>
      </c>
      <c r="I126" s="147">
        <f t="shared" ca="1" si="137"/>
        <v>0</v>
      </c>
      <c r="J126" s="148">
        <f ca="1">IF(I126=1,MAX($J$30:J125)+1,0)</f>
        <v>0</v>
      </c>
      <c r="K126" s="149" t="str">
        <f t="shared" si="138"/>
        <v/>
      </c>
      <c r="L126" s="149" t="str">
        <f t="shared" ref="L126:AQ126" si="203">IF($C126="","",IF($J126=L$29,K126,K126+SUMIF($J$31:$J$130,L$29,$E$31:$E$130)*($F126/(SUM($F$31:$F$130)-SUMIF($J$31:$J$130,L$29,$F$31:$F$130)))))</f>
        <v/>
      </c>
      <c r="M126" s="149" t="str">
        <f t="shared" si="203"/>
        <v/>
      </c>
      <c r="N126" s="149" t="str">
        <f t="shared" si="203"/>
        <v/>
      </c>
      <c r="O126" s="149" t="str">
        <f t="shared" si="203"/>
        <v/>
      </c>
      <c r="P126" s="149" t="str">
        <f t="shared" si="203"/>
        <v/>
      </c>
      <c r="Q126" s="149" t="str">
        <f t="shared" si="203"/>
        <v/>
      </c>
      <c r="R126" s="149" t="str">
        <f t="shared" si="203"/>
        <v/>
      </c>
      <c r="S126" s="149" t="str">
        <f t="shared" si="203"/>
        <v/>
      </c>
      <c r="T126" s="149" t="str">
        <f t="shared" si="203"/>
        <v/>
      </c>
      <c r="U126" s="149" t="str">
        <f t="shared" si="203"/>
        <v/>
      </c>
      <c r="V126" s="149" t="str">
        <f t="shared" si="203"/>
        <v/>
      </c>
      <c r="W126" s="149" t="str">
        <f t="shared" si="203"/>
        <v/>
      </c>
      <c r="X126" s="149" t="str">
        <f t="shared" si="203"/>
        <v/>
      </c>
      <c r="Y126" s="149" t="str">
        <f t="shared" si="203"/>
        <v/>
      </c>
      <c r="Z126" s="149" t="str">
        <f t="shared" si="203"/>
        <v/>
      </c>
      <c r="AA126" s="149" t="str">
        <f t="shared" si="203"/>
        <v/>
      </c>
      <c r="AB126" s="149" t="str">
        <f t="shared" si="203"/>
        <v/>
      </c>
      <c r="AC126" s="149" t="str">
        <f t="shared" si="203"/>
        <v/>
      </c>
      <c r="AD126" s="149" t="str">
        <f t="shared" si="203"/>
        <v/>
      </c>
      <c r="AE126" s="149" t="str">
        <f t="shared" si="203"/>
        <v/>
      </c>
      <c r="AF126" s="149" t="str">
        <f t="shared" si="203"/>
        <v/>
      </c>
      <c r="AG126" s="149" t="str">
        <f t="shared" si="203"/>
        <v/>
      </c>
      <c r="AH126" s="149" t="str">
        <f t="shared" si="203"/>
        <v/>
      </c>
      <c r="AI126" s="149" t="str">
        <f t="shared" si="203"/>
        <v/>
      </c>
      <c r="AJ126" s="149" t="str">
        <f t="shared" si="203"/>
        <v/>
      </c>
      <c r="AK126" s="149" t="str">
        <f t="shared" si="203"/>
        <v/>
      </c>
      <c r="AL126" s="149" t="str">
        <f t="shared" si="203"/>
        <v/>
      </c>
      <c r="AM126" s="149" t="str">
        <f t="shared" si="203"/>
        <v/>
      </c>
      <c r="AN126" s="149" t="str">
        <f t="shared" si="203"/>
        <v/>
      </c>
      <c r="AO126" s="149" t="str">
        <f t="shared" si="203"/>
        <v/>
      </c>
      <c r="AP126" s="149" t="str">
        <f t="shared" si="203"/>
        <v/>
      </c>
      <c r="AQ126" s="149" t="str">
        <f t="shared" si="203"/>
        <v/>
      </c>
      <c r="AR126" s="149" t="str">
        <f t="shared" ref="AR126:BR126" si="204">IF($C126="","",IF($J126=AR$29,AQ126,AQ126+SUMIF($J$31:$J$130,AR$29,$E$31:$E$130)*($F126/(SUM($F$31:$F$130)-SUMIF($J$31:$J$130,AR$29,$F$31:$F$130)))))</f>
        <v/>
      </c>
      <c r="AS126" s="149" t="str">
        <f t="shared" si="204"/>
        <v/>
      </c>
      <c r="AT126" s="149" t="str">
        <f t="shared" si="204"/>
        <v/>
      </c>
      <c r="AU126" s="149" t="str">
        <f t="shared" si="204"/>
        <v/>
      </c>
      <c r="AV126" s="149" t="str">
        <f t="shared" si="204"/>
        <v/>
      </c>
      <c r="AW126" s="149" t="str">
        <f t="shared" si="204"/>
        <v/>
      </c>
      <c r="AX126" s="149" t="str">
        <f t="shared" si="204"/>
        <v/>
      </c>
      <c r="AY126" s="149" t="str">
        <f t="shared" si="204"/>
        <v/>
      </c>
      <c r="AZ126" s="149" t="str">
        <f t="shared" si="204"/>
        <v/>
      </c>
      <c r="BA126" s="149" t="str">
        <f t="shared" si="204"/>
        <v/>
      </c>
      <c r="BB126" s="149" t="str">
        <f t="shared" si="204"/>
        <v/>
      </c>
      <c r="BC126" s="149" t="str">
        <f t="shared" si="204"/>
        <v/>
      </c>
      <c r="BD126" s="149" t="str">
        <f t="shared" si="204"/>
        <v/>
      </c>
      <c r="BE126" s="149" t="str">
        <f t="shared" si="204"/>
        <v/>
      </c>
      <c r="BF126" s="149" t="str">
        <f t="shared" si="204"/>
        <v/>
      </c>
      <c r="BG126" s="149" t="str">
        <f t="shared" si="204"/>
        <v/>
      </c>
      <c r="BH126" s="149" t="str">
        <f t="shared" si="204"/>
        <v/>
      </c>
      <c r="BI126" s="149" t="str">
        <f t="shared" si="204"/>
        <v/>
      </c>
      <c r="BJ126" s="149" t="str">
        <f t="shared" si="204"/>
        <v/>
      </c>
      <c r="BK126" s="149" t="str">
        <f t="shared" si="204"/>
        <v/>
      </c>
      <c r="BL126" s="149" t="str">
        <f t="shared" si="204"/>
        <v/>
      </c>
      <c r="BM126" s="149" t="str">
        <f t="shared" si="204"/>
        <v/>
      </c>
      <c r="BN126" s="149" t="str">
        <f t="shared" si="204"/>
        <v/>
      </c>
      <c r="BO126" s="149" t="str">
        <f t="shared" si="204"/>
        <v/>
      </c>
      <c r="BP126" s="149" t="str">
        <f t="shared" si="204"/>
        <v/>
      </c>
      <c r="BQ126" s="149" t="str">
        <f t="shared" si="204"/>
        <v/>
      </c>
      <c r="BR126" s="149" t="str">
        <f t="shared" si="204"/>
        <v/>
      </c>
    </row>
    <row r="127" spans="2:70" hidden="1" x14ac:dyDescent="0.3">
      <c r="B127" s="142" t="str">
        <f t="shared" si="141"/>
        <v/>
      </c>
      <c r="C127" s="143" t="str">
        <f>'קיזוזים בגין איחורים'!C127</f>
        <v/>
      </c>
      <c r="D127" s="132" t="str">
        <f>'קיזוזים בגין איחורים'!H127</f>
        <v/>
      </c>
      <c r="E127" s="144"/>
      <c r="F127" s="145" t="str">
        <f t="shared" si="2"/>
        <v/>
      </c>
      <c r="G127" s="146" t="str">
        <f t="shared" si="142"/>
        <v/>
      </c>
      <c r="I127" s="147">
        <f t="shared" ca="1" si="137"/>
        <v>0</v>
      </c>
      <c r="J127" s="148">
        <f ca="1">IF(I127=1,MAX($J$30:J126)+1,0)</f>
        <v>0</v>
      </c>
      <c r="K127" s="149" t="str">
        <f t="shared" si="138"/>
        <v/>
      </c>
      <c r="L127" s="149" t="str">
        <f t="shared" ref="L127:AQ127" si="205">IF($C127="","",IF($J127=L$29,K127,K127+SUMIF($J$31:$J$130,L$29,$E$31:$E$130)*($F127/(SUM($F$31:$F$130)-SUMIF($J$31:$J$130,L$29,$F$31:$F$130)))))</f>
        <v/>
      </c>
      <c r="M127" s="149" t="str">
        <f t="shared" si="205"/>
        <v/>
      </c>
      <c r="N127" s="149" t="str">
        <f t="shared" si="205"/>
        <v/>
      </c>
      <c r="O127" s="149" t="str">
        <f t="shared" si="205"/>
        <v/>
      </c>
      <c r="P127" s="149" t="str">
        <f t="shared" si="205"/>
        <v/>
      </c>
      <c r="Q127" s="149" t="str">
        <f t="shared" si="205"/>
        <v/>
      </c>
      <c r="R127" s="149" t="str">
        <f t="shared" si="205"/>
        <v/>
      </c>
      <c r="S127" s="149" t="str">
        <f t="shared" si="205"/>
        <v/>
      </c>
      <c r="T127" s="149" t="str">
        <f t="shared" si="205"/>
        <v/>
      </c>
      <c r="U127" s="149" t="str">
        <f t="shared" si="205"/>
        <v/>
      </c>
      <c r="V127" s="149" t="str">
        <f t="shared" si="205"/>
        <v/>
      </c>
      <c r="W127" s="149" t="str">
        <f t="shared" si="205"/>
        <v/>
      </c>
      <c r="X127" s="149" t="str">
        <f t="shared" si="205"/>
        <v/>
      </c>
      <c r="Y127" s="149" t="str">
        <f t="shared" si="205"/>
        <v/>
      </c>
      <c r="Z127" s="149" t="str">
        <f t="shared" si="205"/>
        <v/>
      </c>
      <c r="AA127" s="149" t="str">
        <f t="shared" si="205"/>
        <v/>
      </c>
      <c r="AB127" s="149" t="str">
        <f t="shared" si="205"/>
        <v/>
      </c>
      <c r="AC127" s="149" t="str">
        <f t="shared" si="205"/>
        <v/>
      </c>
      <c r="AD127" s="149" t="str">
        <f t="shared" si="205"/>
        <v/>
      </c>
      <c r="AE127" s="149" t="str">
        <f t="shared" si="205"/>
        <v/>
      </c>
      <c r="AF127" s="149" t="str">
        <f t="shared" si="205"/>
        <v/>
      </c>
      <c r="AG127" s="149" t="str">
        <f t="shared" si="205"/>
        <v/>
      </c>
      <c r="AH127" s="149" t="str">
        <f t="shared" si="205"/>
        <v/>
      </c>
      <c r="AI127" s="149" t="str">
        <f t="shared" si="205"/>
        <v/>
      </c>
      <c r="AJ127" s="149" t="str">
        <f t="shared" si="205"/>
        <v/>
      </c>
      <c r="AK127" s="149" t="str">
        <f t="shared" si="205"/>
        <v/>
      </c>
      <c r="AL127" s="149" t="str">
        <f t="shared" si="205"/>
        <v/>
      </c>
      <c r="AM127" s="149" t="str">
        <f t="shared" si="205"/>
        <v/>
      </c>
      <c r="AN127" s="149" t="str">
        <f t="shared" si="205"/>
        <v/>
      </c>
      <c r="AO127" s="149" t="str">
        <f t="shared" si="205"/>
        <v/>
      </c>
      <c r="AP127" s="149" t="str">
        <f t="shared" si="205"/>
        <v/>
      </c>
      <c r="AQ127" s="149" t="str">
        <f t="shared" si="205"/>
        <v/>
      </c>
      <c r="AR127" s="149" t="str">
        <f t="shared" ref="AR127:BR127" si="206">IF($C127="","",IF($J127=AR$29,AQ127,AQ127+SUMIF($J$31:$J$130,AR$29,$E$31:$E$130)*($F127/(SUM($F$31:$F$130)-SUMIF($J$31:$J$130,AR$29,$F$31:$F$130)))))</f>
        <v/>
      </c>
      <c r="AS127" s="149" t="str">
        <f t="shared" si="206"/>
        <v/>
      </c>
      <c r="AT127" s="149" t="str">
        <f t="shared" si="206"/>
        <v/>
      </c>
      <c r="AU127" s="149" t="str">
        <f t="shared" si="206"/>
        <v/>
      </c>
      <c r="AV127" s="149" t="str">
        <f t="shared" si="206"/>
        <v/>
      </c>
      <c r="AW127" s="149" t="str">
        <f t="shared" si="206"/>
        <v/>
      </c>
      <c r="AX127" s="149" t="str">
        <f t="shared" si="206"/>
        <v/>
      </c>
      <c r="AY127" s="149" t="str">
        <f t="shared" si="206"/>
        <v/>
      </c>
      <c r="AZ127" s="149" t="str">
        <f t="shared" si="206"/>
        <v/>
      </c>
      <c r="BA127" s="149" t="str">
        <f t="shared" si="206"/>
        <v/>
      </c>
      <c r="BB127" s="149" t="str">
        <f t="shared" si="206"/>
        <v/>
      </c>
      <c r="BC127" s="149" t="str">
        <f t="shared" si="206"/>
        <v/>
      </c>
      <c r="BD127" s="149" t="str">
        <f t="shared" si="206"/>
        <v/>
      </c>
      <c r="BE127" s="149" t="str">
        <f t="shared" si="206"/>
        <v/>
      </c>
      <c r="BF127" s="149" t="str">
        <f t="shared" si="206"/>
        <v/>
      </c>
      <c r="BG127" s="149" t="str">
        <f t="shared" si="206"/>
        <v/>
      </c>
      <c r="BH127" s="149" t="str">
        <f t="shared" si="206"/>
        <v/>
      </c>
      <c r="BI127" s="149" t="str">
        <f t="shared" si="206"/>
        <v/>
      </c>
      <c r="BJ127" s="149" t="str">
        <f t="shared" si="206"/>
        <v/>
      </c>
      <c r="BK127" s="149" t="str">
        <f t="shared" si="206"/>
        <v/>
      </c>
      <c r="BL127" s="149" t="str">
        <f t="shared" si="206"/>
        <v/>
      </c>
      <c r="BM127" s="149" t="str">
        <f t="shared" si="206"/>
        <v/>
      </c>
      <c r="BN127" s="149" t="str">
        <f t="shared" si="206"/>
        <v/>
      </c>
      <c r="BO127" s="149" t="str">
        <f t="shared" si="206"/>
        <v/>
      </c>
      <c r="BP127" s="149" t="str">
        <f t="shared" si="206"/>
        <v/>
      </c>
      <c r="BQ127" s="149" t="str">
        <f t="shared" si="206"/>
        <v/>
      </c>
      <c r="BR127" s="149" t="str">
        <f t="shared" si="206"/>
        <v/>
      </c>
    </row>
    <row r="128" spans="2:70" hidden="1" x14ac:dyDescent="0.3">
      <c r="B128" s="142" t="str">
        <f t="shared" si="141"/>
        <v/>
      </c>
      <c r="C128" s="143" t="str">
        <f>'קיזוזים בגין איחורים'!C128</f>
        <v/>
      </c>
      <c r="D128" s="132" t="str">
        <f>'קיזוזים בגין איחורים'!H128</f>
        <v/>
      </c>
      <c r="E128" s="144"/>
      <c r="F128" s="145" t="str">
        <f t="shared" si="2"/>
        <v/>
      </c>
      <c r="G128" s="146" t="str">
        <f t="shared" si="142"/>
        <v/>
      </c>
      <c r="I128" s="147">
        <f t="shared" ca="1" si="137"/>
        <v>0</v>
      </c>
      <c r="J128" s="148">
        <f ca="1">IF(I128=1,MAX($J$30:J127)+1,0)</f>
        <v>0</v>
      </c>
      <c r="K128" s="149" t="str">
        <f t="shared" si="138"/>
        <v/>
      </c>
      <c r="L128" s="149" t="str">
        <f t="shared" ref="L128:AQ128" si="207">IF($C128="","",IF($J128=L$29,K128,K128+SUMIF($J$31:$J$130,L$29,$E$31:$E$130)*($F128/(SUM($F$31:$F$130)-SUMIF($J$31:$J$130,L$29,$F$31:$F$130)))))</f>
        <v/>
      </c>
      <c r="M128" s="149" t="str">
        <f t="shared" si="207"/>
        <v/>
      </c>
      <c r="N128" s="149" t="str">
        <f t="shared" si="207"/>
        <v/>
      </c>
      <c r="O128" s="149" t="str">
        <f t="shared" si="207"/>
        <v/>
      </c>
      <c r="P128" s="149" t="str">
        <f t="shared" si="207"/>
        <v/>
      </c>
      <c r="Q128" s="149" t="str">
        <f t="shared" si="207"/>
        <v/>
      </c>
      <c r="R128" s="149" t="str">
        <f t="shared" si="207"/>
        <v/>
      </c>
      <c r="S128" s="149" t="str">
        <f t="shared" si="207"/>
        <v/>
      </c>
      <c r="T128" s="149" t="str">
        <f t="shared" si="207"/>
        <v/>
      </c>
      <c r="U128" s="149" t="str">
        <f t="shared" si="207"/>
        <v/>
      </c>
      <c r="V128" s="149" t="str">
        <f t="shared" si="207"/>
        <v/>
      </c>
      <c r="W128" s="149" t="str">
        <f t="shared" si="207"/>
        <v/>
      </c>
      <c r="X128" s="149" t="str">
        <f t="shared" si="207"/>
        <v/>
      </c>
      <c r="Y128" s="149" t="str">
        <f t="shared" si="207"/>
        <v/>
      </c>
      <c r="Z128" s="149" t="str">
        <f t="shared" si="207"/>
        <v/>
      </c>
      <c r="AA128" s="149" t="str">
        <f t="shared" si="207"/>
        <v/>
      </c>
      <c r="AB128" s="149" t="str">
        <f t="shared" si="207"/>
        <v/>
      </c>
      <c r="AC128" s="149" t="str">
        <f t="shared" si="207"/>
        <v/>
      </c>
      <c r="AD128" s="149" t="str">
        <f t="shared" si="207"/>
        <v/>
      </c>
      <c r="AE128" s="149" t="str">
        <f t="shared" si="207"/>
        <v/>
      </c>
      <c r="AF128" s="149" t="str">
        <f t="shared" si="207"/>
        <v/>
      </c>
      <c r="AG128" s="149" t="str">
        <f t="shared" si="207"/>
        <v/>
      </c>
      <c r="AH128" s="149" t="str">
        <f t="shared" si="207"/>
        <v/>
      </c>
      <c r="AI128" s="149" t="str">
        <f t="shared" si="207"/>
        <v/>
      </c>
      <c r="AJ128" s="149" t="str">
        <f t="shared" si="207"/>
        <v/>
      </c>
      <c r="AK128" s="149" t="str">
        <f t="shared" si="207"/>
        <v/>
      </c>
      <c r="AL128" s="149" t="str">
        <f t="shared" si="207"/>
        <v/>
      </c>
      <c r="AM128" s="149" t="str">
        <f t="shared" si="207"/>
        <v/>
      </c>
      <c r="AN128" s="149" t="str">
        <f t="shared" si="207"/>
        <v/>
      </c>
      <c r="AO128" s="149" t="str">
        <f t="shared" si="207"/>
        <v/>
      </c>
      <c r="AP128" s="149" t="str">
        <f t="shared" si="207"/>
        <v/>
      </c>
      <c r="AQ128" s="149" t="str">
        <f t="shared" si="207"/>
        <v/>
      </c>
      <c r="AR128" s="149" t="str">
        <f t="shared" ref="AR128:BR128" si="208">IF($C128="","",IF($J128=AR$29,AQ128,AQ128+SUMIF($J$31:$J$130,AR$29,$E$31:$E$130)*($F128/(SUM($F$31:$F$130)-SUMIF($J$31:$J$130,AR$29,$F$31:$F$130)))))</f>
        <v/>
      </c>
      <c r="AS128" s="149" t="str">
        <f t="shared" si="208"/>
        <v/>
      </c>
      <c r="AT128" s="149" t="str">
        <f t="shared" si="208"/>
        <v/>
      </c>
      <c r="AU128" s="149" t="str">
        <f t="shared" si="208"/>
        <v/>
      </c>
      <c r="AV128" s="149" t="str">
        <f t="shared" si="208"/>
        <v/>
      </c>
      <c r="AW128" s="149" t="str">
        <f t="shared" si="208"/>
        <v/>
      </c>
      <c r="AX128" s="149" t="str">
        <f t="shared" si="208"/>
        <v/>
      </c>
      <c r="AY128" s="149" t="str">
        <f t="shared" si="208"/>
        <v/>
      </c>
      <c r="AZ128" s="149" t="str">
        <f t="shared" si="208"/>
        <v/>
      </c>
      <c r="BA128" s="149" t="str">
        <f t="shared" si="208"/>
        <v/>
      </c>
      <c r="BB128" s="149" t="str">
        <f t="shared" si="208"/>
        <v/>
      </c>
      <c r="BC128" s="149" t="str">
        <f t="shared" si="208"/>
        <v/>
      </c>
      <c r="BD128" s="149" t="str">
        <f t="shared" si="208"/>
        <v/>
      </c>
      <c r="BE128" s="149" t="str">
        <f t="shared" si="208"/>
        <v/>
      </c>
      <c r="BF128" s="149" t="str">
        <f t="shared" si="208"/>
        <v/>
      </c>
      <c r="BG128" s="149" t="str">
        <f t="shared" si="208"/>
        <v/>
      </c>
      <c r="BH128" s="149" t="str">
        <f t="shared" si="208"/>
        <v/>
      </c>
      <c r="BI128" s="149" t="str">
        <f t="shared" si="208"/>
        <v/>
      </c>
      <c r="BJ128" s="149" t="str">
        <f t="shared" si="208"/>
        <v/>
      </c>
      <c r="BK128" s="149" t="str">
        <f t="shared" si="208"/>
        <v/>
      </c>
      <c r="BL128" s="149" t="str">
        <f t="shared" si="208"/>
        <v/>
      </c>
      <c r="BM128" s="149" t="str">
        <f t="shared" si="208"/>
        <v/>
      </c>
      <c r="BN128" s="149" t="str">
        <f t="shared" si="208"/>
        <v/>
      </c>
      <c r="BO128" s="149" t="str">
        <f t="shared" si="208"/>
        <v/>
      </c>
      <c r="BP128" s="149" t="str">
        <f t="shared" si="208"/>
        <v/>
      </c>
      <c r="BQ128" s="149" t="str">
        <f t="shared" si="208"/>
        <v/>
      </c>
      <c r="BR128" s="149" t="str">
        <f t="shared" si="208"/>
        <v/>
      </c>
    </row>
    <row r="129" spans="2:70" hidden="1" x14ac:dyDescent="0.3">
      <c r="B129" s="142" t="str">
        <f t="shared" si="141"/>
        <v/>
      </c>
      <c r="C129" s="143" t="str">
        <f>'קיזוזים בגין איחורים'!C129</f>
        <v/>
      </c>
      <c r="D129" s="132" t="str">
        <f>'קיזוזים בגין איחורים'!H129</f>
        <v/>
      </c>
      <c r="E129" s="144"/>
      <c r="F129" s="145" t="str">
        <f t="shared" si="2"/>
        <v/>
      </c>
      <c r="G129" s="146" t="str">
        <f t="shared" si="142"/>
        <v/>
      </c>
      <c r="I129" s="147">
        <f t="shared" ca="1" si="137"/>
        <v>0</v>
      </c>
      <c r="J129" s="148">
        <f ca="1">IF(I129=1,MAX($J$30:J128)+1,0)</f>
        <v>0</v>
      </c>
      <c r="K129" s="149" t="str">
        <f t="shared" si="138"/>
        <v/>
      </c>
      <c r="L129" s="149" t="str">
        <f t="shared" ref="L129:AQ129" si="209">IF($C129="","",IF($J129=L$29,K129,K129+SUMIF($J$31:$J$130,L$29,$E$31:$E$130)*($F129/(SUM($F$31:$F$130)-SUMIF($J$31:$J$130,L$29,$F$31:$F$130)))))</f>
        <v/>
      </c>
      <c r="M129" s="149" t="str">
        <f t="shared" si="209"/>
        <v/>
      </c>
      <c r="N129" s="149" t="str">
        <f t="shared" si="209"/>
        <v/>
      </c>
      <c r="O129" s="149" t="str">
        <f t="shared" si="209"/>
        <v/>
      </c>
      <c r="P129" s="149" t="str">
        <f t="shared" si="209"/>
        <v/>
      </c>
      <c r="Q129" s="149" t="str">
        <f t="shared" si="209"/>
        <v/>
      </c>
      <c r="R129" s="149" t="str">
        <f t="shared" si="209"/>
        <v/>
      </c>
      <c r="S129" s="149" t="str">
        <f t="shared" si="209"/>
        <v/>
      </c>
      <c r="T129" s="149" t="str">
        <f t="shared" si="209"/>
        <v/>
      </c>
      <c r="U129" s="149" t="str">
        <f t="shared" si="209"/>
        <v/>
      </c>
      <c r="V129" s="149" t="str">
        <f t="shared" si="209"/>
        <v/>
      </c>
      <c r="W129" s="149" t="str">
        <f t="shared" si="209"/>
        <v/>
      </c>
      <c r="X129" s="149" t="str">
        <f t="shared" si="209"/>
        <v/>
      </c>
      <c r="Y129" s="149" t="str">
        <f t="shared" si="209"/>
        <v/>
      </c>
      <c r="Z129" s="149" t="str">
        <f t="shared" si="209"/>
        <v/>
      </c>
      <c r="AA129" s="149" t="str">
        <f t="shared" si="209"/>
        <v/>
      </c>
      <c r="AB129" s="149" t="str">
        <f t="shared" si="209"/>
        <v/>
      </c>
      <c r="AC129" s="149" t="str">
        <f t="shared" si="209"/>
        <v/>
      </c>
      <c r="AD129" s="149" t="str">
        <f t="shared" si="209"/>
        <v/>
      </c>
      <c r="AE129" s="149" t="str">
        <f t="shared" si="209"/>
        <v/>
      </c>
      <c r="AF129" s="149" t="str">
        <f t="shared" si="209"/>
        <v/>
      </c>
      <c r="AG129" s="149" t="str">
        <f t="shared" si="209"/>
        <v/>
      </c>
      <c r="AH129" s="149" t="str">
        <f t="shared" si="209"/>
        <v/>
      </c>
      <c r="AI129" s="149" t="str">
        <f t="shared" si="209"/>
        <v/>
      </c>
      <c r="AJ129" s="149" t="str">
        <f t="shared" si="209"/>
        <v/>
      </c>
      <c r="AK129" s="149" t="str">
        <f t="shared" si="209"/>
        <v/>
      </c>
      <c r="AL129" s="149" t="str">
        <f t="shared" si="209"/>
        <v/>
      </c>
      <c r="AM129" s="149" t="str">
        <f t="shared" si="209"/>
        <v/>
      </c>
      <c r="AN129" s="149" t="str">
        <f t="shared" si="209"/>
        <v/>
      </c>
      <c r="AO129" s="149" t="str">
        <f t="shared" si="209"/>
        <v/>
      </c>
      <c r="AP129" s="149" t="str">
        <f t="shared" si="209"/>
        <v/>
      </c>
      <c r="AQ129" s="149" t="str">
        <f t="shared" si="209"/>
        <v/>
      </c>
      <c r="AR129" s="149" t="str">
        <f t="shared" ref="AR129:BR129" si="210">IF($C129="","",IF($J129=AR$29,AQ129,AQ129+SUMIF($J$31:$J$130,AR$29,$E$31:$E$130)*($F129/(SUM($F$31:$F$130)-SUMIF($J$31:$J$130,AR$29,$F$31:$F$130)))))</f>
        <v/>
      </c>
      <c r="AS129" s="149" t="str">
        <f t="shared" si="210"/>
        <v/>
      </c>
      <c r="AT129" s="149" t="str">
        <f t="shared" si="210"/>
        <v/>
      </c>
      <c r="AU129" s="149" t="str">
        <f t="shared" si="210"/>
        <v/>
      </c>
      <c r="AV129" s="149" t="str">
        <f t="shared" si="210"/>
        <v/>
      </c>
      <c r="AW129" s="149" t="str">
        <f t="shared" si="210"/>
        <v/>
      </c>
      <c r="AX129" s="149" t="str">
        <f t="shared" si="210"/>
        <v/>
      </c>
      <c r="AY129" s="149" t="str">
        <f t="shared" si="210"/>
        <v/>
      </c>
      <c r="AZ129" s="149" t="str">
        <f t="shared" si="210"/>
        <v/>
      </c>
      <c r="BA129" s="149" t="str">
        <f t="shared" si="210"/>
        <v/>
      </c>
      <c r="BB129" s="149" t="str">
        <f t="shared" si="210"/>
        <v/>
      </c>
      <c r="BC129" s="149" t="str">
        <f t="shared" si="210"/>
        <v/>
      </c>
      <c r="BD129" s="149" t="str">
        <f t="shared" si="210"/>
        <v/>
      </c>
      <c r="BE129" s="149" t="str">
        <f t="shared" si="210"/>
        <v/>
      </c>
      <c r="BF129" s="149" t="str">
        <f t="shared" si="210"/>
        <v/>
      </c>
      <c r="BG129" s="149" t="str">
        <f t="shared" si="210"/>
        <v/>
      </c>
      <c r="BH129" s="149" t="str">
        <f t="shared" si="210"/>
        <v/>
      </c>
      <c r="BI129" s="149" t="str">
        <f t="shared" si="210"/>
        <v/>
      </c>
      <c r="BJ129" s="149" t="str">
        <f t="shared" si="210"/>
        <v/>
      </c>
      <c r="BK129" s="149" t="str">
        <f t="shared" si="210"/>
        <v/>
      </c>
      <c r="BL129" s="149" t="str">
        <f t="shared" si="210"/>
        <v/>
      </c>
      <c r="BM129" s="149" t="str">
        <f t="shared" si="210"/>
        <v/>
      </c>
      <c r="BN129" s="149" t="str">
        <f t="shared" si="210"/>
        <v/>
      </c>
      <c r="BO129" s="149" t="str">
        <f t="shared" si="210"/>
        <v/>
      </c>
      <c r="BP129" s="149" t="str">
        <f t="shared" si="210"/>
        <v/>
      </c>
      <c r="BQ129" s="149" t="str">
        <f t="shared" si="210"/>
        <v/>
      </c>
      <c r="BR129" s="149" t="str">
        <f t="shared" si="210"/>
        <v/>
      </c>
    </row>
    <row r="130" spans="2:70" ht="21" hidden="1" thickBot="1" x14ac:dyDescent="0.35">
      <c r="B130" s="142" t="str">
        <f t="shared" si="141"/>
        <v/>
      </c>
      <c r="C130" s="143" t="str">
        <f>'קיזוזים בגין איחורים'!C130</f>
        <v/>
      </c>
      <c r="D130" s="132" t="str">
        <f>'קיזוזים בגין איחורים'!H130</f>
        <v/>
      </c>
      <c r="E130" s="144"/>
      <c r="F130" s="145" t="str">
        <f t="shared" si="2"/>
        <v/>
      </c>
      <c r="G130" s="146" t="str">
        <f t="shared" si="142"/>
        <v/>
      </c>
      <c r="I130" s="147">
        <f t="shared" ca="1" si="137"/>
        <v>0</v>
      </c>
      <c r="J130" s="148">
        <f ca="1">IF(I130=1,MAX($J$30:J129)+1,0)</f>
        <v>0</v>
      </c>
      <c r="K130" s="149" t="str">
        <f t="shared" si="138"/>
        <v/>
      </c>
      <c r="L130" s="149" t="str">
        <f t="shared" ref="L130:AQ130" si="211">IF($C130="","",IF($J130=L$29,K130,K130+SUMIF($J$31:$J$130,L$29,$E$31:$E$130)*($F130/(SUM($F$31:$F$130)-SUMIF($J$31:$J$130,L$29,$F$31:$F$130)))))</f>
        <v/>
      </c>
      <c r="M130" s="149" t="str">
        <f t="shared" si="211"/>
        <v/>
      </c>
      <c r="N130" s="149" t="str">
        <f t="shared" si="211"/>
        <v/>
      </c>
      <c r="O130" s="149" t="str">
        <f t="shared" si="211"/>
        <v/>
      </c>
      <c r="P130" s="149" t="str">
        <f t="shared" si="211"/>
        <v/>
      </c>
      <c r="Q130" s="149" t="str">
        <f t="shared" si="211"/>
        <v/>
      </c>
      <c r="R130" s="149" t="str">
        <f t="shared" si="211"/>
        <v/>
      </c>
      <c r="S130" s="149" t="str">
        <f t="shared" si="211"/>
        <v/>
      </c>
      <c r="T130" s="149" t="str">
        <f t="shared" si="211"/>
        <v/>
      </c>
      <c r="U130" s="149" t="str">
        <f t="shared" si="211"/>
        <v/>
      </c>
      <c r="V130" s="149" t="str">
        <f t="shared" si="211"/>
        <v/>
      </c>
      <c r="W130" s="149" t="str">
        <f t="shared" si="211"/>
        <v/>
      </c>
      <c r="X130" s="149" t="str">
        <f t="shared" si="211"/>
        <v/>
      </c>
      <c r="Y130" s="149" t="str">
        <f t="shared" si="211"/>
        <v/>
      </c>
      <c r="Z130" s="149" t="str">
        <f t="shared" si="211"/>
        <v/>
      </c>
      <c r="AA130" s="149" t="str">
        <f t="shared" si="211"/>
        <v/>
      </c>
      <c r="AB130" s="149" t="str">
        <f t="shared" si="211"/>
        <v/>
      </c>
      <c r="AC130" s="149" t="str">
        <f t="shared" si="211"/>
        <v/>
      </c>
      <c r="AD130" s="149" t="str">
        <f t="shared" si="211"/>
        <v/>
      </c>
      <c r="AE130" s="149" t="str">
        <f t="shared" si="211"/>
        <v/>
      </c>
      <c r="AF130" s="149" t="str">
        <f t="shared" si="211"/>
        <v/>
      </c>
      <c r="AG130" s="149" t="str">
        <f t="shared" si="211"/>
        <v/>
      </c>
      <c r="AH130" s="149" t="str">
        <f t="shared" si="211"/>
        <v/>
      </c>
      <c r="AI130" s="149" t="str">
        <f t="shared" si="211"/>
        <v/>
      </c>
      <c r="AJ130" s="149" t="str">
        <f t="shared" si="211"/>
        <v/>
      </c>
      <c r="AK130" s="149" t="str">
        <f t="shared" si="211"/>
        <v/>
      </c>
      <c r="AL130" s="149" t="str">
        <f t="shared" si="211"/>
        <v/>
      </c>
      <c r="AM130" s="149" t="str">
        <f t="shared" si="211"/>
        <v/>
      </c>
      <c r="AN130" s="149" t="str">
        <f t="shared" si="211"/>
        <v/>
      </c>
      <c r="AO130" s="149" t="str">
        <f t="shared" si="211"/>
        <v/>
      </c>
      <c r="AP130" s="149" t="str">
        <f t="shared" si="211"/>
        <v/>
      </c>
      <c r="AQ130" s="149" t="str">
        <f t="shared" si="211"/>
        <v/>
      </c>
      <c r="AR130" s="149" t="str">
        <f t="shared" ref="AR130:BR130" si="212">IF($C130="","",IF($J130=AR$29,AQ130,AQ130+SUMIF($J$31:$J$130,AR$29,$E$31:$E$130)*($F130/(SUM($F$31:$F$130)-SUMIF($J$31:$J$130,AR$29,$F$31:$F$130)))))</f>
        <v/>
      </c>
      <c r="AS130" s="149" t="str">
        <f t="shared" si="212"/>
        <v/>
      </c>
      <c r="AT130" s="149" t="str">
        <f t="shared" si="212"/>
        <v/>
      </c>
      <c r="AU130" s="149" t="str">
        <f t="shared" si="212"/>
        <v/>
      </c>
      <c r="AV130" s="149" t="str">
        <f t="shared" si="212"/>
        <v/>
      </c>
      <c r="AW130" s="149" t="str">
        <f t="shared" si="212"/>
        <v/>
      </c>
      <c r="AX130" s="149" t="str">
        <f t="shared" si="212"/>
        <v/>
      </c>
      <c r="AY130" s="149" t="str">
        <f t="shared" si="212"/>
        <v/>
      </c>
      <c r="AZ130" s="149" t="str">
        <f t="shared" si="212"/>
        <v/>
      </c>
      <c r="BA130" s="149" t="str">
        <f t="shared" si="212"/>
        <v/>
      </c>
      <c r="BB130" s="149" t="str">
        <f t="shared" si="212"/>
        <v/>
      </c>
      <c r="BC130" s="149" t="str">
        <f t="shared" si="212"/>
        <v/>
      </c>
      <c r="BD130" s="149" t="str">
        <f t="shared" si="212"/>
        <v/>
      </c>
      <c r="BE130" s="149" t="str">
        <f t="shared" si="212"/>
        <v/>
      </c>
      <c r="BF130" s="149" t="str">
        <f t="shared" si="212"/>
        <v/>
      </c>
      <c r="BG130" s="149" t="str">
        <f t="shared" si="212"/>
        <v/>
      </c>
      <c r="BH130" s="149" t="str">
        <f t="shared" si="212"/>
        <v/>
      </c>
      <c r="BI130" s="149" t="str">
        <f t="shared" si="212"/>
        <v/>
      </c>
      <c r="BJ130" s="149" t="str">
        <f t="shared" si="212"/>
        <v/>
      </c>
      <c r="BK130" s="149" t="str">
        <f t="shared" si="212"/>
        <v/>
      </c>
      <c r="BL130" s="149" t="str">
        <f t="shared" si="212"/>
        <v/>
      </c>
      <c r="BM130" s="149" t="str">
        <f t="shared" si="212"/>
        <v/>
      </c>
      <c r="BN130" s="149" t="str">
        <f t="shared" si="212"/>
        <v/>
      </c>
      <c r="BO130" s="149" t="str">
        <f t="shared" si="212"/>
        <v/>
      </c>
      <c r="BP130" s="149" t="str">
        <f t="shared" si="212"/>
        <v/>
      </c>
      <c r="BQ130" s="149" t="str">
        <f t="shared" si="212"/>
        <v/>
      </c>
      <c r="BR130" s="149" t="str">
        <f t="shared" si="212"/>
        <v/>
      </c>
    </row>
    <row r="131" spans="2:70" ht="21" thickBot="1" x14ac:dyDescent="0.35">
      <c r="B131" s="536" t="s">
        <v>8</v>
      </c>
      <c r="C131" s="536"/>
      <c r="D131" s="137">
        <f ca="1">SUM(D31:D130)</f>
        <v>150000</v>
      </c>
      <c r="E131" s="137">
        <f>SUM(E31:E130)</f>
        <v>0</v>
      </c>
      <c r="F131" s="137">
        <f ca="1">SUM(F31:F130)</f>
        <v>150000</v>
      </c>
      <c r="G131" s="137">
        <f ca="1">SUM(G31:G130)</f>
        <v>150000</v>
      </c>
      <c r="K131" s="140">
        <f t="shared" ref="K131:BR131" ca="1" si="213">SUM(K31:K130)</f>
        <v>150000</v>
      </c>
      <c r="L131" s="140">
        <f t="shared" ca="1" si="213"/>
        <v>150000</v>
      </c>
      <c r="M131" s="140">
        <f t="shared" ca="1" si="213"/>
        <v>150000</v>
      </c>
      <c r="N131" s="140">
        <f t="shared" ca="1" si="213"/>
        <v>150000</v>
      </c>
      <c r="O131" s="140">
        <f t="shared" ca="1" si="213"/>
        <v>150000</v>
      </c>
      <c r="P131" s="140">
        <f t="shared" ca="1" si="213"/>
        <v>150000</v>
      </c>
      <c r="Q131" s="140">
        <f t="shared" ca="1" si="213"/>
        <v>150000</v>
      </c>
      <c r="R131" s="140">
        <f t="shared" ca="1" si="213"/>
        <v>150000</v>
      </c>
      <c r="S131" s="140">
        <f t="shared" ca="1" si="213"/>
        <v>150000</v>
      </c>
      <c r="T131" s="140">
        <f t="shared" ca="1" si="213"/>
        <v>150000</v>
      </c>
      <c r="U131" s="140">
        <f t="shared" ca="1" si="213"/>
        <v>150000</v>
      </c>
      <c r="V131" s="140">
        <f t="shared" ca="1" si="213"/>
        <v>150000</v>
      </c>
      <c r="W131" s="140">
        <f t="shared" ca="1" si="213"/>
        <v>150000</v>
      </c>
      <c r="X131" s="140">
        <f t="shared" ca="1" si="213"/>
        <v>150000</v>
      </c>
      <c r="Y131" s="140">
        <f t="shared" ca="1" si="213"/>
        <v>150000</v>
      </c>
      <c r="Z131" s="140">
        <f t="shared" ca="1" si="213"/>
        <v>150000</v>
      </c>
      <c r="AA131" s="140">
        <f t="shared" ca="1" si="213"/>
        <v>150000</v>
      </c>
      <c r="AB131" s="140">
        <f t="shared" ca="1" si="213"/>
        <v>150000</v>
      </c>
      <c r="AC131" s="140">
        <f t="shared" ca="1" si="213"/>
        <v>150000</v>
      </c>
      <c r="AD131" s="140">
        <f t="shared" ca="1" si="213"/>
        <v>150000</v>
      </c>
      <c r="AE131" s="140">
        <f t="shared" ca="1" si="213"/>
        <v>150000</v>
      </c>
      <c r="AF131" s="140">
        <f t="shared" ca="1" si="213"/>
        <v>150000</v>
      </c>
      <c r="AG131" s="140">
        <f t="shared" ca="1" si="213"/>
        <v>150000</v>
      </c>
      <c r="AH131" s="140">
        <f t="shared" ca="1" si="213"/>
        <v>150000</v>
      </c>
      <c r="AI131" s="140">
        <f t="shared" ca="1" si="213"/>
        <v>150000</v>
      </c>
      <c r="AJ131" s="140">
        <f t="shared" ca="1" si="213"/>
        <v>150000</v>
      </c>
      <c r="AK131" s="140">
        <f t="shared" ca="1" si="213"/>
        <v>150000</v>
      </c>
      <c r="AL131" s="140">
        <f t="shared" ca="1" si="213"/>
        <v>150000</v>
      </c>
      <c r="AM131" s="140">
        <f t="shared" ca="1" si="213"/>
        <v>150000</v>
      </c>
      <c r="AN131" s="140">
        <f t="shared" ca="1" si="213"/>
        <v>150000</v>
      </c>
      <c r="AO131" s="140">
        <f t="shared" ca="1" si="213"/>
        <v>150000</v>
      </c>
      <c r="AP131" s="140">
        <f t="shared" ca="1" si="213"/>
        <v>150000</v>
      </c>
      <c r="AQ131" s="140">
        <f t="shared" ca="1" si="213"/>
        <v>150000</v>
      </c>
      <c r="AR131" s="140">
        <f t="shared" ca="1" si="213"/>
        <v>150000</v>
      </c>
      <c r="AS131" s="140">
        <f t="shared" ca="1" si="213"/>
        <v>150000</v>
      </c>
      <c r="AT131" s="140">
        <f t="shared" ca="1" si="213"/>
        <v>150000</v>
      </c>
      <c r="AU131" s="140">
        <f t="shared" ca="1" si="213"/>
        <v>150000</v>
      </c>
      <c r="AV131" s="140">
        <f t="shared" ca="1" si="213"/>
        <v>150000</v>
      </c>
      <c r="AW131" s="140">
        <f t="shared" ca="1" si="213"/>
        <v>150000</v>
      </c>
      <c r="AX131" s="140">
        <f t="shared" ca="1" si="213"/>
        <v>150000</v>
      </c>
      <c r="AY131" s="140">
        <f t="shared" ca="1" si="213"/>
        <v>150000</v>
      </c>
      <c r="AZ131" s="140">
        <f t="shared" ca="1" si="213"/>
        <v>150000</v>
      </c>
      <c r="BA131" s="140">
        <f t="shared" ca="1" si="213"/>
        <v>150000</v>
      </c>
      <c r="BB131" s="140">
        <f t="shared" ca="1" si="213"/>
        <v>150000</v>
      </c>
      <c r="BC131" s="140">
        <f t="shared" ca="1" si="213"/>
        <v>150000</v>
      </c>
      <c r="BD131" s="140">
        <f t="shared" ca="1" si="213"/>
        <v>150000</v>
      </c>
      <c r="BE131" s="140">
        <f t="shared" ca="1" si="213"/>
        <v>150000</v>
      </c>
      <c r="BF131" s="140">
        <f t="shared" ca="1" si="213"/>
        <v>150000</v>
      </c>
      <c r="BG131" s="140">
        <f t="shared" ca="1" si="213"/>
        <v>150000</v>
      </c>
      <c r="BH131" s="140">
        <f t="shared" ca="1" si="213"/>
        <v>150000</v>
      </c>
      <c r="BI131" s="140">
        <f t="shared" ca="1" si="213"/>
        <v>150000</v>
      </c>
      <c r="BJ131" s="140">
        <f t="shared" ca="1" si="213"/>
        <v>150000</v>
      </c>
      <c r="BK131" s="140">
        <f t="shared" ca="1" si="213"/>
        <v>150000</v>
      </c>
      <c r="BL131" s="140">
        <f t="shared" ca="1" si="213"/>
        <v>150000</v>
      </c>
      <c r="BM131" s="140">
        <f t="shared" ca="1" si="213"/>
        <v>150000</v>
      </c>
      <c r="BN131" s="140">
        <f t="shared" ca="1" si="213"/>
        <v>150000</v>
      </c>
      <c r="BO131" s="140">
        <f t="shared" ca="1" si="213"/>
        <v>150000</v>
      </c>
      <c r="BP131" s="140">
        <f t="shared" ca="1" si="213"/>
        <v>150000</v>
      </c>
      <c r="BQ131" s="140">
        <f t="shared" ca="1" si="213"/>
        <v>150000</v>
      </c>
      <c r="BR131" s="140">
        <f t="shared" ca="1" si="213"/>
        <v>150000</v>
      </c>
    </row>
  </sheetData>
  <sheetProtection password="CC01" sheet="1" objects="1" scenarios="1" formatColumns="0" formatRows="0"/>
  <mergeCells count="8">
    <mergeCell ref="B131:C131"/>
    <mergeCell ref="B28:G28"/>
    <mergeCell ref="B29:B30"/>
    <mergeCell ref="C29:C30"/>
    <mergeCell ref="D29:D30"/>
    <mergeCell ref="E29:E30"/>
    <mergeCell ref="F29:F30"/>
    <mergeCell ref="G29:G30"/>
  </mergeCells>
  <conditionalFormatting sqref="K31:BR130">
    <cfRule type="notContainsBlanks" dxfId="288" priority="7">
      <formula>LEN(TRIM(K31))&gt;0</formula>
    </cfRule>
  </conditionalFormatting>
  <conditionalFormatting sqref="K31:BR130">
    <cfRule type="containsErrors" dxfId="287" priority="6">
      <formula>ISERROR(K31)</formula>
    </cfRule>
  </conditionalFormatting>
  <conditionalFormatting sqref="F31:G130 B31:D130">
    <cfRule type="containsBlanks" dxfId="286" priority="5">
      <formula>LEN(TRIM(B31))=0</formula>
    </cfRule>
  </conditionalFormatting>
  <conditionalFormatting sqref="E31:E130">
    <cfRule type="expression" dxfId="285" priority="3">
      <formula>AND($C31="",E31&lt;&gt;"")</formula>
    </cfRule>
    <cfRule type="expression" dxfId="284" priority="4">
      <formula>$C31&lt;&gt;""</formula>
    </cfRule>
  </conditionalFormatting>
  <conditionalFormatting sqref="C1">
    <cfRule type="containsBlanks" dxfId="283" priority="2">
      <formula>LEN(TRIM(C1))=0</formula>
    </cfRule>
  </conditionalFormatting>
  <conditionalFormatting sqref="C2">
    <cfRule type="containsBlanks" dxfId="282" priority="1">
      <formula>LEN(TRIM(C2))=0</formula>
    </cfRule>
  </conditionalFormatting>
  <printOptions horizontalCentered="1"/>
  <pageMargins left="0.51181102362204722" right="0.51181102362204722" top="0.74803149606299213" bottom="0.74803149606299213" header="0.31496062992125984" footer="0.31496062992125984"/>
  <pageSetup paperSize="9" scale="85" fitToHeight="0" orientation="portrait"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__3">
    <tabColor theme="9" tint="-0.249977111117893"/>
  </sheetPr>
  <dimension ref="A1:H37"/>
  <sheetViews>
    <sheetView rightToLeft="1" view="pageBreakPreview" topLeftCell="B1" zoomScale="90" zoomScaleNormal="100" zoomScaleSheetLayoutView="90" workbookViewId="0">
      <selection activeCell="C5" sqref="C5"/>
    </sheetView>
  </sheetViews>
  <sheetFormatPr defaultRowHeight="15" x14ac:dyDescent="0.2"/>
  <cols>
    <col min="1" max="1" width="2.42578125" style="1" hidden="1" customWidth="1"/>
    <col min="2" max="2" width="20.42578125" style="1" customWidth="1"/>
    <col min="3" max="3" width="21.42578125" style="1" customWidth="1"/>
    <col min="4" max="4" width="41.140625" style="1" customWidth="1"/>
    <col min="5" max="7" width="16.85546875" style="1" customWidth="1"/>
    <col min="8" max="8" width="23.5703125" style="18" customWidth="1"/>
    <col min="9" max="10" width="9.140625" style="1"/>
    <col min="11" max="11" width="32.85546875" style="1" customWidth="1"/>
    <col min="12" max="16384" width="9.140625" style="1"/>
  </cols>
  <sheetData>
    <row r="1" spans="1:8" ht="15.75" thickBot="1" x14ac:dyDescent="0.25">
      <c r="H1" s="1"/>
    </row>
    <row r="2" spans="1:8" ht="30.75" thickBot="1" x14ac:dyDescent="0.25">
      <c r="B2" s="442" t="s">
        <v>43</v>
      </c>
      <c r="C2" s="443"/>
      <c r="D2" s="443"/>
      <c r="E2" s="443"/>
      <c r="F2" s="443"/>
      <c r="G2" s="443"/>
      <c r="H2" s="444"/>
    </row>
    <row r="3" spans="1:8" ht="15.75" customHeight="1" x14ac:dyDescent="0.2">
      <c r="H3" s="1"/>
    </row>
    <row r="4" spans="1:8" ht="15.75" customHeight="1" x14ac:dyDescent="0.25">
      <c r="B4" s="2" t="s">
        <v>55</v>
      </c>
      <c r="C4" s="3">
        <v>43282</v>
      </c>
      <c r="D4" s="4"/>
      <c r="E4" s="4"/>
      <c r="F4" s="4"/>
      <c r="G4" s="4"/>
      <c r="H4" s="4"/>
    </row>
    <row r="5" spans="1:8" ht="15.75" customHeight="1" x14ac:dyDescent="0.25">
      <c r="B5" s="2" t="s">
        <v>195</v>
      </c>
      <c r="C5" s="3"/>
      <c r="D5" s="4"/>
      <c r="E5" s="4"/>
      <c r="F5" s="4"/>
      <c r="G5" s="4"/>
      <c r="H5" s="4"/>
    </row>
    <row r="6" spans="1:8" ht="15.75" customHeight="1" thickBot="1" x14ac:dyDescent="0.3">
      <c r="A6" s="4"/>
      <c r="B6" s="4"/>
      <c r="C6" s="4"/>
      <c r="D6" s="4"/>
      <c r="E6" s="4"/>
      <c r="F6" s="4"/>
      <c r="G6" s="4"/>
      <c r="H6" s="4"/>
    </row>
    <row r="7" spans="1:8" ht="48.75" customHeight="1" thickBot="1" x14ac:dyDescent="0.25">
      <c r="B7" s="450" t="s">
        <v>234</v>
      </c>
      <c r="C7" s="451"/>
      <c r="D7" s="451"/>
      <c r="E7" s="451"/>
      <c r="F7" s="451"/>
      <c r="G7" s="451"/>
      <c r="H7" s="452"/>
    </row>
    <row r="8" spans="1:8" ht="15.75" customHeight="1" x14ac:dyDescent="0.2">
      <c r="H8" s="1"/>
    </row>
    <row r="9" spans="1:8" ht="15.75" customHeight="1" x14ac:dyDescent="0.25">
      <c r="B9" s="5" t="s">
        <v>196</v>
      </c>
      <c r="C9" s="6"/>
      <c r="H9" s="1"/>
    </row>
    <row r="10" spans="1:8" ht="15.75" customHeight="1" x14ac:dyDescent="0.2">
      <c r="H10" s="1"/>
    </row>
    <row r="11" spans="1:8" ht="23.25" x14ac:dyDescent="0.35">
      <c r="B11" s="453" t="s">
        <v>44</v>
      </c>
      <c r="C11" s="453"/>
      <c r="D11" s="453"/>
      <c r="E11" s="453"/>
      <c r="F11" s="453"/>
      <c r="G11" s="453"/>
      <c r="H11" s="453"/>
    </row>
    <row r="12" spans="1:8" ht="18" x14ac:dyDescent="0.25">
      <c r="B12" s="7" t="s">
        <v>54</v>
      </c>
      <c r="C12" s="7" t="s">
        <v>51</v>
      </c>
      <c r="D12" s="454" t="s">
        <v>45</v>
      </c>
      <c r="E12" s="455"/>
      <c r="F12" s="455"/>
      <c r="G12" s="455"/>
      <c r="H12" s="456"/>
    </row>
    <row r="13" spans="1:8" ht="27.75" customHeight="1" x14ac:dyDescent="0.2">
      <c r="B13" s="8" t="s">
        <v>48</v>
      </c>
      <c r="C13" s="9" t="s">
        <v>50</v>
      </c>
      <c r="D13" s="457" t="s">
        <v>233</v>
      </c>
      <c r="E13" s="458"/>
      <c r="F13" s="458"/>
      <c r="G13" s="458"/>
      <c r="H13" s="459"/>
    </row>
    <row r="14" spans="1:8" x14ac:dyDescent="0.2">
      <c r="B14" s="10" t="s">
        <v>47</v>
      </c>
      <c r="C14" s="9" t="s">
        <v>52</v>
      </c>
      <c r="D14" s="447" t="s">
        <v>46</v>
      </c>
      <c r="E14" s="448"/>
      <c r="F14" s="448"/>
      <c r="G14" s="448"/>
      <c r="H14" s="449"/>
    </row>
    <row r="15" spans="1:8" x14ac:dyDescent="0.2">
      <c r="B15" s="11" t="s">
        <v>49</v>
      </c>
      <c r="C15" s="9" t="s">
        <v>53</v>
      </c>
      <c r="D15" s="447" t="s">
        <v>56</v>
      </c>
      <c r="E15" s="448"/>
      <c r="F15" s="448"/>
      <c r="G15" s="448"/>
      <c r="H15" s="449"/>
    </row>
    <row r="16" spans="1:8" x14ac:dyDescent="0.2">
      <c r="B16" s="12"/>
      <c r="C16" s="12"/>
      <c r="D16" s="13"/>
      <c r="E16" s="13"/>
      <c r="F16" s="13"/>
      <c r="G16" s="13"/>
      <c r="H16" s="13"/>
    </row>
    <row r="17" spans="2:8" x14ac:dyDescent="0.2">
      <c r="B17" s="445" t="s">
        <v>329</v>
      </c>
      <c r="C17" s="445"/>
      <c r="D17" s="445"/>
      <c r="E17" s="445"/>
      <c r="F17" s="445"/>
      <c r="G17" s="445"/>
      <c r="H17" s="445"/>
    </row>
    <row r="18" spans="2:8" ht="99" customHeight="1" x14ac:dyDescent="0.2">
      <c r="B18" s="446"/>
      <c r="C18" s="446"/>
      <c r="D18" s="446"/>
      <c r="E18" s="446"/>
      <c r="F18" s="446"/>
      <c r="G18" s="446"/>
      <c r="H18" s="446"/>
    </row>
    <row r="19" spans="2:8" ht="23.25" x14ac:dyDescent="0.2">
      <c r="B19" s="14"/>
      <c r="C19" s="14"/>
      <c r="D19" s="14"/>
      <c r="E19" s="14"/>
      <c r="F19" s="14"/>
      <c r="G19" s="14"/>
      <c r="H19" s="14"/>
    </row>
    <row r="20" spans="2:8" ht="23.25" x14ac:dyDescent="0.2">
      <c r="B20" s="14"/>
      <c r="C20" s="14"/>
      <c r="D20" s="14"/>
      <c r="E20" s="14"/>
      <c r="F20" s="14"/>
      <c r="G20" s="14"/>
      <c r="H20" s="14"/>
    </row>
    <row r="21" spans="2:8" ht="23.25" x14ac:dyDescent="0.2">
      <c r="B21" s="14"/>
      <c r="C21" s="14"/>
      <c r="D21" s="14"/>
      <c r="E21" s="14"/>
      <c r="F21" s="14"/>
      <c r="G21" s="14"/>
      <c r="H21" s="14"/>
    </row>
    <row r="22" spans="2:8" ht="23.25" x14ac:dyDescent="0.2">
      <c r="B22" s="14"/>
      <c r="C22" s="14"/>
      <c r="D22" s="14"/>
      <c r="E22" s="14"/>
      <c r="F22" s="14"/>
      <c r="G22" s="14"/>
      <c r="H22" s="14"/>
    </row>
    <row r="23" spans="2:8" ht="23.25" x14ac:dyDescent="0.2">
      <c r="B23" s="14"/>
      <c r="C23" s="14"/>
      <c r="D23" s="14"/>
      <c r="E23" s="14"/>
      <c r="F23" s="14"/>
      <c r="G23" s="14"/>
      <c r="H23" s="14"/>
    </row>
    <row r="24" spans="2:8" ht="23.25" x14ac:dyDescent="0.2">
      <c r="B24" s="14"/>
      <c r="C24" s="14"/>
      <c r="D24" s="14"/>
      <c r="E24" s="14"/>
      <c r="F24" s="14"/>
      <c r="G24" s="14"/>
      <c r="H24" s="14"/>
    </row>
    <row r="25" spans="2:8" ht="23.25" x14ac:dyDescent="0.2">
      <c r="B25" s="14"/>
      <c r="C25" s="14"/>
      <c r="D25" s="14"/>
      <c r="E25" s="14"/>
      <c r="F25" s="14"/>
      <c r="G25" s="14"/>
      <c r="H25" s="14"/>
    </row>
    <row r="26" spans="2:8" ht="23.25" x14ac:dyDescent="0.2">
      <c r="B26" s="14"/>
      <c r="C26" s="14"/>
      <c r="D26" s="14"/>
      <c r="E26" s="14"/>
      <c r="F26" s="14"/>
      <c r="G26" s="14"/>
      <c r="H26" s="14"/>
    </row>
    <row r="27" spans="2:8" ht="23.25" x14ac:dyDescent="0.2">
      <c r="B27" s="14"/>
      <c r="C27" s="14"/>
      <c r="D27" s="14"/>
      <c r="E27" s="14"/>
      <c r="F27" s="14"/>
      <c r="G27" s="14"/>
      <c r="H27" s="14"/>
    </row>
    <row r="28" spans="2:8" ht="23.25" x14ac:dyDescent="0.2">
      <c r="B28" s="14"/>
      <c r="C28" s="14"/>
      <c r="D28" s="14"/>
      <c r="E28" s="14"/>
      <c r="F28" s="14"/>
      <c r="G28" s="14"/>
      <c r="H28" s="14"/>
    </row>
    <row r="29" spans="2:8" ht="23.25" x14ac:dyDescent="0.2">
      <c r="B29" s="14"/>
      <c r="C29" s="14"/>
      <c r="D29" s="14"/>
      <c r="E29" s="14"/>
      <c r="F29" s="14"/>
      <c r="G29" s="14"/>
      <c r="H29" s="14"/>
    </row>
    <row r="30" spans="2:8" ht="23.25" x14ac:dyDescent="0.2">
      <c r="B30" s="14"/>
      <c r="C30" s="14"/>
      <c r="D30" s="14"/>
      <c r="E30" s="14"/>
      <c r="F30" s="14"/>
      <c r="G30" s="14"/>
      <c r="H30" s="14"/>
    </row>
    <row r="31" spans="2:8" ht="23.25" x14ac:dyDescent="0.2">
      <c r="B31" s="14"/>
      <c r="C31" s="14"/>
      <c r="D31" s="14"/>
      <c r="E31" s="14"/>
      <c r="F31" s="14"/>
      <c r="G31" s="14"/>
      <c r="H31" s="14"/>
    </row>
    <row r="32" spans="2:8" ht="23.25" x14ac:dyDescent="0.2">
      <c r="B32" s="14"/>
      <c r="C32" s="14"/>
      <c r="D32" s="14"/>
      <c r="E32" s="14"/>
      <c r="F32" s="14"/>
      <c r="G32" s="14"/>
      <c r="H32" s="14"/>
    </row>
    <row r="33" spans="2:8" ht="18" hidden="1" x14ac:dyDescent="0.2">
      <c r="B33" s="433" t="s">
        <v>186</v>
      </c>
      <c r="C33" s="434"/>
      <c r="D33" s="434"/>
      <c r="E33" s="434"/>
      <c r="F33" s="434"/>
      <c r="G33" s="434"/>
      <c r="H33" s="435"/>
    </row>
    <row r="34" spans="2:8" ht="15.75" hidden="1" x14ac:dyDescent="0.25">
      <c r="B34" s="15" t="s">
        <v>187</v>
      </c>
      <c r="C34" s="15" t="s">
        <v>188</v>
      </c>
      <c r="D34" s="15" t="s">
        <v>189</v>
      </c>
      <c r="E34" s="436" t="s">
        <v>190</v>
      </c>
      <c r="F34" s="437"/>
      <c r="G34" s="437"/>
      <c r="H34" s="438"/>
    </row>
    <row r="35" spans="2:8" ht="49.5" hidden="1" customHeight="1" x14ac:dyDescent="0.2">
      <c r="B35" s="16"/>
      <c r="C35" s="17"/>
      <c r="D35" s="17"/>
      <c r="E35" s="439"/>
      <c r="F35" s="440"/>
      <c r="G35" s="440"/>
      <c r="H35" s="441"/>
    </row>
    <row r="36" spans="2:8" hidden="1" x14ac:dyDescent="0.2">
      <c r="C36" s="330"/>
      <c r="H36" s="1"/>
    </row>
    <row r="37" spans="2:8" hidden="1" x14ac:dyDescent="0.2"/>
  </sheetData>
  <sheetProtection password="CC01" sheet="1" objects="1" scenarios="1" formatColumns="0" formatRows="0"/>
  <mergeCells count="11">
    <mergeCell ref="B33:H33"/>
    <mergeCell ref="E34:H34"/>
    <mergeCell ref="E35:H35"/>
    <mergeCell ref="B2:H2"/>
    <mergeCell ref="B17:H18"/>
    <mergeCell ref="D15:H15"/>
    <mergeCell ref="B7:H7"/>
    <mergeCell ref="B11:H11"/>
    <mergeCell ref="D12:H12"/>
    <mergeCell ref="D13:H13"/>
    <mergeCell ref="D14:H14"/>
  </mergeCells>
  <printOptions horizontalCentered="1"/>
  <pageMargins left="0.51181102362204722" right="0.51181102362204722" top="0.74803149606299213" bottom="0.74803149606299213" header="0.31496062992125984" footer="0.31496062992125984"/>
  <pageSetup paperSize="9" scale="49" fitToHeight="2" orientation="portrait" r:id="rId1"/>
  <headerFooter>
    <oddHeader>&amp;C&amp;Uמבחנים לתמיכה של משרד התרבות והספורט</oddHeader>
    <oddFooter>&amp;Lא. חפץ ושות'
יעוץ כלכלי&amp;C&amp;P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pageSetUpPr fitToPage="1"/>
  </sheetPr>
  <dimension ref="B1:AF131"/>
  <sheetViews>
    <sheetView rightToLeft="1" view="pageBreakPreview" zoomScale="90" zoomScaleNormal="100" zoomScaleSheetLayoutView="90" workbookViewId="0">
      <pane xSplit="3" ySplit="30" topLeftCell="D31" activePane="bottomRight" state="frozen"/>
      <selection activeCell="E35" sqref="E35"/>
      <selection pane="topRight" activeCell="E35" sqref="E35"/>
      <selection pane="bottomLeft" activeCell="E35" sqref="E35"/>
      <selection pane="bottomRight" activeCell="E35" sqref="E35"/>
    </sheetView>
  </sheetViews>
  <sheetFormatPr defaultColWidth="8" defaultRowHeight="15" x14ac:dyDescent="0.2"/>
  <cols>
    <col min="1" max="1" width="0" style="121" hidden="1" customWidth="1"/>
    <col min="2" max="2" width="13" style="121" customWidth="1"/>
    <col min="3" max="3" width="23.5703125" style="121" customWidth="1"/>
    <col min="4" max="4" width="15.5703125" style="121" customWidth="1"/>
    <col min="5" max="5" width="17.140625" style="121" customWidth="1"/>
    <col min="6" max="6" width="18.42578125" style="121" customWidth="1"/>
    <col min="7" max="7" width="17" style="121" customWidth="1"/>
    <col min="8" max="8" width="15.28515625" style="121" customWidth="1"/>
    <col min="9" max="9" width="15.7109375" style="121" customWidth="1"/>
    <col min="10" max="10" width="17.140625" style="121" customWidth="1"/>
    <col min="11" max="22" width="24" style="121" hidden="1" customWidth="1"/>
    <col min="23" max="23" width="16.5703125" style="121" customWidth="1"/>
    <col min="24" max="24" width="14.28515625" style="121" customWidth="1"/>
    <col min="25" max="200" width="0" style="121" hidden="1" customWidth="1"/>
    <col min="201" max="16384" width="8" style="121"/>
  </cols>
  <sheetData>
    <row r="1" spans="2:32" ht="18" x14ac:dyDescent="0.2">
      <c r="B1" s="70" t="str">
        <f>'פרמטרים לעקרונות חישוב התמיכה'!$B$1</f>
        <v>שנה</v>
      </c>
      <c r="C1" s="23">
        <f>'פרמטרים לעקרונות חישוב התמיכה'!$C$1</f>
        <v>2018</v>
      </c>
      <c r="D1" s="120"/>
      <c r="E1" s="120"/>
      <c r="AF1" s="159" t="s">
        <v>27</v>
      </c>
    </row>
    <row r="2" spans="2:32" ht="18.75" thickBot="1" x14ac:dyDescent="0.25">
      <c r="B2" s="72" t="str">
        <f>'פרמטרים לעקרונות חישוב התמיכה'!$B$2</f>
        <v>תקציב</v>
      </c>
      <c r="C2" s="32">
        <f>'פרמטרים לעקרונות חישוב התמיכה'!$C$2</f>
        <v>279168</v>
      </c>
      <c r="D2" s="73"/>
      <c r="E2" s="73"/>
    </row>
    <row r="3" spans="2:32" ht="15.75" x14ac:dyDescent="0.2">
      <c r="B3" s="73"/>
      <c r="C3" s="73"/>
      <c r="D3" s="73"/>
      <c r="E3" s="73"/>
    </row>
    <row r="4" spans="2:32" ht="15.75" hidden="1" x14ac:dyDescent="0.2">
      <c r="B4" s="73"/>
      <c r="C4" s="73"/>
      <c r="D4" s="73"/>
      <c r="E4" s="73"/>
    </row>
    <row r="5" spans="2:32" ht="15.75" hidden="1" x14ac:dyDescent="0.2">
      <c r="B5" s="73"/>
      <c r="C5" s="73"/>
      <c r="D5" s="73"/>
      <c r="E5" s="73"/>
    </row>
    <row r="6" spans="2:32" ht="15.75" hidden="1" x14ac:dyDescent="0.2">
      <c r="B6" s="73"/>
      <c r="C6" s="73"/>
      <c r="D6" s="73"/>
      <c r="E6" s="73"/>
    </row>
    <row r="7" spans="2:32" ht="15.75" hidden="1" x14ac:dyDescent="0.2">
      <c r="B7" s="73"/>
      <c r="C7" s="73"/>
      <c r="D7" s="73"/>
      <c r="E7" s="73"/>
    </row>
    <row r="8" spans="2:32" ht="15.75" hidden="1" x14ac:dyDescent="0.2">
      <c r="B8" s="73"/>
      <c r="C8" s="73"/>
      <c r="D8" s="73"/>
      <c r="E8" s="73"/>
    </row>
    <row r="9" spans="2:32" ht="15.75" hidden="1" x14ac:dyDescent="0.2">
      <c r="B9" s="73"/>
      <c r="C9" s="73"/>
      <c r="D9" s="73"/>
      <c r="E9" s="73"/>
    </row>
    <row r="10" spans="2:32" ht="15.75" hidden="1" x14ac:dyDescent="0.2">
      <c r="B10" s="73"/>
      <c r="C10" s="73"/>
      <c r="D10" s="73"/>
      <c r="E10" s="73"/>
    </row>
    <row r="11" spans="2:32" ht="15.75" hidden="1" x14ac:dyDescent="0.2">
      <c r="B11" s="73"/>
      <c r="C11" s="73"/>
      <c r="D11" s="73"/>
      <c r="E11" s="73"/>
    </row>
    <row r="12" spans="2:32" ht="15.75" hidden="1" x14ac:dyDescent="0.2">
      <c r="B12" s="73"/>
      <c r="C12" s="73"/>
      <c r="D12" s="73"/>
      <c r="E12" s="73"/>
    </row>
    <row r="13" spans="2:32" ht="15.75" hidden="1" x14ac:dyDescent="0.2">
      <c r="B13" s="73"/>
      <c r="C13" s="73"/>
      <c r="D13" s="73"/>
      <c r="E13" s="73"/>
    </row>
    <row r="14" spans="2:32" ht="15.75" hidden="1" x14ac:dyDescent="0.2">
      <c r="B14" s="73"/>
      <c r="C14" s="73"/>
      <c r="D14" s="73"/>
      <c r="E14" s="73"/>
    </row>
    <row r="15" spans="2:32" ht="15.75" hidden="1" x14ac:dyDescent="0.2">
      <c r="B15" s="73"/>
      <c r="C15" s="73"/>
      <c r="D15" s="73"/>
      <c r="E15" s="73"/>
    </row>
    <row r="16" spans="2:32" ht="15.75" hidden="1" x14ac:dyDescent="0.2">
      <c r="B16" s="73"/>
      <c r="C16" s="73"/>
      <c r="D16" s="73"/>
      <c r="E16" s="73"/>
    </row>
    <row r="17" spans="2:24" ht="15.75" hidden="1" x14ac:dyDescent="0.2">
      <c r="B17" s="73"/>
      <c r="C17" s="73"/>
      <c r="D17" s="73"/>
      <c r="E17" s="73"/>
    </row>
    <row r="18" spans="2:24" ht="15.75" hidden="1" x14ac:dyDescent="0.2">
      <c r="B18" s="73"/>
      <c r="C18" s="73"/>
      <c r="D18" s="73"/>
      <c r="E18" s="73"/>
    </row>
    <row r="19" spans="2:24" ht="15.75" hidden="1" x14ac:dyDescent="0.2">
      <c r="B19" s="73"/>
      <c r="C19" s="73"/>
      <c r="D19" s="73"/>
      <c r="E19" s="73"/>
    </row>
    <row r="20" spans="2:24" ht="15.75" hidden="1" x14ac:dyDescent="0.2">
      <c r="B20" s="73"/>
      <c r="C20" s="73"/>
      <c r="D20" s="73"/>
      <c r="E20" s="73"/>
    </row>
    <row r="21" spans="2:24" ht="15.75" hidden="1" x14ac:dyDescent="0.2">
      <c r="B21" s="73"/>
      <c r="C21" s="73"/>
      <c r="D21" s="73"/>
      <c r="E21" s="73"/>
    </row>
    <row r="22" spans="2:24" ht="15.75" hidden="1" x14ac:dyDescent="0.2">
      <c r="B22" s="73"/>
      <c r="C22" s="73"/>
      <c r="D22" s="73"/>
      <c r="E22" s="73"/>
    </row>
    <row r="23" spans="2:24" ht="15.75" hidden="1" x14ac:dyDescent="0.2">
      <c r="B23" s="73"/>
      <c r="C23" s="73"/>
      <c r="D23" s="73"/>
      <c r="E23" s="73"/>
    </row>
    <row r="24" spans="2:24" ht="15.75" hidden="1" x14ac:dyDescent="0.2">
      <c r="B24" s="73"/>
      <c r="C24" s="73"/>
      <c r="D24" s="73"/>
      <c r="E24" s="73"/>
    </row>
    <row r="25" spans="2:24" ht="15.75" hidden="1" x14ac:dyDescent="0.2">
      <c r="B25" s="73"/>
      <c r="C25" s="73"/>
      <c r="D25" s="73"/>
      <c r="E25" s="73"/>
    </row>
    <row r="26" spans="2:24" ht="15.75" hidden="1" x14ac:dyDescent="0.2">
      <c r="B26" s="73"/>
      <c r="C26" s="73"/>
      <c r="D26" s="73"/>
      <c r="E26" s="73"/>
    </row>
    <row r="27" spans="2:24" ht="16.5" thickBot="1" x14ac:dyDescent="0.25">
      <c r="B27" s="73"/>
      <c r="C27" s="73"/>
      <c r="D27" s="73"/>
      <c r="E27" s="73"/>
    </row>
    <row r="28" spans="2:24" ht="18.75" thickBot="1" x14ac:dyDescent="0.25">
      <c r="B28" s="557" t="str">
        <f ca="1">MID(CELL("filename",B30),FIND("]",CELL("filename",C29),1)+1,99)</f>
        <v>הגבלה לסכום מבוקש (2)</v>
      </c>
      <c r="C28" s="558"/>
      <c r="D28" s="558"/>
      <c r="E28" s="558"/>
      <c r="F28" s="558"/>
      <c r="G28" s="558"/>
      <c r="H28" s="558"/>
      <c r="I28" s="558"/>
      <c r="J28" s="558"/>
      <c r="K28" s="558"/>
      <c r="L28" s="558"/>
      <c r="M28" s="558"/>
      <c r="N28" s="558"/>
      <c r="O28" s="558"/>
      <c r="P28" s="558"/>
      <c r="Q28" s="558"/>
      <c r="R28" s="558"/>
      <c r="S28" s="558"/>
      <c r="T28" s="558"/>
      <c r="U28" s="558"/>
      <c r="V28" s="558"/>
      <c r="W28" s="558"/>
      <c r="X28" s="559"/>
    </row>
    <row r="29" spans="2:24" s="123" customFormat="1" ht="19.5" customHeight="1" x14ac:dyDescent="0.25">
      <c r="B29" s="540" t="s">
        <v>0</v>
      </c>
      <c r="C29" s="553" t="s">
        <v>1</v>
      </c>
      <c r="D29" s="553" t="s">
        <v>153</v>
      </c>
      <c r="E29" s="553" t="s">
        <v>206</v>
      </c>
      <c r="F29" s="553" t="s">
        <v>207</v>
      </c>
      <c r="G29" s="553" t="s">
        <v>152</v>
      </c>
      <c r="H29" s="553" t="s">
        <v>151</v>
      </c>
      <c r="I29" s="553" t="s">
        <v>150</v>
      </c>
      <c r="J29" s="553" t="s">
        <v>208</v>
      </c>
      <c r="K29" s="122"/>
      <c r="L29" s="122"/>
      <c r="M29" s="122"/>
      <c r="N29" s="122"/>
      <c r="O29" s="122"/>
      <c r="P29" s="122"/>
      <c r="Q29" s="122"/>
      <c r="R29" s="122"/>
      <c r="S29" s="122"/>
      <c r="T29" s="122"/>
      <c r="U29" s="122"/>
      <c r="V29" s="122"/>
      <c r="W29" s="553" t="s">
        <v>209</v>
      </c>
      <c r="X29" s="555" t="s">
        <v>6</v>
      </c>
    </row>
    <row r="30" spans="2:24" s="123" customFormat="1" ht="54" customHeight="1" thickBot="1" x14ac:dyDescent="0.3">
      <c r="B30" s="541"/>
      <c r="C30" s="554"/>
      <c r="D30" s="554"/>
      <c r="E30" s="554"/>
      <c r="F30" s="554"/>
      <c r="G30" s="554"/>
      <c r="H30" s="554"/>
      <c r="I30" s="554"/>
      <c r="J30" s="554"/>
      <c r="K30" s="124" t="s">
        <v>146</v>
      </c>
      <c r="L30" s="124" t="s">
        <v>145</v>
      </c>
      <c r="M30" s="124" t="s">
        <v>144</v>
      </c>
      <c r="N30" s="124" t="s">
        <v>143</v>
      </c>
      <c r="O30" s="124" t="s">
        <v>142</v>
      </c>
      <c r="P30" s="124" t="s">
        <v>141</v>
      </c>
      <c r="Q30" s="124" t="s">
        <v>140</v>
      </c>
      <c r="R30" s="124" t="s">
        <v>139</v>
      </c>
      <c r="S30" s="124" t="s">
        <v>138</v>
      </c>
      <c r="T30" s="124" t="s">
        <v>137</v>
      </c>
      <c r="U30" s="124" t="s">
        <v>136</v>
      </c>
      <c r="V30" s="124" t="s">
        <v>135</v>
      </c>
      <c r="W30" s="554"/>
      <c r="X30" s="556"/>
    </row>
    <row r="31" spans="2:24" s="123" customFormat="1" ht="15.75" x14ac:dyDescent="0.25">
      <c r="B31" s="125" t="str">
        <f ca="1">IF(C31="","",ROW()-30)</f>
        <v/>
      </c>
      <c r="C31" s="126" t="str">
        <f ca="1">'קיזוזים- החלטות ועדה'!C31</f>
        <v/>
      </c>
      <c r="D31" s="127" t="str">
        <f ca="1">IF($C31="","",'הגבלה לסכום מבוקש (1)'!D31)</f>
        <v/>
      </c>
      <c r="E31" s="127" t="str">
        <f ca="1">IF($C31="","",'קיזוזים בגין איחורים'!F31+'קיזוזים- החלטות ועדה'!E31)</f>
        <v/>
      </c>
      <c r="F31" s="127" t="str">
        <f ca="1">IF($C31="","",D31-E31)</f>
        <v/>
      </c>
      <c r="G31" s="127" t="str">
        <f ca="1">'קיזוזים- החלטות ועדה'!G31</f>
        <v/>
      </c>
      <c r="H31" s="128" t="str">
        <f ca="1">IF(C31="","",IF(G31&gt;$F31,1,0))</f>
        <v/>
      </c>
      <c r="I31" s="127" t="str">
        <f ca="1">IF($C31="","",MIN(F31:G31))</f>
        <v/>
      </c>
      <c r="J31" s="127" t="str">
        <f ca="1">IF($C31="","",IF(H31=1,I31,I31/SUMIF(H$31:H$130,0,I$31:I$130)*($C$2-SUMIF(H$31:H$130,1,I$31:I$130))))</f>
        <v/>
      </c>
      <c r="K31" s="129">
        <f ca="1">IF(OR(J31&gt;$F31,$H31=1),1,0)</f>
        <v>0</v>
      </c>
      <c r="L31" s="130" t="str">
        <f ca="1">IF($C31="","",MIN(J31,$F31))</f>
        <v/>
      </c>
      <c r="M31" s="130" t="str">
        <f ca="1">IF($C31="","",IF(K31=1,L31,L31/SUMIF(K$31:K$130,0,L$31:L$130)*($C$2-SUMIF(K$31:K$130,1,L$31:L$130))))</f>
        <v/>
      </c>
      <c r="N31" s="129">
        <f ca="1">IF(OR(M31&gt;$F31,$H31=1,$K31=1),1,0)</f>
        <v>0</v>
      </c>
      <c r="O31" s="130" t="str">
        <f ca="1">IF($C31="","",MIN(M31,$F31))</f>
        <v/>
      </c>
      <c r="P31" s="130" t="str">
        <f ca="1">IF($C31="","",IF(N31=1,O31,O31/SUMIF(N$31:N$130,0,O$31:O$130)*($C$2-SUMIF(N$31:N$130,1,O$31:O$130))))</f>
        <v/>
      </c>
      <c r="Q31" s="129">
        <f ca="1">IF(OR(P31&gt;$F31,$H31=1,$K31=1,$N31=1),1,0)</f>
        <v>0</v>
      </c>
      <c r="R31" s="130" t="str">
        <f ca="1">IF($C31="","",MIN(P31,$F31))</f>
        <v/>
      </c>
      <c r="S31" s="130" t="str">
        <f ca="1">IF($C31="","",IF(Q31=2,R31,IF(Q31=1,R31,R31/SUMIF(Q$31:Q$130,0,R$31:R$130)*($C$2-SUMIF(Q$31:Q$130,1,R$31:R$130)-SUMIF(Q$31:Q$130,2,R$31:R$130)))))</f>
        <v/>
      </c>
      <c r="T31" s="129">
        <f ca="1">IF(OR(S31&gt;$F31,$H31=1,$K31=1,$N31=1,$Q31=1),1,0)</f>
        <v>0</v>
      </c>
      <c r="U31" s="130" t="str">
        <f ca="1">IF($C31="","",MIN(S31,$F31))</f>
        <v/>
      </c>
      <c r="V31" s="130" t="str">
        <f ca="1">IF($C31="","",IF(T31=2,U31,IF(T31=1,U31,U31/SUMIF(T$31:T$130,0,U$31:U$130)*($C$2-SUMIF(T$31:T$130,1,U$31:U$130)-SUMIF(T$31:T$130,2,U$31:U$130)))))</f>
        <v/>
      </c>
      <c r="W31" s="127" t="str">
        <f ca="1">IFERROR(V31,0)</f>
        <v/>
      </c>
      <c r="X31" s="131" t="str">
        <f ca="1">IF(F31="","",IFERROR(W31/SUMIF($W$31:$W$130,"&lt;&gt;#DIV/0!"),0))</f>
        <v/>
      </c>
    </row>
    <row r="32" spans="2:24" s="123" customFormat="1" ht="15.75" x14ac:dyDescent="0.25">
      <c r="B32" s="125">
        <f t="shared" ref="B32:B95" ca="1" si="0">IF(C32="","",ROW()-30)</f>
        <v>2</v>
      </c>
      <c r="C32" s="126" t="str">
        <f ca="1">'קיזוזים- החלטות ועדה'!C32</f>
        <v>פנינה זלמצן כ"ס</v>
      </c>
      <c r="D32" s="132">
        <f ca="1">IF($C32="","",'הגבלה לסכום מבוקש (1)'!D32)</f>
        <v>80000</v>
      </c>
      <c r="E32" s="132">
        <f ca="1">IF($C32="","",'קיזוזים בגין איחורים'!F32+'קיזוזים- החלטות ועדה'!E32)</f>
        <v>0</v>
      </c>
      <c r="F32" s="132">
        <f t="shared" ref="F32:F95" ca="1" si="1">IF($C32="","",D32-E32)</f>
        <v>80000</v>
      </c>
      <c r="G32" s="132">
        <f ca="1">'קיזוזים- החלטות ועדה'!G32</f>
        <v>80000</v>
      </c>
      <c r="H32" s="133">
        <f t="shared" ref="H32:H95" ca="1" si="2">IF(C32="","",IF(G32&gt;$F32,1,0))</f>
        <v>0</v>
      </c>
      <c r="I32" s="132">
        <f t="shared" ref="I32:I95" ca="1" si="3">IF($C32="","",MIN(F32:G32))</f>
        <v>80000</v>
      </c>
      <c r="J32" s="132">
        <f t="shared" ref="J32:J95" ca="1" si="4">IF($C32="","",IF(H32=1,I32,I32/SUMIF(H$31:H$130,0,I$31:I$130)*($C$2-SUMIF(H$31:H$130,1,I$31:I$130))))</f>
        <v>148889.60000000001</v>
      </c>
      <c r="K32" s="134">
        <f t="shared" ref="K32:K95" ca="1" si="5">IF(OR(J32&gt;$F32,$H32=1),1,0)</f>
        <v>1</v>
      </c>
      <c r="L32" s="135">
        <f t="shared" ref="L32:L95" ca="1" si="6">IF($C32="","",MIN(J32,$F32))</f>
        <v>80000</v>
      </c>
      <c r="M32" s="135">
        <f t="shared" ref="M32:M95" ca="1" si="7">IF($C32="","",IF(K32=1,L32,L32/SUMIF(K$31:K$130,0,L$31:L$130)*($C$2-SUMIF(K$31:K$130,1,L$31:L$130))))</f>
        <v>80000</v>
      </c>
      <c r="N32" s="134">
        <f t="shared" ref="N32:N95" ca="1" si="8">IF(OR(M32&gt;$F32,$H32=1,$K32=1),1,0)</f>
        <v>1</v>
      </c>
      <c r="O32" s="135">
        <f t="shared" ref="O32:O95" ca="1" si="9">IF($C32="","",MIN(M32,$F32))</f>
        <v>80000</v>
      </c>
      <c r="P32" s="135">
        <f t="shared" ref="P32:P95" ca="1" si="10">IF($C32="","",IF(N32=1,O32,O32/SUMIF(N$31:N$130,0,O$31:O$130)*($C$2-SUMIF(N$31:N$130,1,O$31:O$130))))</f>
        <v>80000</v>
      </c>
      <c r="Q32" s="134">
        <f t="shared" ref="Q32:Q95" ca="1" si="11">IF(OR(P32&gt;$F32,$H32=1,$K32=1,$N32=1),1,0)</f>
        <v>1</v>
      </c>
      <c r="R32" s="135">
        <f t="shared" ref="R32:R95" ca="1" si="12">IF($C32="","",MIN(P32,$F32))</f>
        <v>80000</v>
      </c>
      <c r="S32" s="135">
        <f t="shared" ref="S32:S95" ca="1" si="13">IF($C32="","",IF(Q32=2,R32,IF(Q32=1,R32,R32/SUMIF(Q$31:Q$130,0,R$31:R$130)*($C$2-SUMIF(Q$31:Q$130,1,R$31:R$130)-SUMIF(Q$31:Q$130,2,R$31:R$130)))))</f>
        <v>80000</v>
      </c>
      <c r="T32" s="134">
        <f t="shared" ref="T32:T95" ca="1" si="14">IF(OR(S32&gt;$F32,$H32=1,$K32=1,$N32=1,$Q32=1),1,0)</f>
        <v>1</v>
      </c>
      <c r="U32" s="135">
        <f t="shared" ref="U32:U95" ca="1" si="15">IF($C32="","",MIN(S32,$F32))</f>
        <v>80000</v>
      </c>
      <c r="V32" s="135">
        <f t="shared" ref="V32:V95" ca="1" si="16">IF($C32="","",IF(T32=2,U32,IF(T32=1,U32,U32/SUMIF(T$31:T$130,0,U$31:U$130)*($C$2-SUMIF(T$31:T$130,1,U$31:U$130)-SUMIF(T$31:T$130,2,U$31:U$130)))))</f>
        <v>80000</v>
      </c>
      <c r="W32" s="132">
        <f t="shared" ref="W32:W95" ca="1" si="17">IFERROR(V32,0)</f>
        <v>80000</v>
      </c>
      <c r="X32" s="136">
        <f t="shared" ref="X32:X95" ca="1" si="18">IF(F32="","",IFERROR(W32/SUMIF($W$31:$W$130,"&lt;&gt;#DIV/0!"),0))</f>
        <v>0.53333333333333333</v>
      </c>
    </row>
    <row r="33" spans="2:24" s="123" customFormat="1" ht="15.75" x14ac:dyDescent="0.25">
      <c r="B33" s="125">
        <f t="shared" ca="1" si="0"/>
        <v>3</v>
      </c>
      <c r="C33" s="126" t="str">
        <f ca="1">'קיזוזים- החלטות ועדה'!C33</f>
        <v>פסנתר לתמיד אשדוד</v>
      </c>
      <c r="D33" s="132">
        <f ca="1">IF($C33="","",'הגבלה לסכום מבוקש (1)'!D33)</f>
        <v>70000</v>
      </c>
      <c r="E33" s="132">
        <f ca="1">IF($C33="","",'קיזוזים בגין איחורים'!F33+'קיזוזים- החלטות ועדה'!E33)</f>
        <v>0</v>
      </c>
      <c r="F33" s="132">
        <f t="shared" ca="1" si="1"/>
        <v>70000</v>
      </c>
      <c r="G33" s="132">
        <f ca="1">'קיזוזים- החלטות ועדה'!G33</f>
        <v>70000</v>
      </c>
      <c r="H33" s="133">
        <f t="shared" ca="1" si="2"/>
        <v>0</v>
      </c>
      <c r="I33" s="132">
        <f t="shared" ca="1" si="3"/>
        <v>70000</v>
      </c>
      <c r="J33" s="132">
        <f t="shared" ca="1" si="4"/>
        <v>130278.40000000001</v>
      </c>
      <c r="K33" s="134">
        <f t="shared" ca="1" si="5"/>
        <v>1</v>
      </c>
      <c r="L33" s="135">
        <f t="shared" ca="1" si="6"/>
        <v>70000</v>
      </c>
      <c r="M33" s="135">
        <f t="shared" ca="1" si="7"/>
        <v>70000</v>
      </c>
      <c r="N33" s="134">
        <f t="shared" ca="1" si="8"/>
        <v>1</v>
      </c>
      <c r="O33" s="135">
        <f t="shared" ca="1" si="9"/>
        <v>70000</v>
      </c>
      <c r="P33" s="135">
        <f t="shared" ca="1" si="10"/>
        <v>70000</v>
      </c>
      <c r="Q33" s="134">
        <f t="shared" ca="1" si="11"/>
        <v>1</v>
      </c>
      <c r="R33" s="135">
        <f t="shared" ca="1" si="12"/>
        <v>70000</v>
      </c>
      <c r="S33" s="135">
        <f t="shared" ca="1" si="13"/>
        <v>70000</v>
      </c>
      <c r="T33" s="134">
        <f t="shared" ca="1" si="14"/>
        <v>1</v>
      </c>
      <c r="U33" s="135">
        <f t="shared" ca="1" si="15"/>
        <v>70000</v>
      </c>
      <c r="V33" s="135">
        <f t="shared" ca="1" si="16"/>
        <v>70000</v>
      </c>
      <c r="W33" s="132">
        <f t="shared" ca="1" si="17"/>
        <v>70000</v>
      </c>
      <c r="X33" s="136">
        <f t="shared" ca="1" si="18"/>
        <v>0.46666666666666667</v>
      </c>
    </row>
    <row r="34" spans="2:24" s="123" customFormat="1" ht="15.75" x14ac:dyDescent="0.25">
      <c r="B34" s="125" t="str">
        <f t="shared" ca="1" si="0"/>
        <v/>
      </c>
      <c r="C34" s="126" t="str">
        <f ca="1">'קיזוזים- החלטות ועדה'!C34</f>
        <v/>
      </c>
      <c r="D34" s="132" t="str">
        <f ca="1">IF($C34="","",'הגבלה לסכום מבוקש (1)'!D34)</f>
        <v/>
      </c>
      <c r="E34" s="132" t="str">
        <f ca="1">IF($C34="","",'קיזוזים בגין איחורים'!F34+'קיזוזים- החלטות ועדה'!E34)</f>
        <v/>
      </c>
      <c r="F34" s="132" t="str">
        <f t="shared" ca="1" si="1"/>
        <v/>
      </c>
      <c r="G34" s="132" t="str">
        <f ca="1">'קיזוזים- החלטות ועדה'!G34</f>
        <v/>
      </c>
      <c r="H34" s="133" t="str">
        <f t="shared" ca="1" si="2"/>
        <v/>
      </c>
      <c r="I34" s="132" t="str">
        <f t="shared" ca="1" si="3"/>
        <v/>
      </c>
      <c r="J34" s="132" t="str">
        <f t="shared" ca="1" si="4"/>
        <v/>
      </c>
      <c r="K34" s="134">
        <f t="shared" ca="1" si="5"/>
        <v>0</v>
      </c>
      <c r="L34" s="135" t="str">
        <f t="shared" ca="1" si="6"/>
        <v/>
      </c>
      <c r="M34" s="135" t="str">
        <f t="shared" ca="1" si="7"/>
        <v/>
      </c>
      <c r="N34" s="134">
        <f t="shared" ca="1" si="8"/>
        <v>0</v>
      </c>
      <c r="O34" s="135" t="str">
        <f t="shared" ca="1" si="9"/>
        <v/>
      </c>
      <c r="P34" s="135" t="str">
        <f t="shared" ca="1" si="10"/>
        <v/>
      </c>
      <c r="Q34" s="134">
        <f t="shared" ca="1" si="11"/>
        <v>0</v>
      </c>
      <c r="R34" s="135" t="str">
        <f t="shared" ca="1" si="12"/>
        <v/>
      </c>
      <c r="S34" s="135" t="str">
        <f t="shared" ca="1" si="13"/>
        <v/>
      </c>
      <c r="T34" s="134">
        <f t="shared" ca="1" si="14"/>
        <v>0</v>
      </c>
      <c r="U34" s="135" t="str">
        <f t="shared" ca="1" si="15"/>
        <v/>
      </c>
      <c r="V34" s="135" t="str">
        <f t="shared" ca="1" si="16"/>
        <v/>
      </c>
      <c r="W34" s="132" t="str">
        <f t="shared" ca="1" si="17"/>
        <v/>
      </c>
      <c r="X34" s="136" t="str">
        <f t="shared" ca="1" si="18"/>
        <v/>
      </c>
    </row>
    <row r="35" spans="2:24" s="123" customFormat="1" ht="15.75" x14ac:dyDescent="0.25">
      <c r="B35" s="125" t="str">
        <f t="shared" ca="1" si="0"/>
        <v/>
      </c>
      <c r="C35" s="126" t="str">
        <f ca="1">'קיזוזים- החלטות ועדה'!C35</f>
        <v/>
      </c>
      <c r="D35" s="132" t="str">
        <f ca="1">IF($C35="","",'הגבלה לסכום מבוקש (1)'!D35)</f>
        <v/>
      </c>
      <c r="E35" s="132" t="str">
        <f ca="1">IF($C35="","",'קיזוזים בגין איחורים'!F35+'קיזוזים- החלטות ועדה'!E35)</f>
        <v/>
      </c>
      <c r="F35" s="132" t="str">
        <f t="shared" ca="1" si="1"/>
        <v/>
      </c>
      <c r="G35" s="132" t="str">
        <f ca="1">'קיזוזים- החלטות ועדה'!G35</f>
        <v/>
      </c>
      <c r="H35" s="133" t="str">
        <f t="shared" ca="1" si="2"/>
        <v/>
      </c>
      <c r="I35" s="132" t="str">
        <f t="shared" ca="1" si="3"/>
        <v/>
      </c>
      <c r="J35" s="132" t="str">
        <f t="shared" ca="1" si="4"/>
        <v/>
      </c>
      <c r="K35" s="134">
        <f t="shared" ca="1" si="5"/>
        <v>0</v>
      </c>
      <c r="L35" s="135" t="str">
        <f t="shared" ca="1" si="6"/>
        <v/>
      </c>
      <c r="M35" s="135" t="str">
        <f t="shared" ca="1" si="7"/>
        <v/>
      </c>
      <c r="N35" s="134">
        <f t="shared" ca="1" si="8"/>
        <v>0</v>
      </c>
      <c r="O35" s="135" t="str">
        <f t="shared" ca="1" si="9"/>
        <v/>
      </c>
      <c r="P35" s="135" t="str">
        <f t="shared" ca="1" si="10"/>
        <v/>
      </c>
      <c r="Q35" s="134">
        <f t="shared" ca="1" si="11"/>
        <v>0</v>
      </c>
      <c r="R35" s="135" t="str">
        <f t="shared" ca="1" si="12"/>
        <v/>
      </c>
      <c r="S35" s="135" t="str">
        <f t="shared" ca="1" si="13"/>
        <v/>
      </c>
      <c r="T35" s="134">
        <f t="shared" ca="1" si="14"/>
        <v>0</v>
      </c>
      <c r="U35" s="135" t="str">
        <f t="shared" ca="1" si="15"/>
        <v/>
      </c>
      <c r="V35" s="135" t="str">
        <f t="shared" ca="1" si="16"/>
        <v/>
      </c>
      <c r="W35" s="132" t="str">
        <f t="shared" ca="1" si="17"/>
        <v/>
      </c>
      <c r="X35" s="136" t="str">
        <f t="shared" ca="1" si="18"/>
        <v/>
      </c>
    </row>
    <row r="36" spans="2:24" s="123" customFormat="1" ht="15.75" x14ac:dyDescent="0.25">
      <c r="B36" s="125" t="str">
        <f t="shared" ca="1" si="0"/>
        <v/>
      </c>
      <c r="C36" s="126" t="str">
        <f ca="1">'קיזוזים- החלטות ועדה'!C36</f>
        <v/>
      </c>
      <c r="D36" s="132" t="str">
        <f ca="1">IF($C36="","",'הגבלה לסכום מבוקש (1)'!D36)</f>
        <v/>
      </c>
      <c r="E36" s="132" t="str">
        <f ca="1">IF($C36="","",'קיזוזים בגין איחורים'!F36+'קיזוזים- החלטות ועדה'!E36)</f>
        <v/>
      </c>
      <c r="F36" s="132" t="str">
        <f t="shared" ca="1" si="1"/>
        <v/>
      </c>
      <c r="G36" s="132" t="str">
        <f ca="1">'קיזוזים- החלטות ועדה'!G36</f>
        <v/>
      </c>
      <c r="H36" s="133" t="str">
        <f t="shared" ca="1" si="2"/>
        <v/>
      </c>
      <c r="I36" s="132" t="str">
        <f t="shared" ca="1" si="3"/>
        <v/>
      </c>
      <c r="J36" s="132" t="str">
        <f t="shared" ca="1" si="4"/>
        <v/>
      </c>
      <c r="K36" s="134">
        <f t="shared" ca="1" si="5"/>
        <v>0</v>
      </c>
      <c r="L36" s="135" t="str">
        <f t="shared" ca="1" si="6"/>
        <v/>
      </c>
      <c r="M36" s="135" t="str">
        <f t="shared" ca="1" si="7"/>
        <v/>
      </c>
      <c r="N36" s="134">
        <f t="shared" ca="1" si="8"/>
        <v>0</v>
      </c>
      <c r="O36" s="135" t="str">
        <f t="shared" ca="1" si="9"/>
        <v/>
      </c>
      <c r="P36" s="135" t="str">
        <f t="shared" ca="1" si="10"/>
        <v/>
      </c>
      <c r="Q36" s="134">
        <f t="shared" ca="1" si="11"/>
        <v>0</v>
      </c>
      <c r="R36" s="135" t="str">
        <f t="shared" ca="1" si="12"/>
        <v/>
      </c>
      <c r="S36" s="135" t="str">
        <f t="shared" ca="1" si="13"/>
        <v/>
      </c>
      <c r="T36" s="134">
        <f t="shared" ca="1" si="14"/>
        <v>0</v>
      </c>
      <c r="U36" s="135" t="str">
        <f t="shared" ca="1" si="15"/>
        <v/>
      </c>
      <c r="V36" s="135" t="str">
        <f t="shared" ca="1" si="16"/>
        <v/>
      </c>
      <c r="W36" s="132" t="str">
        <f t="shared" ca="1" si="17"/>
        <v/>
      </c>
      <c r="X36" s="136" t="str">
        <f t="shared" ca="1" si="18"/>
        <v/>
      </c>
    </row>
    <row r="37" spans="2:24" s="123" customFormat="1" ht="15.75" x14ac:dyDescent="0.25">
      <c r="B37" s="125" t="str">
        <f t="shared" ca="1" si="0"/>
        <v/>
      </c>
      <c r="C37" s="126" t="str">
        <f ca="1">'קיזוזים- החלטות ועדה'!C37</f>
        <v/>
      </c>
      <c r="D37" s="132" t="str">
        <f ca="1">IF($C37="","",'הגבלה לסכום מבוקש (1)'!D37)</f>
        <v/>
      </c>
      <c r="E37" s="132" t="str">
        <f ca="1">IF($C37="","",'קיזוזים בגין איחורים'!F37+'קיזוזים- החלטות ועדה'!E37)</f>
        <v/>
      </c>
      <c r="F37" s="132" t="str">
        <f t="shared" ca="1" si="1"/>
        <v/>
      </c>
      <c r="G37" s="132" t="str">
        <f ca="1">'קיזוזים- החלטות ועדה'!G37</f>
        <v/>
      </c>
      <c r="H37" s="133" t="str">
        <f t="shared" ca="1" si="2"/>
        <v/>
      </c>
      <c r="I37" s="132" t="str">
        <f t="shared" ca="1" si="3"/>
        <v/>
      </c>
      <c r="J37" s="132" t="str">
        <f t="shared" ca="1" si="4"/>
        <v/>
      </c>
      <c r="K37" s="134">
        <f t="shared" ca="1" si="5"/>
        <v>0</v>
      </c>
      <c r="L37" s="135" t="str">
        <f t="shared" ca="1" si="6"/>
        <v/>
      </c>
      <c r="M37" s="135" t="str">
        <f t="shared" ca="1" si="7"/>
        <v/>
      </c>
      <c r="N37" s="134">
        <f t="shared" ca="1" si="8"/>
        <v>0</v>
      </c>
      <c r="O37" s="135" t="str">
        <f t="shared" ca="1" si="9"/>
        <v/>
      </c>
      <c r="P37" s="135" t="str">
        <f t="shared" ca="1" si="10"/>
        <v/>
      </c>
      <c r="Q37" s="134">
        <f t="shared" ca="1" si="11"/>
        <v>0</v>
      </c>
      <c r="R37" s="135" t="str">
        <f t="shared" ca="1" si="12"/>
        <v/>
      </c>
      <c r="S37" s="135" t="str">
        <f t="shared" ca="1" si="13"/>
        <v/>
      </c>
      <c r="T37" s="134">
        <f t="shared" ca="1" si="14"/>
        <v>0</v>
      </c>
      <c r="U37" s="135" t="str">
        <f t="shared" ca="1" si="15"/>
        <v/>
      </c>
      <c r="V37" s="135" t="str">
        <f t="shared" ca="1" si="16"/>
        <v/>
      </c>
      <c r="W37" s="132" t="str">
        <f t="shared" ca="1" si="17"/>
        <v/>
      </c>
      <c r="X37" s="136" t="str">
        <f t="shared" ca="1" si="18"/>
        <v/>
      </c>
    </row>
    <row r="38" spans="2:24" s="123" customFormat="1" ht="15.75" x14ac:dyDescent="0.25">
      <c r="B38" s="125" t="str">
        <f t="shared" ca="1" si="0"/>
        <v/>
      </c>
      <c r="C38" s="126" t="str">
        <f ca="1">'קיזוזים- החלטות ועדה'!C38</f>
        <v/>
      </c>
      <c r="D38" s="132" t="str">
        <f ca="1">IF($C38="","",'הגבלה לסכום מבוקש (1)'!D38)</f>
        <v/>
      </c>
      <c r="E38" s="132" t="str">
        <f ca="1">IF($C38="","",'קיזוזים בגין איחורים'!F38+'קיזוזים- החלטות ועדה'!E38)</f>
        <v/>
      </c>
      <c r="F38" s="132" t="str">
        <f t="shared" ca="1" si="1"/>
        <v/>
      </c>
      <c r="G38" s="132" t="str">
        <f ca="1">'קיזוזים- החלטות ועדה'!G38</f>
        <v/>
      </c>
      <c r="H38" s="133" t="str">
        <f t="shared" ca="1" si="2"/>
        <v/>
      </c>
      <c r="I38" s="132" t="str">
        <f t="shared" ca="1" si="3"/>
        <v/>
      </c>
      <c r="J38" s="132" t="str">
        <f t="shared" ca="1" si="4"/>
        <v/>
      </c>
      <c r="K38" s="134">
        <f t="shared" ca="1" si="5"/>
        <v>0</v>
      </c>
      <c r="L38" s="135" t="str">
        <f t="shared" ca="1" si="6"/>
        <v/>
      </c>
      <c r="M38" s="135" t="str">
        <f t="shared" ca="1" si="7"/>
        <v/>
      </c>
      <c r="N38" s="134">
        <f t="shared" ca="1" si="8"/>
        <v>0</v>
      </c>
      <c r="O38" s="135" t="str">
        <f t="shared" ca="1" si="9"/>
        <v/>
      </c>
      <c r="P38" s="135" t="str">
        <f t="shared" ca="1" si="10"/>
        <v/>
      </c>
      <c r="Q38" s="134">
        <f t="shared" ca="1" si="11"/>
        <v>0</v>
      </c>
      <c r="R38" s="135" t="str">
        <f t="shared" ca="1" si="12"/>
        <v/>
      </c>
      <c r="S38" s="135" t="str">
        <f t="shared" ca="1" si="13"/>
        <v/>
      </c>
      <c r="T38" s="134">
        <f t="shared" ca="1" si="14"/>
        <v>0</v>
      </c>
      <c r="U38" s="135" t="str">
        <f t="shared" ca="1" si="15"/>
        <v/>
      </c>
      <c r="V38" s="135" t="str">
        <f t="shared" ca="1" si="16"/>
        <v/>
      </c>
      <c r="W38" s="132" t="str">
        <f t="shared" ca="1" si="17"/>
        <v/>
      </c>
      <c r="X38" s="136" t="str">
        <f t="shared" ca="1" si="18"/>
        <v/>
      </c>
    </row>
    <row r="39" spans="2:24" s="123" customFormat="1" ht="15.75" x14ac:dyDescent="0.25">
      <c r="B39" s="125" t="str">
        <f t="shared" ca="1" si="0"/>
        <v/>
      </c>
      <c r="C39" s="126" t="str">
        <f ca="1">'קיזוזים- החלטות ועדה'!C39</f>
        <v/>
      </c>
      <c r="D39" s="132" t="str">
        <f ca="1">IF($C39="","",'הגבלה לסכום מבוקש (1)'!D39)</f>
        <v/>
      </c>
      <c r="E39" s="132" t="str">
        <f ca="1">IF($C39="","",'קיזוזים בגין איחורים'!F39+'קיזוזים- החלטות ועדה'!E39)</f>
        <v/>
      </c>
      <c r="F39" s="132" t="str">
        <f t="shared" ca="1" si="1"/>
        <v/>
      </c>
      <c r="G39" s="132" t="str">
        <f ca="1">'קיזוזים- החלטות ועדה'!G39</f>
        <v/>
      </c>
      <c r="H39" s="133" t="str">
        <f t="shared" ca="1" si="2"/>
        <v/>
      </c>
      <c r="I39" s="132" t="str">
        <f t="shared" ca="1" si="3"/>
        <v/>
      </c>
      <c r="J39" s="132" t="str">
        <f t="shared" ca="1" si="4"/>
        <v/>
      </c>
      <c r="K39" s="134">
        <f t="shared" ca="1" si="5"/>
        <v>0</v>
      </c>
      <c r="L39" s="135" t="str">
        <f t="shared" ca="1" si="6"/>
        <v/>
      </c>
      <c r="M39" s="135" t="str">
        <f t="shared" ca="1" si="7"/>
        <v/>
      </c>
      <c r="N39" s="134">
        <f t="shared" ca="1" si="8"/>
        <v>0</v>
      </c>
      <c r="O39" s="135" t="str">
        <f t="shared" ca="1" si="9"/>
        <v/>
      </c>
      <c r="P39" s="135" t="str">
        <f t="shared" ca="1" si="10"/>
        <v/>
      </c>
      <c r="Q39" s="134">
        <f t="shared" ca="1" si="11"/>
        <v>0</v>
      </c>
      <c r="R39" s="135" t="str">
        <f t="shared" ca="1" si="12"/>
        <v/>
      </c>
      <c r="S39" s="135" t="str">
        <f t="shared" ca="1" si="13"/>
        <v/>
      </c>
      <c r="T39" s="134">
        <f t="shared" ca="1" si="14"/>
        <v>0</v>
      </c>
      <c r="U39" s="135" t="str">
        <f t="shared" ca="1" si="15"/>
        <v/>
      </c>
      <c r="V39" s="135" t="str">
        <f t="shared" ca="1" si="16"/>
        <v/>
      </c>
      <c r="W39" s="132" t="str">
        <f t="shared" ca="1" si="17"/>
        <v/>
      </c>
      <c r="X39" s="136" t="str">
        <f t="shared" ca="1" si="18"/>
        <v/>
      </c>
    </row>
    <row r="40" spans="2:24" s="123" customFormat="1" ht="16.5" thickBot="1" x14ac:dyDescent="0.3">
      <c r="B40" s="125" t="str">
        <f t="shared" ca="1" si="0"/>
        <v/>
      </c>
      <c r="C40" s="126" t="str">
        <f ca="1">'קיזוזים- החלטות ועדה'!C40</f>
        <v/>
      </c>
      <c r="D40" s="132" t="str">
        <f ca="1">IF($C40="","",'הגבלה לסכום מבוקש (1)'!D40)</f>
        <v/>
      </c>
      <c r="E40" s="132" t="str">
        <f ca="1">IF($C40="","",'קיזוזים בגין איחורים'!F40+'קיזוזים- החלטות ועדה'!E40)</f>
        <v/>
      </c>
      <c r="F40" s="132" t="str">
        <f t="shared" ca="1" si="1"/>
        <v/>
      </c>
      <c r="G40" s="132" t="str">
        <f ca="1">'קיזוזים- החלטות ועדה'!G40</f>
        <v/>
      </c>
      <c r="H40" s="133" t="str">
        <f t="shared" ca="1" si="2"/>
        <v/>
      </c>
      <c r="I40" s="132" t="str">
        <f t="shared" ca="1" si="3"/>
        <v/>
      </c>
      <c r="J40" s="132" t="str">
        <f t="shared" ca="1" si="4"/>
        <v/>
      </c>
      <c r="K40" s="134">
        <f t="shared" ca="1" si="5"/>
        <v>0</v>
      </c>
      <c r="L40" s="135" t="str">
        <f t="shared" ca="1" si="6"/>
        <v/>
      </c>
      <c r="M40" s="135" t="str">
        <f t="shared" ca="1" si="7"/>
        <v/>
      </c>
      <c r="N40" s="134">
        <f t="shared" ca="1" si="8"/>
        <v>0</v>
      </c>
      <c r="O40" s="135" t="str">
        <f t="shared" ca="1" si="9"/>
        <v/>
      </c>
      <c r="P40" s="135" t="str">
        <f t="shared" ca="1" si="10"/>
        <v/>
      </c>
      <c r="Q40" s="134">
        <f t="shared" ca="1" si="11"/>
        <v>0</v>
      </c>
      <c r="R40" s="135" t="str">
        <f t="shared" ca="1" si="12"/>
        <v/>
      </c>
      <c r="S40" s="135" t="str">
        <f t="shared" ca="1" si="13"/>
        <v/>
      </c>
      <c r="T40" s="134">
        <f t="shared" ca="1" si="14"/>
        <v>0</v>
      </c>
      <c r="U40" s="135" t="str">
        <f t="shared" ca="1" si="15"/>
        <v/>
      </c>
      <c r="V40" s="135" t="str">
        <f t="shared" ca="1" si="16"/>
        <v/>
      </c>
      <c r="W40" s="132" t="str">
        <f t="shared" ca="1" si="17"/>
        <v/>
      </c>
      <c r="X40" s="136" t="str">
        <f t="shared" ca="1" si="18"/>
        <v/>
      </c>
    </row>
    <row r="41" spans="2:24" s="123" customFormat="1" ht="15.75" hidden="1" x14ac:dyDescent="0.25">
      <c r="B41" s="125" t="str">
        <f t="shared" si="0"/>
        <v/>
      </c>
      <c r="C41" s="126" t="str">
        <f>'קיזוזים- החלטות ועדה'!C41</f>
        <v/>
      </c>
      <c r="D41" s="132" t="str">
        <f>IF($C41="","",'הגבלה לסכום מבוקש (1)'!D41)</f>
        <v/>
      </c>
      <c r="E41" s="132" t="str">
        <f>IF($C41="","",'קיזוזים בגין איחורים'!F41+'קיזוזים- החלטות ועדה'!E41)</f>
        <v/>
      </c>
      <c r="F41" s="132" t="str">
        <f t="shared" si="1"/>
        <v/>
      </c>
      <c r="G41" s="132" t="str">
        <f>'קיזוזים- החלטות ועדה'!G41</f>
        <v/>
      </c>
      <c r="H41" s="133" t="str">
        <f t="shared" si="2"/>
        <v/>
      </c>
      <c r="I41" s="132" t="str">
        <f t="shared" si="3"/>
        <v/>
      </c>
      <c r="J41" s="132" t="str">
        <f t="shared" si="4"/>
        <v/>
      </c>
      <c r="K41" s="134">
        <f t="shared" si="5"/>
        <v>0</v>
      </c>
      <c r="L41" s="135" t="str">
        <f t="shared" si="6"/>
        <v/>
      </c>
      <c r="M41" s="135" t="str">
        <f t="shared" si="7"/>
        <v/>
      </c>
      <c r="N41" s="134">
        <f t="shared" si="8"/>
        <v>0</v>
      </c>
      <c r="O41" s="135" t="str">
        <f t="shared" si="9"/>
        <v/>
      </c>
      <c r="P41" s="135" t="str">
        <f t="shared" si="10"/>
        <v/>
      </c>
      <c r="Q41" s="134">
        <f t="shared" si="11"/>
        <v>0</v>
      </c>
      <c r="R41" s="135" t="str">
        <f t="shared" si="12"/>
        <v/>
      </c>
      <c r="S41" s="135" t="str">
        <f t="shared" si="13"/>
        <v/>
      </c>
      <c r="T41" s="134">
        <f t="shared" si="14"/>
        <v>0</v>
      </c>
      <c r="U41" s="135" t="str">
        <f t="shared" si="15"/>
        <v/>
      </c>
      <c r="V41" s="135" t="str">
        <f t="shared" si="16"/>
        <v/>
      </c>
      <c r="W41" s="132" t="str">
        <f t="shared" si="17"/>
        <v/>
      </c>
      <c r="X41" s="136" t="str">
        <f t="shared" si="18"/>
        <v/>
      </c>
    </row>
    <row r="42" spans="2:24" s="123" customFormat="1" ht="15.75" hidden="1" x14ac:dyDescent="0.25">
      <c r="B42" s="125" t="str">
        <f t="shared" si="0"/>
        <v/>
      </c>
      <c r="C42" s="126" t="str">
        <f>'קיזוזים- החלטות ועדה'!C42</f>
        <v/>
      </c>
      <c r="D42" s="132" t="str">
        <f>IF($C42="","",'הגבלה לסכום מבוקש (1)'!D42)</f>
        <v/>
      </c>
      <c r="E42" s="132" t="str">
        <f>IF($C42="","",'קיזוזים בגין איחורים'!F42+'קיזוזים- החלטות ועדה'!E42)</f>
        <v/>
      </c>
      <c r="F42" s="132" t="str">
        <f t="shared" si="1"/>
        <v/>
      </c>
      <c r="G42" s="132" t="str">
        <f>'קיזוזים- החלטות ועדה'!G42</f>
        <v/>
      </c>
      <c r="H42" s="133" t="str">
        <f t="shared" si="2"/>
        <v/>
      </c>
      <c r="I42" s="132" t="str">
        <f t="shared" si="3"/>
        <v/>
      </c>
      <c r="J42" s="132" t="str">
        <f t="shared" si="4"/>
        <v/>
      </c>
      <c r="K42" s="134">
        <f t="shared" si="5"/>
        <v>0</v>
      </c>
      <c r="L42" s="135" t="str">
        <f t="shared" si="6"/>
        <v/>
      </c>
      <c r="M42" s="135" t="str">
        <f t="shared" si="7"/>
        <v/>
      </c>
      <c r="N42" s="134">
        <f t="shared" si="8"/>
        <v>0</v>
      </c>
      <c r="O42" s="135" t="str">
        <f t="shared" si="9"/>
        <v/>
      </c>
      <c r="P42" s="135" t="str">
        <f t="shared" si="10"/>
        <v/>
      </c>
      <c r="Q42" s="134">
        <f t="shared" si="11"/>
        <v>0</v>
      </c>
      <c r="R42" s="135" t="str">
        <f t="shared" si="12"/>
        <v/>
      </c>
      <c r="S42" s="135" t="str">
        <f t="shared" si="13"/>
        <v/>
      </c>
      <c r="T42" s="134">
        <f t="shared" si="14"/>
        <v>0</v>
      </c>
      <c r="U42" s="135" t="str">
        <f t="shared" si="15"/>
        <v/>
      </c>
      <c r="V42" s="135" t="str">
        <f t="shared" si="16"/>
        <v/>
      </c>
      <c r="W42" s="132" t="str">
        <f t="shared" si="17"/>
        <v/>
      </c>
      <c r="X42" s="136" t="str">
        <f t="shared" si="18"/>
        <v/>
      </c>
    </row>
    <row r="43" spans="2:24" s="123" customFormat="1" ht="15.75" hidden="1" x14ac:dyDescent="0.25">
      <c r="B43" s="125" t="str">
        <f t="shared" si="0"/>
        <v/>
      </c>
      <c r="C43" s="126" t="str">
        <f>'קיזוזים- החלטות ועדה'!C43</f>
        <v/>
      </c>
      <c r="D43" s="132" t="str">
        <f>IF($C43="","",'הגבלה לסכום מבוקש (1)'!D43)</f>
        <v/>
      </c>
      <c r="E43" s="132" t="str">
        <f>IF($C43="","",'קיזוזים בגין איחורים'!F43+'קיזוזים- החלטות ועדה'!E43)</f>
        <v/>
      </c>
      <c r="F43" s="132" t="str">
        <f t="shared" si="1"/>
        <v/>
      </c>
      <c r="G43" s="132" t="str">
        <f>'קיזוזים- החלטות ועדה'!G43</f>
        <v/>
      </c>
      <c r="H43" s="133" t="str">
        <f t="shared" si="2"/>
        <v/>
      </c>
      <c r="I43" s="132" t="str">
        <f t="shared" si="3"/>
        <v/>
      </c>
      <c r="J43" s="132" t="str">
        <f t="shared" si="4"/>
        <v/>
      </c>
      <c r="K43" s="134">
        <f t="shared" si="5"/>
        <v>0</v>
      </c>
      <c r="L43" s="135" t="str">
        <f t="shared" si="6"/>
        <v/>
      </c>
      <c r="M43" s="135" t="str">
        <f t="shared" si="7"/>
        <v/>
      </c>
      <c r="N43" s="134">
        <f t="shared" si="8"/>
        <v>0</v>
      </c>
      <c r="O43" s="135" t="str">
        <f t="shared" si="9"/>
        <v/>
      </c>
      <c r="P43" s="135" t="str">
        <f t="shared" si="10"/>
        <v/>
      </c>
      <c r="Q43" s="134">
        <f t="shared" si="11"/>
        <v>0</v>
      </c>
      <c r="R43" s="135" t="str">
        <f t="shared" si="12"/>
        <v/>
      </c>
      <c r="S43" s="135" t="str">
        <f t="shared" si="13"/>
        <v/>
      </c>
      <c r="T43" s="134">
        <f t="shared" si="14"/>
        <v>0</v>
      </c>
      <c r="U43" s="135" t="str">
        <f t="shared" si="15"/>
        <v/>
      </c>
      <c r="V43" s="135" t="str">
        <f t="shared" si="16"/>
        <v/>
      </c>
      <c r="W43" s="132" t="str">
        <f t="shared" si="17"/>
        <v/>
      </c>
      <c r="X43" s="136" t="str">
        <f t="shared" si="18"/>
        <v/>
      </c>
    </row>
    <row r="44" spans="2:24" s="123" customFormat="1" ht="15.75" hidden="1" x14ac:dyDescent="0.25">
      <c r="B44" s="125" t="str">
        <f t="shared" si="0"/>
        <v/>
      </c>
      <c r="C44" s="126" t="str">
        <f>'קיזוזים- החלטות ועדה'!C44</f>
        <v/>
      </c>
      <c r="D44" s="132" t="str">
        <f>IF($C44="","",'הגבלה לסכום מבוקש (1)'!D44)</f>
        <v/>
      </c>
      <c r="E44" s="132" t="str">
        <f>IF($C44="","",'קיזוזים בגין איחורים'!F44+'קיזוזים- החלטות ועדה'!E44)</f>
        <v/>
      </c>
      <c r="F44" s="132" t="str">
        <f t="shared" si="1"/>
        <v/>
      </c>
      <c r="G44" s="132" t="str">
        <f>'קיזוזים- החלטות ועדה'!G44</f>
        <v/>
      </c>
      <c r="H44" s="133" t="str">
        <f t="shared" si="2"/>
        <v/>
      </c>
      <c r="I44" s="132" t="str">
        <f t="shared" si="3"/>
        <v/>
      </c>
      <c r="J44" s="132" t="str">
        <f t="shared" si="4"/>
        <v/>
      </c>
      <c r="K44" s="134">
        <f t="shared" si="5"/>
        <v>0</v>
      </c>
      <c r="L44" s="135" t="str">
        <f t="shared" si="6"/>
        <v/>
      </c>
      <c r="M44" s="135" t="str">
        <f t="shared" si="7"/>
        <v/>
      </c>
      <c r="N44" s="134">
        <f t="shared" si="8"/>
        <v>0</v>
      </c>
      <c r="O44" s="135" t="str">
        <f t="shared" si="9"/>
        <v/>
      </c>
      <c r="P44" s="135" t="str">
        <f t="shared" si="10"/>
        <v/>
      </c>
      <c r="Q44" s="134">
        <f t="shared" si="11"/>
        <v>0</v>
      </c>
      <c r="R44" s="135" t="str">
        <f t="shared" si="12"/>
        <v/>
      </c>
      <c r="S44" s="135" t="str">
        <f t="shared" si="13"/>
        <v/>
      </c>
      <c r="T44" s="134">
        <f t="shared" si="14"/>
        <v>0</v>
      </c>
      <c r="U44" s="135" t="str">
        <f t="shared" si="15"/>
        <v/>
      </c>
      <c r="V44" s="135" t="str">
        <f t="shared" si="16"/>
        <v/>
      </c>
      <c r="W44" s="132" t="str">
        <f t="shared" si="17"/>
        <v/>
      </c>
      <c r="X44" s="136" t="str">
        <f t="shared" si="18"/>
        <v/>
      </c>
    </row>
    <row r="45" spans="2:24" s="123" customFormat="1" ht="15.75" hidden="1" x14ac:dyDescent="0.25">
      <c r="B45" s="125" t="str">
        <f t="shared" si="0"/>
        <v/>
      </c>
      <c r="C45" s="126" t="str">
        <f>'קיזוזים- החלטות ועדה'!C45</f>
        <v/>
      </c>
      <c r="D45" s="132" t="str">
        <f>IF($C45="","",'הגבלה לסכום מבוקש (1)'!D45)</f>
        <v/>
      </c>
      <c r="E45" s="132" t="str">
        <f>IF($C45="","",'קיזוזים בגין איחורים'!F45+'קיזוזים- החלטות ועדה'!E45)</f>
        <v/>
      </c>
      <c r="F45" s="132" t="str">
        <f t="shared" si="1"/>
        <v/>
      </c>
      <c r="G45" s="132" t="str">
        <f>'קיזוזים- החלטות ועדה'!G45</f>
        <v/>
      </c>
      <c r="H45" s="133" t="str">
        <f t="shared" si="2"/>
        <v/>
      </c>
      <c r="I45" s="132" t="str">
        <f t="shared" si="3"/>
        <v/>
      </c>
      <c r="J45" s="132" t="str">
        <f t="shared" si="4"/>
        <v/>
      </c>
      <c r="K45" s="134">
        <f t="shared" si="5"/>
        <v>0</v>
      </c>
      <c r="L45" s="135" t="str">
        <f t="shared" si="6"/>
        <v/>
      </c>
      <c r="M45" s="135" t="str">
        <f t="shared" si="7"/>
        <v/>
      </c>
      <c r="N45" s="134">
        <f t="shared" si="8"/>
        <v>0</v>
      </c>
      <c r="O45" s="135" t="str">
        <f t="shared" si="9"/>
        <v/>
      </c>
      <c r="P45" s="135" t="str">
        <f t="shared" si="10"/>
        <v/>
      </c>
      <c r="Q45" s="134">
        <f t="shared" si="11"/>
        <v>0</v>
      </c>
      <c r="R45" s="135" t="str">
        <f t="shared" si="12"/>
        <v/>
      </c>
      <c r="S45" s="135" t="str">
        <f t="shared" si="13"/>
        <v/>
      </c>
      <c r="T45" s="134">
        <f t="shared" si="14"/>
        <v>0</v>
      </c>
      <c r="U45" s="135" t="str">
        <f t="shared" si="15"/>
        <v/>
      </c>
      <c r="V45" s="135" t="str">
        <f t="shared" si="16"/>
        <v/>
      </c>
      <c r="W45" s="132" t="str">
        <f t="shared" si="17"/>
        <v/>
      </c>
      <c r="X45" s="136" t="str">
        <f t="shared" si="18"/>
        <v/>
      </c>
    </row>
    <row r="46" spans="2:24" s="123" customFormat="1" ht="15.75" hidden="1" x14ac:dyDescent="0.25">
      <c r="B46" s="125" t="str">
        <f t="shared" si="0"/>
        <v/>
      </c>
      <c r="C46" s="126" t="str">
        <f>'קיזוזים- החלטות ועדה'!C46</f>
        <v/>
      </c>
      <c r="D46" s="132" t="str">
        <f>IF($C46="","",'הגבלה לסכום מבוקש (1)'!D46)</f>
        <v/>
      </c>
      <c r="E46" s="132" t="str">
        <f>IF($C46="","",'קיזוזים בגין איחורים'!F46+'קיזוזים- החלטות ועדה'!E46)</f>
        <v/>
      </c>
      <c r="F46" s="132" t="str">
        <f t="shared" si="1"/>
        <v/>
      </c>
      <c r="G46" s="132" t="str">
        <f>'קיזוזים- החלטות ועדה'!G46</f>
        <v/>
      </c>
      <c r="H46" s="133" t="str">
        <f t="shared" si="2"/>
        <v/>
      </c>
      <c r="I46" s="132" t="str">
        <f t="shared" si="3"/>
        <v/>
      </c>
      <c r="J46" s="132" t="str">
        <f t="shared" si="4"/>
        <v/>
      </c>
      <c r="K46" s="134">
        <f t="shared" si="5"/>
        <v>0</v>
      </c>
      <c r="L46" s="135" t="str">
        <f t="shared" si="6"/>
        <v/>
      </c>
      <c r="M46" s="135" t="str">
        <f t="shared" si="7"/>
        <v/>
      </c>
      <c r="N46" s="134">
        <f t="shared" si="8"/>
        <v>0</v>
      </c>
      <c r="O46" s="135" t="str">
        <f t="shared" si="9"/>
        <v/>
      </c>
      <c r="P46" s="135" t="str">
        <f t="shared" si="10"/>
        <v/>
      </c>
      <c r="Q46" s="134">
        <f t="shared" si="11"/>
        <v>0</v>
      </c>
      <c r="R46" s="135" t="str">
        <f t="shared" si="12"/>
        <v/>
      </c>
      <c r="S46" s="135" t="str">
        <f t="shared" si="13"/>
        <v/>
      </c>
      <c r="T46" s="134">
        <f t="shared" si="14"/>
        <v>0</v>
      </c>
      <c r="U46" s="135" t="str">
        <f t="shared" si="15"/>
        <v/>
      </c>
      <c r="V46" s="135" t="str">
        <f t="shared" si="16"/>
        <v/>
      </c>
      <c r="W46" s="132" t="str">
        <f t="shared" si="17"/>
        <v/>
      </c>
      <c r="X46" s="136" t="str">
        <f t="shared" si="18"/>
        <v/>
      </c>
    </row>
    <row r="47" spans="2:24" s="123" customFormat="1" ht="15.75" hidden="1" x14ac:dyDescent="0.25">
      <c r="B47" s="125" t="str">
        <f t="shared" si="0"/>
        <v/>
      </c>
      <c r="C47" s="126" t="str">
        <f>'קיזוזים- החלטות ועדה'!C47</f>
        <v/>
      </c>
      <c r="D47" s="132" t="str">
        <f>IF($C47="","",'הגבלה לסכום מבוקש (1)'!D47)</f>
        <v/>
      </c>
      <c r="E47" s="132" t="str">
        <f>IF($C47="","",'קיזוזים בגין איחורים'!F47+'קיזוזים- החלטות ועדה'!E47)</f>
        <v/>
      </c>
      <c r="F47" s="132" t="str">
        <f t="shared" si="1"/>
        <v/>
      </c>
      <c r="G47" s="132" t="str">
        <f>'קיזוזים- החלטות ועדה'!G47</f>
        <v/>
      </c>
      <c r="H47" s="133" t="str">
        <f t="shared" si="2"/>
        <v/>
      </c>
      <c r="I47" s="132" t="str">
        <f t="shared" si="3"/>
        <v/>
      </c>
      <c r="J47" s="132" t="str">
        <f t="shared" si="4"/>
        <v/>
      </c>
      <c r="K47" s="134">
        <f t="shared" si="5"/>
        <v>0</v>
      </c>
      <c r="L47" s="135" t="str">
        <f t="shared" si="6"/>
        <v/>
      </c>
      <c r="M47" s="135" t="str">
        <f t="shared" si="7"/>
        <v/>
      </c>
      <c r="N47" s="134">
        <f t="shared" si="8"/>
        <v>0</v>
      </c>
      <c r="O47" s="135" t="str">
        <f t="shared" si="9"/>
        <v/>
      </c>
      <c r="P47" s="135" t="str">
        <f t="shared" si="10"/>
        <v/>
      </c>
      <c r="Q47" s="134">
        <f t="shared" si="11"/>
        <v>0</v>
      </c>
      <c r="R47" s="135" t="str">
        <f t="shared" si="12"/>
        <v/>
      </c>
      <c r="S47" s="135" t="str">
        <f t="shared" si="13"/>
        <v/>
      </c>
      <c r="T47" s="134">
        <f t="shared" si="14"/>
        <v>0</v>
      </c>
      <c r="U47" s="135" t="str">
        <f t="shared" si="15"/>
        <v/>
      </c>
      <c r="V47" s="135" t="str">
        <f t="shared" si="16"/>
        <v/>
      </c>
      <c r="W47" s="132" t="str">
        <f t="shared" si="17"/>
        <v/>
      </c>
      <c r="X47" s="136" t="str">
        <f t="shared" si="18"/>
        <v/>
      </c>
    </row>
    <row r="48" spans="2:24" s="123" customFormat="1" ht="15.75" hidden="1" x14ac:dyDescent="0.25">
      <c r="B48" s="125" t="str">
        <f t="shared" si="0"/>
        <v/>
      </c>
      <c r="C48" s="126" t="str">
        <f>'קיזוזים- החלטות ועדה'!C48</f>
        <v/>
      </c>
      <c r="D48" s="132" t="str">
        <f>IF($C48="","",'הגבלה לסכום מבוקש (1)'!D48)</f>
        <v/>
      </c>
      <c r="E48" s="132" t="str">
        <f>IF($C48="","",'קיזוזים בגין איחורים'!F48+'קיזוזים- החלטות ועדה'!E48)</f>
        <v/>
      </c>
      <c r="F48" s="132" t="str">
        <f t="shared" si="1"/>
        <v/>
      </c>
      <c r="G48" s="132" t="str">
        <f>'קיזוזים- החלטות ועדה'!G48</f>
        <v/>
      </c>
      <c r="H48" s="133" t="str">
        <f t="shared" si="2"/>
        <v/>
      </c>
      <c r="I48" s="132" t="str">
        <f t="shared" si="3"/>
        <v/>
      </c>
      <c r="J48" s="132" t="str">
        <f t="shared" si="4"/>
        <v/>
      </c>
      <c r="K48" s="134">
        <f t="shared" si="5"/>
        <v>0</v>
      </c>
      <c r="L48" s="135" t="str">
        <f t="shared" si="6"/>
        <v/>
      </c>
      <c r="M48" s="135" t="str">
        <f t="shared" si="7"/>
        <v/>
      </c>
      <c r="N48" s="134">
        <f t="shared" si="8"/>
        <v>0</v>
      </c>
      <c r="O48" s="135" t="str">
        <f t="shared" si="9"/>
        <v/>
      </c>
      <c r="P48" s="135" t="str">
        <f t="shared" si="10"/>
        <v/>
      </c>
      <c r="Q48" s="134">
        <f t="shared" si="11"/>
        <v>0</v>
      </c>
      <c r="R48" s="135" t="str">
        <f t="shared" si="12"/>
        <v/>
      </c>
      <c r="S48" s="135" t="str">
        <f t="shared" si="13"/>
        <v/>
      </c>
      <c r="T48" s="134">
        <f t="shared" si="14"/>
        <v>0</v>
      </c>
      <c r="U48" s="135" t="str">
        <f t="shared" si="15"/>
        <v/>
      </c>
      <c r="V48" s="135" t="str">
        <f t="shared" si="16"/>
        <v/>
      </c>
      <c r="W48" s="132" t="str">
        <f t="shared" si="17"/>
        <v/>
      </c>
      <c r="X48" s="136" t="str">
        <f t="shared" si="18"/>
        <v/>
      </c>
    </row>
    <row r="49" spans="2:24" s="123" customFormat="1" ht="15.75" hidden="1" x14ac:dyDescent="0.25">
      <c r="B49" s="125" t="str">
        <f t="shared" si="0"/>
        <v/>
      </c>
      <c r="C49" s="126" t="str">
        <f>'קיזוזים- החלטות ועדה'!C49</f>
        <v/>
      </c>
      <c r="D49" s="132" t="str">
        <f>IF($C49="","",'הגבלה לסכום מבוקש (1)'!D49)</f>
        <v/>
      </c>
      <c r="E49" s="132" t="str">
        <f>IF($C49="","",'קיזוזים בגין איחורים'!F49+'קיזוזים- החלטות ועדה'!E49)</f>
        <v/>
      </c>
      <c r="F49" s="132" t="str">
        <f t="shared" si="1"/>
        <v/>
      </c>
      <c r="G49" s="132" t="str">
        <f>'קיזוזים- החלטות ועדה'!G49</f>
        <v/>
      </c>
      <c r="H49" s="133" t="str">
        <f t="shared" si="2"/>
        <v/>
      </c>
      <c r="I49" s="132" t="str">
        <f t="shared" si="3"/>
        <v/>
      </c>
      <c r="J49" s="132" t="str">
        <f t="shared" si="4"/>
        <v/>
      </c>
      <c r="K49" s="134">
        <f t="shared" si="5"/>
        <v>0</v>
      </c>
      <c r="L49" s="135" t="str">
        <f t="shared" si="6"/>
        <v/>
      </c>
      <c r="M49" s="135" t="str">
        <f t="shared" si="7"/>
        <v/>
      </c>
      <c r="N49" s="134">
        <f t="shared" si="8"/>
        <v>0</v>
      </c>
      <c r="O49" s="135" t="str">
        <f t="shared" si="9"/>
        <v/>
      </c>
      <c r="P49" s="135" t="str">
        <f t="shared" si="10"/>
        <v/>
      </c>
      <c r="Q49" s="134">
        <f t="shared" si="11"/>
        <v>0</v>
      </c>
      <c r="R49" s="135" t="str">
        <f t="shared" si="12"/>
        <v/>
      </c>
      <c r="S49" s="135" t="str">
        <f t="shared" si="13"/>
        <v/>
      </c>
      <c r="T49" s="134">
        <f t="shared" si="14"/>
        <v>0</v>
      </c>
      <c r="U49" s="135" t="str">
        <f t="shared" si="15"/>
        <v/>
      </c>
      <c r="V49" s="135" t="str">
        <f t="shared" si="16"/>
        <v/>
      </c>
      <c r="W49" s="132" t="str">
        <f t="shared" si="17"/>
        <v/>
      </c>
      <c r="X49" s="136" t="str">
        <f t="shared" si="18"/>
        <v/>
      </c>
    </row>
    <row r="50" spans="2:24" s="123" customFormat="1" ht="15.75" hidden="1" x14ac:dyDescent="0.25">
      <c r="B50" s="125" t="str">
        <f t="shared" si="0"/>
        <v/>
      </c>
      <c r="C50" s="126" t="str">
        <f>'קיזוזים- החלטות ועדה'!C50</f>
        <v/>
      </c>
      <c r="D50" s="132" t="str">
        <f>IF($C50="","",'הגבלה לסכום מבוקש (1)'!D50)</f>
        <v/>
      </c>
      <c r="E50" s="132" t="str">
        <f>IF($C50="","",'קיזוזים בגין איחורים'!F50+'קיזוזים- החלטות ועדה'!E50)</f>
        <v/>
      </c>
      <c r="F50" s="132" t="str">
        <f t="shared" si="1"/>
        <v/>
      </c>
      <c r="G50" s="132" t="str">
        <f>'קיזוזים- החלטות ועדה'!G50</f>
        <v/>
      </c>
      <c r="H50" s="133" t="str">
        <f t="shared" si="2"/>
        <v/>
      </c>
      <c r="I50" s="132" t="str">
        <f t="shared" si="3"/>
        <v/>
      </c>
      <c r="J50" s="132" t="str">
        <f t="shared" si="4"/>
        <v/>
      </c>
      <c r="K50" s="134">
        <f t="shared" si="5"/>
        <v>0</v>
      </c>
      <c r="L50" s="135" t="str">
        <f t="shared" si="6"/>
        <v/>
      </c>
      <c r="M50" s="135" t="str">
        <f t="shared" si="7"/>
        <v/>
      </c>
      <c r="N50" s="134">
        <f t="shared" si="8"/>
        <v>0</v>
      </c>
      <c r="O50" s="135" t="str">
        <f t="shared" si="9"/>
        <v/>
      </c>
      <c r="P50" s="135" t="str">
        <f t="shared" si="10"/>
        <v/>
      </c>
      <c r="Q50" s="134">
        <f t="shared" si="11"/>
        <v>0</v>
      </c>
      <c r="R50" s="135" t="str">
        <f t="shared" si="12"/>
        <v/>
      </c>
      <c r="S50" s="135" t="str">
        <f t="shared" si="13"/>
        <v/>
      </c>
      <c r="T50" s="134">
        <f t="shared" si="14"/>
        <v>0</v>
      </c>
      <c r="U50" s="135" t="str">
        <f t="shared" si="15"/>
        <v/>
      </c>
      <c r="V50" s="135" t="str">
        <f t="shared" si="16"/>
        <v/>
      </c>
      <c r="W50" s="132" t="str">
        <f t="shared" si="17"/>
        <v/>
      </c>
      <c r="X50" s="136" t="str">
        <f t="shared" si="18"/>
        <v/>
      </c>
    </row>
    <row r="51" spans="2:24" s="123" customFormat="1" ht="15.75" hidden="1" x14ac:dyDescent="0.25">
      <c r="B51" s="125" t="str">
        <f t="shared" si="0"/>
        <v/>
      </c>
      <c r="C51" s="126" t="str">
        <f>'קיזוזים- החלטות ועדה'!C51</f>
        <v/>
      </c>
      <c r="D51" s="132" t="str">
        <f>IF($C51="","",'הגבלה לסכום מבוקש (1)'!D51)</f>
        <v/>
      </c>
      <c r="E51" s="132" t="str">
        <f>IF($C51="","",'קיזוזים בגין איחורים'!F51+'קיזוזים- החלטות ועדה'!E51)</f>
        <v/>
      </c>
      <c r="F51" s="132" t="str">
        <f t="shared" si="1"/>
        <v/>
      </c>
      <c r="G51" s="132" t="str">
        <f>'קיזוזים- החלטות ועדה'!G51</f>
        <v/>
      </c>
      <c r="H51" s="133" t="str">
        <f t="shared" si="2"/>
        <v/>
      </c>
      <c r="I51" s="132" t="str">
        <f t="shared" si="3"/>
        <v/>
      </c>
      <c r="J51" s="132" t="str">
        <f t="shared" si="4"/>
        <v/>
      </c>
      <c r="K51" s="134">
        <f t="shared" si="5"/>
        <v>0</v>
      </c>
      <c r="L51" s="135" t="str">
        <f t="shared" si="6"/>
        <v/>
      </c>
      <c r="M51" s="135" t="str">
        <f t="shared" si="7"/>
        <v/>
      </c>
      <c r="N51" s="134">
        <f t="shared" si="8"/>
        <v>0</v>
      </c>
      <c r="O51" s="135" t="str">
        <f t="shared" si="9"/>
        <v/>
      </c>
      <c r="P51" s="135" t="str">
        <f t="shared" si="10"/>
        <v/>
      </c>
      <c r="Q51" s="134">
        <f t="shared" si="11"/>
        <v>0</v>
      </c>
      <c r="R51" s="135" t="str">
        <f t="shared" si="12"/>
        <v/>
      </c>
      <c r="S51" s="135" t="str">
        <f t="shared" si="13"/>
        <v/>
      </c>
      <c r="T51" s="134">
        <f t="shared" si="14"/>
        <v>0</v>
      </c>
      <c r="U51" s="135" t="str">
        <f t="shared" si="15"/>
        <v/>
      </c>
      <c r="V51" s="135" t="str">
        <f t="shared" si="16"/>
        <v/>
      </c>
      <c r="W51" s="132" t="str">
        <f t="shared" si="17"/>
        <v/>
      </c>
      <c r="X51" s="136" t="str">
        <f t="shared" si="18"/>
        <v/>
      </c>
    </row>
    <row r="52" spans="2:24" s="123" customFormat="1" ht="15.75" hidden="1" x14ac:dyDescent="0.25">
      <c r="B52" s="125" t="str">
        <f t="shared" si="0"/>
        <v/>
      </c>
      <c r="C52" s="126" t="str">
        <f>'קיזוזים- החלטות ועדה'!C52</f>
        <v/>
      </c>
      <c r="D52" s="132" t="str">
        <f>IF($C52="","",'הגבלה לסכום מבוקש (1)'!D52)</f>
        <v/>
      </c>
      <c r="E52" s="132" t="str">
        <f>IF($C52="","",'קיזוזים בגין איחורים'!F52+'קיזוזים- החלטות ועדה'!E52)</f>
        <v/>
      </c>
      <c r="F52" s="132" t="str">
        <f t="shared" si="1"/>
        <v/>
      </c>
      <c r="G52" s="132" t="str">
        <f>'קיזוזים- החלטות ועדה'!G52</f>
        <v/>
      </c>
      <c r="H52" s="133" t="str">
        <f t="shared" si="2"/>
        <v/>
      </c>
      <c r="I52" s="132" t="str">
        <f t="shared" si="3"/>
        <v/>
      </c>
      <c r="J52" s="132" t="str">
        <f t="shared" si="4"/>
        <v/>
      </c>
      <c r="K52" s="134">
        <f t="shared" si="5"/>
        <v>0</v>
      </c>
      <c r="L52" s="135" t="str">
        <f t="shared" si="6"/>
        <v/>
      </c>
      <c r="M52" s="135" t="str">
        <f t="shared" si="7"/>
        <v/>
      </c>
      <c r="N52" s="134">
        <f t="shared" si="8"/>
        <v>0</v>
      </c>
      <c r="O52" s="135" t="str">
        <f t="shared" si="9"/>
        <v/>
      </c>
      <c r="P52" s="135" t="str">
        <f t="shared" si="10"/>
        <v/>
      </c>
      <c r="Q52" s="134">
        <f t="shared" si="11"/>
        <v>0</v>
      </c>
      <c r="R52" s="135" t="str">
        <f t="shared" si="12"/>
        <v/>
      </c>
      <c r="S52" s="135" t="str">
        <f t="shared" si="13"/>
        <v/>
      </c>
      <c r="T52" s="134">
        <f t="shared" si="14"/>
        <v>0</v>
      </c>
      <c r="U52" s="135" t="str">
        <f t="shared" si="15"/>
        <v/>
      </c>
      <c r="V52" s="135" t="str">
        <f t="shared" si="16"/>
        <v/>
      </c>
      <c r="W52" s="132" t="str">
        <f t="shared" si="17"/>
        <v/>
      </c>
      <c r="X52" s="136" t="str">
        <f t="shared" si="18"/>
        <v/>
      </c>
    </row>
    <row r="53" spans="2:24" s="123" customFormat="1" ht="15.75" hidden="1" x14ac:dyDescent="0.25">
      <c r="B53" s="125" t="str">
        <f t="shared" si="0"/>
        <v/>
      </c>
      <c r="C53" s="126" t="str">
        <f>'קיזוזים- החלטות ועדה'!C53</f>
        <v/>
      </c>
      <c r="D53" s="132" t="str">
        <f>IF($C53="","",'הגבלה לסכום מבוקש (1)'!D53)</f>
        <v/>
      </c>
      <c r="E53" s="132" t="str">
        <f>IF($C53="","",'קיזוזים בגין איחורים'!F53+'קיזוזים- החלטות ועדה'!E53)</f>
        <v/>
      </c>
      <c r="F53" s="132" t="str">
        <f t="shared" si="1"/>
        <v/>
      </c>
      <c r="G53" s="132" t="str">
        <f>'קיזוזים- החלטות ועדה'!G53</f>
        <v/>
      </c>
      <c r="H53" s="133" t="str">
        <f t="shared" si="2"/>
        <v/>
      </c>
      <c r="I53" s="132" t="str">
        <f t="shared" si="3"/>
        <v/>
      </c>
      <c r="J53" s="132" t="str">
        <f t="shared" si="4"/>
        <v/>
      </c>
      <c r="K53" s="134">
        <f t="shared" si="5"/>
        <v>0</v>
      </c>
      <c r="L53" s="135" t="str">
        <f t="shared" si="6"/>
        <v/>
      </c>
      <c r="M53" s="135" t="str">
        <f t="shared" si="7"/>
        <v/>
      </c>
      <c r="N53" s="134">
        <f t="shared" si="8"/>
        <v>0</v>
      </c>
      <c r="O53" s="135" t="str">
        <f t="shared" si="9"/>
        <v/>
      </c>
      <c r="P53" s="135" t="str">
        <f t="shared" si="10"/>
        <v/>
      </c>
      <c r="Q53" s="134">
        <f t="shared" si="11"/>
        <v>0</v>
      </c>
      <c r="R53" s="135" t="str">
        <f t="shared" si="12"/>
        <v/>
      </c>
      <c r="S53" s="135" t="str">
        <f t="shared" si="13"/>
        <v/>
      </c>
      <c r="T53" s="134">
        <f t="shared" si="14"/>
        <v>0</v>
      </c>
      <c r="U53" s="135" t="str">
        <f t="shared" si="15"/>
        <v/>
      </c>
      <c r="V53" s="135" t="str">
        <f t="shared" si="16"/>
        <v/>
      </c>
      <c r="W53" s="132" t="str">
        <f t="shared" si="17"/>
        <v/>
      </c>
      <c r="X53" s="136" t="str">
        <f t="shared" si="18"/>
        <v/>
      </c>
    </row>
    <row r="54" spans="2:24" s="123" customFormat="1" ht="15.75" hidden="1" x14ac:dyDescent="0.25">
      <c r="B54" s="125" t="str">
        <f t="shared" si="0"/>
        <v/>
      </c>
      <c r="C54" s="126" t="str">
        <f>'קיזוזים- החלטות ועדה'!C54</f>
        <v/>
      </c>
      <c r="D54" s="132" t="str">
        <f>IF($C54="","",'הגבלה לסכום מבוקש (1)'!D54)</f>
        <v/>
      </c>
      <c r="E54" s="132" t="str">
        <f>IF($C54="","",'קיזוזים בגין איחורים'!F54+'קיזוזים- החלטות ועדה'!E54)</f>
        <v/>
      </c>
      <c r="F54" s="132" t="str">
        <f t="shared" si="1"/>
        <v/>
      </c>
      <c r="G54" s="132" t="str">
        <f>'קיזוזים- החלטות ועדה'!G54</f>
        <v/>
      </c>
      <c r="H54" s="133" t="str">
        <f t="shared" si="2"/>
        <v/>
      </c>
      <c r="I54" s="132" t="str">
        <f t="shared" si="3"/>
        <v/>
      </c>
      <c r="J54" s="132" t="str">
        <f t="shared" si="4"/>
        <v/>
      </c>
      <c r="K54" s="134">
        <f t="shared" si="5"/>
        <v>0</v>
      </c>
      <c r="L54" s="135" t="str">
        <f t="shared" si="6"/>
        <v/>
      </c>
      <c r="M54" s="135" t="str">
        <f t="shared" si="7"/>
        <v/>
      </c>
      <c r="N54" s="134">
        <f t="shared" si="8"/>
        <v>0</v>
      </c>
      <c r="O54" s="135" t="str">
        <f t="shared" si="9"/>
        <v/>
      </c>
      <c r="P54" s="135" t="str">
        <f t="shared" si="10"/>
        <v/>
      </c>
      <c r="Q54" s="134">
        <f t="shared" si="11"/>
        <v>0</v>
      </c>
      <c r="R54" s="135" t="str">
        <f t="shared" si="12"/>
        <v/>
      </c>
      <c r="S54" s="135" t="str">
        <f t="shared" si="13"/>
        <v/>
      </c>
      <c r="T54" s="134">
        <f t="shared" si="14"/>
        <v>0</v>
      </c>
      <c r="U54" s="135" t="str">
        <f t="shared" si="15"/>
        <v/>
      </c>
      <c r="V54" s="135" t="str">
        <f t="shared" si="16"/>
        <v/>
      </c>
      <c r="W54" s="132" t="str">
        <f t="shared" si="17"/>
        <v/>
      </c>
      <c r="X54" s="136" t="str">
        <f t="shared" si="18"/>
        <v/>
      </c>
    </row>
    <row r="55" spans="2:24" s="123" customFormat="1" ht="15.75" hidden="1" x14ac:dyDescent="0.25">
      <c r="B55" s="125" t="str">
        <f t="shared" si="0"/>
        <v/>
      </c>
      <c r="C55" s="126" t="str">
        <f>'קיזוזים- החלטות ועדה'!C55</f>
        <v/>
      </c>
      <c r="D55" s="132" t="str">
        <f>IF($C55="","",'הגבלה לסכום מבוקש (1)'!D55)</f>
        <v/>
      </c>
      <c r="E55" s="132" t="str">
        <f>IF($C55="","",'קיזוזים בגין איחורים'!F55+'קיזוזים- החלטות ועדה'!E55)</f>
        <v/>
      </c>
      <c r="F55" s="132" t="str">
        <f t="shared" si="1"/>
        <v/>
      </c>
      <c r="G55" s="132" t="str">
        <f>'קיזוזים- החלטות ועדה'!G55</f>
        <v/>
      </c>
      <c r="H55" s="133" t="str">
        <f t="shared" si="2"/>
        <v/>
      </c>
      <c r="I55" s="132" t="str">
        <f t="shared" si="3"/>
        <v/>
      </c>
      <c r="J55" s="132" t="str">
        <f t="shared" si="4"/>
        <v/>
      </c>
      <c r="K55" s="134">
        <f t="shared" si="5"/>
        <v>0</v>
      </c>
      <c r="L55" s="135" t="str">
        <f t="shared" si="6"/>
        <v/>
      </c>
      <c r="M55" s="135" t="str">
        <f t="shared" si="7"/>
        <v/>
      </c>
      <c r="N55" s="134">
        <f t="shared" si="8"/>
        <v>0</v>
      </c>
      <c r="O55" s="135" t="str">
        <f t="shared" si="9"/>
        <v/>
      </c>
      <c r="P55" s="135" t="str">
        <f t="shared" si="10"/>
        <v/>
      </c>
      <c r="Q55" s="134">
        <f t="shared" si="11"/>
        <v>0</v>
      </c>
      <c r="R55" s="135" t="str">
        <f t="shared" si="12"/>
        <v/>
      </c>
      <c r="S55" s="135" t="str">
        <f t="shared" si="13"/>
        <v/>
      </c>
      <c r="T55" s="134">
        <f t="shared" si="14"/>
        <v>0</v>
      </c>
      <c r="U55" s="135" t="str">
        <f t="shared" si="15"/>
        <v/>
      </c>
      <c r="V55" s="135" t="str">
        <f t="shared" si="16"/>
        <v/>
      </c>
      <c r="W55" s="132" t="str">
        <f t="shared" si="17"/>
        <v/>
      </c>
      <c r="X55" s="136" t="str">
        <f t="shared" si="18"/>
        <v/>
      </c>
    </row>
    <row r="56" spans="2:24" s="123" customFormat="1" ht="15.75" hidden="1" x14ac:dyDescent="0.25">
      <c r="B56" s="125" t="str">
        <f t="shared" si="0"/>
        <v/>
      </c>
      <c r="C56" s="126" t="str">
        <f>'קיזוזים- החלטות ועדה'!C56</f>
        <v/>
      </c>
      <c r="D56" s="132" t="str">
        <f>IF($C56="","",'הגבלה לסכום מבוקש (1)'!D56)</f>
        <v/>
      </c>
      <c r="E56" s="132" t="str">
        <f>IF($C56="","",'קיזוזים בגין איחורים'!F56+'קיזוזים- החלטות ועדה'!E56)</f>
        <v/>
      </c>
      <c r="F56" s="132" t="str">
        <f t="shared" si="1"/>
        <v/>
      </c>
      <c r="G56" s="132" t="str">
        <f>'קיזוזים- החלטות ועדה'!G56</f>
        <v/>
      </c>
      <c r="H56" s="133" t="str">
        <f t="shared" si="2"/>
        <v/>
      </c>
      <c r="I56" s="132" t="str">
        <f t="shared" si="3"/>
        <v/>
      </c>
      <c r="J56" s="132" t="str">
        <f t="shared" si="4"/>
        <v/>
      </c>
      <c r="K56" s="134">
        <f t="shared" si="5"/>
        <v>0</v>
      </c>
      <c r="L56" s="135" t="str">
        <f t="shared" si="6"/>
        <v/>
      </c>
      <c r="M56" s="135" t="str">
        <f t="shared" si="7"/>
        <v/>
      </c>
      <c r="N56" s="134">
        <f t="shared" si="8"/>
        <v>0</v>
      </c>
      <c r="O56" s="135" t="str">
        <f t="shared" si="9"/>
        <v/>
      </c>
      <c r="P56" s="135" t="str">
        <f t="shared" si="10"/>
        <v/>
      </c>
      <c r="Q56" s="134">
        <f t="shared" si="11"/>
        <v>0</v>
      </c>
      <c r="R56" s="135" t="str">
        <f t="shared" si="12"/>
        <v/>
      </c>
      <c r="S56" s="135" t="str">
        <f t="shared" si="13"/>
        <v/>
      </c>
      <c r="T56" s="134">
        <f t="shared" si="14"/>
        <v>0</v>
      </c>
      <c r="U56" s="135" t="str">
        <f t="shared" si="15"/>
        <v/>
      </c>
      <c r="V56" s="135" t="str">
        <f t="shared" si="16"/>
        <v/>
      </c>
      <c r="W56" s="132" t="str">
        <f t="shared" si="17"/>
        <v/>
      </c>
      <c r="X56" s="136" t="str">
        <f t="shared" si="18"/>
        <v/>
      </c>
    </row>
    <row r="57" spans="2:24" s="123" customFormat="1" ht="15.75" hidden="1" x14ac:dyDescent="0.25">
      <c r="B57" s="125" t="str">
        <f t="shared" si="0"/>
        <v/>
      </c>
      <c r="C57" s="126" t="str">
        <f>'קיזוזים- החלטות ועדה'!C57</f>
        <v/>
      </c>
      <c r="D57" s="132" t="str">
        <f>IF($C57="","",'הגבלה לסכום מבוקש (1)'!D57)</f>
        <v/>
      </c>
      <c r="E57" s="132" t="str">
        <f>IF($C57="","",'קיזוזים בגין איחורים'!F57+'קיזוזים- החלטות ועדה'!E57)</f>
        <v/>
      </c>
      <c r="F57" s="132" t="str">
        <f t="shared" si="1"/>
        <v/>
      </c>
      <c r="G57" s="132" t="str">
        <f>'קיזוזים- החלטות ועדה'!G57</f>
        <v/>
      </c>
      <c r="H57" s="133" t="str">
        <f t="shared" si="2"/>
        <v/>
      </c>
      <c r="I57" s="132" t="str">
        <f t="shared" si="3"/>
        <v/>
      </c>
      <c r="J57" s="132" t="str">
        <f t="shared" si="4"/>
        <v/>
      </c>
      <c r="K57" s="134">
        <f t="shared" si="5"/>
        <v>0</v>
      </c>
      <c r="L57" s="135" t="str">
        <f t="shared" si="6"/>
        <v/>
      </c>
      <c r="M57" s="135" t="str">
        <f t="shared" si="7"/>
        <v/>
      </c>
      <c r="N57" s="134">
        <f t="shared" si="8"/>
        <v>0</v>
      </c>
      <c r="O57" s="135" t="str">
        <f t="shared" si="9"/>
        <v/>
      </c>
      <c r="P57" s="135" t="str">
        <f t="shared" si="10"/>
        <v/>
      </c>
      <c r="Q57" s="134">
        <f t="shared" si="11"/>
        <v>0</v>
      </c>
      <c r="R57" s="135" t="str">
        <f t="shared" si="12"/>
        <v/>
      </c>
      <c r="S57" s="135" t="str">
        <f t="shared" si="13"/>
        <v/>
      </c>
      <c r="T57" s="134">
        <f t="shared" si="14"/>
        <v>0</v>
      </c>
      <c r="U57" s="135" t="str">
        <f t="shared" si="15"/>
        <v/>
      </c>
      <c r="V57" s="135" t="str">
        <f t="shared" si="16"/>
        <v/>
      </c>
      <c r="W57" s="132" t="str">
        <f t="shared" si="17"/>
        <v/>
      </c>
      <c r="X57" s="136" t="str">
        <f t="shared" si="18"/>
        <v/>
      </c>
    </row>
    <row r="58" spans="2:24" s="123" customFormat="1" ht="15.75" hidden="1" x14ac:dyDescent="0.25">
      <c r="B58" s="125" t="str">
        <f t="shared" si="0"/>
        <v/>
      </c>
      <c r="C58" s="126" t="str">
        <f>'קיזוזים- החלטות ועדה'!C58</f>
        <v/>
      </c>
      <c r="D58" s="132" t="str">
        <f>IF($C58="","",'הגבלה לסכום מבוקש (1)'!D58)</f>
        <v/>
      </c>
      <c r="E58" s="132" t="str">
        <f>IF($C58="","",'קיזוזים בגין איחורים'!F58+'קיזוזים- החלטות ועדה'!E58)</f>
        <v/>
      </c>
      <c r="F58" s="132" t="str">
        <f t="shared" si="1"/>
        <v/>
      </c>
      <c r="G58" s="132" t="str">
        <f>'קיזוזים- החלטות ועדה'!G58</f>
        <v/>
      </c>
      <c r="H58" s="133" t="str">
        <f t="shared" si="2"/>
        <v/>
      </c>
      <c r="I58" s="132" t="str">
        <f t="shared" si="3"/>
        <v/>
      </c>
      <c r="J58" s="132" t="str">
        <f t="shared" si="4"/>
        <v/>
      </c>
      <c r="K58" s="134">
        <f t="shared" si="5"/>
        <v>0</v>
      </c>
      <c r="L58" s="135" t="str">
        <f t="shared" si="6"/>
        <v/>
      </c>
      <c r="M58" s="135" t="str">
        <f t="shared" si="7"/>
        <v/>
      </c>
      <c r="N58" s="134">
        <f t="shared" si="8"/>
        <v>0</v>
      </c>
      <c r="O58" s="135" t="str">
        <f t="shared" si="9"/>
        <v/>
      </c>
      <c r="P58" s="135" t="str">
        <f t="shared" si="10"/>
        <v/>
      </c>
      <c r="Q58" s="134">
        <f t="shared" si="11"/>
        <v>0</v>
      </c>
      <c r="R58" s="135" t="str">
        <f t="shared" si="12"/>
        <v/>
      </c>
      <c r="S58" s="135" t="str">
        <f t="shared" si="13"/>
        <v/>
      </c>
      <c r="T58" s="134">
        <f t="shared" si="14"/>
        <v>0</v>
      </c>
      <c r="U58" s="135" t="str">
        <f t="shared" si="15"/>
        <v/>
      </c>
      <c r="V58" s="135" t="str">
        <f t="shared" si="16"/>
        <v/>
      </c>
      <c r="W58" s="132" t="str">
        <f t="shared" si="17"/>
        <v/>
      </c>
      <c r="X58" s="136" t="str">
        <f t="shared" si="18"/>
        <v/>
      </c>
    </row>
    <row r="59" spans="2:24" s="123" customFormat="1" ht="15.75" hidden="1" x14ac:dyDescent="0.25">
      <c r="B59" s="125" t="str">
        <f t="shared" si="0"/>
        <v/>
      </c>
      <c r="C59" s="126" t="str">
        <f>'קיזוזים- החלטות ועדה'!C59</f>
        <v/>
      </c>
      <c r="D59" s="132" t="str">
        <f>IF($C59="","",'הגבלה לסכום מבוקש (1)'!D59)</f>
        <v/>
      </c>
      <c r="E59" s="132" t="str">
        <f>IF($C59="","",'קיזוזים בגין איחורים'!F59+'קיזוזים- החלטות ועדה'!E59)</f>
        <v/>
      </c>
      <c r="F59" s="132" t="str">
        <f t="shared" si="1"/>
        <v/>
      </c>
      <c r="G59" s="132" t="str">
        <f>'קיזוזים- החלטות ועדה'!G59</f>
        <v/>
      </c>
      <c r="H59" s="133" t="str">
        <f t="shared" si="2"/>
        <v/>
      </c>
      <c r="I59" s="132" t="str">
        <f t="shared" si="3"/>
        <v/>
      </c>
      <c r="J59" s="132" t="str">
        <f t="shared" si="4"/>
        <v/>
      </c>
      <c r="K59" s="134">
        <f t="shared" si="5"/>
        <v>0</v>
      </c>
      <c r="L59" s="135" t="str">
        <f t="shared" si="6"/>
        <v/>
      </c>
      <c r="M59" s="135" t="str">
        <f t="shared" si="7"/>
        <v/>
      </c>
      <c r="N59" s="134">
        <f t="shared" si="8"/>
        <v>0</v>
      </c>
      <c r="O59" s="135" t="str">
        <f t="shared" si="9"/>
        <v/>
      </c>
      <c r="P59" s="135" t="str">
        <f t="shared" si="10"/>
        <v/>
      </c>
      <c r="Q59" s="134">
        <f t="shared" si="11"/>
        <v>0</v>
      </c>
      <c r="R59" s="135" t="str">
        <f t="shared" si="12"/>
        <v/>
      </c>
      <c r="S59" s="135" t="str">
        <f t="shared" si="13"/>
        <v/>
      </c>
      <c r="T59" s="134">
        <f t="shared" si="14"/>
        <v>0</v>
      </c>
      <c r="U59" s="135" t="str">
        <f t="shared" si="15"/>
        <v/>
      </c>
      <c r="V59" s="135" t="str">
        <f t="shared" si="16"/>
        <v/>
      </c>
      <c r="W59" s="132" t="str">
        <f t="shared" si="17"/>
        <v/>
      </c>
      <c r="X59" s="136" t="str">
        <f t="shared" si="18"/>
        <v/>
      </c>
    </row>
    <row r="60" spans="2:24" s="123" customFormat="1" ht="15.75" hidden="1" x14ac:dyDescent="0.25">
      <c r="B60" s="125" t="str">
        <f t="shared" si="0"/>
        <v/>
      </c>
      <c r="C60" s="126" t="str">
        <f>'קיזוזים- החלטות ועדה'!C60</f>
        <v/>
      </c>
      <c r="D60" s="132" t="str">
        <f>IF($C60="","",'הגבלה לסכום מבוקש (1)'!D60)</f>
        <v/>
      </c>
      <c r="E60" s="132" t="str">
        <f>IF($C60="","",'קיזוזים בגין איחורים'!F60+'קיזוזים- החלטות ועדה'!E60)</f>
        <v/>
      </c>
      <c r="F60" s="132" t="str">
        <f t="shared" si="1"/>
        <v/>
      </c>
      <c r="G60" s="132" t="str">
        <f>'קיזוזים- החלטות ועדה'!G60</f>
        <v/>
      </c>
      <c r="H60" s="133" t="str">
        <f t="shared" si="2"/>
        <v/>
      </c>
      <c r="I60" s="132" t="str">
        <f t="shared" si="3"/>
        <v/>
      </c>
      <c r="J60" s="132" t="str">
        <f t="shared" si="4"/>
        <v/>
      </c>
      <c r="K60" s="134">
        <f t="shared" si="5"/>
        <v>0</v>
      </c>
      <c r="L60" s="135" t="str">
        <f t="shared" si="6"/>
        <v/>
      </c>
      <c r="M60" s="135" t="str">
        <f t="shared" si="7"/>
        <v/>
      </c>
      <c r="N60" s="134">
        <f t="shared" si="8"/>
        <v>0</v>
      </c>
      <c r="O60" s="135" t="str">
        <f t="shared" si="9"/>
        <v/>
      </c>
      <c r="P60" s="135" t="str">
        <f t="shared" si="10"/>
        <v/>
      </c>
      <c r="Q60" s="134">
        <f t="shared" si="11"/>
        <v>0</v>
      </c>
      <c r="R60" s="135" t="str">
        <f t="shared" si="12"/>
        <v/>
      </c>
      <c r="S60" s="135" t="str">
        <f t="shared" si="13"/>
        <v/>
      </c>
      <c r="T60" s="134">
        <f t="shared" si="14"/>
        <v>0</v>
      </c>
      <c r="U60" s="135" t="str">
        <f t="shared" si="15"/>
        <v/>
      </c>
      <c r="V60" s="135" t="str">
        <f t="shared" si="16"/>
        <v/>
      </c>
      <c r="W60" s="132" t="str">
        <f t="shared" si="17"/>
        <v/>
      </c>
      <c r="X60" s="136" t="str">
        <f t="shared" si="18"/>
        <v/>
      </c>
    </row>
    <row r="61" spans="2:24" s="123" customFormat="1" ht="15.75" hidden="1" x14ac:dyDescent="0.25">
      <c r="B61" s="125" t="str">
        <f t="shared" si="0"/>
        <v/>
      </c>
      <c r="C61" s="126" t="str">
        <f>'קיזוזים- החלטות ועדה'!C61</f>
        <v/>
      </c>
      <c r="D61" s="132" t="str">
        <f>IF($C61="","",'הגבלה לסכום מבוקש (1)'!D61)</f>
        <v/>
      </c>
      <c r="E61" s="132" t="str">
        <f>IF($C61="","",'קיזוזים בגין איחורים'!F61+'קיזוזים- החלטות ועדה'!E61)</f>
        <v/>
      </c>
      <c r="F61" s="132" t="str">
        <f t="shared" si="1"/>
        <v/>
      </c>
      <c r="G61" s="132" t="str">
        <f>'קיזוזים- החלטות ועדה'!G61</f>
        <v/>
      </c>
      <c r="H61" s="133" t="str">
        <f t="shared" si="2"/>
        <v/>
      </c>
      <c r="I61" s="132" t="str">
        <f t="shared" si="3"/>
        <v/>
      </c>
      <c r="J61" s="132" t="str">
        <f t="shared" si="4"/>
        <v/>
      </c>
      <c r="K61" s="134">
        <f t="shared" si="5"/>
        <v>0</v>
      </c>
      <c r="L61" s="135" t="str">
        <f t="shared" si="6"/>
        <v/>
      </c>
      <c r="M61" s="135" t="str">
        <f t="shared" si="7"/>
        <v/>
      </c>
      <c r="N61" s="134">
        <f t="shared" si="8"/>
        <v>0</v>
      </c>
      <c r="O61" s="135" t="str">
        <f t="shared" si="9"/>
        <v/>
      </c>
      <c r="P61" s="135" t="str">
        <f t="shared" si="10"/>
        <v/>
      </c>
      <c r="Q61" s="134">
        <f t="shared" si="11"/>
        <v>0</v>
      </c>
      <c r="R61" s="135" t="str">
        <f t="shared" si="12"/>
        <v/>
      </c>
      <c r="S61" s="135" t="str">
        <f t="shared" si="13"/>
        <v/>
      </c>
      <c r="T61" s="134">
        <f t="shared" si="14"/>
        <v>0</v>
      </c>
      <c r="U61" s="135" t="str">
        <f t="shared" si="15"/>
        <v/>
      </c>
      <c r="V61" s="135" t="str">
        <f t="shared" si="16"/>
        <v/>
      </c>
      <c r="W61" s="132" t="str">
        <f t="shared" si="17"/>
        <v/>
      </c>
      <c r="X61" s="136" t="str">
        <f t="shared" si="18"/>
        <v/>
      </c>
    </row>
    <row r="62" spans="2:24" s="123" customFormat="1" ht="15.75" hidden="1" x14ac:dyDescent="0.25">
      <c r="B62" s="125" t="str">
        <f t="shared" si="0"/>
        <v/>
      </c>
      <c r="C62" s="126" t="str">
        <f>'קיזוזים- החלטות ועדה'!C62</f>
        <v/>
      </c>
      <c r="D62" s="132" t="str">
        <f>IF($C62="","",'הגבלה לסכום מבוקש (1)'!D62)</f>
        <v/>
      </c>
      <c r="E62" s="132" t="str">
        <f>IF($C62="","",'קיזוזים בגין איחורים'!F62+'קיזוזים- החלטות ועדה'!E62)</f>
        <v/>
      </c>
      <c r="F62" s="132" t="str">
        <f t="shared" si="1"/>
        <v/>
      </c>
      <c r="G62" s="132" t="str">
        <f>'קיזוזים- החלטות ועדה'!G62</f>
        <v/>
      </c>
      <c r="H62" s="133" t="str">
        <f t="shared" si="2"/>
        <v/>
      </c>
      <c r="I62" s="132" t="str">
        <f t="shared" si="3"/>
        <v/>
      </c>
      <c r="J62" s="132" t="str">
        <f t="shared" si="4"/>
        <v/>
      </c>
      <c r="K62" s="134">
        <f t="shared" si="5"/>
        <v>0</v>
      </c>
      <c r="L62" s="135" t="str">
        <f t="shared" si="6"/>
        <v/>
      </c>
      <c r="M62" s="135" t="str">
        <f t="shared" si="7"/>
        <v/>
      </c>
      <c r="N62" s="134">
        <f t="shared" si="8"/>
        <v>0</v>
      </c>
      <c r="O62" s="135" t="str">
        <f t="shared" si="9"/>
        <v/>
      </c>
      <c r="P62" s="135" t="str">
        <f t="shared" si="10"/>
        <v/>
      </c>
      <c r="Q62" s="134">
        <f t="shared" si="11"/>
        <v>0</v>
      </c>
      <c r="R62" s="135" t="str">
        <f t="shared" si="12"/>
        <v/>
      </c>
      <c r="S62" s="135" t="str">
        <f t="shared" si="13"/>
        <v/>
      </c>
      <c r="T62" s="134">
        <f t="shared" si="14"/>
        <v>0</v>
      </c>
      <c r="U62" s="135" t="str">
        <f t="shared" si="15"/>
        <v/>
      </c>
      <c r="V62" s="135" t="str">
        <f t="shared" si="16"/>
        <v/>
      </c>
      <c r="W62" s="132" t="str">
        <f t="shared" si="17"/>
        <v/>
      </c>
      <c r="X62" s="136" t="str">
        <f t="shared" si="18"/>
        <v/>
      </c>
    </row>
    <row r="63" spans="2:24" s="123" customFormat="1" ht="15.75" hidden="1" x14ac:dyDescent="0.25">
      <c r="B63" s="125" t="str">
        <f t="shared" si="0"/>
        <v/>
      </c>
      <c r="C63" s="126" t="str">
        <f>'קיזוזים- החלטות ועדה'!C63</f>
        <v/>
      </c>
      <c r="D63" s="132" t="str">
        <f>IF($C63="","",'הגבלה לסכום מבוקש (1)'!D63)</f>
        <v/>
      </c>
      <c r="E63" s="132" t="str">
        <f>IF($C63="","",'קיזוזים בגין איחורים'!F63+'קיזוזים- החלטות ועדה'!E63)</f>
        <v/>
      </c>
      <c r="F63" s="132" t="str">
        <f t="shared" si="1"/>
        <v/>
      </c>
      <c r="G63" s="132" t="str">
        <f>'קיזוזים- החלטות ועדה'!G63</f>
        <v/>
      </c>
      <c r="H63" s="133" t="str">
        <f t="shared" si="2"/>
        <v/>
      </c>
      <c r="I63" s="132" t="str">
        <f t="shared" si="3"/>
        <v/>
      </c>
      <c r="J63" s="132" t="str">
        <f t="shared" si="4"/>
        <v/>
      </c>
      <c r="K63" s="134">
        <f t="shared" si="5"/>
        <v>0</v>
      </c>
      <c r="L63" s="135" t="str">
        <f t="shared" si="6"/>
        <v/>
      </c>
      <c r="M63" s="135" t="str">
        <f t="shared" si="7"/>
        <v/>
      </c>
      <c r="N63" s="134">
        <f t="shared" si="8"/>
        <v>0</v>
      </c>
      <c r="O63" s="135" t="str">
        <f t="shared" si="9"/>
        <v/>
      </c>
      <c r="P63" s="135" t="str">
        <f t="shared" si="10"/>
        <v/>
      </c>
      <c r="Q63" s="134">
        <f t="shared" si="11"/>
        <v>0</v>
      </c>
      <c r="R63" s="135" t="str">
        <f t="shared" si="12"/>
        <v/>
      </c>
      <c r="S63" s="135" t="str">
        <f t="shared" si="13"/>
        <v/>
      </c>
      <c r="T63" s="134">
        <f t="shared" si="14"/>
        <v>0</v>
      </c>
      <c r="U63" s="135" t="str">
        <f t="shared" si="15"/>
        <v/>
      </c>
      <c r="V63" s="135" t="str">
        <f t="shared" si="16"/>
        <v/>
      </c>
      <c r="W63" s="132" t="str">
        <f t="shared" si="17"/>
        <v/>
      </c>
      <c r="X63" s="136" t="str">
        <f t="shared" si="18"/>
        <v/>
      </c>
    </row>
    <row r="64" spans="2:24" s="123" customFormat="1" ht="15.75" hidden="1" x14ac:dyDescent="0.25">
      <c r="B64" s="125" t="str">
        <f t="shared" si="0"/>
        <v/>
      </c>
      <c r="C64" s="126" t="str">
        <f>'קיזוזים- החלטות ועדה'!C64</f>
        <v/>
      </c>
      <c r="D64" s="132" t="str">
        <f>IF($C64="","",'הגבלה לסכום מבוקש (1)'!D64)</f>
        <v/>
      </c>
      <c r="E64" s="132" t="str">
        <f>IF($C64="","",'קיזוזים בגין איחורים'!F64+'קיזוזים- החלטות ועדה'!E64)</f>
        <v/>
      </c>
      <c r="F64" s="132" t="str">
        <f t="shared" si="1"/>
        <v/>
      </c>
      <c r="G64" s="132" t="str">
        <f>'קיזוזים- החלטות ועדה'!G64</f>
        <v/>
      </c>
      <c r="H64" s="133" t="str">
        <f t="shared" si="2"/>
        <v/>
      </c>
      <c r="I64" s="132" t="str">
        <f t="shared" si="3"/>
        <v/>
      </c>
      <c r="J64" s="132" t="str">
        <f t="shared" si="4"/>
        <v/>
      </c>
      <c r="K64" s="134">
        <f t="shared" si="5"/>
        <v>0</v>
      </c>
      <c r="L64" s="135" t="str">
        <f t="shared" si="6"/>
        <v/>
      </c>
      <c r="M64" s="135" t="str">
        <f t="shared" si="7"/>
        <v/>
      </c>
      <c r="N64" s="134">
        <f t="shared" si="8"/>
        <v>0</v>
      </c>
      <c r="O64" s="135" t="str">
        <f t="shared" si="9"/>
        <v/>
      </c>
      <c r="P64" s="135" t="str">
        <f t="shared" si="10"/>
        <v/>
      </c>
      <c r="Q64" s="134">
        <f t="shared" si="11"/>
        <v>0</v>
      </c>
      <c r="R64" s="135" t="str">
        <f t="shared" si="12"/>
        <v/>
      </c>
      <c r="S64" s="135" t="str">
        <f t="shared" si="13"/>
        <v/>
      </c>
      <c r="T64" s="134">
        <f t="shared" si="14"/>
        <v>0</v>
      </c>
      <c r="U64" s="135" t="str">
        <f t="shared" si="15"/>
        <v/>
      </c>
      <c r="V64" s="135" t="str">
        <f t="shared" si="16"/>
        <v/>
      </c>
      <c r="W64" s="132" t="str">
        <f t="shared" si="17"/>
        <v/>
      </c>
      <c r="X64" s="136" t="str">
        <f t="shared" si="18"/>
        <v/>
      </c>
    </row>
    <row r="65" spans="2:24" s="123" customFormat="1" ht="15.75" hidden="1" x14ac:dyDescent="0.25">
      <c r="B65" s="125" t="str">
        <f t="shared" si="0"/>
        <v/>
      </c>
      <c r="C65" s="126" t="str">
        <f>'קיזוזים- החלטות ועדה'!C65</f>
        <v/>
      </c>
      <c r="D65" s="132" t="str">
        <f>IF($C65="","",'הגבלה לסכום מבוקש (1)'!D65)</f>
        <v/>
      </c>
      <c r="E65" s="132" t="str">
        <f>IF($C65="","",'קיזוזים בגין איחורים'!F65+'קיזוזים- החלטות ועדה'!E65)</f>
        <v/>
      </c>
      <c r="F65" s="132" t="str">
        <f t="shared" si="1"/>
        <v/>
      </c>
      <c r="G65" s="132" t="str">
        <f>'קיזוזים- החלטות ועדה'!G65</f>
        <v/>
      </c>
      <c r="H65" s="133" t="str">
        <f t="shared" si="2"/>
        <v/>
      </c>
      <c r="I65" s="132" t="str">
        <f t="shared" si="3"/>
        <v/>
      </c>
      <c r="J65" s="132" t="str">
        <f t="shared" si="4"/>
        <v/>
      </c>
      <c r="K65" s="134">
        <f t="shared" si="5"/>
        <v>0</v>
      </c>
      <c r="L65" s="135" t="str">
        <f t="shared" si="6"/>
        <v/>
      </c>
      <c r="M65" s="135" t="str">
        <f t="shared" si="7"/>
        <v/>
      </c>
      <c r="N65" s="134">
        <f t="shared" si="8"/>
        <v>0</v>
      </c>
      <c r="O65" s="135" t="str">
        <f t="shared" si="9"/>
        <v/>
      </c>
      <c r="P65" s="135" t="str">
        <f t="shared" si="10"/>
        <v/>
      </c>
      <c r="Q65" s="134">
        <f t="shared" si="11"/>
        <v>0</v>
      </c>
      <c r="R65" s="135" t="str">
        <f t="shared" si="12"/>
        <v/>
      </c>
      <c r="S65" s="135" t="str">
        <f t="shared" si="13"/>
        <v/>
      </c>
      <c r="T65" s="134">
        <f t="shared" si="14"/>
        <v>0</v>
      </c>
      <c r="U65" s="135" t="str">
        <f t="shared" si="15"/>
        <v/>
      </c>
      <c r="V65" s="135" t="str">
        <f t="shared" si="16"/>
        <v/>
      </c>
      <c r="W65" s="132" t="str">
        <f t="shared" si="17"/>
        <v/>
      </c>
      <c r="X65" s="136" t="str">
        <f t="shared" si="18"/>
        <v/>
      </c>
    </row>
    <row r="66" spans="2:24" s="123" customFormat="1" ht="15.75" hidden="1" x14ac:dyDescent="0.25">
      <c r="B66" s="125" t="str">
        <f t="shared" si="0"/>
        <v/>
      </c>
      <c r="C66" s="126" t="str">
        <f>'קיזוזים- החלטות ועדה'!C66</f>
        <v/>
      </c>
      <c r="D66" s="132" t="str">
        <f>IF($C66="","",'הגבלה לסכום מבוקש (1)'!D66)</f>
        <v/>
      </c>
      <c r="E66" s="132" t="str">
        <f>IF($C66="","",'קיזוזים בגין איחורים'!F66+'קיזוזים- החלטות ועדה'!E66)</f>
        <v/>
      </c>
      <c r="F66" s="132" t="str">
        <f t="shared" si="1"/>
        <v/>
      </c>
      <c r="G66" s="132" t="str">
        <f>'קיזוזים- החלטות ועדה'!G66</f>
        <v/>
      </c>
      <c r="H66" s="133" t="str">
        <f t="shared" si="2"/>
        <v/>
      </c>
      <c r="I66" s="132" t="str">
        <f t="shared" si="3"/>
        <v/>
      </c>
      <c r="J66" s="132" t="str">
        <f t="shared" si="4"/>
        <v/>
      </c>
      <c r="K66" s="134">
        <f t="shared" si="5"/>
        <v>0</v>
      </c>
      <c r="L66" s="135" t="str">
        <f t="shared" si="6"/>
        <v/>
      </c>
      <c r="M66" s="135" t="str">
        <f t="shared" si="7"/>
        <v/>
      </c>
      <c r="N66" s="134">
        <f t="shared" si="8"/>
        <v>0</v>
      </c>
      <c r="O66" s="135" t="str">
        <f t="shared" si="9"/>
        <v/>
      </c>
      <c r="P66" s="135" t="str">
        <f t="shared" si="10"/>
        <v/>
      </c>
      <c r="Q66" s="134">
        <f t="shared" si="11"/>
        <v>0</v>
      </c>
      <c r="R66" s="135" t="str">
        <f t="shared" si="12"/>
        <v/>
      </c>
      <c r="S66" s="135" t="str">
        <f t="shared" si="13"/>
        <v/>
      </c>
      <c r="T66" s="134">
        <f t="shared" si="14"/>
        <v>0</v>
      </c>
      <c r="U66" s="135" t="str">
        <f t="shared" si="15"/>
        <v/>
      </c>
      <c r="V66" s="135" t="str">
        <f t="shared" si="16"/>
        <v/>
      </c>
      <c r="W66" s="132" t="str">
        <f t="shared" si="17"/>
        <v/>
      </c>
      <c r="X66" s="136" t="str">
        <f t="shared" si="18"/>
        <v/>
      </c>
    </row>
    <row r="67" spans="2:24" s="123" customFormat="1" ht="15.75" hidden="1" x14ac:dyDescent="0.25">
      <c r="B67" s="125" t="str">
        <f t="shared" si="0"/>
        <v/>
      </c>
      <c r="C67" s="126" t="str">
        <f>'קיזוזים- החלטות ועדה'!C67</f>
        <v/>
      </c>
      <c r="D67" s="132" t="str">
        <f>IF($C67="","",'הגבלה לסכום מבוקש (1)'!D67)</f>
        <v/>
      </c>
      <c r="E67" s="132" t="str">
        <f>IF($C67="","",'קיזוזים בגין איחורים'!F67+'קיזוזים- החלטות ועדה'!E67)</f>
        <v/>
      </c>
      <c r="F67" s="132" t="str">
        <f t="shared" si="1"/>
        <v/>
      </c>
      <c r="G67" s="132" t="str">
        <f>'קיזוזים- החלטות ועדה'!G67</f>
        <v/>
      </c>
      <c r="H67" s="133" t="str">
        <f t="shared" si="2"/>
        <v/>
      </c>
      <c r="I67" s="132" t="str">
        <f t="shared" si="3"/>
        <v/>
      </c>
      <c r="J67" s="132" t="str">
        <f t="shared" si="4"/>
        <v/>
      </c>
      <c r="K67" s="134">
        <f t="shared" si="5"/>
        <v>0</v>
      </c>
      <c r="L67" s="135" t="str">
        <f t="shared" si="6"/>
        <v/>
      </c>
      <c r="M67" s="135" t="str">
        <f t="shared" si="7"/>
        <v/>
      </c>
      <c r="N67" s="134">
        <f t="shared" si="8"/>
        <v>0</v>
      </c>
      <c r="O67" s="135" t="str">
        <f t="shared" si="9"/>
        <v/>
      </c>
      <c r="P67" s="135" t="str">
        <f t="shared" si="10"/>
        <v/>
      </c>
      <c r="Q67" s="134">
        <f t="shared" si="11"/>
        <v>0</v>
      </c>
      <c r="R67" s="135" t="str">
        <f t="shared" si="12"/>
        <v/>
      </c>
      <c r="S67" s="135" t="str">
        <f t="shared" si="13"/>
        <v/>
      </c>
      <c r="T67" s="134">
        <f t="shared" si="14"/>
        <v>0</v>
      </c>
      <c r="U67" s="135" t="str">
        <f t="shared" si="15"/>
        <v/>
      </c>
      <c r="V67" s="135" t="str">
        <f t="shared" si="16"/>
        <v/>
      </c>
      <c r="W67" s="132" t="str">
        <f t="shared" si="17"/>
        <v/>
      </c>
      <c r="X67" s="136" t="str">
        <f t="shared" si="18"/>
        <v/>
      </c>
    </row>
    <row r="68" spans="2:24" s="123" customFormat="1" ht="15.75" hidden="1" x14ac:dyDescent="0.25">
      <c r="B68" s="125" t="str">
        <f t="shared" si="0"/>
        <v/>
      </c>
      <c r="C68" s="126" t="str">
        <f>'קיזוזים- החלטות ועדה'!C68</f>
        <v/>
      </c>
      <c r="D68" s="132" t="str">
        <f>IF($C68="","",'הגבלה לסכום מבוקש (1)'!D68)</f>
        <v/>
      </c>
      <c r="E68" s="132" t="str">
        <f>IF($C68="","",'קיזוזים בגין איחורים'!F68+'קיזוזים- החלטות ועדה'!E68)</f>
        <v/>
      </c>
      <c r="F68" s="132" t="str">
        <f t="shared" si="1"/>
        <v/>
      </c>
      <c r="G68" s="132" t="str">
        <f>'קיזוזים- החלטות ועדה'!G68</f>
        <v/>
      </c>
      <c r="H68" s="133" t="str">
        <f t="shared" si="2"/>
        <v/>
      </c>
      <c r="I68" s="132" t="str">
        <f t="shared" si="3"/>
        <v/>
      </c>
      <c r="J68" s="132" t="str">
        <f t="shared" si="4"/>
        <v/>
      </c>
      <c r="K68" s="134">
        <f t="shared" si="5"/>
        <v>0</v>
      </c>
      <c r="L68" s="135" t="str">
        <f t="shared" si="6"/>
        <v/>
      </c>
      <c r="M68" s="135" t="str">
        <f t="shared" si="7"/>
        <v/>
      </c>
      <c r="N68" s="134">
        <f t="shared" si="8"/>
        <v>0</v>
      </c>
      <c r="O68" s="135" t="str">
        <f t="shared" si="9"/>
        <v/>
      </c>
      <c r="P68" s="135" t="str">
        <f t="shared" si="10"/>
        <v/>
      </c>
      <c r="Q68" s="134">
        <f t="shared" si="11"/>
        <v>0</v>
      </c>
      <c r="R68" s="135" t="str">
        <f t="shared" si="12"/>
        <v/>
      </c>
      <c r="S68" s="135" t="str">
        <f t="shared" si="13"/>
        <v/>
      </c>
      <c r="T68" s="134">
        <f t="shared" si="14"/>
        <v>0</v>
      </c>
      <c r="U68" s="135" t="str">
        <f t="shared" si="15"/>
        <v/>
      </c>
      <c r="V68" s="135" t="str">
        <f t="shared" si="16"/>
        <v/>
      </c>
      <c r="W68" s="132" t="str">
        <f t="shared" si="17"/>
        <v/>
      </c>
      <c r="X68" s="136" t="str">
        <f t="shared" si="18"/>
        <v/>
      </c>
    </row>
    <row r="69" spans="2:24" s="123" customFormat="1" ht="15.75" hidden="1" x14ac:dyDescent="0.25">
      <c r="B69" s="125" t="str">
        <f t="shared" si="0"/>
        <v/>
      </c>
      <c r="C69" s="126" t="str">
        <f>'קיזוזים- החלטות ועדה'!C69</f>
        <v/>
      </c>
      <c r="D69" s="132" t="str">
        <f>IF($C69="","",'הגבלה לסכום מבוקש (1)'!D69)</f>
        <v/>
      </c>
      <c r="E69" s="132" t="str">
        <f>IF($C69="","",'קיזוזים בגין איחורים'!F69+'קיזוזים- החלטות ועדה'!E69)</f>
        <v/>
      </c>
      <c r="F69" s="132" t="str">
        <f t="shared" si="1"/>
        <v/>
      </c>
      <c r="G69" s="132" t="str">
        <f>'קיזוזים- החלטות ועדה'!G69</f>
        <v/>
      </c>
      <c r="H69" s="133" t="str">
        <f t="shared" si="2"/>
        <v/>
      </c>
      <c r="I69" s="132" t="str">
        <f t="shared" si="3"/>
        <v/>
      </c>
      <c r="J69" s="132" t="str">
        <f t="shared" si="4"/>
        <v/>
      </c>
      <c r="K69" s="134">
        <f t="shared" si="5"/>
        <v>0</v>
      </c>
      <c r="L69" s="135" t="str">
        <f t="shared" si="6"/>
        <v/>
      </c>
      <c r="M69" s="135" t="str">
        <f t="shared" si="7"/>
        <v/>
      </c>
      <c r="N69" s="134">
        <f t="shared" si="8"/>
        <v>0</v>
      </c>
      <c r="O69" s="135" t="str">
        <f t="shared" si="9"/>
        <v/>
      </c>
      <c r="P69" s="135" t="str">
        <f t="shared" si="10"/>
        <v/>
      </c>
      <c r="Q69" s="134">
        <f t="shared" si="11"/>
        <v>0</v>
      </c>
      <c r="R69" s="135" t="str">
        <f t="shared" si="12"/>
        <v/>
      </c>
      <c r="S69" s="135" t="str">
        <f t="shared" si="13"/>
        <v/>
      </c>
      <c r="T69" s="134">
        <f t="shared" si="14"/>
        <v>0</v>
      </c>
      <c r="U69" s="135" t="str">
        <f t="shared" si="15"/>
        <v/>
      </c>
      <c r="V69" s="135" t="str">
        <f t="shared" si="16"/>
        <v/>
      </c>
      <c r="W69" s="132" t="str">
        <f t="shared" si="17"/>
        <v/>
      </c>
      <c r="X69" s="136" t="str">
        <f t="shared" si="18"/>
        <v/>
      </c>
    </row>
    <row r="70" spans="2:24" s="123" customFormat="1" ht="15.75" hidden="1" x14ac:dyDescent="0.25">
      <c r="B70" s="125" t="str">
        <f t="shared" si="0"/>
        <v/>
      </c>
      <c r="C70" s="126" t="str">
        <f>'קיזוזים- החלטות ועדה'!C70</f>
        <v/>
      </c>
      <c r="D70" s="132" t="str">
        <f>IF($C70="","",'הגבלה לסכום מבוקש (1)'!D70)</f>
        <v/>
      </c>
      <c r="E70" s="132" t="str">
        <f>IF($C70="","",'קיזוזים בגין איחורים'!F70+'קיזוזים- החלטות ועדה'!E70)</f>
        <v/>
      </c>
      <c r="F70" s="132" t="str">
        <f t="shared" si="1"/>
        <v/>
      </c>
      <c r="G70" s="132" t="str">
        <f>'קיזוזים- החלטות ועדה'!G70</f>
        <v/>
      </c>
      <c r="H70" s="133" t="str">
        <f t="shared" si="2"/>
        <v/>
      </c>
      <c r="I70" s="132" t="str">
        <f t="shared" si="3"/>
        <v/>
      </c>
      <c r="J70" s="132" t="str">
        <f t="shared" si="4"/>
        <v/>
      </c>
      <c r="K70" s="134">
        <f t="shared" si="5"/>
        <v>0</v>
      </c>
      <c r="L70" s="135" t="str">
        <f t="shared" si="6"/>
        <v/>
      </c>
      <c r="M70" s="135" t="str">
        <f t="shared" si="7"/>
        <v/>
      </c>
      <c r="N70" s="134">
        <f t="shared" si="8"/>
        <v>0</v>
      </c>
      <c r="O70" s="135" t="str">
        <f t="shared" si="9"/>
        <v/>
      </c>
      <c r="P70" s="135" t="str">
        <f t="shared" si="10"/>
        <v/>
      </c>
      <c r="Q70" s="134">
        <f t="shared" si="11"/>
        <v>0</v>
      </c>
      <c r="R70" s="135" t="str">
        <f t="shared" si="12"/>
        <v/>
      </c>
      <c r="S70" s="135" t="str">
        <f t="shared" si="13"/>
        <v/>
      </c>
      <c r="T70" s="134">
        <f t="shared" si="14"/>
        <v>0</v>
      </c>
      <c r="U70" s="135" t="str">
        <f t="shared" si="15"/>
        <v/>
      </c>
      <c r="V70" s="135" t="str">
        <f t="shared" si="16"/>
        <v/>
      </c>
      <c r="W70" s="132" t="str">
        <f t="shared" si="17"/>
        <v/>
      </c>
      <c r="X70" s="136" t="str">
        <f t="shared" si="18"/>
        <v/>
      </c>
    </row>
    <row r="71" spans="2:24" s="123" customFormat="1" ht="15.75" hidden="1" x14ac:dyDescent="0.25">
      <c r="B71" s="125" t="str">
        <f t="shared" si="0"/>
        <v/>
      </c>
      <c r="C71" s="126" t="str">
        <f>'קיזוזים- החלטות ועדה'!C71</f>
        <v/>
      </c>
      <c r="D71" s="132" t="str">
        <f>IF($C71="","",'הגבלה לסכום מבוקש (1)'!D71)</f>
        <v/>
      </c>
      <c r="E71" s="132" t="str">
        <f>IF($C71="","",'קיזוזים בגין איחורים'!F71+'קיזוזים- החלטות ועדה'!E71)</f>
        <v/>
      </c>
      <c r="F71" s="132" t="str">
        <f t="shared" si="1"/>
        <v/>
      </c>
      <c r="G71" s="132" t="str">
        <f>'קיזוזים- החלטות ועדה'!G71</f>
        <v/>
      </c>
      <c r="H71" s="133" t="str">
        <f t="shared" si="2"/>
        <v/>
      </c>
      <c r="I71" s="132" t="str">
        <f t="shared" si="3"/>
        <v/>
      </c>
      <c r="J71" s="132" t="str">
        <f t="shared" si="4"/>
        <v/>
      </c>
      <c r="K71" s="134">
        <f t="shared" si="5"/>
        <v>0</v>
      </c>
      <c r="L71" s="135" t="str">
        <f t="shared" si="6"/>
        <v/>
      </c>
      <c r="M71" s="135" t="str">
        <f t="shared" si="7"/>
        <v/>
      </c>
      <c r="N71" s="134">
        <f t="shared" si="8"/>
        <v>0</v>
      </c>
      <c r="O71" s="135" t="str">
        <f t="shared" si="9"/>
        <v/>
      </c>
      <c r="P71" s="135" t="str">
        <f t="shared" si="10"/>
        <v/>
      </c>
      <c r="Q71" s="134">
        <f t="shared" si="11"/>
        <v>0</v>
      </c>
      <c r="R71" s="135" t="str">
        <f t="shared" si="12"/>
        <v/>
      </c>
      <c r="S71" s="135" t="str">
        <f t="shared" si="13"/>
        <v/>
      </c>
      <c r="T71" s="134">
        <f t="shared" si="14"/>
        <v>0</v>
      </c>
      <c r="U71" s="135" t="str">
        <f t="shared" si="15"/>
        <v/>
      </c>
      <c r="V71" s="135" t="str">
        <f t="shared" si="16"/>
        <v/>
      </c>
      <c r="W71" s="132" t="str">
        <f t="shared" si="17"/>
        <v/>
      </c>
      <c r="X71" s="136" t="str">
        <f t="shared" si="18"/>
        <v/>
      </c>
    </row>
    <row r="72" spans="2:24" s="123" customFormat="1" ht="15.75" hidden="1" x14ac:dyDescent="0.25">
      <c r="B72" s="125" t="str">
        <f t="shared" si="0"/>
        <v/>
      </c>
      <c r="C72" s="126" t="str">
        <f>'קיזוזים- החלטות ועדה'!C72</f>
        <v/>
      </c>
      <c r="D72" s="132" t="str">
        <f>IF($C72="","",'הגבלה לסכום מבוקש (1)'!D72)</f>
        <v/>
      </c>
      <c r="E72" s="132" t="str">
        <f>IF($C72="","",'קיזוזים בגין איחורים'!F72+'קיזוזים- החלטות ועדה'!E72)</f>
        <v/>
      </c>
      <c r="F72" s="132" t="str">
        <f t="shared" si="1"/>
        <v/>
      </c>
      <c r="G72" s="132" t="str">
        <f>'קיזוזים- החלטות ועדה'!G72</f>
        <v/>
      </c>
      <c r="H72" s="133" t="str">
        <f t="shared" si="2"/>
        <v/>
      </c>
      <c r="I72" s="132" t="str">
        <f t="shared" si="3"/>
        <v/>
      </c>
      <c r="J72" s="132" t="str">
        <f t="shared" si="4"/>
        <v/>
      </c>
      <c r="K72" s="134">
        <f t="shared" si="5"/>
        <v>0</v>
      </c>
      <c r="L72" s="135" t="str">
        <f t="shared" si="6"/>
        <v/>
      </c>
      <c r="M72" s="135" t="str">
        <f t="shared" si="7"/>
        <v/>
      </c>
      <c r="N72" s="134">
        <f t="shared" si="8"/>
        <v>0</v>
      </c>
      <c r="O72" s="135" t="str">
        <f t="shared" si="9"/>
        <v/>
      </c>
      <c r="P72" s="135" t="str">
        <f t="shared" si="10"/>
        <v/>
      </c>
      <c r="Q72" s="134">
        <f t="shared" si="11"/>
        <v>0</v>
      </c>
      <c r="R72" s="135" t="str">
        <f t="shared" si="12"/>
        <v/>
      </c>
      <c r="S72" s="135" t="str">
        <f t="shared" si="13"/>
        <v/>
      </c>
      <c r="T72" s="134">
        <f t="shared" si="14"/>
        <v>0</v>
      </c>
      <c r="U72" s="135" t="str">
        <f t="shared" si="15"/>
        <v/>
      </c>
      <c r="V72" s="135" t="str">
        <f t="shared" si="16"/>
        <v/>
      </c>
      <c r="W72" s="132" t="str">
        <f t="shared" si="17"/>
        <v/>
      </c>
      <c r="X72" s="136" t="str">
        <f t="shared" si="18"/>
        <v/>
      </c>
    </row>
    <row r="73" spans="2:24" s="123" customFormat="1" ht="15.75" hidden="1" x14ac:dyDescent="0.25">
      <c r="B73" s="125" t="str">
        <f t="shared" si="0"/>
        <v/>
      </c>
      <c r="C73" s="126" t="str">
        <f>'קיזוזים- החלטות ועדה'!C73</f>
        <v/>
      </c>
      <c r="D73" s="132" t="str">
        <f>IF($C73="","",'הגבלה לסכום מבוקש (1)'!D73)</f>
        <v/>
      </c>
      <c r="E73" s="132" t="str">
        <f>IF($C73="","",'קיזוזים בגין איחורים'!F73+'קיזוזים- החלטות ועדה'!E73)</f>
        <v/>
      </c>
      <c r="F73" s="132" t="str">
        <f t="shared" si="1"/>
        <v/>
      </c>
      <c r="G73" s="132" t="str">
        <f>'קיזוזים- החלטות ועדה'!G73</f>
        <v/>
      </c>
      <c r="H73" s="133" t="str">
        <f t="shared" si="2"/>
        <v/>
      </c>
      <c r="I73" s="132" t="str">
        <f t="shared" si="3"/>
        <v/>
      </c>
      <c r="J73" s="132" t="str">
        <f t="shared" si="4"/>
        <v/>
      </c>
      <c r="K73" s="134">
        <f t="shared" si="5"/>
        <v>0</v>
      </c>
      <c r="L73" s="135" t="str">
        <f t="shared" si="6"/>
        <v/>
      </c>
      <c r="M73" s="135" t="str">
        <f t="shared" si="7"/>
        <v/>
      </c>
      <c r="N73" s="134">
        <f t="shared" si="8"/>
        <v>0</v>
      </c>
      <c r="O73" s="135" t="str">
        <f t="shared" si="9"/>
        <v/>
      </c>
      <c r="P73" s="135" t="str">
        <f t="shared" si="10"/>
        <v/>
      </c>
      <c r="Q73" s="134">
        <f t="shared" si="11"/>
        <v>0</v>
      </c>
      <c r="R73" s="135" t="str">
        <f t="shared" si="12"/>
        <v/>
      </c>
      <c r="S73" s="135" t="str">
        <f t="shared" si="13"/>
        <v/>
      </c>
      <c r="T73" s="134">
        <f t="shared" si="14"/>
        <v>0</v>
      </c>
      <c r="U73" s="135" t="str">
        <f t="shared" si="15"/>
        <v/>
      </c>
      <c r="V73" s="135" t="str">
        <f t="shared" si="16"/>
        <v/>
      </c>
      <c r="W73" s="132" t="str">
        <f t="shared" si="17"/>
        <v/>
      </c>
      <c r="X73" s="136" t="str">
        <f t="shared" si="18"/>
        <v/>
      </c>
    </row>
    <row r="74" spans="2:24" s="123" customFormat="1" ht="15.75" hidden="1" x14ac:dyDescent="0.25">
      <c r="B74" s="125" t="str">
        <f t="shared" si="0"/>
        <v/>
      </c>
      <c r="C74" s="126" t="str">
        <f>'קיזוזים- החלטות ועדה'!C74</f>
        <v/>
      </c>
      <c r="D74" s="132" t="str">
        <f>IF($C74="","",'הגבלה לסכום מבוקש (1)'!D74)</f>
        <v/>
      </c>
      <c r="E74" s="132" t="str">
        <f>IF($C74="","",'קיזוזים בגין איחורים'!F74+'קיזוזים- החלטות ועדה'!E74)</f>
        <v/>
      </c>
      <c r="F74" s="132" t="str">
        <f t="shared" si="1"/>
        <v/>
      </c>
      <c r="G74" s="132" t="str">
        <f>'קיזוזים- החלטות ועדה'!G74</f>
        <v/>
      </c>
      <c r="H74" s="133" t="str">
        <f t="shared" si="2"/>
        <v/>
      </c>
      <c r="I74" s="132" t="str">
        <f t="shared" si="3"/>
        <v/>
      </c>
      <c r="J74" s="132" t="str">
        <f t="shared" si="4"/>
        <v/>
      </c>
      <c r="K74" s="134">
        <f t="shared" si="5"/>
        <v>0</v>
      </c>
      <c r="L74" s="135" t="str">
        <f t="shared" si="6"/>
        <v/>
      </c>
      <c r="M74" s="135" t="str">
        <f t="shared" si="7"/>
        <v/>
      </c>
      <c r="N74" s="134">
        <f t="shared" si="8"/>
        <v>0</v>
      </c>
      <c r="O74" s="135" t="str">
        <f t="shared" si="9"/>
        <v/>
      </c>
      <c r="P74" s="135" t="str">
        <f t="shared" si="10"/>
        <v/>
      </c>
      <c r="Q74" s="134">
        <f t="shared" si="11"/>
        <v>0</v>
      </c>
      <c r="R74" s="135" t="str">
        <f t="shared" si="12"/>
        <v/>
      </c>
      <c r="S74" s="135" t="str">
        <f t="shared" si="13"/>
        <v/>
      </c>
      <c r="T74" s="134">
        <f t="shared" si="14"/>
        <v>0</v>
      </c>
      <c r="U74" s="135" t="str">
        <f t="shared" si="15"/>
        <v/>
      </c>
      <c r="V74" s="135" t="str">
        <f t="shared" si="16"/>
        <v/>
      </c>
      <c r="W74" s="132" t="str">
        <f t="shared" si="17"/>
        <v/>
      </c>
      <c r="X74" s="136" t="str">
        <f t="shared" si="18"/>
        <v/>
      </c>
    </row>
    <row r="75" spans="2:24" s="123" customFormat="1" ht="15.75" hidden="1" x14ac:dyDescent="0.25">
      <c r="B75" s="125" t="str">
        <f t="shared" si="0"/>
        <v/>
      </c>
      <c r="C75" s="126" t="str">
        <f>'קיזוזים- החלטות ועדה'!C75</f>
        <v/>
      </c>
      <c r="D75" s="132" t="str">
        <f>IF($C75="","",'הגבלה לסכום מבוקש (1)'!D75)</f>
        <v/>
      </c>
      <c r="E75" s="132" t="str">
        <f>IF($C75="","",'קיזוזים בגין איחורים'!F75+'קיזוזים- החלטות ועדה'!E75)</f>
        <v/>
      </c>
      <c r="F75" s="132" t="str">
        <f t="shared" si="1"/>
        <v/>
      </c>
      <c r="G75" s="132" t="str">
        <f>'קיזוזים- החלטות ועדה'!G75</f>
        <v/>
      </c>
      <c r="H75" s="133" t="str">
        <f t="shared" si="2"/>
        <v/>
      </c>
      <c r="I75" s="132" t="str">
        <f t="shared" si="3"/>
        <v/>
      </c>
      <c r="J75" s="132" t="str">
        <f t="shared" si="4"/>
        <v/>
      </c>
      <c r="K75" s="134">
        <f t="shared" si="5"/>
        <v>0</v>
      </c>
      <c r="L75" s="135" t="str">
        <f t="shared" si="6"/>
        <v/>
      </c>
      <c r="M75" s="135" t="str">
        <f t="shared" si="7"/>
        <v/>
      </c>
      <c r="N75" s="134">
        <f t="shared" si="8"/>
        <v>0</v>
      </c>
      <c r="O75" s="135" t="str">
        <f t="shared" si="9"/>
        <v/>
      </c>
      <c r="P75" s="135" t="str">
        <f t="shared" si="10"/>
        <v/>
      </c>
      <c r="Q75" s="134">
        <f t="shared" si="11"/>
        <v>0</v>
      </c>
      <c r="R75" s="135" t="str">
        <f t="shared" si="12"/>
        <v/>
      </c>
      <c r="S75" s="135" t="str">
        <f t="shared" si="13"/>
        <v/>
      </c>
      <c r="T75" s="134">
        <f t="shared" si="14"/>
        <v>0</v>
      </c>
      <c r="U75" s="135" t="str">
        <f t="shared" si="15"/>
        <v/>
      </c>
      <c r="V75" s="135" t="str">
        <f t="shared" si="16"/>
        <v/>
      </c>
      <c r="W75" s="132" t="str">
        <f t="shared" si="17"/>
        <v/>
      </c>
      <c r="X75" s="136" t="str">
        <f t="shared" si="18"/>
        <v/>
      </c>
    </row>
    <row r="76" spans="2:24" ht="15.75" hidden="1" x14ac:dyDescent="0.25">
      <c r="B76" s="125" t="str">
        <f t="shared" si="0"/>
        <v/>
      </c>
      <c r="C76" s="126" t="str">
        <f>'קיזוזים- החלטות ועדה'!C76</f>
        <v/>
      </c>
      <c r="D76" s="132" t="str">
        <f>IF($C76="","",'הגבלה לסכום מבוקש (1)'!D76)</f>
        <v/>
      </c>
      <c r="E76" s="132" t="str">
        <f>IF($C76="","",'קיזוזים בגין איחורים'!F76+'קיזוזים- החלטות ועדה'!E76)</f>
        <v/>
      </c>
      <c r="F76" s="132" t="str">
        <f t="shared" si="1"/>
        <v/>
      </c>
      <c r="G76" s="132" t="str">
        <f>'קיזוזים- החלטות ועדה'!G76</f>
        <v/>
      </c>
      <c r="H76" s="133" t="str">
        <f t="shared" si="2"/>
        <v/>
      </c>
      <c r="I76" s="132" t="str">
        <f t="shared" si="3"/>
        <v/>
      </c>
      <c r="J76" s="132" t="str">
        <f t="shared" si="4"/>
        <v/>
      </c>
      <c r="K76" s="134">
        <f t="shared" si="5"/>
        <v>0</v>
      </c>
      <c r="L76" s="135" t="str">
        <f t="shared" si="6"/>
        <v/>
      </c>
      <c r="M76" s="135" t="str">
        <f t="shared" si="7"/>
        <v/>
      </c>
      <c r="N76" s="134">
        <f t="shared" si="8"/>
        <v>0</v>
      </c>
      <c r="O76" s="135" t="str">
        <f t="shared" si="9"/>
        <v/>
      </c>
      <c r="P76" s="135" t="str">
        <f t="shared" si="10"/>
        <v/>
      </c>
      <c r="Q76" s="134">
        <f t="shared" si="11"/>
        <v>0</v>
      </c>
      <c r="R76" s="135" t="str">
        <f t="shared" si="12"/>
        <v/>
      </c>
      <c r="S76" s="135" t="str">
        <f t="shared" si="13"/>
        <v/>
      </c>
      <c r="T76" s="134">
        <f t="shared" si="14"/>
        <v>0</v>
      </c>
      <c r="U76" s="135" t="str">
        <f t="shared" si="15"/>
        <v/>
      </c>
      <c r="V76" s="135" t="str">
        <f t="shared" si="16"/>
        <v/>
      </c>
      <c r="W76" s="132" t="str">
        <f t="shared" si="17"/>
        <v/>
      </c>
      <c r="X76" s="136" t="str">
        <f t="shared" si="18"/>
        <v/>
      </c>
    </row>
    <row r="77" spans="2:24" ht="15.75" hidden="1" x14ac:dyDescent="0.25">
      <c r="B77" s="125" t="str">
        <f t="shared" si="0"/>
        <v/>
      </c>
      <c r="C77" s="126" t="str">
        <f>'קיזוזים- החלטות ועדה'!C77</f>
        <v/>
      </c>
      <c r="D77" s="132" t="str">
        <f>IF($C77="","",'הגבלה לסכום מבוקש (1)'!D77)</f>
        <v/>
      </c>
      <c r="E77" s="132" t="str">
        <f>IF($C77="","",'קיזוזים בגין איחורים'!F77+'קיזוזים- החלטות ועדה'!E77)</f>
        <v/>
      </c>
      <c r="F77" s="132" t="str">
        <f t="shared" si="1"/>
        <v/>
      </c>
      <c r="G77" s="132" t="str">
        <f>'קיזוזים- החלטות ועדה'!G77</f>
        <v/>
      </c>
      <c r="H77" s="133" t="str">
        <f t="shared" si="2"/>
        <v/>
      </c>
      <c r="I77" s="132" t="str">
        <f t="shared" si="3"/>
        <v/>
      </c>
      <c r="J77" s="132" t="str">
        <f t="shared" si="4"/>
        <v/>
      </c>
      <c r="K77" s="134">
        <f t="shared" si="5"/>
        <v>0</v>
      </c>
      <c r="L77" s="135" t="str">
        <f t="shared" si="6"/>
        <v/>
      </c>
      <c r="M77" s="135" t="str">
        <f t="shared" si="7"/>
        <v/>
      </c>
      <c r="N77" s="134">
        <f t="shared" si="8"/>
        <v>0</v>
      </c>
      <c r="O77" s="135" t="str">
        <f t="shared" si="9"/>
        <v/>
      </c>
      <c r="P77" s="135" t="str">
        <f t="shared" si="10"/>
        <v/>
      </c>
      <c r="Q77" s="134">
        <f t="shared" si="11"/>
        <v>0</v>
      </c>
      <c r="R77" s="135" t="str">
        <f t="shared" si="12"/>
        <v/>
      </c>
      <c r="S77" s="135" t="str">
        <f t="shared" si="13"/>
        <v/>
      </c>
      <c r="T77" s="134">
        <f t="shared" si="14"/>
        <v>0</v>
      </c>
      <c r="U77" s="135" t="str">
        <f t="shared" si="15"/>
        <v/>
      </c>
      <c r="V77" s="135" t="str">
        <f t="shared" si="16"/>
        <v/>
      </c>
      <c r="W77" s="132" t="str">
        <f t="shared" si="17"/>
        <v/>
      </c>
      <c r="X77" s="136" t="str">
        <f t="shared" si="18"/>
        <v/>
      </c>
    </row>
    <row r="78" spans="2:24" ht="15.75" hidden="1" x14ac:dyDescent="0.25">
      <c r="B78" s="125" t="str">
        <f t="shared" si="0"/>
        <v/>
      </c>
      <c r="C78" s="126" t="str">
        <f>'קיזוזים- החלטות ועדה'!C78</f>
        <v/>
      </c>
      <c r="D78" s="132" t="str">
        <f>IF($C78="","",'הגבלה לסכום מבוקש (1)'!D78)</f>
        <v/>
      </c>
      <c r="E78" s="132" t="str">
        <f>IF($C78="","",'קיזוזים בגין איחורים'!F78+'קיזוזים- החלטות ועדה'!E78)</f>
        <v/>
      </c>
      <c r="F78" s="132" t="str">
        <f t="shared" si="1"/>
        <v/>
      </c>
      <c r="G78" s="132" t="str">
        <f>'קיזוזים- החלטות ועדה'!G78</f>
        <v/>
      </c>
      <c r="H78" s="133" t="str">
        <f t="shared" si="2"/>
        <v/>
      </c>
      <c r="I78" s="132" t="str">
        <f t="shared" si="3"/>
        <v/>
      </c>
      <c r="J78" s="132" t="str">
        <f t="shared" si="4"/>
        <v/>
      </c>
      <c r="K78" s="134">
        <f t="shared" si="5"/>
        <v>0</v>
      </c>
      <c r="L78" s="135" t="str">
        <f t="shared" si="6"/>
        <v/>
      </c>
      <c r="M78" s="135" t="str">
        <f t="shared" si="7"/>
        <v/>
      </c>
      <c r="N78" s="134">
        <f t="shared" si="8"/>
        <v>0</v>
      </c>
      <c r="O78" s="135" t="str">
        <f t="shared" si="9"/>
        <v/>
      </c>
      <c r="P78" s="135" t="str">
        <f t="shared" si="10"/>
        <v/>
      </c>
      <c r="Q78" s="134">
        <f t="shared" si="11"/>
        <v>0</v>
      </c>
      <c r="R78" s="135" t="str">
        <f t="shared" si="12"/>
        <v/>
      </c>
      <c r="S78" s="135" t="str">
        <f t="shared" si="13"/>
        <v/>
      </c>
      <c r="T78" s="134">
        <f t="shared" si="14"/>
        <v>0</v>
      </c>
      <c r="U78" s="135" t="str">
        <f t="shared" si="15"/>
        <v/>
      </c>
      <c r="V78" s="135" t="str">
        <f t="shared" si="16"/>
        <v/>
      </c>
      <c r="W78" s="132" t="str">
        <f t="shared" si="17"/>
        <v/>
      </c>
      <c r="X78" s="136" t="str">
        <f t="shared" si="18"/>
        <v/>
      </c>
    </row>
    <row r="79" spans="2:24" ht="15.75" hidden="1" x14ac:dyDescent="0.25">
      <c r="B79" s="125" t="str">
        <f t="shared" si="0"/>
        <v/>
      </c>
      <c r="C79" s="126" t="str">
        <f>'קיזוזים- החלטות ועדה'!C79</f>
        <v/>
      </c>
      <c r="D79" s="132" t="str">
        <f>IF($C79="","",'הגבלה לסכום מבוקש (1)'!D79)</f>
        <v/>
      </c>
      <c r="E79" s="132" t="str">
        <f>IF($C79="","",'קיזוזים בגין איחורים'!F79+'קיזוזים- החלטות ועדה'!E79)</f>
        <v/>
      </c>
      <c r="F79" s="132" t="str">
        <f t="shared" si="1"/>
        <v/>
      </c>
      <c r="G79" s="132" t="str">
        <f>'קיזוזים- החלטות ועדה'!G79</f>
        <v/>
      </c>
      <c r="H79" s="133" t="str">
        <f t="shared" si="2"/>
        <v/>
      </c>
      <c r="I79" s="132" t="str">
        <f t="shared" si="3"/>
        <v/>
      </c>
      <c r="J79" s="132" t="str">
        <f t="shared" si="4"/>
        <v/>
      </c>
      <c r="K79" s="134">
        <f t="shared" si="5"/>
        <v>0</v>
      </c>
      <c r="L79" s="135" t="str">
        <f t="shared" si="6"/>
        <v/>
      </c>
      <c r="M79" s="135" t="str">
        <f t="shared" si="7"/>
        <v/>
      </c>
      <c r="N79" s="134">
        <f t="shared" si="8"/>
        <v>0</v>
      </c>
      <c r="O79" s="135" t="str">
        <f t="shared" si="9"/>
        <v/>
      </c>
      <c r="P79" s="135" t="str">
        <f t="shared" si="10"/>
        <v/>
      </c>
      <c r="Q79" s="134">
        <f t="shared" si="11"/>
        <v>0</v>
      </c>
      <c r="R79" s="135" t="str">
        <f t="shared" si="12"/>
        <v/>
      </c>
      <c r="S79" s="135" t="str">
        <f t="shared" si="13"/>
        <v/>
      </c>
      <c r="T79" s="134">
        <f t="shared" si="14"/>
        <v>0</v>
      </c>
      <c r="U79" s="135" t="str">
        <f t="shared" si="15"/>
        <v/>
      </c>
      <c r="V79" s="135" t="str">
        <f t="shared" si="16"/>
        <v/>
      </c>
      <c r="W79" s="132" t="str">
        <f t="shared" si="17"/>
        <v/>
      </c>
      <c r="X79" s="136" t="str">
        <f t="shared" si="18"/>
        <v/>
      </c>
    </row>
    <row r="80" spans="2:24" ht="15.75" hidden="1" x14ac:dyDescent="0.25">
      <c r="B80" s="125" t="str">
        <f t="shared" si="0"/>
        <v/>
      </c>
      <c r="C80" s="126" t="str">
        <f>'קיזוזים- החלטות ועדה'!C80</f>
        <v/>
      </c>
      <c r="D80" s="132" t="str">
        <f>IF($C80="","",'הגבלה לסכום מבוקש (1)'!D80)</f>
        <v/>
      </c>
      <c r="E80" s="132" t="str">
        <f>IF($C80="","",'קיזוזים בגין איחורים'!F80+'קיזוזים- החלטות ועדה'!E80)</f>
        <v/>
      </c>
      <c r="F80" s="132" t="str">
        <f t="shared" si="1"/>
        <v/>
      </c>
      <c r="G80" s="132" t="str">
        <f>'קיזוזים- החלטות ועדה'!G80</f>
        <v/>
      </c>
      <c r="H80" s="133" t="str">
        <f t="shared" si="2"/>
        <v/>
      </c>
      <c r="I80" s="132" t="str">
        <f t="shared" si="3"/>
        <v/>
      </c>
      <c r="J80" s="132" t="str">
        <f t="shared" si="4"/>
        <v/>
      </c>
      <c r="K80" s="134">
        <f t="shared" si="5"/>
        <v>0</v>
      </c>
      <c r="L80" s="135" t="str">
        <f t="shared" si="6"/>
        <v/>
      </c>
      <c r="M80" s="135" t="str">
        <f t="shared" si="7"/>
        <v/>
      </c>
      <c r="N80" s="134">
        <f t="shared" si="8"/>
        <v>0</v>
      </c>
      <c r="O80" s="135" t="str">
        <f t="shared" si="9"/>
        <v/>
      </c>
      <c r="P80" s="135" t="str">
        <f t="shared" si="10"/>
        <v/>
      </c>
      <c r="Q80" s="134">
        <f t="shared" si="11"/>
        <v>0</v>
      </c>
      <c r="R80" s="135" t="str">
        <f t="shared" si="12"/>
        <v/>
      </c>
      <c r="S80" s="135" t="str">
        <f t="shared" si="13"/>
        <v/>
      </c>
      <c r="T80" s="134">
        <f t="shared" si="14"/>
        <v>0</v>
      </c>
      <c r="U80" s="135" t="str">
        <f t="shared" si="15"/>
        <v/>
      </c>
      <c r="V80" s="135" t="str">
        <f t="shared" si="16"/>
        <v/>
      </c>
      <c r="W80" s="132" t="str">
        <f t="shared" si="17"/>
        <v/>
      </c>
      <c r="X80" s="136" t="str">
        <f t="shared" si="18"/>
        <v/>
      </c>
    </row>
    <row r="81" spans="2:24" ht="15.75" hidden="1" x14ac:dyDescent="0.25">
      <c r="B81" s="125" t="str">
        <f t="shared" si="0"/>
        <v/>
      </c>
      <c r="C81" s="126" t="str">
        <f>'קיזוזים- החלטות ועדה'!C81</f>
        <v/>
      </c>
      <c r="D81" s="132" t="str">
        <f>IF($C81="","",'הגבלה לסכום מבוקש (1)'!D81)</f>
        <v/>
      </c>
      <c r="E81" s="132" t="str">
        <f>IF($C81="","",'קיזוזים בגין איחורים'!F81+'קיזוזים- החלטות ועדה'!E81)</f>
        <v/>
      </c>
      <c r="F81" s="132" t="str">
        <f t="shared" si="1"/>
        <v/>
      </c>
      <c r="G81" s="132" t="str">
        <f>'קיזוזים- החלטות ועדה'!G81</f>
        <v/>
      </c>
      <c r="H81" s="133" t="str">
        <f t="shared" si="2"/>
        <v/>
      </c>
      <c r="I81" s="132" t="str">
        <f t="shared" si="3"/>
        <v/>
      </c>
      <c r="J81" s="132" t="str">
        <f t="shared" si="4"/>
        <v/>
      </c>
      <c r="K81" s="134">
        <f t="shared" si="5"/>
        <v>0</v>
      </c>
      <c r="L81" s="135" t="str">
        <f t="shared" si="6"/>
        <v/>
      </c>
      <c r="M81" s="135" t="str">
        <f t="shared" si="7"/>
        <v/>
      </c>
      <c r="N81" s="134">
        <f t="shared" si="8"/>
        <v>0</v>
      </c>
      <c r="O81" s="135" t="str">
        <f t="shared" si="9"/>
        <v/>
      </c>
      <c r="P81" s="135" t="str">
        <f t="shared" si="10"/>
        <v/>
      </c>
      <c r="Q81" s="134">
        <f t="shared" si="11"/>
        <v>0</v>
      </c>
      <c r="R81" s="135" t="str">
        <f t="shared" si="12"/>
        <v/>
      </c>
      <c r="S81" s="135" t="str">
        <f t="shared" si="13"/>
        <v/>
      </c>
      <c r="T81" s="134">
        <f t="shared" si="14"/>
        <v>0</v>
      </c>
      <c r="U81" s="135" t="str">
        <f t="shared" si="15"/>
        <v/>
      </c>
      <c r="V81" s="135" t="str">
        <f t="shared" si="16"/>
        <v/>
      </c>
      <c r="W81" s="132" t="str">
        <f t="shared" si="17"/>
        <v/>
      </c>
      <c r="X81" s="136" t="str">
        <f t="shared" si="18"/>
        <v/>
      </c>
    </row>
    <row r="82" spans="2:24" ht="15.75" hidden="1" x14ac:dyDescent="0.25">
      <c r="B82" s="125" t="str">
        <f t="shared" si="0"/>
        <v/>
      </c>
      <c r="C82" s="126" t="str">
        <f>'קיזוזים- החלטות ועדה'!C82</f>
        <v/>
      </c>
      <c r="D82" s="132" t="str">
        <f>IF($C82="","",'הגבלה לסכום מבוקש (1)'!D82)</f>
        <v/>
      </c>
      <c r="E82" s="132" t="str">
        <f>IF($C82="","",'קיזוזים בגין איחורים'!F82+'קיזוזים- החלטות ועדה'!E82)</f>
        <v/>
      </c>
      <c r="F82" s="132" t="str">
        <f t="shared" si="1"/>
        <v/>
      </c>
      <c r="G82" s="132" t="str">
        <f>'קיזוזים- החלטות ועדה'!G82</f>
        <v/>
      </c>
      <c r="H82" s="133" t="str">
        <f t="shared" si="2"/>
        <v/>
      </c>
      <c r="I82" s="132" t="str">
        <f t="shared" si="3"/>
        <v/>
      </c>
      <c r="J82" s="132" t="str">
        <f t="shared" si="4"/>
        <v/>
      </c>
      <c r="K82" s="134">
        <f t="shared" si="5"/>
        <v>0</v>
      </c>
      <c r="L82" s="135" t="str">
        <f t="shared" si="6"/>
        <v/>
      </c>
      <c r="M82" s="135" t="str">
        <f t="shared" si="7"/>
        <v/>
      </c>
      <c r="N82" s="134">
        <f t="shared" si="8"/>
        <v>0</v>
      </c>
      <c r="O82" s="135" t="str">
        <f t="shared" si="9"/>
        <v/>
      </c>
      <c r="P82" s="135" t="str">
        <f t="shared" si="10"/>
        <v/>
      </c>
      <c r="Q82" s="134">
        <f t="shared" si="11"/>
        <v>0</v>
      </c>
      <c r="R82" s="135" t="str">
        <f t="shared" si="12"/>
        <v/>
      </c>
      <c r="S82" s="135" t="str">
        <f t="shared" si="13"/>
        <v/>
      </c>
      <c r="T82" s="134">
        <f t="shared" si="14"/>
        <v>0</v>
      </c>
      <c r="U82" s="135" t="str">
        <f t="shared" si="15"/>
        <v/>
      </c>
      <c r="V82" s="135" t="str">
        <f t="shared" si="16"/>
        <v/>
      </c>
      <c r="W82" s="132" t="str">
        <f t="shared" si="17"/>
        <v/>
      </c>
      <c r="X82" s="136" t="str">
        <f t="shared" si="18"/>
        <v/>
      </c>
    </row>
    <row r="83" spans="2:24" ht="15.75" hidden="1" x14ac:dyDescent="0.25">
      <c r="B83" s="125" t="str">
        <f t="shared" si="0"/>
        <v/>
      </c>
      <c r="C83" s="126" t="str">
        <f>'קיזוזים- החלטות ועדה'!C83</f>
        <v/>
      </c>
      <c r="D83" s="132" t="str">
        <f>IF($C83="","",'הגבלה לסכום מבוקש (1)'!D83)</f>
        <v/>
      </c>
      <c r="E83" s="132" t="str">
        <f>IF($C83="","",'קיזוזים בגין איחורים'!F83+'קיזוזים- החלטות ועדה'!E83)</f>
        <v/>
      </c>
      <c r="F83" s="132" t="str">
        <f t="shared" si="1"/>
        <v/>
      </c>
      <c r="G83" s="132" t="str">
        <f>'קיזוזים- החלטות ועדה'!G83</f>
        <v/>
      </c>
      <c r="H83" s="133" t="str">
        <f t="shared" si="2"/>
        <v/>
      </c>
      <c r="I83" s="132" t="str">
        <f t="shared" si="3"/>
        <v/>
      </c>
      <c r="J83" s="132" t="str">
        <f t="shared" si="4"/>
        <v/>
      </c>
      <c r="K83" s="134">
        <f t="shared" si="5"/>
        <v>0</v>
      </c>
      <c r="L83" s="135" t="str">
        <f t="shared" si="6"/>
        <v/>
      </c>
      <c r="M83" s="135" t="str">
        <f t="shared" si="7"/>
        <v/>
      </c>
      <c r="N83" s="134">
        <f t="shared" si="8"/>
        <v>0</v>
      </c>
      <c r="O83" s="135" t="str">
        <f t="shared" si="9"/>
        <v/>
      </c>
      <c r="P83" s="135" t="str">
        <f t="shared" si="10"/>
        <v/>
      </c>
      <c r="Q83" s="134">
        <f t="shared" si="11"/>
        <v>0</v>
      </c>
      <c r="R83" s="135" t="str">
        <f t="shared" si="12"/>
        <v/>
      </c>
      <c r="S83" s="135" t="str">
        <f t="shared" si="13"/>
        <v/>
      </c>
      <c r="T83" s="134">
        <f t="shared" si="14"/>
        <v>0</v>
      </c>
      <c r="U83" s="135" t="str">
        <f t="shared" si="15"/>
        <v/>
      </c>
      <c r="V83" s="135" t="str">
        <f t="shared" si="16"/>
        <v/>
      </c>
      <c r="W83" s="132" t="str">
        <f t="shared" si="17"/>
        <v/>
      </c>
      <c r="X83" s="136" t="str">
        <f t="shared" si="18"/>
        <v/>
      </c>
    </row>
    <row r="84" spans="2:24" ht="15.75" hidden="1" x14ac:dyDescent="0.25">
      <c r="B84" s="125" t="str">
        <f t="shared" si="0"/>
        <v/>
      </c>
      <c r="C84" s="126" t="str">
        <f>'קיזוזים- החלטות ועדה'!C84</f>
        <v/>
      </c>
      <c r="D84" s="132" t="str">
        <f>IF($C84="","",'הגבלה לסכום מבוקש (1)'!D84)</f>
        <v/>
      </c>
      <c r="E84" s="132" t="str">
        <f>IF($C84="","",'קיזוזים בגין איחורים'!F84+'קיזוזים- החלטות ועדה'!E84)</f>
        <v/>
      </c>
      <c r="F84" s="132" t="str">
        <f t="shared" si="1"/>
        <v/>
      </c>
      <c r="G84" s="132" t="str">
        <f>'קיזוזים- החלטות ועדה'!G84</f>
        <v/>
      </c>
      <c r="H84" s="133" t="str">
        <f t="shared" si="2"/>
        <v/>
      </c>
      <c r="I84" s="132" t="str">
        <f t="shared" si="3"/>
        <v/>
      </c>
      <c r="J84" s="132" t="str">
        <f t="shared" si="4"/>
        <v/>
      </c>
      <c r="K84" s="134">
        <f t="shared" si="5"/>
        <v>0</v>
      </c>
      <c r="L84" s="135" t="str">
        <f t="shared" si="6"/>
        <v/>
      </c>
      <c r="M84" s="135" t="str">
        <f t="shared" si="7"/>
        <v/>
      </c>
      <c r="N84" s="134">
        <f t="shared" si="8"/>
        <v>0</v>
      </c>
      <c r="O84" s="135" t="str">
        <f t="shared" si="9"/>
        <v/>
      </c>
      <c r="P84" s="135" t="str">
        <f t="shared" si="10"/>
        <v/>
      </c>
      <c r="Q84" s="134">
        <f t="shared" si="11"/>
        <v>0</v>
      </c>
      <c r="R84" s="135" t="str">
        <f t="shared" si="12"/>
        <v/>
      </c>
      <c r="S84" s="135" t="str">
        <f t="shared" si="13"/>
        <v/>
      </c>
      <c r="T84" s="134">
        <f t="shared" si="14"/>
        <v>0</v>
      </c>
      <c r="U84" s="135" t="str">
        <f t="shared" si="15"/>
        <v/>
      </c>
      <c r="V84" s="135" t="str">
        <f t="shared" si="16"/>
        <v/>
      </c>
      <c r="W84" s="132" t="str">
        <f t="shared" si="17"/>
        <v/>
      </c>
      <c r="X84" s="136" t="str">
        <f t="shared" si="18"/>
        <v/>
      </c>
    </row>
    <row r="85" spans="2:24" ht="15.75" hidden="1" x14ac:dyDescent="0.25">
      <c r="B85" s="125" t="str">
        <f t="shared" si="0"/>
        <v/>
      </c>
      <c r="C85" s="126" t="str">
        <f>'קיזוזים- החלטות ועדה'!C85</f>
        <v/>
      </c>
      <c r="D85" s="132" t="str">
        <f>IF($C85="","",'הגבלה לסכום מבוקש (1)'!D85)</f>
        <v/>
      </c>
      <c r="E85" s="132" t="str">
        <f>IF($C85="","",'קיזוזים בגין איחורים'!F85+'קיזוזים- החלטות ועדה'!E85)</f>
        <v/>
      </c>
      <c r="F85" s="132" t="str">
        <f t="shared" si="1"/>
        <v/>
      </c>
      <c r="G85" s="132" t="str">
        <f>'קיזוזים- החלטות ועדה'!G85</f>
        <v/>
      </c>
      <c r="H85" s="133" t="str">
        <f t="shared" si="2"/>
        <v/>
      </c>
      <c r="I85" s="132" t="str">
        <f t="shared" si="3"/>
        <v/>
      </c>
      <c r="J85" s="132" t="str">
        <f t="shared" si="4"/>
        <v/>
      </c>
      <c r="K85" s="134">
        <f t="shared" si="5"/>
        <v>0</v>
      </c>
      <c r="L85" s="135" t="str">
        <f t="shared" si="6"/>
        <v/>
      </c>
      <c r="M85" s="135" t="str">
        <f t="shared" si="7"/>
        <v/>
      </c>
      <c r="N85" s="134">
        <f t="shared" si="8"/>
        <v>0</v>
      </c>
      <c r="O85" s="135" t="str">
        <f t="shared" si="9"/>
        <v/>
      </c>
      <c r="P85" s="135" t="str">
        <f t="shared" si="10"/>
        <v/>
      </c>
      <c r="Q85" s="134">
        <f t="shared" si="11"/>
        <v>0</v>
      </c>
      <c r="R85" s="135" t="str">
        <f t="shared" si="12"/>
        <v/>
      </c>
      <c r="S85" s="135" t="str">
        <f t="shared" si="13"/>
        <v/>
      </c>
      <c r="T85" s="134">
        <f t="shared" si="14"/>
        <v>0</v>
      </c>
      <c r="U85" s="135" t="str">
        <f t="shared" si="15"/>
        <v/>
      </c>
      <c r="V85" s="135" t="str">
        <f t="shared" si="16"/>
        <v/>
      </c>
      <c r="W85" s="132" t="str">
        <f t="shared" si="17"/>
        <v/>
      </c>
      <c r="X85" s="136" t="str">
        <f t="shared" si="18"/>
        <v/>
      </c>
    </row>
    <row r="86" spans="2:24" ht="15.75" hidden="1" x14ac:dyDescent="0.25">
      <c r="B86" s="125" t="str">
        <f t="shared" si="0"/>
        <v/>
      </c>
      <c r="C86" s="126" t="str">
        <f>'קיזוזים- החלטות ועדה'!C86</f>
        <v/>
      </c>
      <c r="D86" s="132" t="str">
        <f>IF($C86="","",'הגבלה לסכום מבוקש (1)'!D86)</f>
        <v/>
      </c>
      <c r="E86" s="132" t="str">
        <f>IF($C86="","",'קיזוזים בגין איחורים'!F86+'קיזוזים- החלטות ועדה'!E86)</f>
        <v/>
      </c>
      <c r="F86" s="132" t="str">
        <f t="shared" si="1"/>
        <v/>
      </c>
      <c r="G86" s="132" t="str">
        <f>'קיזוזים- החלטות ועדה'!G86</f>
        <v/>
      </c>
      <c r="H86" s="133" t="str">
        <f t="shared" si="2"/>
        <v/>
      </c>
      <c r="I86" s="132" t="str">
        <f t="shared" si="3"/>
        <v/>
      </c>
      <c r="J86" s="132" t="str">
        <f t="shared" si="4"/>
        <v/>
      </c>
      <c r="K86" s="134">
        <f t="shared" si="5"/>
        <v>0</v>
      </c>
      <c r="L86" s="135" t="str">
        <f t="shared" si="6"/>
        <v/>
      </c>
      <c r="M86" s="135" t="str">
        <f t="shared" si="7"/>
        <v/>
      </c>
      <c r="N86" s="134">
        <f t="shared" si="8"/>
        <v>0</v>
      </c>
      <c r="O86" s="135" t="str">
        <f t="shared" si="9"/>
        <v/>
      </c>
      <c r="P86" s="135" t="str">
        <f t="shared" si="10"/>
        <v/>
      </c>
      <c r="Q86" s="134">
        <f t="shared" si="11"/>
        <v>0</v>
      </c>
      <c r="R86" s="135" t="str">
        <f t="shared" si="12"/>
        <v/>
      </c>
      <c r="S86" s="135" t="str">
        <f t="shared" si="13"/>
        <v/>
      </c>
      <c r="T86" s="134">
        <f t="shared" si="14"/>
        <v>0</v>
      </c>
      <c r="U86" s="135" t="str">
        <f t="shared" si="15"/>
        <v/>
      </c>
      <c r="V86" s="135" t="str">
        <f t="shared" si="16"/>
        <v/>
      </c>
      <c r="W86" s="132" t="str">
        <f t="shared" si="17"/>
        <v/>
      </c>
      <c r="X86" s="136" t="str">
        <f t="shared" si="18"/>
        <v/>
      </c>
    </row>
    <row r="87" spans="2:24" ht="15.75" hidden="1" x14ac:dyDescent="0.25">
      <c r="B87" s="125" t="str">
        <f t="shared" si="0"/>
        <v/>
      </c>
      <c r="C87" s="126" t="str">
        <f>'קיזוזים- החלטות ועדה'!C87</f>
        <v/>
      </c>
      <c r="D87" s="132" t="str">
        <f>IF($C87="","",'הגבלה לסכום מבוקש (1)'!D87)</f>
        <v/>
      </c>
      <c r="E87" s="132" t="str">
        <f>IF($C87="","",'קיזוזים בגין איחורים'!F87+'קיזוזים- החלטות ועדה'!E87)</f>
        <v/>
      </c>
      <c r="F87" s="132" t="str">
        <f t="shared" si="1"/>
        <v/>
      </c>
      <c r="G87" s="132" t="str">
        <f>'קיזוזים- החלטות ועדה'!G87</f>
        <v/>
      </c>
      <c r="H87" s="133" t="str">
        <f t="shared" si="2"/>
        <v/>
      </c>
      <c r="I87" s="132" t="str">
        <f t="shared" si="3"/>
        <v/>
      </c>
      <c r="J87" s="132" t="str">
        <f t="shared" si="4"/>
        <v/>
      </c>
      <c r="K87" s="134">
        <f t="shared" si="5"/>
        <v>0</v>
      </c>
      <c r="L87" s="135" t="str">
        <f t="shared" si="6"/>
        <v/>
      </c>
      <c r="M87" s="135" t="str">
        <f t="shared" si="7"/>
        <v/>
      </c>
      <c r="N87" s="134">
        <f t="shared" si="8"/>
        <v>0</v>
      </c>
      <c r="O87" s="135" t="str">
        <f t="shared" si="9"/>
        <v/>
      </c>
      <c r="P87" s="135" t="str">
        <f t="shared" si="10"/>
        <v/>
      </c>
      <c r="Q87" s="134">
        <f t="shared" si="11"/>
        <v>0</v>
      </c>
      <c r="R87" s="135" t="str">
        <f t="shared" si="12"/>
        <v/>
      </c>
      <c r="S87" s="135" t="str">
        <f t="shared" si="13"/>
        <v/>
      </c>
      <c r="T87" s="134">
        <f t="shared" si="14"/>
        <v>0</v>
      </c>
      <c r="U87" s="135" t="str">
        <f t="shared" si="15"/>
        <v/>
      </c>
      <c r="V87" s="135" t="str">
        <f t="shared" si="16"/>
        <v/>
      </c>
      <c r="W87" s="132" t="str">
        <f t="shared" si="17"/>
        <v/>
      </c>
      <c r="X87" s="136" t="str">
        <f t="shared" si="18"/>
        <v/>
      </c>
    </row>
    <row r="88" spans="2:24" ht="15.75" hidden="1" x14ac:dyDescent="0.25">
      <c r="B88" s="125" t="str">
        <f t="shared" si="0"/>
        <v/>
      </c>
      <c r="C88" s="126" t="str">
        <f>'קיזוזים- החלטות ועדה'!C88</f>
        <v/>
      </c>
      <c r="D88" s="132" t="str">
        <f>IF($C88="","",'הגבלה לסכום מבוקש (1)'!D88)</f>
        <v/>
      </c>
      <c r="E88" s="132" t="str">
        <f>IF($C88="","",'קיזוזים בגין איחורים'!F88+'קיזוזים- החלטות ועדה'!E88)</f>
        <v/>
      </c>
      <c r="F88" s="132" t="str">
        <f t="shared" si="1"/>
        <v/>
      </c>
      <c r="G88" s="132" t="str">
        <f>'קיזוזים- החלטות ועדה'!G88</f>
        <v/>
      </c>
      <c r="H88" s="133" t="str">
        <f t="shared" si="2"/>
        <v/>
      </c>
      <c r="I88" s="132" t="str">
        <f t="shared" si="3"/>
        <v/>
      </c>
      <c r="J88" s="132" t="str">
        <f t="shared" si="4"/>
        <v/>
      </c>
      <c r="K88" s="134">
        <f t="shared" si="5"/>
        <v>0</v>
      </c>
      <c r="L88" s="135" t="str">
        <f t="shared" si="6"/>
        <v/>
      </c>
      <c r="M88" s="135" t="str">
        <f t="shared" si="7"/>
        <v/>
      </c>
      <c r="N88" s="134">
        <f t="shared" si="8"/>
        <v>0</v>
      </c>
      <c r="O88" s="135" t="str">
        <f t="shared" si="9"/>
        <v/>
      </c>
      <c r="P88" s="135" t="str">
        <f t="shared" si="10"/>
        <v/>
      </c>
      <c r="Q88" s="134">
        <f t="shared" si="11"/>
        <v>0</v>
      </c>
      <c r="R88" s="135" t="str">
        <f t="shared" si="12"/>
        <v/>
      </c>
      <c r="S88" s="135" t="str">
        <f t="shared" si="13"/>
        <v/>
      </c>
      <c r="T88" s="134">
        <f t="shared" si="14"/>
        <v>0</v>
      </c>
      <c r="U88" s="135" t="str">
        <f t="shared" si="15"/>
        <v/>
      </c>
      <c r="V88" s="135" t="str">
        <f t="shared" si="16"/>
        <v/>
      </c>
      <c r="W88" s="132" t="str">
        <f t="shared" si="17"/>
        <v/>
      </c>
      <c r="X88" s="136" t="str">
        <f t="shared" si="18"/>
        <v/>
      </c>
    </row>
    <row r="89" spans="2:24" ht="15.75" hidden="1" x14ac:dyDescent="0.25">
      <c r="B89" s="125" t="str">
        <f t="shared" si="0"/>
        <v/>
      </c>
      <c r="C89" s="126" t="str">
        <f>'קיזוזים- החלטות ועדה'!C89</f>
        <v/>
      </c>
      <c r="D89" s="132" t="str">
        <f>IF($C89="","",'הגבלה לסכום מבוקש (1)'!D89)</f>
        <v/>
      </c>
      <c r="E89" s="132" t="str">
        <f>IF($C89="","",'קיזוזים בגין איחורים'!F89+'קיזוזים- החלטות ועדה'!E89)</f>
        <v/>
      </c>
      <c r="F89" s="132" t="str">
        <f t="shared" si="1"/>
        <v/>
      </c>
      <c r="G89" s="132" t="str">
        <f>'קיזוזים- החלטות ועדה'!G89</f>
        <v/>
      </c>
      <c r="H89" s="133" t="str">
        <f t="shared" si="2"/>
        <v/>
      </c>
      <c r="I89" s="132" t="str">
        <f t="shared" si="3"/>
        <v/>
      </c>
      <c r="J89" s="132" t="str">
        <f t="shared" si="4"/>
        <v/>
      </c>
      <c r="K89" s="134">
        <f t="shared" si="5"/>
        <v>0</v>
      </c>
      <c r="L89" s="135" t="str">
        <f t="shared" si="6"/>
        <v/>
      </c>
      <c r="M89" s="135" t="str">
        <f t="shared" si="7"/>
        <v/>
      </c>
      <c r="N89" s="134">
        <f t="shared" si="8"/>
        <v>0</v>
      </c>
      <c r="O89" s="135" t="str">
        <f t="shared" si="9"/>
        <v/>
      </c>
      <c r="P89" s="135" t="str">
        <f t="shared" si="10"/>
        <v/>
      </c>
      <c r="Q89" s="134">
        <f t="shared" si="11"/>
        <v>0</v>
      </c>
      <c r="R89" s="135" t="str">
        <f t="shared" si="12"/>
        <v/>
      </c>
      <c r="S89" s="135" t="str">
        <f t="shared" si="13"/>
        <v/>
      </c>
      <c r="T89" s="134">
        <f t="shared" si="14"/>
        <v>0</v>
      </c>
      <c r="U89" s="135" t="str">
        <f t="shared" si="15"/>
        <v/>
      </c>
      <c r="V89" s="135" t="str">
        <f t="shared" si="16"/>
        <v/>
      </c>
      <c r="W89" s="132" t="str">
        <f t="shared" si="17"/>
        <v/>
      </c>
      <c r="X89" s="136" t="str">
        <f t="shared" si="18"/>
        <v/>
      </c>
    </row>
    <row r="90" spans="2:24" ht="15.75" hidden="1" x14ac:dyDescent="0.25">
      <c r="B90" s="125" t="str">
        <f t="shared" si="0"/>
        <v/>
      </c>
      <c r="C90" s="126" t="str">
        <f>'קיזוזים- החלטות ועדה'!C90</f>
        <v/>
      </c>
      <c r="D90" s="132" t="str">
        <f>IF($C90="","",'הגבלה לסכום מבוקש (1)'!D90)</f>
        <v/>
      </c>
      <c r="E90" s="132" t="str">
        <f>IF($C90="","",'קיזוזים בגין איחורים'!F90+'קיזוזים- החלטות ועדה'!E90)</f>
        <v/>
      </c>
      <c r="F90" s="132" t="str">
        <f t="shared" si="1"/>
        <v/>
      </c>
      <c r="G90" s="132" t="str">
        <f>'קיזוזים- החלטות ועדה'!G90</f>
        <v/>
      </c>
      <c r="H90" s="133" t="str">
        <f t="shared" si="2"/>
        <v/>
      </c>
      <c r="I90" s="132" t="str">
        <f t="shared" si="3"/>
        <v/>
      </c>
      <c r="J90" s="132" t="str">
        <f t="shared" si="4"/>
        <v/>
      </c>
      <c r="K90" s="134">
        <f t="shared" si="5"/>
        <v>0</v>
      </c>
      <c r="L90" s="135" t="str">
        <f t="shared" si="6"/>
        <v/>
      </c>
      <c r="M90" s="135" t="str">
        <f t="shared" si="7"/>
        <v/>
      </c>
      <c r="N90" s="134">
        <f t="shared" si="8"/>
        <v>0</v>
      </c>
      <c r="O90" s="135" t="str">
        <f t="shared" si="9"/>
        <v/>
      </c>
      <c r="P90" s="135" t="str">
        <f t="shared" si="10"/>
        <v/>
      </c>
      <c r="Q90" s="134">
        <f t="shared" si="11"/>
        <v>0</v>
      </c>
      <c r="R90" s="135" t="str">
        <f t="shared" si="12"/>
        <v/>
      </c>
      <c r="S90" s="135" t="str">
        <f t="shared" si="13"/>
        <v/>
      </c>
      <c r="T90" s="134">
        <f t="shared" si="14"/>
        <v>0</v>
      </c>
      <c r="U90" s="135" t="str">
        <f t="shared" si="15"/>
        <v/>
      </c>
      <c r="V90" s="135" t="str">
        <f t="shared" si="16"/>
        <v/>
      </c>
      <c r="W90" s="132" t="str">
        <f t="shared" si="17"/>
        <v/>
      </c>
      <c r="X90" s="136" t="str">
        <f t="shared" si="18"/>
        <v/>
      </c>
    </row>
    <row r="91" spans="2:24" ht="15.75" hidden="1" x14ac:dyDescent="0.25">
      <c r="B91" s="125" t="str">
        <f t="shared" si="0"/>
        <v/>
      </c>
      <c r="C91" s="126" t="str">
        <f>'קיזוזים- החלטות ועדה'!C91</f>
        <v/>
      </c>
      <c r="D91" s="132" t="str">
        <f>IF($C91="","",'הגבלה לסכום מבוקש (1)'!D91)</f>
        <v/>
      </c>
      <c r="E91" s="132" t="str">
        <f>IF($C91="","",'קיזוזים בגין איחורים'!F91+'קיזוזים- החלטות ועדה'!E91)</f>
        <v/>
      </c>
      <c r="F91" s="132" t="str">
        <f t="shared" si="1"/>
        <v/>
      </c>
      <c r="G91" s="132" t="str">
        <f>'קיזוזים- החלטות ועדה'!G91</f>
        <v/>
      </c>
      <c r="H91" s="133" t="str">
        <f t="shared" si="2"/>
        <v/>
      </c>
      <c r="I91" s="132" t="str">
        <f t="shared" si="3"/>
        <v/>
      </c>
      <c r="J91" s="132" t="str">
        <f t="shared" si="4"/>
        <v/>
      </c>
      <c r="K91" s="134">
        <f t="shared" si="5"/>
        <v>0</v>
      </c>
      <c r="L91" s="135" t="str">
        <f t="shared" si="6"/>
        <v/>
      </c>
      <c r="M91" s="135" t="str">
        <f t="shared" si="7"/>
        <v/>
      </c>
      <c r="N91" s="134">
        <f t="shared" si="8"/>
        <v>0</v>
      </c>
      <c r="O91" s="135" t="str">
        <f t="shared" si="9"/>
        <v/>
      </c>
      <c r="P91" s="135" t="str">
        <f t="shared" si="10"/>
        <v/>
      </c>
      <c r="Q91" s="134">
        <f t="shared" si="11"/>
        <v>0</v>
      </c>
      <c r="R91" s="135" t="str">
        <f t="shared" si="12"/>
        <v/>
      </c>
      <c r="S91" s="135" t="str">
        <f t="shared" si="13"/>
        <v/>
      </c>
      <c r="T91" s="134">
        <f t="shared" si="14"/>
        <v>0</v>
      </c>
      <c r="U91" s="135" t="str">
        <f t="shared" si="15"/>
        <v/>
      </c>
      <c r="V91" s="135" t="str">
        <f t="shared" si="16"/>
        <v/>
      </c>
      <c r="W91" s="132" t="str">
        <f t="shared" si="17"/>
        <v/>
      </c>
      <c r="X91" s="136" t="str">
        <f t="shared" si="18"/>
        <v/>
      </c>
    </row>
    <row r="92" spans="2:24" ht="15.75" hidden="1" x14ac:dyDescent="0.25">
      <c r="B92" s="125" t="str">
        <f t="shared" si="0"/>
        <v/>
      </c>
      <c r="C92" s="126" t="str">
        <f>'קיזוזים- החלטות ועדה'!C92</f>
        <v/>
      </c>
      <c r="D92" s="132" t="str">
        <f>IF($C92="","",'הגבלה לסכום מבוקש (1)'!D92)</f>
        <v/>
      </c>
      <c r="E92" s="132" t="str">
        <f>IF($C92="","",'קיזוזים בגין איחורים'!F92+'קיזוזים- החלטות ועדה'!E92)</f>
        <v/>
      </c>
      <c r="F92" s="132" t="str">
        <f t="shared" si="1"/>
        <v/>
      </c>
      <c r="G92" s="132" t="str">
        <f>'קיזוזים- החלטות ועדה'!G92</f>
        <v/>
      </c>
      <c r="H92" s="133" t="str">
        <f t="shared" si="2"/>
        <v/>
      </c>
      <c r="I92" s="132" t="str">
        <f t="shared" si="3"/>
        <v/>
      </c>
      <c r="J92" s="132" t="str">
        <f t="shared" si="4"/>
        <v/>
      </c>
      <c r="K92" s="134">
        <f t="shared" si="5"/>
        <v>0</v>
      </c>
      <c r="L92" s="135" t="str">
        <f t="shared" si="6"/>
        <v/>
      </c>
      <c r="M92" s="135" t="str">
        <f t="shared" si="7"/>
        <v/>
      </c>
      <c r="N92" s="134">
        <f t="shared" si="8"/>
        <v>0</v>
      </c>
      <c r="O92" s="135" t="str">
        <f t="shared" si="9"/>
        <v/>
      </c>
      <c r="P92" s="135" t="str">
        <f t="shared" si="10"/>
        <v/>
      </c>
      <c r="Q92" s="134">
        <f t="shared" si="11"/>
        <v>0</v>
      </c>
      <c r="R92" s="135" t="str">
        <f t="shared" si="12"/>
        <v/>
      </c>
      <c r="S92" s="135" t="str">
        <f t="shared" si="13"/>
        <v/>
      </c>
      <c r="T92" s="134">
        <f t="shared" si="14"/>
        <v>0</v>
      </c>
      <c r="U92" s="135" t="str">
        <f t="shared" si="15"/>
        <v/>
      </c>
      <c r="V92" s="135" t="str">
        <f t="shared" si="16"/>
        <v/>
      </c>
      <c r="W92" s="132" t="str">
        <f t="shared" si="17"/>
        <v/>
      </c>
      <c r="X92" s="136" t="str">
        <f t="shared" si="18"/>
        <v/>
      </c>
    </row>
    <row r="93" spans="2:24" ht="15.75" hidden="1" x14ac:dyDescent="0.25">
      <c r="B93" s="125" t="str">
        <f t="shared" si="0"/>
        <v/>
      </c>
      <c r="C93" s="126" t="str">
        <f>'קיזוזים- החלטות ועדה'!C93</f>
        <v/>
      </c>
      <c r="D93" s="132" t="str">
        <f>IF($C93="","",'הגבלה לסכום מבוקש (1)'!D93)</f>
        <v/>
      </c>
      <c r="E93" s="132" t="str">
        <f>IF($C93="","",'קיזוזים בגין איחורים'!F93+'קיזוזים- החלטות ועדה'!E93)</f>
        <v/>
      </c>
      <c r="F93" s="132" t="str">
        <f t="shared" si="1"/>
        <v/>
      </c>
      <c r="G93" s="132" t="str">
        <f>'קיזוזים- החלטות ועדה'!G93</f>
        <v/>
      </c>
      <c r="H93" s="133" t="str">
        <f t="shared" si="2"/>
        <v/>
      </c>
      <c r="I93" s="132" t="str">
        <f t="shared" si="3"/>
        <v/>
      </c>
      <c r="J93" s="132" t="str">
        <f t="shared" si="4"/>
        <v/>
      </c>
      <c r="K93" s="134">
        <f t="shared" si="5"/>
        <v>0</v>
      </c>
      <c r="L93" s="135" t="str">
        <f t="shared" si="6"/>
        <v/>
      </c>
      <c r="M93" s="135" t="str">
        <f t="shared" si="7"/>
        <v/>
      </c>
      <c r="N93" s="134">
        <f t="shared" si="8"/>
        <v>0</v>
      </c>
      <c r="O93" s="135" t="str">
        <f t="shared" si="9"/>
        <v/>
      </c>
      <c r="P93" s="135" t="str">
        <f t="shared" si="10"/>
        <v/>
      </c>
      <c r="Q93" s="134">
        <f t="shared" si="11"/>
        <v>0</v>
      </c>
      <c r="R93" s="135" t="str">
        <f t="shared" si="12"/>
        <v/>
      </c>
      <c r="S93" s="135" t="str">
        <f t="shared" si="13"/>
        <v/>
      </c>
      <c r="T93" s="134">
        <f t="shared" si="14"/>
        <v>0</v>
      </c>
      <c r="U93" s="135" t="str">
        <f t="shared" si="15"/>
        <v/>
      </c>
      <c r="V93" s="135" t="str">
        <f t="shared" si="16"/>
        <v/>
      </c>
      <c r="W93" s="132" t="str">
        <f t="shared" si="17"/>
        <v/>
      </c>
      <c r="X93" s="136" t="str">
        <f t="shared" si="18"/>
        <v/>
      </c>
    </row>
    <row r="94" spans="2:24" ht="15.75" hidden="1" x14ac:dyDescent="0.25">
      <c r="B94" s="125" t="str">
        <f t="shared" si="0"/>
        <v/>
      </c>
      <c r="C94" s="126" t="str">
        <f>'קיזוזים- החלטות ועדה'!C94</f>
        <v/>
      </c>
      <c r="D94" s="132" t="str">
        <f>IF($C94="","",'הגבלה לסכום מבוקש (1)'!D94)</f>
        <v/>
      </c>
      <c r="E94" s="132" t="str">
        <f>IF($C94="","",'קיזוזים בגין איחורים'!F94+'קיזוזים- החלטות ועדה'!E94)</f>
        <v/>
      </c>
      <c r="F94" s="132" t="str">
        <f t="shared" si="1"/>
        <v/>
      </c>
      <c r="G94" s="132" t="str">
        <f>'קיזוזים- החלטות ועדה'!G94</f>
        <v/>
      </c>
      <c r="H94" s="133" t="str">
        <f t="shared" si="2"/>
        <v/>
      </c>
      <c r="I94" s="132" t="str">
        <f t="shared" si="3"/>
        <v/>
      </c>
      <c r="J94" s="132" t="str">
        <f t="shared" si="4"/>
        <v/>
      </c>
      <c r="K94" s="134">
        <f t="shared" si="5"/>
        <v>0</v>
      </c>
      <c r="L94" s="135" t="str">
        <f t="shared" si="6"/>
        <v/>
      </c>
      <c r="M94" s="135" t="str">
        <f t="shared" si="7"/>
        <v/>
      </c>
      <c r="N94" s="134">
        <f t="shared" si="8"/>
        <v>0</v>
      </c>
      <c r="O94" s="135" t="str">
        <f t="shared" si="9"/>
        <v/>
      </c>
      <c r="P94" s="135" t="str">
        <f t="shared" si="10"/>
        <v/>
      </c>
      <c r="Q94" s="134">
        <f t="shared" si="11"/>
        <v>0</v>
      </c>
      <c r="R94" s="135" t="str">
        <f t="shared" si="12"/>
        <v/>
      </c>
      <c r="S94" s="135" t="str">
        <f t="shared" si="13"/>
        <v/>
      </c>
      <c r="T94" s="134">
        <f t="shared" si="14"/>
        <v>0</v>
      </c>
      <c r="U94" s="135" t="str">
        <f t="shared" si="15"/>
        <v/>
      </c>
      <c r="V94" s="135" t="str">
        <f t="shared" si="16"/>
        <v/>
      </c>
      <c r="W94" s="132" t="str">
        <f t="shared" si="17"/>
        <v/>
      </c>
      <c r="X94" s="136" t="str">
        <f t="shared" si="18"/>
        <v/>
      </c>
    </row>
    <row r="95" spans="2:24" ht="15.75" hidden="1" x14ac:dyDescent="0.25">
      <c r="B95" s="125" t="str">
        <f t="shared" si="0"/>
        <v/>
      </c>
      <c r="C95" s="126" t="str">
        <f>'קיזוזים- החלטות ועדה'!C95</f>
        <v/>
      </c>
      <c r="D95" s="132" t="str">
        <f>IF($C95="","",'הגבלה לסכום מבוקש (1)'!D95)</f>
        <v/>
      </c>
      <c r="E95" s="132" t="str">
        <f>IF($C95="","",'קיזוזים בגין איחורים'!F95+'קיזוזים- החלטות ועדה'!E95)</f>
        <v/>
      </c>
      <c r="F95" s="132" t="str">
        <f t="shared" si="1"/>
        <v/>
      </c>
      <c r="G95" s="132" t="str">
        <f>'קיזוזים- החלטות ועדה'!G95</f>
        <v/>
      </c>
      <c r="H95" s="133" t="str">
        <f t="shared" si="2"/>
        <v/>
      </c>
      <c r="I95" s="132" t="str">
        <f t="shared" si="3"/>
        <v/>
      </c>
      <c r="J95" s="132" t="str">
        <f t="shared" si="4"/>
        <v/>
      </c>
      <c r="K95" s="134">
        <f t="shared" si="5"/>
        <v>0</v>
      </c>
      <c r="L95" s="135" t="str">
        <f t="shared" si="6"/>
        <v/>
      </c>
      <c r="M95" s="135" t="str">
        <f t="shared" si="7"/>
        <v/>
      </c>
      <c r="N95" s="134">
        <f t="shared" si="8"/>
        <v>0</v>
      </c>
      <c r="O95" s="135" t="str">
        <f t="shared" si="9"/>
        <v/>
      </c>
      <c r="P95" s="135" t="str">
        <f t="shared" si="10"/>
        <v/>
      </c>
      <c r="Q95" s="134">
        <f t="shared" si="11"/>
        <v>0</v>
      </c>
      <c r="R95" s="135" t="str">
        <f t="shared" si="12"/>
        <v/>
      </c>
      <c r="S95" s="135" t="str">
        <f t="shared" si="13"/>
        <v/>
      </c>
      <c r="T95" s="134">
        <f t="shared" si="14"/>
        <v>0</v>
      </c>
      <c r="U95" s="135" t="str">
        <f t="shared" si="15"/>
        <v/>
      </c>
      <c r="V95" s="135" t="str">
        <f t="shared" si="16"/>
        <v/>
      </c>
      <c r="W95" s="132" t="str">
        <f t="shared" si="17"/>
        <v/>
      </c>
      <c r="X95" s="136" t="str">
        <f t="shared" si="18"/>
        <v/>
      </c>
    </row>
    <row r="96" spans="2:24" ht="15.75" hidden="1" x14ac:dyDescent="0.25">
      <c r="B96" s="125" t="str">
        <f t="shared" ref="B96:B130" si="19">IF(C96="","",ROW()-30)</f>
        <v/>
      </c>
      <c r="C96" s="126" t="str">
        <f>'קיזוזים- החלטות ועדה'!C96</f>
        <v/>
      </c>
      <c r="D96" s="132" t="str">
        <f>IF($C96="","",'הגבלה לסכום מבוקש (1)'!D96)</f>
        <v/>
      </c>
      <c r="E96" s="132" t="str">
        <f>IF($C96="","",'קיזוזים בגין איחורים'!F96+'קיזוזים- החלטות ועדה'!E96)</f>
        <v/>
      </c>
      <c r="F96" s="132" t="str">
        <f t="shared" ref="F96:F130" si="20">IF($C96="","",D96-E96)</f>
        <v/>
      </c>
      <c r="G96" s="132" t="str">
        <f>'קיזוזים- החלטות ועדה'!G96</f>
        <v/>
      </c>
      <c r="H96" s="133" t="str">
        <f t="shared" ref="H96:H130" si="21">IF(C96="","",IF(G96&gt;$F96,1,0))</f>
        <v/>
      </c>
      <c r="I96" s="132" t="str">
        <f t="shared" ref="I96:I130" si="22">IF($C96="","",MIN(F96:G96))</f>
        <v/>
      </c>
      <c r="J96" s="132" t="str">
        <f t="shared" ref="J96:J130" si="23">IF($C96="","",IF(H96=1,I96,I96/SUMIF(H$31:H$130,0,I$31:I$130)*($C$2-SUMIF(H$31:H$130,1,I$31:I$130))))</f>
        <v/>
      </c>
      <c r="K96" s="134">
        <f t="shared" ref="K96:K130" si="24">IF(OR(J96&gt;$F96,$H96=1),1,0)</f>
        <v>0</v>
      </c>
      <c r="L96" s="135" t="str">
        <f t="shared" ref="L96:L130" si="25">IF($C96="","",MIN(J96,$F96))</f>
        <v/>
      </c>
      <c r="M96" s="135" t="str">
        <f t="shared" ref="M96:M130" si="26">IF($C96="","",IF(K96=1,L96,L96/SUMIF(K$31:K$130,0,L$31:L$130)*($C$2-SUMIF(K$31:K$130,1,L$31:L$130))))</f>
        <v/>
      </c>
      <c r="N96" s="134">
        <f t="shared" ref="N96:N130" si="27">IF(OR(M96&gt;$F96,$H96=1,$K96=1),1,0)</f>
        <v>0</v>
      </c>
      <c r="O96" s="135" t="str">
        <f t="shared" ref="O96:O130" si="28">IF($C96="","",MIN(M96,$F96))</f>
        <v/>
      </c>
      <c r="P96" s="135" t="str">
        <f t="shared" ref="P96:P130" si="29">IF($C96="","",IF(N96=1,O96,O96/SUMIF(N$31:N$130,0,O$31:O$130)*($C$2-SUMIF(N$31:N$130,1,O$31:O$130))))</f>
        <v/>
      </c>
      <c r="Q96" s="134">
        <f t="shared" ref="Q96:Q130" si="30">IF(OR(P96&gt;$F96,$H96=1,$K96=1,$N96=1),1,0)</f>
        <v>0</v>
      </c>
      <c r="R96" s="135" t="str">
        <f t="shared" ref="R96:R130" si="31">IF($C96="","",MIN(P96,$F96))</f>
        <v/>
      </c>
      <c r="S96" s="135" t="str">
        <f t="shared" ref="S96:S130" si="32">IF($C96="","",IF(Q96=2,R96,IF(Q96=1,R96,R96/SUMIF(Q$31:Q$130,0,R$31:R$130)*($C$2-SUMIF(Q$31:Q$130,1,R$31:R$130)-SUMIF(Q$31:Q$130,2,R$31:R$130)))))</f>
        <v/>
      </c>
      <c r="T96" s="134">
        <f t="shared" ref="T96:T130" si="33">IF(OR(S96&gt;$F96,$H96=1,$K96=1,$N96=1,$Q96=1),1,0)</f>
        <v>0</v>
      </c>
      <c r="U96" s="135" t="str">
        <f t="shared" ref="U96:U130" si="34">IF($C96="","",MIN(S96,$F96))</f>
        <v/>
      </c>
      <c r="V96" s="135" t="str">
        <f t="shared" ref="V96:V130" si="35">IF($C96="","",IF(T96=2,U96,IF(T96=1,U96,U96/SUMIF(T$31:T$130,0,U$31:U$130)*($C$2-SUMIF(T$31:T$130,1,U$31:U$130)-SUMIF(T$31:T$130,2,U$31:U$130)))))</f>
        <v/>
      </c>
      <c r="W96" s="132" t="str">
        <f t="shared" ref="W96:W130" si="36">IFERROR(V96,0)</f>
        <v/>
      </c>
      <c r="X96" s="136" t="str">
        <f t="shared" ref="X96:X130" si="37">IF(F96="","",IFERROR(W96/SUMIF($W$31:$W$130,"&lt;&gt;#DIV/0!"),0))</f>
        <v/>
      </c>
    </row>
    <row r="97" spans="2:24" ht="15.75" hidden="1" x14ac:dyDescent="0.25">
      <c r="B97" s="125" t="str">
        <f t="shared" si="19"/>
        <v/>
      </c>
      <c r="C97" s="126" t="str">
        <f>'קיזוזים- החלטות ועדה'!C97</f>
        <v/>
      </c>
      <c r="D97" s="132" t="str">
        <f>IF($C97="","",'הגבלה לסכום מבוקש (1)'!D97)</f>
        <v/>
      </c>
      <c r="E97" s="132" t="str">
        <f>IF($C97="","",'קיזוזים בגין איחורים'!F97+'קיזוזים- החלטות ועדה'!E97)</f>
        <v/>
      </c>
      <c r="F97" s="132" t="str">
        <f t="shared" si="20"/>
        <v/>
      </c>
      <c r="G97" s="132" t="str">
        <f>'קיזוזים- החלטות ועדה'!G97</f>
        <v/>
      </c>
      <c r="H97" s="133" t="str">
        <f t="shared" si="21"/>
        <v/>
      </c>
      <c r="I97" s="132" t="str">
        <f t="shared" si="22"/>
        <v/>
      </c>
      <c r="J97" s="132" t="str">
        <f t="shared" si="23"/>
        <v/>
      </c>
      <c r="K97" s="134">
        <f t="shared" si="24"/>
        <v>0</v>
      </c>
      <c r="L97" s="135" t="str">
        <f t="shared" si="25"/>
        <v/>
      </c>
      <c r="M97" s="135" t="str">
        <f t="shared" si="26"/>
        <v/>
      </c>
      <c r="N97" s="134">
        <f t="shared" si="27"/>
        <v>0</v>
      </c>
      <c r="O97" s="135" t="str">
        <f t="shared" si="28"/>
        <v/>
      </c>
      <c r="P97" s="135" t="str">
        <f t="shared" si="29"/>
        <v/>
      </c>
      <c r="Q97" s="134">
        <f t="shared" si="30"/>
        <v>0</v>
      </c>
      <c r="R97" s="135" t="str">
        <f t="shared" si="31"/>
        <v/>
      </c>
      <c r="S97" s="135" t="str">
        <f t="shared" si="32"/>
        <v/>
      </c>
      <c r="T97" s="134">
        <f t="shared" si="33"/>
        <v>0</v>
      </c>
      <c r="U97" s="135" t="str">
        <f t="shared" si="34"/>
        <v/>
      </c>
      <c r="V97" s="135" t="str">
        <f t="shared" si="35"/>
        <v/>
      </c>
      <c r="W97" s="132" t="str">
        <f t="shared" si="36"/>
        <v/>
      </c>
      <c r="X97" s="136" t="str">
        <f t="shared" si="37"/>
        <v/>
      </c>
    </row>
    <row r="98" spans="2:24" ht="15.75" hidden="1" x14ac:dyDescent="0.25">
      <c r="B98" s="125" t="str">
        <f t="shared" si="19"/>
        <v/>
      </c>
      <c r="C98" s="126" t="str">
        <f>'קיזוזים- החלטות ועדה'!C98</f>
        <v/>
      </c>
      <c r="D98" s="132" t="str">
        <f>IF($C98="","",'הגבלה לסכום מבוקש (1)'!D98)</f>
        <v/>
      </c>
      <c r="E98" s="132" t="str">
        <f>IF($C98="","",'קיזוזים בגין איחורים'!F98+'קיזוזים- החלטות ועדה'!E98)</f>
        <v/>
      </c>
      <c r="F98" s="132" t="str">
        <f t="shared" si="20"/>
        <v/>
      </c>
      <c r="G98" s="132" t="str">
        <f>'קיזוזים- החלטות ועדה'!G98</f>
        <v/>
      </c>
      <c r="H98" s="133" t="str">
        <f t="shared" si="21"/>
        <v/>
      </c>
      <c r="I98" s="132" t="str">
        <f t="shared" si="22"/>
        <v/>
      </c>
      <c r="J98" s="132" t="str">
        <f t="shared" si="23"/>
        <v/>
      </c>
      <c r="K98" s="134">
        <f t="shared" si="24"/>
        <v>0</v>
      </c>
      <c r="L98" s="135" t="str">
        <f t="shared" si="25"/>
        <v/>
      </c>
      <c r="M98" s="135" t="str">
        <f t="shared" si="26"/>
        <v/>
      </c>
      <c r="N98" s="134">
        <f t="shared" si="27"/>
        <v>0</v>
      </c>
      <c r="O98" s="135" t="str">
        <f t="shared" si="28"/>
        <v/>
      </c>
      <c r="P98" s="135" t="str">
        <f t="shared" si="29"/>
        <v/>
      </c>
      <c r="Q98" s="134">
        <f t="shared" si="30"/>
        <v>0</v>
      </c>
      <c r="R98" s="135" t="str">
        <f t="shared" si="31"/>
        <v/>
      </c>
      <c r="S98" s="135" t="str">
        <f t="shared" si="32"/>
        <v/>
      </c>
      <c r="T98" s="134">
        <f t="shared" si="33"/>
        <v>0</v>
      </c>
      <c r="U98" s="135" t="str">
        <f t="shared" si="34"/>
        <v/>
      </c>
      <c r="V98" s="135" t="str">
        <f t="shared" si="35"/>
        <v/>
      </c>
      <c r="W98" s="132" t="str">
        <f t="shared" si="36"/>
        <v/>
      </c>
      <c r="X98" s="136" t="str">
        <f t="shared" si="37"/>
        <v/>
      </c>
    </row>
    <row r="99" spans="2:24" ht="15.75" hidden="1" x14ac:dyDescent="0.25">
      <c r="B99" s="125" t="str">
        <f t="shared" si="19"/>
        <v/>
      </c>
      <c r="C99" s="126" t="str">
        <f>'קיזוזים- החלטות ועדה'!C99</f>
        <v/>
      </c>
      <c r="D99" s="132" t="str">
        <f>IF($C99="","",'הגבלה לסכום מבוקש (1)'!D99)</f>
        <v/>
      </c>
      <c r="E99" s="132" t="str">
        <f>IF($C99="","",'קיזוזים בגין איחורים'!F99+'קיזוזים- החלטות ועדה'!E99)</f>
        <v/>
      </c>
      <c r="F99" s="132" t="str">
        <f t="shared" si="20"/>
        <v/>
      </c>
      <c r="G99" s="132" t="str">
        <f>'קיזוזים- החלטות ועדה'!G99</f>
        <v/>
      </c>
      <c r="H99" s="133" t="str">
        <f t="shared" si="21"/>
        <v/>
      </c>
      <c r="I99" s="132" t="str">
        <f t="shared" si="22"/>
        <v/>
      </c>
      <c r="J99" s="132" t="str">
        <f t="shared" si="23"/>
        <v/>
      </c>
      <c r="K99" s="134">
        <f t="shared" si="24"/>
        <v>0</v>
      </c>
      <c r="L99" s="135" t="str">
        <f t="shared" si="25"/>
        <v/>
      </c>
      <c r="M99" s="135" t="str">
        <f t="shared" si="26"/>
        <v/>
      </c>
      <c r="N99" s="134">
        <f t="shared" si="27"/>
        <v>0</v>
      </c>
      <c r="O99" s="135" t="str">
        <f t="shared" si="28"/>
        <v/>
      </c>
      <c r="P99" s="135" t="str">
        <f t="shared" si="29"/>
        <v/>
      </c>
      <c r="Q99" s="134">
        <f t="shared" si="30"/>
        <v>0</v>
      </c>
      <c r="R99" s="135" t="str">
        <f t="shared" si="31"/>
        <v/>
      </c>
      <c r="S99" s="135" t="str">
        <f t="shared" si="32"/>
        <v/>
      </c>
      <c r="T99" s="134">
        <f t="shared" si="33"/>
        <v>0</v>
      </c>
      <c r="U99" s="135" t="str">
        <f t="shared" si="34"/>
        <v/>
      </c>
      <c r="V99" s="135" t="str">
        <f t="shared" si="35"/>
        <v/>
      </c>
      <c r="W99" s="132" t="str">
        <f t="shared" si="36"/>
        <v/>
      </c>
      <c r="X99" s="136" t="str">
        <f t="shared" si="37"/>
        <v/>
      </c>
    </row>
    <row r="100" spans="2:24" ht="15.75" hidden="1" x14ac:dyDescent="0.25">
      <c r="B100" s="125" t="str">
        <f t="shared" si="19"/>
        <v/>
      </c>
      <c r="C100" s="126" t="str">
        <f>'קיזוזים- החלטות ועדה'!C100</f>
        <v/>
      </c>
      <c r="D100" s="132" t="str">
        <f>IF($C100="","",'הגבלה לסכום מבוקש (1)'!D100)</f>
        <v/>
      </c>
      <c r="E100" s="132" t="str">
        <f>IF($C100="","",'קיזוזים בגין איחורים'!F100+'קיזוזים- החלטות ועדה'!E100)</f>
        <v/>
      </c>
      <c r="F100" s="132" t="str">
        <f t="shared" si="20"/>
        <v/>
      </c>
      <c r="G100" s="132" t="str">
        <f>'קיזוזים- החלטות ועדה'!G100</f>
        <v/>
      </c>
      <c r="H100" s="133" t="str">
        <f t="shared" si="21"/>
        <v/>
      </c>
      <c r="I100" s="132" t="str">
        <f t="shared" si="22"/>
        <v/>
      </c>
      <c r="J100" s="132" t="str">
        <f t="shared" si="23"/>
        <v/>
      </c>
      <c r="K100" s="134">
        <f t="shared" si="24"/>
        <v>0</v>
      </c>
      <c r="L100" s="135" t="str">
        <f t="shared" si="25"/>
        <v/>
      </c>
      <c r="M100" s="135" t="str">
        <f t="shared" si="26"/>
        <v/>
      </c>
      <c r="N100" s="134">
        <f t="shared" si="27"/>
        <v>0</v>
      </c>
      <c r="O100" s="135" t="str">
        <f t="shared" si="28"/>
        <v/>
      </c>
      <c r="P100" s="135" t="str">
        <f t="shared" si="29"/>
        <v/>
      </c>
      <c r="Q100" s="134">
        <f t="shared" si="30"/>
        <v>0</v>
      </c>
      <c r="R100" s="135" t="str">
        <f t="shared" si="31"/>
        <v/>
      </c>
      <c r="S100" s="135" t="str">
        <f t="shared" si="32"/>
        <v/>
      </c>
      <c r="T100" s="134">
        <f t="shared" si="33"/>
        <v>0</v>
      </c>
      <c r="U100" s="135" t="str">
        <f t="shared" si="34"/>
        <v/>
      </c>
      <c r="V100" s="135" t="str">
        <f t="shared" si="35"/>
        <v/>
      </c>
      <c r="W100" s="132" t="str">
        <f t="shared" si="36"/>
        <v/>
      </c>
      <c r="X100" s="136" t="str">
        <f t="shared" si="37"/>
        <v/>
      </c>
    </row>
    <row r="101" spans="2:24" ht="15.75" hidden="1" x14ac:dyDescent="0.25">
      <c r="B101" s="125" t="str">
        <f t="shared" si="19"/>
        <v/>
      </c>
      <c r="C101" s="126" t="str">
        <f>'קיזוזים- החלטות ועדה'!C101</f>
        <v/>
      </c>
      <c r="D101" s="132" t="str">
        <f>IF($C101="","",'הגבלה לסכום מבוקש (1)'!D101)</f>
        <v/>
      </c>
      <c r="E101" s="132" t="str">
        <f>IF($C101="","",'קיזוזים בגין איחורים'!F101+'קיזוזים- החלטות ועדה'!E101)</f>
        <v/>
      </c>
      <c r="F101" s="132" t="str">
        <f t="shared" si="20"/>
        <v/>
      </c>
      <c r="G101" s="132" t="str">
        <f>'קיזוזים- החלטות ועדה'!G101</f>
        <v/>
      </c>
      <c r="H101" s="133" t="str">
        <f t="shared" si="21"/>
        <v/>
      </c>
      <c r="I101" s="132" t="str">
        <f t="shared" si="22"/>
        <v/>
      </c>
      <c r="J101" s="132" t="str">
        <f t="shared" si="23"/>
        <v/>
      </c>
      <c r="K101" s="134">
        <f t="shared" si="24"/>
        <v>0</v>
      </c>
      <c r="L101" s="135" t="str">
        <f t="shared" si="25"/>
        <v/>
      </c>
      <c r="M101" s="135" t="str">
        <f t="shared" si="26"/>
        <v/>
      </c>
      <c r="N101" s="134">
        <f t="shared" si="27"/>
        <v>0</v>
      </c>
      <c r="O101" s="135" t="str">
        <f t="shared" si="28"/>
        <v/>
      </c>
      <c r="P101" s="135" t="str">
        <f t="shared" si="29"/>
        <v/>
      </c>
      <c r="Q101" s="134">
        <f t="shared" si="30"/>
        <v>0</v>
      </c>
      <c r="R101" s="135" t="str">
        <f t="shared" si="31"/>
        <v/>
      </c>
      <c r="S101" s="135" t="str">
        <f t="shared" si="32"/>
        <v/>
      </c>
      <c r="T101" s="134">
        <f t="shared" si="33"/>
        <v>0</v>
      </c>
      <c r="U101" s="135" t="str">
        <f t="shared" si="34"/>
        <v/>
      </c>
      <c r="V101" s="135" t="str">
        <f t="shared" si="35"/>
        <v/>
      </c>
      <c r="W101" s="132" t="str">
        <f t="shared" si="36"/>
        <v/>
      </c>
      <c r="X101" s="136" t="str">
        <f t="shared" si="37"/>
        <v/>
      </c>
    </row>
    <row r="102" spans="2:24" ht="15.75" hidden="1" x14ac:dyDescent="0.25">
      <c r="B102" s="125" t="str">
        <f t="shared" si="19"/>
        <v/>
      </c>
      <c r="C102" s="126" t="str">
        <f>'קיזוזים- החלטות ועדה'!C102</f>
        <v/>
      </c>
      <c r="D102" s="132" t="str">
        <f>IF($C102="","",'הגבלה לסכום מבוקש (1)'!D102)</f>
        <v/>
      </c>
      <c r="E102" s="132" t="str">
        <f>IF($C102="","",'קיזוזים בגין איחורים'!F102+'קיזוזים- החלטות ועדה'!E102)</f>
        <v/>
      </c>
      <c r="F102" s="132" t="str">
        <f t="shared" si="20"/>
        <v/>
      </c>
      <c r="G102" s="132" t="str">
        <f>'קיזוזים- החלטות ועדה'!G102</f>
        <v/>
      </c>
      <c r="H102" s="133" t="str">
        <f t="shared" si="21"/>
        <v/>
      </c>
      <c r="I102" s="132" t="str">
        <f t="shared" si="22"/>
        <v/>
      </c>
      <c r="J102" s="132" t="str">
        <f t="shared" si="23"/>
        <v/>
      </c>
      <c r="K102" s="134">
        <f t="shared" si="24"/>
        <v>0</v>
      </c>
      <c r="L102" s="135" t="str">
        <f t="shared" si="25"/>
        <v/>
      </c>
      <c r="M102" s="135" t="str">
        <f t="shared" si="26"/>
        <v/>
      </c>
      <c r="N102" s="134">
        <f t="shared" si="27"/>
        <v>0</v>
      </c>
      <c r="O102" s="135" t="str">
        <f t="shared" si="28"/>
        <v/>
      </c>
      <c r="P102" s="135" t="str">
        <f t="shared" si="29"/>
        <v/>
      </c>
      <c r="Q102" s="134">
        <f t="shared" si="30"/>
        <v>0</v>
      </c>
      <c r="R102" s="135" t="str">
        <f t="shared" si="31"/>
        <v/>
      </c>
      <c r="S102" s="135" t="str">
        <f t="shared" si="32"/>
        <v/>
      </c>
      <c r="T102" s="134">
        <f t="shared" si="33"/>
        <v>0</v>
      </c>
      <c r="U102" s="135" t="str">
        <f t="shared" si="34"/>
        <v/>
      </c>
      <c r="V102" s="135" t="str">
        <f t="shared" si="35"/>
        <v/>
      </c>
      <c r="W102" s="132" t="str">
        <f t="shared" si="36"/>
        <v/>
      </c>
      <c r="X102" s="136" t="str">
        <f t="shared" si="37"/>
        <v/>
      </c>
    </row>
    <row r="103" spans="2:24" ht="15.75" hidden="1" x14ac:dyDescent="0.25">
      <c r="B103" s="125" t="str">
        <f t="shared" si="19"/>
        <v/>
      </c>
      <c r="C103" s="126" t="str">
        <f>'קיזוזים- החלטות ועדה'!C103</f>
        <v/>
      </c>
      <c r="D103" s="132" t="str">
        <f>IF($C103="","",'הגבלה לסכום מבוקש (1)'!D103)</f>
        <v/>
      </c>
      <c r="E103" s="132" t="str">
        <f>IF($C103="","",'קיזוזים בגין איחורים'!F103+'קיזוזים- החלטות ועדה'!E103)</f>
        <v/>
      </c>
      <c r="F103" s="132" t="str">
        <f t="shared" si="20"/>
        <v/>
      </c>
      <c r="G103" s="132" t="str">
        <f>'קיזוזים- החלטות ועדה'!G103</f>
        <v/>
      </c>
      <c r="H103" s="133" t="str">
        <f t="shared" si="21"/>
        <v/>
      </c>
      <c r="I103" s="132" t="str">
        <f t="shared" si="22"/>
        <v/>
      </c>
      <c r="J103" s="132" t="str">
        <f t="shared" si="23"/>
        <v/>
      </c>
      <c r="K103" s="134">
        <f t="shared" si="24"/>
        <v>0</v>
      </c>
      <c r="L103" s="135" t="str">
        <f t="shared" si="25"/>
        <v/>
      </c>
      <c r="M103" s="135" t="str">
        <f t="shared" si="26"/>
        <v/>
      </c>
      <c r="N103" s="134">
        <f t="shared" si="27"/>
        <v>0</v>
      </c>
      <c r="O103" s="135" t="str">
        <f t="shared" si="28"/>
        <v/>
      </c>
      <c r="P103" s="135" t="str">
        <f t="shared" si="29"/>
        <v/>
      </c>
      <c r="Q103" s="134">
        <f t="shared" si="30"/>
        <v>0</v>
      </c>
      <c r="R103" s="135" t="str">
        <f t="shared" si="31"/>
        <v/>
      </c>
      <c r="S103" s="135" t="str">
        <f t="shared" si="32"/>
        <v/>
      </c>
      <c r="T103" s="134">
        <f t="shared" si="33"/>
        <v>0</v>
      </c>
      <c r="U103" s="135" t="str">
        <f t="shared" si="34"/>
        <v/>
      </c>
      <c r="V103" s="135" t="str">
        <f t="shared" si="35"/>
        <v/>
      </c>
      <c r="W103" s="132" t="str">
        <f t="shared" si="36"/>
        <v/>
      </c>
      <c r="X103" s="136" t="str">
        <f t="shared" si="37"/>
        <v/>
      </c>
    </row>
    <row r="104" spans="2:24" ht="15.75" hidden="1" x14ac:dyDescent="0.25">
      <c r="B104" s="125" t="str">
        <f t="shared" si="19"/>
        <v/>
      </c>
      <c r="C104" s="126" t="str">
        <f>'קיזוזים- החלטות ועדה'!C104</f>
        <v/>
      </c>
      <c r="D104" s="132" t="str">
        <f>IF($C104="","",'הגבלה לסכום מבוקש (1)'!D104)</f>
        <v/>
      </c>
      <c r="E104" s="132" t="str">
        <f>IF($C104="","",'קיזוזים בגין איחורים'!F104+'קיזוזים- החלטות ועדה'!E104)</f>
        <v/>
      </c>
      <c r="F104" s="132" t="str">
        <f t="shared" si="20"/>
        <v/>
      </c>
      <c r="G104" s="132" t="str">
        <f>'קיזוזים- החלטות ועדה'!G104</f>
        <v/>
      </c>
      <c r="H104" s="133" t="str">
        <f t="shared" si="21"/>
        <v/>
      </c>
      <c r="I104" s="132" t="str">
        <f t="shared" si="22"/>
        <v/>
      </c>
      <c r="J104" s="132" t="str">
        <f t="shared" si="23"/>
        <v/>
      </c>
      <c r="K104" s="134">
        <f t="shared" si="24"/>
        <v>0</v>
      </c>
      <c r="L104" s="135" t="str">
        <f t="shared" si="25"/>
        <v/>
      </c>
      <c r="M104" s="135" t="str">
        <f t="shared" si="26"/>
        <v/>
      </c>
      <c r="N104" s="134">
        <f t="shared" si="27"/>
        <v>0</v>
      </c>
      <c r="O104" s="135" t="str">
        <f t="shared" si="28"/>
        <v/>
      </c>
      <c r="P104" s="135" t="str">
        <f t="shared" si="29"/>
        <v/>
      </c>
      <c r="Q104" s="134">
        <f t="shared" si="30"/>
        <v>0</v>
      </c>
      <c r="R104" s="135" t="str">
        <f t="shared" si="31"/>
        <v/>
      </c>
      <c r="S104" s="135" t="str">
        <f t="shared" si="32"/>
        <v/>
      </c>
      <c r="T104" s="134">
        <f t="shared" si="33"/>
        <v>0</v>
      </c>
      <c r="U104" s="135" t="str">
        <f t="shared" si="34"/>
        <v/>
      </c>
      <c r="V104" s="135" t="str">
        <f t="shared" si="35"/>
        <v/>
      </c>
      <c r="W104" s="132" t="str">
        <f t="shared" si="36"/>
        <v/>
      </c>
      <c r="X104" s="136" t="str">
        <f t="shared" si="37"/>
        <v/>
      </c>
    </row>
    <row r="105" spans="2:24" ht="15.75" hidden="1" x14ac:dyDescent="0.25">
      <c r="B105" s="125" t="str">
        <f t="shared" si="19"/>
        <v/>
      </c>
      <c r="C105" s="126" t="str">
        <f>'קיזוזים- החלטות ועדה'!C105</f>
        <v/>
      </c>
      <c r="D105" s="132" t="str">
        <f>IF($C105="","",'הגבלה לסכום מבוקש (1)'!D105)</f>
        <v/>
      </c>
      <c r="E105" s="132" t="str">
        <f>IF($C105="","",'קיזוזים בגין איחורים'!F105+'קיזוזים- החלטות ועדה'!E105)</f>
        <v/>
      </c>
      <c r="F105" s="132" t="str">
        <f t="shared" si="20"/>
        <v/>
      </c>
      <c r="G105" s="132" t="str">
        <f>'קיזוזים- החלטות ועדה'!G105</f>
        <v/>
      </c>
      <c r="H105" s="133" t="str">
        <f t="shared" si="21"/>
        <v/>
      </c>
      <c r="I105" s="132" t="str">
        <f t="shared" si="22"/>
        <v/>
      </c>
      <c r="J105" s="132" t="str">
        <f t="shared" si="23"/>
        <v/>
      </c>
      <c r="K105" s="134">
        <f t="shared" si="24"/>
        <v>0</v>
      </c>
      <c r="L105" s="135" t="str">
        <f t="shared" si="25"/>
        <v/>
      </c>
      <c r="M105" s="135" t="str">
        <f t="shared" si="26"/>
        <v/>
      </c>
      <c r="N105" s="134">
        <f t="shared" si="27"/>
        <v>0</v>
      </c>
      <c r="O105" s="135" t="str">
        <f t="shared" si="28"/>
        <v/>
      </c>
      <c r="P105" s="135" t="str">
        <f t="shared" si="29"/>
        <v/>
      </c>
      <c r="Q105" s="134">
        <f t="shared" si="30"/>
        <v>0</v>
      </c>
      <c r="R105" s="135" t="str">
        <f t="shared" si="31"/>
        <v/>
      </c>
      <c r="S105" s="135" t="str">
        <f t="shared" si="32"/>
        <v/>
      </c>
      <c r="T105" s="134">
        <f t="shared" si="33"/>
        <v>0</v>
      </c>
      <c r="U105" s="135" t="str">
        <f t="shared" si="34"/>
        <v/>
      </c>
      <c r="V105" s="135" t="str">
        <f t="shared" si="35"/>
        <v/>
      </c>
      <c r="W105" s="132" t="str">
        <f t="shared" si="36"/>
        <v/>
      </c>
      <c r="X105" s="136" t="str">
        <f t="shared" si="37"/>
        <v/>
      </c>
    </row>
    <row r="106" spans="2:24" ht="15.75" hidden="1" x14ac:dyDescent="0.25">
      <c r="B106" s="125" t="str">
        <f t="shared" si="19"/>
        <v/>
      </c>
      <c r="C106" s="126" t="str">
        <f>'קיזוזים- החלטות ועדה'!C106</f>
        <v/>
      </c>
      <c r="D106" s="132" t="str">
        <f>IF($C106="","",'הגבלה לסכום מבוקש (1)'!D106)</f>
        <v/>
      </c>
      <c r="E106" s="132" t="str">
        <f>IF($C106="","",'קיזוזים בגין איחורים'!F106+'קיזוזים- החלטות ועדה'!E106)</f>
        <v/>
      </c>
      <c r="F106" s="132" t="str">
        <f t="shared" si="20"/>
        <v/>
      </c>
      <c r="G106" s="132" t="str">
        <f>'קיזוזים- החלטות ועדה'!G106</f>
        <v/>
      </c>
      <c r="H106" s="133" t="str">
        <f t="shared" si="21"/>
        <v/>
      </c>
      <c r="I106" s="132" t="str">
        <f t="shared" si="22"/>
        <v/>
      </c>
      <c r="J106" s="132" t="str">
        <f t="shared" si="23"/>
        <v/>
      </c>
      <c r="K106" s="134">
        <f t="shared" si="24"/>
        <v>0</v>
      </c>
      <c r="L106" s="135" t="str">
        <f t="shared" si="25"/>
        <v/>
      </c>
      <c r="M106" s="135" t="str">
        <f t="shared" si="26"/>
        <v/>
      </c>
      <c r="N106" s="134">
        <f t="shared" si="27"/>
        <v>0</v>
      </c>
      <c r="O106" s="135" t="str">
        <f t="shared" si="28"/>
        <v/>
      </c>
      <c r="P106" s="135" t="str">
        <f t="shared" si="29"/>
        <v/>
      </c>
      <c r="Q106" s="134">
        <f t="shared" si="30"/>
        <v>0</v>
      </c>
      <c r="R106" s="135" t="str">
        <f t="shared" si="31"/>
        <v/>
      </c>
      <c r="S106" s="135" t="str">
        <f t="shared" si="32"/>
        <v/>
      </c>
      <c r="T106" s="134">
        <f t="shared" si="33"/>
        <v>0</v>
      </c>
      <c r="U106" s="135" t="str">
        <f t="shared" si="34"/>
        <v/>
      </c>
      <c r="V106" s="135" t="str">
        <f t="shared" si="35"/>
        <v/>
      </c>
      <c r="W106" s="132" t="str">
        <f t="shared" si="36"/>
        <v/>
      </c>
      <c r="X106" s="136" t="str">
        <f t="shared" si="37"/>
        <v/>
      </c>
    </row>
    <row r="107" spans="2:24" ht="15.75" hidden="1" x14ac:dyDescent="0.25">
      <c r="B107" s="125" t="str">
        <f t="shared" si="19"/>
        <v/>
      </c>
      <c r="C107" s="126" t="str">
        <f>'קיזוזים- החלטות ועדה'!C107</f>
        <v/>
      </c>
      <c r="D107" s="132" t="str">
        <f>IF($C107="","",'הגבלה לסכום מבוקש (1)'!D107)</f>
        <v/>
      </c>
      <c r="E107" s="132" t="str">
        <f>IF($C107="","",'קיזוזים בגין איחורים'!F107+'קיזוזים- החלטות ועדה'!E107)</f>
        <v/>
      </c>
      <c r="F107" s="132" t="str">
        <f t="shared" si="20"/>
        <v/>
      </c>
      <c r="G107" s="132" t="str">
        <f>'קיזוזים- החלטות ועדה'!G107</f>
        <v/>
      </c>
      <c r="H107" s="133" t="str">
        <f t="shared" si="21"/>
        <v/>
      </c>
      <c r="I107" s="132" t="str">
        <f t="shared" si="22"/>
        <v/>
      </c>
      <c r="J107" s="132" t="str">
        <f t="shared" si="23"/>
        <v/>
      </c>
      <c r="K107" s="134">
        <f t="shared" si="24"/>
        <v>0</v>
      </c>
      <c r="L107" s="135" t="str">
        <f t="shared" si="25"/>
        <v/>
      </c>
      <c r="M107" s="135" t="str">
        <f t="shared" si="26"/>
        <v/>
      </c>
      <c r="N107" s="134">
        <f t="shared" si="27"/>
        <v>0</v>
      </c>
      <c r="O107" s="135" t="str">
        <f t="shared" si="28"/>
        <v/>
      </c>
      <c r="P107" s="135" t="str">
        <f t="shared" si="29"/>
        <v/>
      </c>
      <c r="Q107" s="134">
        <f t="shared" si="30"/>
        <v>0</v>
      </c>
      <c r="R107" s="135" t="str">
        <f t="shared" si="31"/>
        <v/>
      </c>
      <c r="S107" s="135" t="str">
        <f t="shared" si="32"/>
        <v/>
      </c>
      <c r="T107" s="134">
        <f t="shared" si="33"/>
        <v>0</v>
      </c>
      <c r="U107" s="135" t="str">
        <f t="shared" si="34"/>
        <v/>
      </c>
      <c r="V107" s="135" t="str">
        <f t="shared" si="35"/>
        <v/>
      </c>
      <c r="W107" s="132" t="str">
        <f t="shared" si="36"/>
        <v/>
      </c>
      <c r="X107" s="136" t="str">
        <f t="shared" si="37"/>
        <v/>
      </c>
    </row>
    <row r="108" spans="2:24" ht="15.75" hidden="1" x14ac:dyDescent="0.25">
      <c r="B108" s="125" t="str">
        <f t="shared" si="19"/>
        <v/>
      </c>
      <c r="C108" s="126" t="str">
        <f>'קיזוזים- החלטות ועדה'!C108</f>
        <v/>
      </c>
      <c r="D108" s="132" t="str">
        <f>IF($C108="","",'הגבלה לסכום מבוקש (1)'!D108)</f>
        <v/>
      </c>
      <c r="E108" s="132" t="str">
        <f>IF($C108="","",'קיזוזים בגין איחורים'!F108+'קיזוזים- החלטות ועדה'!E108)</f>
        <v/>
      </c>
      <c r="F108" s="132" t="str">
        <f t="shared" si="20"/>
        <v/>
      </c>
      <c r="G108" s="132" t="str">
        <f>'קיזוזים- החלטות ועדה'!G108</f>
        <v/>
      </c>
      <c r="H108" s="133" t="str">
        <f t="shared" si="21"/>
        <v/>
      </c>
      <c r="I108" s="132" t="str">
        <f t="shared" si="22"/>
        <v/>
      </c>
      <c r="J108" s="132" t="str">
        <f t="shared" si="23"/>
        <v/>
      </c>
      <c r="K108" s="134">
        <f t="shared" si="24"/>
        <v>0</v>
      </c>
      <c r="L108" s="135" t="str">
        <f t="shared" si="25"/>
        <v/>
      </c>
      <c r="M108" s="135" t="str">
        <f t="shared" si="26"/>
        <v/>
      </c>
      <c r="N108" s="134">
        <f t="shared" si="27"/>
        <v>0</v>
      </c>
      <c r="O108" s="135" t="str">
        <f t="shared" si="28"/>
        <v/>
      </c>
      <c r="P108" s="135" t="str">
        <f t="shared" si="29"/>
        <v/>
      </c>
      <c r="Q108" s="134">
        <f t="shared" si="30"/>
        <v>0</v>
      </c>
      <c r="R108" s="135" t="str">
        <f t="shared" si="31"/>
        <v/>
      </c>
      <c r="S108" s="135" t="str">
        <f t="shared" si="32"/>
        <v/>
      </c>
      <c r="T108" s="134">
        <f t="shared" si="33"/>
        <v>0</v>
      </c>
      <c r="U108" s="135" t="str">
        <f t="shared" si="34"/>
        <v/>
      </c>
      <c r="V108" s="135" t="str">
        <f t="shared" si="35"/>
        <v/>
      </c>
      <c r="W108" s="132" t="str">
        <f t="shared" si="36"/>
        <v/>
      </c>
      <c r="X108" s="136" t="str">
        <f t="shared" si="37"/>
        <v/>
      </c>
    </row>
    <row r="109" spans="2:24" ht="15.75" hidden="1" x14ac:dyDescent="0.25">
      <c r="B109" s="125" t="str">
        <f t="shared" si="19"/>
        <v/>
      </c>
      <c r="C109" s="126" t="str">
        <f>'קיזוזים- החלטות ועדה'!C109</f>
        <v/>
      </c>
      <c r="D109" s="132" t="str">
        <f>IF($C109="","",'הגבלה לסכום מבוקש (1)'!D109)</f>
        <v/>
      </c>
      <c r="E109" s="132" t="str">
        <f>IF($C109="","",'קיזוזים בגין איחורים'!F109+'קיזוזים- החלטות ועדה'!E109)</f>
        <v/>
      </c>
      <c r="F109" s="132" t="str">
        <f t="shared" si="20"/>
        <v/>
      </c>
      <c r="G109" s="132" t="str">
        <f>'קיזוזים- החלטות ועדה'!G109</f>
        <v/>
      </c>
      <c r="H109" s="133" t="str">
        <f t="shared" si="21"/>
        <v/>
      </c>
      <c r="I109" s="132" t="str">
        <f t="shared" si="22"/>
        <v/>
      </c>
      <c r="J109" s="132" t="str">
        <f t="shared" si="23"/>
        <v/>
      </c>
      <c r="K109" s="134">
        <f t="shared" si="24"/>
        <v>0</v>
      </c>
      <c r="L109" s="135" t="str">
        <f t="shared" si="25"/>
        <v/>
      </c>
      <c r="M109" s="135" t="str">
        <f t="shared" si="26"/>
        <v/>
      </c>
      <c r="N109" s="134">
        <f t="shared" si="27"/>
        <v>0</v>
      </c>
      <c r="O109" s="135" t="str">
        <f t="shared" si="28"/>
        <v/>
      </c>
      <c r="P109" s="135" t="str">
        <f t="shared" si="29"/>
        <v/>
      </c>
      <c r="Q109" s="134">
        <f t="shared" si="30"/>
        <v>0</v>
      </c>
      <c r="R109" s="135" t="str">
        <f t="shared" si="31"/>
        <v/>
      </c>
      <c r="S109" s="135" t="str">
        <f t="shared" si="32"/>
        <v/>
      </c>
      <c r="T109" s="134">
        <f t="shared" si="33"/>
        <v>0</v>
      </c>
      <c r="U109" s="135" t="str">
        <f t="shared" si="34"/>
        <v/>
      </c>
      <c r="V109" s="135" t="str">
        <f t="shared" si="35"/>
        <v/>
      </c>
      <c r="W109" s="132" t="str">
        <f t="shared" si="36"/>
        <v/>
      </c>
      <c r="X109" s="136" t="str">
        <f t="shared" si="37"/>
        <v/>
      </c>
    </row>
    <row r="110" spans="2:24" ht="15.75" hidden="1" x14ac:dyDescent="0.25">
      <c r="B110" s="125" t="str">
        <f t="shared" si="19"/>
        <v/>
      </c>
      <c r="C110" s="126" t="str">
        <f>'קיזוזים- החלטות ועדה'!C110</f>
        <v/>
      </c>
      <c r="D110" s="132" t="str">
        <f>IF($C110="","",'הגבלה לסכום מבוקש (1)'!D110)</f>
        <v/>
      </c>
      <c r="E110" s="132" t="str">
        <f>IF($C110="","",'קיזוזים בגין איחורים'!F110+'קיזוזים- החלטות ועדה'!E110)</f>
        <v/>
      </c>
      <c r="F110" s="132" t="str">
        <f t="shared" si="20"/>
        <v/>
      </c>
      <c r="G110" s="132" t="str">
        <f>'קיזוזים- החלטות ועדה'!G110</f>
        <v/>
      </c>
      <c r="H110" s="133" t="str">
        <f t="shared" si="21"/>
        <v/>
      </c>
      <c r="I110" s="132" t="str">
        <f t="shared" si="22"/>
        <v/>
      </c>
      <c r="J110" s="132" t="str">
        <f t="shared" si="23"/>
        <v/>
      </c>
      <c r="K110" s="134">
        <f t="shared" si="24"/>
        <v>0</v>
      </c>
      <c r="L110" s="135" t="str">
        <f t="shared" si="25"/>
        <v/>
      </c>
      <c r="M110" s="135" t="str">
        <f t="shared" si="26"/>
        <v/>
      </c>
      <c r="N110" s="134">
        <f t="shared" si="27"/>
        <v>0</v>
      </c>
      <c r="O110" s="135" t="str">
        <f t="shared" si="28"/>
        <v/>
      </c>
      <c r="P110" s="135" t="str">
        <f t="shared" si="29"/>
        <v/>
      </c>
      <c r="Q110" s="134">
        <f t="shared" si="30"/>
        <v>0</v>
      </c>
      <c r="R110" s="135" t="str">
        <f t="shared" si="31"/>
        <v/>
      </c>
      <c r="S110" s="135" t="str">
        <f t="shared" si="32"/>
        <v/>
      </c>
      <c r="T110" s="134">
        <f t="shared" si="33"/>
        <v>0</v>
      </c>
      <c r="U110" s="135" t="str">
        <f t="shared" si="34"/>
        <v/>
      </c>
      <c r="V110" s="135" t="str">
        <f t="shared" si="35"/>
        <v/>
      </c>
      <c r="W110" s="132" t="str">
        <f t="shared" si="36"/>
        <v/>
      </c>
      <c r="X110" s="136" t="str">
        <f t="shared" si="37"/>
        <v/>
      </c>
    </row>
    <row r="111" spans="2:24" ht="15.75" hidden="1" x14ac:dyDescent="0.25">
      <c r="B111" s="125" t="str">
        <f t="shared" si="19"/>
        <v/>
      </c>
      <c r="C111" s="126" t="str">
        <f>'קיזוזים- החלטות ועדה'!C111</f>
        <v/>
      </c>
      <c r="D111" s="132" t="str">
        <f>IF($C111="","",'הגבלה לסכום מבוקש (1)'!D111)</f>
        <v/>
      </c>
      <c r="E111" s="132" t="str">
        <f>IF($C111="","",'קיזוזים בגין איחורים'!F111+'קיזוזים- החלטות ועדה'!E111)</f>
        <v/>
      </c>
      <c r="F111" s="132" t="str">
        <f t="shared" si="20"/>
        <v/>
      </c>
      <c r="G111" s="132" t="str">
        <f>'קיזוזים- החלטות ועדה'!G111</f>
        <v/>
      </c>
      <c r="H111" s="133" t="str">
        <f t="shared" si="21"/>
        <v/>
      </c>
      <c r="I111" s="132" t="str">
        <f t="shared" si="22"/>
        <v/>
      </c>
      <c r="J111" s="132" t="str">
        <f t="shared" si="23"/>
        <v/>
      </c>
      <c r="K111" s="134">
        <f t="shared" si="24"/>
        <v>0</v>
      </c>
      <c r="L111" s="135" t="str">
        <f t="shared" si="25"/>
        <v/>
      </c>
      <c r="M111" s="135" t="str">
        <f t="shared" si="26"/>
        <v/>
      </c>
      <c r="N111" s="134">
        <f t="shared" si="27"/>
        <v>0</v>
      </c>
      <c r="O111" s="135" t="str">
        <f t="shared" si="28"/>
        <v/>
      </c>
      <c r="P111" s="135" t="str">
        <f t="shared" si="29"/>
        <v/>
      </c>
      <c r="Q111" s="134">
        <f t="shared" si="30"/>
        <v>0</v>
      </c>
      <c r="R111" s="135" t="str">
        <f t="shared" si="31"/>
        <v/>
      </c>
      <c r="S111" s="135" t="str">
        <f t="shared" si="32"/>
        <v/>
      </c>
      <c r="T111" s="134">
        <f t="shared" si="33"/>
        <v>0</v>
      </c>
      <c r="U111" s="135" t="str">
        <f t="shared" si="34"/>
        <v/>
      </c>
      <c r="V111" s="135" t="str">
        <f t="shared" si="35"/>
        <v/>
      </c>
      <c r="W111" s="132" t="str">
        <f t="shared" si="36"/>
        <v/>
      </c>
      <c r="X111" s="136" t="str">
        <f t="shared" si="37"/>
        <v/>
      </c>
    </row>
    <row r="112" spans="2:24" ht="15.75" hidden="1" x14ac:dyDescent="0.25">
      <c r="B112" s="125" t="str">
        <f t="shared" si="19"/>
        <v/>
      </c>
      <c r="C112" s="126" t="str">
        <f>'קיזוזים- החלטות ועדה'!C112</f>
        <v/>
      </c>
      <c r="D112" s="132" t="str">
        <f>IF($C112="","",'הגבלה לסכום מבוקש (1)'!D112)</f>
        <v/>
      </c>
      <c r="E112" s="132" t="str">
        <f>IF($C112="","",'קיזוזים בגין איחורים'!F112+'קיזוזים- החלטות ועדה'!E112)</f>
        <v/>
      </c>
      <c r="F112" s="132" t="str">
        <f t="shared" si="20"/>
        <v/>
      </c>
      <c r="G112" s="132" t="str">
        <f>'קיזוזים- החלטות ועדה'!G112</f>
        <v/>
      </c>
      <c r="H112" s="133" t="str">
        <f t="shared" si="21"/>
        <v/>
      </c>
      <c r="I112" s="132" t="str">
        <f t="shared" si="22"/>
        <v/>
      </c>
      <c r="J112" s="132" t="str">
        <f t="shared" si="23"/>
        <v/>
      </c>
      <c r="K112" s="134">
        <f t="shared" si="24"/>
        <v>0</v>
      </c>
      <c r="L112" s="135" t="str">
        <f t="shared" si="25"/>
        <v/>
      </c>
      <c r="M112" s="135" t="str">
        <f t="shared" si="26"/>
        <v/>
      </c>
      <c r="N112" s="134">
        <f t="shared" si="27"/>
        <v>0</v>
      </c>
      <c r="O112" s="135" t="str">
        <f t="shared" si="28"/>
        <v/>
      </c>
      <c r="P112" s="135" t="str">
        <f t="shared" si="29"/>
        <v/>
      </c>
      <c r="Q112" s="134">
        <f t="shared" si="30"/>
        <v>0</v>
      </c>
      <c r="R112" s="135" t="str">
        <f t="shared" si="31"/>
        <v/>
      </c>
      <c r="S112" s="135" t="str">
        <f t="shared" si="32"/>
        <v/>
      </c>
      <c r="T112" s="134">
        <f t="shared" si="33"/>
        <v>0</v>
      </c>
      <c r="U112" s="135" t="str">
        <f t="shared" si="34"/>
        <v/>
      </c>
      <c r="V112" s="135" t="str">
        <f t="shared" si="35"/>
        <v/>
      </c>
      <c r="W112" s="132" t="str">
        <f t="shared" si="36"/>
        <v/>
      </c>
      <c r="X112" s="136" t="str">
        <f t="shared" si="37"/>
        <v/>
      </c>
    </row>
    <row r="113" spans="2:24" ht="15.75" hidden="1" x14ac:dyDescent="0.25">
      <c r="B113" s="125" t="str">
        <f t="shared" si="19"/>
        <v/>
      </c>
      <c r="C113" s="126" t="str">
        <f>'קיזוזים- החלטות ועדה'!C113</f>
        <v/>
      </c>
      <c r="D113" s="132" t="str">
        <f>IF($C113="","",'הגבלה לסכום מבוקש (1)'!D113)</f>
        <v/>
      </c>
      <c r="E113" s="132" t="str">
        <f>IF($C113="","",'קיזוזים בגין איחורים'!F113+'קיזוזים- החלטות ועדה'!E113)</f>
        <v/>
      </c>
      <c r="F113" s="132" t="str">
        <f t="shared" si="20"/>
        <v/>
      </c>
      <c r="G113" s="132" t="str">
        <f>'קיזוזים- החלטות ועדה'!G113</f>
        <v/>
      </c>
      <c r="H113" s="133" t="str">
        <f t="shared" si="21"/>
        <v/>
      </c>
      <c r="I113" s="132" t="str">
        <f t="shared" si="22"/>
        <v/>
      </c>
      <c r="J113" s="132" t="str">
        <f t="shared" si="23"/>
        <v/>
      </c>
      <c r="K113" s="134">
        <f t="shared" si="24"/>
        <v>0</v>
      </c>
      <c r="L113" s="135" t="str">
        <f t="shared" si="25"/>
        <v/>
      </c>
      <c r="M113" s="135" t="str">
        <f t="shared" si="26"/>
        <v/>
      </c>
      <c r="N113" s="134">
        <f t="shared" si="27"/>
        <v>0</v>
      </c>
      <c r="O113" s="135" t="str">
        <f t="shared" si="28"/>
        <v/>
      </c>
      <c r="P113" s="135" t="str">
        <f t="shared" si="29"/>
        <v/>
      </c>
      <c r="Q113" s="134">
        <f t="shared" si="30"/>
        <v>0</v>
      </c>
      <c r="R113" s="135" t="str">
        <f t="shared" si="31"/>
        <v/>
      </c>
      <c r="S113" s="135" t="str">
        <f t="shared" si="32"/>
        <v/>
      </c>
      <c r="T113" s="134">
        <f t="shared" si="33"/>
        <v>0</v>
      </c>
      <c r="U113" s="135" t="str">
        <f t="shared" si="34"/>
        <v/>
      </c>
      <c r="V113" s="135" t="str">
        <f t="shared" si="35"/>
        <v/>
      </c>
      <c r="W113" s="132" t="str">
        <f t="shared" si="36"/>
        <v/>
      </c>
      <c r="X113" s="136" t="str">
        <f t="shared" si="37"/>
        <v/>
      </c>
    </row>
    <row r="114" spans="2:24" ht="15.75" hidden="1" x14ac:dyDescent="0.25">
      <c r="B114" s="125" t="str">
        <f t="shared" si="19"/>
        <v/>
      </c>
      <c r="C114" s="126" t="str">
        <f>'קיזוזים- החלטות ועדה'!C114</f>
        <v/>
      </c>
      <c r="D114" s="132" t="str">
        <f>IF($C114="","",'הגבלה לסכום מבוקש (1)'!D114)</f>
        <v/>
      </c>
      <c r="E114" s="132" t="str">
        <f>IF($C114="","",'קיזוזים בגין איחורים'!F114+'קיזוזים- החלטות ועדה'!E114)</f>
        <v/>
      </c>
      <c r="F114" s="132" t="str">
        <f t="shared" si="20"/>
        <v/>
      </c>
      <c r="G114" s="132" t="str">
        <f>'קיזוזים- החלטות ועדה'!G114</f>
        <v/>
      </c>
      <c r="H114" s="133" t="str">
        <f t="shared" si="21"/>
        <v/>
      </c>
      <c r="I114" s="132" t="str">
        <f t="shared" si="22"/>
        <v/>
      </c>
      <c r="J114" s="132" t="str">
        <f t="shared" si="23"/>
        <v/>
      </c>
      <c r="K114" s="134">
        <f t="shared" si="24"/>
        <v>0</v>
      </c>
      <c r="L114" s="135" t="str">
        <f t="shared" si="25"/>
        <v/>
      </c>
      <c r="M114" s="135" t="str">
        <f t="shared" si="26"/>
        <v/>
      </c>
      <c r="N114" s="134">
        <f t="shared" si="27"/>
        <v>0</v>
      </c>
      <c r="O114" s="135" t="str">
        <f t="shared" si="28"/>
        <v/>
      </c>
      <c r="P114" s="135" t="str">
        <f t="shared" si="29"/>
        <v/>
      </c>
      <c r="Q114" s="134">
        <f t="shared" si="30"/>
        <v>0</v>
      </c>
      <c r="R114" s="135" t="str">
        <f t="shared" si="31"/>
        <v/>
      </c>
      <c r="S114" s="135" t="str">
        <f t="shared" si="32"/>
        <v/>
      </c>
      <c r="T114" s="134">
        <f t="shared" si="33"/>
        <v>0</v>
      </c>
      <c r="U114" s="135" t="str">
        <f t="shared" si="34"/>
        <v/>
      </c>
      <c r="V114" s="135" t="str">
        <f t="shared" si="35"/>
        <v/>
      </c>
      <c r="W114" s="132" t="str">
        <f t="shared" si="36"/>
        <v/>
      </c>
      <c r="X114" s="136" t="str">
        <f t="shared" si="37"/>
        <v/>
      </c>
    </row>
    <row r="115" spans="2:24" ht="15.75" hidden="1" x14ac:dyDescent="0.25">
      <c r="B115" s="125" t="str">
        <f t="shared" si="19"/>
        <v/>
      </c>
      <c r="C115" s="126" t="str">
        <f>'קיזוזים- החלטות ועדה'!C115</f>
        <v/>
      </c>
      <c r="D115" s="132" t="str">
        <f>IF($C115="","",'הגבלה לסכום מבוקש (1)'!D115)</f>
        <v/>
      </c>
      <c r="E115" s="132" t="str">
        <f>IF($C115="","",'קיזוזים בגין איחורים'!F115+'קיזוזים- החלטות ועדה'!E115)</f>
        <v/>
      </c>
      <c r="F115" s="132" t="str">
        <f t="shared" si="20"/>
        <v/>
      </c>
      <c r="G115" s="132" t="str">
        <f>'קיזוזים- החלטות ועדה'!G115</f>
        <v/>
      </c>
      <c r="H115" s="133" t="str">
        <f t="shared" si="21"/>
        <v/>
      </c>
      <c r="I115" s="132" t="str">
        <f t="shared" si="22"/>
        <v/>
      </c>
      <c r="J115" s="132" t="str">
        <f t="shared" si="23"/>
        <v/>
      </c>
      <c r="K115" s="134">
        <f t="shared" si="24"/>
        <v>0</v>
      </c>
      <c r="L115" s="135" t="str">
        <f t="shared" si="25"/>
        <v/>
      </c>
      <c r="M115" s="135" t="str">
        <f t="shared" si="26"/>
        <v/>
      </c>
      <c r="N115" s="134">
        <f t="shared" si="27"/>
        <v>0</v>
      </c>
      <c r="O115" s="135" t="str">
        <f t="shared" si="28"/>
        <v/>
      </c>
      <c r="P115" s="135" t="str">
        <f t="shared" si="29"/>
        <v/>
      </c>
      <c r="Q115" s="134">
        <f t="shared" si="30"/>
        <v>0</v>
      </c>
      <c r="R115" s="135" t="str">
        <f t="shared" si="31"/>
        <v/>
      </c>
      <c r="S115" s="135" t="str">
        <f t="shared" si="32"/>
        <v/>
      </c>
      <c r="T115" s="134">
        <f t="shared" si="33"/>
        <v>0</v>
      </c>
      <c r="U115" s="135" t="str">
        <f t="shared" si="34"/>
        <v/>
      </c>
      <c r="V115" s="135" t="str">
        <f t="shared" si="35"/>
        <v/>
      </c>
      <c r="W115" s="132" t="str">
        <f t="shared" si="36"/>
        <v/>
      </c>
      <c r="X115" s="136" t="str">
        <f t="shared" si="37"/>
        <v/>
      </c>
    </row>
    <row r="116" spans="2:24" ht="15.75" hidden="1" x14ac:dyDescent="0.25">
      <c r="B116" s="125" t="str">
        <f t="shared" si="19"/>
        <v/>
      </c>
      <c r="C116" s="126" t="str">
        <f>'קיזוזים- החלטות ועדה'!C116</f>
        <v/>
      </c>
      <c r="D116" s="132" t="str">
        <f>IF($C116="","",'הגבלה לסכום מבוקש (1)'!D116)</f>
        <v/>
      </c>
      <c r="E116" s="132" t="str">
        <f>IF($C116="","",'קיזוזים בגין איחורים'!F116+'קיזוזים- החלטות ועדה'!E116)</f>
        <v/>
      </c>
      <c r="F116" s="132" t="str">
        <f t="shared" si="20"/>
        <v/>
      </c>
      <c r="G116" s="132" t="str">
        <f>'קיזוזים- החלטות ועדה'!G116</f>
        <v/>
      </c>
      <c r="H116" s="133" t="str">
        <f t="shared" si="21"/>
        <v/>
      </c>
      <c r="I116" s="132" t="str">
        <f t="shared" si="22"/>
        <v/>
      </c>
      <c r="J116" s="132" t="str">
        <f t="shared" si="23"/>
        <v/>
      </c>
      <c r="K116" s="134">
        <f t="shared" si="24"/>
        <v>0</v>
      </c>
      <c r="L116" s="135" t="str">
        <f t="shared" si="25"/>
        <v/>
      </c>
      <c r="M116" s="135" t="str">
        <f t="shared" si="26"/>
        <v/>
      </c>
      <c r="N116" s="134">
        <f t="shared" si="27"/>
        <v>0</v>
      </c>
      <c r="O116" s="135" t="str">
        <f t="shared" si="28"/>
        <v/>
      </c>
      <c r="P116" s="135" t="str">
        <f t="shared" si="29"/>
        <v/>
      </c>
      <c r="Q116" s="134">
        <f t="shared" si="30"/>
        <v>0</v>
      </c>
      <c r="R116" s="135" t="str">
        <f t="shared" si="31"/>
        <v/>
      </c>
      <c r="S116" s="135" t="str">
        <f t="shared" si="32"/>
        <v/>
      </c>
      <c r="T116" s="134">
        <f t="shared" si="33"/>
        <v>0</v>
      </c>
      <c r="U116" s="135" t="str">
        <f t="shared" si="34"/>
        <v/>
      </c>
      <c r="V116" s="135" t="str">
        <f t="shared" si="35"/>
        <v/>
      </c>
      <c r="W116" s="132" t="str">
        <f t="shared" si="36"/>
        <v/>
      </c>
      <c r="X116" s="136" t="str">
        <f t="shared" si="37"/>
        <v/>
      </c>
    </row>
    <row r="117" spans="2:24" ht="15.75" hidden="1" x14ac:dyDescent="0.25">
      <c r="B117" s="125" t="str">
        <f t="shared" si="19"/>
        <v/>
      </c>
      <c r="C117" s="126" t="str">
        <f>'קיזוזים- החלטות ועדה'!C117</f>
        <v/>
      </c>
      <c r="D117" s="132" t="str">
        <f>IF($C117="","",'הגבלה לסכום מבוקש (1)'!D117)</f>
        <v/>
      </c>
      <c r="E117" s="132" t="str">
        <f>IF($C117="","",'קיזוזים בגין איחורים'!F117+'קיזוזים- החלטות ועדה'!E117)</f>
        <v/>
      </c>
      <c r="F117" s="132" t="str">
        <f t="shared" si="20"/>
        <v/>
      </c>
      <c r="G117" s="132" t="str">
        <f>'קיזוזים- החלטות ועדה'!G117</f>
        <v/>
      </c>
      <c r="H117" s="133" t="str">
        <f t="shared" si="21"/>
        <v/>
      </c>
      <c r="I117" s="132" t="str">
        <f t="shared" si="22"/>
        <v/>
      </c>
      <c r="J117" s="132" t="str">
        <f t="shared" si="23"/>
        <v/>
      </c>
      <c r="K117" s="134">
        <f t="shared" si="24"/>
        <v>0</v>
      </c>
      <c r="L117" s="135" t="str">
        <f t="shared" si="25"/>
        <v/>
      </c>
      <c r="M117" s="135" t="str">
        <f t="shared" si="26"/>
        <v/>
      </c>
      <c r="N117" s="134">
        <f t="shared" si="27"/>
        <v>0</v>
      </c>
      <c r="O117" s="135" t="str">
        <f t="shared" si="28"/>
        <v/>
      </c>
      <c r="P117" s="135" t="str">
        <f t="shared" si="29"/>
        <v/>
      </c>
      <c r="Q117" s="134">
        <f t="shared" si="30"/>
        <v>0</v>
      </c>
      <c r="R117" s="135" t="str">
        <f t="shared" si="31"/>
        <v/>
      </c>
      <c r="S117" s="135" t="str">
        <f t="shared" si="32"/>
        <v/>
      </c>
      <c r="T117" s="134">
        <f t="shared" si="33"/>
        <v>0</v>
      </c>
      <c r="U117" s="135" t="str">
        <f t="shared" si="34"/>
        <v/>
      </c>
      <c r="V117" s="135" t="str">
        <f t="shared" si="35"/>
        <v/>
      </c>
      <c r="W117" s="132" t="str">
        <f t="shared" si="36"/>
        <v/>
      </c>
      <c r="X117" s="136" t="str">
        <f t="shared" si="37"/>
        <v/>
      </c>
    </row>
    <row r="118" spans="2:24" ht="15.75" hidden="1" x14ac:dyDescent="0.25">
      <c r="B118" s="125" t="str">
        <f t="shared" si="19"/>
        <v/>
      </c>
      <c r="C118" s="126" t="str">
        <f>'קיזוזים- החלטות ועדה'!C118</f>
        <v/>
      </c>
      <c r="D118" s="132" t="str">
        <f>IF($C118="","",'הגבלה לסכום מבוקש (1)'!D118)</f>
        <v/>
      </c>
      <c r="E118" s="132" t="str">
        <f>IF($C118="","",'קיזוזים בגין איחורים'!F118+'קיזוזים- החלטות ועדה'!E118)</f>
        <v/>
      </c>
      <c r="F118" s="132" t="str">
        <f t="shared" si="20"/>
        <v/>
      </c>
      <c r="G118" s="132" t="str">
        <f>'קיזוזים- החלטות ועדה'!G118</f>
        <v/>
      </c>
      <c r="H118" s="133" t="str">
        <f t="shared" si="21"/>
        <v/>
      </c>
      <c r="I118" s="132" t="str">
        <f t="shared" si="22"/>
        <v/>
      </c>
      <c r="J118" s="132" t="str">
        <f t="shared" si="23"/>
        <v/>
      </c>
      <c r="K118" s="134">
        <f t="shared" si="24"/>
        <v>0</v>
      </c>
      <c r="L118" s="135" t="str">
        <f t="shared" si="25"/>
        <v/>
      </c>
      <c r="M118" s="135" t="str">
        <f t="shared" si="26"/>
        <v/>
      </c>
      <c r="N118" s="134">
        <f t="shared" si="27"/>
        <v>0</v>
      </c>
      <c r="O118" s="135" t="str">
        <f t="shared" si="28"/>
        <v/>
      </c>
      <c r="P118" s="135" t="str">
        <f t="shared" si="29"/>
        <v/>
      </c>
      <c r="Q118" s="134">
        <f t="shared" si="30"/>
        <v>0</v>
      </c>
      <c r="R118" s="135" t="str">
        <f t="shared" si="31"/>
        <v/>
      </c>
      <c r="S118" s="135" t="str">
        <f t="shared" si="32"/>
        <v/>
      </c>
      <c r="T118" s="134">
        <f t="shared" si="33"/>
        <v>0</v>
      </c>
      <c r="U118" s="135" t="str">
        <f t="shared" si="34"/>
        <v/>
      </c>
      <c r="V118" s="135" t="str">
        <f t="shared" si="35"/>
        <v/>
      </c>
      <c r="W118" s="132" t="str">
        <f t="shared" si="36"/>
        <v/>
      </c>
      <c r="X118" s="136" t="str">
        <f t="shared" si="37"/>
        <v/>
      </c>
    </row>
    <row r="119" spans="2:24" ht="15.75" hidden="1" x14ac:dyDescent="0.25">
      <c r="B119" s="125" t="str">
        <f t="shared" si="19"/>
        <v/>
      </c>
      <c r="C119" s="126" t="str">
        <f>'קיזוזים- החלטות ועדה'!C119</f>
        <v/>
      </c>
      <c r="D119" s="132" t="str">
        <f>IF($C119="","",'הגבלה לסכום מבוקש (1)'!D119)</f>
        <v/>
      </c>
      <c r="E119" s="132" t="str">
        <f>IF($C119="","",'קיזוזים בגין איחורים'!F119+'קיזוזים- החלטות ועדה'!E119)</f>
        <v/>
      </c>
      <c r="F119" s="132" t="str">
        <f t="shared" si="20"/>
        <v/>
      </c>
      <c r="G119" s="132" t="str">
        <f>'קיזוזים- החלטות ועדה'!G119</f>
        <v/>
      </c>
      <c r="H119" s="133" t="str">
        <f t="shared" si="21"/>
        <v/>
      </c>
      <c r="I119" s="132" t="str">
        <f t="shared" si="22"/>
        <v/>
      </c>
      <c r="J119" s="132" t="str">
        <f t="shared" si="23"/>
        <v/>
      </c>
      <c r="K119" s="134">
        <f t="shared" si="24"/>
        <v>0</v>
      </c>
      <c r="L119" s="135" t="str">
        <f t="shared" si="25"/>
        <v/>
      </c>
      <c r="M119" s="135" t="str">
        <f t="shared" si="26"/>
        <v/>
      </c>
      <c r="N119" s="134">
        <f t="shared" si="27"/>
        <v>0</v>
      </c>
      <c r="O119" s="135" t="str">
        <f t="shared" si="28"/>
        <v/>
      </c>
      <c r="P119" s="135" t="str">
        <f t="shared" si="29"/>
        <v/>
      </c>
      <c r="Q119" s="134">
        <f t="shared" si="30"/>
        <v>0</v>
      </c>
      <c r="R119" s="135" t="str">
        <f t="shared" si="31"/>
        <v/>
      </c>
      <c r="S119" s="135" t="str">
        <f t="shared" si="32"/>
        <v/>
      </c>
      <c r="T119" s="134">
        <f t="shared" si="33"/>
        <v>0</v>
      </c>
      <c r="U119" s="135" t="str">
        <f t="shared" si="34"/>
        <v/>
      </c>
      <c r="V119" s="135" t="str">
        <f t="shared" si="35"/>
        <v/>
      </c>
      <c r="W119" s="132" t="str">
        <f t="shared" si="36"/>
        <v/>
      </c>
      <c r="X119" s="136" t="str">
        <f t="shared" si="37"/>
        <v/>
      </c>
    </row>
    <row r="120" spans="2:24" ht="15.75" hidden="1" x14ac:dyDescent="0.25">
      <c r="B120" s="125" t="str">
        <f t="shared" si="19"/>
        <v/>
      </c>
      <c r="C120" s="126" t="str">
        <f>'קיזוזים- החלטות ועדה'!C120</f>
        <v/>
      </c>
      <c r="D120" s="132" t="str">
        <f>IF($C120="","",'הגבלה לסכום מבוקש (1)'!D120)</f>
        <v/>
      </c>
      <c r="E120" s="132" t="str">
        <f>IF($C120="","",'קיזוזים בגין איחורים'!F120+'קיזוזים- החלטות ועדה'!E120)</f>
        <v/>
      </c>
      <c r="F120" s="132" t="str">
        <f t="shared" si="20"/>
        <v/>
      </c>
      <c r="G120" s="132" t="str">
        <f>'קיזוזים- החלטות ועדה'!G120</f>
        <v/>
      </c>
      <c r="H120" s="133" t="str">
        <f t="shared" si="21"/>
        <v/>
      </c>
      <c r="I120" s="132" t="str">
        <f t="shared" si="22"/>
        <v/>
      </c>
      <c r="J120" s="132" t="str">
        <f t="shared" si="23"/>
        <v/>
      </c>
      <c r="K120" s="134">
        <f t="shared" si="24"/>
        <v>0</v>
      </c>
      <c r="L120" s="135" t="str">
        <f t="shared" si="25"/>
        <v/>
      </c>
      <c r="M120" s="135" t="str">
        <f t="shared" si="26"/>
        <v/>
      </c>
      <c r="N120" s="134">
        <f t="shared" si="27"/>
        <v>0</v>
      </c>
      <c r="O120" s="135" t="str">
        <f t="shared" si="28"/>
        <v/>
      </c>
      <c r="P120" s="135" t="str">
        <f t="shared" si="29"/>
        <v/>
      </c>
      <c r="Q120" s="134">
        <f t="shared" si="30"/>
        <v>0</v>
      </c>
      <c r="R120" s="135" t="str">
        <f t="shared" si="31"/>
        <v/>
      </c>
      <c r="S120" s="135" t="str">
        <f t="shared" si="32"/>
        <v/>
      </c>
      <c r="T120" s="134">
        <f t="shared" si="33"/>
        <v>0</v>
      </c>
      <c r="U120" s="135" t="str">
        <f t="shared" si="34"/>
        <v/>
      </c>
      <c r="V120" s="135" t="str">
        <f t="shared" si="35"/>
        <v/>
      </c>
      <c r="W120" s="132" t="str">
        <f t="shared" si="36"/>
        <v/>
      </c>
      <c r="X120" s="136" t="str">
        <f t="shared" si="37"/>
        <v/>
      </c>
    </row>
    <row r="121" spans="2:24" ht="15.75" hidden="1" x14ac:dyDescent="0.25">
      <c r="B121" s="125" t="str">
        <f t="shared" si="19"/>
        <v/>
      </c>
      <c r="C121" s="126" t="str">
        <f>'קיזוזים- החלטות ועדה'!C121</f>
        <v/>
      </c>
      <c r="D121" s="132" t="str">
        <f>IF($C121="","",'הגבלה לסכום מבוקש (1)'!D121)</f>
        <v/>
      </c>
      <c r="E121" s="132" t="str">
        <f>IF($C121="","",'קיזוזים בגין איחורים'!F121+'קיזוזים- החלטות ועדה'!E121)</f>
        <v/>
      </c>
      <c r="F121" s="132" t="str">
        <f t="shared" si="20"/>
        <v/>
      </c>
      <c r="G121" s="132" t="str">
        <f>'קיזוזים- החלטות ועדה'!G121</f>
        <v/>
      </c>
      <c r="H121" s="133" t="str">
        <f t="shared" si="21"/>
        <v/>
      </c>
      <c r="I121" s="132" t="str">
        <f t="shared" si="22"/>
        <v/>
      </c>
      <c r="J121" s="132" t="str">
        <f t="shared" si="23"/>
        <v/>
      </c>
      <c r="K121" s="134">
        <f t="shared" si="24"/>
        <v>0</v>
      </c>
      <c r="L121" s="135" t="str">
        <f t="shared" si="25"/>
        <v/>
      </c>
      <c r="M121" s="135" t="str">
        <f t="shared" si="26"/>
        <v/>
      </c>
      <c r="N121" s="134">
        <f t="shared" si="27"/>
        <v>0</v>
      </c>
      <c r="O121" s="135" t="str">
        <f t="shared" si="28"/>
        <v/>
      </c>
      <c r="P121" s="135" t="str">
        <f t="shared" si="29"/>
        <v/>
      </c>
      <c r="Q121" s="134">
        <f t="shared" si="30"/>
        <v>0</v>
      </c>
      <c r="R121" s="135" t="str">
        <f t="shared" si="31"/>
        <v/>
      </c>
      <c r="S121" s="135" t="str">
        <f t="shared" si="32"/>
        <v/>
      </c>
      <c r="T121" s="134">
        <f t="shared" si="33"/>
        <v>0</v>
      </c>
      <c r="U121" s="135" t="str">
        <f t="shared" si="34"/>
        <v/>
      </c>
      <c r="V121" s="135" t="str">
        <f t="shared" si="35"/>
        <v/>
      </c>
      <c r="W121" s="132" t="str">
        <f t="shared" si="36"/>
        <v/>
      </c>
      <c r="X121" s="136" t="str">
        <f t="shared" si="37"/>
        <v/>
      </c>
    </row>
    <row r="122" spans="2:24" ht="15.75" hidden="1" x14ac:dyDescent="0.25">
      <c r="B122" s="125" t="str">
        <f t="shared" si="19"/>
        <v/>
      </c>
      <c r="C122" s="126" t="str">
        <f>'קיזוזים- החלטות ועדה'!C122</f>
        <v/>
      </c>
      <c r="D122" s="132" t="str">
        <f>IF($C122="","",'הגבלה לסכום מבוקש (1)'!D122)</f>
        <v/>
      </c>
      <c r="E122" s="132" t="str">
        <f>IF($C122="","",'קיזוזים בגין איחורים'!F122+'קיזוזים- החלטות ועדה'!E122)</f>
        <v/>
      </c>
      <c r="F122" s="132" t="str">
        <f t="shared" si="20"/>
        <v/>
      </c>
      <c r="G122" s="132" t="str">
        <f>'קיזוזים- החלטות ועדה'!G122</f>
        <v/>
      </c>
      <c r="H122" s="133" t="str">
        <f t="shared" si="21"/>
        <v/>
      </c>
      <c r="I122" s="132" t="str">
        <f t="shared" si="22"/>
        <v/>
      </c>
      <c r="J122" s="132" t="str">
        <f t="shared" si="23"/>
        <v/>
      </c>
      <c r="K122" s="134">
        <f t="shared" si="24"/>
        <v>0</v>
      </c>
      <c r="L122" s="135" t="str">
        <f t="shared" si="25"/>
        <v/>
      </c>
      <c r="M122" s="135" t="str">
        <f t="shared" si="26"/>
        <v/>
      </c>
      <c r="N122" s="134">
        <f t="shared" si="27"/>
        <v>0</v>
      </c>
      <c r="O122" s="135" t="str">
        <f t="shared" si="28"/>
        <v/>
      </c>
      <c r="P122" s="135" t="str">
        <f t="shared" si="29"/>
        <v/>
      </c>
      <c r="Q122" s="134">
        <f t="shared" si="30"/>
        <v>0</v>
      </c>
      <c r="R122" s="135" t="str">
        <f t="shared" si="31"/>
        <v/>
      </c>
      <c r="S122" s="135" t="str">
        <f t="shared" si="32"/>
        <v/>
      </c>
      <c r="T122" s="134">
        <f t="shared" si="33"/>
        <v>0</v>
      </c>
      <c r="U122" s="135" t="str">
        <f t="shared" si="34"/>
        <v/>
      </c>
      <c r="V122" s="135" t="str">
        <f t="shared" si="35"/>
        <v/>
      </c>
      <c r="W122" s="132" t="str">
        <f t="shared" si="36"/>
        <v/>
      </c>
      <c r="X122" s="136" t="str">
        <f t="shared" si="37"/>
        <v/>
      </c>
    </row>
    <row r="123" spans="2:24" ht="15.75" hidden="1" x14ac:dyDescent="0.25">
      <c r="B123" s="125" t="str">
        <f t="shared" si="19"/>
        <v/>
      </c>
      <c r="C123" s="126" t="str">
        <f>'קיזוזים- החלטות ועדה'!C123</f>
        <v/>
      </c>
      <c r="D123" s="132" t="str">
        <f>IF($C123="","",'הגבלה לסכום מבוקש (1)'!D123)</f>
        <v/>
      </c>
      <c r="E123" s="132" t="str">
        <f>IF($C123="","",'קיזוזים בגין איחורים'!F123+'קיזוזים- החלטות ועדה'!E123)</f>
        <v/>
      </c>
      <c r="F123" s="132" t="str">
        <f t="shared" si="20"/>
        <v/>
      </c>
      <c r="G123" s="132" t="str">
        <f>'קיזוזים- החלטות ועדה'!G123</f>
        <v/>
      </c>
      <c r="H123" s="133" t="str">
        <f t="shared" si="21"/>
        <v/>
      </c>
      <c r="I123" s="132" t="str">
        <f t="shared" si="22"/>
        <v/>
      </c>
      <c r="J123" s="132" t="str">
        <f t="shared" si="23"/>
        <v/>
      </c>
      <c r="K123" s="134">
        <f t="shared" si="24"/>
        <v>0</v>
      </c>
      <c r="L123" s="135" t="str">
        <f t="shared" si="25"/>
        <v/>
      </c>
      <c r="M123" s="135" t="str">
        <f t="shared" si="26"/>
        <v/>
      </c>
      <c r="N123" s="134">
        <f t="shared" si="27"/>
        <v>0</v>
      </c>
      <c r="O123" s="135" t="str">
        <f t="shared" si="28"/>
        <v/>
      </c>
      <c r="P123" s="135" t="str">
        <f t="shared" si="29"/>
        <v/>
      </c>
      <c r="Q123" s="134">
        <f t="shared" si="30"/>
        <v>0</v>
      </c>
      <c r="R123" s="135" t="str">
        <f t="shared" si="31"/>
        <v/>
      </c>
      <c r="S123" s="135" t="str">
        <f t="shared" si="32"/>
        <v/>
      </c>
      <c r="T123" s="134">
        <f t="shared" si="33"/>
        <v>0</v>
      </c>
      <c r="U123" s="135" t="str">
        <f t="shared" si="34"/>
        <v/>
      </c>
      <c r="V123" s="135" t="str">
        <f t="shared" si="35"/>
        <v/>
      </c>
      <c r="W123" s="132" t="str">
        <f t="shared" si="36"/>
        <v/>
      </c>
      <c r="X123" s="136" t="str">
        <f t="shared" si="37"/>
        <v/>
      </c>
    </row>
    <row r="124" spans="2:24" ht="15.75" hidden="1" x14ac:dyDescent="0.25">
      <c r="B124" s="125" t="str">
        <f t="shared" si="19"/>
        <v/>
      </c>
      <c r="C124" s="126" t="str">
        <f>'קיזוזים- החלטות ועדה'!C124</f>
        <v/>
      </c>
      <c r="D124" s="132" t="str">
        <f>IF($C124="","",'הגבלה לסכום מבוקש (1)'!D124)</f>
        <v/>
      </c>
      <c r="E124" s="132" t="str">
        <f>IF($C124="","",'קיזוזים בגין איחורים'!F124+'קיזוזים- החלטות ועדה'!E124)</f>
        <v/>
      </c>
      <c r="F124" s="132" t="str">
        <f t="shared" si="20"/>
        <v/>
      </c>
      <c r="G124" s="132" t="str">
        <f>'קיזוזים- החלטות ועדה'!G124</f>
        <v/>
      </c>
      <c r="H124" s="133" t="str">
        <f t="shared" si="21"/>
        <v/>
      </c>
      <c r="I124" s="132" t="str">
        <f t="shared" si="22"/>
        <v/>
      </c>
      <c r="J124" s="132" t="str">
        <f t="shared" si="23"/>
        <v/>
      </c>
      <c r="K124" s="134">
        <f t="shared" si="24"/>
        <v>0</v>
      </c>
      <c r="L124" s="135" t="str">
        <f t="shared" si="25"/>
        <v/>
      </c>
      <c r="M124" s="135" t="str">
        <f t="shared" si="26"/>
        <v/>
      </c>
      <c r="N124" s="134">
        <f t="shared" si="27"/>
        <v>0</v>
      </c>
      <c r="O124" s="135" t="str">
        <f t="shared" si="28"/>
        <v/>
      </c>
      <c r="P124" s="135" t="str">
        <f t="shared" si="29"/>
        <v/>
      </c>
      <c r="Q124" s="134">
        <f t="shared" si="30"/>
        <v>0</v>
      </c>
      <c r="R124" s="135" t="str">
        <f t="shared" si="31"/>
        <v/>
      </c>
      <c r="S124" s="135" t="str">
        <f t="shared" si="32"/>
        <v/>
      </c>
      <c r="T124" s="134">
        <f t="shared" si="33"/>
        <v>0</v>
      </c>
      <c r="U124" s="135" t="str">
        <f t="shared" si="34"/>
        <v/>
      </c>
      <c r="V124" s="135" t="str">
        <f t="shared" si="35"/>
        <v/>
      </c>
      <c r="W124" s="132" t="str">
        <f t="shared" si="36"/>
        <v/>
      </c>
      <c r="X124" s="136" t="str">
        <f t="shared" si="37"/>
        <v/>
      </c>
    </row>
    <row r="125" spans="2:24" ht="15.75" hidden="1" x14ac:dyDescent="0.25">
      <c r="B125" s="125" t="str">
        <f t="shared" si="19"/>
        <v/>
      </c>
      <c r="C125" s="126" t="str">
        <f>'קיזוזים- החלטות ועדה'!C125</f>
        <v/>
      </c>
      <c r="D125" s="132" t="str">
        <f>IF($C125="","",'הגבלה לסכום מבוקש (1)'!D125)</f>
        <v/>
      </c>
      <c r="E125" s="132" t="str">
        <f>IF($C125="","",'קיזוזים בגין איחורים'!F125+'קיזוזים- החלטות ועדה'!E125)</f>
        <v/>
      </c>
      <c r="F125" s="132" t="str">
        <f t="shared" si="20"/>
        <v/>
      </c>
      <c r="G125" s="132" t="str">
        <f>'קיזוזים- החלטות ועדה'!G125</f>
        <v/>
      </c>
      <c r="H125" s="133" t="str">
        <f t="shared" si="21"/>
        <v/>
      </c>
      <c r="I125" s="132" t="str">
        <f t="shared" si="22"/>
        <v/>
      </c>
      <c r="J125" s="132" t="str">
        <f t="shared" si="23"/>
        <v/>
      </c>
      <c r="K125" s="134">
        <f t="shared" si="24"/>
        <v>0</v>
      </c>
      <c r="L125" s="135" t="str">
        <f t="shared" si="25"/>
        <v/>
      </c>
      <c r="M125" s="135" t="str">
        <f t="shared" si="26"/>
        <v/>
      </c>
      <c r="N125" s="134">
        <f t="shared" si="27"/>
        <v>0</v>
      </c>
      <c r="O125" s="135" t="str">
        <f t="shared" si="28"/>
        <v/>
      </c>
      <c r="P125" s="135" t="str">
        <f t="shared" si="29"/>
        <v/>
      </c>
      <c r="Q125" s="134">
        <f t="shared" si="30"/>
        <v>0</v>
      </c>
      <c r="R125" s="135" t="str">
        <f t="shared" si="31"/>
        <v/>
      </c>
      <c r="S125" s="135" t="str">
        <f t="shared" si="32"/>
        <v/>
      </c>
      <c r="T125" s="134">
        <f t="shared" si="33"/>
        <v>0</v>
      </c>
      <c r="U125" s="135" t="str">
        <f t="shared" si="34"/>
        <v/>
      </c>
      <c r="V125" s="135" t="str">
        <f t="shared" si="35"/>
        <v/>
      </c>
      <c r="W125" s="132" t="str">
        <f t="shared" si="36"/>
        <v/>
      </c>
      <c r="X125" s="136" t="str">
        <f t="shared" si="37"/>
        <v/>
      </c>
    </row>
    <row r="126" spans="2:24" ht="15.75" hidden="1" x14ac:dyDescent="0.25">
      <c r="B126" s="125" t="str">
        <f t="shared" si="19"/>
        <v/>
      </c>
      <c r="C126" s="126" t="str">
        <f>'קיזוזים- החלטות ועדה'!C126</f>
        <v/>
      </c>
      <c r="D126" s="132" t="str">
        <f>IF($C126="","",'הגבלה לסכום מבוקש (1)'!D126)</f>
        <v/>
      </c>
      <c r="E126" s="132" t="str">
        <f>IF($C126="","",'קיזוזים בגין איחורים'!F126+'קיזוזים- החלטות ועדה'!E126)</f>
        <v/>
      </c>
      <c r="F126" s="132" t="str">
        <f t="shared" si="20"/>
        <v/>
      </c>
      <c r="G126" s="132" t="str">
        <f>'קיזוזים- החלטות ועדה'!G126</f>
        <v/>
      </c>
      <c r="H126" s="133" t="str">
        <f t="shared" si="21"/>
        <v/>
      </c>
      <c r="I126" s="132" t="str">
        <f t="shared" si="22"/>
        <v/>
      </c>
      <c r="J126" s="132" t="str">
        <f t="shared" si="23"/>
        <v/>
      </c>
      <c r="K126" s="134">
        <f t="shared" si="24"/>
        <v>0</v>
      </c>
      <c r="L126" s="135" t="str">
        <f t="shared" si="25"/>
        <v/>
      </c>
      <c r="M126" s="135" t="str">
        <f t="shared" si="26"/>
        <v/>
      </c>
      <c r="N126" s="134">
        <f t="shared" si="27"/>
        <v>0</v>
      </c>
      <c r="O126" s="135" t="str">
        <f t="shared" si="28"/>
        <v/>
      </c>
      <c r="P126" s="135" t="str">
        <f t="shared" si="29"/>
        <v/>
      </c>
      <c r="Q126" s="134">
        <f t="shared" si="30"/>
        <v>0</v>
      </c>
      <c r="R126" s="135" t="str">
        <f t="shared" si="31"/>
        <v/>
      </c>
      <c r="S126" s="135" t="str">
        <f t="shared" si="32"/>
        <v/>
      </c>
      <c r="T126" s="134">
        <f t="shared" si="33"/>
        <v>0</v>
      </c>
      <c r="U126" s="135" t="str">
        <f t="shared" si="34"/>
        <v/>
      </c>
      <c r="V126" s="135" t="str">
        <f t="shared" si="35"/>
        <v/>
      </c>
      <c r="W126" s="132" t="str">
        <f t="shared" si="36"/>
        <v/>
      </c>
      <c r="X126" s="136" t="str">
        <f t="shared" si="37"/>
        <v/>
      </c>
    </row>
    <row r="127" spans="2:24" ht="15.75" hidden="1" x14ac:dyDescent="0.25">
      <c r="B127" s="125" t="str">
        <f t="shared" si="19"/>
        <v/>
      </c>
      <c r="C127" s="126" t="str">
        <f>'קיזוזים- החלטות ועדה'!C127</f>
        <v/>
      </c>
      <c r="D127" s="132" t="str">
        <f>IF($C127="","",'הגבלה לסכום מבוקש (1)'!D127)</f>
        <v/>
      </c>
      <c r="E127" s="132" t="str">
        <f>IF($C127="","",'קיזוזים בגין איחורים'!F127+'קיזוזים- החלטות ועדה'!E127)</f>
        <v/>
      </c>
      <c r="F127" s="132" t="str">
        <f t="shared" si="20"/>
        <v/>
      </c>
      <c r="G127" s="132" t="str">
        <f>'קיזוזים- החלטות ועדה'!G127</f>
        <v/>
      </c>
      <c r="H127" s="133" t="str">
        <f t="shared" si="21"/>
        <v/>
      </c>
      <c r="I127" s="132" t="str">
        <f t="shared" si="22"/>
        <v/>
      </c>
      <c r="J127" s="132" t="str">
        <f t="shared" si="23"/>
        <v/>
      </c>
      <c r="K127" s="134">
        <f t="shared" si="24"/>
        <v>0</v>
      </c>
      <c r="L127" s="135" t="str">
        <f t="shared" si="25"/>
        <v/>
      </c>
      <c r="M127" s="135" t="str">
        <f t="shared" si="26"/>
        <v/>
      </c>
      <c r="N127" s="134">
        <f t="shared" si="27"/>
        <v>0</v>
      </c>
      <c r="O127" s="135" t="str">
        <f t="shared" si="28"/>
        <v/>
      </c>
      <c r="P127" s="135" t="str">
        <f t="shared" si="29"/>
        <v/>
      </c>
      <c r="Q127" s="134">
        <f t="shared" si="30"/>
        <v>0</v>
      </c>
      <c r="R127" s="135" t="str">
        <f t="shared" si="31"/>
        <v/>
      </c>
      <c r="S127" s="135" t="str">
        <f t="shared" si="32"/>
        <v/>
      </c>
      <c r="T127" s="134">
        <f t="shared" si="33"/>
        <v>0</v>
      </c>
      <c r="U127" s="135" t="str">
        <f t="shared" si="34"/>
        <v/>
      </c>
      <c r="V127" s="135" t="str">
        <f t="shared" si="35"/>
        <v/>
      </c>
      <c r="W127" s="132" t="str">
        <f t="shared" si="36"/>
        <v/>
      </c>
      <c r="X127" s="136" t="str">
        <f t="shared" si="37"/>
        <v/>
      </c>
    </row>
    <row r="128" spans="2:24" ht="15.75" hidden="1" x14ac:dyDescent="0.25">
      <c r="B128" s="125" t="str">
        <f t="shared" si="19"/>
        <v/>
      </c>
      <c r="C128" s="126" t="str">
        <f>'קיזוזים- החלטות ועדה'!C128</f>
        <v/>
      </c>
      <c r="D128" s="132" t="str">
        <f>IF($C128="","",'הגבלה לסכום מבוקש (1)'!D128)</f>
        <v/>
      </c>
      <c r="E128" s="132" t="str">
        <f>IF($C128="","",'קיזוזים בגין איחורים'!F128+'קיזוזים- החלטות ועדה'!E128)</f>
        <v/>
      </c>
      <c r="F128" s="132" t="str">
        <f t="shared" si="20"/>
        <v/>
      </c>
      <c r="G128" s="132" t="str">
        <f>'קיזוזים- החלטות ועדה'!G128</f>
        <v/>
      </c>
      <c r="H128" s="133" t="str">
        <f t="shared" si="21"/>
        <v/>
      </c>
      <c r="I128" s="132" t="str">
        <f t="shared" si="22"/>
        <v/>
      </c>
      <c r="J128" s="132" t="str">
        <f t="shared" si="23"/>
        <v/>
      </c>
      <c r="K128" s="134">
        <f t="shared" si="24"/>
        <v>0</v>
      </c>
      <c r="L128" s="135" t="str">
        <f t="shared" si="25"/>
        <v/>
      </c>
      <c r="M128" s="135" t="str">
        <f t="shared" si="26"/>
        <v/>
      </c>
      <c r="N128" s="134">
        <f t="shared" si="27"/>
        <v>0</v>
      </c>
      <c r="O128" s="135" t="str">
        <f t="shared" si="28"/>
        <v/>
      </c>
      <c r="P128" s="135" t="str">
        <f t="shared" si="29"/>
        <v/>
      </c>
      <c r="Q128" s="134">
        <f t="shared" si="30"/>
        <v>0</v>
      </c>
      <c r="R128" s="135" t="str">
        <f t="shared" si="31"/>
        <v/>
      </c>
      <c r="S128" s="135" t="str">
        <f t="shared" si="32"/>
        <v/>
      </c>
      <c r="T128" s="134">
        <f t="shared" si="33"/>
        <v>0</v>
      </c>
      <c r="U128" s="135" t="str">
        <f t="shared" si="34"/>
        <v/>
      </c>
      <c r="V128" s="135" t="str">
        <f t="shared" si="35"/>
        <v/>
      </c>
      <c r="W128" s="132" t="str">
        <f t="shared" si="36"/>
        <v/>
      </c>
      <c r="X128" s="136" t="str">
        <f t="shared" si="37"/>
        <v/>
      </c>
    </row>
    <row r="129" spans="2:24" ht="15.75" hidden="1" x14ac:dyDescent="0.25">
      <c r="B129" s="125" t="str">
        <f t="shared" si="19"/>
        <v/>
      </c>
      <c r="C129" s="126" t="str">
        <f>'קיזוזים- החלטות ועדה'!C129</f>
        <v/>
      </c>
      <c r="D129" s="132" t="str">
        <f>IF($C129="","",'הגבלה לסכום מבוקש (1)'!D129)</f>
        <v/>
      </c>
      <c r="E129" s="132" t="str">
        <f>IF($C129="","",'קיזוזים בגין איחורים'!F129+'קיזוזים- החלטות ועדה'!E129)</f>
        <v/>
      </c>
      <c r="F129" s="132" t="str">
        <f t="shared" si="20"/>
        <v/>
      </c>
      <c r="G129" s="132" t="str">
        <f>'קיזוזים- החלטות ועדה'!G129</f>
        <v/>
      </c>
      <c r="H129" s="133" t="str">
        <f t="shared" si="21"/>
        <v/>
      </c>
      <c r="I129" s="132" t="str">
        <f t="shared" si="22"/>
        <v/>
      </c>
      <c r="J129" s="132" t="str">
        <f t="shared" si="23"/>
        <v/>
      </c>
      <c r="K129" s="134">
        <f t="shared" si="24"/>
        <v>0</v>
      </c>
      <c r="L129" s="135" t="str">
        <f t="shared" si="25"/>
        <v/>
      </c>
      <c r="M129" s="135" t="str">
        <f t="shared" si="26"/>
        <v/>
      </c>
      <c r="N129" s="134">
        <f t="shared" si="27"/>
        <v>0</v>
      </c>
      <c r="O129" s="135" t="str">
        <f t="shared" si="28"/>
        <v/>
      </c>
      <c r="P129" s="135" t="str">
        <f t="shared" si="29"/>
        <v/>
      </c>
      <c r="Q129" s="134">
        <f t="shared" si="30"/>
        <v>0</v>
      </c>
      <c r="R129" s="135" t="str">
        <f t="shared" si="31"/>
        <v/>
      </c>
      <c r="S129" s="135" t="str">
        <f t="shared" si="32"/>
        <v/>
      </c>
      <c r="T129" s="134">
        <f t="shared" si="33"/>
        <v>0</v>
      </c>
      <c r="U129" s="135" t="str">
        <f t="shared" si="34"/>
        <v/>
      </c>
      <c r="V129" s="135" t="str">
        <f t="shared" si="35"/>
        <v/>
      </c>
      <c r="W129" s="132" t="str">
        <f t="shared" si="36"/>
        <v/>
      </c>
      <c r="X129" s="136" t="str">
        <f t="shared" si="37"/>
        <v/>
      </c>
    </row>
    <row r="130" spans="2:24" ht="16.5" hidden="1" thickBot="1" x14ac:dyDescent="0.3">
      <c r="B130" s="125" t="str">
        <f t="shared" si="19"/>
        <v/>
      </c>
      <c r="C130" s="126" t="str">
        <f>'קיזוזים- החלטות ועדה'!C130</f>
        <v/>
      </c>
      <c r="D130" s="132" t="str">
        <f>IF($C130="","",'הגבלה לסכום מבוקש (1)'!D130)</f>
        <v/>
      </c>
      <c r="E130" s="132" t="str">
        <f>IF($C130="","",'קיזוזים בגין איחורים'!F130+'קיזוזים- החלטות ועדה'!E130)</f>
        <v/>
      </c>
      <c r="F130" s="132" t="str">
        <f t="shared" si="20"/>
        <v/>
      </c>
      <c r="G130" s="132" t="str">
        <f>'קיזוזים- החלטות ועדה'!G130</f>
        <v/>
      </c>
      <c r="H130" s="133" t="str">
        <f t="shared" si="21"/>
        <v/>
      </c>
      <c r="I130" s="132" t="str">
        <f t="shared" si="22"/>
        <v/>
      </c>
      <c r="J130" s="132" t="str">
        <f t="shared" si="23"/>
        <v/>
      </c>
      <c r="K130" s="134">
        <f t="shared" si="24"/>
        <v>0</v>
      </c>
      <c r="L130" s="135" t="str">
        <f t="shared" si="25"/>
        <v/>
      </c>
      <c r="M130" s="135" t="str">
        <f t="shared" si="26"/>
        <v/>
      </c>
      <c r="N130" s="134">
        <f t="shared" si="27"/>
        <v>0</v>
      </c>
      <c r="O130" s="135" t="str">
        <f t="shared" si="28"/>
        <v/>
      </c>
      <c r="P130" s="135" t="str">
        <f t="shared" si="29"/>
        <v/>
      </c>
      <c r="Q130" s="134">
        <f t="shared" si="30"/>
        <v>0</v>
      </c>
      <c r="R130" s="135" t="str">
        <f t="shared" si="31"/>
        <v/>
      </c>
      <c r="S130" s="135" t="str">
        <f t="shared" si="32"/>
        <v/>
      </c>
      <c r="T130" s="134">
        <f t="shared" si="33"/>
        <v>0</v>
      </c>
      <c r="U130" s="135" t="str">
        <f t="shared" si="34"/>
        <v/>
      </c>
      <c r="V130" s="135" t="str">
        <f t="shared" si="35"/>
        <v/>
      </c>
      <c r="W130" s="132" t="str">
        <f t="shared" si="36"/>
        <v/>
      </c>
      <c r="X130" s="136" t="str">
        <f t="shared" si="37"/>
        <v/>
      </c>
    </row>
    <row r="131" spans="2:24" ht="18.75" thickBot="1" x14ac:dyDescent="0.3">
      <c r="B131" s="536" t="s">
        <v>8</v>
      </c>
      <c r="C131" s="536"/>
      <c r="D131" s="137">
        <f t="shared" ref="D131:W131" ca="1" si="38">SUM(D31:D130)</f>
        <v>150000</v>
      </c>
      <c r="E131" s="137">
        <f t="shared" ca="1" si="38"/>
        <v>0</v>
      </c>
      <c r="F131" s="137">
        <f t="shared" ca="1" si="38"/>
        <v>150000</v>
      </c>
      <c r="G131" s="137">
        <f t="shared" ca="1" si="38"/>
        <v>150000</v>
      </c>
      <c r="H131" s="137">
        <f t="shared" ca="1" si="38"/>
        <v>0</v>
      </c>
      <c r="I131" s="137">
        <f t="shared" ca="1" si="38"/>
        <v>150000</v>
      </c>
      <c r="J131" s="137">
        <f t="shared" ca="1" si="38"/>
        <v>279168</v>
      </c>
      <c r="K131" s="137">
        <f t="shared" ca="1" si="38"/>
        <v>2</v>
      </c>
      <c r="L131" s="137">
        <f t="shared" ca="1" si="38"/>
        <v>150000</v>
      </c>
      <c r="M131" s="137">
        <f t="shared" ca="1" si="38"/>
        <v>150000</v>
      </c>
      <c r="N131" s="137">
        <f t="shared" ca="1" si="38"/>
        <v>2</v>
      </c>
      <c r="O131" s="137">
        <f t="shared" ca="1" si="38"/>
        <v>150000</v>
      </c>
      <c r="P131" s="137">
        <f t="shared" ca="1" si="38"/>
        <v>150000</v>
      </c>
      <c r="Q131" s="137">
        <f t="shared" ca="1" si="38"/>
        <v>2</v>
      </c>
      <c r="R131" s="137">
        <f t="shared" ca="1" si="38"/>
        <v>150000</v>
      </c>
      <c r="S131" s="137">
        <f t="shared" ca="1" si="38"/>
        <v>150000</v>
      </c>
      <c r="T131" s="137">
        <f t="shared" ca="1" si="38"/>
        <v>2</v>
      </c>
      <c r="U131" s="137">
        <f t="shared" ca="1" si="38"/>
        <v>150000</v>
      </c>
      <c r="V131" s="137">
        <f t="shared" ca="1" si="38"/>
        <v>150000</v>
      </c>
      <c r="W131" s="137">
        <f t="shared" ca="1" si="38"/>
        <v>150000</v>
      </c>
      <c r="X131" s="138">
        <f ca="1">SUM(X31:X130)</f>
        <v>1</v>
      </c>
    </row>
  </sheetData>
  <sheetProtection password="CC01" sheet="1" objects="1" scenarios="1" formatColumns="0" formatRows="0"/>
  <mergeCells count="13">
    <mergeCell ref="W29:W30"/>
    <mergeCell ref="X29:X30"/>
    <mergeCell ref="B131:C131"/>
    <mergeCell ref="B28:X28"/>
    <mergeCell ref="B29:B30"/>
    <mergeCell ref="C29:C30"/>
    <mergeCell ref="D29:D30"/>
    <mergeCell ref="E29:E30"/>
    <mergeCell ref="F29:F30"/>
    <mergeCell ref="G29:G30"/>
    <mergeCell ref="H29:H30"/>
    <mergeCell ref="I29:I30"/>
    <mergeCell ref="J29:J30"/>
  </mergeCells>
  <conditionalFormatting sqref="K31:V130">
    <cfRule type="containsText" dxfId="281" priority="15" operator="containsText" text="הזנה שגויה">
      <formula>NOT(ISERROR(SEARCH("הזנה שגויה",K31)))</formula>
    </cfRule>
  </conditionalFormatting>
  <conditionalFormatting sqref="D1:E27">
    <cfRule type="containsBlanks" dxfId="280" priority="14">
      <formula>LEN(TRIM(D1))=0</formula>
    </cfRule>
  </conditionalFormatting>
  <conditionalFormatting sqref="D31:D130">
    <cfRule type="containsBlanks" dxfId="279" priority="13">
      <formula>LEN(TRIM(D31))=0</formula>
    </cfRule>
  </conditionalFormatting>
  <conditionalFormatting sqref="G31:G130">
    <cfRule type="containsBlanks" dxfId="278" priority="6">
      <formula>LEN(TRIM(G31))=0</formula>
    </cfRule>
  </conditionalFormatting>
  <conditionalFormatting sqref="C1">
    <cfRule type="containsBlanks" dxfId="277" priority="12">
      <formula>LEN(TRIM(C1))=0</formula>
    </cfRule>
  </conditionalFormatting>
  <conditionalFormatting sqref="C2:C27 B3:B27">
    <cfRule type="containsBlanks" dxfId="276" priority="11">
      <formula>LEN(TRIM(B2))=0</formula>
    </cfRule>
  </conditionalFormatting>
  <conditionalFormatting sqref="B31:B130">
    <cfRule type="containsBlanks" dxfId="275" priority="10">
      <formula>LEN(TRIM(B31))=0</formula>
    </cfRule>
  </conditionalFormatting>
  <conditionalFormatting sqref="C31:C130">
    <cfRule type="containsBlanks" dxfId="274" priority="9">
      <formula>LEN(TRIM(C31))=0</formula>
    </cfRule>
  </conditionalFormatting>
  <conditionalFormatting sqref="E31:E130">
    <cfRule type="containsBlanks" dxfId="273" priority="8">
      <formula>LEN(TRIM(E31))=0</formula>
    </cfRule>
  </conditionalFormatting>
  <conditionalFormatting sqref="F31:F130">
    <cfRule type="containsBlanks" dxfId="272" priority="7">
      <formula>LEN(TRIM(F31))=0</formula>
    </cfRule>
  </conditionalFormatting>
  <conditionalFormatting sqref="H31:H130">
    <cfRule type="containsBlanks" dxfId="271" priority="5">
      <formula>LEN(TRIM(H31))=0</formula>
    </cfRule>
  </conditionalFormatting>
  <conditionalFormatting sqref="I31:I130">
    <cfRule type="containsBlanks" dxfId="270" priority="4">
      <formula>LEN(TRIM(I31))=0</formula>
    </cfRule>
  </conditionalFormatting>
  <conditionalFormatting sqref="J31:J130">
    <cfRule type="containsBlanks" dxfId="269" priority="3">
      <formula>LEN(TRIM(J31))=0</formula>
    </cfRule>
  </conditionalFormatting>
  <conditionalFormatting sqref="W31:W130">
    <cfRule type="containsBlanks" dxfId="268" priority="2">
      <formula>LEN(TRIM(W31))=0</formula>
    </cfRule>
  </conditionalFormatting>
  <conditionalFormatting sqref="X31:X130">
    <cfRule type="containsBlanks" dxfId="267" priority="1">
      <formula>LEN(TRIM(X31))=0</formula>
    </cfRule>
  </conditionalFormatting>
  <pageMargins left="0.70866141732283472" right="0.70866141732283472" top="0.74803149606299213" bottom="0.74803149606299213" header="0.31496062992125984" footer="0.31496062992125984"/>
  <pageSetup paperSize="9" scale="76" orientation="landscape" r:id="rId1"/>
  <headerFooter>
    <oddHeader>&amp;C&amp;"David,מודגש"&amp;14מודל בית ספר למוסיקה
הרצה ע"פ טיוטת מבחנים שגובשה 12.2014</oddHeader>
    <oddFooter>&amp;Lעמוד &amp;P מתוך &amp;N&amp;Cא. חפץ ושות'
יעוץ כלכלי&amp;R&amp;A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CC"/>
    <pageSetUpPr fitToPage="1"/>
  </sheetPr>
  <dimension ref="A1:V132"/>
  <sheetViews>
    <sheetView rightToLeft="1" view="pageBreakPreview" zoomScale="90" zoomScaleNormal="80" zoomScaleSheetLayoutView="90" workbookViewId="0">
      <pane xSplit="3" ySplit="30" topLeftCell="D31" activePane="bottomRight" state="frozen"/>
      <selection activeCell="E35" sqref="E35"/>
      <selection pane="topRight" activeCell="E35" sqref="E35"/>
      <selection pane="bottomLeft" activeCell="E35" sqref="E35"/>
      <selection pane="bottomRight" activeCell="R40" sqref="R40"/>
    </sheetView>
  </sheetViews>
  <sheetFormatPr defaultColWidth="9" defaultRowHeight="15" x14ac:dyDescent="0.2"/>
  <cols>
    <col min="1" max="1" width="2.42578125" style="104" hidden="1" customWidth="1"/>
    <col min="2" max="2" width="10" style="104" customWidth="1"/>
    <col min="3" max="3" width="22.28515625" style="104" customWidth="1"/>
    <col min="4" max="4" width="20.5703125" style="104" customWidth="1"/>
    <col min="5" max="5" width="15" style="104" customWidth="1"/>
    <col min="6" max="6" width="14.85546875" style="104" customWidth="1"/>
    <col min="7" max="7" width="23.85546875" style="104" customWidth="1"/>
    <col min="8" max="8" width="24.28515625" style="104" customWidth="1"/>
    <col min="9" max="9" width="17" style="104" customWidth="1"/>
    <col min="10" max="10" width="16.7109375" style="104" customWidth="1"/>
    <col min="11" max="11" width="18.85546875" style="104" hidden="1" customWidth="1"/>
    <col min="12" max="12" width="46.85546875" style="104" hidden="1" customWidth="1"/>
    <col min="13" max="13" width="34" style="104" hidden="1" customWidth="1"/>
    <col min="14" max="14" width="29.28515625" style="104" hidden="1" customWidth="1"/>
    <col min="15" max="16" width="22.28515625" style="104" hidden="1" customWidth="1"/>
    <col min="17" max="17" width="30.42578125" style="104" hidden="1" customWidth="1"/>
    <col min="18" max="18" width="16" style="104" customWidth="1"/>
    <col min="19" max="19" width="11.85546875" style="104" customWidth="1"/>
    <col min="20" max="20" width="13.140625" style="104" customWidth="1"/>
    <col min="21" max="21" width="11.85546875" style="104" customWidth="1"/>
    <col min="22" max="22" width="39.5703125" style="575" customWidth="1"/>
    <col min="23" max="16384" width="9" style="104"/>
  </cols>
  <sheetData>
    <row r="1" spans="2:5" ht="18" x14ac:dyDescent="0.2">
      <c r="B1" s="70" t="str">
        <f>'פרמטרים לעקרונות חישוב התמיכה'!$B$1</f>
        <v>שנה</v>
      </c>
      <c r="C1" s="23">
        <f>'פרמטרים לעקרונות חישוב התמיכה'!$C$1</f>
        <v>2018</v>
      </c>
    </row>
    <row r="2" spans="2:5" ht="18.75" thickBot="1" x14ac:dyDescent="0.25">
      <c r="B2" s="72" t="str">
        <f>'פרמטרים לעקרונות חישוב התמיכה'!$B$2</f>
        <v>תקציב</v>
      </c>
      <c r="C2" s="32">
        <f>'פרמטרים לעקרונות חישוב התמיכה'!$C$2</f>
        <v>279168</v>
      </c>
    </row>
    <row r="3" spans="2:5" hidden="1" x14ac:dyDescent="0.2"/>
    <row r="4" spans="2:5" hidden="1" x14ac:dyDescent="0.2">
      <c r="D4" s="105"/>
      <c r="E4" s="105"/>
    </row>
    <row r="5" spans="2:5" hidden="1" x14ac:dyDescent="0.2"/>
    <row r="6" spans="2:5" hidden="1" x14ac:dyDescent="0.2">
      <c r="D6" s="105"/>
    </row>
    <row r="7" spans="2:5" hidden="1" x14ac:dyDescent="0.2"/>
    <row r="8" spans="2:5" hidden="1" x14ac:dyDescent="0.2"/>
    <row r="9" spans="2:5" hidden="1" x14ac:dyDescent="0.2"/>
    <row r="10" spans="2:5" hidden="1" x14ac:dyDescent="0.2"/>
    <row r="11" spans="2:5" hidden="1" x14ac:dyDescent="0.2"/>
    <row r="12" spans="2:5" hidden="1" x14ac:dyDescent="0.2"/>
    <row r="13" spans="2:5" hidden="1" x14ac:dyDescent="0.2"/>
    <row r="14" spans="2:5" hidden="1" x14ac:dyDescent="0.2"/>
    <row r="15" spans="2:5" hidden="1" x14ac:dyDescent="0.2"/>
    <row r="16" spans="2:5" hidden="1" x14ac:dyDescent="0.2"/>
    <row r="17" spans="2:22" hidden="1" x14ac:dyDescent="0.2"/>
    <row r="18" spans="2:22" hidden="1" x14ac:dyDescent="0.2"/>
    <row r="19" spans="2:22" hidden="1" x14ac:dyDescent="0.2"/>
    <row r="20" spans="2:22" hidden="1" x14ac:dyDescent="0.2"/>
    <row r="21" spans="2:22" hidden="1" x14ac:dyDescent="0.2"/>
    <row r="22" spans="2:22" hidden="1" x14ac:dyDescent="0.2"/>
    <row r="23" spans="2:22" hidden="1" x14ac:dyDescent="0.2"/>
    <row r="24" spans="2:22" hidden="1" x14ac:dyDescent="0.2"/>
    <row r="25" spans="2:22" hidden="1" x14ac:dyDescent="0.2"/>
    <row r="26" spans="2:22" hidden="1" x14ac:dyDescent="0.2"/>
    <row r="27" spans="2:22" hidden="1" x14ac:dyDescent="0.2"/>
    <row r="28" spans="2:22" ht="15.75" thickBot="1" x14ac:dyDescent="0.25"/>
    <row r="29" spans="2:22" ht="14.25" customHeight="1" x14ac:dyDescent="0.2">
      <c r="B29" s="540" t="s">
        <v>0</v>
      </c>
      <c r="C29" s="508" t="s">
        <v>1</v>
      </c>
      <c r="D29" s="542" t="s">
        <v>175</v>
      </c>
      <c r="E29" s="542" t="s">
        <v>174</v>
      </c>
      <c r="F29" s="542" t="s">
        <v>173</v>
      </c>
      <c r="G29" s="542" t="s">
        <v>172</v>
      </c>
      <c r="H29" s="542" t="s">
        <v>171</v>
      </c>
      <c r="I29" s="542" t="s">
        <v>170</v>
      </c>
      <c r="J29" s="542" t="s">
        <v>169</v>
      </c>
      <c r="K29" s="106"/>
      <c r="L29" s="106"/>
      <c r="M29" s="106"/>
      <c r="N29" s="106"/>
      <c r="O29" s="106"/>
      <c r="P29" s="106"/>
      <c r="Q29" s="106"/>
      <c r="R29" s="542" t="s">
        <v>168</v>
      </c>
      <c r="S29" s="542" t="s">
        <v>167</v>
      </c>
      <c r="T29" s="542" t="s">
        <v>166</v>
      </c>
      <c r="U29" s="542" t="s">
        <v>165</v>
      </c>
      <c r="V29" s="573" t="s">
        <v>164</v>
      </c>
    </row>
    <row r="30" spans="2:22" s="71" customFormat="1" ht="48" thickBot="1" x14ac:dyDescent="0.25">
      <c r="B30" s="541"/>
      <c r="C30" s="509"/>
      <c r="D30" s="543"/>
      <c r="E30" s="543"/>
      <c r="F30" s="543"/>
      <c r="G30" s="543"/>
      <c r="H30" s="543"/>
      <c r="I30" s="543"/>
      <c r="J30" s="543"/>
      <c r="K30" s="107" t="str">
        <f>"סכום מבוקש "
&amp;C1</f>
        <v>סכום מבוקש 2018</v>
      </c>
      <c r="L30" s="107" t="s">
        <v>163</v>
      </c>
      <c r="M30" s="107" t="str">
        <f>"אחוז "&amp;C1&amp;" לפני קיזוז לעומת סופי "&amp;C1-1</f>
        <v>אחוז 2018 לפני קיזוז לעומת סופי 2017</v>
      </c>
      <c r="N30" s="107" t="s">
        <v>162</v>
      </c>
      <c r="O30" s="107" t="s">
        <v>161</v>
      </c>
      <c r="P30" s="107" t="s">
        <v>160</v>
      </c>
      <c r="Q30" s="107" t="str">
        <f>"סכום תמיכה מומלץ לאחר חלוקת קיזוזים והגבלה לסכום המבוקש לשנת "&amp;C1</f>
        <v>סכום תמיכה מומלץ לאחר חלוקת קיזוזים והגבלה לסכום המבוקש לשנת 2018</v>
      </c>
      <c r="R30" s="543"/>
      <c r="S30" s="543"/>
      <c r="T30" s="543"/>
      <c r="U30" s="543"/>
      <c r="V30" s="574"/>
    </row>
    <row r="31" spans="2:22" s="116" customFormat="1" ht="225" x14ac:dyDescent="0.25">
      <c r="B31" s="108">
        <f ca="1">IF(C31="","",ROW()-30)</f>
        <v>1</v>
      </c>
      <c r="C31" s="109" t="str">
        <f ca="1">IF('תנאי סף'!F31="","",'תנאי סף'!F31)</f>
        <v>פאול בן חיים</v>
      </c>
      <c r="D31" s="110">
        <v>1001007799</v>
      </c>
      <c r="E31" s="110">
        <v>40000415</v>
      </c>
      <c r="F31" s="110">
        <v>580064103</v>
      </c>
      <c r="G31" s="425" t="s">
        <v>333</v>
      </c>
      <c r="H31" s="425" t="s">
        <v>336</v>
      </c>
      <c r="I31" s="112">
        <v>20000</v>
      </c>
      <c r="J31" s="112">
        <v>20000</v>
      </c>
      <c r="K31" s="113">
        <f ca="1">IF(C31="","",'הגבלה לסכום מבוקש (1)'!D31)</f>
        <v>30000</v>
      </c>
      <c r="L31" s="113" t="str">
        <f ca="1">סיכום!H31</f>
        <v/>
      </c>
      <c r="M31" s="114" t="str">
        <f ca="1">IFERROR(L31/J31,"")</f>
        <v/>
      </c>
      <c r="N31" s="113" t="str">
        <f ca="1">'קיזוזים בגין איחורים'!F31</f>
        <v/>
      </c>
      <c r="O31" s="115">
        <f ca="1">IF(B31="","",'קיזוזים- החלטות ועדה'!E31)</f>
        <v>0</v>
      </c>
      <c r="P31" s="113" t="str">
        <f ca="1">'קיזוזים- החלטות ועדה'!G31</f>
        <v/>
      </c>
      <c r="Q31" s="115" t="str">
        <f ca="1">'הגבלה לסכום מבוקש (2)'!W31</f>
        <v/>
      </c>
      <c r="R31" s="111" t="s">
        <v>343</v>
      </c>
      <c r="S31" s="111" t="s">
        <v>344</v>
      </c>
      <c r="T31" s="111"/>
      <c r="U31" s="111" t="s">
        <v>346</v>
      </c>
      <c r="V31" s="425" t="s">
        <v>389</v>
      </c>
    </row>
    <row r="32" spans="2:22" ht="29.25" customHeight="1" x14ac:dyDescent="0.2">
      <c r="B32" s="108">
        <f t="shared" ref="B32:B95" ca="1" si="0">IF(C32="","",ROW()-30)</f>
        <v>2</v>
      </c>
      <c r="C32" s="109" t="str">
        <f ca="1">IF('תנאי סף'!F32="","",'תנאי סף'!F32)</f>
        <v>פנינה זלמצן כ"ס</v>
      </c>
      <c r="D32" s="110">
        <v>1001014606</v>
      </c>
      <c r="E32" s="110">
        <v>20000227</v>
      </c>
      <c r="F32" s="110">
        <v>500269006</v>
      </c>
      <c r="G32" s="425" t="s">
        <v>334</v>
      </c>
      <c r="H32" s="425" t="s">
        <v>337</v>
      </c>
      <c r="I32" s="112">
        <v>22000</v>
      </c>
      <c r="J32" s="112">
        <v>25816</v>
      </c>
      <c r="K32" s="113">
        <f ca="1">IF(C32="","",'הגבלה לסכום מבוקש (1)'!D32)</f>
        <v>80000</v>
      </c>
      <c r="L32" s="113">
        <f ca="1">סיכום!H32</f>
        <v>37829.619437426823</v>
      </c>
      <c r="M32" s="114">
        <f ca="1">IFERROR(L32/J32,"")</f>
        <v>1.4653555716387832</v>
      </c>
      <c r="N32" s="113">
        <f ca="1">'קיזוזים בגין איחורים'!F32</f>
        <v>0</v>
      </c>
      <c r="O32" s="115">
        <f ca="1">IF(B32="","",'קיזוזים- החלטות ועדה'!E32)</f>
        <v>0</v>
      </c>
      <c r="P32" s="113">
        <f ca="1">'קיזוזים- החלטות ועדה'!G32</f>
        <v>80000</v>
      </c>
      <c r="Q32" s="115">
        <f ca="1">'הגבלה לסכום מבוקש (2)'!W32</f>
        <v>80000</v>
      </c>
      <c r="R32" s="111" t="s">
        <v>343</v>
      </c>
      <c r="S32" s="111" t="s">
        <v>345</v>
      </c>
      <c r="T32" s="111"/>
      <c r="U32" s="111" t="s">
        <v>347</v>
      </c>
      <c r="V32" s="425" t="s">
        <v>390</v>
      </c>
    </row>
    <row r="33" spans="2:22" ht="30" x14ac:dyDescent="0.2">
      <c r="B33" s="108">
        <f t="shared" ca="1" si="0"/>
        <v>3</v>
      </c>
      <c r="C33" s="109" t="str">
        <f ca="1">IF('תנאי סף'!F33="","",'תנאי סף'!F33)</f>
        <v>פסנתר לתמיד אשדוד</v>
      </c>
      <c r="D33" s="110">
        <v>1001007531</v>
      </c>
      <c r="E33" s="110">
        <v>40000291</v>
      </c>
      <c r="F33" s="110">
        <v>511757114</v>
      </c>
      <c r="G33" s="425" t="s">
        <v>335</v>
      </c>
      <c r="H33" s="425" t="s">
        <v>338</v>
      </c>
      <c r="I33" s="112">
        <v>22000</v>
      </c>
      <c r="J33" s="112">
        <v>25816</v>
      </c>
      <c r="K33" s="113">
        <f ca="1">IF(C33="","",'הגבלה לסכום מבוקש (1)'!D33)</f>
        <v>70000</v>
      </c>
      <c r="L33" s="113">
        <f ca="1">סיכום!H33</f>
        <v>241338.38056257321</v>
      </c>
      <c r="M33" s="114">
        <f t="shared" ref="M33:M96" ca="1" si="1">IFERROR(L33/J33,"")</f>
        <v>9.3484033375648128</v>
      </c>
      <c r="N33" s="113">
        <f ca="1">'קיזוזים בגין איחורים'!F33</f>
        <v>0</v>
      </c>
      <c r="O33" s="115">
        <f ca="1">IF(B33="","",'קיזוזים- החלטות ועדה'!E33)</f>
        <v>0</v>
      </c>
      <c r="P33" s="113">
        <f ca="1">'קיזוזים- החלטות ועדה'!G33</f>
        <v>70000</v>
      </c>
      <c r="Q33" s="115">
        <f ca="1">'הגבלה לסכום מבוקש (2)'!W33</f>
        <v>70000</v>
      </c>
      <c r="R33" s="111" t="s">
        <v>343</v>
      </c>
      <c r="S33" s="111" t="s">
        <v>344</v>
      </c>
      <c r="T33" s="111"/>
      <c r="U33" s="111" t="s">
        <v>346</v>
      </c>
      <c r="V33" s="425" t="s">
        <v>390</v>
      </c>
    </row>
    <row r="34" spans="2:22" ht="24.75" customHeight="1" x14ac:dyDescent="0.2">
      <c r="B34" s="108">
        <f t="shared" ca="1" si="0"/>
        <v>4</v>
      </c>
      <c r="C34" s="109" t="str">
        <f ca="1">IF('תנאי סף'!F34="","",'תנאי סף'!F34)</f>
        <v>הנבל הישראלי</v>
      </c>
      <c r="D34" s="424"/>
      <c r="E34" s="110"/>
      <c r="F34" s="110"/>
      <c r="G34" s="425"/>
      <c r="H34" s="425"/>
      <c r="I34" s="112"/>
      <c r="J34" s="112"/>
      <c r="K34" s="113">
        <f ca="1">IF(C34="","",'הגבלה לסכום מבוקש (1)'!D34)</f>
        <v>0</v>
      </c>
      <c r="L34" s="113" t="str">
        <f ca="1">סיכום!H34</f>
        <v/>
      </c>
      <c r="M34" s="114" t="str">
        <f t="shared" ca="1" si="1"/>
        <v/>
      </c>
      <c r="N34" s="113" t="str">
        <f ca="1">'קיזוזים בגין איחורים'!F34</f>
        <v/>
      </c>
      <c r="O34" s="115">
        <f ca="1">IF(B34="","",'קיזוזים- החלטות ועדה'!E34)</f>
        <v>0</v>
      </c>
      <c r="P34" s="113" t="str">
        <f ca="1">'קיזוזים- החלטות ועדה'!G34</f>
        <v/>
      </c>
      <c r="Q34" s="115" t="str">
        <f ca="1">'הגבלה לסכום מבוקש (2)'!W34</f>
        <v/>
      </c>
      <c r="R34" s="111"/>
      <c r="S34" s="111"/>
      <c r="T34" s="111"/>
      <c r="U34" s="111"/>
      <c r="V34" s="425" t="s">
        <v>391</v>
      </c>
    </row>
    <row r="35" spans="2:22" ht="60" x14ac:dyDescent="0.2">
      <c r="B35" s="108">
        <f t="shared" ca="1" si="0"/>
        <v>5</v>
      </c>
      <c r="C35" s="109" t="str">
        <f ca="1">IF('תנאי סף'!F35="","",'תנאי סף'!F35)</f>
        <v>הנושפים כ"ס</v>
      </c>
      <c r="D35" s="426">
        <v>1001014612</v>
      </c>
      <c r="E35" s="110">
        <v>20000227</v>
      </c>
      <c r="F35" s="110">
        <v>500269006</v>
      </c>
      <c r="G35" s="425" t="s">
        <v>339</v>
      </c>
      <c r="H35" s="425" t="s">
        <v>340</v>
      </c>
      <c r="I35" s="112">
        <v>0</v>
      </c>
      <c r="J35" s="112">
        <v>0</v>
      </c>
      <c r="K35" s="113">
        <f ca="1">IF(C35="","",'הגבלה לסכום מבוקש (1)'!D35)</f>
        <v>0</v>
      </c>
      <c r="L35" s="113" t="str">
        <f ca="1">סיכום!H35</f>
        <v/>
      </c>
      <c r="M35" s="114" t="str">
        <f t="shared" ca="1" si="1"/>
        <v/>
      </c>
      <c r="N35" s="113" t="str">
        <f ca="1">'קיזוזים בגין איחורים'!F35</f>
        <v/>
      </c>
      <c r="O35" s="115">
        <f ca="1">IF(B35="","",'קיזוזים- החלטות ועדה'!E35)</f>
        <v>0</v>
      </c>
      <c r="P35" s="113" t="str">
        <f ca="1">'קיזוזים- החלטות ועדה'!G35</f>
        <v/>
      </c>
      <c r="Q35" s="115" t="str">
        <f ca="1">'הגבלה לסכום מבוקש (2)'!W35</f>
        <v/>
      </c>
      <c r="R35" s="111"/>
      <c r="S35" s="111"/>
      <c r="T35" s="111"/>
      <c r="U35" s="111"/>
      <c r="V35" s="425" t="s">
        <v>392</v>
      </c>
    </row>
    <row r="36" spans="2:22" ht="30" x14ac:dyDescent="0.2">
      <c r="B36" s="108">
        <f t="shared" ca="1" si="0"/>
        <v>6</v>
      </c>
      <c r="C36" s="109" t="str">
        <f ca="1">IF('תנאי סף'!F36="","",'תנאי סף'!F36)</f>
        <v>תחרות זמרה ונגינה</v>
      </c>
      <c r="D36" s="426">
        <v>1001017711</v>
      </c>
      <c r="E36" s="110">
        <v>40002884</v>
      </c>
      <c r="F36" s="110">
        <v>580269561</v>
      </c>
      <c r="G36" s="425" t="s">
        <v>341</v>
      </c>
      <c r="H36" s="425" t="s">
        <v>342</v>
      </c>
      <c r="I36" s="112">
        <v>0</v>
      </c>
      <c r="J36" s="112">
        <v>0</v>
      </c>
      <c r="K36" s="113">
        <f ca="1">IF(C36="","",'הגבלה לסכום מבוקש (1)'!D36)</f>
        <v>0</v>
      </c>
      <c r="L36" s="113" t="str">
        <f ca="1">סיכום!H36</f>
        <v/>
      </c>
      <c r="M36" s="114" t="str">
        <f t="shared" ca="1" si="1"/>
        <v/>
      </c>
      <c r="N36" s="113" t="str">
        <f ca="1">'קיזוזים בגין איחורים'!F36</f>
        <v/>
      </c>
      <c r="O36" s="115">
        <f ca="1">IF(B36="","",'קיזוזים- החלטות ועדה'!E36)</f>
        <v>0</v>
      </c>
      <c r="P36" s="113" t="str">
        <f ca="1">'קיזוזים- החלטות ועדה'!G36</f>
        <v/>
      </c>
      <c r="Q36" s="115" t="str">
        <f ca="1">'הגבלה לסכום מבוקש (2)'!W36</f>
        <v/>
      </c>
      <c r="R36" s="111"/>
      <c r="S36" s="111"/>
      <c r="T36" s="111"/>
      <c r="U36" s="111"/>
      <c r="V36" s="425" t="s">
        <v>393</v>
      </c>
    </row>
    <row r="37" spans="2:22" ht="15.75" x14ac:dyDescent="0.2">
      <c r="B37" s="108" t="str">
        <f t="shared" ca="1" si="0"/>
        <v/>
      </c>
      <c r="C37" s="109" t="str">
        <f ca="1">IF('תנאי סף'!F37="","",'תנאי סף'!F37)</f>
        <v/>
      </c>
      <c r="D37" s="424"/>
      <c r="E37" s="110"/>
      <c r="F37" s="110"/>
      <c r="G37" s="425"/>
      <c r="H37" s="425"/>
      <c r="I37" s="112"/>
      <c r="J37" s="112"/>
      <c r="K37" s="113" t="str">
        <f ca="1">IF(C37="","",'הגבלה לסכום מבוקש (1)'!D37)</f>
        <v/>
      </c>
      <c r="L37" s="113" t="str">
        <f ca="1">סיכום!H37</f>
        <v/>
      </c>
      <c r="M37" s="114" t="str">
        <f t="shared" ca="1" si="1"/>
        <v/>
      </c>
      <c r="N37" s="113" t="str">
        <f ca="1">'קיזוזים בגין איחורים'!F37</f>
        <v/>
      </c>
      <c r="O37" s="115" t="str">
        <f ca="1">IF(B37="","",'קיזוזים- החלטות ועדה'!E37)</f>
        <v/>
      </c>
      <c r="P37" s="113" t="str">
        <f ca="1">'קיזוזים- החלטות ועדה'!G37</f>
        <v/>
      </c>
      <c r="Q37" s="115" t="str">
        <f ca="1">'הגבלה לסכום מבוקש (2)'!W37</f>
        <v/>
      </c>
      <c r="R37" s="111"/>
      <c r="S37" s="111"/>
      <c r="T37" s="111"/>
      <c r="U37" s="111"/>
      <c r="V37" s="425"/>
    </row>
    <row r="38" spans="2:22" ht="15.75" x14ac:dyDescent="0.2">
      <c r="B38" s="108" t="str">
        <f t="shared" ca="1" si="0"/>
        <v/>
      </c>
      <c r="C38" s="109" t="str">
        <f ca="1">IF('תנאי סף'!F38="","",'תנאי סף'!F38)</f>
        <v/>
      </c>
      <c r="D38" s="426"/>
      <c r="E38" s="110"/>
      <c r="F38" s="110"/>
      <c r="G38" s="425"/>
      <c r="H38" s="425"/>
      <c r="I38" s="112"/>
      <c r="J38" s="112"/>
      <c r="K38" s="113" t="str">
        <f ca="1">IF(C38="","",'הגבלה לסכום מבוקש (1)'!D38)</f>
        <v/>
      </c>
      <c r="L38" s="113" t="str">
        <f ca="1">סיכום!H38</f>
        <v/>
      </c>
      <c r="M38" s="114" t="str">
        <f t="shared" ca="1" si="1"/>
        <v/>
      </c>
      <c r="N38" s="113" t="str">
        <f ca="1">'קיזוזים בגין איחורים'!F38</f>
        <v/>
      </c>
      <c r="O38" s="115" t="str">
        <f ca="1">IF(B38="","",'קיזוזים- החלטות ועדה'!E38)</f>
        <v/>
      </c>
      <c r="P38" s="113" t="str">
        <f ca="1">'קיזוזים- החלטות ועדה'!G38</f>
        <v/>
      </c>
      <c r="Q38" s="115" t="str">
        <f ca="1">'הגבלה לסכום מבוקש (2)'!W38</f>
        <v/>
      </c>
      <c r="R38" s="111"/>
      <c r="S38" s="111"/>
      <c r="T38" s="111"/>
      <c r="U38" s="111"/>
      <c r="V38" s="425"/>
    </row>
    <row r="39" spans="2:22" ht="15.75" x14ac:dyDescent="0.2">
      <c r="B39" s="108" t="str">
        <f t="shared" ca="1" si="0"/>
        <v/>
      </c>
      <c r="C39" s="109" t="str">
        <f ca="1">IF('תנאי סף'!F39="","",'תנאי סף'!F39)</f>
        <v/>
      </c>
      <c r="D39" s="110"/>
      <c r="E39" s="110"/>
      <c r="F39" s="110"/>
      <c r="G39" s="425"/>
      <c r="H39" s="425"/>
      <c r="I39" s="112"/>
      <c r="J39" s="112"/>
      <c r="K39" s="113" t="str">
        <f ca="1">IF(C39="","",'הגבלה לסכום מבוקש (1)'!D39)</f>
        <v/>
      </c>
      <c r="L39" s="113" t="str">
        <f ca="1">סיכום!H39</f>
        <v/>
      </c>
      <c r="M39" s="114" t="str">
        <f t="shared" ca="1" si="1"/>
        <v/>
      </c>
      <c r="N39" s="113" t="str">
        <f ca="1">'קיזוזים בגין איחורים'!F39</f>
        <v/>
      </c>
      <c r="O39" s="115" t="str">
        <f ca="1">IF(B39="","",'קיזוזים- החלטות ועדה'!E39)</f>
        <v/>
      </c>
      <c r="P39" s="113" t="str">
        <f ca="1">'קיזוזים- החלטות ועדה'!G39</f>
        <v/>
      </c>
      <c r="Q39" s="115" t="str">
        <f ca="1">'הגבלה לסכום מבוקש (2)'!W39</f>
        <v/>
      </c>
      <c r="R39" s="111"/>
      <c r="S39" s="111"/>
      <c r="T39" s="111"/>
      <c r="U39" s="111"/>
      <c r="V39" s="425"/>
    </row>
    <row r="40" spans="2:22" ht="16.5" thickBot="1" x14ac:dyDescent="0.25">
      <c r="B40" s="108" t="str">
        <f t="shared" ca="1" si="0"/>
        <v/>
      </c>
      <c r="C40" s="109" t="str">
        <f ca="1">IF('תנאי סף'!F40="","",'תנאי סף'!F40)</f>
        <v/>
      </c>
      <c r="D40" s="110"/>
      <c r="E40" s="110"/>
      <c r="F40" s="110"/>
      <c r="G40" s="425"/>
      <c r="H40" s="425"/>
      <c r="I40" s="112"/>
      <c r="J40" s="112"/>
      <c r="K40" s="113" t="str">
        <f ca="1">IF(C40="","",'הגבלה לסכום מבוקש (1)'!D40)</f>
        <v/>
      </c>
      <c r="L40" s="113" t="str">
        <f ca="1">סיכום!H40</f>
        <v/>
      </c>
      <c r="M40" s="114" t="str">
        <f t="shared" ca="1" si="1"/>
        <v/>
      </c>
      <c r="N40" s="113" t="str">
        <f ca="1">'קיזוזים בגין איחורים'!F40</f>
        <v/>
      </c>
      <c r="O40" s="115" t="str">
        <f ca="1">IF(B40="","",'קיזוזים- החלטות ועדה'!E40)</f>
        <v/>
      </c>
      <c r="P40" s="113" t="str">
        <f ca="1">'קיזוזים- החלטות ועדה'!G40</f>
        <v/>
      </c>
      <c r="Q40" s="115" t="str">
        <f ca="1">'הגבלה לסכום מבוקש (2)'!W40</f>
        <v/>
      </c>
      <c r="R40" s="111"/>
      <c r="S40" s="111"/>
      <c r="T40" s="111"/>
      <c r="U40" s="111"/>
      <c r="V40" s="425"/>
    </row>
    <row r="41" spans="2:22" ht="15.75" hidden="1" x14ac:dyDescent="0.2">
      <c r="B41" s="108" t="str">
        <f t="shared" si="0"/>
        <v/>
      </c>
      <c r="C41" s="109" t="str">
        <f>IF('תנאי סף'!F41="","",'תנאי סף'!F41)</f>
        <v/>
      </c>
      <c r="D41" s="110"/>
      <c r="E41" s="110"/>
      <c r="F41" s="110"/>
      <c r="G41" s="110"/>
      <c r="H41" s="111"/>
      <c r="I41" s="112"/>
      <c r="J41" s="112"/>
      <c r="K41" s="113" t="str">
        <f>IF(C41="","",'הגבלה לסכום מבוקש (1)'!D41)</f>
        <v/>
      </c>
      <c r="L41" s="113" t="str">
        <f>סיכום!H41</f>
        <v/>
      </c>
      <c r="M41" s="114" t="str">
        <f t="shared" si="1"/>
        <v/>
      </c>
      <c r="N41" s="113" t="str">
        <f>'קיזוזים בגין איחורים'!F41</f>
        <v/>
      </c>
      <c r="O41" s="115" t="str">
        <f>IF(B41="","",'קיזוזים- החלטות ועדה'!E41)</f>
        <v/>
      </c>
      <c r="P41" s="113" t="str">
        <f>'קיזוזים- החלטות ועדה'!G41</f>
        <v/>
      </c>
      <c r="Q41" s="115" t="str">
        <f>'הגבלה לסכום מבוקש (2)'!W41</f>
        <v/>
      </c>
      <c r="R41" s="111"/>
      <c r="S41" s="111"/>
      <c r="T41" s="111"/>
      <c r="U41" s="111"/>
      <c r="V41" s="425"/>
    </row>
    <row r="42" spans="2:22" ht="15.75" hidden="1" x14ac:dyDescent="0.2">
      <c r="B42" s="108" t="str">
        <f t="shared" si="0"/>
        <v/>
      </c>
      <c r="C42" s="109" t="str">
        <f>IF('תנאי סף'!F42="","",'תנאי סף'!F42)</f>
        <v/>
      </c>
      <c r="D42" s="110"/>
      <c r="E42" s="110"/>
      <c r="F42" s="110"/>
      <c r="G42" s="110"/>
      <c r="H42" s="111"/>
      <c r="I42" s="112"/>
      <c r="J42" s="112"/>
      <c r="K42" s="113" t="str">
        <f>IF(C42="","",'הגבלה לסכום מבוקש (1)'!D42)</f>
        <v/>
      </c>
      <c r="L42" s="113" t="str">
        <f>סיכום!H42</f>
        <v/>
      </c>
      <c r="M42" s="114" t="str">
        <f t="shared" si="1"/>
        <v/>
      </c>
      <c r="N42" s="113" t="str">
        <f>'קיזוזים בגין איחורים'!F42</f>
        <v/>
      </c>
      <c r="O42" s="115" t="str">
        <f>IF(B42="","",'קיזוזים- החלטות ועדה'!E42)</f>
        <v/>
      </c>
      <c r="P42" s="113" t="str">
        <f>'קיזוזים- החלטות ועדה'!G42</f>
        <v/>
      </c>
      <c r="Q42" s="115" t="str">
        <f>'הגבלה לסכום מבוקש (2)'!W42</f>
        <v/>
      </c>
      <c r="R42" s="111"/>
      <c r="S42" s="111"/>
      <c r="T42" s="111"/>
      <c r="U42" s="111"/>
      <c r="V42" s="425"/>
    </row>
    <row r="43" spans="2:22" ht="15.75" hidden="1" x14ac:dyDescent="0.2">
      <c r="B43" s="108" t="str">
        <f t="shared" si="0"/>
        <v/>
      </c>
      <c r="C43" s="109" t="str">
        <f>IF('תנאי סף'!F43="","",'תנאי סף'!F43)</f>
        <v/>
      </c>
      <c r="D43" s="110"/>
      <c r="E43" s="110"/>
      <c r="F43" s="110"/>
      <c r="G43" s="110"/>
      <c r="H43" s="111"/>
      <c r="I43" s="112"/>
      <c r="J43" s="112"/>
      <c r="K43" s="113" t="str">
        <f>IF(C43="","",'הגבלה לסכום מבוקש (1)'!D43)</f>
        <v/>
      </c>
      <c r="L43" s="113" t="str">
        <f>סיכום!H43</f>
        <v/>
      </c>
      <c r="M43" s="114" t="str">
        <f t="shared" si="1"/>
        <v/>
      </c>
      <c r="N43" s="113" t="str">
        <f>'קיזוזים בגין איחורים'!F43</f>
        <v/>
      </c>
      <c r="O43" s="115" t="str">
        <f>IF(B43="","",'קיזוזים- החלטות ועדה'!E43)</f>
        <v/>
      </c>
      <c r="P43" s="113" t="str">
        <f>'קיזוזים- החלטות ועדה'!G43</f>
        <v/>
      </c>
      <c r="Q43" s="115" t="str">
        <f>'הגבלה לסכום מבוקש (2)'!W43</f>
        <v/>
      </c>
      <c r="R43" s="111"/>
      <c r="S43" s="111"/>
      <c r="T43" s="111"/>
      <c r="U43" s="111"/>
      <c r="V43" s="425"/>
    </row>
    <row r="44" spans="2:22" ht="15.75" hidden="1" x14ac:dyDescent="0.2">
      <c r="B44" s="108" t="str">
        <f t="shared" si="0"/>
        <v/>
      </c>
      <c r="C44" s="109" t="str">
        <f>IF('תנאי סף'!F44="","",'תנאי סף'!F44)</f>
        <v/>
      </c>
      <c r="D44" s="110"/>
      <c r="E44" s="110"/>
      <c r="F44" s="110"/>
      <c r="G44" s="110"/>
      <c r="H44" s="111"/>
      <c r="I44" s="112"/>
      <c r="J44" s="112"/>
      <c r="K44" s="113" t="str">
        <f>IF(C44="","",'הגבלה לסכום מבוקש (1)'!D44)</f>
        <v/>
      </c>
      <c r="L44" s="113" t="str">
        <f>סיכום!H44</f>
        <v/>
      </c>
      <c r="M44" s="114" t="str">
        <f t="shared" si="1"/>
        <v/>
      </c>
      <c r="N44" s="113" t="str">
        <f>'קיזוזים בגין איחורים'!F44</f>
        <v/>
      </c>
      <c r="O44" s="115" t="str">
        <f>IF(B44="","",'קיזוזים- החלטות ועדה'!E44)</f>
        <v/>
      </c>
      <c r="P44" s="113" t="str">
        <f>'קיזוזים- החלטות ועדה'!G44</f>
        <v/>
      </c>
      <c r="Q44" s="115" t="str">
        <f>'הגבלה לסכום מבוקש (2)'!W44</f>
        <v/>
      </c>
      <c r="R44" s="111"/>
      <c r="S44" s="111"/>
      <c r="T44" s="111"/>
      <c r="U44" s="111"/>
      <c r="V44" s="425"/>
    </row>
    <row r="45" spans="2:22" ht="15.75" hidden="1" x14ac:dyDescent="0.2">
      <c r="B45" s="108" t="str">
        <f t="shared" si="0"/>
        <v/>
      </c>
      <c r="C45" s="109" t="str">
        <f>IF('תנאי סף'!F45="","",'תנאי סף'!F45)</f>
        <v/>
      </c>
      <c r="D45" s="110"/>
      <c r="E45" s="110"/>
      <c r="F45" s="110"/>
      <c r="G45" s="110"/>
      <c r="H45" s="111"/>
      <c r="I45" s="112"/>
      <c r="J45" s="112"/>
      <c r="K45" s="113" t="str">
        <f>IF(C45="","",'הגבלה לסכום מבוקש (1)'!D45)</f>
        <v/>
      </c>
      <c r="L45" s="113" t="str">
        <f>סיכום!H45</f>
        <v/>
      </c>
      <c r="M45" s="114" t="str">
        <f t="shared" si="1"/>
        <v/>
      </c>
      <c r="N45" s="113" t="str">
        <f>'קיזוזים בגין איחורים'!F45</f>
        <v/>
      </c>
      <c r="O45" s="115" t="str">
        <f>IF(B45="","",'קיזוזים- החלטות ועדה'!E45)</f>
        <v/>
      </c>
      <c r="P45" s="113" t="str">
        <f>'קיזוזים- החלטות ועדה'!G45</f>
        <v/>
      </c>
      <c r="Q45" s="115" t="str">
        <f>'הגבלה לסכום מבוקש (2)'!W45</f>
        <v/>
      </c>
      <c r="R45" s="111"/>
      <c r="S45" s="111"/>
      <c r="T45" s="111"/>
      <c r="U45" s="111"/>
      <c r="V45" s="425"/>
    </row>
    <row r="46" spans="2:22" ht="15.75" hidden="1" x14ac:dyDescent="0.2">
      <c r="B46" s="108" t="str">
        <f t="shared" si="0"/>
        <v/>
      </c>
      <c r="C46" s="109" t="str">
        <f>IF('תנאי סף'!F46="","",'תנאי סף'!F46)</f>
        <v/>
      </c>
      <c r="D46" s="110"/>
      <c r="E46" s="110"/>
      <c r="F46" s="110"/>
      <c r="G46" s="110"/>
      <c r="H46" s="111"/>
      <c r="I46" s="112"/>
      <c r="J46" s="112"/>
      <c r="K46" s="113" t="str">
        <f>IF(C46="","",'הגבלה לסכום מבוקש (1)'!D46)</f>
        <v/>
      </c>
      <c r="L46" s="113" t="str">
        <f>סיכום!H46</f>
        <v/>
      </c>
      <c r="M46" s="114" t="str">
        <f t="shared" si="1"/>
        <v/>
      </c>
      <c r="N46" s="113" t="str">
        <f>'קיזוזים בגין איחורים'!F46</f>
        <v/>
      </c>
      <c r="O46" s="115" t="str">
        <f>IF(B46="","",'קיזוזים- החלטות ועדה'!E46)</f>
        <v/>
      </c>
      <c r="P46" s="113" t="str">
        <f>'קיזוזים- החלטות ועדה'!G46</f>
        <v/>
      </c>
      <c r="Q46" s="115" t="str">
        <f>'הגבלה לסכום מבוקש (2)'!W46</f>
        <v/>
      </c>
      <c r="R46" s="111"/>
      <c r="S46" s="111"/>
      <c r="T46" s="111"/>
      <c r="U46" s="111"/>
      <c r="V46" s="425"/>
    </row>
    <row r="47" spans="2:22" ht="15.75" hidden="1" x14ac:dyDescent="0.2">
      <c r="B47" s="108" t="str">
        <f t="shared" si="0"/>
        <v/>
      </c>
      <c r="C47" s="109" t="str">
        <f>IF('תנאי סף'!F47="","",'תנאי סף'!F47)</f>
        <v/>
      </c>
      <c r="D47" s="110"/>
      <c r="E47" s="110"/>
      <c r="F47" s="110"/>
      <c r="G47" s="110"/>
      <c r="H47" s="111"/>
      <c r="I47" s="112"/>
      <c r="J47" s="112"/>
      <c r="K47" s="113" t="str">
        <f>IF(C47="","",'הגבלה לסכום מבוקש (1)'!D47)</f>
        <v/>
      </c>
      <c r="L47" s="113" t="str">
        <f>סיכום!H47</f>
        <v/>
      </c>
      <c r="M47" s="114" t="str">
        <f t="shared" si="1"/>
        <v/>
      </c>
      <c r="N47" s="113" t="str">
        <f>'קיזוזים בגין איחורים'!F47</f>
        <v/>
      </c>
      <c r="O47" s="115" t="str">
        <f>IF(B47="","",'קיזוזים- החלטות ועדה'!E47)</f>
        <v/>
      </c>
      <c r="P47" s="113" t="str">
        <f>'קיזוזים- החלטות ועדה'!G47</f>
        <v/>
      </c>
      <c r="Q47" s="115" t="str">
        <f>'הגבלה לסכום מבוקש (2)'!W47</f>
        <v/>
      </c>
      <c r="R47" s="111"/>
      <c r="S47" s="111"/>
      <c r="T47" s="111"/>
      <c r="U47" s="111"/>
      <c r="V47" s="425"/>
    </row>
    <row r="48" spans="2:22" ht="15.75" hidden="1" x14ac:dyDescent="0.2">
      <c r="B48" s="108" t="str">
        <f t="shared" si="0"/>
        <v/>
      </c>
      <c r="C48" s="109" t="str">
        <f>IF('תנאי סף'!F48="","",'תנאי סף'!F48)</f>
        <v/>
      </c>
      <c r="D48" s="110"/>
      <c r="E48" s="110"/>
      <c r="F48" s="110"/>
      <c r="G48" s="110"/>
      <c r="H48" s="111"/>
      <c r="I48" s="112"/>
      <c r="J48" s="112"/>
      <c r="K48" s="113" t="str">
        <f>IF(C48="","",'הגבלה לסכום מבוקש (1)'!D48)</f>
        <v/>
      </c>
      <c r="L48" s="113" t="str">
        <f>סיכום!H48</f>
        <v/>
      </c>
      <c r="M48" s="114" t="str">
        <f t="shared" si="1"/>
        <v/>
      </c>
      <c r="N48" s="113" t="str">
        <f>'קיזוזים בגין איחורים'!F48</f>
        <v/>
      </c>
      <c r="O48" s="115" t="str">
        <f>IF(B48="","",'קיזוזים- החלטות ועדה'!E48)</f>
        <v/>
      </c>
      <c r="P48" s="113" t="str">
        <f>'קיזוזים- החלטות ועדה'!G48</f>
        <v/>
      </c>
      <c r="Q48" s="115" t="str">
        <f>'הגבלה לסכום מבוקש (2)'!W48</f>
        <v/>
      </c>
      <c r="R48" s="111"/>
      <c r="S48" s="111"/>
      <c r="T48" s="111"/>
      <c r="U48" s="111"/>
      <c r="V48" s="425"/>
    </row>
    <row r="49" spans="2:22" ht="15.75" hidden="1" x14ac:dyDescent="0.2">
      <c r="B49" s="108" t="str">
        <f t="shared" si="0"/>
        <v/>
      </c>
      <c r="C49" s="109" t="str">
        <f>IF('תנאי סף'!F49="","",'תנאי סף'!F49)</f>
        <v/>
      </c>
      <c r="D49" s="110"/>
      <c r="E49" s="110"/>
      <c r="F49" s="110"/>
      <c r="G49" s="110"/>
      <c r="H49" s="111"/>
      <c r="I49" s="112"/>
      <c r="J49" s="112"/>
      <c r="K49" s="113" t="str">
        <f>IF(C49="","",'הגבלה לסכום מבוקש (1)'!D49)</f>
        <v/>
      </c>
      <c r="L49" s="113" t="str">
        <f>סיכום!H49</f>
        <v/>
      </c>
      <c r="M49" s="114" t="str">
        <f t="shared" si="1"/>
        <v/>
      </c>
      <c r="N49" s="113" t="str">
        <f>'קיזוזים בגין איחורים'!F49</f>
        <v/>
      </c>
      <c r="O49" s="115" t="str">
        <f>IF(B49="","",'קיזוזים- החלטות ועדה'!E49)</f>
        <v/>
      </c>
      <c r="P49" s="113" t="str">
        <f>'קיזוזים- החלטות ועדה'!G49</f>
        <v/>
      </c>
      <c r="Q49" s="115" t="str">
        <f>'הגבלה לסכום מבוקש (2)'!W49</f>
        <v/>
      </c>
      <c r="R49" s="111"/>
      <c r="S49" s="111"/>
      <c r="T49" s="111"/>
      <c r="U49" s="111"/>
      <c r="V49" s="425"/>
    </row>
    <row r="50" spans="2:22" ht="15.75" hidden="1" x14ac:dyDescent="0.2">
      <c r="B50" s="108" t="str">
        <f t="shared" si="0"/>
        <v/>
      </c>
      <c r="C50" s="109" t="str">
        <f>IF('תנאי סף'!F50="","",'תנאי סף'!F50)</f>
        <v/>
      </c>
      <c r="D50" s="110"/>
      <c r="E50" s="110"/>
      <c r="F50" s="110"/>
      <c r="G50" s="110"/>
      <c r="H50" s="111"/>
      <c r="I50" s="112"/>
      <c r="J50" s="112"/>
      <c r="K50" s="113" t="str">
        <f>IF(C50="","",'הגבלה לסכום מבוקש (1)'!D50)</f>
        <v/>
      </c>
      <c r="L50" s="113" t="str">
        <f>סיכום!H50</f>
        <v/>
      </c>
      <c r="M50" s="114" t="str">
        <f t="shared" si="1"/>
        <v/>
      </c>
      <c r="N50" s="113" t="str">
        <f>'קיזוזים בגין איחורים'!F50</f>
        <v/>
      </c>
      <c r="O50" s="115" t="str">
        <f>IF(B50="","",'קיזוזים- החלטות ועדה'!E50)</f>
        <v/>
      </c>
      <c r="P50" s="113" t="str">
        <f>'קיזוזים- החלטות ועדה'!G50</f>
        <v/>
      </c>
      <c r="Q50" s="115" t="str">
        <f>'הגבלה לסכום מבוקש (2)'!W50</f>
        <v/>
      </c>
      <c r="R50" s="111"/>
      <c r="S50" s="111"/>
      <c r="T50" s="111"/>
      <c r="U50" s="111"/>
      <c r="V50" s="425"/>
    </row>
    <row r="51" spans="2:22" ht="15.75" hidden="1" x14ac:dyDescent="0.2">
      <c r="B51" s="108" t="str">
        <f t="shared" si="0"/>
        <v/>
      </c>
      <c r="C51" s="109" t="str">
        <f>IF('תנאי סף'!F51="","",'תנאי סף'!F51)</f>
        <v/>
      </c>
      <c r="D51" s="110"/>
      <c r="E51" s="110"/>
      <c r="F51" s="110"/>
      <c r="G51" s="110"/>
      <c r="H51" s="111"/>
      <c r="I51" s="112"/>
      <c r="J51" s="112"/>
      <c r="K51" s="113" t="str">
        <f>IF(C51="","",'הגבלה לסכום מבוקש (1)'!D51)</f>
        <v/>
      </c>
      <c r="L51" s="113" t="str">
        <f>סיכום!H51</f>
        <v/>
      </c>
      <c r="M51" s="114" t="str">
        <f t="shared" si="1"/>
        <v/>
      </c>
      <c r="N51" s="113" t="str">
        <f>'קיזוזים בגין איחורים'!F51</f>
        <v/>
      </c>
      <c r="O51" s="115" t="str">
        <f>IF(B51="","",'קיזוזים- החלטות ועדה'!E51)</f>
        <v/>
      </c>
      <c r="P51" s="113" t="str">
        <f>'קיזוזים- החלטות ועדה'!G51</f>
        <v/>
      </c>
      <c r="Q51" s="115" t="str">
        <f>'הגבלה לסכום מבוקש (2)'!W51</f>
        <v/>
      </c>
      <c r="R51" s="111"/>
      <c r="S51" s="111"/>
      <c r="T51" s="111"/>
      <c r="U51" s="111"/>
      <c r="V51" s="425"/>
    </row>
    <row r="52" spans="2:22" ht="15.75" hidden="1" x14ac:dyDescent="0.2">
      <c r="B52" s="108" t="str">
        <f t="shared" si="0"/>
        <v/>
      </c>
      <c r="C52" s="109" t="str">
        <f>IF('תנאי סף'!F52="","",'תנאי סף'!F52)</f>
        <v/>
      </c>
      <c r="D52" s="110"/>
      <c r="E52" s="110"/>
      <c r="F52" s="110"/>
      <c r="G52" s="110"/>
      <c r="H52" s="111"/>
      <c r="I52" s="112"/>
      <c r="J52" s="112"/>
      <c r="K52" s="113" t="str">
        <f>IF(C52="","",'הגבלה לסכום מבוקש (1)'!D52)</f>
        <v/>
      </c>
      <c r="L52" s="113" t="str">
        <f>סיכום!H52</f>
        <v/>
      </c>
      <c r="M52" s="114" t="str">
        <f t="shared" si="1"/>
        <v/>
      </c>
      <c r="N52" s="113" t="str">
        <f>'קיזוזים בגין איחורים'!F52</f>
        <v/>
      </c>
      <c r="O52" s="115" t="str">
        <f>IF(B52="","",'קיזוזים- החלטות ועדה'!E52)</f>
        <v/>
      </c>
      <c r="P52" s="113" t="str">
        <f>'קיזוזים- החלטות ועדה'!G52</f>
        <v/>
      </c>
      <c r="Q52" s="115" t="str">
        <f>'הגבלה לסכום מבוקש (2)'!W52</f>
        <v/>
      </c>
      <c r="R52" s="111"/>
      <c r="S52" s="111"/>
      <c r="T52" s="111"/>
      <c r="U52" s="111"/>
      <c r="V52" s="425"/>
    </row>
    <row r="53" spans="2:22" ht="15.75" hidden="1" x14ac:dyDescent="0.2">
      <c r="B53" s="108" t="str">
        <f t="shared" si="0"/>
        <v/>
      </c>
      <c r="C53" s="109" t="str">
        <f>IF('תנאי סף'!F53="","",'תנאי סף'!F53)</f>
        <v/>
      </c>
      <c r="D53" s="110"/>
      <c r="E53" s="110"/>
      <c r="F53" s="110"/>
      <c r="G53" s="110"/>
      <c r="H53" s="111"/>
      <c r="I53" s="112"/>
      <c r="J53" s="112"/>
      <c r="K53" s="113" t="str">
        <f>IF(C53="","",'הגבלה לסכום מבוקש (1)'!D53)</f>
        <v/>
      </c>
      <c r="L53" s="113" t="str">
        <f>סיכום!H53</f>
        <v/>
      </c>
      <c r="M53" s="114" t="str">
        <f t="shared" si="1"/>
        <v/>
      </c>
      <c r="N53" s="113" t="str">
        <f>'קיזוזים בגין איחורים'!F53</f>
        <v/>
      </c>
      <c r="O53" s="115" t="str">
        <f>IF(B53="","",'קיזוזים- החלטות ועדה'!E53)</f>
        <v/>
      </c>
      <c r="P53" s="113" t="str">
        <f>'קיזוזים- החלטות ועדה'!G53</f>
        <v/>
      </c>
      <c r="Q53" s="115" t="str">
        <f>'הגבלה לסכום מבוקש (2)'!W53</f>
        <v/>
      </c>
      <c r="R53" s="111"/>
      <c r="S53" s="111"/>
      <c r="T53" s="111"/>
      <c r="U53" s="111"/>
      <c r="V53" s="425"/>
    </row>
    <row r="54" spans="2:22" ht="15.75" hidden="1" x14ac:dyDescent="0.2">
      <c r="B54" s="108" t="str">
        <f t="shared" si="0"/>
        <v/>
      </c>
      <c r="C54" s="109" t="str">
        <f>IF('תנאי סף'!F54="","",'תנאי סף'!F54)</f>
        <v/>
      </c>
      <c r="D54" s="110"/>
      <c r="E54" s="110"/>
      <c r="F54" s="110"/>
      <c r="G54" s="110"/>
      <c r="H54" s="111"/>
      <c r="I54" s="112"/>
      <c r="J54" s="112"/>
      <c r="K54" s="113" t="str">
        <f>IF(C54="","",'הגבלה לסכום מבוקש (1)'!D54)</f>
        <v/>
      </c>
      <c r="L54" s="113" t="str">
        <f>סיכום!H54</f>
        <v/>
      </c>
      <c r="M54" s="114" t="str">
        <f t="shared" si="1"/>
        <v/>
      </c>
      <c r="N54" s="113" t="str">
        <f>'קיזוזים בגין איחורים'!F54</f>
        <v/>
      </c>
      <c r="O54" s="115" t="str">
        <f>IF(B54="","",'קיזוזים- החלטות ועדה'!E54)</f>
        <v/>
      </c>
      <c r="P54" s="113" t="str">
        <f>'קיזוזים- החלטות ועדה'!G54</f>
        <v/>
      </c>
      <c r="Q54" s="115" t="str">
        <f>'הגבלה לסכום מבוקש (2)'!W54</f>
        <v/>
      </c>
      <c r="R54" s="111"/>
      <c r="S54" s="111"/>
      <c r="T54" s="111"/>
      <c r="U54" s="111"/>
      <c r="V54" s="425"/>
    </row>
    <row r="55" spans="2:22" ht="15.75" hidden="1" x14ac:dyDescent="0.2">
      <c r="B55" s="108" t="str">
        <f t="shared" si="0"/>
        <v/>
      </c>
      <c r="C55" s="109" t="str">
        <f>IF('תנאי סף'!F55="","",'תנאי סף'!F55)</f>
        <v/>
      </c>
      <c r="D55" s="110"/>
      <c r="E55" s="110"/>
      <c r="F55" s="110"/>
      <c r="G55" s="110"/>
      <c r="H55" s="111"/>
      <c r="I55" s="112"/>
      <c r="J55" s="112"/>
      <c r="K55" s="113" t="str">
        <f>IF(C55="","",'הגבלה לסכום מבוקש (1)'!D55)</f>
        <v/>
      </c>
      <c r="L55" s="113" t="str">
        <f>סיכום!H55</f>
        <v/>
      </c>
      <c r="M55" s="114" t="str">
        <f t="shared" si="1"/>
        <v/>
      </c>
      <c r="N55" s="113" t="str">
        <f>'קיזוזים בגין איחורים'!F55</f>
        <v/>
      </c>
      <c r="O55" s="115" t="str">
        <f>IF(B55="","",'קיזוזים- החלטות ועדה'!E55)</f>
        <v/>
      </c>
      <c r="P55" s="113" t="str">
        <f>'קיזוזים- החלטות ועדה'!G55</f>
        <v/>
      </c>
      <c r="Q55" s="115" t="str">
        <f>'הגבלה לסכום מבוקש (2)'!W55</f>
        <v/>
      </c>
      <c r="R55" s="111"/>
      <c r="S55" s="111"/>
      <c r="T55" s="111"/>
      <c r="U55" s="111"/>
      <c r="V55" s="425"/>
    </row>
    <row r="56" spans="2:22" ht="15.75" hidden="1" x14ac:dyDescent="0.2">
      <c r="B56" s="108" t="str">
        <f t="shared" si="0"/>
        <v/>
      </c>
      <c r="C56" s="109" t="str">
        <f>IF('תנאי סף'!F56="","",'תנאי סף'!F56)</f>
        <v/>
      </c>
      <c r="D56" s="110"/>
      <c r="E56" s="110"/>
      <c r="F56" s="110"/>
      <c r="G56" s="110"/>
      <c r="H56" s="111"/>
      <c r="I56" s="112"/>
      <c r="J56" s="112"/>
      <c r="K56" s="113" t="str">
        <f>IF(C56="","",'הגבלה לסכום מבוקש (1)'!D56)</f>
        <v/>
      </c>
      <c r="L56" s="113" t="str">
        <f>סיכום!H56</f>
        <v/>
      </c>
      <c r="M56" s="114" t="str">
        <f t="shared" si="1"/>
        <v/>
      </c>
      <c r="N56" s="113" t="str">
        <f>'קיזוזים בגין איחורים'!F56</f>
        <v/>
      </c>
      <c r="O56" s="115" t="str">
        <f>IF(B56="","",'קיזוזים- החלטות ועדה'!E56)</f>
        <v/>
      </c>
      <c r="P56" s="113" t="str">
        <f>'קיזוזים- החלטות ועדה'!G56</f>
        <v/>
      </c>
      <c r="Q56" s="115" t="str">
        <f>'הגבלה לסכום מבוקש (2)'!W56</f>
        <v/>
      </c>
      <c r="R56" s="111"/>
      <c r="S56" s="111"/>
      <c r="T56" s="111"/>
      <c r="U56" s="111"/>
      <c r="V56" s="425"/>
    </row>
    <row r="57" spans="2:22" ht="15.75" hidden="1" x14ac:dyDescent="0.2">
      <c r="B57" s="108" t="str">
        <f t="shared" si="0"/>
        <v/>
      </c>
      <c r="C57" s="109" t="str">
        <f>IF('תנאי סף'!F57="","",'תנאי סף'!F57)</f>
        <v/>
      </c>
      <c r="D57" s="110"/>
      <c r="E57" s="110"/>
      <c r="F57" s="110"/>
      <c r="G57" s="110"/>
      <c r="H57" s="111"/>
      <c r="I57" s="112"/>
      <c r="J57" s="112"/>
      <c r="K57" s="113" t="str">
        <f>IF(C57="","",'הגבלה לסכום מבוקש (1)'!D57)</f>
        <v/>
      </c>
      <c r="L57" s="113" t="str">
        <f>סיכום!H57</f>
        <v/>
      </c>
      <c r="M57" s="114" t="str">
        <f t="shared" si="1"/>
        <v/>
      </c>
      <c r="N57" s="113" t="str">
        <f>'קיזוזים בגין איחורים'!F57</f>
        <v/>
      </c>
      <c r="O57" s="115" t="str">
        <f>IF(B57="","",'קיזוזים- החלטות ועדה'!E57)</f>
        <v/>
      </c>
      <c r="P57" s="113" t="str">
        <f>'קיזוזים- החלטות ועדה'!G57</f>
        <v/>
      </c>
      <c r="Q57" s="115" t="str">
        <f>'הגבלה לסכום מבוקש (2)'!W57</f>
        <v/>
      </c>
      <c r="R57" s="111"/>
      <c r="S57" s="111"/>
      <c r="T57" s="111"/>
      <c r="U57" s="111"/>
      <c r="V57" s="425"/>
    </row>
    <row r="58" spans="2:22" ht="15.75" hidden="1" x14ac:dyDescent="0.2">
      <c r="B58" s="108" t="str">
        <f t="shared" si="0"/>
        <v/>
      </c>
      <c r="C58" s="109" t="str">
        <f>IF('תנאי סף'!F58="","",'תנאי סף'!F58)</f>
        <v/>
      </c>
      <c r="D58" s="110"/>
      <c r="E58" s="110"/>
      <c r="F58" s="110"/>
      <c r="G58" s="110"/>
      <c r="H58" s="111"/>
      <c r="I58" s="112"/>
      <c r="J58" s="112"/>
      <c r="K58" s="113" t="str">
        <f>IF(C58="","",'הגבלה לסכום מבוקש (1)'!D58)</f>
        <v/>
      </c>
      <c r="L58" s="113" t="str">
        <f>סיכום!H58</f>
        <v/>
      </c>
      <c r="M58" s="114" t="str">
        <f t="shared" si="1"/>
        <v/>
      </c>
      <c r="N58" s="113" t="str">
        <f>'קיזוזים בגין איחורים'!F58</f>
        <v/>
      </c>
      <c r="O58" s="115" t="str">
        <f>IF(B58="","",'קיזוזים- החלטות ועדה'!E58)</f>
        <v/>
      </c>
      <c r="P58" s="113" t="str">
        <f>'קיזוזים- החלטות ועדה'!G58</f>
        <v/>
      </c>
      <c r="Q58" s="115" t="str">
        <f>'הגבלה לסכום מבוקש (2)'!W58</f>
        <v/>
      </c>
      <c r="R58" s="111"/>
      <c r="S58" s="111"/>
      <c r="T58" s="111"/>
      <c r="U58" s="111"/>
      <c r="V58" s="425"/>
    </row>
    <row r="59" spans="2:22" ht="15.75" hidden="1" x14ac:dyDescent="0.2">
      <c r="B59" s="108" t="str">
        <f t="shared" si="0"/>
        <v/>
      </c>
      <c r="C59" s="109" t="str">
        <f>IF('תנאי סף'!F59="","",'תנאי סף'!F59)</f>
        <v/>
      </c>
      <c r="D59" s="110"/>
      <c r="E59" s="110"/>
      <c r="F59" s="110"/>
      <c r="G59" s="110"/>
      <c r="H59" s="111"/>
      <c r="I59" s="112"/>
      <c r="J59" s="112"/>
      <c r="K59" s="113" t="str">
        <f>IF(C59="","",'הגבלה לסכום מבוקש (1)'!D59)</f>
        <v/>
      </c>
      <c r="L59" s="113" t="str">
        <f>סיכום!H59</f>
        <v/>
      </c>
      <c r="M59" s="114" t="str">
        <f t="shared" si="1"/>
        <v/>
      </c>
      <c r="N59" s="113" t="str">
        <f>'קיזוזים בגין איחורים'!F59</f>
        <v/>
      </c>
      <c r="O59" s="115" t="str">
        <f>IF(B59="","",'קיזוזים- החלטות ועדה'!E59)</f>
        <v/>
      </c>
      <c r="P59" s="113" t="str">
        <f>'קיזוזים- החלטות ועדה'!G59</f>
        <v/>
      </c>
      <c r="Q59" s="115" t="str">
        <f>'הגבלה לסכום מבוקש (2)'!W59</f>
        <v/>
      </c>
      <c r="R59" s="111"/>
      <c r="S59" s="111"/>
      <c r="T59" s="111"/>
      <c r="U59" s="111"/>
      <c r="V59" s="425"/>
    </row>
    <row r="60" spans="2:22" ht="15.75" hidden="1" x14ac:dyDescent="0.2">
      <c r="B60" s="108" t="str">
        <f t="shared" si="0"/>
        <v/>
      </c>
      <c r="C60" s="109" t="str">
        <f>IF('תנאי סף'!F60="","",'תנאי סף'!F60)</f>
        <v/>
      </c>
      <c r="D60" s="110"/>
      <c r="E60" s="110"/>
      <c r="F60" s="110"/>
      <c r="G60" s="110"/>
      <c r="H60" s="111"/>
      <c r="I60" s="112"/>
      <c r="J60" s="112"/>
      <c r="K60" s="113" t="str">
        <f>IF(C60="","",'הגבלה לסכום מבוקש (1)'!D60)</f>
        <v/>
      </c>
      <c r="L60" s="113" t="str">
        <f>סיכום!H60</f>
        <v/>
      </c>
      <c r="M60" s="114" t="str">
        <f t="shared" si="1"/>
        <v/>
      </c>
      <c r="N60" s="113" t="str">
        <f>'קיזוזים בגין איחורים'!F60</f>
        <v/>
      </c>
      <c r="O60" s="115" t="str">
        <f>IF(B60="","",'קיזוזים- החלטות ועדה'!E60)</f>
        <v/>
      </c>
      <c r="P60" s="113" t="str">
        <f>'קיזוזים- החלטות ועדה'!G60</f>
        <v/>
      </c>
      <c r="Q60" s="115" t="str">
        <f>'הגבלה לסכום מבוקש (2)'!W60</f>
        <v/>
      </c>
      <c r="R60" s="111"/>
      <c r="S60" s="111"/>
      <c r="T60" s="111"/>
      <c r="U60" s="111"/>
      <c r="V60" s="425"/>
    </row>
    <row r="61" spans="2:22" ht="15.75" hidden="1" x14ac:dyDescent="0.2">
      <c r="B61" s="108" t="str">
        <f t="shared" si="0"/>
        <v/>
      </c>
      <c r="C61" s="109" t="str">
        <f>IF('תנאי סף'!F61="","",'תנאי סף'!F61)</f>
        <v/>
      </c>
      <c r="D61" s="110"/>
      <c r="E61" s="110"/>
      <c r="F61" s="110"/>
      <c r="G61" s="110"/>
      <c r="H61" s="111"/>
      <c r="I61" s="112"/>
      <c r="J61" s="112"/>
      <c r="K61" s="113" t="str">
        <f>IF(C61="","",'הגבלה לסכום מבוקש (1)'!D61)</f>
        <v/>
      </c>
      <c r="L61" s="113" t="str">
        <f>סיכום!H61</f>
        <v/>
      </c>
      <c r="M61" s="114" t="str">
        <f t="shared" si="1"/>
        <v/>
      </c>
      <c r="N61" s="113" t="str">
        <f>'קיזוזים בגין איחורים'!F61</f>
        <v/>
      </c>
      <c r="O61" s="115" t="str">
        <f>IF(B61="","",'קיזוזים- החלטות ועדה'!E61)</f>
        <v/>
      </c>
      <c r="P61" s="113" t="str">
        <f>'קיזוזים- החלטות ועדה'!G61</f>
        <v/>
      </c>
      <c r="Q61" s="115" t="str">
        <f>'הגבלה לסכום מבוקש (2)'!W61</f>
        <v/>
      </c>
      <c r="R61" s="111"/>
      <c r="S61" s="111"/>
      <c r="T61" s="111"/>
      <c r="U61" s="111"/>
      <c r="V61" s="425"/>
    </row>
    <row r="62" spans="2:22" ht="15.75" hidden="1" x14ac:dyDescent="0.2">
      <c r="B62" s="108" t="str">
        <f t="shared" si="0"/>
        <v/>
      </c>
      <c r="C62" s="109" t="str">
        <f>IF('תנאי סף'!F62="","",'תנאי סף'!F62)</f>
        <v/>
      </c>
      <c r="D62" s="110"/>
      <c r="E62" s="110"/>
      <c r="F62" s="110"/>
      <c r="G62" s="110"/>
      <c r="H62" s="111"/>
      <c r="I62" s="112"/>
      <c r="J62" s="112"/>
      <c r="K62" s="113" t="str">
        <f>IF(C62="","",'הגבלה לסכום מבוקש (1)'!D62)</f>
        <v/>
      </c>
      <c r="L62" s="113" t="str">
        <f>סיכום!H62</f>
        <v/>
      </c>
      <c r="M62" s="114" t="str">
        <f t="shared" si="1"/>
        <v/>
      </c>
      <c r="N62" s="113" t="str">
        <f>'קיזוזים בגין איחורים'!F62</f>
        <v/>
      </c>
      <c r="O62" s="115" t="str">
        <f>IF(B62="","",'קיזוזים- החלטות ועדה'!E62)</f>
        <v/>
      </c>
      <c r="P62" s="113" t="str">
        <f>'קיזוזים- החלטות ועדה'!G62</f>
        <v/>
      </c>
      <c r="Q62" s="115" t="str">
        <f>'הגבלה לסכום מבוקש (2)'!W62</f>
        <v/>
      </c>
      <c r="R62" s="111"/>
      <c r="S62" s="111"/>
      <c r="T62" s="111"/>
      <c r="U62" s="111"/>
      <c r="V62" s="425"/>
    </row>
    <row r="63" spans="2:22" ht="15.75" hidden="1" x14ac:dyDescent="0.2">
      <c r="B63" s="108" t="str">
        <f t="shared" si="0"/>
        <v/>
      </c>
      <c r="C63" s="109" t="str">
        <f>IF('תנאי סף'!F63="","",'תנאי סף'!F63)</f>
        <v/>
      </c>
      <c r="D63" s="110"/>
      <c r="E63" s="110"/>
      <c r="F63" s="110"/>
      <c r="G63" s="110"/>
      <c r="H63" s="111"/>
      <c r="I63" s="112"/>
      <c r="J63" s="112"/>
      <c r="K63" s="113" t="str">
        <f>IF(C63="","",'הגבלה לסכום מבוקש (1)'!D63)</f>
        <v/>
      </c>
      <c r="L63" s="113" t="str">
        <f>סיכום!H63</f>
        <v/>
      </c>
      <c r="M63" s="114" t="str">
        <f t="shared" si="1"/>
        <v/>
      </c>
      <c r="N63" s="113" t="str">
        <f>'קיזוזים בגין איחורים'!F63</f>
        <v/>
      </c>
      <c r="O63" s="115" t="str">
        <f>IF(B63="","",'קיזוזים- החלטות ועדה'!E63)</f>
        <v/>
      </c>
      <c r="P63" s="113" t="str">
        <f>'קיזוזים- החלטות ועדה'!G63</f>
        <v/>
      </c>
      <c r="Q63" s="115" t="str">
        <f>'הגבלה לסכום מבוקש (2)'!W63</f>
        <v/>
      </c>
      <c r="R63" s="111"/>
      <c r="S63" s="111"/>
      <c r="T63" s="111"/>
      <c r="U63" s="111"/>
      <c r="V63" s="425"/>
    </row>
    <row r="64" spans="2:22" ht="15.75" hidden="1" x14ac:dyDescent="0.2">
      <c r="B64" s="108" t="str">
        <f t="shared" si="0"/>
        <v/>
      </c>
      <c r="C64" s="109" t="str">
        <f>IF('תנאי סף'!F64="","",'תנאי סף'!F64)</f>
        <v/>
      </c>
      <c r="D64" s="110"/>
      <c r="E64" s="110"/>
      <c r="F64" s="110"/>
      <c r="G64" s="110"/>
      <c r="H64" s="111"/>
      <c r="I64" s="112"/>
      <c r="J64" s="112"/>
      <c r="K64" s="113" t="str">
        <f>IF(C64="","",'הגבלה לסכום מבוקש (1)'!D64)</f>
        <v/>
      </c>
      <c r="L64" s="113" t="str">
        <f>סיכום!H64</f>
        <v/>
      </c>
      <c r="M64" s="114" t="str">
        <f t="shared" si="1"/>
        <v/>
      </c>
      <c r="N64" s="113" t="str">
        <f>'קיזוזים בגין איחורים'!F64</f>
        <v/>
      </c>
      <c r="O64" s="115" t="str">
        <f>IF(B64="","",'קיזוזים- החלטות ועדה'!E64)</f>
        <v/>
      </c>
      <c r="P64" s="113" t="str">
        <f>'קיזוזים- החלטות ועדה'!G64</f>
        <v/>
      </c>
      <c r="Q64" s="115" t="str">
        <f>'הגבלה לסכום מבוקש (2)'!W64</f>
        <v/>
      </c>
      <c r="R64" s="111"/>
      <c r="S64" s="111"/>
      <c r="T64" s="111"/>
      <c r="U64" s="111"/>
      <c r="V64" s="425"/>
    </row>
    <row r="65" spans="2:22" ht="15.75" hidden="1" x14ac:dyDescent="0.2">
      <c r="B65" s="108" t="str">
        <f t="shared" si="0"/>
        <v/>
      </c>
      <c r="C65" s="109" t="str">
        <f>IF('תנאי סף'!F65="","",'תנאי סף'!F65)</f>
        <v/>
      </c>
      <c r="D65" s="110"/>
      <c r="E65" s="110"/>
      <c r="F65" s="110"/>
      <c r="G65" s="110"/>
      <c r="H65" s="111"/>
      <c r="I65" s="112"/>
      <c r="J65" s="112"/>
      <c r="K65" s="113" t="str">
        <f>IF(C65="","",'הגבלה לסכום מבוקש (1)'!D65)</f>
        <v/>
      </c>
      <c r="L65" s="113" t="str">
        <f>סיכום!H65</f>
        <v/>
      </c>
      <c r="M65" s="114" t="str">
        <f t="shared" si="1"/>
        <v/>
      </c>
      <c r="N65" s="113" t="str">
        <f>'קיזוזים בגין איחורים'!F65</f>
        <v/>
      </c>
      <c r="O65" s="115" t="str">
        <f>IF(B65="","",'קיזוזים- החלטות ועדה'!E65)</f>
        <v/>
      </c>
      <c r="P65" s="113" t="str">
        <f>'קיזוזים- החלטות ועדה'!G65</f>
        <v/>
      </c>
      <c r="Q65" s="115" t="str">
        <f>'הגבלה לסכום מבוקש (2)'!W65</f>
        <v/>
      </c>
      <c r="R65" s="111"/>
      <c r="S65" s="111"/>
      <c r="T65" s="111"/>
      <c r="U65" s="111"/>
      <c r="V65" s="425"/>
    </row>
    <row r="66" spans="2:22" ht="15.75" hidden="1" x14ac:dyDescent="0.2">
      <c r="B66" s="108" t="str">
        <f t="shared" si="0"/>
        <v/>
      </c>
      <c r="C66" s="109" t="str">
        <f>IF('תנאי סף'!F66="","",'תנאי סף'!F66)</f>
        <v/>
      </c>
      <c r="D66" s="110"/>
      <c r="E66" s="110"/>
      <c r="F66" s="110"/>
      <c r="G66" s="110"/>
      <c r="H66" s="111"/>
      <c r="I66" s="112"/>
      <c r="J66" s="112"/>
      <c r="K66" s="113" t="str">
        <f>IF(C66="","",'הגבלה לסכום מבוקש (1)'!D66)</f>
        <v/>
      </c>
      <c r="L66" s="113" t="str">
        <f>סיכום!H66</f>
        <v/>
      </c>
      <c r="M66" s="114" t="str">
        <f t="shared" si="1"/>
        <v/>
      </c>
      <c r="N66" s="113" t="str">
        <f>'קיזוזים בגין איחורים'!F66</f>
        <v/>
      </c>
      <c r="O66" s="115" t="str">
        <f>IF(B66="","",'קיזוזים- החלטות ועדה'!E66)</f>
        <v/>
      </c>
      <c r="P66" s="113" t="str">
        <f>'קיזוזים- החלטות ועדה'!G66</f>
        <v/>
      </c>
      <c r="Q66" s="115" t="str">
        <f>'הגבלה לסכום מבוקש (2)'!W66</f>
        <v/>
      </c>
      <c r="R66" s="111"/>
      <c r="S66" s="111"/>
      <c r="T66" s="111"/>
      <c r="U66" s="111"/>
      <c r="V66" s="425"/>
    </row>
    <row r="67" spans="2:22" ht="15.75" hidden="1" x14ac:dyDescent="0.2">
      <c r="B67" s="108" t="str">
        <f t="shared" si="0"/>
        <v/>
      </c>
      <c r="C67" s="109" t="str">
        <f>IF('תנאי סף'!F67="","",'תנאי סף'!F67)</f>
        <v/>
      </c>
      <c r="D67" s="110"/>
      <c r="E67" s="110"/>
      <c r="F67" s="110"/>
      <c r="G67" s="110"/>
      <c r="H67" s="111"/>
      <c r="I67" s="112"/>
      <c r="J67" s="112"/>
      <c r="K67" s="113" t="str">
        <f>IF(C67="","",'הגבלה לסכום מבוקש (1)'!D67)</f>
        <v/>
      </c>
      <c r="L67" s="113" t="str">
        <f>סיכום!H67</f>
        <v/>
      </c>
      <c r="M67" s="114" t="str">
        <f t="shared" si="1"/>
        <v/>
      </c>
      <c r="N67" s="113" t="str">
        <f>'קיזוזים בגין איחורים'!F67</f>
        <v/>
      </c>
      <c r="O67" s="115" t="str">
        <f>IF(B67="","",'קיזוזים- החלטות ועדה'!E67)</f>
        <v/>
      </c>
      <c r="P67" s="113" t="str">
        <f>'קיזוזים- החלטות ועדה'!G67</f>
        <v/>
      </c>
      <c r="Q67" s="115" t="str">
        <f>'הגבלה לסכום מבוקש (2)'!W67</f>
        <v/>
      </c>
      <c r="R67" s="111"/>
      <c r="S67" s="111"/>
      <c r="T67" s="111"/>
      <c r="U67" s="111"/>
      <c r="V67" s="425"/>
    </row>
    <row r="68" spans="2:22" ht="15.75" hidden="1" x14ac:dyDescent="0.2">
      <c r="B68" s="108" t="str">
        <f t="shared" si="0"/>
        <v/>
      </c>
      <c r="C68" s="109" t="str">
        <f>IF('תנאי סף'!F68="","",'תנאי סף'!F68)</f>
        <v/>
      </c>
      <c r="D68" s="110"/>
      <c r="E68" s="110"/>
      <c r="F68" s="110"/>
      <c r="G68" s="110"/>
      <c r="H68" s="111"/>
      <c r="I68" s="112"/>
      <c r="J68" s="112"/>
      <c r="K68" s="113" t="str">
        <f>IF(C68="","",'הגבלה לסכום מבוקש (1)'!D68)</f>
        <v/>
      </c>
      <c r="L68" s="113" t="str">
        <f>סיכום!H68</f>
        <v/>
      </c>
      <c r="M68" s="114" t="str">
        <f t="shared" si="1"/>
        <v/>
      </c>
      <c r="N68" s="113" t="str">
        <f>'קיזוזים בגין איחורים'!F68</f>
        <v/>
      </c>
      <c r="O68" s="115" t="str">
        <f>IF(B68="","",'קיזוזים- החלטות ועדה'!E68)</f>
        <v/>
      </c>
      <c r="P68" s="113" t="str">
        <f>'קיזוזים- החלטות ועדה'!G68</f>
        <v/>
      </c>
      <c r="Q68" s="115" t="str">
        <f>'הגבלה לסכום מבוקש (2)'!W68</f>
        <v/>
      </c>
      <c r="R68" s="111"/>
      <c r="S68" s="111"/>
      <c r="T68" s="111"/>
      <c r="U68" s="111"/>
      <c r="V68" s="425"/>
    </row>
    <row r="69" spans="2:22" ht="15.75" hidden="1" x14ac:dyDescent="0.2">
      <c r="B69" s="108" t="str">
        <f t="shared" si="0"/>
        <v/>
      </c>
      <c r="C69" s="109" t="str">
        <f>IF('תנאי סף'!F69="","",'תנאי סף'!F69)</f>
        <v/>
      </c>
      <c r="D69" s="110"/>
      <c r="E69" s="110"/>
      <c r="F69" s="110"/>
      <c r="G69" s="110"/>
      <c r="H69" s="111"/>
      <c r="I69" s="112"/>
      <c r="J69" s="112"/>
      <c r="K69" s="113" t="str">
        <f>IF(C69="","",'הגבלה לסכום מבוקש (1)'!D69)</f>
        <v/>
      </c>
      <c r="L69" s="113" t="str">
        <f>סיכום!H69</f>
        <v/>
      </c>
      <c r="M69" s="114" t="str">
        <f t="shared" si="1"/>
        <v/>
      </c>
      <c r="N69" s="113" t="str">
        <f>'קיזוזים בגין איחורים'!F69</f>
        <v/>
      </c>
      <c r="O69" s="115" t="str">
        <f>IF(B69="","",'קיזוזים- החלטות ועדה'!E69)</f>
        <v/>
      </c>
      <c r="P69" s="113" t="str">
        <f>'קיזוזים- החלטות ועדה'!G69</f>
        <v/>
      </c>
      <c r="Q69" s="115" t="str">
        <f>'הגבלה לסכום מבוקש (2)'!W69</f>
        <v/>
      </c>
      <c r="R69" s="111"/>
      <c r="S69" s="111"/>
      <c r="T69" s="111"/>
      <c r="U69" s="111"/>
      <c r="V69" s="425"/>
    </row>
    <row r="70" spans="2:22" ht="15.75" hidden="1" x14ac:dyDescent="0.2">
      <c r="B70" s="108" t="str">
        <f t="shared" si="0"/>
        <v/>
      </c>
      <c r="C70" s="109" t="str">
        <f>IF('תנאי סף'!F70="","",'תנאי סף'!F70)</f>
        <v/>
      </c>
      <c r="D70" s="110"/>
      <c r="E70" s="110"/>
      <c r="F70" s="110"/>
      <c r="G70" s="110"/>
      <c r="H70" s="111"/>
      <c r="I70" s="112"/>
      <c r="J70" s="112"/>
      <c r="K70" s="113" t="str">
        <f>IF(C70="","",'הגבלה לסכום מבוקש (1)'!D70)</f>
        <v/>
      </c>
      <c r="L70" s="113" t="str">
        <f>סיכום!H70</f>
        <v/>
      </c>
      <c r="M70" s="114" t="str">
        <f t="shared" si="1"/>
        <v/>
      </c>
      <c r="N70" s="113" t="str">
        <f>'קיזוזים בגין איחורים'!F70</f>
        <v/>
      </c>
      <c r="O70" s="115" t="str">
        <f>IF(B70="","",'קיזוזים- החלטות ועדה'!E70)</f>
        <v/>
      </c>
      <c r="P70" s="113" t="str">
        <f>'קיזוזים- החלטות ועדה'!G70</f>
        <v/>
      </c>
      <c r="Q70" s="115" t="str">
        <f>'הגבלה לסכום מבוקש (2)'!W70</f>
        <v/>
      </c>
      <c r="R70" s="111"/>
      <c r="S70" s="111"/>
      <c r="T70" s="111"/>
      <c r="U70" s="111"/>
      <c r="V70" s="425"/>
    </row>
    <row r="71" spans="2:22" ht="15.75" hidden="1" x14ac:dyDescent="0.2">
      <c r="B71" s="108" t="str">
        <f t="shared" si="0"/>
        <v/>
      </c>
      <c r="C71" s="109" t="str">
        <f>IF('תנאי סף'!F71="","",'תנאי סף'!F71)</f>
        <v/>
      </c>
      <c r="D71" s="110"/>
      <c r="E71" s="110"/>
      <c r="F71" s="110"/>
      <c r="G71" s="110"/>
      <c r="H71" s="111"/>
      <c r="I71" s="112"/>
      <c r="J71" s="112"/>
      <c r="K71" s="113" t="str">
        <f>IF(C71="","",'הגבלה לסכום מבוקש (1)'!D71)</f>
        <v/>
      </c>
      <c r="L71" s="113" t="str">
        <f>סיכום!H71</f>
        <v/>
      </c>
      <c r="M71" s="114" t="str">
        <f t="shared" si="1"/>
        <v/>
      </c>
      <c r="N71" s="113" t="str">
        <f>'קיזוזים בגין איחורים'!F71</f>
        <v/>
      </c>
      <c r="O71" s="115" t="str">
        <f>IF(B71="","",'קיזוזים- החלטות ועדה'!E71)</f>
        <v/>
      </c>
      <c r="P71" s="113" t="str">
        <f>'קיזוזים- החלטות ועדה'!G71</f>
        <v/>
      </c>
      <c r="Q71" s="115" t="str">
        <f>'הגבלה לסכום מבוקש (2)'!W71</f>
        <v/>
      </c>
      <c r="R71" s="111"/>
      <c r="S71" s="111"/>
      <c r="T71" s="111"/>
      <c r="U71" s="111"/>
      <c r="V71" s="425"/>
    </row>
    <row r="72" spans="2:22" ht="15.75" hidden="1" x14ac:dyDescent="0.2">
      <c r="B72" s="108" t="str">
        <f t="shared" si="0"/>
        <v/>
      </c>
      <c r="C72" s="109" t="str">
        <f>IF('תנאי סף'!F72="","",'תנאי סף'!F72)</f>
        <v/>
      </c>
      <c r="D72" s="110"/>
      <c r="E72" s="110"/>
      <c r="F72" s="110"/>
      <c r="G72" s="110"/>
      <c r="H72" s="111"/>
      <c r="I72" s="112"/>
      <c r="J72" s="112"/>
      <c r="K72" s="113" t="str">
        <f>IF(C72="","",'הגבלה לסכום מבוקש (1)'!D72)</f>
        <v/>
      </c>
      <c r="L72" s="113" t="str">
        <f>סיכום!H72</f>
        <v/>
      </c>
      <c r="M72" s="114" t="str">
        <f t="shared" si="1"/>
        <v/>
      </c>
      <c r="N72" s="113" t="str">
        <f>'קיזוזים בגין איחורים'!F72</f>
        <v/>
      </c>
      <c r="O72" s="115" t="str">
        <f>IF(B72="","",'קיזוזים- החלטות ועדה'!E72)</f>
        <v/>
      </c>
      <c r="P72" s="113" t="str">
        <f>'קיזוזים- החלטות ועדה'!G72</f>
        <v/>
      </c>
      <c r="Q72" s="115" t="str">
        <f>'הגבלה לסכום מבוקש (2)'!W72</f>
        <v/>
      </c>
      <c r="R72" s="111"/>
      <c r="S72" s="111"/>
      <c r="T72" s="111"/>
      <c r="U72" s="111"/>
      <c r="V72" s="425"/>
    </row>
    <row r="73" spans="2:22" ht="15.75" hidden="1" x14ac:dyDescent="0.2">
      <c r="B73" s="108" t="str">
        <f t="shared" si="0"/>
        <v/>
      </c>
      <c r="C73" s="109" t="str">
        <f>IF('תנאי סף'!F73="","",'תנאי סף'!F73)</f>
        <v/>
      </c>
      <c r="D73" s="110"/>
      <c r="E73" s="110"/>
      <c r="F73" s="110"/>
      <c r="G73" s="110"/>
      <c r="H73" s="111"/>
      <c r="I73" s="112"/>
      <c r="J73" s="112"/>
      <c r="K73" s="113" t="str">
        <f>IF(C73="","",'הגבלה לסכום מבוקש (1)'!D73)</f>
        <v/>
      </c>
      <c r="L73" s="113" t="str">
        <f>סיכום!H73</f>
        <v/>
      </c>
      <c r="M73" s="114" t="str">
        <f t="shared" si="1"/>
        <v/>
      </c>
      <c r="N73" s="113" t="str">
        <f>'קיזוזים בגין איחורים'!F73</f>
        <v/>
      </c>
      <c r="O73" s="115" t="str">
        <f>IF(B73="","",'קיזוזים- החלטות ועדה'!E73)</f>
        <v/>
      </c>
      <c r="P73" s="113" t="str">
        <f>'קיזוזים- החלטות ועדה'!G73</f>
        <v/>
      </c>
      <c r="Q73" s="115" t="str">
        <f>'הגבלה לסכום מבוקש (2)'!W73</f>
        <v/>
      </c>
      <c r="R73" s="111"/>
      <c r="S73" s="111"/>
      <c r="T73" s="111"/>
      <c r="U73" s="111"/>
      <c r="V73" s="425"/>
    </row>
    <row r="74" spans="2:22" ht="15.75" hidden="1" x14ac:dyDescent="0.2">
      <c r="B74" s="108" t="str">
        <f t="shared" si="0"/>
        <v/>
      </c>
      <c r="C74" s="109" t="str">
        <f>IF('תנאי סף'!F74="","",'תנאי סף'!F74)</f>
        <v/>
      </c>
      <c r="D74" s="110"/>
      <c r="E74" s="110"/>
      <c r="F74" s="110"/>
      <c r="G74" s="110"/>
      <c r="H74" s="111"/>
      <c r="I74" s="112"/>
      <c r="J74" s="112"/>
      <c r="K74" s="113" t="str">
        <f>IF(C74="","",'הגבלה לסכום מבוקש (1)'!D74)</f>
        <v/>
      </c>
      <c r="L74" s="113" t="str">
        <f>סיכום!H74</f>
        <v/>
      </c>
      <c r="M74" s="114" t="str">
        <f t="shared" si="1"/>
        <v/>
      </c>
      <c r="N74" s="113" t="str">
        <f>'קיזוזים בגין איחורים'!F74</f>
        <v/>
      </c>
      <c r="O74" s="115" t="str">
        <f>IF(B74="","",'קיזוזים- החלטות ועדה'!E74)</f>
        <v/>
      </c>
      <c r="P74" s="113" t="str">
        <f>'קיזוזים- החלטות ועדה'!G74</f>
        <v/>
      </c>
      <c r="Q74" s="115" t="str">
        <f>'הגבלה לסכום מבוקש (2)'!W74</f>
        <v/>
      </c>
      <c r="R74" s="111"/>
      <c r="S74" s="111"/>
      <c r="T74" s="111"/>
      <c r="U74" s="111"/>
      <c r="V74" s="425"/>
    </row>
    <row r="75" spans="2:22" ht="15.75" hidden="1" x14ac:dyDescent="0.2">
      <c r="B75" s="108" t="str">
        <f t="shared" si="0"/>
        <v/>
      </c>
      <c r="C75" s="109" t="str">
        <f>IF('תנאי סף'!F75="","",'תנאי סף'!F75)</f>
        <v/>
      </c>
      <c r="D75" s="110"/>
      <c r="E75" s="110"/>
      <c r="F75" s="110"/>
      <c r="G75" s="110"/>
      <c r="H75" s="111"/>
      <c r="I75" s="112"/>
      <c r="J75" s="112"/>
      <c r="K75" s="113" t="str">
        <f>IF(C75="","",'הגבלה לסכום מבוקש (1)'!D75)</f>
        <v/>
      </c>
      <c r="L75" s="113" t="str">
        <f>סיכום!H75</f>
        <v/>
      </c>
      <c r="M75" s="114" t="str">
        <f t="shared" si="1"/>
        <v/>
      </c>
      <c r="N75" s="113" t="str">
        <f>'קיזוזים בגין איחורים'!F75</f>
        <v/>
      </c>
      <c r="O75" s="115" t="str">
        <f>IF(B75="","",'קיזוזים- החלטות ועדה'!E75)</f>
        <v/>
      </c>
      <c r="P75" s="113" t="str">
        <f>'קיזוזים- החלטות ועדה'!G75</f>
        <v/>
      </c>
      <c r="Q75" s="115" t="str">
        <f>'הגבלה לסכום מבוקש (2)'!W75</f>
        <v/>
      </c>
      <c r="R75" s="111"/>
      <c r="S75" s="111"/>
      <c r="T75" s="111"/>
      <c r="U75" s="111"/>
      <c r="V75" s="425"/>
    </row>
    <row r="76" spans="2:22" ht="15.75" hidden="1" x14ac:dyDescent="0.2">
      <c r="B76" s="108" t="str">
        <f t="shared" si="0"/>
        <v/>
      </c>
      <c r="C76" s="109" t="str">
        <f>IF('תנאי סף'!F76="","",'תנאי סף'!F76)</f>
        <v/>
      </c>
      <c r="D76" s="110"/>
      <c r="E76" s="110"/>
      <c r="F76" s="110"/>
      <c r="G76" s="110"/>
      <c r="H76" s="111"/>
      <c r="I76" s="112"/>
      <c r="J76" s="112"/>
      <c r="K76" s="113" t="str">
        <f>IF(C76="","",'הגבלה לסכום מבוקש (1)'!D76)</f>
        <v/>
      </c>
      <c r="L76" s="113" t="str">
        <f>סיכום!H76</f>
        <v/>
      </c>
      <c r="M76" s="114" t="str">
        <f t="shared" si="1"/>
        <v/>
      </c>
      <c r="N76" s="113" t="str">
        <f>'קיזוזים בגין איחורים'!F76</f>
        <v/>
      </c>
      <c r="O76" s="115" t="str">
        <f>IF(B76="","",'קיזוזים- החלטות ועדה'!E76)</f>
        <v/>
      </c>
      <c r="P76" s="113" t="str">
        <f>'קיזוזים- החלטות ועדה'!G76</f>
        <v/>
      </c>
      <c r="Q76" s="115" t="str">
        <f>'הגבלה לסכום מבוקש (2)'!W76</f>
        <v/>
      </c>
      <c r="R76" s="111"/>
      <c r="S76" s="111"/>
      <c r="T76" s="111"/>
      <c r="U76" s="111"/>
      <c r="V76" s="425"/>
    </row>
    <row r="77" spans="2:22" ht="15.75" hidden="1" x14ac:dyDescent="0.2">
      <c r="B77" s="108" t="str">
        <f t="shared" si="0"/>
        <v/>
      </c>
      <c r="C77" s="109" t="str">
        <f>IF('תנאי סף'!F77="","",'תנאי סף'!F77)</f>
        <v/>
      </c>
      <c r="D77" s="110"/>
      <c r="E77" s="110"/>
      <c r="F77" s="110"/>
      <c r="G77" s="110"/>
      <c r="H77" s="111"/>
      <c r="I77" s="112"/>
      <c r="J77" s="112"/>
      <c r="K77" s="113" t="str">
        <f>IF(C77="","",'הגבלה לסכום מבוקש (1)'!D77)</f>
        <v/>
      </c>
      <c r="L77" s="113" t="str">
        <f>סיכום!H77</f>
        <v/>
      </c>
      <c r="M77" s="114" t="str">
        <f t="shared" si="1"/>
        <v/>
      </c>
      <c r="N77" s="113" t="str">
        <f>'קיזוזים בגין איחורים'!F77</f>
        <v/>
      </c>
      <c r="O77" s="115" t="str">
        <f>IF(B77="","",'קיזוזים- החלטות ועדה'!E77)</f>
        <v/>
      </c>
      <c r="P77" s="113" t="str">
        <f>'קיזוזים- החלטות ועדה'!G77</f>
        <v/>
      </c>
      <c r="Q77" s="115" t="str">
        <f>'הגבלה לסכום מבוקש (2)'!W77</f>
        <v/>
      </c>
      <c r="R77" s="111"/>
      <c r="S77" s="111"/>
      <c r="T77" s="111"/>
      <c r="U77" s="111"/>
      <c r="V77" s="425"/>
    </row>
    <row r="78" spans="2:22" ht="15.75" hidden="1" x14ac:dyDescent="0.2">
      <c r="B78" s="108" t="str">
        <f t="shared" si="0"/>
        <v/>
      </c>
      <c r="C78" s="109" t="str">
        <f>IF('תנאי סף'!F78="","",'תנאי סף'!F78)</f>
        <v/>
      </c>
      <c r="D78" s="110"/>
      <c r="E78" s="110"/>
      <c r="F78" s="110"/>
      <c r="G78" s="110"/>
      <c r="H78" s="111"/>
      <c r="I78" s="112"/>
      <c r="J78" s="112"/>
      <c r="K78" s="113" t="str">
        <f>IF(C78="","",'הגבלה לסכום מבוקש (1)'!D78)</f>
        <v/>
      </c>
      <c r="L78" s="113" t="str">
        <f>סיכום!H78</f>
        <v/>
      </c>
      <c r="M78" s="114" t="str">
        <f t="shared" si="1"/>
        <v/>
      </c>
      <c r="N78" s="113" t="str">
        <f>'קיזוזים בגין איחורים'!F78</f>
        <v/>
      </c>
      <c r="O78" s="115" t="str">
        <f>IF(B78="","",'קיזוזים- החלטות ועדה'!E78)</f>
        <v/>
      </c>
      <c r="P78" s="113" t="str">
        <f>'קיזוזים- החלטות ועדה'!G78</f>
        <v/>
      </c>
      <c r="Q78" s="115" t="str">
        <f>'הגבלה לסכום מבוקש (2)'!W78</f>
        <v/>
      </c>
      <c r="R78" s="111"/>
      <c r="S78" s="111"/>
      <c r="T78" s="111"/>
      <c r="U78" s="111"/>
      <c r="V78" s="425"/>
    </row>
    <row r="79" spans="2:22" ht="15.75" hidden="1" x14ac:dyDescent="0.2">
      <c r="B79" s="108" t="str">
        <f t="shared" si="0"/>
        <v/>
      </c>
      <c r="C79" s="109" t="str">
        <f>IF('תנאי סף'!F79="","",'תנאי סף'!F79)</f>
        <v/>
      </c>
      <c r="D79" s="110"/>
      <c r="E79" s="110"/>
      <c r="F79" s="110"/>
      <c r="G79" s="110"/>
      <c r="H79" s="111"/>
      <c r="I79" s="112"/>
      <c r="J79" s="112"/>
      <c r="K79" s="113" t="str">
        <f>IF(C79="","",'הגבלה לסכום מבוקש (1)'!D79)</f>
        <v/>
      </c>
      <c r="L79" s="113" t="str">
        <f>סיכום!H79</f>
        <v/>
      </c>
      <c r="M79" s="114" t="str">
        <f t="shared" si="1"/>
        <v/>
      </c>
      <c r="N79" s="113" t="str">
        <f>'קיזוזים בגין איחורים'!F79</f>
        <v/>
      </c>
      <c r="O79" s="115" t="str">
        <f>IF(B79="","",'קיזוזים- החלטות ועדה'!E79)</f>
        <v/>
      </c>
      <c r="P79" s="113" t="str">
        <f>'קיזוזים- החלטות ועדה'!G79</f>
        <v/>
      </c>
      <c r="Q79" s="115" t="str">
        <f>'הגבלה לסכום מבוקש (2)'!W79</f>
        <v/>
      </c>
      <c r="R79" s="111"/>
      <c r="S79" s="111"/>
      <c r="T79" s="111"/>
      <c r="U79" s="111"/>
      <c r="V79" s="425"/>
    </row>
    <row r="80" spans="2:22" ht="15.75" hidden="1" x14ac:dyDescent="0.2">
      <c r="B80" s="108" t="str">
        <f t="shared" si="0"/>
        <v/>
      </c>
      <c r="C80" s="109" t="str">
        <f>IF('תנאי סף'!F80="","",'תנאי סף'!F80)</f>
        <v/>
      </c>
      <c r="D80" s="110"/>
      <c r="E80" s="110"/>
      <c r="F80" s="110"/>
      <c r="G80" s="110"/>
      <c r="H80" s="111"/>
      <c r="I80" s="112"/>
      <c r="J80" s="112"/>
      <c r="K80" s="113" t="str">
        <f>IF(C80="","",'הגבלה לסכום מבוקש (1)'!D80)</f>
        <v/>
      </c>
      <c r="L80" s="113" t="str">
        <f>סיכום!H80</f>
        <v/>
      </c>
      <c r="M80" s="114" t="str">
        <f t="shared" si="1"/>
        <v/>
      </c>
      <c r="N80" s="113" t="str">
        <f>'קיזוזים בגין איחורים'!F80</f>
        <v/>
      </c>
      <c r="O80" s="115" t="str">
        <f>IF(B80="","",'קיזוזים- החלטות ועדה'!E80)</f>
        <v/>
      </c>
      <c r="P80" s="113" t="str">
        <f>'קיזוזים- החלטות ועדה'!G80</f>
        <v/>
      </c>
      <c r="Q80" s="115" t="str">
        <f>'הגבלה לסכום מבוקש (2)'!W80</f>
        <v/>
      </c>
      <c r="R80" s="111"/>
      <c r="S80" s="111"/>
      <c r="T80" s="111"/>
      <c r="U80" s="111"/>
      <c r="V80" s="425"/>
    </row>
    <row r="81" spans="2:22" ht="15.75" hidden="1" x14ac:dyDescent="0.2">
      <c r="B81" s="108" t="str">
        <f t="shared" si="0"/>
        <v/>
      </c>
      <c r="C81" s="109" t="str">
        <f>IF('תנאי סף'!F81="","",'תנאי סף'!F81)</f>
        <v/>
      </c>
      <c r="D81" s="110"/>
      <c r="E81" s="110"/>
      <c r="F81" s="110"/>
      <c r="G81" s="110"/>
      <c r="H81" s="111"/>
      <c r="I81" s="112"/>
      <c r="J81" s="112"/>
      <c r="K81" s="113" t="str">
        <f>IF(C81="","",'הגבלה לסכום מבוקש (1)'!D81)</f>
        <v/>
      </c>
      <c r="L81" s="113" t="str">
        <f>סיכום!H81</f>
        <v/>
      </c>
      <c r="M81" s="114" t="str">
        <f t="shared" si="1"/>
        <v/>
      </c>
      <c r="N81" s="113" t="str">
        <f>'קיזוזים בגין איחורים'!F81</f>
        <v/>
      </c>
      <c r="O81" s="115" t="str">
        <f>IF(B81="","",'קיזוזים- החלטות ועדה'!E81)</f>
        <v/>
      </c>
      <c r="P81" s="113" t="str">
        <f>'קיזוזים- החלטות ועדה'!G81</f>
        <v/>
      </c>
      <c r="Q81" s="115" t="str">
        <f>'הגבלה לסכום מבוקש (2)'!W81</f>
        <v/>
      </c>
      <c r="R81" s="111"/>
      <c r="S81" s="111"/>
      <c r="T81" s="111"/>
      <c r="U81" s="111"/>
      <c r="V81" s="425"/>
    </row>
    <row r="82" spans="2:22" ht="15.75" hidden="1" x14ac:dyDescent="0.2">
      <c r="B82" s="108" t="str">
        <f t="shared" si="0"/>
        <v/>
      </c>
      <c r="C82" s="109" t="str">
        <f>IF('תנאי סף'!F82="","",'תנאי סף'!F82)</f>
        <v/>
      </c>
      <c r="D82" s="110"/>
      <c r="E82" s="110"/>
      <c r="F82" s="110"/>
      <c r="G82" s="110"/>
      <c r="H82" s="111"/>
      <c r="I82" s="112"/>
      <c r="J82" s="112"/>
      <c r="K82" s="113" t="str">
        <f>IF(C82="","",'הגבלה לסכום מבוקש (1)'!D82)</f>
        <v/>
      </c>
      <c r="L82" s="113" t="str">
        <f>סיכום!H82</f>
        <v/>
      </c>
      <c r="M82" s="114" t="str">
        <f t="shared" si="1"/>
        <v/>
      </c>
      <c r="N82" s="113" t="str">
        <f>'קיזוזים בגין איחורים'!F82</f>
        <v/>
      </c>
      <c r="O82" s="115" t="str">
        <f>IF(B82="","",'קיזוזים- החלטות ועדה'!E82)</f>
        <v/>
      </c>
      <c r="P82" s="113" t="str">
        <f>'קיזוזים- החלטות ועדה'!G82</f>
        <v/>
      </c>
      <c r="Q82" s="115" t="str">
        <f>'הגבלה לסכום מבוקש (2)'!W82</f>
        <v/>
      </c>
      <c r="R82" s="111"/>
      <c r="S82" s="111"/>
      <c r="T82" s="111"/>
      <c r="U82" s="111"/>
      <c r="V82" s="425"/>
    </row>
    <row r="83" spans="2:22" ht="15.75" hidden="1" x14ac:dyDescent="0.2">
      <c r="B83" s="108" t="str">
        <f t="shared" si="0"/>
        <v/>
      </c>
      <c r="C83" s="109" t="str">
        <f>IF('תנאי סף'!F83="","",'תנאי סף'!F83)</f>
        <v/>
      </c>
      <c r="D83" s="110"/>
      <c r="E83" s="110"/>
      <c r="F83" s="110"/>
      <c r="G83" s="110"/>
      <c r="H83" s="111"/>
      <c r="I83" s="112"/>
      <c r="J83" s="112"/>
      <c r="K83" s="113" t="str">
        <f>IF(C83="","",'הגבלה לסכום מבוקש (1)'!D83)</f>
        <v/>
      </c>
      <c r="L83" s="113" t="str">
        <f>סיכום!H83</f>
        <v/>
      </c>
      <c r="M83" s="114" t="str">
        <f t="shared" si="1"/>
        <v/>
      </c>
      <c r="N83" s="113" t="str">
        <f>'קיזוזים בגין איחורים'!F83</f>
        <v/>
      </c>
      <c r="O83" s="115" t="str">
        <f>IF(B83="","",'קיזוזים- החלטות ועדה'!E83)</f>
        <v/>
      </c>
      <c r="P83" s="113" t="str">
        <f>'קיזוזים- החלטות ועדה'!G83</f>
        <v/>
      </c>
      <c r="Q83" s="115" t="str">
        <f>'הגבלה לסכום מבוקש (2)'!W83</f>
        <v/>
      </c>
      <c r="R83" s="111"/>
      <c r="S83" s="111"/>
      <c r="T83" s="111"/>
      <c r="U83" s="111"/>
      <c r="V83" s="425"/>
    </row>
    <row r="84" spans="2:22" ht="15.75" hidden="1" x14ac:dyDescent="0.2">
      <c r="B84" s="108" t="str">
        <f t="shared" si="0"/>
        <v/>
      </c>
      <c r="C84" s="109" t="str">
        <f>IF('תנאי סף'!F84="","",'תנאי סף'!F84)</f>
        <v/>
      </c>
      <c r="D84" s="110"/>
      <c r="E84" s="110"/>
      <c r="F84" s="110"/>
      <c r="G84" s="110"/>
      <c r="H84" s="111"/>
      <c r="I84" s="112"/>
      <c r="J84" s="112"/>
      <c r="K84" s="113" t="str">
        <f>IF(C84="","",'הגבלה לסכום מבוקש (1)'!D84)</f>
        <v/>
      </c>
      <c r="L84" s="113" t="str">
        <f>סיכום!H84</f>
        <v/>
      </c>
      <c r="M84" s="114" t="str">
        <f t="shared" si="1"/>
        <v/>
      </c>
      <c r="N84" s="113" t="str">
        <f>'קיזוזים בגין איחורים'!F84</f>
        <v/>
      </c>
      <c r="O84" s="115" t="str">
        <f>IF(B84="","",'קיזוזים- החלטות ועדה'!E84)</f>
        <v/>
      </c>
      <c r="P84" s="113" t="str">
        <f>'קיזוזים- החלטות ועדה'!G84</f>
        <v/>
      </c>
      <c r="Q84" s="115" t="str">
        <f>'הגבלה לסכום מבוקש (2)'!W84</f>
        <v/>
      </c>
      <c r="R84" s="111"/>
      <c r="S84" s="111"/>
      <c r="T84" s="111"/>
      <c r="U84" s="111"/>
      <c r="V84" s="425"/>
    </row>
    <row r="85" spans="2:22" ht="15.75" hidden="1" x14ac:dyDescent="0.2">
      <c r="B85" s="108" t="str">
        <f t="shared" si="0"/>
        <v/>
      </c>
      <c r="C85" s="109" t="str">
        <f>IF('תנאי סף'!F85="","",'תנאי סף'!F85)</f>
        <v/>
      </c>
      <c r="D85" s="110"/>
      <c r="E85" s="110"/>
      <c r="F85" s="110"/>
      <c r="G85" s="110"/>
      <c r="H85" s="111"/>
      <c r="I85" s="112"/>
      <c r="J85" s="112"/>
      <c r="K85" s="113" t="str">
        <f>IF(C85="","",'הגבלה לסכום מבוקש (1)'!D85)</f>
        <v/>
      </c>
      <c r="L85" s="113" t="str">
        <f>סיכום!H85</f>
        <v/>
      </c>
      <c r="M85" s="114" t="str">
        <f t="shared" si="1"/>
        <v/>
      </c>
      <c r="N85" s="113" t="str">
        <f>'קיזוזים בגין איחורים'!F85</f>
        <v/>
      </c>
      <c r="O85" s="115" t="str">
        <f>IF(B85="","",'קיזוזים- החלטות ועדה'!E85)</f>
        <v/>
      </c>
      <c r="P85" s="113" t="str">
        <f>'קיזוזים- החלטות ועדה'!G85</f>
        <v/>
      </c>
      <c r="Q85" s="115" t="str">
        <f>'הגבלה לסכום מבוקש (2)'!W85</f>
        <v/>
      </c>
      <c r="R85" s="111"/>
      <c r="S85" s="111"/>
      <c r="T85" s="111"/>
      <c r="U85" s="111"/>
      <c r="V85" s="425"/>
    </row>
    <row r="86" spans="2:22" ht="15.75" hidden="1" x14ac:dyDescent="0.2">
      <c r="B86" s="108" t="str">
        <f t="shared" si="0"/>
        <v/>
      </c>
      <c r="C86" s="109" t="str">
        <f>IF('תנאי סף'!F86="","",'תנאי סף'!F86)</f>
        <v/>
      </c>
      <c r="D86" s="110"/>
      <c r="E86" s="110"/>
      <c r="F86" s="110"/>
      <c r="G86" s="110"/>
      <c r="H86" s="111"/>
      <c r="I86" s="112"/>
      <c r="J86" s="112"/>
      <c r="K86" s="113" t="str">
        <f>IF(C86="","",'הגבלה לסכום מבוקש (1)'!D86)</f>
        <v/>
      </c>
      <c r="L86" s="113" t="str">
        <f>סיכום!H86</f>
        <v/>
      </c>
      <c r="M86" s="114" t="str">
        <f t="shared" si="1"/>
        <v/>
      </c>
      <c r="N86" s="113" t="str">
        <f>'קיזוזים בגין איחורים'!F86</f>
        <v/>
      </c>
      <c r="O86" s="115" t="str">
        <f>IF(B86="","",'קיזוזים- החלטות ועדה'!E86)</f>
        <v/>
      </c>
      <c r="P86" s="113" t="str">
        <f>'קיזוזים- החלטות ועדה'!G86</f>
        <v/>
      </c>
      <c r="Q86" s="115" t="str">
        <f>'הגבלה לסכום מבוקש (2)'!W86</f>
        <v/>
      </c>
      <c r="R86" s="111"/>
      <c r="S86" s="111"/>
      <c r="T86" s="111"/>
      <c r="U86" s="111"/>
      <c r="V86" s="425"/>
    </row>
    <row r="87" spans="2:22" ht="15.75" hidden="1" x14ac:dyDescent="0.2">
      <c r="B87" s="108" t="str">
        <f t="shared" si="0"/>
        <v/>
      </c>
      <c r="C87" s="109" t="str">
        <f>IF('תנאי סף'!F87="","",'תנאי סף'!F87)</f>
        <v/>
      </c>
      <c r="D87" s="110"/>
      <c r="E87" s="110"/>
      <c r="F87" s="110"/>
      <c r="G87" s="110"/>
      <c r="H87" s="111"/>
      <c r="I87" s="112"/>
      <c r="J87" s="112"/>
      <c r="K87" s="113" t="str">
        <f>IF(C87="","",'הגבלה לסכום מבוקש (1)'!D87)</f>
        <v/>
      </c>
      <c r="L87" s="113" t="str">
        <f>סיכום!H87</f>
        <v/>
      </c>
      <c r="M87" s="114" t="str">
        <f t="shared" si="1"/>
        <v/>
      </c>
      <c r="N87" s="113" t="str">
        <f>'קיזוזים בגין איחורים'!F87</f>
        <v/>
      </c>
      <c r="O87" s="115" t="str">
        <f>IF(B87="","",'קיזוזים- החלטות ועדה'!E87)</f>
        <v/>
      </c>
      <c r="P87" s="113" t="str">
        <f>'קיזוזים- החלטות ועדה'!G87</f>
        <v/>
      </c>
      <c r="Q87" s="115" t="str">
        <f>'הגבלה לסכום מבוקש (2)'!W87</f>
        <v/>
      </c>
      <c r="R87" s="111"/>
      <c r="S87" s="111"/>
      <c r="T87" s="111"/>
      <c r="U87" s="111"/>
      <c r="V87" s="425"/>
    </row>
    <row r="88" spans="2:22" ht="15.75" hidden="1" x14ac:dyDescent="0.2">
      <c r="B88" s="108" t="str">
        <f t="shared" si="0"/>
        <v/>
      </c>
      <c r="C88" s="109" t="str">
        <f>IF('תנאי סף'!F88="","",'תנאי סף'!F88)</f>
        <v/>
      </c>
      <c r="D88" s="110"/>
      <c r="E88" s="110"/>
      <c r="F88" s="110"/>
      <c r="G88" s="110"/>
      <c r="H88" s="111"/>
      <c r="I88" s="112"/>
      <c r="J88" s="112"/>
      <c r="K88" s="113" t="str">
        <f>IF(C88="","",'הגבלה לסכום מבוקש (1)'!D88)</f>
        <v/>
      </c>
      <c r="L88" s="113" t="str">
        <f>סיכום!H88</f>
        <v/>
      </c>
      <c r="M88" s="114" t="str">
        <f t="shared" si="1"/>
        <v/>
      </c>
      <c r="N88" s="113" t="str">
        <f>'קיזוזים בגין איחורים'!F88</f>
        <v/>
      </c>
      <c r="O88" s="115" t="str">
        <f>IF(B88="","",'קיזוזים- החלטות ועדה'!E88)</f>
        <v/>
      </c>
      <c r="P88" s="113" t="str">
        <f>'קיזוזים- החלטות ועדה'!G88</f>
        <v/>
      </c>
      <c r="Q88" s="115" t="str">
        <f>'הגבלה לסכום מבוקש (2)'!W88</f>
        <v/>
      </c>
      <c r="R88" s="111"/>
      <c r="S88" s="111"/>
      <c r="T88" s="111"/>
      <c r="U88" s="111"/>
      <c r="V88" s="425"/>
    </row>
    <row r="89" spans="2:22" ht="15.75" hidden="1" x14ac:dyDescent="0.2">
      <c r="B89" s="108" t="str">
        <f t="shared" si="0"/>
        <v/>
      </c>
      <c r="C89" s="109" t="str">
        <f>IF('תנאי סף'!F89="","",'תנאי סף'!F89)</f>
        <v/>
      </c>
      <c r="D89" s="110"/>
      <c r="E89" s="110"/>
      <c r="F89" s="110"/>
      <c r="G89" s="110"/>
      <c r="H89" s="111"/>
      <c r="I89" s="112"/>
      <c r="J89" s="112"/>
      <c r="K89" s="113" t="str">
        <f>IF(C89="","",'הגבלה לסכום מבוקש (1)'!D89)</f>
        <v/>
      </c>
      <c r="L89" s="113" t="str">
        <f>סיכום!H89</f>
        <v/>
      </c>
      <c r="M89" s="114" t="str">
        <f t="shared" si="1"/>
        <v/>
      </c>
      <c r="N89" s="113" t="str">
        <f>'קיזוזים בגין איחורים'!F89</f>
        <v/>
      </c>
      <c r="O89" s="115" t="str">
        <f>IF(B89="","",'קיזוזים- החלטות ועדה'!E89)</f>
        <v/>
      </c>
      <c r="P89" s="113" t="str">
        <f>'קיזוזים- החלטות ועדה'!G89</f>
        <v/>
      </c>
      <c r="Q89" s="115" t="str">
        <f>'הגבלה לסכום מבוקש (2)'!W89</f>
        <v/>
      </c>
      <c r="R89" s="111"/>
      <c r="S89" s="111"/>
      <c r="T89" s="111"/>
      <c r="U89" s="111"/>
      <c r="V89" s="425"/>
    </row>
    <row r="90" spans="2:22" ht="15.75" hidden="1" x14ac:dyDescent="0.2">
      <c r="B90" s="108" t="str">
        <f t="shared" si="0"/>
        <v/>
      </c>
      <c r="C90" s="109" t="str">
        <f>IF('תנאי סף'!F90="","",'תנאי סף'!F90)</f>
        <v/>
      </c>
      <c r="D90" s="110"/>
      <c r="E90" s="110"/>
      <c r="F90" s="110"/>
      <c r="G90" s="110"/>
      <c r="H90" s="111"/>
      <c r="I90" s="112"/>
      <c r="J90" s="112"/>
      <c r="K90" s="113" t="str">
        <f>IF(C90="","",'הגבלה לסכום מבוקש (1)'!D90)</f>
        <v/>
      </c>
      <c r="L90" s="113" t="str">
        <f>סיכום!H90</f>
        <v/>
      </c>
      <c r="M90" s="114" t="str">
        <f t="shared" si="1"/>
        <v/>
      </c>
      <c r="N90" s="113" t="str">
        <f>'קיזוזים בגין איחורים'!F90</f>
        <v/>
      </c>
      <c r="O90" s="115" t="str">
        <f>IF(B90="","",'קיזוזים- החלטות ועדה'!E90)</f>
        <v/>
      </c>
      <c r="P90" s="113" t="str">
        <f>'קיזוזים- החלטות ועדה'!G90</f>
        <v/>
      </c>
      <c r="Q90" s="115" t="str">
        <f>'הגבלה לסכום מבוקש (2)'!W90</f>
        <v/>
      </c>
      <c r="R90" s="111"/>
      <c r="S90" s="111"/>
      <c r="T90" s="111"/>
      <c r="U90" s="111"/>
      <c r="V90" s="425"/>
    </row>
    <row r="91" spans="2:22" ht="15.75" hidden="1" x14ac:dyDescent="0.2">
      <c r="B91" s="108" t="str">
        <f t="shared" si="0"/>
        <v/>
      </c>
      <c r="C91" s="109" t="str">
        <f>IF('תנאי סף'!F91="","",'תנאי סף'!F91)</f>
        <v/>
      </c>
      <c r="D91" s="110"/>
      <c r="E91" s="110"/>
      <c r="F91" s="110"/>
      <c r="G91" s="110"/>
      <c r="H91" s="111"/>
      <c r="I91" s="112"/>
      <c r="J91" s="112"/>
      <c r="K91" s="113" t="str">
        <f>IF(C91="","",'הגבלה לסכום מבוקש (1)'!D91)</f>
        <v/>
      </c>
      <c r="L91" s="113" t="str">
        <f>סיכום!H91</f>
        <v/>
      </c>
      <c r="M91" s="114" t="str">
        <f t="shared" si="1"/>
        <v/>
      </c>
      <c r="N91" s="113" t="str">
        <f>'קיזוזים בגין איחורים'!F91</f>
        <v/>
      </c>
      <c r="O91" s="115" t="str">
        <f>IF(B91="","",'קיזוזים- החלטות ועדה'!E91)</f>
        <v/>
      </c>
      <c r="P91" s="113" t="str">
        <f>'קיזוזים- החלטות ועדה'!G91</f>
        <v/>
      </c>
      <c r="Q91" s="115" t="str">
        <f>'הגבלה לסכום מבוקש (2)'!W91</f>
        <v/>
      </c>
      <c r="R91" s="111"/>
      <c r="S91" s="111"/>
      <c r="T91" s="111"/>
      <c r="U91" s="111"/>
      <c r="V91" s="425"/>
    </row>
    <row r="92" spans="2:22" ht="15.75" hidden="1" x14ac:dyDescent="0.2">
      <c r="B92" s="108" t="str">
        <f t="shared" si="0"/>
        <v/>
      </c>
      <c r="C92" s="109" t="str">
        <f>IF('תנאי סף'!F92="","",'תנאי סף'!F92)</f>
        <v/>
      </c>
      <c r="D92" s="110"/>
      <c r="E92" s="110"/>
      <c r="F92" s="110"/>
      <c r="G92" s="110"/>
      <c r="H92" s="111"/>
      <c r="I92" s="112"/>
      <c r="J92" s="112"/>
      <c r="K92" s="113" t="str">
        <f>IF(C92="","",'הגבלה לסכום מבוקש (1)'!D92)</f>
        <v/>
      </c>
      <c r="L92" s="113" t="str">
        <f>סיכום!H92</f>
        <v/>
      </c>
      <c r="M92" s="114" t="str">
        <f t="shared" si="1"/>
        <v/>
      </c>
      <c r="N92" s="113" t="str">
        <f>'קיזוזים בגין איחורים'!F92</f>
        <v/>
      </c>
      <c r="O92" s="115" t="str">
        <f>IF(B92="","",'קיזוזים- החלטות ועדה'!E92)</f>
        <v/>
      </c>
      <c r="P92" s="113" t="str">
        <f>'קיזוזים- החלטות ועדה'!G92</f>
        <v/>
      </c>
      <c r="Q92" s="115" t="str">
        <f>'הגבלה לסכום מבוקש (2)'!W92</f>
        <v/>
      </c>
      <c r="R92" s="111"/>
      <c r="S92" s="111"/>
      <c r="T92" s="111"/>
      <c r="U92" s="111"/>
      <c r="V92" s="425"/>
    </row>
    <row r="93" spans="2:22" ht="15.75" hidden="1" x14ac:dyDescent="0.2">
      <c r="B93" s="108" t="str">
        <f t="shared" si="0"/>
        <v/>
      </c>
      <c r="C93" s="109" t="str">
        <f>IF('תנאי סף'!F93="","",'תנאי סף'!F93)</f>
        <v/>
      </c>
      <c r="D93" s="110"/>
      <c r="E93" s="110"/>
      <c r="F93" s="110"/>
      <c r="G93" s="110"/>
      <c r="H93" s="111"/>
      <c r="I93" s="112"/>
      <c r="J93" s="112"/>
      <c r="K93" s="113" t="str">
        <f>IF(C93="","",'הגבלה לסכום מבוקש (1)'!D93)</f>
        <v/>
      </c>
      <c r="L93" s="113" t="str">
        <f>סיכום!H93</f>
        <v/>
      </c>
      <c r="M93" s="114" t="str">
        <f t="shared" si="1"/>
        <v/>
      </c>
      <c r="N93" s="113" t="str">
        <f>'קיזוזים בגין איחורים'!F93</f>
        <v/>
      </c>
      <c r="O93" s="115" t="str">
        <f>IF(B93="","",'קיזוזים- החלטות ועדה'!E93)</f>
        <v/>
      </c>
      <c r="P93" s="113" t="str">
        <f>'קיזוזים- החלטות ועדה'!G93</f>
        <v/>
      </c>
      <c r="Q93" s="115" t="str">
        <f>'הגבלה לסכום מבוקש (2)'!W93</f>
        <v/>
      </c>
      <c r="R93" s="111"/>
      <c r="S93" s="111"/>
      <c r="T93" s="111"/>
      <c r="U93" s="111"/>
      <c r="V93" s="425"/>
    </row>
    <row r="94" spans="2:22" ht="15.75" hidden="1" x14ac:dyDescent="0.2">
      <c r="B94" s="108" t="str">
        <f t="shared" si="0"/>
        <v/>
      </c>
      <c r="C94" s="109" t="str">
        <f>IF('תנאי סף'!F94="","",'תנאי סף'!F94)</f>
        <v/>
      </c>
      <c r="D94" s="110"/>
      <c r="E94" s="110"/>
      <c r="F94" s="110"/>
      <c r="G94" s="110"/>
      <c r="H94" s="111"/>
      <c r="I94" s="112"/>
      <c r="J94" s="112"/>
      <c r="K94" s="113" t="str">
        <f>IF(C94="","",'הגבלה לסכום מבוקש (1)'!D94)</f>
        <v/>
      </c>
      <c r="L94" s="113" t="str">
        <f>סיכום!H94</f>
        <v/>
      </c>
      <c r="M94" s="114" t="str">
        <f t="shared" si="1"/>
        <v/>
      </c>
      <c r="N94" s="113" t="str">
        <f>'קיזוזים בגין איחורים'!F94</f>
        <v/>
      </c>
      <c r="O94" s="115" t="str">
        <f>IF(B94="","",'קיזוזים- החלטות ועדה'!E94)</f>
        <v/>
      </c>
      <c r="P94" s="113" t="str">
        <f>'קיזוזים- החלטות ועדה'!G94</f>
        <v/>
      </c>
      <c r="Q94" s="115" t="str">
        <f>'הגבלה לסכום מבוקש (2)'!W94</f>
        <v/>
      </c>
      <c r="R94" s="111"/>
      <c r="S94" s="111"/>
      <c r="T94" s="111"/>
      <c r="U94" s="111"/>
      <c r="V94" s="425"/>
    </row>
    <row r="95" spans="2:22" ht="15.75" hidden="1" x14ac:dyDescent="0.2">
      <c r="B95" s="108" t="str">
        <f t="shared" si="0"/>
        <v/>
      </c>
      <c r="C95" s="109" t="str">
        <f>IF('תנאי סף'!F95="","",'תנאי סף'!F95)</f>
        <v/>
      </c>
      <c r="D95" s="110"/>
      <c r="E95" s="110"/>
      <c r="F95" s="110"/>
      <c r="G95" s="110"/>
      <c r="H95" s="111"/>
      <c r="I95" s="112"/>
      <c r="J95" s="112"/>
      <c r="K95" s="113" t="str">
        <f>IF(C95="","",'הגבלה לסכום מבוקש (1)'!D95)</f>
        <v/>
      </c>
      <c r="L95" s="113" t="str">
        <f>סיכום!H95</f>
        <v/>
      </c>
      <c r="M95" s="114" t="str">
        <f t="shared" si="1"/>
        <v/>
      </c>
      <c r="N95" s="113" t="str">
        <f>'קיזוזים בגין איחורים'!F95</f>
        <v/>
      </c>
      <c r="O95" s="115" t="str">
        <f>IF(B95="","",'קיזוזים- החלטות ועדה'!E95)</f>
        <v/>
      </c>
      <c r="P95" s="113" t="str">
        <f>'קיזוזים- החלטות ועדה'!G95</f>
        <v/>
      </c>
      <c r="Q95" s="115" t="str">
        <f>'הגבלה לסכום מבוקש (2)'!W95</f>
        <v/>
      </c>
      <c r="R95" s="111"/>
      <c r="S95" s="111"/>
      <c r="T95" s="111"/>
      <c r="U95" s="111"/>
      <c r="V95" s="425"/>
    </row>
    <row r="96" spans="2:22" ht="15.75" hidden="1" x14ac:dyDescent="0.2">
      <c r="B96" s="108" t="str">
        <f t="shared" ref="B96:B130" si="2">IF(C96="","",ROW()-30)</f>
        <v/>
      </c>
      <c r="C96" s="109" t="str">
        <f>IF('תנאי סף'!F96="","",'תנאי סף'!F96)</f>
        <v/>
      </c>
      <c r="D96" s="110"/>
      <c r="E96" s="110"/>
      <c r="F96" s="110"/>
      <c r="G96" s="110"/>
      <c r="H96" s="111"/>
      <c r="I96" s="112"/>
      <c r="J96" s="112"/>
      <c r="K96" s="113" t="str">
        <f>IF(C96="","",'הגבלה לסכום מבוקש (1)'!D96)</f>
        <v/>
      </c>
      <c r="L96" s="113" t="str">
        <f>סיכום!H96</f>
        <v/>
      </c>
      <c r="M96" s="114" t="str">
        <f t="shared" si="1"/>
        <v/>
      </c>
      <c r="N96" s="113" t="str">
        <f>'קיזוזים בגין איחורים'!F96</f>
        <v/>
      </c>
      <c r="O96" s="115" t="str">
        <f>IF(B96="","",'קיזוזים- החלטות ועדה'!E96)</f>
        <v/>
      </c>
      <c r="P96" s="113" t="str">
        <f>'קיזוזים- החלטות ועדה'!G96</f>
        <v/>
      </c>
      <c r="Q96" s="115" t="str">
        <f>'הגבלה לסכום מבוקש (2)'!W96</f>
        <v/>
      </c>
      <c r="R96" s="111"/>
      <c r="S96" s="111"/>
      <c r="T96" s="111"/>
      <c r="U96" s="111"/>
      <c r="V96" s="425"/>
    </row>
    <row r="97" spans="2:22" ht="15.75" hidden="1" x14ac:dyDescent="0.2">
      <c r="B97" s="108" t="str">
        <f t="shared" si="2"/>
        <v/>
      </c>
      <c r="C97" s="109" t="str">
        <f>IF('תנאי סף'!F97="","",'תנאי סף'!F97)</f>
        <v/>
      </c>
      <c r="D97" s="110"/>
      <c r="E97" s="110"/>
      <c r="F97" s="110"/>
      <c r="G97" s="110"/>
      <c r="H97" s="111"/>
      <c r="I97" s="112"/>
      <c r="J97" s="112"/>
      <c r="K97" s="113" t="str">
        <f>IF(C97="","",'הגבלה לסכום מבוקש (1)'!D97)</f>
        <v/>
      </c>
      <c r="L97" s="113" t="str">
        <f>סיכום!H97</f>
        <v/>
      </c>
      <c r="M97" s="114" t="str">
        <f t="shared" ref="M97:M130" si="3">IFERROR(L97/J97,"")</f>
        <v/>
      </c>
      <c r="N97" s="113" t="str">
        <f>'קיזוזים בגין איחורים'!F97</f>
        <v/>
      </c>
      <c r="O97" s="115" t="str">
        <f>IF(B97="","",'קיזוזים- החלטות ועדה'!E97)</f>
        <v/>
      </c>
      <c r="P97" s="113" t="str">
        <f>'קיזוזים- החלטות ועדה'!G97</f>
        <v/>
      </c>
      <c r="Q97" s="115" t="str">
        <f>'הגבלה לסכום מבוקש (2)'!W97</f>
        <v/>
      </c>
      <c r="R97" s="111"/>
      <c r="S97" s="111"/>
      <c r="T97" s="111"/>
      <c r="U97" s="111"/>
      <c r="V97" s="425"/>
    </row>
    <row r="98" spans="2:22" ht="15.75" hidden="1" x14ac:dyDescent="0.2">
      <c r="B98" s="108" t="str">
        <f t="shared" si="2"/>
        <v/>
      </c>
      <c r="C98" s="109" t="str">
        <f>IF('תנאי סף'!F98="","",'תנאי סף'!F98)</f>
        <v/>
      </c>
      <c r="D98" s="110"/>
      <c r="E98" s="110"/>
      <c r="F98" s="110"/>
      <c r="G98" s="110"/>
      <c r="H98" s="111"/>
      <c r="I98" s="112"/>
      <c r="J98" s="112"/>
      <c r="K98" s="113" t="str">
        <f>IF(C98="","",'הגבלה לסכום מבוקש (1)'!D98)</f>
        <v/>
      </c>
      <c r="L98" s="113" t="str">
        <f>סיכום!H98</f>
        <v/>
      </c>
      <c r="M98" s="114" t="str">
        <f t="shared" si="3"/>
        <v/>
      </c>
      <c r="N98" s="113" t="str">
        <f>'קיזוזים בגין איחורים'!F98</f>
        <v/>
      </c>
      <c r="O98" s="115" t="str">
        <f>IF(B98="","",'קיזוזים- החלטות ועדה'!E98)</f>
        <v/>
      </c>
      <c r="P98" s="113" t="str">
        <f>'קיזוזים- החלטות ועדה'!G98</f>
        <v/>
      </c>
      <c r="Q98" s="115" t="str">
        <f>'הגבלה לסכום מבוקש (2)'!W98</f>
        <v/>
      </c>
      <c r="R98" s="111"/>
      <c r="S98" s="111"/>
      <c r="T98" s="111"/>
      <c r="U98" s="111"/>
      <c r="V98" s="425"/>
    </row>
    <row r="99" spans="2:22" ht="15.75" hidden="1" x14ac:dyDescent="0.2">
      <c r="B99" s="108" t="str">
        <f t="shared" si="2"/>
        <v/>
      </c>
      <c r="C99" s="109" t="str">
        <f>IF('תנאי סף'!F99="","",'תנאי סף'!F99)</f>
        <v/>
      </c>
      <c r="D99" s="110"/>
      <c r="E99" s="110"/>
      <c r="F99" s="110"/>
      <c r="G99" s="110"/>
      <c r="H99" s="111"/>
      <c r="I99" s="112"/>
      <c r="J99" s="112"/>
      <c r="K99" s="113" t="str">
        <f>IF(C99="","",'הגבלה לסכום מבוקש (1)'!D99)</f>
        <v/>
      </c>
      <c r="L99" s="113" t="str">
        <f>סיכום!H99</f>
        <v/>
      </c>
      <c r="M99" s="114" t="str">
        <f t="shared" si="3"/>
        <v/>
      </c>
      <c r="N99" s="113" t="str">
        <f>'קיזוזים בגין איחורים'!F99</f>
        <v/>
      </c>
      <c r="O99" s="115" t="str">
        <f>IF(B99="","",'קיזוזים- החלטות ועדה'!E99)</f>
        <v/>
      </c>
      <c r="P99" s="113" t="str">
        <f>'קיזוזים- החלטות ועדה'!G99</f>
        <v/>
      </c>
      <c r="Q99" s="115" t="str">
        <f>'הגבלה לסכום מבוקש (2)'!W99</f>
        <v/>
      </c>
      <c r="R99" s="111"/>
      <c r="S99" s="111"/>
      <c r="T99" s="111"/>
      <c r="U99" s="111"/>
      <c r="V99" s="425"/>
    </row>
    <row r="100" spans="2:22" ht="15.75" hidden="1" x14ac:dyDescent="0.2">
      <c r="B100" s="108" t="str">
        <f t="shared" si="2"/>
        <v/>
      </c>
      <c r="C100" s="109" t="str">
        <f>IF('תנאי סף'!F100="","",'תנאי סף'!F100)</f>
        <v/>
      </c>
      <c r="D100" s="110"/>
      <c r="E100" s="110"/>
      <c r="F100" s="110"/>
      <c r="G100" s="110"/>
      <c r="H100" s="111"/>
      <c r="I100" s="112"/>
      <c r="J100" s="112"/>
      <c r="K100" s="113" t="str">
        <f>IF(C100="","",'הגבלה לסכום מבוקש (1)'!D100)</f>
        <v/>
      </c>
      <c r="L100" s="113" t="str">
        <f>סיכום!H100</f>
        <v/>
      </c>
      <c r="M100" s="114" t="str">
        <f t="shared" si="3"/>
        <v/>
      </c>
      <c r="N100" s="113" t="str">
        <f>'קיזוזים בגין איחורים'!F100</f>
        <v/>
      </c>
      <c r="O100" s="115" t="str">
        <f>IF(B100="","",'קיזוזים- החלטות ועדה'!E100)</f>
        <v/>
      </c>
      <c r="P100" s="113" t="str">
        <f>'קיזוזים- החלטות ועדה'!G100</f>
        <v/>
      </c>
      <c r="Q100" s="115" t="str">
        <f>'הגבלה לסכום מבוקש (2)'!W100</f>
        <v/>
      </c>
      <c r="R100" s="111"/>
      <c r="S100" s="111"/>
      <c r="T100" s="111"/>
      <c r="U100" s="111"/>
      <c r="V100" s="425"/>
    </row>
    <row r="101" spans="2:22" ht="15.75" hidden="1" x14ac:dyDescent="0.2">
      <c r="B101" s="108" t="str">
        <f t="shared" si="2"/>
        <v/>
      </c>
      <c r="C101" s="109" t="str">
        <f>IF('תנאי סף'!F101="","",'תנאי סף'!F101)</f>
        <v/>
      </c>
      <c r="D101" s="110"/>
      <c r="E101" s="110"/>
      <c r="F101" s="110"/>
      <c r="G101" s="110"/>
      <c r="H101" s="111"/>
      <c r="I101" s="112"/>
      <c r="J101" s="112"/>
      <c r="K101" s="113" t="str">
        <f>IF(C101="","",'הגבלה לסכום מבוקש (1)'!D101)</f>
        <v/>
      </c>
      <c r="L101" s="113" t="str">
        <f>סיכום!H101</f>
        <v/>
      </c>
      <c r="M101" s="114" t="str">
        <f t="shared" si="3"/>
        <v/>
      </c>
      <c r="N101" s="113" t="str">
        <f>'קיזוזים בגין איחורים'!F101</f>
        <v/>
      </c>
      <c r="O101" s="115" t="str">
        <f>IF(B101="","",'קיזוזים- החלטות ועדה'!E101)</f>
        <v/>
      </c>
      <c r="P101" s="113" t="str">
        <f>'קיזוזים- החלטות ועדה'!G101</f>
        <v/>
      </c>
      <c r="Q101" s="115" t="str">
        <f>'הגבלה לסכום מבוקש (2)'!W101</f>
        <v/>
      </c>
      <c r="R101" s="111"/>
      <c r="S101" s="111"/>
      <c r="T101" s="111"/>
      <c r="U101" s="111"/>
      <c r="V101" s="425"/>
    </row>
    <row r="102" spans="2:22" ht="15.75" hidden="1" x14ac:dyDescent="0.2">
      <c r="B102" s="108" t="str">
        <f t="shared" si="2"/>
        <v/>
      </c>
      <c r="C102" s="109" t="str">
        <f>IF('תנאי סף'!F102="","",'תנאי סף'!F102)</f>
        <v/>
      </c>
      <c r="D102" s="110"/>
      <c r="E102" s="110"/>
      <c r="F102" s="110"/>
      <c r="G102" s="110"/>
      <c r="H102" s="111"/>
      <c r="I102" s="112"/>
      <c r="J102" s="112"/>
      <c r="K102" s="113" t="str">
        <f>IF(C102="","",'הגבלה לסכום מבוקש (1)'!D102)</f>
        <v/>
      </c>
      <c r="L102" s="113" t="str">
        <f>סיכום!H102</f>
        <v/>
      </c>
      <c r="M102" s="114" t="str">
        <f t="shared" si="3"/>
        <v/>
      </c>
      <c r="N102" s="113" t="str">
        <f>'קיזוזים בגין איחורים'!F102</f>
        <v/>
      </c>
      <c r="O102" s="115" t="str">
        <f>IF(B102="","",'קיזוזים- החלטות ועדה'!E102)</f>
        <v/>
      </c>
      <c r="P102" s="113" t="str">
        <f>'קיזוזים- החלטות ועדה'!G102</f>
        <v/>
      </c>
      <c r="Q102" s="115" t="str">
        <f>'הגבלה לסכום מבוקש (2)'!W102</f>
        <v/>
      </c>
      <c r="R102" s="111"/>
      <c r="S102" s="111"/>
      <c r="T102" s="111"/>
      <c r="U102" s="111"/>
      <c r="V102" s="425"/>
    </row>
    <row r="103" spans="2:22" ht="15.75" hidden="1" x14ac:dyDescent="0.2">
      <c r="B103" s="108" t="str">
        <f t="shared" si="2"/>
        <v/>
      </c>
      <c r="C103" s="109" t="str">
        <f>IF('תנאי סף'!F103="","",'תנאי סף'!F103)</f>
        <v/>
      </c>
      <c r="D103" s="110"/>
      <c r="E103" s="110"/>
      <c r="F103" s="110"/>
      <c r="G103" s="110"/>
      <c r="H103" s="111"/>
      <c r="I103" s="112"/>
      <c r="J103" s="112"/>
      <c r="K103" s="113" t="str">
        <f>IF(C103="","",'הגבלה לסכום מבוקש (1)'!D103)</f>
        <v/>
      </c>
      <c r="L103" s="113" t="str">
        <f>סיכום!H103</f>
        <v/>
      </c>
      <c r="M103" s="114" t="str">
        <f t="shared" si="3"/>
        <v/>
      </c>
      <c r="N103" s="113" t="str">
        <f>'קיזוזים בגין איחורים'!F103</f>
        <v/>
      </c>
      <c r="O103" s="115" t="str">
        <f>IF(B103="","",'קיזוזים- החלטות ועדה'!E103)</f>
        <v/>
      </c>
      <c r="P103" s="113" t="str">
        <f>'קיזוזים- החלטות ועדה'!G103</f>
        <v/>
      </c>
      <c r="Q103" s="115" t="str">
        <f>'הגבלה לסכום מבוקש (2)'!W103</f>
        <v/>
      </c>
      <c r="R103" s="111"/>
      <c r="S103" s="111"/>
      <c r="T103" s="111"/>
      <c r="U103" s="111"/>
      <c r="V103" s="425"/>
    </row>
    <row r="104" spans="2:22" ht="15.75" hidden="1" x14ac:dyDescent="0.2">
      <c r="B104" s="108" t="str">
        <f t="shared" si="2"/>
        <v/>
      </c>
      <c r="C104" s="109" t="str">
        <f>IF('תנאי סף'!F104="","",'תנאי סף'!F104)</f>
        <v/>
      </c>
      <c r="D104" s="110"/>
      <c r="E104" s="110"/>
      <c r="F104" s="110"/>
      <c r="G104" s="110"/>
      <c r="H104" s="111"/>
      <c r="I104" s="112"/>
      <c r="J104" s="112"/>
      <c r="K104" s="113" t="str">
        <f>IF(C104="","",'הגבלה לסכום מבוקש (1)'!D104)</f>
        <v/>
      </c>
      <c r="L104" s="113" t="str">
        <f>סיכום!H104</f>
        <v/>
      </c>
      <c r="M104" s="114" t="str">
        <f t="shared" si="3"/>
        <v/>
      </c>
      <c r="N104" s="113" t="str">
        <f>'קיזוזים בגין איחורים'!F104</f>
        <v/>
      </c>
      <c r="O104" s="115" t="str">
        <f>IF(B104="","",'קיזוזים- החלטות ועדה'!E104)</f>
        <v/>
      </c>
      <c r="P104" s="113" t="str">
        <f>'קיזוזים- החלטות ועדה'!G104</f>
        <v/>
      </c>
      <c r="Q104" s="115" t="str">
        <f>'הגבלה לסכום מבוקש (2)'!W104</f>
        <v/>
      </c>
      <c r="R104" s="111"/>
      <c r="S104" s="111"/>
      <c r="T104" s="111"/>
      <c r="U104" s="111"/>
      <c r="V104" s="425"/>
    </row>
    <row r="105" spans="2:22" ht="15.75" hidden="1" x14ac:dyDescent="0.2">
      <c r="B105" s="108" t="str">
        <f t="shared" si="2"/>
        <v/>
      </c>
      <c r="C105" s="109" t="str">
        <f>IF('תנאי סף'!F105="","",'תנאי סף'!F105)</f>
        <v/>
      </c>
      <c r="D105" s="110"/>
      <c r="E105" s="110"/>
      <c r="F105" s="110"/>
      <c r="G105" s="110"/>
      <c r="H105" s="111"/>
      <c r="I105" s="112"/>
      <c r="J105" s="112"/>
      <c r="K105" s="113" t="str">
        <f>IF(C105="","",'הגבלה לסכום מבוקש (1)'!D105)</f>
        <v/>
      </c>
      <c r="L105" s="113" t="str">
        <f>סיכום!H105</f>
        <v/>
      </c>
      <c r="M105" s="114" t="str">
        <f t="shared" si="3"/>
        <v/>
      </c>
      <c r="N105" s="113" t="str">
        <f>'קיזוזים בגין איחורים'!F105</f>
        <v/>
      </c>
      <c r="O105" s="115" t="str">
        <f>IF(B105="","",'קיזוזים- החלטות ועדה'!E105)</f>
        <v/>
      </c>
      <c r="P105" s="113" t="str">
        <f>'קיזוזים- החלטות ועדה'!G105</f>
        <v/>
      </c>
      <c r="Q105" s="115" t="str">
        <f>'הגבלה לסכום מבוקש (2)'!W105</f>
        <v/>
      </c>
      <c r="R105" s="111"/>
      <c r="S105" s="111"/>
      <c r="T105" s="111"/>
      <c r="U105" s="111"/>
      <c r="V105" s="425"/>
    </row>
    <row r="106" spans="2:22" ht="15.75" hidden="1" x14ac:dyDescent="0.2">
      <c r="B106" s="108" t="str">
        <f t="shared" si="2"/>
        <v/>
      </c>
      <c r="C106" s="109" t="str">
        <f>IF('תנאי סף'!F106="","",'תנאי סף'!F106)</f>
        <v/>
      </c>
      <c r="D106" s="110"/>
      <c r="E106" s="110"/>
      <c r="F106" s="110"/>
      <c r="G106" s="110"/>
      <c r="H106" s="111"/>
      <c r="I106" s="112"/>
      <c r="J106" s="112"/>
      <c r="K106" s="113" t="str">
        <f>IF(C106="","",'הגבלה לסכום מבוקש (1)'!D106)</f>
        <v/>
      </c>
      <c r="L106" s="113" t="str">
        <f>סיכום!H106</f>
        <v/>
      </c>
      <c r="M106" s="114" t="str">
        <f t="shared" si="3"/>
        <v/>
      </c>
      <c r="N106" s="113" t="str">
        <f>'קיזוזים בגין איחורים'!F106</f>
        <v/>
      </c>
      <c r="O106" s="115" t="str">
        <f>IF(B106="","",'קיזוזים- החלטות ועדה'!E106)</f>
        <v/>
      </c>
      <c r="P106" s="113" t="str">
        <f>'קיזוזים- החלטות ועדה'!G106</f>
        <v/>
      </c>
      <c r="Q106" s="115" t="str">
        <f>'הגבלה לסכום מבוקש (2)'!W106</f>
        <v/>
      </c>
      <c r="R106" s="111"/>
      <c r="S106" s="111"/>
      <c r="T106" s="111"/>
      <c r="U106" s="111"/>
      <c r="V106" s="425"/>
    </row>
    <row r="107" spans="2:22" ht="15.75" hidden="1" x14ac:dyDescent="0.2">
      <c r="B107" s="108" t="str">
        <f t="shared" si="2"/>
        <v/>
      </c>
      <c r="C107" s="109" t="str">
        <f>IF('תנאי סף'!F107="","",'תנאי סף'!F107)</f>
        <v/>
      </c>
      <c r="D107" s="110"/>
      <c r="E107" s="110"/>
      <c r="F107" s="110"/>
      <c r="G107" s="110"/>
      <c r="H107" s="111"/>
      <c r="I107" s="112"/>
      <c r="J107" s="112"/>
      <c r="K107" s="113" t="str">
        <f>IF(C107="","",'הגבלה לסכום מבוקש (1)'!D107)</f>
        <v/>
      </c>
      <c r="L107" s="113" t="str">
        <f>סיכום!H107</f>
        <v/>
      </c>
      <c r="M107" s="114" t="str">
        <f t="shared" si="3"/>
        <v/>
      </c>
      <c r="N107" s="113" t="str">
        <f>'קיזוזים בגין איחורים'!F107</f>
        <v/>
      </c>
      <c r="O107" s="115" t="str">
        <f>IF(B107="","",'קיזוזים- החלטות ועדה'!E107)</f>
        <v/>
      </c>
      <c r="P107" s="113" t="str">
        <f>'קיזוזים- החלטות ועדה'!G107</f>
        <v/>
      </c>
      <c r="Q107" s="115" t="str">
        <f>'הגבלה לסכום מבוקש (2)'!W107</f>
        <v/>
      </c>
      <c r="R107" s="111"/>
      <c r="S107" s="111"/>
      <c r="T107" s="111"/>
      <c r="U107" s="111"/>
      <c r="V107" s="425"/>
    </row>
    <row r="108" spans="2:22" ht="15.75" hidden="1" x14ac:dyDescent="0.2">
      <c r="B108" s="108" t="str">
        <f t="shared" si="2"/>
        <v/>
      </c>
      <c r="C108" s="109" t="str">
        <f>IF('תנאי סף'!F108="","",'תנאי סף'!F108)</f>
        <v/>
      </c>
      <c r="D108" s="110"/>
      <c r="E108" s="110"/>
      <c r="F108" s="110"/>
      <c r="G108" s="110"/>
      <c r="H108" s="111"/>
      <c r="I108" s="112"/>
      <c r="J108" s="112"/>
      <c r="K108" s="113" t="str">
        <f>IF(C108="","",'הגבלה לסכום מבוקש (1)'!D108)</f>
        <v/>
      </c>
      <c r="L108" s="113" t="str">
        <f>סיכום!H108</f>
        <v/>
      </c>
      <c r="M108" s="114" t="str">
        <f t="shared" si="3"/>
        <v/>
      </c>
      <c r="N108" s="113" t="str">
        <f>'קיזוזים בגין איחורים'!F108</f>
        <v/>
      </c>
      <c r="O108" s="115" t="str">
        <f>IF(B108="","",'קיזוזים- החלטות ועדה'!E108)</f>
        <v/>
      </c>
      <c r="P108" s="113" t="str">
        <f>'קיזוזים- החלטות ועדה'!G108</f>
        <v/>
      </c>
      <c r="Q108" s="115" t="str">
        <f>'הגבלה לסכום מבוקש (2)'!W108</f>
        <v/>
      </c>
      <c r="R108" s="111"/>
      <c r="S108" s="111"/>
      <c r="T108" s="111"/>
      <c r="U108" s="111"/>
      <c r="V108" s="425"/>
    </row>
    <row r="109" spans="2:22" ht="15.75" hidden="1" x14ac:dyDescent="0.2">
      <c r="B109" s="108" t="str">
        <f t="shared" si="2"/>
        <v/>
      </c>
      <c r="C109" s="109" t="str">
        <f>IF('תנאי סף'!F109="","",'תנאי סף'!F109)</f>
        <v/>
      </c>
      <c r="D109" s="110"/>
      <c r="E109" s="110"/>
      <c r="F109" s="110"/>
      <c r="G109" s="110"/>
      <c r="H109" s="111"/>
      <c r="I109" s="112"/>
      <c r="J109" s="112"/>
      <c r="K109" s="113" t="str">
        <f>IF(C109="","",'הגבלה לסכום מבוקש (1)'!D109)</f>
        <v/>
      </c>
      <c r="L109" s="113" t="str">
        <f>סיכום!H109</f>
        <v/>
      </c>
      <c r="M109" s="114" t="str">
        <f t="shared" si="3"/>
        <v/>
      </c>
      <c r="N109" s="113" t="str">
        <f>'קיזוזים בגין איחורים'!F109</f>
        <v/>
      </c>
      <c r="O109" s="115" t="str">
        <f>IF(B109="","",'קיזוזים- החלטות ועדה'!E109)</f>
        <v/>
      </c>
      <c r="P109" s="113" t="str">
        <f>'קיזוזים- החלטות ועדה'!G109</f>
        <v/>
      </c>
      <c r="Q109" s="115" t="str">
        <f>'הגבלה לסכום מבוקש (2)'!W109</f>
        <v/>
      </c>
      <c r="R109" s="111"/>
      <c r="S109" s="111"/>
      <c r="T109" s="111"/>
      <c r="U109" s="111"/>
      <c r="V109" s="425"/>
    </row>
    <row r="110" spans="2:22" ht="15.75" hidden="1" x14ac:dyDescent="0.2">
      <c r="B110" s="108" t="str">
        <f t="shared" si="2"/>
        <v/>
      </c>
      <c r="C110" s="109" t="str">
        <f>IF('תנאי סף'!F110="","",'תנאי סף'!F110)</f>
        <v/>
      </c>
      <c r="D110" s="110"/>
      <c r="E110" s="110"/>
      <c r="F110" s="110"/>
      <c r="G110" s="110"/>
      <c r="H110" s="111"/>
      <c r="I110" s="112"/>
      <c r="J110" s="112"/>
      <c r="K110" s="113" t="str">
        <f>IF(C110="","",'הגבלה לסכום מבוקש (1)'!D110)</f>
        <v/>
      </c>
      <c r="L110" s="113" t="str">
        <f>סיכום!H110</f>
        <v/>
      </c>
      <c r="M110" s="114" t="str">
        <f t="shared" si="3"/>
        <v/>
      </c>
      <c r="N110" s="113" t="str">
        <f>'קיזוזים בגין איחורים'!F110</f>
        <v/>
      </c>
      <c r="O110" s="115" t="str">
        <f>IF(B110="","",'קיזוזים- החלטות ועדה'!E110)</f>
        <v/>
      </c>
      <c r="P110" s="113" t="str">
        <f>'קיזוזים- החלטות ועדה'!G110</f>
        <v/>
      </c>
      <c r="Q110" s="115" t="str">
        <f>'הגבלה לסכום מבוקש (2)'!W110</f>
        <v/>
      </c>
      <c r="R110" s="111"/>
      <c r="S110" s="111"/>
      <c r="T110" s="111"/>
      <c r="U110" s="111"/>
      <c r="V110" s="425"/>
    </row>
    <row r="111" spans="2:22" ht="15.75" hidden="1" x14ac:dyDescent="0.2">
      <c r="B111" s="108" t="str">
        <f t="shared" si="2"/>
        <v/>
      </c>
      <c r="C111" s="109" t="str">
        <f>IF('תנאי סף'!F111="","",'תנאי סף'!F111)</f>
        <v/>
      </c>
      <c r="D111" s="110"/>
      <c r="E111" s="110"/>
      <c r="F111" s="110"/>
      <c r="G111" s="110"/>
      <c r="H111" s="111"/>
      <c r="I111" s="112"/>
      <c r="J111" s="112"/>
      <c r="K111" s="113" t="str">
        <f>IF(C111="","",'הגבלה לסכום מבוקש (1)'!D111)</f>
        <v/>
      </c>
      <c r="L111" s="113" t="str">
        <f>סיכום!H111</f>
        <v/>
      </c>
      <c r="M111" s="114" t="str">
        <f t="shared" si="3"/>
        <v/>
      </c>
      <c r="N111" s="113" t="str">
        <f>'קיזוזים בגין איחורים'!F111</f>
        <v/>
      </c>
      <c r="O111" s="115" t="str">
        <f>IF(B111="","",'קיזוזים- החלטות ועדה'!E111)</f>
        <v/>
      </c>
      <c r="P111" s="113" t="str">
        <f>'קיזוזים- החלטות ועדה'!G111</f>
        <v/>
      </c>
      <c r="Q111" s="115" t="str">
        <f>'הגבלה לסכום מבוקש (2)'!W111</f>
        <v/>
      </c>
      <c r="R111" s="111"/>
      <c r="S111" s="111"/>
      <c r="T111" s="111"/>
      <c r="U111" s="111"/>
      <c r="V111" s="425"/>
    </row>
    <row r="112" spans="2:22" ht="15.75" hidden="1" x14ac:dyDescent="0.2">
      <c r="B112" s="108" t="str">
        <f t="shared" si="2"/>
        <v/>
      </c>
      <c r="C112" s="109" t="str">
        <f>IF('תנאי סף'!F112="","",'תנאי סף'!F112)</f>
        <v/>
      </c>
      <c r="D112" s="110"/>
      <c r="E112" s="110"/>
      <c r="F112" s="110"/>
      <c r="G112" s="110"/>
      <c r="H112" s="111"/>
      <c r="I112" s="112"/>
      <c r="J112" s="112"/>
      <c r="K112" s="113" t="str">
        <f>IF(C112="","",'הגבלה לסכום מבוקש (1)'!D112)</f>
        <v/>
      </c>
      <c r="L112" s="113" t="str">
        <f>סיכום!H112</f>
        <v/>
      </c>
      <c r="M112" s="114" t="str">
        <f t="shared" si="3"/>
        <v/>
      </c>
      <c r="N112" s="113" t="str">
        <f>'קיזוזים בגין איחורים'!F112</f>
        <v/>
      </c>
      <c r="O112" s="115" t="str">
        <f>IF(B112="","",'קיזוזים- החלטות ועדה'!E112)</f>
        <v/>
      </c>
      <c r="P112" s="113" t="str">
        <f>'קיזוזים- החלטות ועדה'!G112</f>
        <v/>
      </c>
      <c r="Q112" s="115" t="str">
        <f>'הגבלה לסכום מבוקש (2)'!W112</f>
        <v/>
      </c>
      <c r="R112" s="111"/>
      <c r="S112" s="111"/>
      <c r="T112" s="111"/>
      <c r="U112" s="111"/>
      <c r="V112" s="425"/>
    </row>
    <row r="113" spans="2:22" ht="15.75" hidden="1" x14ac:dyDescent="0.2">
      <c r="B113" s="108" t="str">
        <f t="shared" si="2"/>
        <v/>
      </c>
      <c r="C113" s="109" t="str">
        <f>IF('תנאי סף'!F113="","",'תנאי סף'!F113)</f>
        <v/>
      </c>
      <c r="D113" s="110"/>
      <c r="E113" s="110"/>
      <c r="F113" s="110"/>
      <c r="G113" s="110"/>
      <c r="H113" s="111"/>
      <c r="I113" s="112"/>
      <c r="J113" s="112"/>
      <c r="K113" s="113" t="str">
        <f>IF(C113="","",'הגבלה לסכום מבוקש (1)'!D113)</f>
        <v/>
      </c>
      <c r="L113" s="113" t="str">
        <f>סיכום!H113</f>
        <v/>
      </c>
      <c r="M113" s="114" t="str">
        <f t="shared" si="3"/>
        <v/>
      </c>
      <c r="N113" s="113" t="str">
        <f>'קיזוזים בגין איחורים'!F113</f>
        <v/>
      </c>
      <c r="O113" s="115" t="str">
        <f>IF(B113="","",'קיזוזים- החלטות ועדה'!E113)</f>
        <v/>
      </c>
      <c r="P113" s="113" t="str">
        <f>'קיזוזים- החלטות ועדה'!G113</f>
        <v/>
      </c>
      <c r="Q113" s="115" t="str">
        <f>'הגבלה לסכום מבוקש (2)'!W113</f>
        <v/>
      </c>
      <c r="R113" s="111"/>
      <c r="S113" s="111"/>
      <c r="T113" s="111"/>
      <c r="U113" s="111"/>
      <c r="V113" s="425"/>
    </row>
    <row r="114" spans="2:22" ht="15.75" hidden="1" x14ac:dyDescent="0.2">
      <c r="B114" s="108" t="str">
        <f t="shared" si="2"/>
        <v/>
      </c>
      <c r="C114" s="109" t="str">
        <f>IF('תנאי סף'!F114="","",'תנאי סף'!F114)</f>
        <v/>
      </c>
      <c r="D114" s="110"/>
      <c r="E114" s="110"/>
      <c r="F114" s="110"/>
      <c r="G114" s="110"/>
      <c r="H114" s="111"/>
      <c r="I114" s="112"/>
      <c r="J114" s="112"/>
      <c r="K114" s="113" t="str">
        <f>IF(C114="","",'הגבלה לסכום מבוקש (1)'!D114)</f>
        <v/>
      </c>
      <c r="L114" s="113" t="str">
        <f>סיכום!H114</f>
        <v/>
      </c>
      <c r="M114" s="114" t="str">
        <f t="shared" si="3"/>
        <v/>
      </c>
      <c r="N114" s="113" t="str">
        <f>'קיזוזים בגין איחורים'!F114</f>
        <v/>
      </c>
      <c r="O114" s="115" t="str">
        <f>IF(B114="","",'קיזוזים- החלטות ועדה'!E114)</f>
        <v/>
      </c>
      <c r="P114" s="113" t="str">
        <f>'קיזוזים- החלטות ועדה'!G114</f>
        <v/>
      </c>
      <c r="Q114" s="115" t="str">
        <f>'הגבלה לסכום מבוקש (2)'!W114</f>
        <v/>
      </c>
      <c r="R114" s="111"/>
      <c r="S114" s="111"/>
      <c r="T114" s="111"/>
      <c r="U114" s="111"/>
      <c r="V114" s="425"/>
    </row>
    <row r="115" spans="2:22" ht="15.75" hidden="1" x14ac:dyDescent="0.2">
      <c r="B115" s="108" t="str">
        <f t="shared" si="2"/>
        <v/>
      </c>
      <c r="C115" s="109" t="str">
        <f>IF('תנאי סף'!F115="","",'תנאי סף'!F115)</f>
        <v/>
      </c>
      <c r="D115" s="110"/>
      <c r="E115" s="110"/>
      <c r="F115" s="110"/>
      <c r="G115" s="110"/>
      <c r="H115" s="111"/>
      <c r="I115" s="112"/>
      <c r="J115" s="112"/>
      <c r="K115" s="113" t="str">
        <f>IF(C115="","",'הגבלה לסכום מבוקש (1)'!D115)</f>
        <v/>
      </c>
      <c r="L115" s="113" t="str">
        <f>סיכום!H115</f>
        <v/>
      </c>
      <c r="M115" s="114" t="str">
        <f t="shared" si="3"/>
        <v/>
      </c>
      <c r="N115" s="113" t="str">
        <f>'קיזוזים בגין איחורים'!F115</f>
        <v/>
      </c>
      <c r="O115" s="115" t="str">
        <f>IF(B115="","",'קיזוזים- החלטות ועדה'!E115)</f>
        <v/>
      </c>
      <c r="P115" s="113" t="str">
        <f>'קיזוזים- החלטות ועדה'!G115</f>
        <v/>
      </c>
      <c r="Q115" s="115" t="str">
        <f>'הגבלה לסכום מבוקש (2)'!W115</f>
        <v/>
      </c>
      <c r="R115" s="111"/>
      <c r="S115" s="111"/>
      <c r="T115" s="111"/>
      <c r="U115" s="111"/>
      <c r="V115" s="425"/>
    </row>
    <row r="116" spans="2:22" ht="15.75" hidden="1" x14ac:dyDescent="0.2">
      <c r="B116" s="108" t="str">
        <f t="shared" si="2"/>
        <v/>
      </c>
      <c r="C116" s="109" t="str">
        <f>IF('תנאי סף'!F116="","",'תנאי סף'!F116)</f>
        <v/>
      </c>
      <c r="D116" s="110"/>
      <c r="E116" s="110"/>
      <c r="F116" s="110"/>
      <c r="G116" s="110"/>
      <c r="H116" s="111"/>
      <c r="I116" s="112"/>
      <c r="J116" s="112"/>
      <c r="K116" s="113" t="str">
        <f>IF(C116="","",'הגבלה לסכום מבוקש (1)'!D116)</f>
        <v/>
      </c>
      <c r="L116" s="113" t="str">
        <f>סיכום!H116</f>
        <v/>
      </c>
      <c r="M116" s="114" t="str">
        <f t="shared" si="3"/>
        <v/>
      </c>
      <c r="N116" s="113" t="str">
        <f>'קיזוזים בגין איחורים'!F116</f>
        <v/>
      </c>
      <c r="O116" s="115" t="str">
        <f>IF(B116="","",'קיזוזים- החלטות ועדה'!E116)</f>
        <v/>
      </c>
      <c r="P116" s="113" t="str">
        <f>'קיזוזים- החלטות ועדה'!G116</f>
        <v/>
      </c>
      <c r="Q116" s="115" t="str">
        <f>'הגבלה לסכום מבוקש (2)'!W116</f>
        <v/>
      </c>
      <c r="R116" s="111"/>
      <c r="S116" s="111"/>
      <c r="T116" s="111"/>
      <c r="U116" s="111"/>
      <c r="V116" s="425"/>
    </row>
    <row r="117" spans="2:22" ht="15.75" hidden="1" x14ac:dyDescent="0.2">
      <c r="B117" s="108" t="str">
        <f t="shared" si="2"/>
        <v/>
      </c>
      <c r="C117" s="109" t="str">
        <f>IF('תנאי סף'!F117="","",'תנאי סף'!F117)</f>
        <v/>
      </c>
      <c r="D117" s="110"/>
      <c r="E117" s="110"/>
      <c r="F117" s="110"/>
      <c r="G117" s="110"/>
      <c r="H117" s="111"/>
      <c r="I117" s="112"/>
      <c r="J117" s="112"/>
      <c r="K117" s="113" t="str">
        <f>IF(C117="","",'הגבלה לסכום מבוקש (1)'!D117)</f>
        <v/>
      </c>
      <c r="L117" s="113" t="str">
        <f>סיכום!H117</f>
        <v/>
      </c>
      <c r="M117" s="114" t="str">
        <f t="shared" si="3"/>
        <v/>
      </c>
      <c r="N117" s="113" t="str">
        <f>'קיזוזים בגין איחורים'!F117</f>
        <v/>
      </c>
      <c r="O117" s="115" t="str">
        <f>IF(B117="","",'קיזוזים- החלטות ועדה'!E117)</f>
        <v/>
      </c>
      <c r="P117" s="113" t="str">
        <f>'קיזוזים- החלטות ועדה'!G117</f>
        <v/>
      </c>
      <c r="Q117" s="115" t="str">
        <f>'הגבלה לסכום מבוקש (2)'!W117</f>
        <v/>
      </c>
      <c r="R117" s="111"/>
      <c r="S117" s="111"/>
      <c r="T117" s="111"/>
      <c r="U117" s="111"/>
      <c r="V117" s="425"/>
    </row>
    <row r="118" spans="2:22" ht="15.75" hidden="1" x14ac:dyDescent="0.2">
      <c r="B118" s="108" t="str">
        <f t="shared" si="2"/>
        <v/>
      </c>
      <c r="C118" s="109" t="str">
        <f>IF('תנאי סף'!F118="","",'תנאי סף'!F118)</f>
        <v/>
      </c>
      <c r="D118" s="110"/>
      <c r="E118" s="110"/>
      <c r="F118" s="110"/>
      <c r="G118" s="110"/>
      <c r="H118" s="111"/>
      <c r="I118" s="112"/>
      <c r="J118" s="112"/>
      <c r="K118" s="113" t="str">
        <f>IF(C118="","",'הגבלה לסכום מבוקש (1)'!D118)</f>
        <v/>
      </c>
      <c r="L118" s="113" t="str">
        <f>סיכום!H118</f>
        <v/>
      </c>
      <c r="M118" s="114" t="str">
        <f t="shared" si="3"/>
        <v/>
      </c>
      <c r="N118" s="113" t="str">
        <f>'קיזוזים בגין איחורים'!F118</f>
        <v/>
      </c>
      <c r="O118" s="115" t="str">
        <f>IF(B118="","",'קיזוזים- החלטות ועדה'!E118)</f>
        <v/>
      </c>
      <c r="P118" s="113" t="str">
        <f>'קיזוזים- החלטות ועדה'!G118</f>
        <v/>
      </c>
      <c r="Q118" s="115" t="str">
        <f>'הגבלה לסכום מבוקש (2)'!W118</f>
        <v/>
      </c>
      <c r="R118" s="111"/>
      <c r="S118" s="111"/>
      <c r="T118" s="111"/>
      <c r="U118" s="111"/>
      <c r="V118" s="425"/>
    </row>
    <row r="119" spans="2:22" ht="15.75" hidden="1" x14ac:dyDescent="0.2">
      <c r="B119" s="108" t="str">
        <f t="shared" si="2"/>
        <v/>
      </c>
      <c r="C119" s="109" t="str">
        <f>IF('תנאי סף'!F119="","",'תנאי סף'!F119)</f>
        <v/>
      </c>
      <c r="D119" s="110"/>
      <c r="E119" s="110"/>
      <c r="F119" s="110"/>
      <c r="G119" s="110"/>
      <c r="H119" s="111"/>
      <c r="I119" s="112"/>
      <c r="J119" s="112"/>
      <c r="K119" s="113" t="str">
        <f>IF(C119="","",'הגבלה לסכום מבוקש (1)'!D119)</f>
        <v/>
      </c>
      <c r="L119" s="113" t="str">
        <f>סיכום!H119</f>
        <v/>
      </c>
      <c r="M119" s="114" t="str">
        <f t="shared" si="3"/>
        <v/>
      </c>
      <c r="N119" s="113" t="str">
        <f>'קיזוזים בגין איחורים'!F119</f>
        <v/>
      </c>
      <c r="O119" s="115" t="str">
        <f>IF(B119="","",'קיזוזים- החלטות ועדה'!E119)</f>
        <v/>
      </c>
      <c r="P119" s="113" t="str">
        <f>'קיזוזים- החלטות ועדה'!G119</f>
        <v/>
      </c>
      <c r="Q119" s="115" t="str">
        <f>'הגבלה לסכום מבוקש (2)'!W119</f>
        <v/>
      </c>
      <c r="R119" s="111"/>
      <c r="S119" s="111"/>
      <c r="T119" s="111"/>
      <c r="U119" s="111"/>
      <c r="V119" s="425"/>
    </row>
    <row r="120" spans="2:22" ht="15.75" hidden="1" x14ac:dyDescent="0.2">
      <c r="B120" s="108" t="str">
        <f t="shared" si="2"/>
        <v/>
      </c>
      <c r="C120" s="109" t="str">
        <f>IF('תנאי סף'!F120="","",'תנאי סף'!F120)</f>
        <v/>
      </c>
      <c r="D120" s="110"/>
      <c r="E120" s="110"/>
      <c r="F120" s="110"/>
      <c r="G120" s="110"/>
      <c r="H120" s="111"/>
      <c r="I120" s="112"/>
      <c r="J120" s="112"/>
      <c r="K120" s="113" t="str">
        <f>IF(C120="","",'הגבלה לסכום מבוקש (1)'!D120)</f>
        <v/>
      </c>
      <c r="L120" s="113" t="str">
        <f>סיכום!H120</f>
        <v/>
      </c>
      <c r="M120" s="114" t="str">
        <f t="shared" si="3"/>
        <v/>
      </c>
      <c r="N120" s="113" t="str">
        <f>'קיזוזים בגין איחורים'!F120</f>
        <v/>
      </c>
      <c r="O120" s="115" t="str">
        <f>IF(B120="","",'קיזוזים- החלטות ועדה'!E120)</f>
        <v/>
      </c>
      <c r="P120" s="113" t="str">
        <f>'קיזוזים- החלטות ועדה'!G120</f>
        <v/>
      </c>
      <c r="Q120" s="115" t="str">
        <f>'הגבלה לסכום מבוקש (2)'!W120</f>
        <v/>
      </c>
      <c r="R120" s="111"/>
      <c r="S120" s="111"/>
      <c r="T120" s="111"/>
      <c r="U120" s="111"/>
      <c r="V120" s="425"/>
    </row>
    <row r="121" spans="2:22" ht="15.75" hidden="1" x14ac:dyDescent="0.2">
      <c r="B121" s="108" t="str">
        <f t="shared" si="2"/>
        <v/>
      </c>
      <c r="C121" s="109" t="str">
        <f>IF('תנאי סף'!F121="","",'תנאי סף'!F121)</f>
        <v/>
      </c>
      <c r="D121" s="110"/>
      <c r="E121" s="110"/>
      <c r="F121" s="110"/>
      <c r="G121" s="110"/>
      <c r="H121" s="111"/>
      <c r="I121" s="112"/>
      <c r="J121" s="112"/>
      <c r="K121" s="113" t="str">
        <f>IF(C121="","",'הגבלה לסכום מבוקש (1)'!D121)</f>
        <v/>
      </c>
      <c r="L121" s="113" t="str">
        <f>סיכום!H121</f>
        <v/>
      </c>
      <c r="M121" s="114" t="str">
        <f t="shared" si="3"/>
        <v/>
      </c>
      <c r="N121" s="113" t="str">
        <f>'קיזוזים בגין איחורים'!F121</f>
        <v/>
      </c>
      <c r="O121" s="115" t="str">
        <f>IF(B121="","",'קיזוזים- החלטות ועדה'!E121)</f>
        <v/>
      </c>
      <c r="P121" s="113" t="str">
        <f>'קיזוזים- החלטות ועדה'!G121</f>
        <v/>
      </c>
      <c r="Q121" s="115" t="str">
        <f>'הגבלה לסכום מבוקש (2)'!W121</f>
        <v/>
      </c>
      <c r="R121" s="111"/>
      <c r="S121" s="111"/>
      <c r="T121" s="111"/>
      <c r="U121" s="111"/>
      <c r="V121" s="425"/>
    </row>
    <row r="122" spans="2:22" ht="15.75" hidden="1" x14ac:dyDescent="0.2">
      <c r="B122" s="108" t="str">
        <f t="shared" si="2"/>
        <v/>
      </c>
      <c r="C122" s="109" t="str">
        <f>IF('תנאי סף'!F122="","",'תנאי סף'!F122)</f>
        <v/>
      </c>
      <c r="D122" s="110"/>
      <c r="E122" s="110"/>
      <c r="F122" s="110"/>
      <c r="G122" s="110"/>
      <c r="H122" s="111"/>
      <c r="I122" s="112"/>
      <c r="J122" s="112"/>
      <c r="K122" s="113" t="str">
        <f>IF(C122="","",'הגבלה לסכום מבוקש (1)'!D122)</f>
        <v/>
      </c>
      <c r="L122" s="113" t="str">
        <f>סיכום!H122</f>
        <v/>
      </c>
      <c r="M122" s="114" t="str">
        <f t="shared" si="3"/>
        <v/>
      </c>
      <c r="N122" s="113" t="str">
        <f>'קיזוזים בגין איחורים'!F122</f>
        <v/>
      </c>
      <c r="O122" s="115" t="str">
        <f>IF(B122="","",'קיזוזים- החלטות ועדה'!E122)</f>
        <v/>
      </c>
      <c r="P122" s="113" t="str">
        <f>'קיזוזים- החלטות ועדה'!G122</f>
        <v/>
      </c>
      <c r="Q122" s="115" t="str">
        <f>'הגבלה לסכום מבוקש (2)'!W122</f>
        <v/>
      </c>
      <c r="R122" s="111"/>
      <c r="S122" s="111"/>
      <c r="T122" s="111"/>
      <c r="U122" s="111"/>
      <c r="V122" s="425"/>
    </row>
    <row r="123" spans="2:22" ht="15.75" hidden="1" x14ac:dyDescent="0.2">
      <c r="B123" s="108" t="str">
        <f t="shared" si="2"/>
        <v/>
      </c>
      <c r="C123" s="109" t="str">
        <f>IF('תנאי סף'!F123="","",'תנאי סף'!F123)</f>
        <v/>
      </c>
      <c r="D123" s="110"/>
      <c r="E123" s="110"/>
      <c r="F123" s="110"/>
      <c r="G123" s="110"/>
      <c r="H123" s="111"/>
      <c r="I123" s="112"/>
      <c r="J123" s="112"/>
      <c r="K123" s="113" t="str">
        <f>IF(C123="","",'הגבלה לסכום מבוקש (1)'!D123)</f>
        <v/>
      </c>
      <c r="L123" s="113" t="str">
        <f>סיכום!H123</f>
        <v/>
      </c>
      <c r="M123" s="114" t="str">
        <f t="shared" si="3"/>
        <v/>
      </c>
      <c r="N123" s="113" t="str">
        <f>'קיזוזים בגין איחורים'!F123</f>
        <v/>
      </c>
      <c r="O123" s="115" t="str">
        <f>IF(B123="","",'קיזוזים- החלטות ועדה'!E123)</f>
        <v/>
      </c>
      <c r="P123" s="113" t="str">
        <f>'קיזוזים- החלטות ועדה'!G123</f>
        <v/>
      </c>
      <c r="Q123" s="115" t="str">
        <f>'הגבלה לסכום מבוקש (2)'!W123</f>
        <v/>
      </c>
      <c r="R123" s="111"/>
      <c r="S123" s="111"/>
      <c r="T123" s="111"/>
      <c r="U123" s="111"/>
      <c r="V123" s="425"/>
    </row>
    <row r="124" spans="2:22" ht="15.75" hidden="1" x14ac:dyDescent="0.2">
      <c r="B124" s="108" t="str">
        <f t="shared" si="2"/>
        <v/>
      </c>
      <c r="C124" s="109" t="str">
        <f>IF('תנאי סף'!F124="","",'תנאי סף'!F124)</f>
        <v/>
      </c>
      <c r="D124" s="110"/>
      <c r="E124" s="110"/>
      <c r="F124" s="110"/>
      <c r="G124" s="110"/>
      <c r="H124" s="111"/>
      <c r="I124" s="112"/>
      <c r="J124" s="112"/>
      <c r="K124" s="113" t="str">
        <f>IF(C124="","",'הגבלה לסכום מבוקש (1)'!D124)</f>
        <v/>
      </c>
      <c r="L124" s="113" t="str">
        <f>סיכום!H124</f>
        <v/>
      </c>
      <c r="M124" s="114" t="str">
        <f t="shared" si="3"/>
        <v/>
      </c>
      <c r="N124" s="113" t="str">
        <f>'קיזוזים בגין איחורים'!F124</f>
        <v/>
      </c>
      <c r="O124" s="115" t="str">
        <f>IF(B124="","",'קיזוזים- החלטות ועדה'!E124)</f>
        <v/>
      </c>
      <c r="P124" s="113" t="str">
        <f>'קיזוזים- החלטות ועדה'!G124</f>
        <v/>
      </c>
      <c r="Q124" s="115" t="str">
        <f>'הגבלה לסכום מבוקש (2)'!W124</f>
        <v/>
      </c>
      <c r="R124" s="111"/>
      <c r="S124" s="111"/>
      <c r="T124" s="111"/>
      <c r="U124" s="111"/>
      <c r="V124" s="425"/>
    </row>
    <row r="125" spans="2:22" ht="15.75" hidden="1" x14ac:dyDescent="0.2">
      <c r="B125" s="108" t="str">
        <f t="shared" si="2"/>
        <v/>
      </c>
      <c r="C125" s="109" t="str">
        <f>IF('תנאי סף'!F125="","",'תנאי סף'!F125)</f>
        <v/>
      </c>
      <c r="D125" s="110"/>
      <c r="E125" s="110"/>
      <c r="F125" s="110"/>
      <c r="G125" s="110"/>
      <c r="H125" s="111"/>
      <c r="I125" s="112"/>
      <c r="J125" s="112"/>
      <c r="K125" s="113" t="str">
        <f>IF(C125="","",'הגבלה לסכום מבוקש (1)'!D125)</f>
        <v/>
      </c>
      <c r="L125" s="113" t="str">
        <f>סיכום!H125</f>
        <v/>
      </c>
      <c r="M125" s="114" t="str">
        <f t="shared" si="3"/>
        <v/>
      </c>
      <c r="N125" s="113" t="str">
        <f>'קיזוזים בגין איחורים'!F125</f>
        <v/>
      </c>
      <c r="O125" s="115" t="str">
        <f>IF(B125="","",'קיזוזים- החלטות ועדה'!E125)</f>
        <v/>
      </c>
      <c r="P125" s="113" t="str">
        <f>'קיזוזים- החלטות ועדה'!G125</f>
        <v/>
      </c>
      <c r="Q125" s="115" t="str">
        <f>'הגבלה לסכום מבוקש (2)'!W125</f>
        <v/>
      </c>
      <c r="R125" s="111"/>
      <c r="S125" s="111"/>
      <c r="T125" s="111"/>
      <c r="U125" s="111"/>
      <c r="V125" s="425"/>
    </row>
    <row r="126" spans="2:22" ht="15.75" hidden="1" x14ac:dyDescent="0.2">
      <c r="B126" s="108" t="str">
        <f t="shared" si="2"/>
        <v/>
      </c>
      <c r="C126" s="109" t="str">
        <f>IF('תנאי סף'!F126="","",'תנאי סף'!F126)</f>
        <v/>
      </c>
      <c r="D126" s="110"/>
      <c r="E126" s="110"/>
      <c r="F126" s="110"/>
      <c r="G126" s="110"/>
      <c r="H126" s="111"/>
      <c r="I126" s="112"/>
      <c r="J126" s="112"/>
      <c r="K126" s="113" t="str">
        <f>IF(C126="","",'הגבלה לסכום מבוקש (1)'!D126)</f>
        <v/>
      </c>
      <c r="L126" s="113" t="str">
        <f>סיכום!H126</f>
        <v/>
      </c>
      <c r="M126" s="114" t="str">
        <f t="shared" si="3"/>
        <v/>
      </c>
      <c r="N126" s="113" t="str">
        <f>'קיזוזים בגין איחורים'!F126</f>
        <v/>
      </c>
      <c r="O126" s="115" t="str">
        <f>IF(B126="","",'קיזוזים- החלטות ועדה'!E126)</f>
        <v/>
      </c>
      <c r="P126" s="113" t="str">
        <f>'קיזוזים- החלטות ועדה'!G126</f>
        <v/>
      </c>
      <c r="Q126" s="115" t="str">
        <f>'הגבלה לסכום מבוקש (2)'!W126</f>
        <v/>
      </c>
      <c r="R126" s="111"/>
      <c r="S126" s="111"/>
      <c r="T126" s="111"/>
      <c r="U126" s="111"/>
      <c r="V126" s="425"/>
    </row>
    <row r="127" spans="2:22" ht="15.75" hidden="1" x14ac:dyDescent="0.2">
      <c r="B127" s="108" t="str">
        <f t="shared" si="2"/>
        <v/>
      </c>
      <c r="C127" s="109" t="str">
        <f>IF('תנאי סף'!F127="","",'תנאי סף'!F127)</f>
        <v/>
      </c>
      <c r="D127" s="110"/>
      <c r="E127" s="110"/>
      <c r="F127" s="110"/>
      <c r="G127" s="110"/>
      <c r="H127" s="111"/>
      <c r="I127" s="112"/>
      <c r="J127" s="112"/>
      <c r="K127" s="113" t="str">
        <f>IF(C127="","",'הגבלה לסכום מבוקש (1)'!D127)</f>
        <v/>
      </c>
      <c r="L127" s="113" t="str">
        <f>סיכום!H127</f>
        <v/>
      </c>
      <c r="M127" s="114" t="str">
        <f t="shared" si="3"/>
        <v/>
      </c>
      <c r="N127" s="113" t="str">
        <f>'קיזוזים בגין איחורים'!F127</f>
        <v/>
      </c>
      <c r="O127" s="115" t="str">
        <f>IF(B127="","",'קיזוזים- החלטות ועדה'!E127)</f>
        <v/>
      </c>
      <c r="P127" s="113" t="str">
        <f>'קיזוזים- החלטות ועדה'!G127</f>
        <v/>
      </c>
      <c r="Q127" s="115" t="str">
        <f>'הגבלה לסכום מבוקש (2)'!W127</f>
        <v/>
      </c>
      <c r="R127" s="111"/>
      <c r="S127" s="111"/>
      <c r="T127" s="111"/>
      <c r="U127" s="111"/>
      <c r="V127" s="425"/>
    </row>
    <row r="128" spans="2:22" ht="15.75" hidden="1" x14ac:dyDescent="0.2">
      <c r="B128" s="108" t="str">
        <f t="shared" si="2"/>
        <v/>
      </c>
      <c r="C128" s="109" t="str">
        <f>IF('תנאי סף'!F128="","",'תנאי סף'!F128)</f>
        <v/>
      </c>
      <c r="D128" s="110"/>
      <c r="E128" s="110"/>
      <c r="F128" s="110"/>
      <c r="G128" s="110"/>
      <c r="H128" s="111"/>
      <c r="I128" s="112"/>
      <c r="J128" s="112"/>
      <c r="K128" s="113" t="str">
        <f>IF(C128="","",'הגבלה לסכום מבוקש (1)'!D128)</f>
        <v/>
      </c>
      <c r="L128" s="113" t="str">
        <f>סיכום!H128</f>
        <v/>
      </c>
      <c r="M128" s="114" t="str">
        <f t="shared" si="3"/>
        <v/>
      </c>
      <c r="N128" s="113" t="str">
        <f>'קיזוזים בגין איחורים'!F128</f>
        <v/>
      </c>
      <c r="O128" s="115" t="str">
        <f>IF(B128="","",'קיזוזים- החלטות ועדה'!E128)</f>
        <v/>
      </c>
      <c r="P128" s="113" t="str">
        <f>'קיזוזים- החלטות ועדה'!G128</f>
        <v/>
      </c>
      <c r="Q128" s="115" t="str">
        <f>'הגבלה לסכום מבוקש (2)'!W128</f>
        <v/>
      </c>
      <c r="R128" s="111"/>
      <c r="S128" s="111"/>
      <c r="T128" s="111"/>
      <c r="U128" s="111"/>
      <c r="V128" s="425"/>
    </row>
    <row r="129" spans="2:22" ht="15.75" hidden="1" x14ac:dyDescent="0.2">
      <c r="B129" s="108" t="str">
        <f t="shared" si="2"/>
        <v/>
      </c>
      <c r="C129" s="109" t="str">
        <f>IF('תנאי סף'!F129="","",'תנאי סף'!F129)</f>
        <v/>
      </c>
      <c r="D129" s="110"/>
      <c r="E129" s="110"/>
      <c r="F129" s="110"/>
      <c r="G129" s="110"/>
      <c r="H129" s="111"/>
      <c r="I129" s="112"/>
      <c r="J129" s="112"/>
      <c r="K129" s="113" t="str">
        <f>IF(C129="","",'הגבלה לסכום מבוקש (1)'!D129)</f>
        <v/>
      </c>
      <c r="L129" s="113" t="str">
        <f>סיכום!H129</f>
        <v/>
      </c>
      <c r="M129" s="114" t="str">
        <f t="shared" si="3"/>
        <v/>
      </c>
      <c r="N129" s="113" t="str">
        <f>'קיזוזים בגין איחורים'!F129</f>
        <v/>
      </c>
      <c r="O129" s="115" t="str">
        <f>IF(B129="","",'קיזוזים- החלטות ועדה'!E129)</f>
        <v/>
      </c>
      <c r="P129" s="113" t="str">
        <f>'קיזוזים- החלטות ועדה'!G129</f>
        <v/>
      </c>
      <c r="Q129" s="115" t="str">
        <f>'הגבלה לסכום מבוקש (2)'!W129</f>
        <v/>
      </c>
      <c r="R129" s="111"/>
      <c r="S129" s="111"/>
      <c r="T129" s="111"/>
      <c r="U129" s="111"/>
      <c r="V129" s="425"/>
    </row>
    <row r="130" spans="2:22" ht="16.5" hidden="1" thickBot="1" x14ac:dyDescent="0.25">
      <c r="B130" s="108" t="str">
        <f t="shared" si="2"/>
        <v/>
      </c>
      <c r="C130" s="109" t="str">
        <f>IF('תנאי סף'!F130="","",'תנאי סף'!F130)</f>
        <v/>
      </c>
      <c r="D130" s="110"/>
      <c r="E130" s="110"/>
      <c r="F130" s="110"/>
      <c r="G130" s="110"/>
      <c r="H130" s="111"/>
      <c r="I130" s="112"/>
      <c r="J130" s="112"/>
      <c r="K130" s="113" t="str">
        <f>IF(C130="","",'הגבלה לסכום מבוקש (1)'!D130)</f>
        <v/>
      </c>
      <c r="L130" s="113" t="str">
        <f>סיכום!H130</f>
        <v/>
      </c>
      <c r="M130" s="114" t="str">
        <f t="shared" si="3"/>
        <v/>
      </c>
      <c r="N130" s="113" t="str">
        <f>'קיזוזים בגין איחורים'!F130</f>
        <v/>
      </c>
      <c r="O130" s="115" t="str">
        <f>IF(B130="","",'קיזוזים- החלטות ועדה'!E130)</f>
        <v/>
      </c>
      <c r="P130" s="113" t="str">
        <f>'קיזוזים- החלטות ועדה'!G130</f>
        <v/>
      </c>
      <c r="Q130" s="115" t="str">
        <f>'הגבלה לסכום מבוקש (2)'!W130</f>
        <v/>
      </c>
      <c r="R130" s="111"/>
      <c r="S130" s="111"/>
      <c r="T130" s="111"/>
      <c r="U130" s="111"/>
      <c r="V130" s="425"/>
    </row>
    <row r="131" spans="2:22" ht="19.5" thickTop="1" thickBot="1" x14ac:dyDescent="0.25">
      <c r="B131" s="560" t="s">
        <v>8</v>
      </c>
      <c r="C131" s="560"/>
      <c r="D131" s="117"/>
      <c r="E131" s="117"/>
      <c r="F131" s="117"/>
      <c r="G131" s="117"/>
      <c r="H131" s="118"/>
      <c r="I131" s="119">
        <f>SUM(I31:I130)</f>
        <v>64000</v>
      </c>
      <c r="J131" s="119">
        <f>SUM(J31:J130)</f>
        <v>71632</v>
      </c>
      <c r="K131" s="119">
        <f ca="1">SUM(K31:K130)</f>
        <v>180000</v>
      </c>
      <c r="L131" s="119">
        <f ca="1">SUM(L31:L130)</f>
        <v>279168</v>
      </c>
      <c r="M131" s="119"/>
      <c r="N131" s="119">
        <f ca="1">SUM(N31:N130)</f>
        <v>0</v>
      </c>
      <c r="O131" s="119">
        <f ca="1">SUM(O31:O130)</f>
        <v>0</v>
      </c>
      <c r="P131" s="119">
        <f ca="1">SUM(P31:P130)</f>
        <v>150000</v>
      </c>
      <c r="Q131" s="119">
        <f ca="1">SUM(Q31:Q130)</f>
        <v>150000</v>
      </c>
    </row>
    <row r="132" spans="2:22" ht="15.75" thickTop="1" x14ac:dyDescent="0.2"/>
  </sheetData>
  <sheetProtection algorithmName="SHA-512" hashValue="PEB8UHnd3L5O/BrW36LqE3ItolmPh8xxwjP4Up6A8277age/wsIQMk8V4hEnl7V5kst4WtqWWxKxTztK+lW4ug==" saltValue="8STpxH9/jkX5kK+vXxiCeQ==" spinCount="100000" sheet="1" objects="1" scenarios="1" formatColumns="0" formatRows="0"/>
  <mergeCells count="15">
    <mergeCell ref="U29:U30"/>
    <mergeCell ref="V29:V30"/>
    <mergeCell ref="B131:C131"/>
    <mergeCell ref="H29:H30"/>
    <mergeCell ref="I29:I30"/>
    <mergeCell ref="J29:J30"/>
    <mergeCell ref="R29:R30"/>
    <mergeCell ref="S29:S30"/>
    <mergeCell ref="T29:T30"/>
    <mergeCell ref="B29:B30"/>
    <mergeCell ref="C29:C30"/>
    <mergeCell ref="D29:D30"/>
    <mergeCell ref="E29:E30"/>
    <mergeCell ref="F29:F30"/>
    <mergeCell ref="G29:G30"/>
  </mergeCells>
  <conditionalFormatting sqref="K31:Q31 K33:Q130 B31:C130">
    <cfRule type="containsBlanks" dxfId="266" priority="10">
      <formula>LEN(TRIM(B31))=0</formula>
    </cfRule>
  </conditionalFormatting>
  <conditionalFormatting sqref="D31:J31 R31:V31 R34:V130 D38:J130 D33:J33 E34:J37 R33:U33">
    <cfRule type="expression" dxfId="265" priority="9">
      <formula>IF($C31="",0,1)</formula>
    </cfRule>
  </conditionalFormatting>
  <conditionalFormatting sqref="C1">
    <cfRule type="containsBlanks" dxfId="264" priority="8">
      <formula>LEN(TRIM(C1))=0</formula>
    </cfRule>
  </conditionalFormatting>
  <conditionalFormatting sqref="C2">
    <cfRule type="containsBlanks" dxfId="263" priority="7">
      <formula>LEN(TRIM(C2))=0</formula>
    </cfRule>
  </conditionalFormatting>
  <conditionalFormatting sqref="U32:V32 V33">
    <cfRule type="expression" dxfId="262" priority="3">
      <formula>IF($C32="",0,1)</formula>
    </cfRule>
  </conditionalFormatting>
  <conditionalFormatting sqref="K32:Q32">
    <cfRule type="containsBlanks" dxfId="261" priority="2">
      <formula>LEN(TRIM(K32))=0</formula>
    </cfRule>
  </conditionalFormatting>
  <conditionalFormatting sqref="D32:J32 R32:T32">
    <cfRule type="expression" dxfId="260" priority="1">
      <formula>IF($C32="",0,1)</formula>
    </cfRule>
  </conditionalFormatting>
  <conditionalFormatting sqref="D35:D36">
    <cfRule type="expression" dxfId="259" priority="323">
      <formula>IF($C34="",0,1)</formula>
    </cfRule>
  </conditionalFormatting>
  <printOptions horizontalCentered="1"/>
  <pageMargins left="0.17" right="0.41" top="0.74803149606299213" bottom="0.74803149606299213" header="0.31496062992125984" footer="0.31496062992125984"/>
  <pageSetup paperSize="9" scale="58" orientation="landscape" horizontalDpi="1200" verticalDpi="1200" r:id="rId1"/>
  <headerFooter>
    <oddHeader>&amp;C&amp;"-,מודגש"&amp;Uמבחנים לתמיכה של משרד התרבות והספורט</oddHeader>
    <oddFooter>&amp;Lא. חפץ ושות'
יעוץ כלכלי&amp;C&amp;P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249977111117893"/>
  </sheetPr>
  <dimension ref="A1:AZ131"/>
  <sheetViews>
    <sheetView rightToLeft="1" tabSelected="1" view="pageBreakPreview" topLeftCell="B1" zoomScale="90" zoomScaleNormal="70" zoomScaleSheetLayoutView="90" workbookViewId="0">
      <pane xSplit="2" ySplit="30" topLeftCell="I31" activePane="bottomRight" state="frozen"/>
      <selection activeCell="G20" sqref="G20"/>
      <selection pane="topRight" activeCell="G20" sqref="G20"/>
      <selection pane="bottomLeft" activeCell="G20" sqref="G20"/>
      <selection pane="bottomRight" activeCell="M2" sqref="M2"/>
    </sheetView>
  </sheetViews>
  <sheetFormatPr defaultRowHeight="15" x14ac:dyDescent="0.2"/>
  <cols>
    <col min="1" max="1" width="2.5703125" style="71" hidden="1" customWidth="1"/>
    <col min="2" max="2" width="8.85546875" style="71" customWidth="1"/>
    <col min="3" max="3" width="21.140625" style="71" bestFit="1" customWidth="1"/>
    <col min="4" max="4" width="19.85546875" style="71" customWidth="1"/>
    <col min="5" max="5" width="17.5703125" style="71" customWidth="1"/>
    <col min="6" max="6" width="18.85546875" style="71" customWidth="1"/>
    <col min="7" max="7" width="22.5703125" style="71" customWidth="1"/>
    <col min="8" max="8" width="32.85546875" style="71" bestFit="1" customWidth="1"/>
    <col min="9" max="9" width="20.5703125" style="71" customWidth="1"/>
    <col min="10" max="11" width="15.140625" style="71" customWidth="1"/>
    <col min="12" max="12" width="15" style="71" customWidth="1"/>
    <col min="13" max="13" width="14.140625" style="71" customWidth="1"/>
    <col min="14" max="14" width="7.42578125" style="71" customWidth="1"/>
    <col min="15" max="15" width="12" style="71" customWidth="1"/>
    <col min="16" max="16" width="15.42578125" style="71" customWidth="1"/>
    <col min="17" max="17" width="22.7109375" style="71" customWidth="1"/>
    <col min="18" max="18" width="16.5703125" style="71" customWidth="1"/>
    <col min="19" max="19" width="9.140625" style="71" customWidth="1"/>
    <col min="20" max="20" width="8.140625" style="71" customWidth="1"/>
    <col min="21" max="21" width="9.140625" style="71" customWidth="1"/>
    <col min="22" max="22" width="35" style="576" customWidth="1"/>
    <col min="23" max="50" width="9.140625" style="71" hidden="1" customWidth="1"/>
    <col min="51" max="51" width="16.140625" style="71" hidden="1" customWidth="1"/>
    <col min="52" max="52" width="11.42578125" style="71" hidden="1" customWidth="1"/>
    <col min="53" max="200" width="0" style="71" hidden="1" customWidth="1"/>
    <col min="201" max="16384" width="9.140625" style="71"/>
  </cols>
  <sheetData>
    <row r="1" spans="2:3" ht="18" x14ac:dyDescent="0.2">
      <c r="B1" s="70" t="str">
        <f>'פרמטרים לעקרונות חישוב התמיכה'!$B$1</f>
        <v>שנה</v>
      </c>
      <c r="C1" s="23">
        <f>'פרמטרים לעקרונות חישוב התמיכה'!$C$1</f>
        <v>2018</v>
      </c>
    </row>
    <row r="2" spans="2:3" ht="18.75" thickBot="1" x14ac:dyDescent="0.25">
      <c r="B2" s="72" t="str">
        <f>'פרמטרים לעקרונות חישוב התמיכה'!$B$2</f>
        <v>תקציב</v>
      </c>
      <c r="C2" s="32">
        <f>'פרמטרים לעקרונות חישוב התמיכה'!$C$2</f>
        <v>279168</v>
      </c>
    </row>
    <row r="4" spans="2:3" hidden="1" x14ac:dyDescent="0.2"/>
    <row r="5" spans="2:3" hidden="1" x14ac:dyDescent="0.2"/>
    <row r="6" spans="2:3" hidden="1" x14ac:dyDescent="0.2"/>
    <row r="7" spans="2:3" hidden="1" x14ac:dyDescent="0.2"/>
    <row r="8" spans="2:3" hidden="1" x14ac:dyDescent="0.2"/>
    <row r="9" spans="2:3" hidden="1" x14ac:dyDescent="0.2"/>
    <row r="10" spans="2:3" hidden="1" x14ac:dyDescent="0.2"/>
    <row r="11" spans="2:3" hidden="1" x14ac:dyDescent="0.2"/>
    <row r="12" spans="2:3" hidden="1" x14ac:dyDescent="0.2"/>
    <row r="13" spans="2:3" hidden="1" x14ac:dyDescent="0.2"/>
    <row r="14" spans="2:3" hidden="1" x14ac:dyDescent="0.2"/>
    <row r="15" spans="2:3" hidden="1" x14ac:dyDescent="0.2"/>
    <row r="16" spans="2:3" hidden="1" x14ac:dyDescent="0.2"/>
    <row r="17" spans="2:52" hidden="1" x14ac:dyDescent="0.2"/>
    <row r="18" spans="2:52" hidden="1" x14ac:dyDescent="0.2"/>
    <row r="19" spans="2:52" hidden="1" x14ac:dyDescent="0.2"/>
    <row r="20" spans="2:52" hidden="1" x14ac:dyDescent="0.2"/>
    <row r="21" spans="2:52" hidden="1" x14ac:dyDescent="0.2"/>
    <row r="22" spans="2:52" hidden="1" x14ac:dyDescent="0.2"/>
    <row r="23" spans="2:52" hidden="1" x14ac:dyDescent="0.2"/>
    <row r="24" spans="2:52" hidden="1" x14ac:dyDescent="0.2"/>
    <row r="25" spans="2:52" hidden="1" x14ac:dyDescent="0.2"/>
    <row r="26" spans="2:52" hidden="1" x14ac:dyDescent="0.2"/>
    <row r="27" spans="2:52" hidden="1" x14ac:dyDescent="0.2"/>
    <row r="28" spans="2:52" ht="15.75" hidden="1" x14ac:dyDescent="0.2">
      <c r="D28" s="73"/>
      <c r="E28" s="73"/>
    </row>
    <row r="29" spans="2:52" ht="16.5" customHeight="1" thickBot="1" x14ac:dyDescent="0.25">
      <c r="Y29" s="74"/>
      <c r="Z29" s="75"/>
    </row>
    <row r="30" spans="2:52" ht="81" customHeight="1" thickBot="1" x14ac:dyDescent="0.25">
      <c r="B30" s="76" t="s">
        <v>0</v>
      </c>
      <c r="C30" s="77" t="s">
        <v>1</v>
      </c>
      <c r="D30" s="78" t="s">
        <v>175</v>
      </c>
      <c r="E30" s="78" t="s">
        <v>174</v>
      </c>
      <c r="F30" s="78" t="s">
        <v>173</v>
      </c>
      <c r="G30" s="78" t="s">
        <v>172</v>
      </c>
      <c r="H30" s="78" t="s">
        <v>171</v>
      </c>
      <c r="I30" s="78" t="s">
        <v>170</v>
      </c>
      <c r="J30" s="78" t="s">
        <v>169</v>
      </c>
      <c r="K30" s="78" t="s">
        <v>179</v>
      </c>
      <c r="L30" s="78" t="s">
        <v>178</v>
      </c>
      <c r="M30" s="78" t="s">
        <v>177</v>
      </c>
      <c r="N30" s="78" t="s">
        <v>162</v>
      </c>
      <c r="O30" s="78" t="s">
        <v>161</v>
      </c>
      <c r="P30" s="78" t="s">
        <v>160</v>
      </c>
      <c r="Q30" s="78" t="s">
        <v>176</v>
      </c>
      <c r="R30" s="78" t="s">
        <v>168</v>
      </c>
      <c r="S30" s="78" t="s">
        <v>167</v>
      </c>
      <c r="T30" s="78" t="s">
        <v>166</v>
      </c>
      <c r="U30" s="78" t="s">
        <v>165</v>
      </c>
      <c r="V30" s="577" t="s">
        <v>164</v>
      </c>
      <c r="W30" s="71" t="s">
        <v>210</v>
      </c>
      <c r="X30" s="71" t="s">
        <v>211</v>
      </c>
      <c r="Y30" s="71" t="s">
        <v>184</v>
      </c>
      <c r="Z30" s="71" t="s">
        <v>185</v>
      </c>
      <c r="AA30" s="71" t="s">
        <v>212</v>
      </c>
      <c r="AB30" s="71">
        <f>COLUMN()</f>
        <v>28</v>
      </c>
      <c r="AC30" s="71">
        <f>COLUMN()</f>
        <v>29</v>
      </c>
      <c r="AD30" s="71">
        <f>COLUMN()</f>
        <v>30</v>
      </c>
      <c r="AE30" s="71">
        <f>COLUMN()</f>
        <v>31</v>
      </c>
      <c r="AF30" s="71">
        <f>COLUMN()</f>
        <v>32</v>
      </c>
      <c r="AG30" s="71">
        <f>COLUMN()</f>
        <v>33</v>
      </c>
      <c r="AH30" s="71">
        <f>COLUMN()</f>
        <v>34</v>
      </c>
      <c r="AI30" s="71">
        <f>COLUMN()</f>
        <v>35</v>
      </c>
      <c r="AJ30" s="71">
        <f>COLUMN()</f>
        <v>36</v>
      </c>
      <c r="AK30" s="71">
        <f>COLUMN()</f>
        <v>37</v>
      </c>
      <c r="AL30" s="71">
        <f>COLUMN()</f>
        <v>38</v>
      </c>
      <c r="AM30" s="71">
        <f>COLUMN()</f>
        <v>39</v>
      </c>
      <c r="AN30" s="71">
        <f>COLUMN()</f>
        <v>40</v>
      </c>
      <c r="AO30" s="71">
        <f>COLUMN()</f>
        <v>41</v>
      </c>
      <c r="AP30" s="71">
        <f>COLUMN()</f>
        <v>42</v>
      </c>
      <c r="AQ30" s="71">
        <f>COLUMN()</f>
        <v>43</v>
      </c>
      <c r="AR30" s="71">
        <f>COLUMN()</f>
        <v>44</v>
      </c>
      <c r="AS30" s="71">
        <f>COLUMN()</f>
        <v>45</v>
      </c>
      <c r="AT30" s="71">
        <f>COLUMN()</f>
        <v>46</v>
      </c>
      <c r="AU30" s="71">
        <f>COLUMN()</f>
        <v>47</v>
      </c>
      <c r="AV30" s="71">
        <f>COLUMN()</f>
        <v>48</v>
      </c>
      <c r="AW30" s="71">
        <f>COLUMN()</f>
        <v>49</v>
      </c>
      <c r="AX30" s="71" t="s">
        <v>183</v>
      </c>
      <c r="AY30" s="71">
        <f>COLUMN()</f>
        <v>51</v>
      </c>
      <c r="AZ30" s="71" t="s">
        <v>213</v>
      </c>
    </row>
    <row r="31" spans="2:52" s="86" customFormat="1" ht="252" x14ac:dyDescent="0.25">
      <c r="B31" s="79">
        <f t="shared" ref="B31:B94" ca="1" si="0">IF(C31="","",ROW()-30)</f>
        <v>1</v>
      </c>
      <c r="C31" s="80" t="str">
        <f ca="1">'סיכום לועדה- הזנת נתונים'!C31</f>
        <v>פאול בן חיים</v>
      </c>
      <c r="D31" s="80">
        <f ca="1">IF($C31="","",'סיכום לועדה- הזנת נתונים'!D31)</f>
        <v>1001007799</v>
      </c>
      <c r="E31" s="80">
        <f ca="1">IF($C31="","",'סיכום לועדה- הזנת נתונים'!E31)</f>
        <v>40000415</v>
      </c>
      <c r="F31" s="80">
        <f ca="1">IF($C31="","",'סיכום לועדה- הזנת נתונים'!F31)</f>
        <v>580064103</v>
      </c>
      <c r="G31" s="80" t="str">
        <f ca="1">IF($C31="","",'סיכום לועדה- הזנת נתונים'!G31)</f>
        <v>נוער מוסיקלי בישראל</v>
      </c>
      <c r="H31" s="80" t="str">
        <f ca="1">IF($C31="","",'סיכום לועדה- הזנת נתונים'!H31)</f>
        <v>התחרות ע"ש פאול בן חיים</v>
      </c>
      <c r="I31" s="81">
        <f ca="1">IF($C31="","",'סיכום לועדה- הזנת נתונים'!I31)</f>
        <v>20000</v>
      </c>
      <c r="J31" s="81">
        <f ca="1">IF($C31="","",'סיכום לועדה- הזנת נתונים'!J31)</f>
        <v>20000</v>
      </c>
      <c r="K31" s="81">
        <f ca="1">IF($C31="","",'סיכום לועדה- הזנת נתונים'!K31)</f>
        <v>30000</v>
      </c>
      <c r="L31" s="81" t="str">
        <f ca="1">IF($C31="","",'סיכום לועדה- הזנת נתונים'!L31)</f>
        <v/>
      </c>
      <c r="M31" s="82" t="str">
        <f ca="1">IF($C31="","",'סיכום לועדה- הזנת נתונים'!M31)</f>
        <v/>
      </c>
      <c r="N31" s="83" t="str">
        <f ca="1">IF($C31="","",'סיכום לועדה- הזנת נתונים'!N31)</f>
        <v/>
      </c>
      <c r="O31" s="83">
        <f ca="1">IF($C31="","",'סיכום לועדה- הזנת נתונים'!O31)</f>
        <v>0</v>
      </c>
      <c r="P31" s="83" t="str">
        <f ca="1">IF($C31="","",'סיכום לועדה- הזנת נתונים'!P31)</f>
        <v/>
      </c>
      <c r="Q31" s="83" t="str">
        <f ca="1">IF($C31="","",'סיכום לועדה- הזנת נתונים'!Q31)</f>
        <v/>
      </c>
      <c r="R31" s="80" t="str">
        <f ca="1">IF($C31="","",'סיכום לועדה- הזנת נתונים'!R31)</f>
        <v>מבחן חדש</v>
      </c>
      <c r="S31" s="80" t="str">
        <f ca="1">IF($C31="","",'סיכום לועדה- הזנת נתונים'!S31)</f>
        <v>לא</v>
      </c>
      <c r="T31" s="80">
        <f ca="1">IF($C31="","",'סיכום לועדה- הזנת נתונים'!T31)</f>
        <v>0</v>
      </c>
      <c r="U31" s="80" t="str">
        <f ca="1">IF($C31="","",'סיכום לועדה- הזנת נתונים'!U31)</f>
        <v>תקין</v>
      </c>
      <c r="V31" s="578" t="str">
        <f ca="1">IF($C31="","",'סיכום לועדה- הזנת נתונים'!V31)</f>
        <v xml:space="preserve">תחרות המתקיימת מדי שנתיים ומתמקדת בנושא ייחודי של ביצוע יצירות של מלחינים ישראלים.
עומדת בתנאי סף של רמה אמנותית גבוהה, אך אינה עומדת בשני תנאיי סף - שווי הכולל של הפרסים – 20 אש"ח במקום 40 אש"ח; ובתנאי תקציב כולל – 64 אש"ח במקום 90 אש"ח. 
ניתן להקל בתנאי הסף של תקציב כולל שמתקיים בשיעור של 71%, אך לא ניתן להקל בתנאי הסף של השווי הכולל של הפרסים, הואיל וזה מתקיים בשיעור של 50% בלבד.
לפיכך, לא ניתן להמליץ על תמיכה.
</v>
      </c>
      <c r="W31" s="84" t="e">
        <f ca="1">IF($C31="","",L31-I31)</f>
        <v>#VALUE!</v>
      </c>
      <c r="X31" s="85">
        <f ca="1">IF($C31="","",IFERROR(Q31/I31-1,0))</f>
        <v>0</v>
      </c>
      <c r="Y31" s="86" t="e">
        <f ca="1">IF($C31="","",IF(ABS(W31)&gt;=$Y$29,"הצג חריגים","הצג לא חריגים"))</f>
        <v>#VALUE!</v>
      </c>
      <c r="Z31" s="86" t="str">
        <f ca="1">IF($C31="","",IF(ABS(X31)&gt;=$Z$29,"הצג חריגים","הצג לא חריגים"))</f>
        <v>הצג חריגים</v>
      </c>
      <c r="AA31" s="87" t="e">
        <f t="shared" ref="AA31:AA62" ca="1" si="1">IF(C31="","",Q31/$C$2)</f>
        <v>#VALUE!</v>
      </c>
      <c r="AX31" s="86" t="b">
        <f ca="1">C31&lt;&gt;""</f>
        <v>1</v>
      </c>
      <c r="AY31" s="88"/>
      <c r="AZ31" s="89">
        <f t="shared" ref="AZ31:AZ62" si="2">$C$2</f>
        <v>279168</v>
      </c>
    </row>
    <row r="32" spans="2:52" ht="31.5" x14ac:dyDescent="0.2">
      <c r="B32" s="90">
        <f t="shared" ca="1" si="0"/>
        <v>2</v>
      </c>
      <c r="C32" s="91" t="str">
        <f ca="1">'סיכום לועדה- הזנת נתונים'!C32</f>
        <v>פנינה זלמצן כ"ס</v>
      </c>
      <c r="D32" s="91">
        <f ca="1">IF($C32="","",'סיכום לועדה- הזנת נתונים'!D32)</f>
        <v>1001014606</v>
      </c>
      <c r="E32" s="91">
        <f ca="1">IF($C32="","",'סיכום לועדה- הזנת נתונים'!E32)</f>
        <v>20000227</v>
      </c>
      <c r="F32" s="91">
        <f ca="1">IF($C32="","",'סיכום לועדה- הזנת נתונים'!F32)</f>
        <v>500269006</v>
      </c>
      <c r="G32" s="91" t="str">
        <f ca="1">IF($C32="","",'סיכום לועדה- הזנת נתונים'!G32)</f>
        <v>עירית כפר סבא</v>
      </c>
      <c r="H32" s="91" t="str">
        <f ca="1">IF($C32="","",'סיכום לועדה- הזנת נתונים'!H32)</f>
        <v>פרס פנינה זלצמן 2018</v>
      </c>
      <c r="I32" s="92">
        <f ca="1">IF($C32="","",'סיכום לועדה- הזנת נתונים'!I32)</f>
        <v>22000</v>
      </c>
      <c r="J32" s="92">
        <f ca="1">IF($C32="","",'סיכום לועדה- הזנת נתונים'!J32)</f>
        <v>25816</v>
      </c>
      <c r="K32" s="92">
        <f ca="1">IF($C32="","",'סיכום לועדה- הזנת נתונים'!K32)</f>
        <v>80000</v>
      </c>
      <c r="L32" s="92">
        <f ca="1">IF($C32="","",'סיכום לועדה- הזנת נתונים'!L32)</f>
        <v>37829.619437426823</v>
      </c>
      <c r="M32" s="93">
        <f ca="1">IF($C32="","",'סיכום לועדה- הזנת נתונים'!M32)</f>
        <v>1.4653555716387832</v>
      </c>
      <c r="N32" s="94">
        <f ca="1">IF($C32="","",'סיכום לועדה- הזנת נתונים'!N32)</f>
        <v>0</v>
      </c>
      <c r="O32" s="94">
        <f ca="1">IF($C32="","",'סיכום לועדה- הזנת נתונים'!O32)</f>
        <v>0</v>
      </c>
      <c r="P32" s="94">
        <f ca="1">IF($C32="","",'סיכום לועדה- הזנת נתונים'!P32)</f>
        <v>80000</v>
      </c>
      <c r="Q32" s="94">
        <f ca="1">IF($C32="","",'סיכום לועדה- הזנת נתונים'!Q32)</f>
        <v>80000</v>
      </c>
      <c r="R32" s="91" t="str">
        <f ca="1">IF($C32="","",'סיכום לועדה- הזנת נתונים'!R32)</f>
        <v>מבחן חדש</v>
      </c>
      <c r="S32" s="91" t="str">
        <f ca="1">IF($C32="","",'סיכום לועדה- הזנת נתונים'!S32)</f>
        <v>כן</v>
      </c>
      <c r="T32" s="91">
        <f ca="1">IF($C32="","",'סיכום לועדה- הזנת נתונים'!T32)</f>
        <v>0</v>
      </c>
      <c r="U32" s="91" t="str">
        <f ca="1">IF($C32="","",'סיכום לועדה- הזנת נתונים'!U32)</f>
        <v>לא רלוונטי</v>
      </c>
      <c r="V32" s="579" t="str">
        <f ca="1">IF($C32="","",'סיכום לועדה- הזנת נתונים'!V32)</f>
        <v>עפ"י מבחני התמיכה לתחרויות מוסיקה ארציות.</v>
      </c>
      <c r="W32" s="84">
        <f t="shared" ref="W32:W95" ca="1" si="3">IF($C32="","",L32-I32)</f>
        <v>15829.619437426823</v>
      </c>
      <c r="X32" s="85">
        <f t="shared" ref="X32:X95" ca="1" si="4">IF($C32="","",IFERROR(Q32/I32-1,0))</f>
        <v>2.6363636363636362</v>
      </c>
      <c r="Y32" s="86" t="str">
        <f t="shared" ref="Y32:Y95" ca="1" si="5">IF($C32="","",IF(ABS(W32)&gt;=$Y$29,"הצג חריגים","הצג לא חריגים"))</f>
        <v>הצג חריגים</v>
      </c>
      <c r="Z32" s="86" t="str">
        <f t="shared" ref="Z32:Z95" ca="1" si="6">IF($C32="","",IF(ABS(X32)&gt;=$Z$29,"הצג חריגים","הצג לא חריגים"))</f>
        <v>הצג חריגים</v>
      </c>
      <c r="AA32" s="87">
        <f t="shared" ca="1" si="1"/>
        <v>0.28656579550664835</v>
      </c>
      <c r="AX32" s="86" t="b">
        <f t="shared" ref="AX32:AX95" ca="1" si="7">C32&lt;&gt;""</f>
        <v>1</v>
      </c>
      <c r="AY32" s="88"/>
      <c r="AZ32" s="89">
        <f t="shared" si="2"/>
        <v>279168</v>
      </c>
    </row>
    <row r="33" spans="2:52" ht="31.5" x14ac:dyDescent="0.2">
      <c r="B33" s="90">
        <f t="shared" ca="1" si="0"/>
        <v>3</v>
      </c>
      <c r="C33" s="91" t="str">
        <f ca="1">'סיכום לועדה- הזנת נתונים'!C33</f>
        <v>פסנתר לתמיד אשדוד</v>
      </c>
      <c r="D33" s="91">
        <f ca="1">IF($C33="","",'סיכום לועדה- הזנת נתונים'!D33)</f>
        <v>1001007531</v>
      </c>
      <c r="E33" s="91">
        <f ca="1">IF($C33="","",'סיכום לועדה- הזנת נתונים'!E33)</f>
        <v>40000291</v>
      </c>
      <c r="F33" s="91">
        <f ca="1">IF($C33="","",'סיכום לועדה- הזנת נתונים'!F33)</f>
        <v>511757114</v>
      </c>
      <c r="G33" s="91" t="str">
        <f ca="1">IF($C33="","",'סיכום לועדה- הזנת נתונים'!G33)</f>
        <v>החברה העירונית לתרבות, ספורט ומרכזי</v>
      </c>
      <c r="H33" s="91" t="str">
        <f ca="1">IF($C33="","",'סיכום לועדה- הזנת נתונים'!H33)</f>
        <v>פסנתר לתמיד 2018</v>
      </c>
      <c r="I33" s="92">
        <f ca="1">IF($C33="","",'סיכום לועדה- הזנת נתונים'!I33)</f>
        <v>22000</v>
      </c>
      <c r="J33" s="92">
        <f ca="1">IF($C33="","",'סיכום לועדה- הזנת נתונים'!J33)</f>
        <v>25816</v>
      </c>
      <c r="K33" s="92">
        <f ca="1">IF($C33="","",'סיכום לועדה- הזנת נתונים'!K33)</f>
        <v>70000</v>
      </c>
      <c r="L33" s="92">
        <f ca="1">IF($C33="","",'סיכום לועדה- הזנת נתונים'!L33)</f>
        <v>241338.38056257321</v>
      </c>
      <c r="M33" s="93">
        <f ca="1">IF($C33="","",'סיכום לועדה- הזנת נתונים'!M33)</f>
        <v>9.3484033375648128</v>
      </c>
      <c r="N33" s="94">
        <f ca="1">IF($C33="","",'סיכום לועדה- הזנת נתונים'!N33)</f>
        <v>0</v>
      </c>
      <c r="O33" s="94">
        <f ca="1">IF($C33="","",'סיכום לועדה- הזנת נתונים'!O33)</f>
        <v>0</v>
      </c>
      <c r="P33" s="94">
        <f ca="1">IF($C33="","",'סיכום לועדה- הזנת נתונים'!P33)</f>
        <v>70000</v>
      </c>
      <c r="Q33" s="94">
        <f ca="1">IF($C33="","",'סיכום לועדה- הזנת נתונים'!Q33)</f>
        <v>70000</v>
      </c>
      <c r="R33" s="91" t="str">
        <f ca="1">IF($C33="","",'סיכום לועדה- הזנת נתונים'!R33)</f>
        <v>מבחן חדש</v>
      </c>
      <c r="S33" s="91" t="str">
        <f ca="1">IF($C33="","",'סיכום לועדה- הזנת נתונים'!S33)</f>
        <v>לא</v>
      </c>
      <c r="T33" s="91">
        <f ca="1">IF($C33="","",'סיכום לועדה- הזנת נתונים'!T33)</f>
        <v>0</v>
      </c>
      <c r="U33" s="91" t="str">
        <f ca="1">IF($C33="","",'סיכום לועדה- הזנת נתונים'!U33)</f>
        <v>תקין</v>
      </c>
      <c r="V33" s="579" t="str">
        <f ca="1">IF($C33="","",'סיכום לועדה- הזנת נתונים'!V33)</f>
        <v>עפ"י מבחני התמיכה לתחרויות מוסיקה ארציות.</v>
      </c>
      <c r="W33" s="84">
        <f t="shared" ca="1" si="3"/>
        <v>219338.38056257321</v>
      </c>
      <c r="X33" s="85">
        <f t="shared" ca="1" si="4"/>
        <v>2.1818181818181817</v>
      </c>
      <c r="Y33" s="86" t="str">
        <f t="shared" ca="1" si="5"/>
        <v>הצג חריגים</v>
      </c>
      <c r="Z33" s="86" t="str">
        <f t="shared" ca="1" si="6"/>
        <v>הצג חריגים</v>
      </c>
      <c r="AA33" s="87">
        <f t="shared" ca="1" si="1"/>
        <v>0.25074507106831728</v>
      </c>
      <c r="AX33" s="86" t="b">
        <f t="shared" ca="1" si="7"/>
        <v>1</v>
      </c>
      <c r="AY33" s="88"/>
      <c r="AZ33" s="89">
        <f t="shared" si="2"/>
        <v>279168</v>
      </c>
    </row>
    <row r="34" spans="2:52" ht="30" customHeight="1" x14ac:dyDescent="0.2">
      <c r="B34" s="90">
        <f t="shared" ca="1" si="0"/>
        <v>4</v>
      </c>
      <c r="C34" s="91" t="str">
        <f ca="1">'סיכום לועדה- הזנת נתונים'!C34</f>
        <v>הנבל הישראלי</v>
      </c>
      <c r="D34" s="91">
        <f ca="1">IF($C34="","",'סיכום לועדה- הזנת נתונים'!D34)</f>
        <v>0</v>
      </c>
      <c r="E34" s="91">
        <f ca="1">IF($C34="","",'סיכום לועדה- הזנת נתונים'!E34)</f>
        <v>0</v>
      </c>
      <c r="F34" s="91">
        <f ca="1">IF($C34="","",'סיכום לועדה- הזנת נתונים'!F34)</f>
        <v>0</v>
      </c>
      <c r="G34" s="91">
        <f ca="1">IF($C34="","",'סיכום לועדה- הזנת נתונים'!G34)</f>
        <v>0</v>
      </c>
      <c r="H34" s="91">
        <f ca="1">IF($C34="","",'סיכום לועדה- הזנת נתונים'!H34)</f>
        <v>0</v>
      </c>
      <c r="I34" s="92">
        <f ca="1">IF($C34="","",'סיכום לועדה- הזנת נתונים'!I34)</f>
        <v>0</v>
      </c>
      <c r="J34" s="92">
        <f ca="1">IF($C34="","",'סיכום לועדה- הזנת נתונים'!J34)</f>
        <v>0</v>
      </c>
      <c r="K34" s="92">
        <f ca="1">IF($C34="","",'סיכום לועדה- הזנת נתונים'!K34)</f>
        <v>0</v>
      </c>
      <c r="L34" s="92" t="str">
        <f ca="1">IF($C34="","",'סיכום לועדה- הזנת נתונים'!L34)</f>
        <v/>
      </c>
      <c r="M34" s="93" t="str">
        <f ca="1">IF($C34="","",'סיכום לועדה- הזנת נתונים'!M34)</f>
        <v/>
      </c>
      <c r="N34" s="94" t="str">
        <f ca="1">IF($C34="","",'סיכום לועדה- הזנת נתונים'!N34)</f>
        <v/>
      </c>
      <c r="O34" s="94">
        <f ca="1">IF($C34="","",'סיכום לועדה- הזנת נתונים'!O34)</f>
        <v>0</v>
      </c>
      <c r="P34" s="94" t="str">
        <f ca="1">IF($C34="","",'סיכום לועדה- הזנת נתונים'!P34)</f>
        <v/>
      </c>
      <c r="Q34" s="94" t="str">
        <f ca="1">IF($C34="","",'סיכום לועדה- הזנת נתונים'!Q34)</f>
        <v/>
      </c>
      <c r="R34" s="91">
        <f ca="1">IF($C34="","",'סיכום לועדה- הזנת נתונים'!R34)</f>
        <v>0</v>
      </c>
      <c r="S34" s="91">
        <f ca="1">IF($C34="","",'סיכום לועדה- הזנת נתונים'!S34)</f>
        <v>0</v>
      </c>
      <c r="T34" s="91">
        <f ca="1">IF($C34="","",'סיכום לועדה- הזנת נתונים'!T34)</f>
        <v>0</v>
      </c>
      <c r="U34" s="91">
        <f ca="1">IF($C34="","",'סיכום לועדה- הזנת נתונים'!U34)</f>
        <v>0</v>
      </c>
      <c r="V34" s="579" t="str">
        <f ca="1">IF($C34="","",'סיכום לועדה- הזנת נתונים'!V34)</f>
        <v>לא הוגשה בקשה לשנת 2018</v>
      </c>
      <c r="W34" s="84" t="e">
        <f t="shared" ca="1" si="3"/>
        <v>#VALUE!</v>
      </c>
      <c r="X34" s="85">
        <f t="shared" ca="1" si="4"/>
        <v>0</v>
      </c>
      <c r="Y34" s="86" t="e">
        <f t="shared" ca="1" si="5"/>
        <v>#VALUE!</v>
      </c>
      <c r="Z34" s="86" t="str">
        <f t="shared" ca="1" si="6"/>
        <v>הצג חריגים</v>
      </c>
      <c r="AA34" s="87" t="e">
        <f t="shared" ca="1" si="1"/>
        <v>#VALUE!</v>
      </c>
      <c r="AX34" s="86" t="b">
        <f t="shared" ca="1" si="7"/>
        <v>1</v>
      </c>
      <c r="AY34" s="88"/>
      <c r="AZ34" s="89">
        <f t="shared" si="2"/>
        <v>279168</v>
      </c>
    </row>
    <row r="35" spans="2:52" ht="78.75" x14ac:dyDescent="0.2">
      <c r="B35" s="90">
        <f t="shared" ca="1" si="0"/>
        <v>5</v>
      </c>
      <c r="C35" s="91" t="str">
        <f ca="1">'סיכום לועדה- הזנת נתונים'!C35</f>
        <v>הנושפים כ"ס</v>
      </c>
      <c r="D35" s="91">
        <f ca="1">IF($C35="","",'סיכום לועדה- הזנת נתונים'!D35)</f>
        <v>1001014612</v>
      </c>
      <c r="E35" s="91">
        <f ca="1">IF($C35="","",'סיכום לועדה- הזנת נתונים'!E35)</f>
        <v>20000227</v>
      </c>
      <c r="F35" s="91">
        <f ca="1">IF($C35="","",'סיכום לועדה- הזנת נתונים'!F35)</f>
        <v>500269006</v>
      </c>
      <c r="G35" s="91" t="str">
        <f ca="1">IF($C35="","",'סיכום לועדה- הזנת נתונים'!G35)</f>
        <v>עיריית כפר סבא</v>
      </c>
      <c r="H35" s="91" t="str">
        <f ca="1">IF($C35="","",'סיכום לועדה- הזנת נתונים'!H35)</f>
        <v>תחרות הנושפים 2018</v>
      </c>
      <c r="I35" s="92">
        <f ca="1">IF($C35="","",'סיכום לועדה- הזנת נתונים'!I35)</f>
        <v>0</v>
      </c>
      <c r="J35" s="92">
        <f ca="1">IF($C35="","",'סיכום לועדה- הזנת נתונים'!J35)</f>
        <v>0</v>
      </c>
      <c r="K35" s="92">
        <f ca="1">IF($C35="","",'סיכום לועדה- הזנת נתונים'!K35)</f>
        <v>0</v>
      </c>
      <c r="L35" s="92" t="str">
        <f ca="1">IF($C35="","",'סיכום לועדה- הזנת נתונים'!L35)</f>
        <v/>
      </c>
      <c r="M35" s="93" t="str">
        <f ca="1">IF($C35="","",'סיכום לועדה- הזנת נתונים'!M35)</f>
        <v/>
      </c>
      <c r="N35" s="94" t="str">
        <f ca="1">IF($C35="","",'סיכום לועדה- הזנת נתונים'!N35)</f>
        <v/>
      </c>
      <c r="O35" s="94">
        <f ca="1">IF($C35="","",'סיכום לועדה- הזנת נתונים'!O35)</f>
        <v>0</v>
      </c>
      <c r="P35" s="94" t="str">
        <f ca="1">IF($C35="","",'סיכום לועדה- הזנת נתונים'!P35)</f>
        <v/>
      </c>
      <c r="Q35" s="94" t="str">
        <f ca="1">IF($C35="","",'סיכום לועדה- הזנת נתונים'!Q35)</f>
        <v/>
      </c>
      <c r="R35" s="91">
        <f ca="1">IF($C35="","",'סיכום לועדה- הזנת נתונים'!R35)</f>
        <v>0</v>
      </c>
      <c r="S35" s="91">
        <f ca="1">IF($C35="","",'סיכום לועדה- הזנת נתונים'!S35)</f>
        <v>0</v>
      </c>
      <c r="T35" s="91">
        <f ca="1">IF($C35="","",'סיכום לועדה- הזנת נתונים'!T35)</f>
        <v>0</v>
      </c>
      <c r="U35" s="91">
        <f ca="1">IF($C35="","",'סיכום לועדה- הזנת נתונים'!U35)</f>
        <v>0</v>
      </c>
      <c r="V35" s="579" t="str">
        <f ca="1">IF($C35="","",'סיכום לועדה- הזנת נתונים'!V35)</f>
        <v>התחרות לא פנתה למינהל התרבות מבעוד מועד לצורך בחינת הפעילות כנדרש במבחן התמיכה סעיף 5(ח). לפיכך, לא מומלץ לתמיכה בשנת 2018.</v>
      </c>
      <c r="W35" s="84" t="e">
        <f t="shared" ca="1" si="3"/>
        <v>#VALUE!</v>
      </c>
      <c r="X35" s="85">
        <f t="shared" ca="1" si="4"/>
        <v>0</v>
      </c>
      <c r="Y35" s="86" t="e">
        <f t="shared" ca="1" si="5"/>
        <v>#VALUE!</v>
      </c>
      <c r="Z35" s="86" t="str">
        <f t="shared" ca="1" si="6"/>
        <v>הצג חריגים</v>
      </c>
      <c r="AA35" s="87" t="e">
        <f t="shared" ca="1" si="1"/>
        <v>#VALUE!</v>
      </c>
      <c r="AX35" s="86" t="b">
        <f t="shared" ca="1" si="7"/>
        <v>1</v>
      </c>
      <c r="AY35" s="88"/>
      <c r="AZ35" s="89">
        <f t="shared" si="2"/>
        <v>279168</v>
      </c>
    </row>
    <row r="36" spans="2:52" ht="31.5" x14ac:dyDescent="0.2">
      <c r="B36" s="90">
        <f t="shared" ca="1" si="0"/>
        <v>6</v>
      </c>
      <c r="C36" s="91" t="str">
        <f ca="1">'סיכום לועדה- הזנת נתונים'!C36</f>
        <v>תחרות זמרה ונגינה</v>
      </c>
      <c r="D36" s="91">
        <f ca="1">IF($C36="","",'סיכום לועדה- הזנת נתונים'!D36)</f>
        <v>1001017711</v>
      </c>
      <c r="E36" s="91">
        <f ca="1">IF($C36="","",'סיכום לועדה- הזנת נתונים'!E36)</f>
        <v>40002884</v>
      </c>
      <c r="F36" s="91">
        <f ca="1">IF($C36="","",'סיכום לועדה- הזנת נתונים'!F36)</f>
        <v>580269561</v>
      </c>
      <c r="G36" s="91" t="str">
        <f ca="1">IF($C36="","",'סיכום לועדה- הזנת נתונים'!G36)</f>
        <v>עמותה לקידום וטיפוח המוסיקה הערבית</v>
      </c>
      <c r="H36" s="91" t="str">
        <f ca="1">IF($C36="","",'סיכום לועדה- הזנת נתונים'!H36)</f>
        <v>פרויקט תחרות זמרה ונגינה ארצית</v>
      </c>
      <c r="I36" s="92">
        <f ca="1">IF($C36="","",'סיכום לועדה- הזנת נתונים'!I36)</f>
        <v>0</v>
      </c>
      <c r="J36" s="92">
        <f ca="1">IF($C36="","",'סיכום לועדה- הזנת נתונים'!J36)</f>
        <v>0</v>
      </c>
      <c r="K36" s="92">
        <f ca="1">IF($C36="","",'סיכום לועדה- הזנת נתונים'!K36)</f>
        <v>0</v>
      </c>
      <c r="L36" s="92" t="str">
        <f ca="1">IF($C36="","",'סיכום לועדה- הזנת נתונים'!L36)</f>
        <v/>
      </c>
      <c r="M36" s="93" t="str">
        <f ca="1">IF($C36="","",'סיכום לועדה- הזנת נתונים'!M36)</f>
        <v/>
      </c>
      <c r="N36" s="94" t="str">
        <f ca="1">IF($C36="","",'סיכום לועדה- הזנת נתונים'!N36)</f>
        <v/>
      </c>
      <c r="O36" s="94">
        <f ca="1">IF($C36="","",'סיכום לועדה- הזנת נתונים'!O36)</f>
        <v>0</v>
      </c>
      <c r="P36" s="94" t="str">
        <f ca="1">IF($C36="","",'סיכום לועדה- הזנת נתונים'!P36)</f>
        <v/>
      </c>
      <c r="Q36" s="94" t="str">
        <f ca="1">IF($C36="","",'סיכום לועדה- הזנת נתונים'!Q36)</f>
        <v/>
      </c>
      <c r="R36" s="91">
        <f ca="1">IF($C36="","",'סיכום לועדה- הזנת נתונים'!R36)</f>
        <v>0</v>
      </c>
      <c r="S36" s="91">
        <f ca="1">IF($C36="","",'סיכום לועדה- הזנת נתונים'!S36)</f>
        <v>0</v>
      </c>
      <c r="T36" s="91">
        <f ca="1">IF($C36="","",'סיכום לועדה- הזנת נתונים'!T36)</f>
        <v>0</v>
      </c>
      <c r="U36" s="91">
        <f ca="1">IF($C36="","",'סיכום לועדה- הזנת נתונים'!U36)</f>
        <v>0</v>
      </c>
      <c r="V36" s="579" t="str">
        <f ca="1">IF($C36="","",'סיכום לועדה- הזנת נתונים'!V36)</f>
        <v>פעילות חדשה שטרם התקיימה וטרם מלאו לה שנתיים.</v>
      </c>
      <c r="W36" s="84" t="e">
        <f t="shared" ca="1" si="3"/>
        <v>#VALUE!</v>
      </c>
      <c r="X36" s="85">
        <f t="shared" ca="1" si="4"/>
        <v>0</v>
      </c>
      <c r="Y36" s="86" t="e">
        <f t="shared" ca="1" si="5"/>
        <v>#VALUE!</v>
      </c>
      <c r="Z36" s="86" t="str">
        <f t="shared" ca="1" si="6"/>
        <v>הצג חריגים</v>
      </c>
      <c r="AA36" s="87" t="e">
        <f t="shared" ca="1" si="1"/>
        <v>#VALUE!</v>
      </c>
      <c r="AX36" s="86" t="b">
        <f t="shared" ca="1" si="7"/>
        <v>1</v>
      </c>
      <c r="AY36" s="88"/>
      <c r="AZ36" s="89">
        <f t="shared" si="2"/>
        <v>279168</v>
      </c>
    </row>
    <row r="37" spans="2:52" ht="15.75" x14ac:dyDescent="0.2">
      <c r="B37" s="90" t="str">
        <f t="shared" ca="1" si="0"/>
        <v/>
      </c>
      <c r="C37" s="91" t="str">
        <f ca="1">'סיכום לועדה- הזנת נתונים'!C37</f>
        <v/>
      </c>
      <c r="D37" s="91" t="str">
        <f ca="1">IF($C37="","",'סיכום לועדה- הזנת נתונים'!D37)</f>
        <v/>
      </c>
      <c r="E37" s="91" t="str">
        <f ca="1">IF($C37="","",'סיכום לועדה- הזנת נתונים'!E37)</f>
        <v/>
      </c>
      <c r="F37" s="91" t="str">
        <f ca="1">IF($C37="","",'סיכום לועדה- הזנת נתונים'!F37)</f>
        <v/>
      </c>
      <c r="G37" s="91" t="str">
        <f ca="1">IF($C37="","",'סיכום לועדה- הזנת נתונים'!G37)</f>
        <v/>
      </c>
      <c r="H37" s="91" t="str">
        <f ca="1">IF($C37="","",'סיכום לועדה- הזנת נתונים'!H37)</f>
        <v/>
      </c>
      <c r="I37" s="92" t="str">
        <f ca="1">IF($C37="","",'סיכום לועדה- הזנת נתונים'!I37)</f>
        <v/>
      </c>
      <c r="J37" s="92" t="str">
        <f ca="1">IF($C37="","",'סיכום לועדה- הזנת נתונים'!J37)</f>
        <v/>
      </c>
      <c r="K37" s="92" t="str">
        <f ca="1">IF($C37="","",'סיכום לועדה- הזנת נתונים'!K37)</f>
        <v/>
      </c>
      <c r="L37" s="92" t="str">
        <f ca="1">IF($C37="","",'סיכום לועדה- הזנת נתונים'!L37)</f>
        <v/>
      </c>
      <c r="M37" s="93" t="str">
        <f ca="1">IF($C37="","",'סיכום לועדה- הזנת נתונים'!M37)</f>
        <v/>
      </c>
      <c r="N37" s="94" t="str">
        <f ca="1">IF($C37="","",'סיכום לועדה- הזנת נתונים'!N37)</f>
        <v/>
      </c>
      <c r="O37" s="94" t="str">
        <f ca="1">IF($C37="","",'סיכום לועדה- הזנת נתונים'!O37)</f>
        <v/>
      </c>
      <c r="P37" s="94" t="str">
        <f ca="1">IF($C37="","",'סיכום לועדה- הזנת נתונים'!P37)</f>
        <v/>
      </c>
      <c r="Q37" s="94" t="str">
        <f ca="1">IF($C37="","",'סיכום לועדה- הזנת נתונים'!Q37)</f>
        <v/>
      </c>
      <c r="R37" s="91" t="str">
        <f ca="1">IF($C37="","",'סיכום לועדה- הזנת נתונים'!R37)</f>
        <v/>
      </c>
      <c r="S37" s="91" t="str">
        <f ca="1">IF($C37="","",'סיכום לועדה- הזנת נתונים'!S37)</f>
        <v/>
      </c>
      <c r="T37" s="91" t="str">
        <f ca="1">IF($C37="","",'סיכום לועדה- הזנת נתונים'!T37)</f>
        <v/>
      </c>
      <c r="U37" s="91" t="str">
        <f ca="1">IF($C37="","",'סיכום לועדה- הזנת נתונים'!U37)</f>
        <v/>
      </c>
      <c r="V37" s="579" t="str">
        <f ca="1">IF($C37="","",'סיכום לועדה- הזנת נתונים'!V37)</f>
        <v/>
      </c>
      <c r="W37" s="84" t="str">
        <f t="shared" ca="1" si="3"/>
        <v/>
      </c>
      <c r="X37" s="85" t="str">
        <f t="shared" ca="1" si="4"/>
        <v/>
      </c>
      <c r="Y37" s="86" t="str">
        <f t="shared" ca="1" si="5"/>
        <v/>
      </c>
      <c r="Z37" s="86" t="str">
        <f t="shared" ca="1" si="6"/>
        <v/>
      </c>
      <c r="AA37" s="87" t="str">
        <f t="shared" ca="1" si="1"/>
        <v/>
      </c>
      <c r="AX37" s="86" t="b">
        <f t="shared" ca="1" si="7"/>
        <v>0</v>
      </c>
      <c r="AY37" s="88"/>
      <c r="AZ37" s="89">
        <f t="shared" si="2"/>
        <v>279168</v>
      </c>
    </row>
    <row r="38" spans="2:52" ht="15.75" x14ac:dyDescent="0.2">
      <c r="B38" s="90" t="str">
        <f t="shared" ca="1" si="0"/>
        <v/>
      </c>
      <c r="C38" s="91" t="str">
        <f ca="1">'סיכום לועדה- הזנת נתונים'!C38</f>
        <v/>
      </c>
      <c r="D38" s="91" t="str">
        <f ca="1">IF($C38="","",'סיכום לועדה- הזנת נתונים'!D38)</f>
        <v/>
      </c>
      <c r="E38" s="91" t="str">
        <f ca="1">IF($C38="","",'סיכום לועדה- הזנת נתונים'!E38)</f>
        <v/>
      </c>
      <c r="F38" s="91" t="str">
        <f ca="1">IF($C38="","",'סיכום לועדה- הזנת נתונים'!F38)</f>
        <v/>
      </c>
      <c r="G38" s="91" t="str">
        <f ca="1">IF($C38="","",'סיכום לועדה- הזנת נתונים'!G38)</f>
        <v/>
      </c>
      <c r="H38" s="91" t="str">
        <f ca="1">IF($C38="","",'סיכום לועדה- הזנת נתונים'!H38)</f>
        <v/>
      </c>
      <c r="I38" s="92" t="str">
        <f ca="1">IF($C38="","",'סיכום לועדה- הזנת נתונים'!I38)</f>
        <v/>
      </c>
      <c r="J38" s="92" t="str">
        <f ca="1">IF($C38="","",'סיכום לועדה- הזנת נתונים'!J38)</f>
        <v/>
      </c>
      <c r="K38" s="92" t="str">
        <f ca="1">IF($C38="","",'סיכום לועדה- הזנת נתונים'!K38)</f>
        <v/>
      </c>
      <c r="L38" s="92" t="str">
        <f ca="1">IF($C38="","",'סיכום לועדה- הזנת נתונים'!L38)</f>
        <v/>
      </c>
      <c r="M38" s="93" t="str">
        <f ca="1">IF($C38="","",'סיכום לועדה- הזנת נתונים'!M38)</f>
        <v/>
      </c>
      <c r="N38" s="94" t="str">
        <f ca="1">IF($C38="","",'סיכום לועדה- הזנת נתונים'!N38)</f>
        <v/>
      </c>
      <c r="O38" s="94" t="str">
        <f ca="1">IF($C38="","",'סיכום לועדה- הזנת נתונים'!O38)</f>
        <v/>
      </c>
      <c r="P38" s="94" t="str">
        <f ca="1">IF($C38="","",'סיכום לועדה- הזנת נתונים'!P38)</f>
        <v/>
      </c>
      <c r="Q38" s="94" t="str">
        <f ca="1">IF($C38="","",'סיכום לועדה- הזנת נתונים'!Q38)</f>
        <v/>
      </c>
      <c r="R38" s="91" t="str">
        <f ca="1">IF($C38="","",'סיכום לועדה- הזנת נתונים'!R38)</f>
        <v/>
      </c>
      <c r="S38" s="91" t="str">
        <f ca="1">IF($C38="","",'סיכום לועדה- הזנת נתונים'!S38)</f>
        <v/>
      </c>
      <c r="T38" s="91" t="str">
        <f ca="1">IF($C38="","",'סיכום לועדה- הזנת נתונים'!T38)</f>
        <v/>
      </c>
      <c r="U38" s="91" t="str">
        <f ca="1">IF($C38="","",'סיכום לועדה- הזנת נתונים'!U38)</f>
        <v/>
      </c>
      <c r="V38" s="579" t="str">
        <f ca="1">IF($C38="","",'סיכום לועדה- הזנת נתונים'!V38)</f>
        <v/>
      </c>
      <c r="W38" s="84" t="str">
        <f t="shared" ca="1" si="3"/>
        <v/>
      </c>
      <c r="X38" s="85" t="str">
        <f t="shared" ca="1" si="4"/>
        <v/>
      </c>
      <c r="Y38" s="86" t="str">
        <f t="shared" ca="1" si="5"/>
        <v/>
      </c>
      <c r="Z38" s="86" t="str">
        <f t="shared" ca="1" si="6"/>
        <v/>
      </c>
      <c r="AA38" s="87" t="str">
        <f t="shared" ca="1" si="1"/>
        <v/>
      </c>
      <c r="AX38" s="86" t="b">
        <f t="shared" ca="1" si="7"/>
        <v>0</v>
      </c>
      <c r="AY38" s="88"/>
      <c r="AZ38" s="89">
        <f t="shared" si="2"/>
        <v>279168</v>
      </c>
    </row>
    <row r="39" spans="2:52" ht="15.75" x14ac:dyDescent="0.2">
      <c r="B39" s="90" t="str">
        <f t="shared" ca="1" si="0"/>
        <v/>
      </c>
      <c r="C39" s="91" t="str">
        <f ca="1">'סיכום לועדה- הזנת נתונים'!C39</f>
        <v/>
      </c>
      <c r="D39" s="91" t="str">
        <f ca="1">IF($C39="","",'סיכום לועדה- הזנת נתונים'!D39)</f>
        <v/>
      </c>
      <c r="E39" s="91" t="str">
        <f ca="1">IF($C39="","",'סיכום לועדה- הזנת נתונים'!E39)</f>
        <v/>
      </c>
      <c r="F39" s="91" t="str">
        <f ca="1">IF($C39="","",'סיכום לועדה- הזנת נתונים'!F39)</f>
        <v/>
      </c>
      <c r="G39" s="91" t="str">
        <f ca="1">IF($C39="","",'סיכום לועדה- הזנת נתונים'!G39)</f>
        <v/>
      </c>
      <c r="H39" s="91" t="str">
        <f ca="1">IF($C39="","",'סיכום לועדה- הזנת נתונים'!H39)</f>
        <v/>
      </c>
      <c r="I39" s="92" t="str">
        <f ca="1">IF($C39="","",'סיכום לועדה- הזנת נתונים'!I39)</f>
        <v/>
      </c>
      <c r="J39" s="92" t="str">
        <f ca="1">IF($C39="","",'סיכום לועדה- הזנת נתונים'!J39)</f>
        <v/>
      </c>
      <c r="K39" s="92" t="str">
        <f ca="1">IF($C39="","",'סיכום לועדה- הזנת נתונים'!K39)</f>
        <v/>
      </c>
      <c r="L39" s="92" t="str">
        <f ca="1">IF($C39="","",'סיכום לועדה- הזנת נתונים'!L39)</f>
        <v/>
      </c>
      <c r="M39" s="93" t="str">
        <f ca="1">IF($C39="","",'סיכום לועדה- הזנת נתונים'!M39)</f>
        <v/>
      </c>
      <c r="N39" s="94" t="str">
        <f ca="1">IF($C39="","",'סיכום לועדה- הזנת נתונים'!N39)</f>
        <v/>
      </c>
      <c r="O39" s="94" t="str">
        <f ca="1">IF($C39="","",'סיכום לועדה- הזנת נתונים'!O39)</f>
        <v/>
      </c>
      <c r="P39" s="94" t="str">
        <f ca="1">IF($C39="","",'סיכום לועדה- הזנת נתונים'!P39)</f>
        <v/>
      </c>
      <c r="Q39" s="94" t="str">
        <f ca="1">IF($C39="","",'סיכום לועדה- הזנת נתונים'!Q39)</f>
        <v/>
      </c>
      <c r="R39" s="91" t="str">
        <f ca="1">IF($C39="","",'סיכום לועדה- הזנת נתונים'!R39)</f>
        <v/>
      </c>
      <c r="S39" s="91" t="str">
        <f ca="1">IF($C39="","",'סיכום לועדה- הזנת נתונים'!S39)</f>
        <v/>
      </c>
      <c r="T39" s="91" t="str">
        <f ca="1">IF($C39="","",'סיכום לועדה- הזנת נתונים'!T39)</f>
        <v/>
      </c>
      <c r="U39" s="91" t="str">
        <f ca="1">IF($C39="","",'סיכום לועדה- הזנת נתונים'!U39)</f>
        <v/>
      </c>
      <c r="V39" s="579" t="str">
        <f ca="1">IF($C39="","",'סיכום לועדה- הזנת נתונים'!V39)</f>
        <v/>
      </c>
      <c r="W39" s="84" t="str">
        <f t="shared" ca="1" si="3"/>
        <v/>
      </c>
      <c r="X39" s="85" t="str">
        <f t="shared" ca="1" si="4"/>
        <v/>
      </c>
      <c r="Y39" s="86" t="str">
        <f t="shared" ca="1" si="5"/>
        <v/>
      </c>
      <c r="Z39" s="86" t="str">
        <f t="shared" ca="1" si="6"/>
        <v/>
      </c>
      <c r="AA39" s="87" t="str">
        <f t="shared" ca="1" si="1"/>
        <v/>
      </c>
      <c r="AX39" s="86" t="b">
        <f t="shared" ca="1" si="7"/>
        <v>0</v>
      </c>
      <c r="AY39" s="88"/>
      <c r="AZ39" s="89">
        <f t="shared" si="2"/>
        <v>279168</v>
      </c>
    </row>
    <row r="40" spans="2:52" ht="15.75" x14ac:dyDescent="0.2">
      <c r="B40" s="90" t="str">
        <f t="shared" ca="1" si="0"/>
        <v/>
      </c>
      <c r="C40" s="91" t="str">
        <f ca="1">'סיכום לועדה- הזנת נתונים'!C40</f>
        <v/>
      </c>
      <c r="D40" s="91" t="str">
        <f ca="1">IF($C40="","",'סיכום לועדה- הזנת נתונים'!D40)</f>
        <v/>
      </c>
      <c r="E40" s="91" t="str">
        <f ca="1">IF($C40="","",'סיכום לועדה- הזנת נתונים'!E40)</f>
        <v/>
      </c>
      <c r="F40" s="91" t="str">
        <f ca="1">IF($C40="","",'סיכום לועדה- הזנת נתונים'!F40)</f>
        <v/>
      </c>
      <c r="G40" s="91" t="str">
        <f ca="1">IF($C40="","",'סיכום לועדה- הזנת נתונים'!G40)</f>
        <v/>
      </c>
      <c r="H40" s="91" t="str">
        <f ca="1">IF($C40="","",'סיכום לועדה- הזנת נתונים'!H40)</f>
        <v/>
      </c>
      <c r="I40" s="92" t="str">
        <f ca="1">IF($C40="","",'סיכום לועדה- הזנת נתונים'!I40)</f>
        <v/>
      </c>
      <c r="J40" s="92" t="str">
        <f ca="1">IF($C40="","",'סיכום לועדה- הזנת נתונים'!J40)</f>
        <v/>
      </c>
      <c r="K40" s="92" t="str">
        <f ca="1">IF($C40="","",'סיכום לועדה- הזנת נתונים'!K40)</f>
        <v/>
      </c>
      <c r="L40" s="92" t="str">
        <f ca="1">IF($C40="","",'סיכום לועדה- הזנת נתונים'!L40)</f>
        <v/>
      </c>
      <c r="M40" s="93" t="str">
        <f ca="1">IF($C40="","",'סיכום לועדה- הזנת נתונים'!M40)</f>
        <v/>
      </c>
      <c r="N40" s="94" t="str">
        <f ca="1">IF($C40="","",'סיכום לועדה- הזנת נתונים'!N40)</f>
        <v/>
      </c>
      <c r="O40" s="94" t="str">
        <f ca="1">IF($C40="","",'סיכום לועדה- הזנת נתונים'!O40)</f>
        <v/>
      </c>
      <c r="P40" s="94" t="str">
        <f ca="1">IF($C40="","",'סיכום לועדה- הזנת נתונים'!P40)</f>
        <v/>
      </c>
      <c r="Q40" s="94" t="str">
        <f ca="1">IF($C40="","",'סיכום לועדה- הזנת נתונים'!Q40)</f>
        <v/>
      </c>
      <c r="R40" s="91" t="str">
        <f ca="1">IF($C40="","",'סיכום לועדה- הזנת נתונים'!R40)</f>
        <v/>
      </c>
      <c r="S40" s="91" t="str">
        <f ca="1">IF($C40="","",'סיכום לועדה- הזנת נתונים'!S40)</f>
        <v/>
      </c>
      <c r="T40" s="91" t="str">
        <f ca="1">IF($C40="","",'סיכום לועדה- הזנת נתונים'!T40)</f>
        <v/>
      </c>
      <c r="U40" s="91" t="str">
        <f ca="1">IF($C40="","",'סיכום לועדה- הזנת נתונים'!U40)</f>
        <v/>
      </c>
      <c r="V40" s="579" t="str">
        <f ca="1">IF($C40="","",'סיכום לועדה- הזנת נתונים'!V40)</f>
        <v/>
      </c>
      <c r="W40" s="84" t="str">
        <f t="shared" ca="1" si="3"/>
        <v/>
      </c>
      <c r="X40" s="85" t="str">
        <f t="shared" ca="1" si="4"/>
        <v/>
      </c>
      <c r="Y40" s="86" t="str">
        <f t="shared" ca="1" si="5"/>
        <v/>
      </c>
      <c r="Z40" s="86" t="str">
        <f t="shared" ca="1" si="6"/>
        <v/>
      </c>
      <c r="AA40" s="87" t="str">
        <f t="shared" ca="1" si="1"/>
        <v/>
      </c>
      <c r="AX40" s="86" t="b">
        <f t="shared" ca="1" si="7"/>
        <v>0</v>
      </c>
      <c r="AY40" s="88"/>
      <c r="AZ40" s="89">
        <f t="shared" si="2"/>
        <v>279168</v>
      </c>
    </row>
    <row r="41" spans="2:52" ht="15.75" x14ac:dyDescent="0.2">
      <c r="B41" s="90" t="str">
        <f t="shared" si="0"/>
        <v/>
      </c>
      <c r="C41" s="91" t="str">
        <f>'סיכום לועדה- הזנת נתונים'!C41</f>
        <v/>
      </c>
      <c r="D41" s="91" t="str">
        <f>IF($C41="","",'סיכום לועדה- הזנת נתונים'!D41)</f>
        <v/>
      </c>
      <c r="E41" s="91" t="str">
        <f>IF($C41="","",'סיכום לועדה- הזנת נתונים'!E41)</f>
        <v/>
      </c>
      <c r="F41" s="91" t="str">
        <f>IF($C41="","",'סיכום לועדה- הזנת נתונים'!F41)</f>
        <v/>
      </c>
      <c r="G41" s="91" t="str">
        <f>IF($C41="","",'סיכום לועדה- הזנת נתונים'!G41)</f>
        <v/>
      </c>
      <c r="H41" s="91" t="str">
        <f>IF($C41="","",'סיכום לועדה- הזנת נתונים'!H41)</f>
        <v/>
      </c>
      <c r="I41" s="92" t="str">
        <f>IF($C41="","",'סיכום לועדה- הזנת נתונים'!I41)</f>
        <v/>
      </c>
      <c r="J41" s="92" t="str">
        <f>IF($C41="","",'סיכום לועדה- הזנת נתונים'!J41)</f>
        <v/>
      </c>
      <c r="K41" s="92" t="str">
        <f>IF($C41="","",'סיכום לועדה- הזנת נתונים'!K41)</f>
        <v/>
      </c>
      <c r="L41" s="92" t="str">
        <f>IF($C41="","",'סיכום לועדה- הזנת נתונים'!L41)</f>
        <v/>
      </c>
      <c r="M41" s="93" t="str">
        <f>IF($C41="","",'סיכום לועדה- הזנת נתונים'!M41)</f>
        <v/>
      </c>
      <c r="N41" s="94" t="str">
        <f>IF($C41="","",'סיכום לועדה- הזנת נתונים'!N41)</f>
        <v/>
      </c>
      <c r="O41" s="94" t="str">
        <f>IF($C41="","",'סיכום לועדה- הזנת נתונים'!O41)</f>
        <v/>
      </c>
      <c r="P41" s="94" t="str">
        <f>IF($C41="","",'סיכום לועדה- הזנת נתונים'!P41)</f>
        <v/>
      </c>
      <c r="Q41" s="94" t="str">
        <f>IF($C41="","",'סיכום לועדה- הזנת נתונים'!Q41)</f>
        <v/>
      </c>
      <c r="R41" s="91" t="str">
        <f>IF($C41="","",'סיכום לועדה- הזנת נתונים'!R41)</f>
        <v/>
      </c>
      <c r="S41" s="91" t="str">
        <f>IF($C41="","",'סיכום לועדה- הזנת נתונים'!S41)</f>
        <v/>
      </c>
      <c r="T41" s="91" t="str">
        <f>IF($C41="","",'סיכום לועדה- הזנת נתונים'!T41)</f>
        <v/>
      </c>
      <c r="U41" s="91" t="str">
        <f>IF($C41="","",'סיכום לועדה- הזנת נתונים'!U41)</f>
        <v/>
      </c>
      <c r="V41" s="579" t="str">
        <f>IF($C41="","",'סיכום לועדה- הזנת נתונים'!V41)</f>
        <v/>
      </c>
      <c r="W41" s="84" t="str">
        <f t="shared" si="3"/>
        <v/>
      </c>
      <c r="X41" s="85" t="str">
        <f t="shared" si="4"/>
        <v/>
      </c>
      <c r="Y41" s="86" t="str">
        <f t="shared" si="5"/>
        <v/>
      </c>
      <c r="Z41" s="86" t="str">
        <f t="shared" si="6"/>
        <v/>
      </c>
      <c r="AA41" s="87" t="str">
        <f t="shared" si="1"/>
        <v/>
      </c>
      <c r="AX41" s="86" t="b">
        <f t="shared" si="7"/>
        <v>0</v>
      </c>
      <c r="AY41" s="88"/>
      <c r="AZ41" s="89">
        <f t="shared" si="2"/>
        <v>279168</v>
      </c>
    </row>
    <row r="42" spans="2:52" ht="15.75" x14ac:dyDescent="0.2">
      <c r="B42" s="90" t="str">
        <f t="shared" si="0"/>
        <v/>
      </c>
      <c r="C42" s="91" t="str">
        <f>'סיכום לועדה- הזנת נתונים'!C42</f>
        <v/>
      </c>
      <c r="D42" s="91" t="str">
        <f>IF($C42="","",'סיכום לועדה- הזנת נתונים'!D42)</f>
        <v/>
      </c>
      <c r="E42" s="91" t="str">
        <f>IF($C42="","",'סיכום לועדה- הזנת נתונים'!E42)</f>
        <v/>
      </c>
      <c r="F42" s="91" t="str">
        <f>IF($C42="","",'סיכום לועדה- הזנת נתונים'!F42)</f>
        <v/>
      </c>
      <c r="G42" s="91" t="str">
        <f>IF($C42="","",'סיכום לועדה- הזנת נתונים'!G42)</f>
        <v/>
      </c>
      <c r="H42" s="91" t="str">
        <f>IF($C42="","",'סיכום לועדה- הזנת נתונים'!H42)</f>
        <v/>
      </c>
      <c r="I42" s="92" t="str">
        <f>IF($C42="","",'סיכום לועדה- הזנת נתונים'!I42)</f>
        <v/>
      </c>
      <c r="J42" s="92" t="str">
        <f>IF($C42="","",'סיכום לועדה- הזנת נתונים'!J42)</f>
        <v/>
      </c>
      <c r="K42" s="92" t="str">
        <f>IF($C42="","",'סיכום לועדה- הזנת נתונים'!K42)</f>
        <v/>
      </c>
      <c r="L42" s="92" t="str">
        <f>IF($C42="","",'סיכום לועדה- הזנת נתונים'!L42)</f>
        <v/>
      </c>
      <c r="M42" s="93" t="str">
        <f>IF($C42="","",'סיכום לועדה- הזנת נתונים'!M42)</f>
        <v/>
      </c>
      <c r="N42" s="94" t="str">
        <f>IF($C42="","",'סיכום לועדה- הזנת נתונים'!N42)</f>
        <v/>
      </c>
      <c r="O42" s="94" t="str">
        <f>IF($C42="","",'סיכום לועדה- הזנת נתונים'!O42)</f>
        <v/>
      </c>
      <c r="P42" s="94" t="str">
        <f>IF($C42="","",'סיכום לועדה- הזנת נתונים'!P42)</f>
        <v/>
      </c>
      <c r="Q42" s="94" t="str">
        <f>IF($C42="","",'סיכום לועדה- הזנת נתונים'!Q42)</f>
        <v/>
      </c>
      <c r="R42" s="91" t="str">
        <f>IF($C42="","",'סיכום לועדה- הזנת נתונים'!R42)</f>
        <v/>
      </c>
      <c r="S42" s="91" t="str">
        <f>IF($C42="","",'סיכום לועדה- הזנת נתונים'!S42)</f>
        <v/>
      </c>
      <c r="T42" s="91" t="str">
        <f>IF($C42="","",'סיכום לועדה- הזנת נתונים'!T42)</f>
        <v/>
      </c>
      <c r="U42" s="91" t="str">
        <f>IF($C42="","",'סיכום לועדה- הזנת נתונים'!U42)</f>
        <v/>
      </c>
      <c r="V42" s="579" t="str">
        <f>IF($C42="","",'סיכום לועדה- הזנת נתונים'!V42)</f>
        <v/>
      </c>
      <c r="W42" s="84" t="str">
        <f t="shared" si="3"/>
        <v/>
      </c>
      <c r="X42" s="85" t="str">
        <f t="shared" si="4"/>
        <v/>
      </c>
      <c r="Y42" s="86" t="str">
        <f t="shared" si="5"/>
        <v/>
      </c>
      <c r="Z42" s="86" t="str">
        <f t="shared" si="6"/>
        <v/>
      </c>
      <c r="AA42" s="87" t="str">
        <f t="shared" si="1"/>
        <v/>
      </c>
      <c r="AX42" s="86" t="b">
        <f t="shared" si="7"/>
        <v>0</v>
      </c>
      <c r="AY42" s="88"/>
      <c r="AZ42" s="89">
        <f t="shared" si="2"/>
        <v>279168</v>
      </c>
    </row>
    <row r="43" spans="2:52" ht="15.75" x14ac:dyDescent="0.2">
      <c r="B43" s="90" t="str">
        <f t="shared" si="0"/>
        <v/>
      </c>
      <c r="C43" s="91" t="str">
        <f>'סיכום לועדה- הזנת נתונים'!C43</f>
        <v/>
      </c>
      <c r="D43" s="91" t="str">
        <f>IF($C43="","",'סיכום לועדה- הזנת נתונים'!D43)</f>
        <v/>
      </c>
      <c r="E43" s="91" t="str">
        <f>IF($C43="","",'סיכום לועדה- הזנת נתונים'!E43)</f>
        <v/>
      </c>
      <c r="F43" s="91" t="str">
        <f>IF($C43="","",'סיכום לועדה- הזנת נתונים'!F43)</f>
        <v/>
      </c>
      <c r="G43" s="91" t="str">
        <f>IF($C43="","",'סיכום לועדה- הזנת נתונים'!G43)</f>
        <v/>
      </c>
      <c r="H43" s="91" t="str">
        <f>IF($C43="","",'סיכום לועדה- הזנת נתונים'!H43)</f>
        <v/>
      </c>
      <c r="I43" s="92" t="str">
        <f>IF($C43="","",'סיכום לועדה- הזנת נתונים'!I43)</f>
        <v/>
      </c>
      <c r="J43" s="92" t="str">
        <f>IF($C43="","",'סיכום לועדה- הזנת נתונים'!J43)</f>
        <v/>
      </c>
      <c r="K43" s="92" t="str">
        <f>IF($C43="","",'סיכום לועדה- הזנת נתונים'!K43)</f>
        <v/>
      </c>
      <c r="L43" s="92" t="str">
        <f>IF($C43="","",'סיכום לועדה- הזנת נתונים'!L43)</f>
        <v/>
      </c>
      <c r="M43" s="93" t="str">
        <f>IF($C43="","",'סיכום לועדה- הזנת נתונים'!M43)</f>
        <v/>
      </c>
      <c r="N43" s="94" t="str">
        <f>IF($C43="","",'סיכום לועדה- הזנת נתונים'!N43)</f>
        <v/>
      </c>
      <c r="O43" s="94" t="str">
        <f>IF($C43="","",'סיכום לועדה- הזנת נתונים'!O43)</f>
        <v/>
      </c>
      <c r="P43" s="94" t="str">
        <f>IF($C43="","",'סיכום לועדה- הזנת נתונים'!P43)</f>
        <v/>
      </c>
      <c r="Q43" s="94" t="str">
        <f>IF($C43="","",'סיכום לועדה- הזנת נתונים'!Q43)</f>
        <v/>
      </c>
      <c r="R43" s="91" t="str">
        <f>IF($C43="","",'סיכום לועדה- הזנת נתונים'!R43)</f>
        <v/>
      </c>
      <c r="S43" s="91" t="str">
        <f>IF($C43="","",'סיכום לועדה- הזנת נתונים'!S43)</f>
        <v/>
      </c>
      <c r="T43" s="91" t="str">
        <f>IF($C43="","",'סיכום לועדה- הזנת נתונים'!T43)</f>
        <v/>
      </c>
      <c r="U43" s="91" t="str">
        <f>IF($C43="","",'סיכום לועדה- הזנת נתונים'!U43)</f>
        <v/>
      </c>
      <c r="V43" s="579" t="str">
        <f>IF($C43="","",'סיכום לועדה- הזנת נתונים'!V43)</f>
        <v/>
      </c>
      <c r="W43" s="84" t="str">
        <f t="shared" si="3"/>
        <v/>
      </c>
      <c r="X43" s="85" t="str">
        <f t="shared" si="4"/>
        <v/>
      </c>
      <c r="Y43" s="86" t="str">
        <f t="shared" si="5"/>
        <v/>
      </c>
      <c r="Z43" s="86" t="str">
        <f t="shared" si="6"/>
        <v/>
      </c>
      <c r="AA43" s="87" t="str">
        <f t="shared" si="1"/>
        <v/>
      </c>
      <c r="AX43" s="86" t="b">
        <f t="shared" si="7"/>
        <v>0</v>
      </c>
      <c r="AY43" s="88"/>
      <c r="AZ43" s="89">
        <f t="shared" si="2"/>
        <v>279168</v>
      </c>
    </row>
    <row r="44" spans="2:52" ht="16.5" thickBot="1" x14ac:dyDescent="0.25">
      <c r="B44" s="90" t="str">
        <f t="shared" si="0"/>
        <v/>
      </c>
      <c r="C44" s="91" t="str">
        <f>'סיכום לועדה- הזנת נתונים'!C44</f>
        <v/>
      </c>
      <c r="D44" s="91" t="str">
        <f>IF($C44="","",'סיכום לועדה- הזנת נתונים'!D44)</f>
        <v/>
      </c>
      <c r="E44" s="91" t="str">
        <f>IF($C44="","",'סיכום לועדה- הזנת נתונים'!E44)</f>
        <v/>
      </c>
      <c r="F44" s="91" t="str">
        <f>IF($C44="","",'סיכום לועדה- הזנת נתונים'!F44)</f>
        <v/>
      </c>
      <c r="G44" s="91" t="str">
        <f>IF($C44="","",'סיכום לועדה- הזנת נתונים'!G44)</f>
        <v/>
      </c>
      <c r="H44" s="91" t="str">
        <f>IF($C44="","",'סיכום לועדה- הזנת נתונים'!H44)</f>
        <v/>
      </c>
      <c r="I44" s="92" t="str">
        <f>IF($C44="","",'סיכום לועדה- הזנת נתונים'!I44)</f>
        <v/>
      </c>
      <c r="J44" s="92" t="str">
        <f>IF($C44="","",'סיכום לועדה- הזנת נתונים'!J44)</f>
        <v/>
      </c>
      <c r="K44" s="92" t="str">
        <f>IF($C44="","",'סיכום לועדה- הזנת נתונים'!K44)</f>
        <v/>
      </c>
      <c r="L44" s="92" t="str">
        <f>IF($C44="","",'סיכום לועדה- הזנת נתונים'!L44)</f>
        <v/>
      </c>
      <c r="M44" s="93" t="str">
        <f>IF($C44="","",'סיכום לועדה- הזנת נתונים'!M44)</f>
        <v/>
      </c>
      <c r="N44" s="94" t="str">
        <f>IF($C44="","",'סיכום לועדה- הזנת נתונים'!N44)</f>
        <v/>
      </c>
      <c r="O44" s="94" t="str">
        <f>IF($C44="","",'סיכום לועדה- הזנת נתונים'!O44)</f>
        <v/>
      </c>
      <c r="P44" s="94" t="str">
        <f>IF($C44="","",'סיכום לועדה- הזנת נתונים'!P44)</f>
        <v/>
      </c>
      <c r="Q44" s="94" t="str">
        <f>IF($C44="","",'סיכום לועדה- הזנת נתונים'!Q44)</f>
        <v/>
      </c>
      <c r="R44" s="91" t="str">
        <f>IF($C44="","",'סיכום לועדה- הזנת נתונים'!R44)</f>
        <v/>
      </c>
      <c r="S44" s="91" t="str">
        <f>IF($C44="","",'סיכום לועדה- הזנת נתונים'!S44)</f>
        <v/>
      </c>
      <c r="T44" s="91" t="str">
        <f>IF($C44="","",'סיכום לועדה- הזנת נתונים'!T44)</f>
        <v/>
      </c>
      <c r="U44" s="91" t="str">
        <f>IF($C44="","",'סיכום לועדה- הזנת נתונים'!U44)</f>
        <v/>
      </c>
      <c r="V44" s="579" t="str">
        <f>IF($C44="","",'סיכום לועדה- הזנת נתונים'!V44)</f>
        <v/>
      </c>
      <c r="W44" s="84" t="str">
        <f t="shared" si="3"/>
        <v/>
      </c>
      <c r="X44" s="85" t="str">
        <f t="shared" si="4"/>
        <v/>
      </c>
      <c r="Y44" s="86" t="str">
        <f t="shared" si="5"/>
        <v/>
      </c>
      <c r="Z44" s="86" t="str">
        <f t="shared" si="6"/>
        <v/>
      </c>
      <c r="AA44" s="87" t="str">
        <f t="shared" si="1"/>
        <v/>
      </c>
      <c r="AX44" s="86" t="b">
        <f t="shared" si="7"/>
        <v>0</v>
      </c>
      <c r="AY44" s="88"/>
      <c r="AZ44" s="89">
        <f t="shared" si="2"/>
        <v>279168</v>
      </c>
    </row>
    <row r="45" spans="2:52" ht="16.5" hidden="1" thickBot="1" x14ac:dyDescent="0.25">
      <c r="B45" s="90" t="str">
        <f t="shared" si="0"/>
        <v/>
      </c>
      <c r="C45" s="91" t="str">
        <f>'סיכום לועדה- הזנת נתונים'!C45</f>
        <v/>
      </c>
      <c r="D45" s="91" t="str">
        <f>IF($C45="","",'סיכום לועדה- הזנת נתונים'!D45)</f>
        <v/>
      </c>
      <c r="E45" s="91" t="str">
        <f>IF($C45="","",'סיכום לועדה- הזנת נתונים'!E45)</f>
        <v/>
      </c>
      <c r="F45" s="91" t="str">
        <f>IF($C45="","",'סיכום לועדה- הזנת נתונים'!F45)</f>
        <v/>
      </c>
      <c r="G45" s="91" t="str">
        <f>IF($C45="","",'סיכום לועדה- הזנת נתונים'!G45)</f>
        <v/>
      </c>
      <c r="H45" s="91" t="str">
        <f>IF($C45="","",'סיכום לועדה- הזנת נתונים'!H45)</f>
        <v/>
      </c>
      <c r="I45" s="92" t="str">
        <f>IF($C45="","",'סיכום לועדה- הזנת נתונים'!I45)</f>
        <v/>
      </c>
      <c r="J45" s="92" t="str">
        <f>IF($C45="","",'סיכום לועדה- הזנת נתונים'!J45)</f>
        <v/>
      </c>
      <c r="K45" s="92" t="str">
        <f>IF($C45="","",'סיכום לועדה- הזנת נתונים'!K45)</f>
        <v/>
      </c>
      <c r="L45" s="92" t="str">
        <f>IF($C45="","",'סיכום לועדה- הזנת נתונים'!L45)</f>
        <v/>
      </c>
      <c r="M45" s="93" t="str">
        <f>IF($C45="","",'סיכום לועדה- הזנת נתונים'!M45)</f>
        <v/>
      </c>
      <c r="N45" s="94" t="str">
        <f>IF($C45="","",'סיכום לועדה- הזנת נתונים'!N45)</f>
        <v/>
      </c>
      <c r="O45" s="94" t="str">
        <f>IF($C45="","",'סיכום לועדה- הזנת נתונים'!O45)</f>
        <v/>
      </c>
      <c r="P45" s="94" t="str">
        <f>IF($C45="","",'סיכום לועדה- הזנת נתונים'!P45)</f>
        <v/>
      </c>
      <c r="Q45" s="94" t="str">
        <f>IF($C45="","",'סיכום לועדה- הזנת נתונים'!Q45)</f>
        <v/>
      </c>
      <c r="R45" s="91" t="str">
        <f>IF($C45="","",'סיכום לועדה- הזנת נתונים'!R45)</f>
        <v/>
      </c>
      <c r="S45" s="91" t="str">
        <f>IF($C45="","",'סיכום לועדה- הזנת נתונים'!S45)</f>
        <v/>
      </c>
      <c r="T45" s="91" t="str">
        <f>IF($C45="","",'סיכום לועדה- הזנת נתונים'!T45)</f>
        <v/>
      </c>
      <c r="U45" s="91" t="str">
        <f>IF($C45="","",'סיכום לועדה- הזנת נתונים'!U45)</f>
        <v/>
      </c>
      <c r="V45" s="579" t="str">
        <f>IF($C45="","",'סיכום לועדה- הזנת נתונים'!V45)</f>
        <v/>
      </c>
      <c r="W45" s="84" t="str">
        <f t="shared" si="3"/>
        <v/>
      </c>
      <c r="X45" s="85" t="str">
        <f t="shared" si="4"/>
        <v/>
      </c>
      <c r="Y45" s="86" t="str">
        <f t="shared" si="5"/>
        <v/>
      </c>
      <c r="Z45" s="86" t="str">
        <f t="shared" si="6"/>
        <v/>
      </c>
      <c r="AA45" s="87" t="str">
        <f t="shared" si="1"/>
        <v/>
      </c>
      <c r="AX45" s="86" t="b">
        <f t="shared" si="7"/>
        <v>0</v>
      </c>
      <c r="AY45" s="88"/>
      <c r="AZ45" s="89">
        <f t="shared" si="2"/>
        <v>279168</v>
      </c>
    </row>
    <row r="46" spans="2:52" ht="16.5" hidden="1" thickBot="1" x14ac:dyDescent="0.25">
      <c r="B46" s="90" t="str">
        <f t="shared" si="0"/>
        <v/>
      </c>
      <c r="C46" s="91" t="str">
        <f>'סיכום לועדה- הזנת נתונים'!C46</f>
        <v/>
      </c>
      <c r="D46" s="91" t="str">
        <f>IF($C46="","",'סיכום לועדה- הזנת נתונים'!D46)</f>
        <v/>
      </c>
      <c r="E46" s="91" t="str">
        <f>IF($C46="","",'סיכום לועדה- הזנת נתונים'!E46)</f>
        <v/>
      </c>
      <c r="F46" s="91" t="str">
        <f>IF($C46="","",'סיכום לועדה- הזנת נתונים'!F46)</f>
        <v/>
      </c>
      <c r="G46" s="91" t="str">
        <f>IF($C46="","",'סיכום לועדה- הזנת נתונים'!G46)</f>
        <v/>
      </c>
      <c r="H46" s="91" t="str">
        <f>IF($C46="","",'סיכום לועדה- הזנת נתונים'!H46)</f>
        <v/>
      </c>
      <c r="I46" s="92" t="str">
        <f>IF($C46="","",'סיכום לועדה- הזנת נתונים'!I46)</f>
        <v/>
      </c>
      <c r="J46" s="92" t="str">
        <f>IF($C46="","",'סיכום לועדה- הזנת נתונים'!J46)</f>
        <v/>
      </c>
      <c r="K46" s="92" t="str">
        <f>IF($C46="","",'סיכום לועדה- הזנת נתונים'!K46)</f>
        <v/>
      </c>
      <c r="L46" s="92" t="str">
        <f>IF($C46="","",'סיכום לועדה- הזנת נתונים'!L46)</f>
        <v/>
      </c>
      <c r="M46" s="93" t="str">
        <f>IF($C46="","",'סיכום לועדה- הזנת נתונים'!M46)</f>
        <v/>
      </c>
      <c r="N46" s="94" t="str">
        <f>IF($C46="","",'סיכום לועדה- הזנת נתונים'!N46)</f>
        <v/>
      </c>
      <c r="O46" s="94" t="str">
        <f>IF($C46="","",'סיכום לועדה- הזנת נתונים'!O46)</f>
        <v/>
      </c>
      <c r="P46" s="94" t="str">
        <f>IF($C46="","",'סיכום לועדה- הזנת נתונים'!P46)</f>
        <v/>
      </c>
      <c r="Q46" s="94" t="str">
        <f>IF($C46="","",'סיכום לועדה- הזנת נתונים'!Q46)</f>
        <v/>
      </c>
      <c r="R46" s="91" t="str">
        <f>IF($C46="","",'סיכום לועדה- הזנת נתונים'!R46)</f>
        <v/>
      </c>
      <c r="S46" s="91" t="str">
        <f>IF($C46="","",'סיכום לועדה- הזנת נתונים'!S46)</f>
        <v/>
      </c>
      <c r="T46" s="91" t="str">
        <f>IF($C46="","",'סיכום לועדה- הזנת נתונים'!T46)</f>
        <v/>
      </c>
      <c r="U46" s="91" t="str">
        <f>IF($C46="","",'סיכום לועדה- הזנת נתונים'!U46)</f>
        <v/>
      </c>
      <c r="V46" s="579" t="str">
        <f>IF($C46="","",'סיכום לועדה- הזנת נתונים'!V46)</f>
        <v/>
      </c>
      <c r="W46" s="84" t="str">
        <f t="shared" si="3"/>
        <v/>
      </c>
      <c r="X46" s="85" t="str">
        <f t="shared" si="4"/>
        <v/>
      </c>
      <c r="Y46" s="86" t="str">
        <f t="shared" si="5"/>
        <v/>
      </c>
      <c r="Z46" s="86" t="str">
        <f t="shared" si="6"/>
        <v/>
      </c>
      <c r="AA46" s="87" t="str">
        <f t="shared" si="1"/>
        <v/>
      </c>
      <c r="AX46" s="86" t="b">
        <f t="shared" si="7"/>
        <v>0</v>
      </c>
      <c r="AY46" s="88"/>
      <c r="AZ46" s="89">
        <f t="shared" si="2"/>
        <v>279168</v>
      </c>
    </row>
    <row r="47" spans="2:52" ht="16.5" hidden="1" thickBot="1" x14ac:dyDescent="0.25">
      <c r="B47" s="90" t="str">
        <f t="shared" si="0"/>
        <v/>
      </c>
      <c r="C47" s="91" t="str">
        <f>'סיכום לועדה- הזנת נתונים'!C47</f>
        <v/>
      </c>
      <c r="D47" s="91" t="str">
        <f>IF($C47="","",'סיכום לועדה- הזנת נתונים'!D47)</f>
        <v/>
      </c>
      <c r="E47" s="91" t="str">
        <f>IF($C47="","",'סיכום לועדה- הזנת נתונים'!E47)</f>
        <v/>
      </c>
      <c r="F47" s="91" t="str">
        <f>IF($C47="","",'סיכום לועדה- הזנת נתונים'!F47)</f>
        <v/>
      </c>
      <c r="G47" s="91" t="str">
        <f>IF($C47="","",'סיכום לועדה- הזנת נתונים'!G47)</f>
        <v/>
      </c>
      <c r="H47" s="91" t="str">
        <f>IF($C47="","",'סיכום לועדה- הזנת נתונים'!H47)</f>
        <v/>
      </c>
      <c r="I47" s="92" t="str">
        <f>IF($C47="","",'סיכום לועדה- הזנת נתונים'!I47)</f>
        <v/>
      </c>
      <c r="J47" s="92" t="str">
        <f>IF($C47="","",'סיכום לועדה- הזנת נתונים'!J47)</f>
        <v/>
      </c>
      <c r="K47" s="92" t="str">
        <f>IF($C47="","",'סיכום לועדה- הזנת נתונים'!K47)</f>
        <v/>
      </c>
      <c r="L47" s="92" t="str">
        <f>IF($C47="","",'סיכום לועדה- הזנת נתונים'!L47)</f>
        <v/>
      </c>
      <c r="M47" s="93" t="str">
        <f>IF($C47="","",'סיכום לועדה- הזנת נתונים'!M47)</f>
        <v/>
      </c>
      <c r="N47" s="94" t="str">
        <f>IF($C47="","",'סיכום לועדה- הזנת נתונים'!N47)</f>
        <v/>
      </c>
      <c r="O47" s="94" t="str">
        <f>IF($C47="","",'סיכום לועדה- הזנת נתונים'!O47)</f>
        <v/>
      </c>
      <c r="P47" s="94" t="str">
        <f>IF($C47="","",'סיכום לועדה- הזנת נתונים'!P47)</f>
        <v/>
      </c>
      <c r="Q47" s="94" t="str">
        <f>IF($C47="","",'סיכום לועדה- הזנת נתונים'!Q47)</f>
        <v/>
      </c>
      <c r="R47" s="91" t="str">
        <f>IF($C47="","",'סיכום לועדה- הזנת נתונים'!R47)</f>
        <v/>
      </c>
      <c r="S47" s="91" t="str">
        <f>IF($C47="","",'סיכום לועדה- הזנת נתונים'!S47)</f>
        <v/>
      </c>
      <c r="T47" s="91" t="str">
        <f>IF($C47="","",'סיכום לועדה- הזנת נתונים'!T47)</f>
        <v/>
      </c>
      <c r="U47" s="91" t="str">
        <f>IF($C47="","",'סיכום לועדה- הזנת נתונים'!U47)</f>
        <v/>
      </c>
      <c r="V47" s="579" t="str">
        <f>IF($C47="","",'סיכום לועדה- הזנת נתונים'!V47)</f>
        <v/>
      </c>
      <c r="W47" s="84" t="str">
        <f t="shared" si="3"/>
        <v/>
      </c>
      <c r="X47" s="85" t="str">
        <f t="shared" si="4"/>
        <v/>
      </c>
      <c r="Y47" s="86" t="str">
        <f t="shared" si="5"/>
        <v/>
      </c>
      <c r="Z47" s="86" t="str">
        <f t="shared" si="6"/>
        <v/>
      </c>
      <c r="AA47" s="87" t="str">
        <f t="shared" si="1"/>
        <v/>
      </c>
      <c r="AX47" s="86" t="b">
        <f t="shared" si="7"/>
        <v>0</v>
      </c>
      <c r="AY47" s="88"/>
      <c r="AZ47" s="89">
        <f t="shared" si="2"/>
        <v>279168</v>
      </c>
    </row>
    <row r="48" spans="2:52" ht="16.5" hidden="1" thickBot="1" x14ac:dyDescent="0.25">
      <c r="B48" s="90" t="str">
        <f t="shared" si="0"/>
        <v/>
      </c>
      <c r="C48" s="91" t="str">
        <f>'סיכום לועדה- הזנת נתונים'!C48</f>
        <v/>
      </c>
      <c r="D48" s="91" t="str">
        <f>IF($C48="","",'סיכום לועדה- הזנת נתונים'!D48)</f>
        <v/>
      </c>
      <c r="E48" s="91" t="str">
        <f>IF($C48="","",'סיכום לועדה- הזנת נתונים'!E48)</f>
        <v/>
      </c>
      <c r="F48" s="91" t="str">
        <f>IF($C48="","",'סיכום לועדה- הזנת נתונים'!F48)</f>
        <v/>
      </c>
      <c r="G48" s="91" t="str">
        <f>IF($C48="","",'סיכום לועדה- הזנת נתונים'!G48)</f>
        <v/>
      </c>
      <c r="H48" s="91" t="str">
        <f>IF($C48="","",'סיכום לועדה- הזנת נתונים'!H48)</f>
        <v/>
      </c>
      <c r="I48" s="92" t="str">
        <f>IF($C48="","",'סיכום לועדה- הזנת נתונים'!I48)</f>
        <v/>
      </c>
      <c r="J48" s="92" t="str">
        <f>IF($C48="","",'סיכום לועדה- הזנת נתונים'!J48)</f>
        <v/>
      </c>
      <c r="K48" s="92" t="str">
        <f>IF($C48="","",'סיכום לועדה- הזנת נתונים'!K48)</f>
        <v/>
      </c>
      <c r="L48" s="92" t="str">
        <f>IF($C48="","",'סיכום לועדה- הזנת נתונים'!L48)</f>
        <v/>
      </c>
      <c r="M48" s="93" t="str">
        <f>IF($C48="","",'סיכום לועדה- הזנת נתונים'!M48)</f>
        <v/>
      </c>
      <c r="N48" s="94" t="str">
        <f>IF($C48="","",'סיכום לועדה- הזנת נתונים'!N48)</f>
        <v/>
      </c>
      <c r="O48" s="94" t="str">
        <f>IF($C48="","",'סיכום לועדה- הזנת נתונים'!O48)</f>
        <v/>
      </c>
      <c r="P48" s="94" t="str">
        <f>IF($C48="","",'סיכום לועדה- הזנת נתונים'!P48)</f>
        <v/>
      </c>
      <c r="Q48" s="94" t="str">
        <f>IF($C48="","",'סיכום לועדה- הזנת נתונים'!Q48)</f>
        <v/>
      </c>
      <c r="R48" s="91" t="str">
        <f>IF($C48="","",'סיכום לועדה- הזנת נתונים'!R48)</f>
        <v/>
      </c>
      <c r="S48" s="91" t="str">
        <f>IF($C48="","",'סיכום לועדה- הזנת נתונים'!S48)</f>
        <v/>
      </c>
      <c r="T48" s="91" t="str">
        <f>IF($C48="","",'סיכום לועדה- הזנת נתונים'!T48)</f>
        <v/>
      </c>
      <c r="U48" s="91" t="str">
        <f>IF($C48="","",'סיכום לועדה- הזנת נתונים'!U48)</f>
        <v/>
      </c>
      <c r="V48" s="579" t="str">
        <f>IF($C48="","",'סיכום לועדה- הזנת נתונים'!V48)</f>
        <v/>
      </c>
      <c r="W48" s="84" t="str">
        <f t="shared" si="3"/>
        <v/>
      </c>
      <c r="X48" s="85" t="str">
        <f t="shared" si="4"/>
        <v/>
      </c>
      <c r="Y48" s="86" t="str">
        <f t="shared" si="5"/>
        <v/>
      </c>
      <c r="Z48" s="86" t="str">
        <f t="shared" si="6"/>
        <v/>
      </c>
      <c r="AA48" s="87" t="str">
        <f t="shared" si="1"/>
        <v/>
      </c>
      <c r="AX48" s="86" t="b">
        <f t="shared" si="7"/>
        <v>0</v>
      </c>
      <c r="AY48" s="88"/>
      <c r="AZ48" s="89">
        <f t="shared" si="2"/>
        <v>279168</v>
      </c>
    </row>
    <row r="49" spans="2:52" ht="16.5" hidden="1" thickBot="1" x14ac:dyDescent="0.25">
      <c r="B49" s="90" t="str">
        <f t="shared" si="0"/>
        <v/>
      </c>
      <c r="C49" s="91" t="str">
        <f>'סיכום לועדה- הזנת נתונים'!C49</f>
        <v/>
      </c>
      <c r="D49" s="91" t="str">
        <f>IF($C49="","",'סיכום לועדה- הזנת נתונים'!D49)</f>
        <v/>
      </c>
      <c r="E49" s="91" t="str">
        <f>IF($C49="","",'סיכום לועדה- הזנת נתונים'!E49)</f>
        <v/>
      </c>
      <c r="F49" s="91" t="str">
        <f>IF($C49="","",'סיכום לועדה- הזנת נתונים'!F49)</f>
        <v/>
      </c>
      <c r="G49" s="91" t="str">
        <f>IF($C49="","",'סיכום לועדה- הזנת נתונים'!G49)</f>
        <v/>
      </c>
      <c r="H49" s="91" t="str">
        <f>IF($C49="","",'סיכום לועדה- הזנת נתונים'!H49)</f>
        <v/>
      </c>
      <c r="I49" s="92" t="str">
        <f>IF($C49="","",'סיכום לועדה- הזנת נתונים'!I49)</f>
        <v/>
      </c>
      <c r="J49" s="92" t="str">
        <f>IF($C49="","",'סיכום לועדה- הזנת נתונים'!J49)</f>
        <v/>
      </c>
      <c r="K49" s="92" t="str">
        <f>IF($C49="","",'סיכום לועדה- הזנת נתונים'!K49)</f>
        <v/>
      </c>
      <c r="L49" s="92" t="str">
        <f>IF($C49="","",'סיכום לועדה- הזנת נתונים'!L49)</f>
        <v/>
      </c>
      <c r="M49" s="93" t="str">
        <f>IF($C49="","",'סיכום לועדה- הזנת נתונים'!M49)</f>
        <v/>
      </c>
      <c r="N49" s="94" t="str">
        <f>IF($C49="","",'סיכום לועדה- הזנת נתונים'!N49)</f>
        <v/>
      </c>
      <c r="O49" s="94" t="str">
        <f>IF($C49="","",'סיכום לועדה- הזנת נתונים'!O49)</f>
        <v/>
      </c>
      <c r="P49" s="94" t="str">
        <f>IF($C49="","",'סיכום לועדה- הזנת נתונים'!P49)</f>
        <v/>
      </c>
      <c r="Q49" s="94" t="str">
        <f>IF($C49="","",'סיכום לועדה- הזנת נתונים'!Q49)</f>
        <v/>
      </c>
      <c r="R49" s="91" t="str">
        <f>IF($C49="","",'סיכום לועדה- הזנת נתונים'!R49)</f>
        <v/>
      </c>
      <c r="S49" s="91" t="str">
        <f>IF($C49="","",'סיכום לועדה- הזנת נתונים'!S49)</f>
        <v/>
      </c>
      <c r="T49" s="91" t="str">
        <f>IF($C49="","",'סיכום לועדה- הזנת נתונים'!T49)</f>
        <v/>
      </c>
      <c r="U49" s="91" t="str">
        <f>IF($C49="","",'סיכום לועדה- הזנת נתונים'!U49)</f>
        <v/>
      </c>
      <c r="V49" s="579" t="str">
        <f>IF($C49="","",'סיכום לועדה- הזנת נתונים'!V49)</f>
        <v/>
      </c>
      <c r="W49" s="84" t="str">
        <f t="shared" si="3"/>
        <v/>
      </c>
      <c r="X49" s="85" t="str">
        <f t="shared" si="4"/>
        <v/>
      </c>
      <c r="Y49" s="86" t="str">
        <f t="shared" si="5"/>
        <v/>
      </c>
      <c r="Z49" s="86" t="str">
        <f t="shared" si="6"/>
        <v/>
      </c>
      <c r="AA49" s="87" t="str">
        <f t="shared" si="1"/>
        <v/>
      </c>
      <c r="AX49" s="86" t="b">
        <f t="shared" si="7"/>
        <v>0</v>
      </c>
      <c r="AY49" s="88"/>
      <c r="AZ49" s="89">
        <f t="shared" si="2"/>
        <v>279168</v>
      </c>
    </row>
    <row r="50" spans="2:52" ht="16.5" hidden="1" thickBot="1" x14ac:dyDescent="0.25">
      <c r="B50" s="90" t="str">
        <f t="shared" si="0"/>
        <v/>
      </c>
      <c r="C50" s="91" t="str">
        <f>'סיכום לועדה- הזנת נתונים'!C50</f>
        <v/>
      </c>
      <c r="D50" s="91" t="str">
        <f>IF($C50="","",'סיכום לועדה- הזנת נתונים'!D50)</f>
        <v/>
      </c>
      <c r="E50" s="91" t="str">
        <f>IF($C50="","",'סיכום לועדה- הזנת נתונים'!E50)</f>
        <v/>
      </c>
      <c r="F50" s="91" t="str">
        <f>IF($C50="","",'סיכום לועדה- הזנת נתונים'!F50)</f>
        <v/>
      </c>
      <c r="G50" s="91" t="str">
        <f>IF($C50="","",'סיכום לועדה- הזנת נתונים'!G50)</f>
        <v/>
      </c>
      <c r="H50" s="91" t="str">
        <f>IF($C50="","",'סיכום לועדה- הזנת נתונים'!H50)</f>
        <v/>
      </c>
      <c r="I50" s="92" t="str">
        <f>IF($C50="","",'סיכום לועדה- הזנת נתונים'!I50)</f>
        <v/>
      </c>
      <c r="J50" s="92" t="str">
        <f>IF($C50="","",'סיכום לועדה- הזנת נתונים'!J50)</f>
        <v/>
      </c>
      <c r="K50" s="92" t="str">
        <f>IF($C50="","",'סיכום לועדה- הזנת נתונים'!K50)</f>
        <v/>
      </c>
      <c r="L50" s="92" t="str">
        <f>IF($C50="","",'סיכום לועדה- הזנת נתונים'!L50)</f>
        <v/>
      </c>
      <c r="M50" s="93" t="str">
        <f>IF($C50="","",'סיכום לועדה- הזנת נתונים'!M50)</f>
        <v/>
      </c>
      <c r="N50" s="94" t="str">
        <f>IF($C50="","",'סיכום לועדה- הזנת נתונים'!N50)</f>
        <v/>
      </c>
      <c r="O50" s="94" t="str">
        <f>IF($C50="","",'סיכום לועדה- הזנת נתונים'!O50)</f>
        <v/>
      </c>
      <c r="P50" s="94" t="str">
        <f>IF($C50="","",'סיכום לועדה- הזנת נתונים'!P50)</f>
        <v/>
      </c>
      <c r="Q50" s="94" t="str">
        <f>IF($C50="","",'סיכום לועדה- הזנת נתונים'!Q50)</f>
        <v/>
      </c>
      <c r="R50" s="91" t="str">
        <f>IF($C50="","",'סיכום לועדה- הזנת נתונים'!R50)</f>
        <v/>
      </c>
      <c r="S50" s="91" t="str">
        <f>IF($C50="","",'סיכום לועדה- הזנת נתונים'!S50)</f>
        <v/>
      </c>
      <c r="T50" s="91" t="str">
        <f>IF($C50="","",'סיכום לועדה- הזנת נתונים'!T50)</f>
        <v/>
      </c>
      <c r="U50" s="91" t="str">
        <f>IF($C50="","",'סיכום לועדה- הזנת נתונים'!U50)</f>
        <v/>
      </c>
      <c r="V50" s="579" t="str">
        <f>IF($C50="","",'סיכום לועדה- הזנת נתונים'!V50)</f>
        <v/>
      </c>
      <c r="W50" s="84" t="str">
        <f t="shared" si="3"/>
        <v/>
      </c>
      <c r="X50" s="85" t="str">
        <f t="shared" si="4"/>
        <v/>
      </c>
      <c r="Y50" s="86" t="str">
        <f t="shared" si="5"/>
        <v/>
      </c>
      <c r="Z50" s="86" t="str">
        <f t="shared" si="6"/>
        <v/>
      </c>
      <c r="AA50" s="87" t="str">
        <f t="shared" si="1"/>
        <v/>
      </c>
      <c r="AX50" s="86" t="b">
        <f t="shared" si="7"/>
        <v>0</v>
      </c>
      <c r="AY50" s="88"/>
      <c r="AZ50" s="89">
        <f t="shared" si="2"/>
        <v>279168</v>
      </c>
    </row>
    <row r="51" spans="2:52" ht="16.5" hidden="1" thickBot="1" x14ac:dyDescent="0.25">
      <c r="B51" s="90" t="str">
        <f t="shared" si="0"/>
        <v/>
      </c>
      <c r="C51" s="91" t="str">
        <f>'סיכום לועדה- הזנת נתונים'!C51</f>
        <v/>
      </c>
      <c r="D51" s="91" t="str">
        <f>IF($C51="","",'סיכום לועדה- הזנת נתונים'!D51)</f>
        <v/>
      </c>
      <c r="E51" s="91" t="str">
        <f>IF($C51="","",'סיכום לועדה- הזנת נתונים'!E51)</f>
        <v/>
      </c>
      <c r="F51" s="91" t="str">
        <f>IF($C51="","",'סיכום לועדה- הזנת נתונים'!F51)</f>
        <v/>
      </c>
      <c r="G51" s="91" t="str">
        <f>IF($C51="","",'סיכום לועדה- הזנת נתונים'!G51)</f>
        <v/>
      </c>
      <c r="H51" s="91" t="str">
        <f>IF($C51="","",'סיכום לועדה- הזנת נתונים'!H51)</f>
        <v/>
      </c>
      <c r="I51" s="92" t="str">
        <f>IF($C51="","",'סיכום לועדה- הזנת נתונים'!I51)</f>
        <v/>
      </c>
      <c r="J51" s="92" t="str">
        <f>IF($C51="","",'סיכום לועדה- הזנת נתונים'!J51)</f>
        <v/>
      </c>
      <c r="K51" s="92" t="str">
        <f>IF($C51="","",'סיכום לועדה- הזנת נתונים'!K51)</f>
        <v/>
      </c>
      <c r="L51" s="92" t="str">
        <f>IF($C51="","",'סיכום לועדה- הזנת נתונים'!L51)</f>
        <v/>
      </c>
      <c r="M51" s="93" t="str">
        <f>IF($C51="","",'סיכום לועדה- הזנת נתונים'!M51)</f>
        <v/>
      </c>
      <c r="N51" s="94" t="str">
        <f>IF($C51="","",'סיכום לועדה- הזנת נתונים'!N51)</f>
        <v/>
      </c>
      <c r="O51" s="94" t="str">
        <f>IF($C51="","",'סיכום לועדה- הזנת נתונים'!O51)</f>
        <v/>
      </c>
      <c r="P51" s="94" t="str">
        <f>IF($C51="","",'סיכום לועדה- הזנת נתונים'!P51)</f>
        <v/>
      </c>
      <c r="Q51" s="94" t="str">
        <f>IF($C51="","",'סיכום לועדה- הזנת נתונים'!Q51)</f>
        <v/>
      </c>
      <c r="R51" s="91" t="str">
        <f>IF($C51="","",'סיכום לועדה- הזנת נתונים'!R51)</f>
        <v/>
      </c>
      <c r="S51" s="91" t="str">
        <f>IF($C51="","",'סיכום לועדה- הזנת נתונים'!S51)</f>
        <v/>
      </c>
      <c r="T51" s="91" t="str">
        <f>IF($C51="","",'סיכום לועדה- הזנת נתונים'!T51)</f>
        <v/>
      </c>
      <c r="U51" s="91" t="str">
        <f>IF($C51="","",'סיכום לועדה- הזנת נתונים'!U51)</f>
        <v/>
      </c>
      <c r="V51" s="579" t="str">
        <f>IF($C51="","",'סיכום לועדה- הזנת נתונים'!V51)</f>
        <v/>
      </c>
      <c r="W51" s="84" t="str">
        <f t="shared" si="3"/>
        <v/>
      </c>
      <c r="X51" s="85" t="str">
        <f t="shared" si="4"/>
        <v/>
      </c>
      <c r="Y51" s="86" t="str">
        <f t="shared" si="5"/>
        <v/>
      </c>
      <c r="Z51" s="86" t="str">
        <f t="shared" si="6"/>
        <v/>
      </c>
      <c r="AA51" s="87" t="str">
        <f t="shared" si="1"/>
        <v/>
      </c>
      <c r="AX51" s="86" t="b">
        <f t="shared" si="7"/>
        <v>0</v>
      </c>
      <c r="AY51" s="88"/>
      <c r="AZ51" s="89">
        <f t="shared" si="2"/>
        <v>279168</v>
      </c>
    </row>
    <row r="52" spans="2:52" ht="16.5" hidden="1" thickBot="1" x14ac:dyDescent="0.25">
      <c r="B52" s="90" t="str">
        <f t="shared" si="0"/>
        <v/>
      </c>
      <c r="C52" s="91" t="str">
        <f>'סיכום לועדה- הזנת נתונים'!C52</f>
        <v/>
      </c>
      <c r="D52" s="91" t="str">
        <f>IF($C52="","",'סיכום לועדה- הזנת נתונים'!D52)</f>
        <v/>
      </c>
      <c r="E52" s="91" t="str">
        <f>IF($C52="","",'סיכום לועדה- הזנת נתונים'!E52)</f>
        <v/>
      </c>
      <c r="F52" s="91" t="str">
        <f>IF($C52="","",'סיכום לועדה- הזנת נתונים'!F52)</f>
        <v/>
      </c>
      <c r="G52" s="91" t="str">
        <f>IF($C52="","",'סיכום לועדה- הזנת נתונים'!G52)</f>
        <v/>
      </c>
      <c r="H52" s="91" t="str">
        <f>IF($C52="","",'סיכום לועדה- הזנת נתונים'!H52)</f>
        <v/>
      </c>
      <c r="I52" s="92" t="str">
        <f>IF($C52="","",'סיכום לועדה- הזנת נתונים'!I52)</f>
        <v/>
      </c>
      <c r="J52" s="92" t="str">
        <f>IF($C52="","",'סיכום לועדה- הזנת נתונים'!J52)</f>
        <v/>
      </c>
      <c r="K52" s="92" t="str">
        <f>IF($C52="","",'סיכום לועדה- הזנת נתונים'!K52)</f>
        <v/>
      </c>
      <c r="L52" s="92" t="str">
        <f>IF($C52="","",'סיכום לועדה- הזנת נתונים'!L52)</f>
        <v/>
      </c>
      <c r="M52" s="93" t="str">
        <f>IF($C52="","",'סיכום לועדה- הזנת נתונים'!M52)</f>
        <v/>
      </c>
      <c r="N52" s="94" t="str">
        <f>IF($C52="","",'סיכום לועדה- הזנת נתונים'!N52)</f>
        <v/>
      </c>
      <c r="O52" s="94" t="str">
        <f>IF($C52="","",'סיכום לועדה- הזנת נתונים'!O52)</f>
        <v/>
      </c>
      <c r="P52" s="94" t="str">
        <f>IF($C52="","",'סיכום לועדה- הזנת נתונים'!P52)</f>
        <v/>
      </c>
      <c r="Q52" s="94" t="str">
        <f>IF($C52="","",'סיכום לועדה- הזנת נתונים'!Q52)</f>
        <v/>
      </c>
      <c r="R52" s="91" t="str">
        <f>IF($C52="","",'סיכום לועדה- הזנת נתונים'!R52)</f>
        <v/>
      </c>
      <c r="S52" s="91" t="str">
        <f>IF($C52="","",'סיכום לועדה- הזנת נתונים'!S52)</f>
        <v/>
      </c>
      <c r="T52" s="91" t="str">
        <f>IF($C52="","",'סיכום לועדה- הזנת נתונים'!T52)</f>
        <v/>
      </c>
      <c r="U52" s="91" t="str">
        <f>IF($C52="","",'סיכום לועדה- הזנת נתונים'!U52)</f>
        <v/>
      </c>
      <c r="V52" s="579" t="str">
        <f>IF($C52="","",'סיכום לועדה- הזנת נתונים'!V52)</f>
        <v/>
      </c>
      <c r="W52" s="84" t="str">
        <f t="shared" si="3"/>
        <v/>
      </c>
      <c r="X52" s="85" t="str">
        <f t="shared" si="4"/>
        <v/>
      </c>
      <c r="Y52" s="86" t="str">
        <f t="shared" si="5"/>
        <v/>
      </c>
      <c r="Z52" s="86" t="str">
        <f t="shared" si="6"/>
        <v/>
      </c>
      <c r="AA52" s="87" t="str">
        <f t="shared" si="1"/>
        <v/>
      </c>
      <c r="AX52" s="86" t="b">
        <f t="shared" si="7"/>
        <v>0</v>
      </c>
      <c r="AY52" s="88"/>
      <c r="AZ52" s="89">
        <f t="shared" si="2"/>
        <v>279168</v>
      </c>
    </row>
    <row r="53" spans="2:52" ht="16.5" hidden="1" thickBot="1" x14ac:dyDescent="0.25">
      <c r="B53" s="90" t="str">
        <f t="shared" si="0"/>
        <v/>
      </c>
      <c r="C53" s="91" t="str">
        <f>'סיכום לועדה- הזנת נתונים'!C53</f>
        <v/>
      </c>
      <c r="D53" s="91" t="str">
        <f>IF($C53="","",'סיכום לועדה- הזנת נתונים'!D53)</f>
        <v/>
      </c>
      <c r="E53" s="91" t="str">
        <f>IF($C53="","",'סיכום לועדה- הזנת נתונים'!E53)</f>
        <v/>
      </c>
      <c r="F53" s="91" t="str">
        <f>IF($C53="","",'סיכום לועדה- הזנת נתונים'!F53)</f>
        <v/>
      </c>
      <c r="G53" s="91" t="str">
        <f>IF($C53="","",'סיכום לועדה- הזנת נתונים'!G53)</f>
        <v/>
      </c>
      <c r="H53" s="91" t="str">
        <f>IF($C53="","",'סיכום לועדה- הזנת נתונים'!H53)</f>
        <v/>
      </c>
      <c r="I53" s="92" t="str">
        <f>IF($C53="","",'סיכום לועדה- הזנת נתונים'!I53)</f>
        <v/>
      </c>
      <c r="J53" s="92" t="str">
        <f>IF($C53="","",'סיכום לועדה- הזנת נתונים'!J53)</f>
        <v/>
      </c>
      <c r="K53" s="92" t="str">
        <f>IF($C53="","",'סיכום לועדה- הזנת נתונים'!K53)</f>
        <v/>
      </c>
      <c r="L53" s="92" t="str">
        <f>IF($C53="","",'סיכום לועדה- הזנת נתונים'!L53)</f>
        <v/>
      </c>
      <c r="M53" s="93" t="str">
        <f>IF($C53="","",'סיכום לועדה- הזנת נתונים'!M53)</f>
        <v/>
      </c>
      <c r="N53" s="94" t="str">
        <f>IF($C53="","",'סיכום לועדה- הזנת נתונים'!N53)</f>
        <v/>
      </c>
      <c r="O53" s="94" t="str">
        <f>IF($C53="","",'סיכום לועדה- הזנת נתונים'!O53)</f>
        <v/>
      </c>
      <c r="P53" s="94" t="str">
        <f>IF($C53="","",'סיכום לועדה- הזנת נתונים'!P53)</f>
        <v/>
      </c>
      <c r="Q53" s="94" t="str">
        <f>IF($C53="","",'סיכום לועדה- הזנת נתונים'!Q53)</f>
        <v/>
      </c>
      <c r="R53" s="91" t="str">
        <f>IF($C53="","",'סיכום לועדה- הזנת נתונים'!R53)</f>
        <v/>
      </c>
      <c r="S53" s="91" t="str">
        <f>IF($C53="","",'סיכום לועדה- הזנת נתונים'!S53)</f>
        <v/>
      </c>
      <c r="T53" s="91" t="str">
        <f>IF($C53="","",'סיכום לועדה- הזנת נתונים'!T53)</f>
        <v/>
      </c>
      <c r="U53" s="91" t="str">
        <f>IF($C53="","",'סיכום לועדה- הזנת נתונים'!U53)</f>
        <v/>
      </c>
      <c r="V53" s="579" t="str">
        <f>IF($C53="","",'סיכום לועדה- הזנת נתונים'!V53)</f>
        <v/>
      </c>
      <c r="W53" s="84" t="str">
        <f t="shared" si="3"/>
        <v/>
      </c>
      <c r="X53" s="85" t="str">
        <f t="shared" si="4"/>
        <v/>
      </c>
      <c r="Y53" s="86" t="str">
        <f t="shared" si="5"/>
        <v/>
      </c>
      <c r="Z53" s="86" t="str">
        <f t="shared" si="6"/>
        <v/>
      </c>
      <c r="AA53" s="87" t="str">
        <f t="shared" si="1"/>
        <v/>
      </c>
      <c r="AX53" s="86" t="b">
        <f t="shared" si="7"/>
        <v>0</v>
      </c>
      <c r="AY53" s="88"/>
      <c r="AZ53" s="89">
        <f t="shared" si="2"/>
        <v>279168</v>
      </c>
    </row>
    <row r="54" spans="2:52" ht="16.5" hidden="1" thickBot="1" x14ac:dyDescent="0.25">
      <c r="B54" s="90" t="str">
        <f t="shared" si="0"/>
        <v/>
      </c>
      <c r="C54" s="91" t="str">
        <f>'סיכום לועדה- הזנת נתונים'!C54</f>
        <v/>
      </c>
      <c r="D54" s="91" t="str">
        <f>IF($C54="","",'סיכום לועדה- הזנת נתונים'!D54)</f>
        <v/>
      </c>
      <c r="E54" s="91" t="str">
        <f>IF($C54="","",'סיכום לועדה- הזנת נתונים'!E54)</f>
        <v/>
      </c>
      <c r="F54" s="91" t="str">
        <f>IF($C54="","",'סיכום לועדה- הזנת נתונים'!F54)</f>
        <v/>
      </c>
      <c r="G54" s="91" t="str">
        <f>IF($C54="","",'סיכום לועדה- הזנת נתונים'!G54)</f>
        <v/>
      </c>
      <c r="H54" s="91" t="str">
        <f>IF($C54="","",'סיכום לועדה- הזנת נתונים'!H54)</f>
        <v/>
      </c>
      <c r="I54" s="92" t="str">
        <f>IF($C54="","",'סיכום לועדה- הזנת נתונים'!I54)</f>
        <v/>
      </c>
      <c r="J54" s="92" t="str">
        <f>IF($C54="","",'סיכום לועדה- הזנת נתונים'!J54)</f>
        <v/>
      </c>
      <c r="K54" s="92" t="str">
        <f>IF($C54="","",'סיכום לועדה- הזנת נתונים'!K54)</f>
        <v/>
      </c>
      <c r="L54" s="92" t="str">
        <f>IF($C54="","",'סיכום לועדה- הזנת נתונים'!L54)</f>
        <v/>
      </c>
      <c r="M54" s="93" t="str">
        <f>IF($C54="","",'סיכום לועדה- הזנת נתונים'!M54)</f>
        <v/>
      </c>
      <c r="N54" s="94" t="str">
        <f>IF($C54="","",'סיכום לועדה- הזנת נתונים'!N54)</f>
        <v/>
      </c>
      <c r="O54" s="94" t="str">
        <f>IF($C54="","",'סיכום לועדה- הזנת נתונים'!O54)</f>
        <v/>
      </c>
      <c r="P54" s="94" t="str">
        <f>IF($C54="","",'סיכום לועדה- הזנת נתונים'!P54)</f>
        <v/>
      </c>
      <c r="Q54" s="94" t="str">
        <f>IF($C54="","",'סיכום לועדה- הזנת נתונים'!Q54)</f>
        <v/>
      </c>
      <c r="R54" s="91" t="str">
        <f>IF($C54="","",'סיכום לועדה- הזנת נתונים'!R54)</f>
        <v/>
      </c>
      <c r="S54" s="91" t="str">
        <f>IF($C54="","",'סיכום לועדה- הזנת נתונים'!S54)</f>
        <v/>
      </c>
      <c r="T54" s="91" t="str">
        <f>IF($C54="","",'סיכום לועדה- הזנת נתונים'!T54)</f>
        <v/>
      </c>
      <c r="U54" s="91" t="str">
        <f>IF($C54="","",'סיכום לועדה- הזנת נתונים'!U54)</f>
        <v/>
      </c>
      <c r="V54" s="579" t="str">
        <f>IF($C54="","",'סיכום לועדה- הזנת נתונים'!V54)</f>
        <v/>
      </c>
      <c r="W54" s="84" t="str">
        <f t="shared" si="3"/>
        <v/>
      </c>
      <c r="X54" s="85" t="str">
        <f t="shared" si="4"/>
        <v/>
      </c>
      <c r="Y54" s="86" t="str">
        <f t="shared" si="5"/>
        <v/>
      </c>
      <c r="Z54" s="86" t="str">
        <f t="shared" si="6"/>
        <v/>
      </c>
      <c r="AA54" s="87" t="str">
        <f t="shared" si="1"/>
        <v/>
      </c>
      <c r="AX54" s="86" t="b">
        <f t="shared" si="7"/>
        <v>0</v>
      </c>
      <c r="AY54" s="88"/>
      <c r="AZ54" s="89">
        <f t="shared" si="2"/>
        <v>279168</v>
      </c>
    </row>
    <row r="55" spans="2:52" ht="16.5" hidden="1" thickBot="1" x14ac:dyDescent="0.25">
      <c r="B55" s="90" t="str">
        <f t="shared" si="0"/>
        <v/>
      </c>
      <c r="C55" s="91" t="str">
        <f>'סיכום לועדה- הזנת נתונים'!C55</f>
        <v/>
      </c>
      <c r="D55" s="91" t="str">
        <f>IF($C55="","",'סיכום לועדה- הזנת נתונים'!D55)</f>
        <v/>
      </c>
      <c r="E55" s="91" t="str">
        <f>IF($C55="","",'סיכום לועדה- הזנת נתונים'!E55)</f>
        <v/>
      </c>
      <c r="F55" s="91" t="str">
        <f>IF($C55="","",'סיכום לועדה- הזנת נתונים'!F55)</f>
        <v/>
      </c>
      <c r="G55" s="91" t="str">
        <f>IF($C55="","",'סיכום לועדה- הזנת נתונים'!G55)</f>
        <v/>
      </c>
      <c r="H55" s="91" t="str">
        <f>IF($C55="","",'סיכום לועדה- הזנת נתונים'!H55)</f>
        <v/>
      </c>
      <c r="I55" s="92" t="str">
        <f>IF($C55="","",'סיכום לועדה- הזנת נתונים'!I55)</f>
        <v/>
      </c>
      <c r="J55" s="92" t="str">
        <f>IF($C55="","",'סיכום לועדה- הזנת נתונים'!J55)</f>
        <v/>
      </c>
      <c r="K55" s="92" t="str">
        <f>IF($C55="","",'סיכום לועדה- הזנת נתונים'!K55)</f>
        <v/>
      </c>
      <c r="L55" s="92" t="str">
        <f>IF($C55="","",'סיכום לועדה- הזנת נתונים'!L55)</f>
        <v/>
      </c>
      <c r="M55" s="93" t="str">
        <f>IF($C55="","",'סיכום לועדה- הזנת נתונים'!M55)</f>
        <v/>
      </c>
      <c r="N55" s="94" t="str">
        <f>IF($C55="","",'סיכום לועדה- הזנת נתונים'!N55)</f>
        <v/>
      </c>
      <c r="O55" s="94" t="str">
        <f>IF($C55="","",'סיכום לועדה- הזנת נתונים'!O55)</f>
        <v/>
      </c>
      <c r="P55" s="94" t="str">
        <f>IF($C55="","",'סיכום לועדה- הזנת נתונים'!P55)</f>
        <v/>
      </c>
      <c r="Q55" s="94" t="str">
        <f>IF($C55="","",'סיכום לועדה- הזנת נתונים'!Q55)</f>
        <v/>
      </c>
      <c r="R55" s="91" t="str">
        <f>IF($C55="","",'סיכום לועדה- הזנת נתונים'!R55)</f>
        <v/>
      </c>
      <c r="S55" s="91" t="str">
        <f>IF($C55="","",'סיכום לועדה- הזנת נתונים'!S55)</f>
        <v/>
      </c>
      <c r="T55" s="91" t="str">
        <f>IF($C55="","",'סיכום לועדה- הזנת נתונים'!T55)</f>
        <v/>
      </c>
      <c r="U55" s="91" t="str">
        <f>IF($C55="","",'סיכום לועדה- הזנת נתונים'!U55)</f>
        <v/>
      </c>
      <c r="V55" s="579" t="str">
        <f>IF($C55="","",'סיכום לועדה- הזנת נתונים'!V55)</f>
        <v/>
      </c>
      <c r="W55" s="84" t="str">
        <f t="shared" si="3"/>
        <v/>
      </c>
      <c r="X55" s="85" t="str">
        <f t="shared" si="4"/>
        <v/>
      </c>
      <c r="Y55" s="86" t="str">
        <f t="shared" si="5"/>
        <v/>
      </c>
      <c r="Z55" s="86" t="str">
        <f t="shared" si="6"/>
        <v/>
      </c>
      <c r="AA55" s="87" t="str">
        <f t="shared" si="1"/>
        <v/>
      </c>
      <c r="AX55" s="86" t="b">
        <f t="shared" si="7"/>
        <v>0</v>
      </c>
      <c r="AY55" s="88"/>
      <c r="AZ55" s="89">
        <f t="shared" si="2"/>
        <v>279168</v>
      </c>
    </row>
    <row r="56" spans="2:52" ht="16.5" hidden="1" thickBot="1" x14ac:dyDescent="0.25">
      <c r="B56" s="90" t="str">
        <f t="shared" si="0"/>
        <v/>
      </c>
      <c r="C56" s="91" t="str">
        <f>'סיכום לועדה- הזנת נתונים'!C56</f>
        <v/>
      </c>
      <c r="D56" s="91" t="str">
        <f>IF($C56="","",'סיכום לועדה- הזנת נתונים'!D56)</f>
        <v/>
      </c>
      <c r="E56" s="91" t="str">
        <f>IF($C56="","",'סיכום לועדה- הזנת נתונים'!E56)</f>
        <v/>
      </c>
      <c r="F56" s="91" t="str">
        <f>IF($C56="","",'סיכום לועדה- הזנת נתונים'!F56)</f>
        <v/>
      </c>
      <c r="G56" s="91" t="str">
        <f>IF($C56="","",'סיכום לועדה- הזנת נתונים'!G56)</f>
        <v/>
      </c>
      <c r="H56" s="91" t="str">
        <f>IF($C56="","",'סיכום לועדה- הזנת נתונים'!H56)</f>
        <v/>
      </c>
      <c r="I56" s="92" t="str">
        <f>IF($C56="","",'סיכום לועדה- הזנת נתונים'!I56)</f>
        <v/>
      </c>
      <c r="J56" s="92" t="str">
        <f>IF($C56="","",'סיכום לועדה- הזנת נתונים'!J56)</f>
        <v/>
      </c>
      <c r="K56" s="92" t="str">
        <f>IF($C56="","",'סיכום לועדה- הזנת נתונים'!K56)</f>
        <v/>
      </c>
      <c r="L56" s="92" t="str">
        <f>IF($C56="","",'סיכום לועדה- הזנת נתונים'!L56)</f>
        <v/>
      </c>
      <c r="M56" s="93" t="str">
        <f>IF($C56="","",'סיכום לועדה- הזנת נתונים'!M56)</f>
        <v/>
      </c>
      <c r="N56" s="94" t="str">
        <f>IF($C56="","",'סיכום לועדה- הזנת נתונים'!N56)</f>
        <v/>
      </c>
      <c r="O56" s="94" t="str">
        <f>IF($C56="","",'סיכום לועדה- הזנת נתונים'!O56)</f>
        <v/>
      </c>
      <c r="P56" s="94" t="str">
        <f>IF($C56="","",'סיכום לועדה- הזנת נתונים'!P56)</f>
        <v/>
      </c>
      <c r="Q56" s="94" t="str">
        <f>IF($C56="","",'סיכום לועדה- הזנת נתונים'!Q56)</f>
        <v/>
      </c>
      <c r="R56" s="91" t="str">
        <f>IF($C56="","",'סיכום לועדה- הזנת נתונים'!R56)</f>
        <v/>
      </c>
      <c r="S56" s="91" t="str">
        <f>IF($C56="","",'סיכום לועדה- הזנת נתונים'!S56)</f>
        <v/>
      </c>
      <c r="T56" s="91" t="str">
        <f>IF($C56="","",'סיכום לועדה- הזנת נתונים'!T56)</f>
        <v/>
      </c>
      <c r="U56" s="91" t="str">
        <f>IF($C56="","",'סיכום לועדה- הזנת נתונים'!U56)</f>
        <v/>
      </c>
      <c r="V56" s="579" t="str">
        <f>IF($C56="","",'סיכום לועדה- הזנת נתונים'!V56)</f>
        <v/>
      </c>
      <c r="W56" s="84" t="str">
        <f t="shared" si="3"/>
        <v/>
      </c>
      <c r="X56" s="85" t="str">
        <f t="shared" si="4"/>
        <v/>
      </c>
      <c r="Y56" s="86" t="str">
        <f t="shared" si="5"/>
        <v/>
      </c>
      <c r="Z56" s="86" t="str">
        <f t="shared" si="6"/>
        <v/>
      </c>
      <c r="AA56" s="87" t="str">
        <f t="shared" si="1"/>
        <v/>
      </c>
      <c r="AX56" s="86" t="b">
        <f t="shared" si="7"/>
        <v>0</v>
      </c>
      <c r="AY56" s="88"/>
      <c r="AZ56" s="89">
        <f t="shared" si="2"/>
        <v>279168</v>
      </c>
    </row>
    <row r="57" spans="2:52" ht="16.5" hidden="1" thickBot="1" x14ac:dyDescent="0.25">
      <c r="B57" s="90" t="str">
        <f t="shared" si="0"/>
        <v/>
      </c>
      <c r="C57" s="91" t="str">
        <f>'סיכום לועדה- הזנת נתונים'!C57</f>
        <v/>
      </c>
      <c r="D57" s="91" t="str">
        <f>IF($C57="","",'סיכום לועדה- הזנת נתונים'!D57)</f>
        <v/>
      </c>
      <c r="E57" s="91" t="str">
        <f>IF($C57="","",'סיכום לועדה- הזנת נתונים'!E57)</f>
        <v/>
      </c>
      <c r="F57" s="91" t="str">
        <f>IF($C57="","",'סיכום לועדה- הזנת נתונים'!F57)</f>
        <v/>
      </c>
      <c r="G57" s="91" t="str">
        <f>IF($C57="","",'סיכום לועדה- הזנת נתונים'!G57)</f>
        <v/>
      </c>
      <c r="H57" s="91" t="str">
        <f>IF($C57="","",'סיכום לועדה- הזנת נתונים'!H57)</f>
        <v/>
      </c>
      <c r="I57" s="92" t="str">
        <f>IF($C57="","",'סיכום לועדה- הזנת נתונים'!I57)</f>
        <v/>
      </c>
      <c r="J57" s="92" t="str">
        <f>IF($C57="","",'סיכום לועדה- הזנת נתונים'!J57)</f>
        <v/>
      </c>
      <c r="K57" s="92" t="str">
        <f>IF($C57="","",'סיכום לועדה- הזנת נתונים'!K57)</f>
        <v/>
      </c>
      <c r="L57" s="92" t="str">
        <f>IF($C57="","",'סיכום לועדה- הזנת נתונים'!L57)</f>
        <v/>
      </c>
      <c r="M57" s="93" t="str">
        <f>IF($C57="","",'סיכום לועדה- הזנת נתונים'!M57)</f>
        <v/>
      </c>
      <c r="N57" s="94" t="str">
        <f>IF($C57="","",'סיכום לועדה- הזנת נתונים'!N57)</f>
        <v/>
      </c>
      <c r="O57" s="94" t="str">
        <f>IF($C57="","",'סיכום לועדה- הזנת נתונים'!O57)</f>
        <v/>
      </c>
      <c r="P57" s="94" t="str">
        <f>IF($C57="","",'סיכום לועדה- הזנת נתונים'!P57)</f>
        <v/>
      </c>
      <c r="Q57" s="94" t="str">
        <f>IF($C57="","",'סיכום לועדה- הזנת נתונים'!Q57)</f>
        <v/>
      </c>
      <c r="R57" s="91" t="str">
        <f>IF($C57="","",'סיכום לועדה- הזנת נתונים'!R57)</f>
        <v/>
      </c>
      <c r="S57" s="91" t="str">
        <f>IF($C57="","",'סיכום לועדה- הזנת נתונים'!S57)</f>
        <v/>
      </c>
      <c r="T57" s="91" t="str">
        <f>IF($C57="","",'סיכום לועדה- הזנת נתונים'!T57)</f>
        <v/>
      </c>
      <c r="U57" s="91" t="str">
        <f>IF($C57="","",'סיכום לועדה- הזנת נתונים'!U57)</f>
        <v/>
      </c>
      <c r="V57" s="579" t="str">
        <f>IF($C57="","",'סיכום לועדה- הזנת נתונים'!V57)</f>
        <v/>
      </c>
      <c r="W57" s="84" t="str">
        <f t="shared" si="3"/>
        <v/>
      </c>
      <c r="X57" s="85" t="str">
        <f t="shared" si="4"/>
        <v/>
      </c>
      <c r="Y57" s="86" t="str">
        <f t="shared" si="5"/>
        <v/>
      </c>
      <c r="Z57" s="86" t="str">
        <f t="shared" si="6"/>
        <v/>
      </c>
      <c r="AA57" s="87" t="str">
        <f t="shared" si="1"/>
        <v/>
      </c>
      <c r="AX57" s="86" t="b">
        <f t="shared" si="7"/>
        <v>0</v>
      </c>
      <c r="AY57" s="88"/>
      <c r="AZ57" s="89">
        <f t="shared" si="2"/>
        <v>279168</v>
      </c>
    </row>
    <row r="58" spans="2:52" ht="16.5" hidden="1" thickBot="1" x14ac:dyDescent="0.25">
      <c r="B58" s="90" t="str">
        <f t="shared" si="0"/>
        <v/>
      </c>
      <c r="C58" s="91" t="str">
        <f>'סיכום לועדה- הזנת נתונים'!C58</f>
        <v/>
      </c>
      <c r="D58" s="91" t="str">
        <f>IF($C58="","",'סיכום לועדה- הזנת נתונים'!D58)</f>
        <v/>
      </c>
      <c r="E58" s="91" t="str">
        <f>IF($C58="","",'סיכום לועדה- הזנת נתונים'!E58)</f>
        <v/>
      </c>
      <c r="F58" s="91" t="str">
        <f>IF($C58="","",'סיכום לועדה- הזנת נתונים'!F58)</f>
        <v/>
      </c>
      <c r="G58" s="91" t="str">
        <f>IF($C58="","",'סיכום לועדה- הזנת נתונים'!G58)</f>
        <v/>
      </c>
      <c r="H58" s="91" t="str">
        <f>IF($C58="","",'סיכום לועדה- הזנת נתונים'!H58)</f>
        <v/>
      </c>
      <c r="I58" s="92" t="str">
        <f>IF($C58="","",'סיכום לועדה- הזנת נתונים'!I58)</f>
        <v/>
      </c>
      <c r="J58" s="92" t="str">
        <f>IF($C58="","",'סיכום לועדה- הזנת נתונים'!J58)</f>
        <v/>
      </c>
      <c r="K58" s="92" t="str">
        <f>IF($C58="","",'סיכום לועדה- הזנת נתונים'!K58)</f>
        <v/>
      </c>
      <c r="L58" s="92" t="str">
        <f>IF($C58="","",'סיכום לועדה- הזנת נתונים'!L58)</f>
        <v/>
      </c>
      <c r="M58" s="93" t="str">
        <f>IF($C58="","",'סיכום לועדה- הזנת נתונים'!M58)</f>
        <v/>
      </c>
      <c r="N58" s="94" t="str">
        <f>IF($C58="","",'סיכום לועדה- הזנת נתונים'!N58)</f>
        <v/>
      </c>
      <c r="O58" s="94" t="str">
        <f>IF($C58="","",'סיכום לועדה- הזנת נתונים'!O58)</f>
        <v/>
      </c>
      <c r="P58" s="94" t="str">
        <f>IF($C58="","",'סיכום לועדה- הזנת נתונים'!P58)</f>
        <v/>
      </c>
      <c r="Q58" s="94" t="str">
        <f>IF($C58="","",'סיכום לועדה- הזנת נתונים'!Q58)</f>
        <v/>
      </c>
      <c r="R58" s="91" t="str">
        <f>IF($C58="","",'סיכום לועדה- הזנת נתונים'!R58)</f>
        <v/>
      </c>
      <c r="S58" s="91" t="str">
        <f>IF($C58="","",'סיכום לועדה- הזנת נתונים'!S58)</f>
        <v/>
      </c>
      <c r="T58" s="91" t="str">
        <f>IF($C58="","",'סיכום לועדה- הזנת נתונים'!T58)</f>
        <v/>
      </c>
      <c r="U58" s="91" t="str">
        <f>IF($C58="","",'סיכום לועדה- הזנת נתונים'!U58)</f>
        <v/>
      </c>
      <c r="V58" s="579" t="str">
        <f>IF($C58="","",'סיכום לועדה- הזנת נתונים'!V58)</f>
        <v/>
      </c>
      <c r="W58" s="84" t="str">
        <f t="shared" si="3"/>
        <v/>
      </c>
      <c r="X58" s="85" t="str">
        <f t="shared" si="4"/>
        <v/>
      </c>
      <c r="Y58" s="86" t="str">
        <f t="shared" si="5"/>
        <v/>
      </c>
      <c r="Z58" s="86" t="str">
        <f t="shared" si="6"/>
        <v/>
      </c>
      <c r="AA58" s="87" t="str">
        <f t="shared" si="1"/>
        <v/>
      </c>
      <c r="AX58" s="86" t="b">
        <f t="shared" si="7"/>
        <v>0</v>
      </c>
      <c r="AY58" s="88"/>
      <c r="AZ58" s="89">
        <f t="shared" si="2"/>
        <v>279168</v>
      </c>
    </row>
    <row r="59" spans="2:52" ht="16.5" hidden="1" thickBot="1" x14ac:dyDescent="0.25">
      <c r="B59" s="90" t="str">
        <f t="shared" si="0"/>
        <v/>
      </c>
      <c r="C59" s="91" t="str">
        <f>'סיכום לועדה- הזנת נתונים'!C59</f>
        <v/>
      </c>
      <c r="D59" s="91" t="str">
        <f>IF($C59="","",'סיכום לועדה- הזנת נתונים'!D59)</f>
        <v/>
      </c>
      <c r="E59" s="91" t="str">
        <f>IF($C59="","",'סיכום לועדה- הזנת נתונים'!E59)</f>
        <v/>
      </c>
      <c r="F59" s="91" t="str">
        <f>IF($C59="","",'סיכום לועדה- הזנת נתונים'!F59)</f>
        <v/>
      </c>
      <c r="G59" s="91" t="str">
        <f>IF($C59="","",'סיכום לועדה- הזנת נתונים'!G59)</f>
        <v/>
      </c>
      <c r="H59" s="91" t="str">
        <f>IF($C59="","",'סיכום לועדה- הזנת נתונים'!H59)</f>
        <v/>
      </c>
      <c r="I59" s="92" t="str">
        <f>IF($C59="","",'סיכום לועדה- הזנת נתונים'!I59)</f>
        <v/>
      </c>
      <c r="J59" s="92" t="str">
        <f>IF($C59="","",'סיכום לועדה- הזנת נתונים'!J59)</f>
        <v/>
      </c>
      <c r="K59" s="92" t="str">
        <f>IF($C59="","",'סיכום לועדה- הזנת נתונים'!K59)</f>
        <v/>
      </c>
      <c r="L59" s="92" t="str">
        <f>IF($C59="","",'סיכום לועדה- הזנת נתונים'!L59)</f>
        <v/>
      </c>
      <c r="M59" s="93" t="str">
        <f>IF($C59="","",'סיכום לועדה- הזנת נתונים'!M59)</f>
        <v/>
      </c>
      <c r="N59" s="94" t="str">
        <f>IF($C59="","",'סיכום לועדה- הזנת נתונים'!N59)</f>
        <v/>
      </c>
      <c r="O59" s="94" t="str">
        <f>IF($C59="","",'סיכום לועדה- הזנת נתונים'!O59)</f>
        <v/>
      </c>
      <c r="P59" s="94" t="str">
        <f>IF($C59="","",'סיכום לועדה- הזנת נתונים'!P59)</f>
        <v/>
      </c>
      <c r="Q59" s="94" t="str">
        <f>IF($C59="","",'סיכום לועדה- הזנת נתונים'!Q59)</f>
        <v/>
      </c>
      <c r="R59" s="91" t="str">
        <f>IF($C59="","",'סיכום לועדה- הזנת נתונים'!R59)</f>
        <v/>
      </c>
      <c r="S59" s="91" t="str">
        <f>IF($C59="","",'סיכום לועדה- הזנת נתונים'!S59)</f>
        <v/>
      </c>
      <c r="T59" s="91" t="str">
        <f>IF($C59="","",'סיכום לועדה- הזנת נתונים'!T59)</f>
        <v/>
      </c>
      <c r="U59" s="91" t="str">
        <f>IF($C59="","",'סיכום לועדה- הזנת נתונים'!U59)</f>
        <v/>
      </c>
      <c r="V59" s="579" t="str">
        <f>IF($C59="","",'סיכום לועדה- הזנת נתונים'!V59)</f>
        <v/>
      </c>
      <c r="W59" s="84" t="str">
        <f t="shared" si="3"/>
        <v/>
      </c>
      <c r="X59" s="85" t="str">
        <f t="shared" si="4"/>
        <v/>
      </c>
      <c r="Y59" s="86" t="str">
        <f t="shared" si="5"/>
        <v/>
      </c>
      <c r="Z59" s="86" t="str">
        <f t="shared" si="6"/>
        <v/>
      </c>
      <c r="AA59" s="87" t="str">
        <f t="shared" si="1"/>
        <v/>
      </c>
      <c r="AX59" s="86" t="b">
        <f t="shared" si="7"/>
        <v>0</v>
      </c>
      <c r="AY59" s="88"/>
      <c r="AZ59" s="89">
        <f t="shared" si="2"/>
        <v>279168</v>
      </c>
    </row>
    <row r="60" spans="2:52" ht="16.5" hidden="1" thickBot="1" x14ac:dyDescent="0.25">
      <c r="B60" s="90" t="str">
        <f t="shared" si="0"/>
        <v/>
      </c>
      <c r="C60" s="91" t="str">
        <f>'סיכום לועדה- הזנת נתונים'!C60</f>
        <v/>
      </c>
      <c r="D60" s="91" t="str">
        <f>IF($C60="","",'סיכום לועדה- הזנת נתונים'!D60)</f>
        <v/>
      </c>
      <c r="E60" s="91" t="str">
        <f>IF($C60="","",'סיכום לועדה- הזנת נתונים'!E60)</f>
        <v/>
      </c>
      <c r="F60" s="91" t="str">
        <f>IF($C60="","",'סיכום לועדה- הזנת נתונים'!F60)</f>
        <v/>
      </c>
      <c r="G60" s="91" t="str">
        <f>IF($C60="","",'סיכום לועדה- הזנת נתונים'!G60)</f>
        <v/>
      </c>
      <c r="H60" s="91" t="str">
        <f>IF($C60="","",'סיכום לועדה- הזנת נתונים'!H60)</f>
        <v/>
      </c>
      <c r="I60" s="92" t="str">
        <f>IF($C60="","",'סיכום לועדה- הזנת נתונים'!I60)</f>
        <v/>
      </c>
      <c r="J60" s="92" t="str">
        <f>IF($C60="","",'סיכום לועדה- הזנת נתונים'!J60)</f>
        <v/>
      </c>
      <c r="K60" s="92" t="str">
        <f>IF($C60="","",'סיכום לועדה- הזנת נתונים'!K60)</f>
        <v/>
      </c>
      <c r="L60" s="92" t="str">
        <f>IF($C60="","",'סיכום לועדה- הזנת נתונים'!L60)</f>
        <v/>
      </c>
      <c r="M60" s="93" t="str">
        <f>IF($C60="","",'סיכום לועדה- הזנת נתונים'!M60)</f>
        <v/>
      </c>
      <c r="N60" s="94" t="str">
        <f>IF($C60="","",'סיכום לועדה- הזנת נתונים'!N60)</f>
        <v/>
      </c>
      <c r="O60" s="94" t="str">
        <f>IF($C60="","",'סיכום לועדה- הזנת נתונים'!O60)</f>
        <v/>
      </c>
      <c r="P60" s="94" t="str">
        <f>IF($C60="","",'סיכום לועדה- הזנת נתונים'!P60)</f>
        <v/>
      </c>
      <c r="Q60" s="94" t="str">
        <f>IF($C60="","",'סיכום לועדה- הזנת נתונים'!Q60)</f>
        <v/>
      </c>
      <c r="R60" s="91" t="str">
        <f>IF($C60="","",'סיכום לועדה- הזנת נתונים'!R60)</f>
        <v/>
      </c>
      <c r="S60" s="91" t="str">
        <f>IF($C60="","",'סיכום לועדה- הזנת נתונים'!S60)</f>
        <v/>
      </c>
      <c r="T60" s="91" t="str">
        <f>IF($C60="","",'סיכום לועדה- הזנת נתונים'!T60)</f>
        <v/>
      </c>
      <c r="U60" s="91" t="str">
        <f>IF($C60="","",'סיכום לועדה- הזנת נתונים'!U60)</f>
        <v/>
      </c>
      <c r="V60" s="579" t="str">
        <f>IF($C60="","",'סיכום לועדה- הזנת נתונים'!V60)</f>
        <v/>
      </c>
      <c r="W60" s="84" t="str">
        <f t="shared" si="3"/>
        <v/>
      </c>
      <c r="X60" s="85" t="str">
        <f t="shared" si="4"/>
        <v/>
      </c>
      <c r="Y60" s="86" t="str">
        <f t="shared" si="5"/>
        <v/>
      </c>
      <c r="Z60" s="86" t="str">
        <f t="shared" si="6"/>
        <v/>
      </c>
      <c r="AA60" s="87" t="str">
        <f t="shared" si="1"/>
        <v/>
      </c>
      <c r="AX60" s="86" t="b">
        <f t="shared" si="7"/>
        <v>0</v>
      </c>
      <c r="AY60" s="88"/>
      <c r="AZ60" s="89">
        <f t="shared" si="2"/>
        <v>279168</v>
      </c>
    </row>
    <row r="61" spans="2:52" ht="16.5" hidden="1" thickBot="1" x14ac:dyDescent="0.25">
      <c r="B61" s="90" t="str">
        <f t="shared" si="0"/>
        <v/>
      </c>
      <c r="C61" s="91" t="str">
        <f>'סיכום לועדה- הזנת נתונים'!C61</f>
        <v/>
      </c>
      <c r="D61" s="91" t="str">
        <f>IF($C61="","",'סיכום לועדה- הזנת נתונים'!D61)</f>
        <v/>
      </c>
      <c r="E61" s="91" t="str">
        <f>IF($C61="","",'סיכום לועדה- הזנת נתונים'!E61)</f>
        <v/>
      </c>
      <c r="F61" s="91" t="str">
        <f>IF($C61="","",'סיכום לועדה- הזנת נתונים'!F61)</f>
        <v/>
      </c>
      <c r="G61" s="91" t="str">
        <f>IF($C61="","",'סיכום לועדה- הזנת נתונים'!G61)</f>
        <v/>
      </c>
      <c r="H61" s="91" t="str">
        <f>IF($C61="","",'סיכום לועדה- הזנת נתונים'!H61)</f>
        <v/>
      </c>
      <c r="I61" s="92" t="str">
        <f>IF($C61="","",'סיכום לועדה- הזנת נתונים'!I61)</f>
        <v/>
      </c>
      <c r="J61" s="92" t="str">
        <f>IF($C61="","",'סיכום לועדה- הזנת נתונים'!J61)</f>
        <v/>
      </c>
      <c r="K61" s="92" t="str">
        <f>IF($C61="","",'סיכום לועדה- הזנת נתונים'!K61)</f>
        <v/>
      </c>
      <c r="L61" s="92" t="str">
        <f>IF($C61="","",'סיכום לועדה- הזנת נתונים'!L61)</f>
        <v/>
      </c>
      <c r="M61" s="93" t="str">
        <f>IF($C61="","",'סיכום לועדה- הזנת נתונים'!M61)</f>
        <v/>
      </c>
      <c r="N61" s="94" t="str">
        <f>IF($C61="","",'סיכום לועדה- הזנת נתונים'!N61)</f>
        <v/>
      </c>
      <c r="O61" s="94" t="str">
        <f>IF($C61="","",'סיכום לועדה- הזנת נתונים'!O61)</f>
        <v/>
      </c>
      <c r="P61" s="94" t="str">
        <f>IF($C61="","",'סיכום לועדה- הזנת נתונים'!P61)</f>
        <v/>
      </c>
      <c r="Q61" s="94" t="str">
        <f>IF($C61="","",'סיכום לועדה- הזנת נתונים'!Q61)</f>
        <v/>
      </c>
      <c r="R61" s="91" t="str">
        <f>IF($C61="","",'סיכום לועדה- הזנת נתונים'!R61)</f>
        <v/>
      </c>
      <c r="S61" s="91" t="str">
        <f>IF($C61="","",'סיכום לועדה- הזנת נתונים'!S61)</f>
        <v/>
      </c>
      <c r="T61" s="91" t="str">
        <f>IF($C61="","",'סיכום לועדה- הזנת נתונים'!T61)</f>
        <v/>
      </c>
      <c r="U61" s="91" t="str">
        <f>IF($C61="","",'סיכום לועדה- הזנת נתונים'!U61)</f>
        <v/>
      </c>
      <c r="V61" s="579" t="str">
        <f>IF($C61="","",'סיכום לועדה- הזנת נתונים'!V61)</f>
        <v/>
      </c>
      <c r="W61" s="84" t="str">
        <f t="shared" si="3"/>
        <v/>
      </c>
      <c r="X61" s="85" t="str">
        <f t="shared" si="4"/>
        <v/>
      </c>
      <c r="Y61" s="86" t="str">
        <f t="shared" si="5"/>
        <v/>
      </c>
      <c r="Z61" s="86" t="str">
        <f t="shared" si="6"/>
        <v/>
      </c>
      <c r="AA61" s="87" t="str">
        <f t="shared" si="1"/>
        <v/>
      </c>
      <c r="AX61" s="86" t="b">
        <f t="shared" si="7"/>
        <v>0</v>
      </c>
      <c r="AY61" s="88"/>
      <c r="AZ61" s="89">
        <f t="shared" si="2"/>
        <v>279168</v>
      </c>
    </row>
    <row r="62" spans="2:52" ht="16.5" hidden="1" thickBot="1" x14ac:dyDescent="0.25">
      <c r="B62" s="90" t="str">
        <f t="shared" si="0"/>
        <v/>
      </c>
      <c r="C62" s="91" t="str">
        <f>'סיכום לועדה- הזנת נתונים'!C62</f>
        <v/>
      </c>
      <c r="D62" s="91" t="str">
        <f>IF($C62="","",'סיכום לועדה- הזנת נתונים'!D62)</f>
        <v/>
      </c>
      <c r="E62" s="91" t="str">
        <f>IF($C62="","",'סיכום לועדה- הזנת נתונים'!E62)</f>
        <v/>
      </c>
      <c r="F62" s="91" t="str">
        <f>IF($C62="","",'סיכום לועדה- הזנת נתונים'!F62)</f>
        <v/>
      </c>
      <c r="G62" s="91" t="str">
        <f>IF($C62="","",'סיכום לועדה- הזנת נתונים'!G62)</f>
        <v/>
      </c>
      <c r="H62" s="91" t="str">
        <f>IF($C62="","",'סיכום לועדה- הזנת נתונים'!H62)</f>
        <v/>
      </c>
      <c r="I62" s="92" t="str">
        <f>IF($C62="","",'סיכום לועדה- הזנת נתונים'!I62)</f>
        <v/>
      </c>
      <c r="J62" s="92" t="str">
        <f>IF($C62="","",'סיכום לועדה- הזנת נתונים'!J62)</f>
        <v/>
      </c>
      <c r="K62" s="92" t="str">
        <f>IF($C62="","",'סיכום לועדה- הזנת נתונים'!K62)</f>
        <v/>
      </c>
      <c r="L62" s="92" t="str">
        <f>IF($C62="","",'סיכום לועדה- הזנת נתונים'!L62)</f>
        <v/>
      </c>
      <c r="M62" s="93" t="str">
        <f>IF($C62="","",'סיכום לועדה- הזנת נתונים'!M62)</f>
        <v/>
      </c>
      <c r="N62" s="94" t="str">
        <f>IF($C62="","",'סיכום לועדה- הזנת נתונים'!N62)</f>
        <v/>
      </c>
      <c r="O62" s="94" t="str">
        <f>IF($C62="","",'סיכום לועדה- הזנת נתונים'!O62)</f>
        <v/>
      </c>
      <c r="P62" s="94" t="str">
        <f>IF($C62="","",'סיכום לועדה- הזנת נתונים'!P62)</f>
        <v/>
      </c>
      <c r="Q62" s="94" t="str">
        <f>IF($C62="","",'סיכום לועדה- הזנת נתונים'!Q62)</f>
        <v/>
      </c>
      <c r="R62" s="91" t="str">
        <f>IF($C62="","",'סיכום לועדה- הזנת נתונים'!R62)</f>
        <v/>
      </c>
      <c r="S62" s="91" t="str">
        <f>IF($C62="","",'סיכום לועדה- הזנת נתונים'!S62)</f>
        <v/>
      </c>
      <c r="T62" s="91" t="str">
        <f>IF($C62="","",'סיכום לועדה- הזנת נתונים'!T62)</f>
        <v/>
      </c>
      <c r="U62" s="91" t="str">
        <f>IF($C62="","",'סיכום לועדה- הזנת נתונים'!U62)</f>
        <v/>
      </c>
      <c r="V62" s="579" t="str">
        <f>IF($C62="","",'סיכום לועדה- הזנת נתונים'!V62)</f>
        <v/>
      </c>
      <c r="W62" s="84" t="str">
        <f t="shared" si="3"/>
        <v/>
      </c>
      <c r="X62" s="85" t="str">
        <f t="shared" si="4"/>
        <v/>
      </c>
      <c r="Y62" s="86" t="str">
        <f t="shared" si="5"/>
        <v/>
      </c>
      <c r="Z62" s="86" t="str">
        <f t="shared" si="6"/>
        <v/>
      </c>
      <c r="AA62" s="87" t="str">
        <f t="shared" si="1"/>
        <v/>
      </c>
      <c r="AX62" s="86" t="b">
        <f t="shared" si="7"/>
        <v>0</v>
      </c>
      <c r="AY62" s="88"/>
      <c r="AZ62" s="89">
        <f t="shared" si="2"/>
        <v>279168</v>
      </c>
    </row>
    <row r="63" spans="2:52" ht="16.5" hidden="1" thickBot="1" x14ac:dyDescent="0.25">
      <c r="B63" s="90" t="str">
        <f t="shared" si="0"/>
        <v/>
      </c>
      <c r="C63" s="91" t="str">
        <f>'סיכום לועדה- הזנת נתונים'!C63</f>
        <v/>
      </c>
      <c r="D63" s="91" t="str">
        <f>IF($C63="","",'סיכום לועדה- הזנת נתונים'!D63)</f>
        <v/>
      </c>
      <c r="E63" s="91" t="str">
        <f>IF($C63="","",'סיכום לועדה- הזנת נתונים'!E63)</f>
        <v/>
      </c>
      <c r="F63" s="91" t="str">
        <f>IF($C63="","",'סיכום לועדה- הזנת נתונים'!F63)</f>
        <v/>
      </c>
      <c r="G63" s="91" t="str">
        <f>IF($C63="","",'סיכום לועדה- הזנת נתונים'!G63)</f>
        <v/>
      </c>
      <c r="H63" s="91" t="str">
        <f>IF($C63="","",'סיכום לועדה- הזנת נתונים'!H63)</f>
        <v/>
      </c>
      <c r="I63" s="92" t="str">
        <f>IF($C63="","",'סיכום לועדה- הזנת נתונים'!I63)</f>
        <v/>
      </c>
      <c r="J63" s="92" t="str">
        <f>IF($C63="","",'סיכום לועדה- הזנת נתונים'!J63)</f>
        <v/>
      </c>
      <c r="K63" s="92" t="str">
        <f>IF($C63="","",'סיכום לועדה- הזנת נתונים'!K63)</f>
        <v/>
      </c>
      <c r="L63" s="92" t="str">
        <f>IF($C63="","",'סיכום לועדה- הזנת נתונים'!L63)</f>
        <v/>
      </c>
      <c r="M63" s="93" t="str">
        <f>IF($C63="","",'סיכום לועדה- הזנת נתונים'!M63)</f>
        <v/>
      </c>
      <c r="N63" s="94" t="str">
        <f>IF($C63="","",'סיכום לועדה- הזנת נתונים'!N63)</f>
        <v/>
      </c>
      <c r="O63" s="94" t="str">
        <f>IF($C63="","",'סיכום לועדה- הזנת נתונים'!O63)</f>
        <v/>
      </c>
      <c r="P63" s="94" t="str">
        <f>IF($C63="","",'סיכום לועדה- הזנת נתונים'!P63)</f>
        <v/>
      </c>
      <c r="Q63" s="94" t="str">
        <f>IF($C63="","",'סיכום לועדה- הזנת נתונים'!Q63)</f>
        <v/>
      </c>
      <c r="R63" s="91" t="str">
        <f>IF($C63="","",'סיכום לועדה- הזנת נתונים'!R63)</f>
        <v/>
      </c>
      <c r="S63" s="91" t="str">
        <f>IF($C63="","",'סיכום לועדה- הזנת נתונים'!S63)</f>
        <v/>
      </c>
      <c r="T63" s="91" t="str">
        <f>IF($C63="","",'סיכום לועדה- הזנת נתונים'!T63)</f>
        <v/>
      </c>
      <c r="U63" s="91" t="str">
        <f>IF($C63="","",'סיכום לועדה- הזנת נתונים'!U63)</f>
        <v/>
      </c>
      <c r="V63" s="579" t="str">
        <f>IF($C63="","",'סיכום לועדה- הזנת נתונים'!V63)</f>
        <v/>
      </c>
      <c r="W63" s="84" t="str">
        <f t="shared" si="3"/>
        <v/>
      </c>
      <c r="X63" s="85" t="str">
        <f t="shared" si="4"/>
        <v/>
      </c>
      <c r="Y63" s="86" t="str">
        <f t="shared" si="5"/>
        <v/>
      </c>
      <c r="Z63" s="86" t="str">
        <f t="shared" si="6"/>
        <v/>
      </c>
      <c r="AA63" s="87" t="str">
        <f t="shared" ref="AA63:AA94" si="8">IF(C63="","",Q63/$C$2)</f>
        <v/>
      </c>
      <c r="AX63" s="86" t="b">
        <f t="shared" si="7"/>
        <v>0</v>
      </c>
      <c r="AY63" s="88"/>
      <c r="AZ63" s="89">
        <f t="shared" ref="AZ63:AZ94" si="9">$C$2</f>
        <v>279168</v>
      </c>
    </row>
    <row r="64" spans="2:52" ht="16.5" hidden="1" thickBot="1" x14ac:dyDescent="0.25">
      <c r="B64" s="90" t="str">
        <f t="shared" si="0"/>
        <v/>
      </c>
      <c r="C64" s="91" t="str">
        <f>'סיכום לועדה- הזנת נתונים'!C64</f>
        <v/>
      </c>
      <c r="D64" s="91" t="str">
        <f>IF($C64="","",'סיכום לועדה- הזנת נתונים'!D64)</f>
        <v/>
      </c>
      <c r="E64" s="91" t="str">
        <f>IF($C64="","",'סיכום לועדה- הזנת נתונים'!E64)</f>
        <v/>
      </c>
      <c r="F64" s="91" t="str">
        <f>IF($C64="","",'סיכום לועדה- הזנת נתונים'!F64)</f>
        <v/>
      </c>
      <c r="G64" s="91" t="str">
        <f>IF($C64="","",'סיכום לועדה- הזנת נתונים'!G64)</f>
        <v/>
      </c>
      <c r="H64" s="91" t="str">
        <f>IF($C64="","",'סיכום לועדה- הזנת נתונים'!H64)</f>
        <v/>
      </c>
      <c r="I64" s="92" t="str">
        <f>IF($C64="","",'סיכום לועדה- הזנת נתונים'!I64)</f>
        <v/>
      </c>
      <c r="J64" s="92" t="str">
        <f>IF($C64="","",'סיכום לועדה- הזנת נתונים'!J64)</f>
        <v/>
      </c>
      <c r="K64" s="92" t="str">
        <f>IF($C64="","",'סיכום לועדה- הזנת נתונים'!K64)</f>
        <v/>
      </c>
      <c r="L64" s="92" t="str">
        <f>IF($C64="","",'סיכום לועדה- הזנת נתונים'!L64)</f>
        <v/>
      </c>
      <c r="M64" s="93" t="str">
        <f>IF($C64="","",'סיכום לועדה- הזנת נתונים'!M64)</f>
        <v/>
      </c>
      <c r="N64" s="94" t="str">
        <f>IF($C64="","",'סיכום לועדה- הזנת נתונים'!N64)</f>
        <v/>
      </c>
      <c r="O64" s="94" t="str">
        <f>IF($C64="","",'סיכום לועדה- הזנת נתונים'!O64)</f>
        <v/>
      </c>
      <c r="P64" s="94" t="str">
        <f>IF($C64="","",'סיכום לועדה- הזנת נתונים'!P64)</f>
        <v/>
      </c>
      <c r="Q64" s="94" t="str">
        <f>IF($C64="","",'סיכום לועדה- הזנת נתונים'!Q64)</f>
        <v/>
      </c>
      <c r="R64" s="91" t="str">
        <f>IF($C64="","",'סיכום לועדה- הזנת נתונים'!R64)</f>
        <v/>
      </c>
      <c r="S64" s="91" t="str">
        <f>IF($C64="","",'סיכום לועדה- הזנת נתונים'!S64)</f>
        <v/>
      </c>
      <c r="T64" s="91" t="str">
        <f>IF($C64="","",'סיכום לועדה- הזנת נתונים'!T64)</f>
        <v/>
      </c>
      <c r="U64" s="91" t="str">
        <f>IF($C64="","",'סיכום לועדה- הזנת נתונים'!U64)</f>
        <v/>
      </c>
      <c r="V64" s="579" t="str">
        <f>IF($C64="","",'סיכום לועדה- הזנת נתונים'!V64)</f>
        <v/>
      </c>
      <c r="W64" s="84" t="str">
        <f t="shared" si="3"/>
        <v/>
      </c>
      <c r="X64" s="85" t="str">
        <f t="shared" si="4"/>
        <v/>
      </c>
      <c r="Y64" s="86" t="str">
        <f t="shared" si="5"/>
        <v/>
      </c>
      <c r="Z64" s="86" t="str">
        <f t="shared" si="6"/>
        <v/>
      </c>
      <c r="AA64" s="87" t="str">
        <f t="shared" si="8"/>
        <v/>
      </c>
      <c r="AX64" s="86" t="b">
        <f t="shared" si="7"/>
        <v>0</v>
      </c>
      <c r="AY64" s="88"/>
      <c r="AZ64" s="89">
        <f t="shared" si="9"/>
        <v>279168</v>
      </c>
    </row>
    <row r="65" spans="2:52" ht="16.5" hidden="1" thickBot="1" x14ac:dyDescent="0.25">
      <c r="B65" s="90" t="str">
        <f t="shared" si="0"/>
        <v/>
      </c>
      <c r="C65" s="91" t="str">
        <f>'סיכום לועדה- הזנת נתונים'!C65</f>
        <v/>
      </c>
      <c r="D65" s="91" t="str">
        <f>IF($C65="","",'סיכום לועדה- הזנת נתונים'!D65)</f>
        <v/>
      </c>
      <c r="E65" s="91" t="str">
        <f>IF($C65="","",'סיכום לועדה- הזנת נתונים'!E65)</f>
        <v/>
      </c>
      <c r="F65" s="91" t="str">
        <f>IF($C65="","",'סיכום לועדה- הזנת נתונים'!F65)</f>
        <v/>
      </c>
      <c r="G65" s="91" t="str">
        <f>IF($C65="","",'סיכום לועדה- הזנת נתונים'!G65)</f>
        <v/>
      </c>
      <c r="H65" s="91" t="str">
        <f>IF($C65="","",'סיכום לועדה- הזנת נתונים'!H65)</f>
        <v/>
      </c>
      <c r="I65" s="92" t="str">
        <f>IF($C65="","",'סיכום לועדה- הזנת נתונים'!I65)</f>
        <v/>
      </c>
      <c r="J65" s="92" t="str">
        <f>IF($C65="","",'סיכום לועדה- הזנת נתונים'!J65)</f>
        <v/>
      </c>
      <c r="K65" s="92" t="str">
        <f>IF($C65="","",'סיכום לועדה- הזנת נתונים'!K65)</f>
        <v/>
      </c>
      <c r="L65" s="92" t="str">
        <f>IF($C65="","",'סיכום לועדה- הזנת נתונים'!L65)</f>
        <v/>
      </c>
      <c r="M65" s="93" t="str">
        <f>IF($C65="","",'סיכום לועדה- הזנת נתונים'!M65)</f>
        <v/>
      </c>
      <c r="N65" s="94" t="str">
        <f>IF($C65="","",'סיכום לועדה- הזנת נתונים'!N65)</f>
        <v/>
      </c>
      <c r="O65" s="94" t="str">
        <f>IF($C65="","",'סיכום לועדה- הזנת נתונים'!O65)</f>
        <v/>
      </c>
      <c r="P65" s="94" t="str">
        <f>IF($C65="","",'סיכום לועדה- הזנת נתונים'!P65)</f>
        <v/>
      </c>
      <c r="Q65" s="94" t="str">
        <f>IF($C65="","",'סיכום לועדה- הזנת נתונים'!Q65)</f>
        <v/>
      </c>
      <c r="R65" s="91" t="str">
        <f>IF($C65="","",'סיכום לועדה- הזנת נתונים'!R65)</f>
        <v/>
      </c>
      <c r="S65" s="91" t="str">
        <f>IF($C65="","",'סיכום לועדה- הזנת נתונים'!S65)</f>
        <v/>
      </c>
      <c r="T65" s="91" t="str">
        <f>IF($C65="","",'סיכום לועדה- הזנת נתונים'!T65)</f>
        <v/>
      </c>
      <c r="U65" s="91" t="str">
        <f>IF($C65="","",'סיכום לועדה- הזנת נתונים'!U65)</f>
        <v/>
      </c>
      <c r="V65" s="579" t="str">
        <f>IF($C65="","",'סיכום לועדה- הזנת נתונים'!V65)</f>
        <v/>
      </c>
      <c r="W65" s="84" t="str">
        <f t="shared" si="3"/>
        <v/>
      </c>
      <c r="X65" s="85" t="str">
        <f t="shared" si="4"/>
        <v/>
      </c>
      <c r="Y65" s="86" t="str">
        <f t="shared" si="5"/>
        <v/>
      </c>
      <c r="Z65" s="86" t="str">
        <f t="shared" si="6"/>
        <v/>
      </c>
      <c r="AA65" s="87" t="str">
        <f t="shared" si="8"/>
        <v/>
      </c>
      <c r="AX65" s="86" t="b">
        <f t="shared" si="7"/>
        <v>0</v>
      </c>
      <c r="AY65" s="88"/>
      <c r="AZ65" s="89">
        <f t="shared" si="9"/>
        <v>279168</v>
      </c>
    </row>
    <row r="66" spans="2:52" ht="16.5" hidden="1" thickBot="1" x14ac:dyDescent="0.25">
      <c r="B66" s="90" t="str">
        <f t="shared" si="0"/>
        <v/>
      </c>
      <c r="C66" s="91" t="str">
        <f>'סיכום לועדה- הזנת נתונים'!C66</f>
        <v/>
      </c>
      <c r="D66" s="91" t="str">
        <f>IF($C66="","",'סיכום לועדה- הזנת נתונים'!D66)</f>
        <v/>
      </c>
      <c r="E66" s="91" t="str">
        <f>IF($C66="","",'סיכום לועדה- הזנת נתונים'!E66)</f>
        <v/>
      </c>
      <c r="F66" s="91" t="str">
        <f>IF($C66="","",'סיכום לועדה- הזנת נתונים'!F66)</f>
        <v/>
      </c>
      <c r="G66" s="91" t="str">
        <f>IF($C66="","",'סיכום לועדה- הזנת נתונים'!G66)</f>
        <v/>
      </c>
      <c r="H66" s="91" t="str">
        <f>IF($C66="","",'סיכום לועדה- הזנת נתונים'!H66)</f>
        <v/>
      </c>
      <c r="I66" s="92" t="str">
        <f>IF($C66="","",'סיכום לועדה- הזנת נתונים'!I66)</f>
        <v/>
      </c>
      <c r="J66" s="92" t="str">
        <f>IF($C66="","",'סיכום לועדה- הזנת נתונים'!J66)</f>
        <v/>
      </c>
      <c r="K66" s="92" t="str">
        <f>IF($C66="","",'סיכום לועדה- הזנת נתונים'!K66)</f>
        <v/>
      </c>
      <c r="L66" s="92" t="str">
        <f>IF($C66="","",'סיכום לועדה- הזנת נתונים'!L66)</f>
        <v/>
      </c>
      <c r="M66" s="93" t="str">
        <f>IF($C66="","",'סיכום לועדה- הזנת נתונים'!M66)</f>
        <v/>
      </c>
      <c r="N66" s="94" t="str">
        <f>IF($C66="","",'סיכום לועדה- הזנת נתונים'!N66)</f>
        <v/>
      </c>
      <c r="O66" s="94" t="str">
        <f>IF($C66="","",'סיכום לועדה- הזנת נתונים'!O66)</f>
        <v/>
      </c>
      <c r="P66" s="94" t="str">
        <f>IF($C66="","",'סיכום לועדה- הזנת נתונים'!P66)</f>
        <v/>
      </c>
      <c r="Q66" s="94" t="str">
        <f>IF($C66="","",'סיכום לועדה- הזנת נתונים'!Q66)</f>
        <v/>
      </c>
      <c r="R66" s="91" t="str">
        <f>IF($C66="","",'סיכום לועדה- הזנת נתונים'!R66)</f>
        <v/>
      </c>
      <c r="S66" s="91" t="str">
        <f>IF($C66="","",'סיכום לועדה- הזנת נתונים'!S66)</f>
        <v/>
      </c>
      <c r="T66" s="91" t="str">
        <f>IF($C66="","",'סיכום לועדה- הזנת נתונים'!T66)</f>
        <v/>
      </c>
      <c r="U66" s="91" t="str">
        <f>IF($C66="","",'סיכום לועדה- הזנת נתונים'!U66)</f>
        <v/>
      </c>
      <c r="V66" s="579" t="str">
        <f>IF($C66="","",'סיכום לועדה- הזנת נתונים'!V66)</f>
        <v/>
      </c>
      <c r="W66" s="84" t="str">
        <f t="shared" si="3"/>
        <v/>
      </c>
      <c r="X66" s="85" t="str">
        <f t="shared" si="4"/>
        <v/>
      </c>
      <c r="Y66" s="86" t="str">
        <f t="shared" si="5"/>
        <v/>
      </c>
      <c r="Z66" s="86" t="str">
        <f t="shared" si="6"/>
        <v/>
      </c>
      <c r="AA66" s="87" t="str">
        <f t="shared" si="8"/>
        <v/>
      </c>
      <c r="AX66" s="86" t="b">
        <f t="shared" si="7"/>
        <v>0</v>
      </c>
      <c r="AY66" s="88"/>
      <c r="AZ66" s="89">
        <f t="shared" si="9"/>
        <v>279168</v>
      </c>
    </row>
    <row r="67" spans="2:52" ht="16.5" hidden="1" thickBot="1" x14ac:dyDescent="0.25">
      <c r="B67" s="90" t="str">
        <f t="shared" si="0"/>
        <v/>
      </c>
      <c r="C67" s="91" t="str">
        <f>'סיכום לועדה- הזנת נתונים'!C67</f>
        <v/>
      </c>
      <c r="D67" s="91" t="str">
        <f>IF($C67="","",'סיכום לועדה- הזנת נתונים'!D67)</f>
        <v/>
      </c>
      <c r="E67" s="91" t="str">
        <f>IF($C67="","",'סיכום לועדה- הזנת נתונים'!E67)</f>
        <v/>
      </c>
      <c r="F67" s="91" t="str">
        <f>IF($C67="","",'סיכום לועדה- הזנת נתונים'!F67)</f>
        <v/>
      </c>
      <c r="G67" s="91" t="str">
        <f>IF($C67="","",'סיכום לועדה- הזנת נתונים'!G67)</f>
        <v/>
      </c>
      <c r="H67" s="91" t="str">
        <f>IF($C67="","",'סיכום לועדה- הזנת נתונים'!H67)</f>
        <v/>
      </c>
      <c r="I67" s="92" t="str">
        <f>IF($C67="","",'סיכום לועדה- הזנת נתונים'!I67)</f>
        <v/>
      </c>
      <c r="J67" s="92" t="str">
        <f>IF($C67="","",'סיכום לועדה- הזנת נתונים'!J67)</f>
        <v/>
      </c>
      <c r="K67" s="92" t="str">
        <f>IF($C67="","",'סיכום לועדה- הזנת נתונים'!K67)</f>
        <v/>
      </c>
      <c r="L67" s="92" t="str">
        <f>IF($C67="","",'סיכום לועדה- הזנת נתונים'!L67)</f>
        <v/>
      </c>
      <c r="M67" s="93" t="str">
        <f>IF($C67="","",'סיכום לועדה- הזנת נתונים'!M67)</f>
        <v/>
      </c>
      <c r="N67" s="94" t="str">
        <f>IF($C67="","",'סיכום לועדה- הזנת נתונים'!N67)</f>
        <v/>
      </c>
      <c r="O67" s="94" t="str">
        <f>IF($C67="","",'סיכום לועדה- הזנת נתונים'!O67)</f>
        <v/>
      </c>
      <c r="P67" s="94" t="str">
        <f>IF($C67="","",'סיכום לועדה- הזנת נתונים'!P67)</f>
        <v/>
      </c>
      <c r="Q67" s="94" t="str">
        <f>IF($C67="","",'סיכום לועדה- הזנת נתונים'!Q67)</f>
        <v/>
      </c>
      <c r="R67" s="91" t="str">
        <f>IF($C67="","",'סיכום לועדה- הזנת נתונים'!R67)</f>
        <v/>
      </c>
      <c r="S67" s="91" t="str">
        <f>IF($C67="","",'סיכום לועדה- הזנת נתונים'!S67)</f>
        <v/>
      </c>
      <c r="T67" s="91" t="str">
        <f>IF($C67="","",'סיכום לועדה- הזנת נתונים'!T67)</f>
        <v/>
      </c>
      <c r="U67" s="91" t="str">
        <f>IF($C67="","",'סיכום לועדה- הזנת נתונים'!U67)</f>
        <v/>
      </c>
      <c r="V67" s="579" t="str">
        <f>IF($C67="","",'סיכום לועדה- הזנת נתונים'!V67)</f>
        <v/>
      </c>
      <c r="W67" s="84" t="str">
        <f t="shared" si="3"/>
        <v/>
      </c>
      <c r="X67" s="85" t="str">
        <f t="shared" si="4"/>
        <v/>
      </c>
      <c r="Y67" s="86" t="str">
        <f t="shared" si="5"/>
        <v/>
      </c>
      <c r="Z67" s="86" t="str">
        <f t="shared" si="6"/>
        <v/>
      </c>
      <c r="AA67" s="87" t="str">
        <f t="shared" si="8"/>
        <v/>
      </c>
      <c r="AX67" s="86" t="b">
        <f t="shared" si="7"/>
        <v>0</v>
      </c>
      <c r="AY67" s="88"/>
      <c r="AZ67" s="89">
        <f t="shared" si="9"/>
        <v>279168</v>
      </c>
    </row>
    <row r="68" spans="2:52" ht="16.5" hidden="1" thickBot="1" x14ac:dyDescent="0.25">
      <c r="B68" s="90" t="str">
        <f t="shared" si="0"/>
        <v/>
      </c>
      <c r="C68" s="91" t="str">
        <f>'סיכום לועדה- הזנת נתונים'!C68</f>
        <v/>
      </c>
      <c r="D68" s="91" t="str">
        <f>IF($C68="","",'סיכום לועדה- הזנת נתונים'!D68)</f>
        <v/>
      </c>
      <c r="E68" s="91" t="str">
        <f>IF($C68="","",'סיכום לועדה- הזנת נתונים'!E68)</f>
        <v/>
      </c>
      <c r="F68" s="91" t="str">
        <f>IF($C68="","",'סיכום לועדה- הזנת נתונים'!F68)</f>
        <v/>
      </c>
      <c r="G68" s="91" t="str">
        <f>IF($C68="","",'סיכום לועדה- הזנת נתונים'!G68)</f>
        <v/>
      </c>
      <c r="H68" s="91" t="str">
        <f>IF($C68="","",'סיכום לועדה- הזנת נתונים'!H68)</f>
        <v/>
      </c>
      <c r="I68" s="92" t="str">
        <f>IF($C68="","",'סיכום לועדה- הזנת נתונים'!I68)</f>
        <v/>
      </c>
      <c r="J68" s="92" t="str">
        <f>IF($C68="","",'סיכום לועדה- הזנת נתונים'!J68)</f>
        <v/>
      </c>
      <c r="K68" s="92" t="str">
        <f>IF($C68="","",'סיכום לועדה- הזנת נתונים'!K68)</f>
        <v/>
      </c>
      <c r="L68" s="92" t="str">
        <f>IF($C68="","",'סיכום לועדה- הזנת נתונים'!L68)</f>
        <v/>
      </c>
      <c r="M68" s="93" t="str">
        <f>IF($C68="","",'סיכום לועדה- הזנת נתונים'!M68)</f>
        <v/>
      </c>
      <c r="N68" s="94" t="str">
        <f>IF($C68="","",'סיכום לועדה- הזנת נתונים'!N68)</f>
        <v/>
      </c>
      <c r="O68" s="94" t="str">
        <f>IF($C68="","",'סיכום לועדה- הזנת נתונים'!O68)</f>
        <v/>
      </c>
      <c r="P68" s="94" t="str">
        <f>IF($C68="","",'סיכום לועדה- הזנת נתונים'!P68)</f>
        <v/>
      </c>
      <c r="Q68" s="94" t="str">
        <f>IF($C68="","",'סיכום לועדה- הזנת נתונים'!Q68)</f>
        <v/>
      </c>
      <c r="R68" s="91" t="str">
        <f>IF($C68="","",'סיכום לועדה- הזנת נתונים'!R68)</f>
        <v/>
      </c>
      <c r="S68" s="91" t="str">
        <f>IF($C68="","",'סיכום לועדה- הזנת נתונים'!S68)</f>
        <v/>
      </c>
      <c r="T68" s="91" t="str">
        <f>IF($C68="","",'סיכום לועדה- הזנת נתונים'!T68)</f>
        <v/>
      </c>
      <c r="U68" s="91" t="str">
        <f>IF($C68="","",'סיכום לועדה- הזנת נתונים'!U68)</f>
        <v/>
      </c>
      <c r="V68" s="579" t="str">
        <f>IF($C68="","",'סיכום לועדה- הזנת נתונים'!V68)</f>
        <v/>
      </c>
      <c r="W68" s="84" t="str">
        <f t="shared" si="3"/>
        <v/>
      </c>
      <c r="X68" s="85" t="str">
        <f t="shared" si="4"/>
        <v/>
      </c>
      <c r="Y68" s="86" t="str">
        <f t="shared" si="5"/>
        <v/>
      </c>
      <c r="Z68" s="86" t="str">
        <f t="shared" si="6"/>
        <v/>
      </c>
      <c r="AA68" s="87" t="str">
        <f t="shared" si="8"/>
        <v/>
      </c>
      <c r="AX68" s="86" t="b">
        <f t="shared" si="7"/>
        <v>0</v>
      </c>
      <c r="AY68" s="88"/>
      <c r="AZ68" s="89">
        <f t="shared" si="9"/>
        <v>279168</v>
      </c>
    </row>
    <row r="69" spans="2:52" ht="16.5" hidden="1" thickBot="1" x14ac:dyDescent="0.25">
      <c r="B69" s="90" t="str">
        <f t="shared" si="0"/>
        <v/>
      </c>
      <c r="C69" s="91" t="str">
        <f>'סיכום לועדה- הזנת נתונים'!C69</f>
        <v/>
      </c>
      <c r="D69" s="91" t="str">
        <f>IF($C69="","",'סיכום לועדה- הזנת נתונים'!D69)</f>
        <v/>
      </c>
      <c r="E69" s="91" t="str">
        <f>IF($C69="","",'סיכום לועדה- הזנת נתונים'!E69)</f>
        <v/>
      </c>
      <c r="F69" s="91" t="str">
        <f>IF($C69="","",'סיכום לועדה- הזנת נתונים'!F69)</f>
        <v/>
      </c>
      <c r="G69" s="91" t="str">
        <f>IF($C69="","",'סיכום לועדה- הזנת נתונים'!G69)</f>
        <v/>
      </c>
      <c r="H69" s="91" t="str">
        <f>IF($C69="","",'סיכום לועדה- הזנת נתונים'!H69)</f>
        <v/>
      </c>
      <c r="I69" s="92" t="str">
        <f>IF($C69="","",'סיכום לועדה- הזנת נתונים'!I69)</f>
        <v/>
      </c>
      <c r="J69" s="92" t="str">
        <f>IF($C69="","",'סיכום לועדה- הזנת נתונים'!J69)</f>
        <v/>
      </c>
      <c r="K69" s="92" t="str">
        <f>IF($C69="","",'סיכום לועדה- הזנת נתונים'!K69)</f>
        <v/>
      </c>
      <c r="L69" s="92" t="str">
        <f>IF($C69="","",'סיכום לועדה- הזנת נתונים'!L69)</f>
        <v/>
      </c>
      <c r="M69" s="93" t="str">
        <f>IF($C69="","",'סיכום לועדה- הזנת נתונים'!M69)</f>
        <v/>
      </c>
      <c r="N69" s="94" t="str">
        <f>IF($C69="","",'סיכום לועדה- הזנת נתונים'!N69)</f>
        <v/>
      </c>
      <c r="O69" s="94" t="str">
        <f>IF($C69="","",'סיכום לועדה- הזנת נתונים'!O69)</f>
        <v/>
      </c>
      <c r="P69" s="94" t="str">
        <f>IF($C69="","",'סיכום לועדה- הזנת נתונים'!P69)</f>
        <v/>
      </c>
      <c r="Q69" s="94" t="str">
        <f>IF($C69="","",'סיכום לועדה- הזנת נתונים'!Q69)</f>
        <v/>
      </c>
      <c r="R69" s="91" t="str">
        <f>IF($C69="","",'סיכום לועדה- הזנת נתונים'!R69)</f>
        <v/>
      </c>
      <c r="S69" s="91" t="str">
        <f>IF($C69="","",'סיכום לועדה- הזנת נתונים'!S69)</f>
        <v/>
      </c>
      <c r="T69" s="91" t="str">
        <f>IF($C69="","",'סיכום לועדה- הזנת נתונים'!T69)</f>
        <v/>
      </c>
      <c r="U69" s="91" t="str">
        <f>IF($C69="","",'סיכום לועדה- הזנת נתונים'!U69)</f>
        <v/>
      </c>
      <c r="V69" s="579" t="str">
        <f>IF($C69="","",'סיכום לועדה- הזנת נתונים'!V69)</f>
        <v/>
      </c>
      <c r="W69" s="84" t="str">
        <f t="shared" si="3"/>
        <v/>
      </c>
      <c r="X69" s="85" t="str">
        <f t="shared" si="4"/>
        <v/>
      </c>
      <c r="Y69" s="86" t="str">
        <f t="shared" si="5"/>
        <v/>
      </c>
      <c r="Z69" s="86" t="str">
        <f t="shared" si="6"/>
        <v/>
      </c>
      <c r="AA69" s="87" t="str">
        <f t="shared" si="8"/>
        <v/>
      </c>
      <c r="AX69" s="86" t="b">
        <f t="shared" si="7"/>
        <v>0</v>
      </c>
      <c r="AY69" s="88"/>
      <c r="AZ69" s="89">
        <f t="shared" si="9"/>
        <v>279168</v>
      </c>
    </row>
    <row r="70" spans="2:52" ht="16.5" hidden="1" thickBot="1" x14ac:dyDescent="0.25">
      <c r="B70" s="90" t="str">
        <f t="shared" si="0"/>
        <v/>
      </c>
      <c r="C70" s="91" t="str">
        <f>'סיכום לועדה- הזנת נתונים'!C70</f>
        <v/>
      </c>
      <c r="D70" s="91" t="str">
        <f>IF($C70="","",'סיכום לועדה- הזנת נתונים'!D70)</f>
        <v/>
      </c>
      <c r="E70" s="91" t="str">
        <f>IF($C70="","",'סיכום לועדה- הזנת נתונים'!E70)</f>
        <v/>
      </c>
      <c r="F70" s="91" t="str">
        <f>IF($C70="","",'סיכום לועדה- הזנת נתונים'!F70)</f>
        <v/>
      </c>
      <c r="G70" s="91" t="str">
        <f>IF($C70="","",'סיכום לועדה- הזנת נתונים'!G70)</f>
        <v/>
      </c>
      <c r="H70" s="91" t="str">
        <f>IF($C70="","",'סיכום לועדה- הזנת נתונים'!H70)</f>
        <v/>
      </c>
      <c r="I70" s="92" t="str">
        <f>IF($C70="","",'סיכום לועדה- הזנת נתונים'!I70)</f>
        <v/>
      </c>
      <c r="J70" s="92" t="str">
        <f>IF($C70="","",'סיכום לועדה- הזנת נתונים'!J70)</f>
        <v/>
      </c>
      <c r="K70" s="92" t="str">
        <f>IF($C70="","",'סיכום לועדה- הזנת נתונים'!K70)</f>
        <v/>
      </c>
      <c r="L70" s="92" t="str">
        <f>IF($C70="","",'סיכום לועדה- הזנת נתונים'!L70)</f>
        <v/>
      </c>
      <c r="M70" s="93" t="str">
        <f>IF($C70="","",'סיכום לועדה- הזנת נתונים'!M70)</f>
        <v/>
      </c>
      <c r="N70" s="94" t="str">
        <f>IF($C70="","",'סיכום לועדה- הזנת נתונים'!N70)</f>
        <v/>
      </c>
      <c r="O70" s="94" t="str">
        <f>IF($C70="","",'סיכום לועדה- הזנת נתונים'!O70)</f>
        <v/>
      </c>
      <c r="P70" s="94" t="str">
        <f>IF($C70="","",'סיכום לועדה- הזנת נתונים'!P70)</f>
        <v/>
      </c>
      <c r="Q70" s="94" t="str">
        <f>IF($C70="","",'סיכום לועדה- הזנת נתונים'!Q70)</f>
        <v/>
      </c>
      <c r="R70" s="91" t="str">
        <f>IF($C70="","",'סיכום לועדה- הזנת נתונים'!R70)</f>
        <v/>
      </c>
      <c r="S70" s="91" t="str">
        <f>IF($C70="","",'סיכום לועדה- הזנת נתונים'!S70)</f>
        <v/>
      </c>
      <c r="T70" s="91" t="str">
        <f>IF($C70="","",'סיכום לועדה- הזנת נתונים'!T70)</f>
        <v/>
      </c>
      <c r="U70" s="91" t="str">
        <f>IF($C70="","",'סיכום לועדה- הזנת נתונים'!U70)</f>
        <v/>
      </c>
      <c r="V70" s="579" t="str">
        <f>IF($C70="","",'סיכום לועדה- הזנת נתונים'!V70)</f>
        <v/>
      </c>
      <c r="W70" s="84" t="str">
        <f t="shared" si="3"/>
        <v/>
      </c>
      <c r="X70" s="85" t="str">
        <f t="shared" si="4"/>
        <v/>
      </c>
      <c r="Y70" s="86" t="str">
        <f t="shared" si="5"/>
        <v/>
      </c>
      <c r="Z70" s="86" t="str">
        <f t="shared" si="6"/>
        <v/>
      </c>
      <c r="AA70" s="87" t="str">
        <f t="shared" si="8"/>
        <v/>
      </c>
      <c r="AX70" s="86" t="b">
        <f t="shared" si="7"/>
        <v>0</v>
      </c>
      <c r="AY70" s="88"/>
      <c r="AZ70" s="89">
        <f t="shared" si="9"/>
        <v>279168</v>
      </c>
    </row>
    <row r="71" spans="2:52" ht="16.5" hidden="1" thickBot="1" x14ac:dyDescent="0.25">
      <c r="B71" s="90" t="str">
        <f t="shared" si="0"/>
        <v/>
      </c>
      <c r="C71" s="91" t="str">
        <f>'סיכום לועדה- הזנת נתונים'!C71</f>
        <v/>
      </c>
      <c r="D71" s="91" t="str">
        <f>IF($C71="","",'סיכום לועדה- הזנת נתונים'!D71)</f>
        <v/>
      </c>
      <c r="E71" s="91" t="str">
        <f>IF($C71="","",'סיכום לועדה- הזנת נתונים'!E71)</f>
        <v/>
      </c>
      <c r="F71" s="91" t="str">
        <f>IF($C71="","",'סיכום לועדה- הזנת נתונים'!F71)</f>
        <v/>
      </c>
      <c r="G71" s="91" t="str">
        <f>IF($C71="","",'סיכום לועדה- הזנת נתונים'!G71)</f>
        <v/>
      </c>
      <c r="H71" s="91" t="str">
        <f>IF($C71="","",'סיכום לועדה- הזנת נתונים'!H71)</f>
        <v/>
      </c>
      <c r="I71" s="92" t="str">
        <f>IF($C71="","",'סיכום לועדה- הזנת נתונים'!I71)</f>
        <v/>
      </c>
      <c r="J71" s="92" t="str">
        <f>IF($C71="","",'סיכום לועדה- הזנת נתונים'!J71)</f>
        <v/>
      </c>
      <c r="K71" s="92" t="str">
        <f>IF($C71="","",'סיכום לועדה- הזנת נתונים'!K71)</f>
        <v/>
      </c>
      <c r="L71" s="92" t="str">
        <f>IF($C71="","",'סיכום לועדה- הזנת נתונים'!L71)</f>
        <v/>
      </c>
      <c r="M71" s="93" t="str">
        <f>IF($C71="","",'סיכום לועדה- הזנת נתונים'!M71)</f>
        <v/>
      </c>
      <c r="N71" s="94" t="str">
        <f>IF($C71="","",'סיכום לועדה- הזנת נתונים'!N71)</f>
        <v/>
      </c>
      <c r="O71" s="94" t="str">
        <f>IF($C71="","",'סיכום לועדה- הזנת נתונים'!O71)</f>
        <v/>
      </c>
      <c r="P71" s="94" t="str">
        <f>IF($C71="","",'סיכום לועדה- הזנת נתונים'!P71)</f>
        <v/>
      </c>
      <c r="Q71" s="94" t="str">
        <f>IF($C71="","",'סיכום לועדה- הזנת נתונים'!Q71)</f>
        <v/>
      </c>
      <c r="R71" s="91" t="str">
        <f>IF($C71="","",'סיכום לועדה- הזנת נתונים'!R71)</f>
        <v/>
      </c>
      <c r="S71" s="91" t="str">
        <f>IF($C71="","",'סיכום לועדה- הזנת נתונים'!S71)</f>
        <v/>
      </c>
      <c r="T71" s="91" t="str">
        <f>IF($C71="","",'סיכום לועדה- הזנת נתונים'!T71)</f>
        <v/>
      </c>
      <c r="U71" s="91" t="str">
        <f>IF($C71="","",'סיכום לועדה- הזנת נתונים'!U71)</f>
        <v/>
      </c>
      <c r="V71" s="579" t="str">
        <f>IF($C71="","",'סיכום לועדה- הזנת נתונים'!V71)</f>
        <v/>
      </c>
      <c r="W71" s="84" t="str">
        <f t="shared" si="3"/>
        <v/>
      </c>
      <c r="X71" s="85" t="str">
        <f t="shared" si="4"/>
        <v/>
      </c>
      <c r="Y71" s="86" t="str">
        <f t="shared" si="5"/>
        <v/>
      </c>
      <c r="Z71" s="86" t="str">
        <f t="shared" si="6"/>
        <v/>
      </c>
      <c r="AA71" s="87" t="str">
        <f t="shared" si="8"/>
        <v/>
      </c>
      <c r="AX71" s="86" t="b">
        <f t="shared" si="7"/>
        <v>0</v>
      </c>
      <c r="AY71" s="88"/>
      <c r="AZ71" s="89">
        <f t="shared" si="9"/>
        <v>279168</v>
      </c>
    </row>
    <row r="72" spans="2:52" ht="16.5" hidden="1" thickBot="1" x14ac:dyDescent="0.25">
      <c r="B72" s="90" t="str">
        <f t="shared" si="0"/>
        <v/>
      </c>
      <c r="C72" s="91" t="str">
        <f>'סיכום לועדה- הזנת נתונים'!C72</f>
        <v/>
      </c>
      <c r="D72" s="91" t="str">
        <f>IF($C72="","",'סיכום לועדה- הזנת נתונים'!D72)</f>
        <v/>
      </c>
      <c r="E72" s="91" t="str">
        <f>IF($C72="","",'סיכום לועדה- הזנת נתונים'!E72)</f>
        <v/>
      </c>
      <c r="F72" s="91" t="str">
        <f>IF($C72="","",'סיכום לועדה- הזנת נתונים'!F72)</f>
        <v/>
      </c>
      <c r="G72" s="91" t="str">
        <f>IF($C72="","",'סיכום לועדה- הזנת נתונים'!G72)</f>
        <v/>
      </c>
      <c r="H72" s="91" t="str">
        <f>IF($C72="","",'סיכום לועדה- הזנת נתונים'!H72)</f>
        <v/>
      </c>
      <c r="I72" s="92" t="str">
        <f>IF($C72="","",'סיכום לועדה- הזנת נתונים'!I72)</f>
        <v/>
      </c>
      <c r="J72" s="92" t="str">
        <f>IF($C72="","",'סיכום לועדה- הזנת נתונים'!J72)</f>
        <v/>
      </c>
      <c r="K72" s="92" t="str">
        <f>IF($C72="","",'סיכום לועדה- הזנת נתונים'!K72)</f>
        <v/>
      </c>
      <c r="L72" s="92" t="str">
        <f>IF($C72="","",'סיכום לועדה- הזנת נתונים'!L72)</f>
        <v/>
      </c>
      <c r="M72" s="93" t="str">
        <f>IF($C72="","",'סיכום לועדה- הזנת נתונים'!M72)</f>
        <v/>
      </c>
      <c r="N72" s="94" t="str">
        <f>IF($C72="","",'סיכום לועדה- הזנת נתונים'!N72)</f>
        <v/>
      </c>
      <c r="O72" s="94" t="str">
        <f>IF($C72="","",'סיכום לועדה- הזנת נתונים'!O72)</f>
        <v/>
      </c>
      <c r="P72" s="94" t="str">
        <f>IF($C72="","",'סיכום לועדה- הזנת נתונים'!P72)</f>
        <v/>
      </c>
      <c r="Q72" s="94" t="str">
        <f>IF($C72="","",'סיכום לועדה- הזנת נתונים'!Q72)</f>
        <v/>
      </c>
      <c r="R72" s="91" t="str">
        <f>IF($C72="","",'סיכום לועדה- הזנת נתונים'!R72)</f>
        <v/>
      </c>
      <c r="S72" s="91" t="str">
        <f>IF($C72="","",'סיכום לועדה- הזנת נתונים'!S72)</f>
        <v/>
      </c>
      <c r="T72" s="91" t="str">
        <f>IF($C72="","",'סיכום לועדה- הזנת נתונים'!T72)</f>
        <v/>
      </c>
      <c r="U72" s="91" t="str">
        <f>IF($C72="","",'סיכום לועדה- הזנת נתונים'!U72)</f>
        <v/>
      </c>
      <c r="V72" s="579" t="str">
        <f>IF($C72="","",'סיכום לועדה- הזנת נתונים'!V72)</f>
        <v/>
      </c>
      <c r="W72" s="84" t="str">
        <f t="shared" si="3"/>
        <v/>
      </c>
      <c r="X72" s="85" t="str">
        <f t="shared" si="4"/>
        <v/>
      </c>
      <c r="Y72" s="86" t="str">
        <f t="shared" si="5"/>
        <v/>
      </c>
      <c r="Z72" s="86" t="str">
        <f t="shared" si="6"/>
        <v/>
      </c>
      <c r="AA72" s="87" t="str">
        <f t="shared" si="8"/>
        <v/>
      </c>
      <c r="AX72" s="86" t="b">
        <f t="shared" si="7"/>
        <v>0</v>
      </c>
      <c r="AY72" s="88"/>
      <c r="AZ72" s="89">
        <f t="shared" si="9"/>
        <v>279168</v>
      </c>
    </row>
    <row r="73" spans="2:52" ht="16.5" hidden="1" thickBot="1" x14ac:dyDescent="0.25">
      <c r="B73" s="90" t="str">
        <f t="shared" si="0"/>
        <v/>
      </c>
      <c r="C73" s="91" t="str">
        <f>'סיכום לועדה- הזנת נתונים'!C73</f>
        <v/>
      </c>
      <c r="D73" s="91" t="str">
        <f>IF($C73="","",'סיכום לועדה- הזנת נתונים'!D73)</f>
        <v/>
      </c>
      <c r="E73" s="91" t="str">
        <f>IF($C73="","",'סיכום לועדה- הזנת נתונים'!E73)</f>
        <v/>
      </c>
      <c r="F73" s="91" t="str">
        <f>IF($C73="","",'סיכום לועדה- הזנת נתונים'!F73)</f>
        <v/>
      </c>
      <c r="G73" s="91" t="str">
        <f>IF($C73="","",'סיכום לועדה- הזנת נתונים'!G73)</f>
        <v/>
      </c>
      <c r="H73" s="91" t="str">
        <f>IF($C73="","",'סיכום לועדה- הזנת נתונים'!H73)</f>
        <v/>
      </c>
      <c r="I73" s="92" t="str">
        <f>IF($C73="","",'סיכום לועדה- הזנת נתונים'!I73)</f>
        <v/>
      </c>
      <c r="J73" s="92" t="str">
        <f>IF($C73="","",'סיכום לועדה- הזנת נתונים'!J73)</f>
        <v/>
      </c>
      <c r="K73" s="92" t="str">
        <f>IF($C73="","",'סיכום לועדה- הזנת נתונים'!K73)</f>
        <v/>
      </c>
      <c r="L73" s="92" t="str">
        <f>IF($C73="","",'סיכום לועדה- הזנת נתונים'!L73)</f>
        <v/>
      </c>
      <c r="M73" s="93" t="str">
        <f>IF($C73="","",'סיכום לועדה- הזנת נתונים'!M73)</f>
        <v/>
      </c>
      <c r="N73" s="94" t="str">
        <f>IF($C73="","",'סיכום לועדה- הזנת נתונים'!N73)</f>
        <v/>
      </c>
      <c r="O73" s="94" t="str">
        <f>IF($C73="","",'סיכום לועדה- הזנת נתונים'!O73)</f>
        <v/>
      </c>
      <c r="P73" s="94" t="str">
        <f>IF($C73="","",'סיכום לועדה- הזנת נתונים'!P73)</f>
        <v/>
      </c>
      <c r="Q73" s="94" t="str">
        <f>IF($C73="","",'סיכום לועדה- הזנת נתונים'!Q73)</f>
        <v/>
      </c>
      <c r="R73" s="91" t="str">
        <f>IF($C73="","",'סיכום לועדה- הזנת נתונים'!R73)</f>
        <v/>
      </c>
      <c r="S73" s="91" t="str">
        <f>IF($C73="","",'סיכום לועדה- הזנת נתונים'!S73)</f>
        <v/>
      </c>
      <c r="T73" s="91" t="str">
        <f>IF($C73="","",'סיכום לועדה- הזנת נתונים'!T73)</f>
        <v/>
      </c>
      <c r="U73" s="91" t="str">
        <f>IF($C73="","",'סיכום לועדה- הזנת נתונים'!U73)</f>
        <v/>
      </c>
      <c r="V73" s="579" t="str">
        <f>IF($C73="","",'סיכום לועדה- הזנת נתונים'!V73)</f>
        <v/>
      </c>
      <c r="W73" s="84" t="str">
        <f t="shared" si="3"/>
        <v/>
      </c>
      <c r="X73" s="85" t="str">
        <f t="shared" si="4"/>
        <v/>
      </c>
      <c r="Y73" s="86" t="str">
        <f t="shared" si="5"/>
        <v/>
      </c>
      <c r="Z73" s="86" t="str">
        <f t="shared" si="6"/>
        <v/>
      </c>
      <c r="AA73" s="87" t="str">
        <f t="shared" si="8"/>
        <v/>
      </c>
      <c r="AX73" s="86" t="b">
        <f t="shared" si="7"/>
        <v>0</v>
      </c>
      <c r="AY73" s="88"/>
      <c r="AZ73" s="89">
        <f t="shared" si="9"/>
        <v>279168</v>
      </c>
    </row>
    <row r="74" spans="2:52" ht="16.5" hidden="1" thickBot="1" x14ac:dyDescent="0.25">
      <c r="B74" s="90" t="str">
        <f t="shared" si="0"/>
        <v/>
      </c>
      <c r="C74" s="91" t="str">
        <f>'סיכום לועדה- הזנת נתונים'!C74</f>
        <v/>
      </c>
      <c r="D74" s="91" t="str">
        <f>IF($C74="","",'סיכום לועדה- הזנת נתונים'!D74)</f>
        <v/>
      </c>
      <c r="E74" s="91" t="str">
        <f>IF($C74="","",'סיכום לועדה- הזנת נתונים'!E74)</f>
        <v/>
      </c>
      <c r="F74" s="91" t="str">
        <f>IF($C74="","",'סיכום לועדה- הזנת נתונים'!F74)</f>
        <v/>
      </c>
      <c r="G74" s="91" t="str">
        <f>IF($C74="","",'סיכום לועדה- הזנת נתונים'!G74)</f>
        <v/>
      </c>
      <c r="H74" s="91" t="str">
        <f>IF($C74="","",'סיכום לועדה- הזנת נתונים'!H74)</f>
        <v/>
      </c>
      <c r="I74" s="92" t="str">
        <f>IF($C74="","",'סיכום לועדה- הזנת נתונים'!I74)</f>
        <v/>
      </c>
      <c r="J74" s="92" t="str">
        <f>IF($C74="","",'סיכום לועדה- הזנת נתונים'!J74)</f>
        <v/>
      </c>
      <c r="K74" s="92" t="str">
        <f>IF($C74="","",'סיכום לועדה- הזנת נתונים'!K74)</f>
        <v/>
      </c>
      <c r="L74" s="92" t="str">
        <f>IF($C74="","",'סיכום לועדה- הזנת נתונים'!L74)</f>
        <v/>
      </c>
      <c r="M74" s="93" t="str">
        <f>IF($C74="","",'סיכום לועדה- הזנת נתונים'!M74)</f>
        <v/>
      </c>
      <c r="N74" s="94" t="str">
        <f>IF($C74="","",'סיכום לועדה- הזנת נתונים'!N74)</f>
        <v/>
      </c>
      <c r="O74" s="94" t="str">
        <f>IF($C74="","",'סיכום לועדה- הזנת נתונים'!O74)</f>
        <v/>
      </c>
      <c r="P74" s="94" t="str">
        <f>IF($C74="","",'סיכום לועדה- הזנת נתונים'!P74)</f>
        <v/>
      </c>
      <c r="Q74" s="94" t="str">
        <f>IF($C74="","",'סיכום לועדה- הזנת נתונים'!Q74)</f>
        <v/>
      </c>
      <c r="R74" s="91" t="str">
        <f>IF($C74="","",'סיכום לועדה- הזנת נתונים'!R74)</f>
        <v/>
      </c>
      <c r="S74" s="91" t="str">
        <f>IF($C74="","",'סיכום לועדה- הזנת נתונים'!S74)</f>
        <v/>
      </c>
      <c r="T74" s="91" t="str">
        <f>IF($C74="","",'סיכום לועדה- הזנת נתונים'!T74)</f>
        <v/>
      </c>
      <c r="U74" s="91" t="str">
        <f>IF($C74="","",'סיכום לועדה- הזנת נתונים'!U74)</f>
        <v/>
      </c>
      <c r="V74" s="579" t="str">
        <f>IF($C74="","",'סיכום לועדה- הזנת נתונים'!V74)</f>
        <v/>
      </c>
      <c r="W74" s="84" t="str">
        <f t="shared" si="3"/>
        <v/>
      </c>
      <c r="X74" s="85" t="str">
        <f t="shared" si="4"/>
        <v/>
      </c>
      <c r="Y74" s="86" t="str">
        <f t="shared" si="5"/>
        <v/>
      </c>
      <c r="Z74" s="86" t="str">
        <f t="shared" si="6"/>
        <v/>
      </c>
      <c r="AA74" s="87" t="str">
        <f t="shared" si="8"/>
        <v/>
      </c>
      <c r="AX74" s="86" t="b">
        <f t="shared" si="7"/>
        <v>0</v>
      </c>
      <c r="AY74" s="88"/>
      <c r="AZ74" s="89">
        <f t="shared" si="9"/>
        <v>279168</v>
      </c>
    </row>
    <row r="75" spans="2:52" ht="16.5" hidden="1" thickBot="1" x14ac:dyDescent="0.25">
      <c r="B75" s="90" t="str">
        <f t="shared" si="0"/>
        <v/>
      </c>
      <c r="C75" s="91" t="str">
        <f>'סיכום לועדה- הזנת נתונים'!C75</f>
        <v/>
      </c>
      <c r="D75" s="91" t="str">
        <f>IF($C75="","",'סיכום לועדה- הזנת נתונים'!D75)</f>
        <v/>
      </c>
      <c r="E75" s="91" t="str">
        <f>IF($C75="","",'סיכום לועדה- הזנת נתונים'!E75)</f>
        <v/>
      </c>
      <c r="F75" s="91" t="str">
        <f>IF($C75="","",'סיכום לועדה- הזנת נתונים'!F75)</f>
        <v/>
      </c>
      <c r="G75" s="91" t="str">
        <f>IF($C75="","",'סיכום לועדה- הזנת נתונים'!G75)</f>
        <v/>
      </c>
      <c r="H75" s="91" t="str">
        <f>IF($C75="","",'סיכום לועדה- הזנת נתונים'!H75)</f>
        <v/>
      </c>
      <c r="I75" s="92" t="str">
        <f>IF($C75="","",'סיכום לועדה- הזנת נתונים'!I75)</f>
        <v/>
      </c>
      <c r="J75" s="92" t="str">
        <f>IF($C75="","",'סיכום לועדה- הזנת נתונים'!J75)</f>
        <v/>
      </c>
      <c r="K75" s="92" t="str">
        <f>IF($C75="","",'סיכום לועדה- הזנת נתונים'!K75)</f>
        <v/>
      </c>
      <c r="L75" s="92" t="str">
        <f>IF($C75="","",'סיכום לועדה- הזנת נתונים'!L75)</f>
        <v/>
      </c>
      <c r="M75" s="93" t="str">
        <f>IF($C75="","",'סיכום לועדה- הזנת נתונים'!M75)</f>
        <v/>
      </c>
      <c r="N75" s="94" t="str">
        <f>IF($C75="","",'סיכום לועדה- הזנת נתונים'!N75)</f>
        <v/>
      </c>
      <c r="O75" s="94" t="str">
        <f>IF($C75="","",'סיכום לועדה- הזנת נתונים'!O75)</f>
        <v/>
      </c>
      <c r="P75" s="94" t="str">
        <f>IF($C75="","",'סיכום לועדה- הזנת נתונים'!P75)</f>
        <v/>
      </c>
      <c r="Q75" s="94" t="str">
        <f>IF($C75="","",'סיכום לועדה- הזנת נתונים'!Q75)</f>
        <v/>
      </c>
      <c r="R75" s="91" t="str">
        <f>IF($C75="","",'סיכום לועדה- הזנת נתונים'!R75)</f>
        <v/>
      </c>
      <c r="S75" s="91" t="str">
        <f>IF($C75="","",'סיכום לועדה- הזנת נתונים'!S75)</f>
        <v/>
      </c>
      <c r="T75" s="91" t="str">
        <f>IF($C75="","",'סיכום לועדה- הזנת נתונים'!T75)</f>
        <v/>
      </c>
      <c r="U75" s="91" t="str">
        <f>IF($C75="","",'סיכום לועדה- הזנת נתונים'!U75)</f>
        <v/>
      </c>
      <c r="V75" s="579" t="str">
        <f>IF($C75="","",'סיכום לועדה- הזנת נתונים'!V75)</f>
        <v/>
      </c>
      <c r="W75" s="84" t="str">
        <f t="shared" si="3"/>
        <v/>
      </c>
      <c r="X75" s="85" t="str">
        <f t="shared" si="4"/>
        <v/>
      </c>
      <c r="Y75" s="86" t="str">
        <f t="shared" si="5"/>
        <v/>
      </c>
      <c r="Z75" s="86" t="str">
        <f t="shared" si="6"/>
        <v/>
      </c>
      <c r="AA75" s="87" t="str">
        <f t="shared" si="8"/>
        <v/>
      </c>
      <c r="AX75" s="86" t="b">
        <f t="shared" si="7"/>
        <v>0</v>
      </c>
      <c r="AY75" s="88"/>
      <c r="AZ75" s="89">
        <f t="shared" si="9"/>
        <v>279168</v>
      </c>
    </row>
    <row r="76" spans="2:52" ht="16.5" hidden="1" thickBot="1" x14ac:dyDescent="0.25">
      <c r="B76" s="90" t="str">
        <f t="shared" si="0"/>
        <v/>
      </c>
      <c r="C76" s="91" t="str">
        <f>'סיכום לועדה- הזנת נתונים'!C76</f>
        <v/>
      </c>
      <c r="D76" s="91" t="str">
        <f>IF($C76="","",'סיכום לועדה- הזנת נתונים'!D76)</f>
        <v/>
      </c>
      <c r="E76" s="91" t="str">
        <f>IF($C76="","",'סיכום לועדה- הזנת נתונים'!E76)</f>
        <v/>
      </c>
      <c r="F76" s="91" t="str">
        <f>IF($C76="","",'סיכום לועדה- הזנת נתונים'!F76)</f>
        <v/>
      </c>
      <c r="G76" s="91" t="str">
        <f>IF($C76="","",'סיכום לועדה- הזנת נתונים'!G76)</f>
        <v/>
      </c>
      <c r="H76" s="91" t="str">
        <f>IF($C76="","",'סיכום לועדה- הזנת נתונים'!H76)</f>
        <v/>
      </c>
      <c r="I76" s="92" t="str">
        <f>IF($C76="","",'סיכום לועדה- הזנת נתונים'!I76)</f>
        <v/>
      </c>
      <c r="J76" s="92" t="str">
        <f>IF($C76="","",'סיכום לועדה- הזנת נתונים'!J76)</f>
        <v/>
      </c>
      <c r="K76" s="92" t="str">
        <f>IF($C76="","",'סיכום לועדה- הזנת נתונים'!K76)</f>
        <v/>
      </c>
      <c r="L76" s="92" t="str">
        <f>IF($C76="","",'סיכום לועדה- הזנת נתונים'!L76)</f>
        <v/>
      </c>
      <c r="M76" s="93" t="str">
        <f>IF($C76="","",'סיכום לועדה- הזנת נתונים'!M76)</f>
        <v/>
      </c>
      <c r="N76" s="94" t="str">
        <f>IF($C76="","",'סיכום לועדה- הזנת נתונים'!N76)</f>
        <v/>
      </c>
      <c r="O76" s="94" t="str">
        <f>IF($C76="","",'סיכום לועדה- הזנת נתונים'!O76)</f>
        <v/>
      </c>
      <c r="P76" s="94" t="str">
        <f>IF($C76="","",'סיכום לועדה- הזנת נתונים'!P76)</f>
        <v/>
      </c>
      <c r="Q76" s="94" t="str">
        <f>IF($C76="","",'סיכום לועדה- הזנת נתונים'!Q76)</f>
        <v/>
      </c>
      <c r="R76" s="91" t="str">
        <f>IF($C76="","",'סיכום לועדה- הזנת נתונים'!R76)</f>
        <v/>
      </c>
      <c r="S76" s="91" t="str">
        <f>IF($C76="","",'סיכום לועדה- הזנת נתונים'!S76)</f>
        <v/>
      </c>
      <c r="T76" s="91" t="str">
        <f>IF($C76="","",'סיכום לועדה- הזנת נתונים'!T76)</f>
        <v/>
      </c>
      <c r="U76" s="91" t="str">
        <f>IF($C76="","",'סיכום לועדה- הזנת נתונים'!U76)</f>
        <v/>
      </c>
      <c r="V76" s="579" t="str">
        <f>IF($C76="","",'סיכום לועדה- הזנת נתונים'!V76)</f>
        <v/>
      </c>
      <c r="W76" s="84" t="str">
        <f t="shared" si="3"/>
        <v/>
      </c>
      <c r="X76" s="85" t="str">
        <f t="shared" si="4"/>
        <v/>
      </c>
      <c r="Y76" s="86" t="str">
        <f t="shared" si="5"/>
        <v/>
      </c>
      <c r="Z76" s="86" t="str">
        <f t="shared" si="6"/>
        <v/>
      </c>
      <c r="AA76" s="87" t="str">
        <f t="shared" si="8"/>
        <v/>
      </c>
      <c r="AX76" s="86" t="b">
        <f t="shared" si="7"/>
        <v>0</v>
      </c>
      <c r="AY76" s="88"/>
      <c r="AZ76" s="89">
        <f t="shared" si="9"/>
        <v>279168</v>
      </c>
    </row>
    <row r="77" spans="2:52" ht="16.5" hidden="1" thickBot="1" x14ac:dyDescent="0.25">
      <c r="B77" s="90" t="str">
        <f t="shared" si="0"/>
        <v/>
      </c>
      <c r="C77" s="91" t="str">
        <f>'סיכום לועדה- הזנת נתונים'!C77</f>
        <v/>
      </c>
      <c r="D77" s="91" t="str">
        <f>IF($C77="","",'סיכום לועדה- הזנת נתונים'!D77)</f>
        <v/>
      </c>
      <c r="E77" s="91" t="str">
        <f>IF($C77="","",'סיכום לועדה- הזנת נתונים'!E77)</f>
        <v/>
      </c>
      <c r="F77" s="91" t="str">
        <f>IF($C77="","",'סיכום לועדה- הזנת נתונים'!F77)</f>
        <v/>
      </c>
      <c r="G77" s="91" t="str">
        <f>IF($C77="","",'סיכום לועדה- הזנת נתונים'!G77)</f>
        <v/>
      </c>
      <c r="H77" s="91" t="str">
        <f>IF($C77="","",'סיכום לועדה- הזנת נתונים'!H77)</f>
        <v/>
      </c>
      <c r="I77" s="92" t="str">
        <f>IF($C77="","",'סיכום לועדה- הזנת נתונים'!I77)</f>
        <v/>
      </c>
      <c r="J77" s="92" t="str">
        <f>IF($C77="","",'סיכום לועדה- הזנת נתונים'!J77)</f>
        <v/>
      </c>
      <c r="K77" s="92" t="str">
        <f>IF($C77="","",'סיכום לועדה- הזנת נתונים'!K77)</f>
        <v/>
      </c>
      <c r="L77" s="92" t="str">
        <f>IF($C77="","",'סיכום לועדה- הזנת נתונים'!L77)</f>
        <v/>
      </c>
      <c r="M77" s="93" t="str">
        <f>IF($C77="","",'סיכום לועדה- הזנת נתונים'!M77)</f>
        <v/>
      </c>
      <c r="N77" s="94" t="str">
        <f>IF($C77="","",'סיכום לועדה- הזנת נתונים'!N77)</f>
        <v/>
      </c>
      <c r="O77" s="94" t="str">
        <f>IF($C77="","",'סיכום לועדה- הזנת נתונים'!O77)</f>
        <v/>
      </c>
      <c r="P77" s="94" t="str">
        <f>IF($C77="","",'סיכום לועדה- הזנת נתונים'!P77)</f>
        <v/>
      </c>
      <c r="Q77" s="94" t="str">
        <f>IF($C77="","",'סיכום לועדה- הזנת נתונים'!Q77)</f>
        <v/>
      </c>
      <c r="R77" s="91" t="str">
        <f>IF($C77="","",'סיכום לועדה- הזנת נתונים'!R77)</f>
        <v/>
      </c>
      <c r="S77" s="91" t="str">
        <f>IF($C77="","",'סיכום לועדה- הזנת נתונים'!S77)</f>
        <v/>
      </c>
      <c r="T77" s="91" t="str">
        <f>IF($C77="","",'סיכום לועדה- הזנת נתונים'!T77)</f>
        <v/>
      </c>
      <c r="U77" s="91" t="str">
        <f>IF($C77="","",'סיכום לועדה- הזנת נתונים'!U77)</f>
        <v/>
      </c>
      <c r="V77" s="579" t="str">
        <f>IF($C77="","",'סיכום לועדה- הזנת נתונים'!V77)</f>
        <v/>
      </c>
      <c r="W77" s="84" t="str">
        <f t="shared" si="3"/>
        <v/>
      </c>
      <c r="X77" s="85" t="str">
        <f t="shared" si="4"/>
        <v/>
      </c>
      <c r="Y77" s="86" t="str">
        <f t="shared" si="5"/>
        <v/>
      </c>
      <c r="Z77" s="86" t="str">
        <f t="shared" si="6"/>
        <v/>
      </c>
      <c r="AA77" s="87" t="str">
        <f t="shared" si="8"/>
        <v/>
      </c>
      <c r="AX77" s="86" t="b">
        <f t="shared" si="7"/>
        <v>0</v>
      </c>
      <c r="AY77" s="88"/>
      <c r="AZ77" s="89">
        <f t="shared" si="9"/>
        <v>279168</v>
      </c>
    </row>
    <row r="78" spans="2:52" ht="16.5" hidden="1" thickBot="1" x14ac:dyDescent="0.25">
      <c r="B78" s="90" t="str">
        <f t="shared" si="0"/>
        <v/>
      </c>
      <c r="C78" s="91" t="str">
        <f>'סיכום לועדה- הזנת נתונים'!C78</f>
        <v/>
      </c>
      <c r="D78" s="91" t="str">
        <f>IF($C78="","",'סיכום לועדה- הזנת נתונים'!D78)</f>
        <v/>
      </c>
      <c r="E78" s="91" t="str">
        <f>IF($C78="","",'סיכום לועדה- הזנת נתונים'!E78)</f>
        <v/>
      </c>
      <c r="F78" s="91" t="str">
        <f>IF($C78="","",'סיכום לועדה- הזנת נתונים'!F78)</f>
        <v/>
      </c>
      <c r="G78" s="91" t="str">
        <f>IF($C78="","",'סיכום לועדה- הזנת נתונים'!G78)</f>
        <v/>
      </c>
      <c r="H78" s="91" t="str">
        <f>IF($C78="","",'סיכום לועדה- הזנת נתונים'!H78)</f>
        <v/>
      </c>
      <c r="I78" s="92" t="str">
        <f>IF($C78="","",'סיכום לועדה- הזנת נתונים'!I78)</f>
        <v/>
      </c>
      <c r="J78" s="92" t="str">
        <f>IF($C78="","",'סיכום לועדה- הזנת נתונים'!J78)</f>
        <v/>
      </c>
      <c r="K78" s="92" t="str">
        <f>IF($C78="","",'סיכום לועדה- הזנת נתונים'!K78)</f>
        <v/>
      </c>
      <c r="L78" s="92" t="str">
        <f>IF($C78="","",'סיכום לועדה- הזנת נתונים'!L78)</f>
        <v/>
      </c>
      <c r="M78" s="93" t="str">
        <f>IF($C78="","",'סיכום לועדה- הזנת נתונים'!M78)</f>
        <v/>
      </c>
      <c r="N78" s="94" t="str">
        <f>IF($C78="","",'סיכום לועדה- הזנת נתונים'!N78)</f>
        <v/>
      </c>
      <c r="O78" s="94" t="str">
        <f>IF($C78="","",'סיכום לועדה- הזנת נתונים'!O78)</f>
        <v/>
      </c>
      <c r="P78" s="94" t="str">
        <f>IF($C78="","",'סיכום לועדה- הזנת נתונים'!P78)</f>
        <v/>
      </c>
      <c r="Q78" s="94" t="str">
        <f>IF($C78="","",'סיכום לועדה- הזנת נתונים'!Q78)</f>
        <v/>
      </c>
      <c r="R78" s="91" t="str">
        <f>IF($C78="","",'סיכום לועדה- הזנת נתונים'!R78)</f>
        <v/>
      </c>
      <c r="S78" s="91" t="str">
        <f>IF($C78="","",'סיכום לועדה- הזנת נתונים'!S78)</f>
        <v/>
      </c>
      <c r="T78" s="91" t="str">
        <f>IF($C78="","",'סיכום לועדה- הזנת נתונים'!T78)</f>
        <v/>
      </c>
      <c r="U78" s="91" t="str">
        <f>IF($C78="","",'סיכום לועדה- הזנת נתונים'!U78)</f>
        <v/>
      </c>
      <c r="V78" s="579" t="str">
        <f>IF($C78="","",'סיכום לועדה- הזנת נתונים'!V78)</f>
        <v/>
      </c>
      <c r="W78" s="84" t="str">
        <f t="shared" si="3"/>
        <v/>
      </c>
      <c r="X78" s="85" t="str">
        <f t="shared" si="4"/>
        <v/>
      </c>
      <c r="Y78" s="86" t="str">
        <f t="shared" si="5"/>
        <v/>
      </c>
      <c r="Z78" s="86" t="str">
        <f t="shared" si="6"/>
        <v/>
      </c>
      <c r="AA78" s="87" t="str">
        <f t="shared" si="8"/>
        <v/>
      </c>
      <c r="AX78" s="86" t="b">
        <f t="shared" si="7"/>
        <v>0</v>
      </c>
      <c r="AY78" s="88"/>
      <c r="AZ78" s="89">
        <f t="shared" si="9"/>
        <v>279168</v>
      </c>
    </row>
    <row r="79" spans="2:52" ht="16.5" hidden="1" thickBot="1" x14ac:dyDescent="0.25">
      <c r="B79" s="90" t="str">
        <f t="shared" si="0"/>
        <v/>
      </c>
      <c r="C79" s="91" t="str">
        <f>'סיכום לועדה- הזנת נתונים'!C79</f>
        <v/>
      </c>
      <c r="D79" s="91" t="str">
        <f>IF($C79="","",'סיכום לועדה- הזנת נתונים'!D79)</f>
        <v/>
      </c>
      <c r="E79" s="91" t="str">
        <f>IF($C79="","",'סיכום לועדה- הזנת נתונים'!E79)</f>
        <v/>
      </c>
      <c r="F79" s="91" t="str">
        <f>IF($C79="","",'סיכום לועדה- הזנת נתונים'!F79)</f>
        <v/>
      </c>
      <c r="G79" s="91" t="str">
        <f>IF($C79="","",'סיכום לועדה- הזנת נתונים'!G79)</f>
        <v/>
      </c>
      <c r="H79" s="91" t="str">
        <f>IF($C79="","",'סיכום לועדה- הזנת נתונים'!H79)</f>
        <v/>
      </c>
      <c r="I79" s="92" t="str">
        <f>IF($C79="","",'סיכום לועדה- הזנת נתונים'!I79)</f>
        <v/>
      </c>
      <c r="J79" s="92" t="str">
        <f>IF($C79="","",'סיכום לועדה- הזנת נתונים'!J79)</f>
        <v/>
      </c>
      <c r="K79" s="92" t="str">
        <f>IF($C79="","",'סיכום לועדה- הזנת נתונים'!K79)</f>
        <v/>
      </c>
      <c r="L79" s="92" t="str">
        <f>IF($C79="","",'סיכום לועדה- הזנת נתונים'!L79)</f>
        <v/>
      </c>
      <c r="M79" s="93" t="str">
        <f>IF($C79="","",'סיכום לועדה- הזנת נתונים'!M79)</f>
        <v/>
      </c>
      <c r="N79" s="94" t="str">
        <f>IF($C79="","",'סיכום לועדה- הזנת נתונים'!N79)</f>
        <v/>
      </c>
      <c r="O79" s="94" t="str">
        <f>IF($C79="","",'סיכום לועדה- הזנת נתונים'!O79)</f>
        <v/>
      </c>
      <c r="P79" s="94" t="str">
        <f>IF($C79="","",'סיכום לועדה- הזנת נתונים'!P79)</f>
        <v/>
      </c>
      <c r="Q79" s="94" t="str">
        <f>IF($C79="","",'סיכום לועדה- הזנת נתונים'!Q79)</f>
        <v/>
      </c>
      <c r="R79" s="91" t="str">
        <f>IF($C79="","",'סיכום לועדה- הזנת נתונים'!R79)</f>
        <v/>
      </c>
      <c r="S79" s="91" t="str">
        <f>IF($C79="","",'סיכום לועדה- הזנת נתונים'!S79)</f>
        <v/>
      </c>
      <c r="T79" s="91" t="str">
        <f>IF($C79="","",'סיכום לועדה- הזנת נתונים'!T79)</f>
        <v/>
      </c>
      <c r="U79" s="91" t="str">
        <f>IF($C79="","",'סיכום לועדה- הזנת נתונים'!U79)</f>
        <v/>
      </c>
      <c r="V79" s="579" t="str">
        <f>IF($C79="","",'סיכום לועדה- הזנת נתונים'!V79)</f>
        <v/>
      </c>
      <c r="W79" s="84" t="str">
        <f t="shared" si="3"/>
        <v/>
      </c>
      <c r="X79" s="85" t="str">
        <f t="shared" si="4"/>
        <v/>
      </c>
      <c r="Y79" s="86" t="str">
        <f t="shared" si="5"/>
        <v/>
      </c>
      <c r="Z79" s="86" t="str">
        <f t="shared" si="6"/>
        <v/>
      </c>
      <c r="AA79" s="87" t="str">
        <f t="shared" si="8"/>
        <v/>
      </c>
      <c r="AX79" s="86" t="b">
        <f t="shared" si="7"/>
        <v>0</v>
      </c>
      <c r="AY79" s="88"/>
      <c r="AZ79" s="89">
        <f t="shared" si="9"/>
        <v>279168</v>
      </c>
    </row>
    <row r="80" spans="2:52" ht="16.5" hidden="1" thickBot="1" x14ac:dyDescent="0.25">
      <c r="B80" s="90" t="str">
        <f t="shared" si="0"/>
        <v/>
      </c>
      <c r="C80" s="91" t="str">
        <f>'סיכום לועדה- הזנת נתונים'!C80</f>
        <v/>
      </c>
      <c r="D80" s="91" t="str">
        <f>IF($C80="","",'סיכום לועדה- הזנת נתונים'!D80)</f>
        <v/>
      </c>
      <c r="E80" s="91" t="str">
        <f>IF($C80="","",'סיכום לועדה- הזנת נתונים'!E80)</f>
        <v/>
      </c>
      <c r="F80" s="91" t="str">
        <f>IF($C80="","",'סיכום לועדה- הזנת נתונים'!F80)</f>
        <v/>
      </c>
      <c r="G80" s="91" t="str">
        <f>IF($C80="","",'סיכום לועדה- הזנת נתונים'!G80)</f>
        <v/>
      </c>
      <c r="H80" s="91" t="str">
        <f>IF($C80="","",'סיכום לועדה- הזנת נתונים'!H80)</f>
        <v/>
      </c>
      <c r="I80" s="92" t="str">
        <f>IF($C80="","",'סיכום לועדה- הזנת נתונים'!I80)</f>
        <v/>
      </c>
      <c r="J80" s="92" t="str">
        <f>IF($C80="","",'סיכום לועדה- הזנת נתונים'!J80)</f>
        <v/>
      </c>
      <c r="K80" s="92" t="str">
        <f>IF($C80="","",'סיכום לועדה- הזנת נתונים'!K80)</f>
        <v/>
      </c>
      <c r="L80" s="92" t="str">
        <f>IF($C80="","",'סיכום לועדה- הזנת נתונים'!L80)</f>
        <v/>
      </c>
      <c r="M80" s="93" t="str">
        <f>IF($C80="","",'סיכום לועדה- הזנת נתונים'!M80)</f>
        <v/>
      </c>
      <c r="N80" s="94" t="str">
        <f>IF($C80="","",'סיכום לועדה- הזנת נתונים'!N80)</f>
        <v/>
      </c>
      <c r="O80" s="94" t="str">
        <f>IF($C80="","",'סיכום לועדה- הזנת נתונים'!O80)</f>
        <v/>
      </c>
      <c r="P80" s="94" t="str">
        <f>IF($C80="","",'סיכום לועדה- הזנת נתונים'!P80)</f>
        <v/>
      </c>
      <c r="Q80" s="94" t="str">
        <f>IF($C80="","",'סיכום לועדה- הזנת נתונים'!Q80)</f>
        <v/>
      </c>
      <c r="R80" s="91" t="str">
        <f>IF($C80="","",'סיכום לועדה- הזנת נתונים'!R80)</f>
        <v/>
      </c>
      <c r="S80" s="91" t="str">
        <f>IF($C80="","",'סיכום לועדה- הזנת נתונים'!S80)</f>
        <v/>
      </c>
      <c r="T80" s="91" t="str">
        <f>IF($C80="","",'סיכום לועדה- הזנת נתונים'!T80)</f>
        <v/>
      </c>
      <c r="U80" s="91" t="str">
        <f>IF($C80="","",'סיכום לועדה- הזנת נתונים'!U80)</f>
        <v/>
      </c>
      <c r="V80" s="579" t="str">
        <f>IF($C80="","",'סיכום לועדה- הזנת נתונים'!V80)</f>
        <v/>
      </c>
      <c r="W80" s="84" t="str">
        <f t="shared" si="3"/>
        <v/>
      </c>
      <c r="X80" s="85" t="str">
        <f t="shared" si="4"/>
        <v/>
      </c>
      <c r="Y80" s="86" t="str">
        <f t="shared" si="5"/>
        <v/>
      </c>
      <c r="Z80" s="86" t="str">
        <f t="shared" si="6"/>
        <v/>
      </c>
      <c r="AA80" s="87" t="str">
        <f t="shared" si="8"/>
        <v/>
      </c>
      <c r="AX80" s="86" t="b">
        <f t="shared" si="7"/>
        <v>0</v>
      </c>
      <c r="AY80" s="88"/>
      <c r="AZ80" s="89">
        <f t="shared" si="9"/>
        <v>279168</v>
      </c>
    </row>
    <row r="81" spans="2:52" ht="16.5" hidden="1" thickBot="1" x14ac:dyDescent="0.25">
      <c r="B81" s="90" t="str">
        <f t="shared" si="0"/>
        <v/>
      </c>
      <c r="C81" s="91" t="str">
        <f>'סיכום לועדה- הזנת נתונים'!C81</f>
        <v/>
      </c>
      <c r="D81" s="91" t="str">
        <f>IF($C81="","",'סיכום לועדה- הזנת נתונים'!D81)</f>
        <v/>
      </c>
      <c r="E81" s="91" t="str">
        <f>IF($C81="","",'סיכום לועדה- הזנת נתונים'!E81)</f>
        <v/>
      </c>
      <c r="F81" s="91" t="str">
        <f>IF($C81="","",'סיכום לועדה- הזנת נתונים'!F81)</f>
        <v/>
      </c>
      <c r="G81" s="91" t="str">
        <f>IF($C81="","",'סיכום לועדה- הזנת נתונים'!G81)</f>
        <v/>
      </c>
      <c r="H81" s="91" t="str">
        <f>IF($C81="","",'סיכום לועדה- הזנת נתונים'!H81)</f>
        <v/>
      </c>
      <c r="I81" s="92" t="str">
        <f>IF($C81="","",'סיכום לועדה- הזנת נתונים'!I81)</f>
        <v/>
      </c>
      <c r="J81" s="92" t="str">
        <f>IF($C81="","",'סיכום לועדה- הזנת נתונים'!J81)</f>
        <v/>
      </c>
      <c r="K81" s="92" t="str">
        <f>IF($C81="","",'סיכום לועדה- הזנת נתונים'!K81)</f>
        <v/>
      </c>
      <c r="L81" s="92" t="str">
        <f>IF($C81="","",'סיכום לועדה- הזנת נתונים'!L81)</f>
        <v/>
      </c>
      <c r="M81" s="93" t="str">
        <f>IF($C81="","",'סיכום לועדה- הזנת נתונים'!M81)</f>
        <v/>
      </c>
      <c r="N81" s="94" t="str">
        <f>IF($C81="","",'סיכום לועדה- הזנת נתונים'!N81)</f>
        <v/>
      </c>
      <c r="O81" s="94" t="str">
        <f>IF($C81="","",'סיכום לועדה- הזנת נתונים'!O81)</f>
        <v/>
      </c>
      <c r="P81" s="94" t="str">
        <f>IF($C81="","",'סיכום לועדה- הזנת נתונים'!P81)</f>
        <v/>
      </c>
      <c r="Q81" s="94" t="str">
        <f>IF($C81="","",'סיכום לועדה- הזנת נתונים'!Q81)</f>
        <v/>
      </c>
      <c r="R81" s="91" t="str">
        <f>IF($C81="","",'סיכום לועדה- הזנת נתונים'!R81)</f>
        <v/>
      </c>
      <c r="S81" s="91" t="str">
        <f>IF($C81="","",'סיכום לועדה- הזנת נתונים'!S81)</f>
        <v/>
      </c>
      <c r="T81" s="91" t="str">
        <f>IF($C81="","",'סיכום לועדה- הזנת נתונים'!T81)</f>
        <v/>
      </c>
      <c r="U81" s="91" t="str">
        <f>IF($C81="","",'סיכום לועדה- הזנת נתונים'!U81)</f>
        <v/>
      </c>
      <c r="V81" s="579" t="str">
        <f>IF($C81="","",'סיכום לועדה- הזנת נתונים'!V81)</f>
        <v/>
      </c>
      <c r="W81" s="84" t="str">
        <f t="shared" si="3"/>
        <v/>
      </c>
      <c r="X81" s="85" t="str">
        <f t="shared" si="4"/>
        <v/>
      </c>
      <c r="Y81" s="86" t="str">
        <f t="shared" si="5"/>
        <v/>
      </c>
      <c r="Z81" s="86" t="str">
        <f t="shared" si="6"/>
        <v/>
      </c>
      <c r="AA81" s="87" t="str">
        <f t="shared" si="8"/>
        <v/>
      </c>
      <c r="AX81" s="86" t="b">
        <f t="shared" si="7"/>
        <v>0</v>
      </c>
      <c r="AY81" s="88"/>
      <c r="AZ81" s="89">
        <f t="shared" si="9"/>
        <v>279168</v>
      </c>
    </row>
    <row r="82" spans="2:52" ht="16.5" hidden="1" thickBot="1" x14ac:dyDescent="0.25">
      <c r="B82" s="90" t="str">
        <f t="shared" si="0"/>
        <v/>
      </c>
      <c r="C82" s="91" t="str">
        <f>'סיכום לועדה- הזנת נתונים'!C82</f>
        <v/>
      </c>
      <c r="D82" s="91" t="str">
        <f>IF($C82="","",'סיכום לועדה- הזנת נתונים'!D82)</f>
        <v/>
      </c>
      <c r="E82" s="91" t="str">
        <f>IF($C82="","",'סיכום לועדה- הזנת נתונים'!E82)</f>
        <v/>
      </c>
      <c r="F82" s="91" t="str">
        <f>IF($C82="","",'סיכום לועדה- הזנת נתונים'!F82)</f>
        <v/>
      </c>
      <c r="G82" s="91" t="str">
        <f>IF($C82="","",'סיכום לועדה- הזנת נתונים'!G82)</f>
        <v/>
      </c>
      <c r="H82" s="91" t="str">
        <f>IF($C82="","",'סיכום לועדה- הזנת נתונים'!H82)</f>
        <v/>
      </c>
      <c r="I82" s="92" t="str">
        <f>IF($C82="","",'סיכום לועדה- הזנת נתונים'!I82)</f>
        <v/>
      </c>
      <c r="J82" s="92" t="str">
        <f>IF($C82="","",'סיכום לועדה- הזנת נתונים'!J82)</f>
        <v/>
      </c>
      <c r="K82" s="92" t="str">
        <f>IF($C82="","",'סיכום לועדה- הזנת נתונים'!K82)</f>
        <v/>
      </c>
      <c r="L82" s="92" t="str">
        <f>IF($C82="","",'סיכום לועדה- הזנת נתונים'!L82)</f>
        <v/>
      </c>
      <c r="M82" s="93" t="str">
        <f>IF($C82="","",'סיכום לועדה- הזנת נתונים'!M82)</f>
        <v/>
      </c>
      <c r="N82" s="94" t="str">
        <f>IF($C82="","",'סיכום לועדה- הזנת נתונים'!N82)</f>
        <v/>
      </c>
      <c r="O82" s="94" t="str">
        <f>IF($C82="","",'סיכום לועדה- הזנת נתונים'!O82)</f>
        <v/>
      </c>
      <c r="P82" s="94" t="str">
        <f>IF($C82="","",'סיכום לועדה- הזנת נתונים'!P82)</f>
        <v/>
      </c>
      <c r="Q82" s="94" t="str">
        <f>IF($C82="","",'סיכום לועדה- הזנת נתונים'!Q82)</f>
        <v/>
      </c>
      <c r="R82" s="91" t="str">
        <f>IF($C82="","",'סיכום לועדה- הזנת נתונים'!R82)</f>
        <v/>
      </c>
      <c r="S82" s="91" t="str">
        <f>IF($C82="","",'סיכום לועדה- הזנת נתונים'!S82)</f>
        <v/>
      </c>
      <c r="T82" s="91" t="str">
        <f>IF($C82="","",'סיכום לועדה- הזנת נתונים'!T82)</f>
        <v/>
      </c>
      <c r="U82" s="91" t="str">
        <f>IF($C82="","",'סיכום לועדה- הזנת נתונים'!U82)</f>
        <v/>
      </c>
      <c r="V82" s="579" t="str">
        <f>IF($C82="","",'סיכום לועדה- הזנת נתונים'!V82)</f>
        <v/>
      </c>
      <c r="W82" s="84" t="str">
        <f t="shared" si="3"/>
        <v/>
      </c>
      <c r="X82" s="85" t="str">
        <f t="shared" si="4"/>
        <v/>
      </c>
      <c r="Y82" s="86" t="str">
        <f t="shared" si="5"/>
        <v/>
      </c>
      <c r="Z82" s="86" t="str">
        <f t="shared" si="6"/>
        <v/>
      </c>
      <c r="AA82" s="87" t="str">
        <f t="shared" si="8"/>
        <v/>
      </c>
      <c r="AX82" s="86" t="b">
        <f t="shared" si="7"/>
        <v>0</v>
      </c>
      <c r="AY82" s="88"/>
      <c r="AZ82" s="89">
        <f t="shared" si="9"/>
        <v>279168</v>
      </c>
    </row>
    <row r="83" spans="2:52" ht="16.5" hidden="1" thickBot="1" x14ac:dyDescent="0.25">
      <c r="B83" s="90" t="str">
        <f t="shared" si="0"/>
        <v/>
      </c>
      <c r="C83" s="91" t="str">
        <f>'סיכום לועדה- הזנת נתונים'!C83</f>
        <v/>
      </c>
      <c r="D83" s="91" t="str">
        <f>IF($C83="","",'סיכום לועדה- הזנת נתונים'!D83)</f>
        <v/>
      </c>
      <c r="E83" s="91" t="str">
        <f>IF($C83="","",'סיכום לועדה- הזנת נתונים'!E83)</f>
        <v/>
      </c>
      <c r="F83" s="91" t="str">
        <f>IF($C83="","",'סיכום לועדה- הזנת נתונים'!F83)</f>
        <v/>
      </c>
      <c r="G83" s="91" t="str">
        <f>IF($C83="","",'סיכום לועדה- הזנת נתונים'!G83)</f>
        <v/>
      </c>
      <c r="H83" s="91" t="str">
        <f>IF($C83="","",'סיכום לועדה- הזנת נתונים'!H83)</f>
        <v/>
      </c>
      <c r="I83" s="92" t="str">
        <f>IF($C83="","",'סיכום לועדה- הזנת נתונים'!I83)</f>
        <v/>
      </c>
      <c r="J83" s="92" t="str">
        <f>IF($C83="","",'סיכום לועדה- הזנת נתונים'!J83)</f>
        <v/>
      </c>
      <c r="K83" s="92" t="str">
        <f>IF($C83="","",'סיכום לועדה- הזנת נתונים'!K83)</f>
        <v/>
      </c>
      <c r="L83" s="92" t="str">
        <f>IF($C83="","",'סיכום לועדה- הזנת נתונים'!L83)</f>
        <v/>
      </c>
      <c r="M83" s="93" t="str">
        <f>IF($C83="","",'סיכום לועדה- הזנת נתונים'!M83)</f>
        <v/>
      </c>
      <c r="N83" s="94" t="str">
        <f>IF($C83="","",'סיכום לועדה- הזנת נתונים'!N83)</f>
        <v/>
      </c>
      <c r="O83" s="94" t="str">
        <f>IF($C83="","",'סיכום לועדה- הזנת נתונים'!O83)</f>
        <v/>
      </c>
      <c r="P83" s="94" t="str">
        <f>IF($C83="","",'סיכום לועדה- הזנת נתונים'!P83)</f>
        <v/>
      </c>
      <c r="Q83" s="94" t="str">
        <f>IF($C83="","",'סיכום לועדה- הזנת נתונים'!Q83)</f>
        <v/>
      </c>
      <c r="R83" s="91" t="str">
        <f>IF($C83="","",'סיכום לועדה- הזנת נתונים'!R83)</f>
        <v/>
      </c>
      <c r="S83" s="91" t="str">
        <f>IF($C83="","",'סיכום לועדה- הזנת נתונים'!S83)</f>
        <v/>
      </c>
      <c r="T83" s="91" t="str">
        <f>IF($C83="","",'סיכום לועדה- הזנת נתונים'!T83)</f>
        <v/>
      </c>
      <c r="U83" s="91" t="str">
        <f>IF($C83="","",'סיכום לועדה- הזנת נתונים'!U83)</f>
        <v/>
      </c>
      <c r="V83" s="579" t="str">
        <f>IF($C83="","",'סיכום לועדה- הזנת נתונים'!V83)</f>
        <v/>
      </c>
      <c r="W83" s="84" t="str">
        <f t="shared" si="3"/>
        <v/>
      </c>
      <c r="X83" s="85" t="str">
        <f t="shared" si="4"/>
        <v/>
      </c>
      <c r="Y83" s="86" t="str">
        <f t="shared" si="5"/>
        <v/>
      </c>
      <c r="Z83" s="86" t="str">
        <f t="shared" si="6"/>
        <v/>
      </c>
      <c r="AA83" s="87" t="str">
        <f t="shared" si="8"/>
        <v/>
      </c>
      <c r="AX83" s="86" t="b">
        <f t="shared" si="7"/>
        <v>0</v>
      </c>
      <c r="AY83" s="88"/>
      <c r="AZ83" s="89">
        <f t="shared" si="9"/>
        <v>279168</v>
      </c>
    </row>
    <row r="84" spans="2:52" ht="16.5" hidden="1" thickBot="1" x14ac:dyDescent="0.25">
      <c r="B84" s="90" t="str">
        <f t="shared" si="0"/>
        <v/>
      </c>
      <c r="C84" s="91" t="str">
        <f>'סיכום לועדה- הזנת נתונים'!C84</f>
        <v/>
      </c>
      <c r="D84" s="91" t="str">
        <f>IF($C84="","",'סיכום לועדה- הזנת נתונים'!D84)</f>
        <v/>
      </c>
      <c r="E84" s="91" t="str">
        <f>IF($C84="","",'סיכום לועדה- הזנת נתונים'!E84)</f>
        <v/>
      </c>
      <c r="F84" s="91" t="str">
        <f>IF($C84="","",'סיכום לועדה- הזנת נתונים'!F84)</f>
        <v/>
      </c>
      <c r="G84" s="91" t="str">
        <f>IF($C84="","",'סיכום לועדה- הזנת נתונים'!G84)</f>
        <v/>
      </c>
      <c r="H84" s="91" t="str">
        <f>IF($C84="","",'סיכום לועדה- הזנת נתונים'!H84)</f>
        <v/>
      </c>
      <c r="I84" s="92" t="str">
        <f>IF($C84="","",'סיכום לועדה- הזנת נתונים'!I84)</f>
        <v/>
      </c>
      <c r="J84" s="92" t="str">
        <f>IF($C84="","",'סיכום לועדה- הזנת נתונים'!J84)</f>
        <v/>
      </c>
      <c r="K84" s="92" t="str">
        <f>IF($C84="","",'סיכום לועדה- הזנת נתונים'!K84)</f>
        <v/>
      </c>
      <c r="L84" s="92" t="str">
        <f>IF($C84="","",'סיכום לועדה- הזנת נתונים'!L84)</f>
        <v/>
      </c>
      <c r="M84" s="93" t="str">
        <f>IF($C84="","",'סיכום לועדה- הזנת נתונים'!M84)</f>
        <v/>
      </c>
      <c r="N84" s="94" t="str">
        <f>IF($C84="","",'סיכום לועדה- הזנת נתונים'!N84)</f>
        <v/>
      </c>
      <c r="O84" s="94" t="str">
        <f>IF($C84="","",'סיכום לועדה- הזנת נתונים'!O84)</f>
        <v/>
      </c>
      <c r="P84" s="94" t="str">
        <f>IF($C84="","",'סיכום לועדה- הזנת נתונים'!P84)</f>
        <v/>
      </c>
      <c r="Q84" s="94" t="str">
        <f>IF($C84="","",'סיכום לועדה- הזנת נתונים'!Q84)</f>
        <v/>
      </c>
      <c r="R84" s="91" t="str">
        <f>IF($C84="","",'סיכום לועדה- הזנת נתונים'!R84)</f>
        <v/>
      </c>
      <c r="S84" s="91" t="str">
        <f>IF($C84="","",'סיכום לועדה- הזנת נתונים'!S84)</f>
        <v/>
      </c>
      <c r="T84" s="91" t="str">
        <f>IF($C84="","",'סיכום לועדה- הזנת נתונים'!T84)</f>
        <v/>
      </c>
      <c r="U84" s="91" t="str">
        <f>IF($C84="","",'סיכום לועדה- הזנת נתונים'!U84)</f>
        <v/>
      </c>
      <c r="V84" s="579" t="str">
        <f>IF($C84="","",'סיכום לועדה- הזנת נתונים'!V84)</f>
        <v/>
      </c>
      <c r="W84" s="84" t="str">
        <f t="shared" si="3"/>
        <v/>
      </c>
      <c r="X84" s="85" t="str">
        <f t="shared" si="4"/>
        <v/>
      </c>
      <c r="Y84" s="86" t="str">
        <f t="shared" si="5"/>
        <v/>
      </c>
      <c r="Z84" s="86" t="str">
        <f t="shared" si="6"/>
        <v/>
      </c>
      <c r="AA84" s="87" t="str">
        <f t="shared" si="8"/>
        <v/>
      </c>
      <c r="AX84" s="86" t="b">
        <f t="shared" si="7"/>
        <v>0</v>
      </c>
      <c r="AY84" s="88"/>
      <c r="AZ84" s="89">
        <f t="shared" si="9"/>
        <v>279168</v>
      </c>
    </row>
    <row r="85" spans="2:52" ht="16.5" hidden="1" thickBot="1" x14ac:dyDescent="0.25">
      <c r="B85" s="90" t="str">
        <f t="shared" si="0"/>
        <v/>
      </c>
      <c r="C85" s="91" t="str">
        <f>'סיכום לועדה- הזנת נתונים'!C85</f>
        <v/>
      </c>
      <c r="D85" s="91" t="str">
        <f>IF($C85="","",'סיכום לועדה- הזנת נתונים'!D85)</f>
        <v/>
      </c>
      <c r="E85" s="91" t="str">
        <f>IF($C85="","",'סיכום לועדה- הזנת נתונים'!E85)</f>
        <v/>
      </c>
      <c r="F85" s="91" t="str">
        <f>IF($C85="","",'סיכום לועדה- הזנת נתונים'!F85)</f>
        <v/>
      </c>
      <c r="G85" s="91" t="str">
        <f>IF($C85="","",'סיכום לועדה- הזנת נתונים'!G85)</f>
        <v/>
      </c>
      <c r="H85" s="91" t="str">
        <f>IF($C85="","",'סיכום לועדה- הזנת נתונים'!H85)</f>
        <v/>
      </c>
      <c r="I85" s="92" t="str">
        <f>IF($C85="","",'סיכום לועדה- הזנת נתונים'!I85)</f>
        <v/>
      </c>
      <c r="J85" s="92" t="str">
        <f>IF($C85="","",'סיכום לועדה- הזנת נתונים'!J85)</f>
        <v/>
      </c>
      <c r="K85" s="92" t="str">
        <f>IF($C85="","",'סיכום לועדה- הזנת נתונים'!K85)</f>
        <v/>
      </c>
      <c r="L85" s="92" t="str">
        <f>IF($C85="","",'סיכום לועדה- הזנת נתונים'!L85)</f>
        <v/>
      </c>
      <c r="M85" s="93" t="str">
        <f>IF($C85="","",'סיכום לועדה- הזנת נתונים'!M85)</f>
        <v/>
      </c>
      <c r="N85" s="94" t="str">
        <f>IF($C85="","",'סיכום לועדה- הזנת נתונים'!N85)</f>
        <v/>
      </c>
      <c r="O85" s="94" t="str">
        <f>IF($C85="","",'סיכום לועדה- הזנת נתונים'!O85)</f>
        <v/>
      </c>
      <c r="P85" s="94" t="str">
        <f>IF($C85="","",'סיכום לועדה- הזנת נתונים'!P85)</f>
        <v/>
      </c>
      <c r="Q85" s="94" t="str">
        <f>IF($C85="","",'סיכום לועדה- הזנת נתונים'!Q85)</f>
        <v/>
      </c>
      <c r="R85" s="91" t="str">
        <f>IF($C85="","",'סיכום לועדה- הזנת נתונים'!R85)</f>
        <v/>
      </c>
      <c r="S85" s="91" t="str">
        <f>IF($C85="","",'סיכום לועדה- הזנת נתונים'!S85)</f>
        <v/>
      </c>
      <c r="T85" s="91" t="str">
        <f>IF($C85="","",'סיכום לועדה- הזנת נתונים'!T85)</f>
        <v/>
      </c>
      <c r="U85" s="91" t="str">
        <f>IF($C85="","",'סיכום לועדה- הזנת נתונים'!U85)</f>
        <v/>
      </c>
      <c r="V85" s="579" t="str">
        <f>IF($C85="","",'סיכום לועדה- הזנת נתונים'!V85)</f>
        <v/>
      </c>
      <c r="W85" s="84" t="str">
        <f t="shared" si="3"/>
        <v/>
      </c>
      <c r="X85" s="85" t="str">
        <f t="shared" si="4"/>
        <v/>
      </c>
      <c r="Y85" s="86" t="str">
        <f t="shared" si="5"/>
        <v/>
      </c>
      <c r="Z85" s="86" t="str">
        <f t="shared" si="6"/>
        <v/>
      </c>
      <c r="AA85" s="87" t="str">
        <f t="shared" si="8"/>
        <v/>
      </c>
      <c r="AX85" s="86" t="b">
        <f t="shared" si="7"/>
        <v>0</v>
      </c>
      <c r="AY85" s="88"/>
      <c r="AZ85" s="89">
        <f t="shared" si="9"/>
        <v>279168</v>
      </c>
    </row>
    <row r="86" spans="2:52" ht="16.5" hidden="1" thickBot="1" x14ac:dyDescent="0.25">
      <c r="B86" s="90" t="str">
        <f t="shared" si="0"/>
        <v/>
      </c>
      <c r="C86" s="91" t="str">
        <f>'סיכום לועדה- הזנת נתונים'!C86</f>
        <v/>
      </c>
      <c r="D86" s="91" t="str">
        <f>IF($C86="","",'סיכום לועדה- הזנת נתונים'!D86)</f>
        <v/>
      </c>
      <c r="E86" s="91" t="str">
        <f>IF($C86="","",'סיכום לועדה- הזנת נתונים'!E86)</f>
        <v/>
      </c>
      <c r="F86" s="91" t="str">
        <f>IF($C86="","",'סיכום לועדה- הזנת נתונים'!F86)</f>
        <v/>
      </c>
      <c r="G86" s="91" t="str">
        <f>IF($C86="","",'סיכום לועדה- הזנת נתונים'!G86)</f>
        <v/>
      </c>
      <c r="H86" s="91" t="str">
        <f>IF($C86="","",'סיכום לועדה- הזנת נתונים'!H86)</f>
        <v/>
      </c>
      <c r="I86" s="92" t="str">
        <f>IF($C86="","",'סיכום לועדה- הזנת נתונים'!I86)</f>
        <v/>
      </c>
      <c r="J86" s="92" t="str">
        <f>IF($C86="","",'סיכום לועדה- הזנת נתונים'!J86)</f>
        <v/>
      </c>
      <c r="K86" s="92" t="str">
        <f>IF($C86="","",'סיכום לועדה- הזנת נתונים'!K86)</f>
        <v/>
      </c>
      <c r="L86" s="92" t="str">
        <f>IF($C86="","",'סיכום לועדה- הזנת נתונים'!L86)</f>
        <v/>
      </c>
      <c r="M86" s="93" t="str">
        <f>IF($C86="","",'סיכום לועדה- הזנת נתונים'!M86)</f>
        <v/>
      </c>
      <c r="N86" s="94" t="str">
        <f>IF($C86="","",'סיכום לועדה- הזנת נתונים'!N86)</f>
        <v/>
      </c>
      <c r="O86" s="94" t="str">
        <f>IF($C86="","",'סיכום לועדה- הזנת נתונים'!O86)</f>
        <v/>
      </c>
      <c r="P86" s="94" t="str">
        <f>IF($C86="","",'סיכום לועדה- הזנת נתונים'!P86)</f>
        <v/>
      </c>
      <c r="Q86" s="94" t="str">
        <f>IF($C86="","",'סיכום לועדה- הזנת נתונים'!Q86)</f>
        <v/>
      </c>
      <c r="R86" s="91" t="str">
        <f>IF($C86="","",'סיכום לועדה- הזנת נתונים'!R86)</f>
        <v/>
      </c>
      <c r="S86" s="91" t="str">
        <f>IF($C86="","",'סיכום לועדה- הזנת נתונים'!S86)</f>
        <v/>
      </c>
      <c r="T86" s="91" t="str">
        <f>IF($C86="","",'סיכום לועדה- הזנת נתונים'!T86)</f>
        <v/>
      </c>
      <c r="U86" s="91" t="str">
        <f>IF($C86="","",'סיכום לועדה- הזנת נתונים'!U86)</f>
        <v/>
      </c>
      <c r="V86" s="579" t="str">
        <f>IF($C86="","",'סיכום לועדה- הזנת נתונים'!V86)</f>
        <v/>
      </c>
      <c r="W86" s="84" t="str">
        <f t="shared" si="3"/>
        <v/>
      </c>
      <c r="X86" s="85" t="str">
        <f t="shared" si="4"/>
        <v/>
      </c>
      <c r="Y86" s="86" t="str">
        <f t="shared" si="5"/>
        <v/>
      </c>
      <c r="Z86" s="86" t="str">
        <f t="shared" si="6"/>
        <v/>
      </c>
      <c r="AA86" s="87" t="str">
        <f t="shared" si="8"/>
        <v/>
      </c>
      <c r="AX86" s="86" t="b">
        <f t="shared" si="7"/>
        <v>0</v>
      </c>
      <c r="AY86" s="88"/>
      <c r="AZ86" s="89">
        <f t="shared" si="9"/>
        <v>279168</v>
      </c>
    </row>
    <row r="87" spans="2:52" ht="16.5" hidden="1" thickBot="1" x14ac:dyDescent="0.25">
      <c r="B87" s="90" t="str">
        <f t="shared" si="0"/>
        <v/>
      </c>
      <c r="C87" s="91" t="str">
        <f>'סיכום לועדה- הזנת נתונים'!C87</f>
        <v/>
      </c>
      <c r="D87" s="91" t="str">
        <f>IF($C87="","",'סיכום לועדה- הזנת נתונים'!D87)</f>
        <v/>
      </c>
      <c r="E87" s="91" t="str">
        <f>IF($C87="","",'סיכום לועדה- הזנת נתונים'!E87)</f>
        <v/>
      </c>
      <c r="F87" s="91" t="str">
        <f>IF($C87="","",'סיכום לועדה- הזנת נתונים'!F87)</f>
        <v/>
      </c>
      <c r="G87" s="91" t="str">
        <f>IF($C87="","",'סיכום לועדה- הזנת נתונים'!G87)</f>
        <v/>
      </c>
      <c r="H87" s="91" t="str">
        <f>IF($C87="","",'סיכום לועדה- הזנת נתונים'!H87)</f>
        <v/>
      </c>
      <c r="I87" s="92" t="str">
        <f>IF($C87="","",'סיכום לועדה- הזנת נתונים'!I87)</f>
        <v/>
      </c>
      <c r="J87" s="92" t="str">
        <f>IF($C87="","",'סיכום לועדה- הזנת נתונים'!J87)</f>
        <v/>
      </c>
      <c r="K87" s="92" t="str">
        <f>IF($C87="","",'סיכום לועדה- הזנת נתונים'!K87)</f>
        <v/>
      </c>
      <c r="L87" s="92" t="str">
        <f>IF($C87="","",'סיכום לועדה- הזנת נתונים'!L87)</f>
        <v/>
      </c>
      <c r="M87" s="93" t="str">
        <f>IF($C87="","",'סיכום לועדה- הזנת נתונים'!M87)</f>
        <v/>
      </c>
      <c r="N87" s="94" t="str">
        <f>IF($C87="","",'סיכום לועדה- הזנת נתונים'!N87)</f>
        <v/>
      </c>
      <c r="O87" s="94" t="str">
        <f>IF($C87="","",'סיכום לועדה- הזנת נתונים'!O87)</f>
        <v/>
      </c>
      <c r="P87" s="94" t="str">
        <f>IF($C87="","",'סיכום לועדה- הזנת נתונים'!P87)</f>
        <v/>
      </c>
      <c r="Q87" s="94" t="str">
        <f>IF($C87="","",'סיכום לועדה- הזנת נתונים'!Q87)</f>
        <v/>
      </c>
      <c r="R87" s="91" t="str">
        <f>IF($C87="","",'סיכום לועדה- הזנת נתונים'!R87)</f>
        <v/>
      </c>
      <c r="S87" s="91" t="str">
        <f>IF($C87="","",'סיכום לועדה- הזנת נתונים'!S87)</f>
        <v/>
      </c>
      <c r="T87" s="91" t="str">
        <f>IF($C87="","",'סיכום לועדה- הזנת נתונים'!T87)</f>
        <v/>
      </c>
      <c r="U87" s="91" t="str">
        <f>IF($C87="","",'סיכום לועדה- הזנת נתונים'!U87)</f>
        <v/>
      </c>
      <c r="V87" s="579" t="str">
        <f>IF($C87="","",'סיכום לועדה- הזנת נתונים'!V87)</f>
        <v/>
      </c>
      <c r="W87" s="84" t="str">
        <f t="shared" si="3"/>
        <v/>
      </c>
      <c r="X87" s="85" t="str">
        <f t="shared" si="4"/>
        <v/>
      </c>
      <c r="Y87" s="86" t="str">
        <f t="shared" si="5"/>
        <v/>
      </c>
      <c r="Z87" s="86" t="str">
        <f t="shared" si="6"/>
        <v/>
      </c>
      <c r="AA87" s="87" t="str">
        <f t="shared" si="8"/>
        <v/>
      </c>
      <c r="AX87" s="86" t="b">
        <f t="shared" si="7"/>
        <v>0</v>
      </c>
      <c r="AY87" s="88"/>
      <c r="AZ87" s="89">
        <f t="shared" si="9"/>
        <v>279168</v>
      </c>
    </row>
    <row r="88" spans="2:52" ht="16.5" hidden="1" thickBot="1" x14ac:dyDescent="0.25">
      <c r="B88" s="90" t="str">
        <f t="shared" si="0"/>
        <v/>
      </c>
      <c r="C88" s="91" t="str">
        <f>'סיכום לועדה- הזנת נתונים'!C88</f>
        <v/>
      </c>
      <c r="D88" s="91" t="str">
        <f>IF($C88="","",'סיכום לועדה- הזנת נתונים'!D88)</f>
        <v/>
      </c>
      <c r="E88" s="91" t="str">
        <f>IF($C88="","",'סיכום לועדה- הזנת נתונים'!E88)</f>
        <v/>
      </c>
      <c r="F88" s="91" t="str">
        <f>IF($C88="","",'סיכום לועדה- הזנת נתונים'!F88)</f>
        <v/>
      </c>
      <c r="G88" s="91" t="str">
        <f>IF($C88="","",'סיכום לועדה- הזנת נתונים'!G88)</f>
        <v/>
      </c>
      <c r="H88" s="91" t="str">
        <f>IF($C88="","",'סיכום לועדה- הזנת נתונים'!H88)</f>
        <v/>
      </c>
      <c r="I88" s="92" t="str">
        <f>IF($C88="","",'סיכום לועדה- הזנת נתונים'!I88)</f>
        <v/>
      </c>
      <c r="J88" s="92" t="str">
        <f>IF($C88="","",'סיכום לועדה- הזנת נתונים'!J88)</f>
        <v/>
      </c>
      <c r="K88" s="92" t="str">
        <f>IF($C88="","",'סיכום לועדה- הזנת נתונים'!K88)</f>
        <v/>
      </c>
      <c r="L88" s="92" t="str">
        <f>IF($C88="","",'סיכום לועדה- הזנת נתונים'!L88)</f>
        <v/>
      </c>
      <c r="M88" s="93" t="str">
        <f>IF($C88="","",'סיכום לועדה- הזנת נתונים'!M88)</f>
        <v/>
      </c>
      <c r="N88" s="94" t="str">
        <f>IF($C88="","",'סיכום לועדה- הזנת נתונים'!N88)</f>
        <v/>
      </c>
      <c r="O88" s="94" t="str">
        <f>IF($C88="","",'סיכום לועדה- הזנת נתונים'!O88)</f>
        <v/>
      </c>
      <c r="P88" s="94" t="str">
        <f>IF($C88="","",'סיכום לועדה- הזנת נתונים'!P88)</f>
        <v/>
      </c>
      <c r="Q88" s="94" t="str">
        <f>IF($C88="","",'סיכום לועדה- הזנת נתונים'!Q88)</f>
        <v/>
      </c>
      <c r="R88" s="91" t="str">
        <f>IF($C88="","",'סיכום לועדה- הזנת נתונים'!R88)</f>
        <v/>
      </c>
      <c r="S88" s="91" t="str">
        <f>IF($C88="","",'סיכום לועדה- הזנת נתונים'!S88)</f>
        <v/>
      </c>
      <c r="T88" s="91" t="str">
        <f>IF($C88="","",'סיכום לועדה- הזנת נתונים'!T88)</f>
        <v/>
      </c>
      <c r="U88" s="91" t="str">
        <f>IF($C88="","",'סיכום לועדה- הזנת נתונים'!U88)</f>
        <v/>
      </c>
      <c r="V88" s="579" t="str">
        <f>IF($C88="","",'סיכום לועדה- הזנת נתונים'!V88)</f>
        <v/>
      </c>
      <c r="W88" s="84" t="str">
        <f t="shared" si="3"/>
        <v/>
      </c>
      <c r="X88" s="85" t="str">
        <f t="shared" si="4"/>
        <v/>
      </c>
      <c r="Y88" s="86" t="str">
        <f t="shared" si="5"/>
        <v/>
      </c>
      <c r="Z88" s="86" t="str">
        <f t="shared" si="6"/>
        <v/>
      </c>
      <c r="AA88" s="87" t="str">
        <f t="shared" si="8"/>
        <v/>
      </c>
      <c r="AX88" s="86" t="b">
        <f t="shared" si="7"/>
        <v>0</v>
      </c>
      <c r="AY88" s="88"/>
      <c r="AZ88" s="89">
        <f t="shared" si="9"/>
        <v>279168</v>
      </c>
    </row>
    <row r="89" spans="2:52" ht="16.5" hidden="1" thickBot="1" x14ac:dyDescent="0.25">
      <c r="B89" s="90" t="str">
        <f t="shared" si="0"/>
        <v/>
      </c>
      <c r="C89" s="91" t="str">
        <f>'סיכום לועדה- הזנת נתונים'!C89</f>
        <v/>
      </c>
      <c r="D89" s="91" t="str">
        <f>IF($C89="","",'סיכום לועדה- הזנת נתונים'!D89)</f>
        <v/>
      </c>
      <c r="E89" s="91" t="str">
        <f>IF($C89="","",'סיכום לועדה- הזנת נתונים'!E89)</f>
        <v/>
      </c>
      <c r="F89" s="91" t="str">
        <f>IF($C89="","",'סיכום לועדה- הזנת נתונים'!F89)</f>
        <v/>
      </c>
      <c r="G89" s="91" t="str">
        <f>IF($C89="","",'סיכום לועדה- הזנת נתונים'!G89)</f>
        <v/>
      </c>
      <c r="H89" s="91" t="str">
        <f>IF($C89="","",'סיכום לועדה- הזנת נתונים'!H89)</f>
        <v/>
      </c>
      <c r="I89" s="92" t="str">
        <f>IF($C89="","",'סיכום לועדה- הזנת נתונים'!I89)</f>
        <v/>
      </c>
      <c r="J89" s="92" t="str">
        <f>IF($C89="","",'סיכום לועדה- הזנת נתונים'!J89)</f>
        <v/>
      </c>
      <c r="K89" s="92" t="str">
        <f>IF($C89="","",'סיכום לועדה- הזנת נתונים'!K89)</f>
        <v/>
      </c>
      <c r="L89" s="92" t="str">
        <f>IF($C89="","",'סיכום לועדה- הזנת נתונים'!L89)</f>
        <v/>
      </c>
      <c r="M89" s="93" t="str">
        <f>IF($C89="","",'סיכום לועדה- הזנת נתונים'!M89)</f>
        <v/>
      </c>
      <c r="N89" s="94" t="str">
        <f>IF($C89="","",'סיכום לועדה- הזנת נתונים'!N89)</f>
        <v/>
      </c>
      <c r="O89" s="94" t="str">
        <f>IF($C89="","",'סיכום לועדה- הזנת נתונים'!O89)</f>
        <v/>
      </c>
      <c r="P89" s="94" t="str">
        <f>IF($C89="","",'סיכום לועדה- הזנת נתונים'!P89)</f>
        <v/>
      </c>
      <c r="Q89" s="94" t="str">
        <f>IF($C89="","",'סיכום לועדה- הזנת נתונים'!Q89)</f>
        <v/>
      </c>
      <c r="R89" s="91" t="str">
        <f>IF($C89="","",'סיכום לועדה- הזנת נתונים'!R89)</f>
        <v/>
      </c>
      <c r="S89" s="91" t="str">
        <f>IF($C89="","",'סיכום לועדה- הזנת נתונים'!S89)</f>
        <v/>
      </c>
      <c r="T89" s="91" t="str">
        <f>IF($C89="","",'סיכום לועדה- הזנת נתונים'!T89)</f>
        <v/>
      </c>
      <c r="U89" s="91" t="str">
        <f>IF($C89="","",'סיכום לועדה- הזנת נתונים'!U89)</f>
        <v/>
      </c>
      <c r="V89" s="579" t="str">
        <f>IF($C89="","",'סיכום לועדה- הזנת נתונים'!V89)</f>
        <v/>
      </c>
      <c r="W89" s="84" t="str">
        <f t="shared" si="3"/>
        <v/>
      </c>
      <c r="X89" s="85" t="str">
        <f t="shared" si="4"/>
        <v/>
      </c>
      <c r="Y89" s="86" t="str">
        <f t="shared" si="5"/>
        <v/>
      </c>
      <c r="Z89" s="86" t="str">
        <f t="shared" si="6"/>
        <v/>
      </c>
      <c r="AA89" s="87" t="str">
        <f t="shared" si="8"/>
        <v/>
      </c>
      <c r="AX89" s="86" t="b">
        <f t="shared" si="7"/>
        <v>0</v>
      </c>
      <c r="AY89" s="88"/>
      <c r="AZ89" s="89">
        <f t="shared" si="9"/>
        <v>279168</v>
      </c>
    </row>
    <row r="90" spans="2:52" ht="16.5" hidden="1" thickBot="1" x14ac:dyDescent="0.25">
      <c r="B90" s="90" t="str">
        <f t="shared" si="0"/>
        <v/>
      </c>
      <c r="C90" s="91" t="str">
        <f>'סיכום לועדה- הזנת נתונים'!C90</f>
        <v/>
      </c>
      <c r="D90" s="91" t="str">
        <f>IF($C90="","",'סיכום לועדה- הזנת נתונים'!D90)</f>
        <v/>
      </c>
      <c r="E90" s="91" t="str">
        <f>IF($C90="","",'סיכום לועדה- הזנת נתונים'!E90)</f>
        <v/>
      </c>
      <c r="F90" s="91" t="str">
        <f>IF($C90="","",'סיכום לועדה- הזנת נתונים'!F90)</f>
        <v/>
      </c>
      <c r="G90" s="91" t="str">
        <f>IF($C90="","",'סיכום לועדה- הזנת נתונים'!G90)</f>
        <v/>
      </c>
      <c r="H90" s="91" t="str">
        <f>IF($C90="","",'סיכום לועדה- הזנת נתונים'!H90)</f>
        <v/>
      </c>
      <c r="I90" s="92" t="str">
        <f>IF($C90="","",'סיכום לועדה- הזנת נתונים'!I90)</f>
        <v/>
      </c>
      <c r="J90" s="92" t="str">
        <f>IF($C90="","",'סיכום לועדה- הזנת נתונים'!J90)</f>
        <v/>
      </c>
      <c r="K90" s="92" t="str">
        <f>IF($C90="","",'סיכום לועדה- הזנת נתונים'!K90)</f>
        <v/>
      </c>
      <c r="L90" s="92" t="str">
        <f>IF($C90="","",'סיכום לועדה- הזנת נתונים'!L90)</f>
        <v/>
      </c>
      <c r="M90" s="93" t="str">
        <f>IF($C90="","",'סיכום לועדה- הזנת נתונים'!M90)</f>
        <v/>
      </c>
      <c r="N90" s="94" t="str">
        <f>IF($C90="","",'סיכום לועדה- הזנת נתונים'!N90)</f>
        <v/>
      </c>
      <c r="O90" s="94" t="str">
        <f>IF($C90="","",'סיכום לועדה- הזנת נתונים'!O90)</f>
        <v/>
      </c>
      <c r="P90" s="94" t="str">
        <f>IF($C90="","",'סיכום לועדה- הזנת נתונים'!P90)</f>
        <v/>
      </c>
      <c r="Q90" s="94" t="str">
        <f>IF($C90="","",'סיכום לועדה- הזנת נתונים'!Q90)</f>
        <v/>
      </c>
      <c r="R90" s="91" t="str">
        <f>IF($C90="","",'סיכום לועדה- הזנת נתונים'!R90)</f>
        <v/>
      </c>
      <c r="S90" s="91" t="str">
        <f>IF($C90="","",'סיכום לועדה- הזנת נתונים'!S90)</f>
        <v/>
      </c>
      <c r="T90" s="91" t="str">
        <f>IF($C90="","",'סיכום לועדה- הזנת נתונים'!T90)</f>
        <v/>
      </c>
      <c r="U90" s="91" t="str">
        <f>IF($C90="","",'סיכום לועדה- הזנת נתונים'!U90)</f>
        <v/>
      </c>
      <c r="V90" s="579" t="str">
        <f>IF($C90="","",'סיכום לועדה- הזנת נתונים'!V90)</f>
        <v/>
      </c>
      <c r="W90" s="84" t="str">
        <f t="shared" si="3"/>
        <v/>
      </c>
      <c r="X90" s="85" t="str">
        <f t="shared" si="4"/>
        <v/>
      </c>
      <c r="Y90" s="86" t="str">
        <f t="shared" si="5"/>
        <v/>
      </c>
      <c r="Z90" s="86" t="str">
        <f t="shared" si="6"/>
        <v/>
      </c>
      <c r="AA90" s="87" t="str">
        <f t="shared" si="8"/>
        <v/>
      </c>
      <c r="AX90" s="86" t="b">
        <f t="shared" si="7"/>
        <v>0</v>
      </c>
      <c r="AY90" s="88"/>
      <c r="AZ90" s="89">
        <f t="shared" si="9"/>
        <v>279168</v>
      </c>
    </row>
    <row r="91" spans="2:52" ht="16.5" hidden="1" thickBot="1" x14ac:dyDescent="0.25">
      <c r="B91" s="90" t="str">
        <f t="shared" si="0"/>
        <v/>
      </c>
      <c r="C91" s="91" t="str">
        <f>'סיכום לועדה- הזנת נתונים'!C91</f>
        <v/>
      </c>
      <c r="D91" s="91" t="str">
        <f>IF($C91="","",'סיכום לועדה- הזנת נתונים'!D91)</f>
        <v/>
      </c>
      <c r="E91" s="91" t="str">
        <f>IF($C91="","",'סיכום לועדה- הזנת נתונים'!E91)</f>
        <v/>
      </c>
      <c r="F91" s="91" t="str">
        <f>IF($C91="","",'סיכום לועדה- הזנת נתונים'!F91)</f>
        <v/>
      </c>
      <c r="G91" s="91" t="str">
        <f>IF($C91="","",'סיכום לועדה- הזנת נתונים'!G91)</f>
        <v/>
      </c>
      <c r="H91" s="91" t="str">
        <f>IF($C91="","",'סיכום לועדה- הזנת נתונים'!H91)</f>
        <v/>
      </c>
      <c r="I91" s="92" t="str">
        <f>IF($C91="","",'סיכום לועדה- הזנת נתונים'!I91)</f>
        <v/>
      </c>
      <c r="J91" s="92" t="str">
        <f>IF($C91="","",'סיכום לועדה- הזנת נתונים'!J91)</f>
        <v/>
      </c>
      <c r="K91" s="92" t="str">
        <f>IF($C91="","",'סיכום לועדה- הזנת נתונים'!K91)</f>
        <v/>
      </c>
      <c r="L91" s="92" t="str">
        <f>IF($C91="","",'סיכום לועדה- הזנת נתונים'!L91)</f>
        <v/>
      </c>
      <c r="M91" s="93" t="str">
        <f>IF($C91="","",'סיכום לועדה- הזנת נתונים'!M91)</f>
        <v/>
      </c>
      <c r="N91" s="94" t="str">
        <f>IF($C91="","",'סיכום לועדה- הזנת נתונים'!N91)</f>
        <v/>
      </c>
      <c r="O91" s="94" t="str">
        <f>IF($C91="","",'סיכום לועדה- הזנת נתונים'!O91)</f>
        <v/>
      </c>
      <c r="P91" s="94" t="str">
        <f>IF($C91="","",'סיכום לועדה- הזנת נתונים'!P91)</f>
        <v/>
      </c>
      <c r="Q91" s="94" t="str">
        <f>IF($C91="","",'סיכום לועדה- הזנת נתונים'!Q91)</f>
        <v/>
      </c>
      <c r="R91" s="91" t="str">
        <f>IF($C91="","",'סיכום לועדה- הזנת נתונים'!R91)</f>
        <v/>
      </c>
      <c r="S91" s="91" t="str">
        <f>IF($C91="","",'סיכום לועדה- הזנת נתונים'!S91)</f>
        <v/>
      </c>
      <c r="T91" s="91" t="str">
        <f>IF($C91="","",'סיכום לועדה- הזנת נתונים'!T91)</f>
        <v/>
      </c>
      <c r="U91" s="91" t="str">
        <f>IF($C91="","",'סיכום לועדה- הזנת נתונים'!U91)</f>
        <v/>
      </c>
      <c r="V91" s="579" t="str">
        <f>IF($C91="","",'סיכום לועדה- הזנת נתונים'!V91)</f>
        <v/>
      </c>
      <c r="W91" s="84" t="str">
        <f t="shared" si="3"/>
        <v/>
      </c>
      <c r="X91" s="85" t="str">
        <f t="shared" si="4"/>
        <v/>
      </c>
      <c r="Y91" s="86" t="str">
        <f t="shared" si="5"/>
        <v/>
      </c>
      <c r="Z91" s="86" t="str">
        <f t="shared" si="6"/>
        <v/>
      </c>
      <c r="AA91" s="87" t="str">
        <f t="shared" si="8"/>
        <v/>
      </c>
      <c r="AX91" s="86" t="b">
        <f t="shared" si="7"/>
        <v>0</v>
      </c>
      <c r="AY91" s="88"/>
      <c r="AZ91" s="89">
        <f t="shared" si="9"/>
        <v>279168</v>
      </c>
    </row>
    <row r="92" spans="2:52" ht="16.5" hidden="1" thickBot="1" x14ac:dyDescent="0.25">
      <c r="B92" s="90" t="str">
        <f t="shared" si="0"/>
        <v/>
      </c>
      <c r="C92" s="91" t="str">
        <f>'סיכום לועדה- הזנת נתונים'!C92</f>
        <v/>
      </c>
      <c r="D92" s="91" t="str">
        <f>IF($C92="","",'סיכום לועדה- הזנת נתונים'!D92)</f>
        <v/>
      </c>
      <c r="E92" s="91" t="str">
        <f>IF($C92="","",'סיכום לועדה- הזנת נתונים'!E92)</f>
        <v/>
      </c>
      <c r="F92" s="91" t="str">
        <f>IF($C92="","",'סיכום לועדה- הזנת נתונים'!F92)</f>
        <v/>
      </c>
      <c r="G92" s="91" t="str">
        <f>IF($C92="","",'סיכום לועדה- הזנת נתונים'!G92)</f>
        <v/>
      </c>
      <c r="H92" s="91" t="str">
        <f>IF($C92="","",'סיכום לועדה- הזנת נתונים'!H92)</f>
        <v/>
      </c>
      <c r="I92" s="92" t="str">
        <f>IF($C92="","",'סיכום לועדה- הזנת נתונים'!I92)</f>
        <v/>
      </c>
      <c r="J92" s="92" t="str">
        <f>IF($C92="","",'סיכום לועדה- הזנת נתונים'!J92)</f>
        <v/>
      </c>
      <c r="K92" s="92" t="str">
        <f>IF($C92="","",'סיכום לועדה- הזנת נתונים'!K92)</f>
        <v/>
      </c>
      <c r="L92" s="92" t="str">
        <f>IF($C92="","",'סיכום לועדה- הזנת נתונים'!L92)</f>
        <v/>
      </c>
      <c r="M92" s="93" t="str">
        <f>IF($C92="","",'סיכום לועדה- הזנת נתונים'!M92)</f>
        <v/>
      </c>
      <c r="N92" s="94" t="str">
        <f>IF($C92="","",'סיכום לועדה- הזנת נתונים'!N92)</f>
        <v/>
      </c>
      <c r="O92" s="94" t="str">
        <f>IF($C92="","",'סיכום לועדה- הזנת נתונים'!O92)</f>
        <v/>
      </c>
      <c r="P92" s="94" t="str">
        <f>IF($C92="","",'סיכום לועדה- הזנת נתונים'!P92)</f>
        <v/>
      </c>
      <c r="Q92" s="94" t="str">
        <f>IF($C92="","",'סיכום לועדה- הזנת נתונים'!Q92)</f>
        <v/>
      </c>
      <c r="R92" s="91" t="str">
        <f>IF($C92="","",'סיכום לועדה- הזנת נתונים'!R92)</f>
        <v/>
      </c>
      <c r="S92" s="91" t="str">
        <f>IF($C92="","",'סיכום לועדה- הזנת נתונים'!S92)</f>
        <v/>
      </c>
      <c r="T92" s="91" t="str">
        <f>IF($C92="","",'סיכום לועדה- הזנת נתונים'!T92)</f>
        <v/>
      </c>
      <c r="U92" s="91" t="str">
        <f>IF($C92="","",'סיכום לועדה- הזנת נתונים'!U92)</f>
        <v/>
      </c>
      <c r="V92" s="579" t="str">
        <f>IF($C92="","",'סיכום לועדה- הזנת נתונים'!V92)</f>
        <v/>
      </c>
      <c r="W92" s="84" t="str">
        <f t="shared" si="3"/>
        <v/>
      </c>
      <c r="X92" s="85" t="str">
        <f t="shared" si="4"/>
        <v/>
      </c>
      <c r="Y92" s="86" t="str">
        <f t="shared" si="5"/>
        <v/>
      </c>
      <c r="Z92" s="86" t="str">
        <f t="shared" si="6"/>
        <v/>
      </c>
      <c r="AA92" s="87" t="str">
        <f t="shared" si="8"/>
        <v/>
      </c>
      <c r="AX92" s="86" t="b">
        <f t="shared" si="7"/>
        <v>0</v>
      </c>
      <c r="AY92" s="88"/>
      <c r="AZ92" s="89">
        <f t="shared" si="9"/>
        <v>279168</v>
      </c>
    </row>
    <row r="93" spans="2:52" ht="16.5" hidden="1" thickBot="1" x14ac:dyDescent="0.25">
      <c r="B93" s="90" t="str">
        <f t="shared" si="0"/>
        <v/>
      </c>
      <c r="C93" s="91" t="str">
        <f>'סיכום לועדה- הזנת נתונים'!C93</f>
        <v/>
      </c>
      <c r="D93" s="91" t="str">
        <f>IF($C93="","",'סיכום לועדה- הזנת נתונים'!D93)</f>
        <v/>
      </c>
      <c r="E93" s="91" t="str">
        <f>IF($C93="","",'סיכום לועדה- הזנת נתונים'!E93)</f>
        <v/>
      </c>
      <c r="F93" s="91" t="str">
        <f>IF($C93="","",'סיכום לועדה- הזנת נתונים'!F93)</f>
        <v/>
      </c>
      <c r="G93" s="91" t="str">
        <f>IF($C93="","",'סיכום לועדה- הזנת נתונים'!G93)</f>
        <v/>
      </c>
      <c r="H93" s="91" t="str">
        <f>IF($C93="","",'סיכום לועדה- הזנת נתונים'!H93)</f>
        <v/>
      </c>
      <c r="I93" s="92" t="str">
        <f>IF($C93="","",'סיכום לועדה- הזנת נתונים'!I93)</f>
        <v/>
      </c>
      <c r="J93" s="92" t="str">
        <f>IF($C93="","",'סיכום לועדה- הזנת נתונים'!J93)</f>
        <v/>
      </c>
      <c r="K93" s="92" t="str">
        <f>IF($C93="","",'סיכום לועדה- הזנת נתונים'!K93)</f>
        <v/>
      </c>
      <c r="L93" s="92" t="str">
        <f>IF($C93="","",'סיכום לועדה- הזנת נתונים'!L93)</f>
        <v/>
      </c>
      <c r="M93" s="93" t="str">
        <f>IF($C93="","",'סיכום לועדה- הזנת נתונים'!M93)</f>
        <v/>
      </c>
      <c r="N93" s="94" t="str">
        <f>IF($C93="","",'סיכום לועדה- הזנת נתונים'!N93)</f>
        <v/>
      </c>
      <c r="O93" s="94" t="str">
        <f>IF($C93="","",'סיכום לועדה- הזנת נתונים'!O93)</f>
        <v/>
      </c>
      <c r="P93" s="94" t="str">
        <f>IF($C93="","",'סיכום לועדה- הזנת נתונים'!P93)</f>
        <v/>
      </c>
      <c r="Q93" s="94" t="str">
        <f>IF($C93="","",'סיכום לועדה- הזנת נתונים'!Q93)</f>
        <v/>
      </c>
      <c r="R93" s="91" t="str">
        <f>IF($C93="","",'סיכום לועדה- הזנת נתונים'!R93)</f>
        <v/>
      </c>
      <c r="S93" s="91" t="str">
        <f>IF($C93="","",'סיכום לועדה- הזנת נתונים'!S93)</f>
        <v/>
      </c>
      <c r="T93" s="91" t="str">
        <f>IF($C93="","",'סיכום לועדה- הזנת נתונים'!T93)</f>
        <v/>
      </c>
      <c r="U93" s="91" t="str">
        <f>IF($C93="","",'סיכום לועדה- הזנת נתונים'!U93)</f>
        <v/>
      </c>
      <c r="V93" s="579" t="str">
        <f>IF($C93="","",'סיכום לועדה- הזנת נתונים'!V93)</f>
        <v/>
      </c>
      <c r="W93" s="84" t="str">
        <f t="shared" si="3"/>
        <v/>
      </c>
      <c r="X93" s="85" t="str">
        <f t="shared" si="4"/>
        <v/>
      </c>
      <c r="Y93" s="86" t="str">
        <f t="shared" si="5"/>
        <v/>
      </c>
      <c r="Z93" s="86" t="str">
        <f t="shared" si="6"/>
        <v/>
      </c>
      <c r="AA93" s="87" t="str">
        <f t="shared" si="8"/>
        <v/>
      </c>
      <c r="AX93" s="86" t="b">
        <f t="shared" si="7"/>
        <v>0</v>
      </c>
      <c r="AY93" s="88"/>
      <c r="AZ93" s="89">
        <f t="shared" si="9"/>
        <v>279168</v>
      </c>
    </row>
    <row r="94" spans="2:52" ht="16.5" hidden="1" thickBot="1" x14ac:dyDescent="0.25">
      <c r="B94" s="90" t="str">
        <f t="shared" si="0"/>
        <v/>
      </c>
      <c r="C94" s="91" t="str">
        <f>'סיכום לועדה- הזנת נתונים'!C94</f>
        <v/>
      </c>
      <c r="D94" s="91" t="str">
        <f>IF($C94="","",'סיכום לועדה- הזנת נתונים'!D94)</f>
        <v/>
      </c>
      <c r="E94" s="91" t="str">
        <f>IF($C94="","",'סיכום לועדה- הזנת נתונים'!E94)</f>
        <v/>
      </c>
      <c r="F94" s="91" t="str">
        <f>IF($C94="","",'סיכום לועדה- הזנת נתונים'!F94)</f>
        <v/>
      </c>
      <c r="G94" s="91" t="str">
        <f>IF($C94="","",'סיכום לועדה- הזנת נתונים'!G94)</f>
        <v/>
      </c>
      <c r="H94" s="91" t="str">
        <f>IF($C94="","",'סיכום לועדה- הזנת נתונים'!H94)</f>
        <v/>
      </c>
      <c r="I94" s="92" t="str">
        <f>IF($C94="","",'סיכום לועדה- הזנת נתונים'!I94)</f>
        <v/>
      </c>
      <c r="J94" s="92" t="str">
        <f>IF($C94="","",'סיכום לועדה- הזנת נתונים'!J94)</f>
        <v/>
      </c>
      <c r="K94" s="92" t="str">
        <f>IF($C94="","",'סיכום לועדה- הזנת נתונים'!K94)</f>
        <v/>
      </c>
      <c r="L94" s="92" t="str">
        <f>IF($C94="","",'סיכום לועדה- הזנת נתונים'!L94)</f>
        <v/>
      </c>
      <c r="M94" s="93" t="str">
        <f>IF($C94="","",'סיכום לועדה- הזנת נתונים'!M94)</f>
        <v/>
      </c>
      <c r="N94" s="94" t="str">
        <f>IF($C94="","",'סיכום לועדה- הזנת נתונים'!N94)</f>
        <v/>
      </c>
      <c r="O94" s="94" t="str">
        <f>IF($C94="","",'סיכום לועדה- הזנת נתונים'!O94)</f>
        <v/>
      </c>
      <c r="P94" s="94" t="str">
        <f>IF($C94="","",'סיכום לועדה- הזנת נתונים'!P94)</f>
        <v/>
      </c>
      <c r="Q94" s="94" t="str">
        <f>IF($C94="","",'סיכום לועדה- הזנת נתונים'!Q94)</f>
        <v/>
      </c>
      <c r="R94" s="91" t="str">
        <f>IF($C94="","",'סיכום לועדה- הזנת נתונים'!R94)</f>
        <v/>
      </c>
      <c r="S94" s="91" t="str">
        <f>IF($C94="","",'סיכום לועדה- הזנת נתונים'!S94)</f>
        <v/>
      </c>
      <c r="T94" s="91" t="str">
        <f>IF($C94="","",'סיכום לועדה- הזנת נתונים'!T94)</f>
        <v/>
      </c>
      <c r="U94" s="91" t="str">
        <f>IF($C94="","",'סיכום לועדה- הזנת נתונים'!U94)</f>
        <v/>
      </c>
      <c r="V94" s="579" t="str">
        <f>IF($C94="","",'סיכום לועדה- הזנת נתונים'!V94)</f>
        <v/>
      </c>
      <c r="W94" s="84" t="str">
        <f t="shared" si="3"/>
        <v/>
      </c>
      <c r="X94" s="85" t="str">
        <f t="shared" si="4"/>
        <v/>
      </c>
      <c r="Y94" s="86" t="str">
        <f t="shared" si="5"/>
        <v/>
      </c>
      <c r="Z94" s="86" t="str">
        <f t="shared" si="6"/>
        <v/>
      </c>
      <c r="AA94" s="87" t="str">
        <f t="shared" si="8"/>
        <v/>
      </c>
      <c r="AX94" s="86" t="b">
        <f t="shared" si="7"/>
        <v>0</v>
      </c>
      <c r="AY94" s="88"/>
      <c r="AZ94" s="89">
        <f t="shared" si="9"/>
        <v>279168</v>
      </c>
    </row>
    <row r="95" spans="2:52" ht="16.5" hidden="1" thickBot="1" x14ac:dyDescent="0.25">
      <c r="B95" s="90" t="str">
        <f t="shared" ref="B95:B130" si="10">IF(C95="","",ROW()-30)</f>
        <v/>
      </c>
      <c r="C95" s="91" t="str">
        <f>'סיכום לועדה- הזנת נתונים'!C95</f>
        <v/>
      </c>
      <c r="D95" s="91" t="str">
        <f>IF($C95="","",'סיכום לועדה- הזנת נתונים'!D95)</f>
        <v/>
      </c>
      <c r="E95" s="91" t="str">
        <f>IF($C95="","",'סיכום לועדה- הזנת נתונים'!E95)</f>
        <v/>
      </c>
      <c r="F95" s="91" t="str">
        <f>IF($C95="","",'סיכום לועדה- הזנת נתונים'!F95)</f>
        <v/>
      </c>
      <c r="G95" s="91" t="str">
        <f>IF($C95="","",'סיכום לועדה- הזנת נתונים'!G95)</f>
        <v/>
      </c>
      <c r="H95" s="91" t="str">
        <f>IF($C95="","",'סיכום לועדה- הזנת נתונים'!H95)</f>
        <v/>
      </c>
      <c r="I95" s="92" t="str">
        <f>IF($C95="","",'סיכום לועדה- הזנת נתונים'!I95)</f>
        <v/>
      </c>
      <c r="J95" s="92" t="str">
        <f>IF($C95="","",'סיכום לועדה- הזנת נתונים'!J95)</f>
        <v/>
      </c>
      <c r="K95" s="92" t="str">
        <f>IF($C95="","",'סיכום לועדה- הזנת נתונים'!K95)</f>
        <v/>
      </c>
      <c r="L95" s="92" t="str">
        <f>IF($C95="","",'סיכום לועדה- הזנת נתונים'!L95)</f>
        <v/>
      </c>
      <c r="M95" s="93" t="str">
        <f>IF($C95="","",'סיכום לועדה- הזנת נתונים'!M95)</f>
        <v/>
      </c>
      <c r="N95" s="94" t="str">
        <f>IF($C95="","",'סיכום לועדה- הזנת נתונים'!N95)</f>
        <v/>
      </c>
      <c r="O95" s="94" t="str">
        <f>IF($C95="","",'סיכום לועדה- הזנת נתונים'!O95)</f>
        <v/>
      </c>
      <c r="P95" s="94" t="str">
        <f>IF($C95="","",'סיכום לועדה- הזנת נתונים'!P95)</f>
        <v/>
      </c>
      <c r="Q95" s="94" t="str">
        <f>IF($C95="","",'סיכום לועדה- הזנת נתונים'!Q95)</f>
        <v/>
      </c>
      <c r="R95" s="91" t="str">
        <f>IF($C95="","",'סיכום לועדה- הזנת נתונים'!R95)</f>
        <v/>
      </c>
      <c r="S95" s="91" t="str">
        <f>IF($C95="","",'סיכום לועדה- הזנת נתונים'!S95)</f>
        <v/>
      </c>
      <c r="T95" s="91" t="str">
        <f>IF($C95="","",'סיכום לועדה- הזנת נתונים'!T95)</f>
        <v/>
      </c>
      <c r="U95" s="91" t="str">
        <f>IF($C95="","",'סיכום לועדה- הזנת נתונים'!U95)</f>
        <v/>
      </c>
      <c r="V95" s="579" t="str">
        <f>IF($C95="","",'סיכום לועדה- הזנת נתונים'!V95)</f>
        <v/>
      </c>
      <c r="W95" s="84" t="str">
        <f t="shared" si="3"/>
        <v/>
      </c>
      <c r="X95" s="85" t="str">
        <f t="shared" si="4"/>
        <v/>
      </c>
      <c r="Y95" s="86" t="str">
        <f t="shared" si="5"/>
        <v/>
      </c>
      <c r="Z95" s="86" t="str">
        <f t="shared" si="6"/>
        <v/>
      </c>
      <c r="AA95" s="87" t="str">
        <f t="shared" ref="AA95:AA131" si="11">IF(C95="","",Q95/$C$2)</f>
        <v/>
      </c>
      <c r="AX95" s="86" t="b">
        <f t="shared" si="7"/>
        <v>0</v>
      </c>
      <c r="AY95" s="88"/>
      <c r="AZ95" s="89">
        <f t="shared" ref="AZ95:AZ131" si="12">$C$2</f>
        <v>279168</v>
      </c>
    </row>
    <row r="96" spans="2:52" ht="16.5" hidden="1" thickBot="1" x14ac:dyDescent="0.25">
      <c r="B96" s="90" t="str">
        <f t="shared" si="10"/>
        <v/>
      </c>
      <c r="C96" s="91" t="str">
        <f>'סיכום לועדה- הזנת נתונים'!C96</f>
        <v/>
      </c>
      <c r="D96" s="91" t="str">
        <f>IF($C96="","",'סיכום לועדה- הזנת נתונים'!D96)</f>
        <v/>
      </c>
      <c r="E96" s="91" t="str">
        <f>IF($C96="","",'סיכום לועדה- הזנת נתונים'!E96)</f>
        <v/>
      </c>
      <c r="F96" s="91" t="str">
        <f>IF($C96="","",'סיכום לועדה- הזנת נתונים'!F96)</f>
        <v/>
      </c>
      <c r="G96" s="91" t="str">
        <f>IF($C96="","",'סיכום לועדה- הזנת נתונים'!G96)</f>
        <v/>
      </c>
      <c r="H96" s="91" t="str">
        <f>IF($C96="","",'סיכום לועדה- הזנת נתונים'!H96)</f>
        <v/>
      </c>
      <c r="I96" s="92" t="str">
        <f>IF($C96="","",'סיכום לועדה- הזנת נתונים'!I96)</f>
        <v/>
      </c>
      <c r="J96" s="92" t="str">
        <f>IF($C96="","",'סיכום לועדה- הזנת נתונים'!J96)</f>
        <v/>
      </c>
      <c r="K96" s="92" t="str">
        <f>IF($C96="","",'סיכום לועדה- הזנת נתונים'!K96)</f>
        <v/>
      </c>
      <c r="L96" s="92" t="str">
        <f>IF($C96="","",'סיכום לועדה- הזנת נתונים'!L96)</f>
        <v/>
      </c>
      <c r="M96" s="93" t="str">
        <f>IF($C96="","",'סיכום לועדה- הזנת נתונים'!M96)</f>
        <v/>
      </c>
      <c r="N96" s="94" t="str">
        <f>IF($C96="","",'סיכום לועדה- הזנת נתונים'!N96)</f>
        <v/>
      </c>
      <c r="O96" s="94" t="str">
        <f>IF($C96="","",'סיכום לועדה- הזנת נתונים'!O96)</f>
        <v/>
      </c>
      <c r="P96" s="94" t="str">
        <f>IF($C96="","",'סיכום לועדה- הזנת נתונים'!P96)</f>
        <v/>
      </c>
      <c r="Q96" s="94" t="str">
        <f>IF($C96="","",'סיכום לועדה- הזנת נתונים'!Q96)</f>
        <v/>
      </c>
      <c r="R96" s="91" t="str">
        <f>IF($C96="","",'סיכום לועדה- הזנת נתונים'!R96)</f>
        <v/>
      </c>
      <c r="S96" s="91" t="str">
        <f>IF($C96="","",'סיכום לועדה- הזנת נתונים'!S96)</f>
        <v/>
      </c>
      <c r="T96" s="91" t="str">
        <f>IF($C96="","",'סיכום לועדה- הזנת נתונים'!T96)</f>
        <v/>
      </c>
      <c r="U96" s="91" t="str">
        <f>IF($C96="","",'סיכום לועדה- הזנת נתונים'!U96)</f>
        <v/>
      </c>
      <c r="V96" s="579" t="str">
        <f>IF($C96="","",'סיכום לועדה- הזנת נתונים'!V96)</f>
        <v/>
      </c>
      <c r="W96" s="84" t="str">
        <f t="shared" ref="W96:W131" si="13">IF($C96="","",L96-I96)</f>
        <v/>
      </c>
      <c r="X96" s="85" t="str">
        <f t="shared" ref="X96:X131" si="14">IF($C96="","",IFERROR(Q96/I96-1,0))</f>
        <v/>
      </c>
      <c r="Y96" s="86" t="str">
        <f t="shared" ref="Y96:Y130" si="15">IF($C96="","",IF(ABS(W96)&gt;=$Y$29,"הצג חריגים","הצג לא חריגים"))</f>
        <v/>
      </c>
      <c r="Z96" s="86" t="str">
        <f t="shared" ref="Z96:Z130" si="16">IF($C96="","",IF(ABS(X96)&gt;=$Z$29,"הצג חריגים","הצג לא חריגים"))</f>
        <v/>
      </c>
      <c r="AA96" s="87" t="str">
        <f t="shared" si="11"/>
        <v/>
      </c>
      <c r="AX96" s="86" t="b">
        <f t="shared" ref="AX96:AX131" si="17">C96&lt;&gt;""</f>
        <v>0</v>
      </c>
      <c r="AY96" s="88"/>
      <c r="AZ96" s="89">
        <f t="shared" si="12"/>
        <v>279168</v>
      </c>
    </row>
    <row r="97" spans="2:52" ht="16.5" hidden="1" thickBot="1" x14ac:dyDescent="0.25">
      <c r="B97" s="90" t="str">
        <f t="shared" si="10"/>
        <v/>
      </c>
      <c r="C97" s="91" t="str">
        <f>'סיכום לועדה- הזנת נתונים'!C97</f>
        <v/>
      </c>
      <c r="D97" s="91" t="str">
        <f>IF($C97="","",'סיכום לועדה- הזנת נתונים'!D97)</f>
        <v/>
      </c>
      <c r="E97" s="91" t="str">
        <f>IF($C97="","",'סיכום לועדה- הזנת נתונים'!E97)</f>
        <v/>
      </c>
      <c r="F97" s="91" t="str">
        <f>IF($C97="","",'סיכום לועדה- הזנת נתונים'!F97)</f>
        <v/>
      </c>
      <c r="G97" s="91" t="str">
        <f>IF($C97="","",'סיכום לועדה- הזנת נתונים'!G97)</f>
        <v/>
      </c>
      <c r="H97" s="91" t="str">
        <f>IF($C97="","",'סיכום לועדה- הזנת נתונים'!H97)</f>
        <v/>
      </c>
      <c r="I97" s="92" t="str">
        <f>IF($C97="","",'סיכום לועדה- הזנת נתונים'!I97)</f>
        <v/>
      </c>
      <c r="J97" s="92" t="str">
        <f>IF($C97="","",'סיכום לועדה- הזנת נתונים'!J97)</f>
        <v/>
      </c>
      <c r="K97" s="92" t="str">
        <f>IF($C97="","",'סיכום לועדה- הזנת נתונים'!K97)</f>
        <v/>
      </c>
      <c r="L97" s="92" t="str">
        <f>IF($C97="","",'סיכום לועדה- הזנת נתונים'!L97)</f>
        <v/>
      </c>
      <c r="M97" s="93" t="str">
        <f>IF($C97="","",'סיכום לועדה- הזנת נתונים'!M97)</f>
        <v/>
      </c>
      <c r="N97" s="94" t="str">
        <f>IF($C97="","",'סיכום לועדה- הזנת נתונים'!N97)</f>
        <v/>
      </c>
      <c r="O97" s="94" t="str">
        <f>IF($C97="","",'סיכום לועדה- הזנת נתונים'!O97)</f>
        <v/>
      </c>
      <c r="P97" s="94" t="str">
        <f>IF($C97="","",'סיכום לועדה- הזנת נתונים'!P97)</f>
        <v/>
      </c>
      <c r="Q97" s="94" t="str">
        <f>IF($C97="","",'סיכום לועדה- הזנת נתונים'!Q97)</f>
        <v/>
      </c>
      <c r="R97" s="91" t="str">
        <f>IF($C97="","",'סיכום לועדה- הזנת נתונים'!R97)</f>
        <v/>
      </c>
      <c r="S97" s="91" t="str">
        <f>IF($C97="","",'סיכום לועדה- הזנת נתונים'!S97)</f>
        <v/>
      </c>
      <c r="T97" s="91" t="str">
        <f>IF($C97="","",'סיכום לועדה- הזנת נתונים'!T97)</f>
        <v/>
      </c>
      <c r="U97" s="91" t="str">
        <f>IF($C97="","",'סיכום לועדה- הזנת נתונים'!U97)</f>
        <v/>
      </c>
      <c r="V97" s="579" t="str">
        <f>IF($C97="","",'סיכום לועדה- הזנת נתונים'!V97)</f>
        <v/>
      </c>
      <c r="W97" s="84" t="str">
        <f t="shared" si="13"/>
        <v/>
      </c>
      <c r="X97" s="85" t="str">
        <f t="shared" si="14"/>
        <v/>
      </c>
      <c r="Y97" s="86" t="str">
        <f t="shared" si="15"/>
        <v/>
      </c>
      <c r="Z97" s="86" t="str">
        <f t="shared" si="16"/>
        <v/>
      </c>
      <c r="AA97" s="87" t="str">
        <f t="shared" si="11"/>
        <v/>
      </c>
      <c r="AX97" s="86" t="b">
        <f t="shared" si="17"/>
        <v>0</v>
      </c>
      <c r="AY97" s="88"/>
      <c r="AZ97" s="89">
        <f t="shared" si="12"/>
        <v>279168</v>
      </c>
    </row>
    <row r="98" spans="2:52" ht="16.5" hidden="1" thickBot="1" x14ac:dyDescent="0.25">
      <c r="B98" s="90" t="str">
        <f t="shared" si="10"/>
        <v/>
      </c>
      <c r="C98" s="91" t="str">
        <f>'סיכום לועדה- הזנת נתונים'!C98</f>
        <v/>
      </c>
      <c r="D98" s="91" t="str">
        <f>IF($C98="","",'סיכום לועדה- הזנת נתונים'!D98)</f>
        <v/>
      </c>
      <c r="E98" s="91" t="str">
        <f>IF($C98="","",'סיכום לועדה- הזנת נתונים'!E98)</f>
        <v/>
      </c>
      <c r="F98" s="91" t="str">
        <f>IF($C98="","",'סיכום לועדה- הזנת נתונים'!F98)</f>
        <v/>
      </c>
      <c r="G98" s="91" t="str">
        <f>IF($C98="","",'סיכום לועדה- הזנת נתונים'!G98)</f>
        <v/>
      </c>
      <c r="H98" s="91" t="str">
        <f>IF($C98="","",'סיכום לועדה- הזנת נתונים'!H98)</f>
        <v/>
      </c>
      <c r="I98" s="92" t="str">
        <f>IF($C98="","",'סיכום לועדה- הזנת נתונים'!I98)</f>
        <v/>
      </c>
      <c r="J98" s="92" t="str">
        <f>IF($C98="","",'סיכום לועדה- הזנת נתונים'!J98)</f>
        <v/>
      </c>
      <c r="K98" s="92" t="str">
        <f>IF($C98="","",'סיכום לועדה- הזנת נתונים'!K98)</f>
        <v/>
      </c>
      <c r="L98" s="92" t="str">
        <f>IF($C98="","",'סיכום לועדה- הזנת נתונים'!L98)</f>
        <v/>
      </c>
      <c r="M98" s="93" t="str">
        <f>IF($C98="","",'סיכום לועדה- הזנת נתונים'!M98)</f>
        <v/>
      </c>
      <c r="N98" s="94" t="str">
        <f>IF($C98="","",'סיכום לועדה- הזנת נתונים'!N98)</f>
        <v/>
      </c>
      <c r="O98" s="94" t="str">
        <f>IF($C98="","",'סיכום לועדה- הזנת נתונים'!O98)</f>
        <v/>
      </c>
      <c r="P98" s="94" t="str">
        <f>IF($C98="","",'סיכום לועדה- הזנת נתונים'!P98)</f>
        <v/>
      </c>
      <c r="Q98" s="94" t="str">
        <f>IF($C98="","",'סיכום לועדה- הזנת נתונים'!Q98)</f>
        <v/>
      </c>
      <c r="R98" s="91" t="str">
        <f>IF($C98="","",'סיכום לועדה- הזנת נתונים'!R98)</f>
        <v/>
      </c>
      <c r="S98" s="91" t="str">
        <f>IF($C98="","",'סיכום לועדה- הזנת נתונים'!S98)</f>
        <v/>
      </c>
      <c r="T98" s="91" t="str">
        <f>IF($C98="","",'סיכום לועדה- הזנת נתונים'!T98)</f>
        <v/>
      </c>
      <c r="U98" s="91" t="str">
        <f>IF($C98="","",'סיכום לועדה- הזנת נתונים'!U98)</f>
        <v/>
      </c>
      <c r="V98" s="579" t="str">
        <f>IF($C98="","",'סיכום לועדה- הזנת נתונים'!V98)</f>
        <v/>
      </c>
      <c r="W98" s="84" t="str">
        <f t="shared" si="13"/>
        <v/>
      </c>
      <c r="X98" s="85" t="str">
        <f t="shared" si="14"/>
        <v/>
      </c>
      <c r="Y98" s="86" t="str">
        <f t="shared" si="15"/>
        <v/>
      </c>
      <c r="Z98" s="86" t="str">
        <f t="shared" si="16"/>
        <v/>
      </c>
      <c r="AA98" s="87" t="str">
        <f t="shared" si="11"/>
        <v/>
      </c>
      <c r="AX98" s="86" t="b">
        <f t="shared" si="17"/>
        <v>0</v>
      </c>
      <c r="AY98" s="88"/>
      <c r="AZ98" s="89">
        <f t="shared" si="12"/>
        <v>279168</v>
      </c>
    </row>
    <row r="99" spans="2:52" ht="16.5" hidden="1" thickBot="1" x14ac:dyDescent="0.25">
      <c r="B99" s="90" t="str">
        <f t="shared" si="10"/>
        <v/>
      </c>
      <c r="C99" s="91" t="str">
        <f>'סיכום לועדה- הזנת נתונים'!C99</f>
        <v/>
      </c>
      <c r="D99" s="91" t="str">
        <f>IF($C99="","",'סיכום לועדה- הזנת נתונים'!D99)</f>
        <v/>
      </c>
      <c r="E99" s="91" t="str">
        <f>IF($C99="","",'סיכום לועדה- הזנת נתונים'!E99)</f>
        <v/>
      </c>
      <c r="F99" s="91" t="str">
        <f>IF($C99="","",'סיכום לועדה- הזנת נתונים'!F99)</f>
        <v/>
      </c>
      <c r="G99" s="91" t="str">
        <f>IF($C99="","",'סיכום לועדה- הזנת נתונים'!G99)</f>
        <v/>
      </c>
      <c r="H99" s="91" t="str">
        <f>IF($C99="","",'סיכום לועדה- הזנת נתונים'!H99)</f>
        <v/>
      </c>
      <c r="I99" s="92" t="str">
        <f>IF($C99="","",'סיכום לועדה- הזנת נתונים'!I99)</f>
        <v/>
      </c>
      <c r="J99" s="92" t="str">
        <f>IF($C99="","",'סיכום לועדה- הזנת נתונים'!J99)</f>
        <v/>
      </c>
      <c r="K99" s="92" t="str">
        <f>IF($C99="","",'סיכום לועדה- הזנת נתונים'!K99)</f>
        <v/>
      </c>
      <c r="L99" s="92" t="str">
        <f>IF($C99="","",'סיכום לועדה- הזנת נתונים'!L99)</f>
        <v/>
      </c>
      <c r="M99" s="93" t="str">
        <f>IF($C99="","",'סיכום לועדה- הזנת נתונים'!M99)</f>
        <v/>
      </c>
      <c r="N99" s="94" t="str">
        <f>IF($C99="","",'סיכום לועדה- הזנת נתונים'!N99)</f>
        <v/>
      </c>
      <c r="O99" s="94" t="str">
        <f>IF($C99="","",'סיכום לועדה- הזנת נתונים'!O99)</f>
        <v/>
      </c>
      <c r="P99" s="94" t="str">
        <f>IF($C99="","",'סיכום לועדה- הזנת נתונים'!P99)</f>
        <v/>
      </c>
      <c r="Q99" s="94" t="str">
        <f>IF($C99="","",'סיכום לועדה- הזנת נתונים'!Q99)</f>
        <v/>
      </c>
      <c r="R99" s="91" t="str">
        <f>IF($C99="","",'סיכום לועדה- הזנת נתונים'!R99)</f>
        <v/>
      </c>
      <c r="S99" s="91" t="str">
        <f>IF($C99="","",'סיכום לועדה- הזנת נתונים'!S99)</f>
        <v/>
      </c>
      <c r="T99" s="91" t="str">
        <f>IF($C99="","",'סיכום לועדה- הזנת נתונים'!T99)</f>
        <v/>
      </c>
      <c r="U99" s="91" t="str">
        <f>IF($C99="","",'סיכום לועדה- הזנת נתונים'!U99)</f>
        <v/>
      </c>
      <c r="V99" s="579" t="str">
        <f>IF($C99="","",'סיכום לועדה- הזנת נתונים'!V99)</f>
        <v/>
      </c>
      <c r="W99" s="84" t="str">
        <f t="shared" si="13"/>
        <v/>
      </c>
      <c r="X99" s="85" t="str">
        <f t="shared" si="14"/>
        <v/>
      </c>
      <c r="Y99" s="86" t="str">
        <f t="shared" si="15"/>
        <v/>
      </c>
      <c r="Z99" s="86" t="str">
        <f t="shared" si="16"/>
        <v/>
      </c>
      <c r="AA99" s="87" t="str">
        <f t="shared" si="11"/>
        <v/>
      </c>
      <c r="AX99" s="86" t="b">
        <f t="shared" si="17"/>
        <v>0</v>
      </c>
      <c r="AY99" s="88"/>
      <c r="AZ99" s="89">
        <f t="shared" si="12"/>
        <v>279168</v>
      </c>
    </row>
    <row r="100" spans="2:52" ht="16.5" hidden="1" thickBot="1" x14ac:dyDescent="0.25">
      <c r="B100" s="90" t="str">
        <f t="shared" si="10"/>
        <v/>
      </c>
      <c r="C100" s="91" t="str">
        <f>'סיכום לועדה- הזנת נתונים'!C100</f>
        <v/>
      </c>
      <c r="D100" s="91" t="str">
        <f>IF($C100="","",'סיכום לועדה- הזנת נתונים'!D100)</f>
        <v/>
      </c>
      <c r="E100" s="91" t="str">
        <f>IF($C100="","",'סיכום לועדה- הזנת נתונים'!E100)</f>
        <v/>
      </c>
      <c r="F100" s="91" t="str">
        <f>IF($C100="","",'סיכום לועדה- הזנת נתונים'!F100)</f>
        <v/>
      </c>
      <c r="G100" s="91" t="str">
        <f>IF($C100="","",'סיכום לועדה- הזנת נתונים'!G100)</f>
        <v/>
      </c>
      <c r="H100" s="91" t="str">
        <f>IF($C100="","",'סיכום לועדה- הזנת נתונים'!H100)</f>
        <v/>
      </c>
      <c r="I100" s="92" t="str">
        <f>IF($C100="","",'סיכום לועדה- הזנת נתונים'!I100)</f>
        <v/>
      </c>
      <c r="J100" s="92" t="str">
        <f>IF($C100="","",'סיכום לועדה- הזנת נתונים'!J100)</f>
        <v/>
      </c>
      <c r="K100" s="92" t="str">
        <f>IF($C100="","",'סיכום לועדה- הזנת נתונים'!K100)</f>
        <v/>
      </c>
      <c r="L100" s="92" t="str">
        <f>IF($C100="","",'סיכום לועדה- הזנת נתונים'!L100)</f>
        <v/>
      </c>
      <c r="M100" s="93" t="str">
        <f>IF($C100="","",'סיכום לועדה- הזנת נתונים'!M100)</f>
        <v/>
      </c>
      <c r="N100" s="94" t="str">
        <f>IF($C100="","",'סיכום לועדה- הזנת נתונים'!N100)</f>
        <v/>
      </c>
      <c r="O100" s="94" t="str">
        <f>IF($C100="","",'סיכום לועדה- הזנת נתונים'!O100)</f>
        <v/>
      </c>
      <c r="P100" s="94" t="str">
        <f>IF($C100="","",'סיכום לועדה- הזנת נתונים'!P100)</f>
        <v/>
      </c>
      <c r="Q100" s="94" t="str">
        <f>IF($C100="","",'סיכום לועדה- הזנת נתונים'!Q100)</f>
        <v/>
      </c>
      <c r="R100" s="91" t="str">
        <f>IF($C100="","",'סיכום לועדה- הזנת נתונים'!R100)</f>
        <v/>
      </c>
      <c r="S100" s="91" t="str">
        <f>IF($C100="","",'סיכום לועדה- הזנת נתונים'!S100)</f>
        <v/>
      </c>
      <c r="T100" s="91" t="str">
        <f>IF($C100="","",'סיכום לועדה- הזנת נתונים'!T100)</f>
        <v/>
      </c>
      <c r="U100" s="91" t="str">
        <f>IF($C100="","",'סיכום לועדה- הזנת נתונים'!U100)</f>
        <v/>
      </c>
      <c r="V100" s="579" t="str">
        <f>IF($C100="","",'סיכום לועדה- הזנת נתונים'!V100)</f>
        <v/>
      </c>
      <c r="W100" s="84" t="str">
        <f t="shared" si="13"/>
        <v/>
      </c>
      <c r="X100" s="85" t="str">
        <f t="shared" si="14"/>
        <v/>
      </c>
      <c r="Y100" s="86" t="str">
        <f t="shared" si="15"/>
        <v/>
      </c>
      <c r="Z100" s="86" t="str">
        <f t="shared" si="16"/>
        <v/>
      </c>
      <c r="AA100" s="87" t="str">
        <f t="shared" si="11"/>
        <v/>
      </c>
      <c r="AX100" s="86" t="b">
        <f t="shared" si="17"/>
        <v>0</v>
      </c>
      <c r="AY100" s="88"/>
      <c r="AZ100" s="89">
        <f t="shared" si="12"/>
        <v>279168</v>
      </c>
    </row>
    <row r="101" spans="2:52" ht="16.5" hidden="1" thickBot="1" x14ac:dyDescent="0.25">
      <c r="B101" s="90" t="str">
        <f t="shared" si="10"/>
        <v/>
      </c>
      <c r="C101" s="91" t="str">
        <f>'סיכום לועדה- הזנת נתונים'!C101</f>
        <v/>
      </c>
      <c r="D101" s="91" t="str">
        <f>IF($C101="","",'סיכום לועדה- הזנת נתונים'!D101)</f>
        <v/>
      </c>
      <c r="E101" s="91" t="str">
        <f>IF($C101="","",'סיכום לועדה- הזנת נתונים'!E101)</f>
        <v/>
      </c>
      <c r="F101" s="91" t="str">
        <f>IF($C101="","",'סיכום לועדה- הזנת נתונים'!F101)</f>
        <v/>
      </c>
      <c r="G101" s="91" t="str">
        <f>IF($C101="","",'סיכום לועדה- הזנת נתונים'!G101)</f>
        <v/>
      </c>
      <c r="H101" s="91" t="str">
        <f>IF($C101="","",'סיכום לועדה- הזנת נתונים'!H101)</f>
        <v/>
      </c>
      <c r="I101" s="92" t="str">
        <f>IF($C101="","",'סיכום לועדה- הזנת נתונים'!I101)</f>
        <v/>
      </c>
      <c r="J101" s="92" t="str">
        <f>IF($C101="","",'סיכום לועדה- הזנת נתונים'!J101)</f>
        <v/>
      </c>
      <c r="K101" s="92" t="str">
        <f>IF($C101="","",'סיכום לועדה- הזנת נתונים'!K101)</f>
        <v/>
      </c>
      <c r="L101" s="92" t="str">
        <f>IF($C101="","",'סיכום לועדה- הזנת נתונים'!L101)</f>
        <v/>
      </c>
      <c r="M101" s="93" t="str">
        <f>IF($C101="","",'סיכום לועדה- הזנת נתונים'!M101)</f>
        <v/>
      </c>
      <c r="N101" s="94" t="str">
        <f>IF($C101="","",'סיכום לועדה- הזנת נתונים'!N101)</f>
        <v/>
      </c>
      <c r="O101" s="94" t="str">
        <f>IF($C101="","",'סיכום לועדה- הזנת נתונים'!O101)</f>
        <v/>
      </c>
      <c r="P101" s="94" t="str">
        <f>IF($C101="","",'סיכום לועדה- הזנת נתונים'!P101)</f>
        <v/>
      </c>
      <c r="Q101" s="94" t="str">
        <f>IF($C101="","",'סיכום לועדה- הזנת נתונים'!Q101)</f>
        <v/>
      </c>
      <c r="R101" s="91" t="str">
        <f>IF($C101="","",'סיכום לועדה- הזנת נתונים'!R101)</f>
        <v/>
      </c>
      <c r="S101" s="91" t="str">
        <f>IF($C101="","",'סיכום לועדה- הזנת נתונים'!S101)</f>
        <v/>
      </c>
      <c r="T101" s="91" t="str">
        <f>IF($C101="","",'סיכום לועדה- הזנת נתונים'!T101)</f>
        <v/>
      </c>
      <c r="U101" s="91" t="str">
        <f>IF($C101="","",'סיכום לועדה- הזנת נתונים'!U101)</f>
        <v/>
      </c>
      <c r="V101" s="579" t="str">
        <f>IF($C101="","",'סיכום לועדה- הזנת נתונים'!V101)</f>
        <v/>
      </c>
      <c r="W101" s="84" t="str">
        <f t="shared" si="13"/>
        <v/>
      </c>
      <c r="X101" s="85" t="str">
        <f t="shared" si="14"/>
        <v/>
      </c>
      <c r="Y101" s="86" t="str">
        <f t="shared" si="15"/>
        <v/>
      </c>
      <c r="Z101" s="86" t="str">
        <f t="shared" si="16"/>
        <v/>
      </c>
      <c r="AA101" s="87" t="str">
        <f t="shared" si="11"/>
        <v/>
      </c>
      <c r="AX101" s="86" t="b">
        <f t="shared" si="17"/>
        <v>0</v>
      </c>
      <c r="AY101" s="88"/>
      <c r="AZ101" s="89">
        <f t="shared" si="12"/>
        <v>279168</v>
      </c>
    </row>
    <row r="102" spans="2:52" ht="16.5" hidden="1" thickBot="1" x14ac:dyDescent="0.25">
      <c r="B102" s="90" t="str">
        <f t="shared" si="10"/>
        <v/>
      </c>
      <c r="C102" s="91" t="str">
        <f>'סיכום לועדה- הזנת נתונים'!C102</f>
        <v/>
      </c>
      <c r="D102" s="91" t="str">
        <f>IF($C102="","",'סיכום לועדה- הזנת נתונים'!D102)</f>
        <v/>
      </c>
      <c r="E102" s="91" t="str">
        <f>IF($C102="","",'סיכום לועדה- הזנת נתונים'!E102)</f>
        <v/>
      </c>
      <c r="F102" s="91" t="str">
        <f>IF($C102="","",'סיכום לועדה- הזנת נתונים'!F102)</f>
        <v/>
      </c>
      <c r="G102" s="91" t="str">
        <f>IF($C102="","",'סיכום לועדה- הזנת נתונים'!G102)</f>
        <v/>
      </c>
      <c r="H102" s="91" t="str">
        <f>IF($C102="","",'סיכום לועדה- הזנת נתונים'!H102)</f>
        <v/>
      </c>
      <c r="I102" s="92" t="str">
        <f>IF($C102="","",'סיכום לועדה- הזנת נתונים'!I102)</f>
        <v/>
      </c>
      <c r="J102" s="92" t="str">
        <f>IF($C102="","",'סיכום לועדה- הזנת נתונים'!J102)</f>
        <v/>
      </c>
      <c r="K102" s="92" t="str">
        <f>IF($C102="","",'סיכום לועדה- הזנת נתונים'!K102)</f>
        <v/>
      </c>
      <c r="L102" s="92" t="str">
        <f>IF($C102="","",'סיכום לועדה- הזנת נתונים'!L102)</f>
        <v/>
      </c>
      <c r="M102" s="93" t="str">
        <f>IF($C102="","",'סיכום לועדה- הזנת נתונים'!M102)</f>
        <v/>
      </c>
      <c r="N102" s="94" t="str">
        <f>IF($C102="","",'סיכום לועדה- הזנת נתונים'!N102)</f>
        <v/>
      </c>
      <c r="O102" s="94" t="str">
        <f>IF($C102="","",'סיכום לועדה- הזנת נתונים'!O102)</f>
        <v/>
      </c>
      <c r="P102" s="94" t="str">
        <f>IF($C102="","",'סיכום לועדה- הזנת נתונים'!P102)</f>
        <v/>
      </c>
      <c r="Q102" s="94" t="str">
        <f>IF($C102="","",'סיכום לועדה- הזנת נתונים'!Q102)</f>
        <v/>
      </c>
      <c r="R102" s="91" t="str">
        <f>IF($C102="","",'סיכום לועדה- הזנת נתונים'!R102)</f>
        <v/>
      </c>
      <c r="S102" s="91" t="str">
        <f>IF($C102="","",'סיכום לועדה- הזנת נתונים'!S102)</f>
        <v/>
      </c>
      <c r="T102" s="91" t="str">
        <f>IF($C102="","",'סיכום לועדה- הזנת נתונים'!T102)</f>
        <v/>
      </c>
      <c r="U102" s="91" t="str">
        <f>IF($C102="","",'סיכום לועדה- הזנת נתונים'!U102)</f>
        <v/>
      </c>
      <c r="V102" s="579" t="str">
        <f>IF($C102="","",'סיכום לועדה- הזנת נתונים'!V102)</f>
        <v/>
      </c>
      <c r="W102" s="84" t="str">
        <f t="shared" si="13"/>
        <v/>
      </c>
      <c r="X102" s="85" t="str">
        <f t="shared" si="14"/>
        <v/>
      </c>
      <c r="Y102" s="86" t="str">
        <f t="shared" si="15"/>
        <v/>
      </c>
      <c r="Z102" s="86" t="str">
        <f t="shared" si="16"/>
        <v/>
      </c>
      <c r="AA102" s="87" t="str">
        <f t="shared" si="11"/>
        <v/>
      </c>
      <c r="AX102" s="86" t="b">
        <f t="shared" si="17"/>
        <v>0</v>
      </c>
      <c r="AY102" s="88"/>
      <c r="AZ102" s="89">
        <f t="shared" si="12"/>
        <v>279168</v>
      </c>
    </row>
    <row r="103" spans="2:52" ht="16.5" hidden="1" thickBot="1" x14ac:dyDescent="0.25">
      <c r="B103" s="90" t="str">
        <f t="shared" si="10"/>
        <v/>
      </c>
      <c r="C103" s="91" t="str">
        <f>'סיכום לועדה- הזנת נתונים'!C103</f>
        <v/>
      </c>
      <c r="D103" s="91" t="str">
        <f>IF($C103="","",'סיכום לועדה- הזנת נתונים'!D103)</f>
        <v/>
      </c>
      <c r="E103" s="91" t="str">
        <f>IF($C103="","",'סיכום לועדה- הזנת נתונים'!E103)</f>
        <v/>
      </c>
      <c r="F103" s="91" t="str">
        <f>IF($C103="","",'סיכום לועדה- הזנת נתונים'!F103)</f>
        <v/>
      </c>
      <c r="G103" s="91" t="str">
        <f>IF($C103="","",'סיכום לועדה- הזנת נתונים'!G103)</f>
        <v/>
      </c>
      <c r="H103" s="91" t="str">
        <f>IF($C103="","",'סיכום לועדה- הזנת נתונים'!H103)</f>
        <v/>
      </c>
      <c r="I103" s="92" t="str">
        <f>IF($C103="","",'סיכום לועדה- הזנת נתונים'!I103)</f>
        <v/>
      </c>
      <c r="J103" s="92" t="str">
        <f>IF($C103="","",'סיכום לועדה- הזנת נתונים'!J103)</f>
        <v/>
      </c>
      <c r="K103" s="92" t="str">
        <f>IF($C103="","",'סיכום לועדה- הזנת נתונים'!K103)</f>
        <v/>
      </c>
      <c r="L103" s="92" t="str">
        <f>IF($C103="","",'סיכום לועדה- הזנת נתונים'!L103)</f>
        <v/>
      </c>
      <c r="M103" s="93" t="str">
        <f>IF($C103="","",'סיכום לועדה- הזנת נתונים'!M103)</f>
        <v/>
      </c>
      <c r="N103" s="94" t="str">
        <f>IF($C103="","",'סיכום לועדה- הזנת נתונים'!N103)</f>
        <v/>
      </c>
      <c r="O103" s="94" t="str">
        <f>IF($C103="","",'סיכום לועדה- הזנת נתונים'!O103)</f>
        <v/>
      </c>
      <c r="P103" s="94" t="str">
        <f>IF($C103="","",'סיכום לועדה- הזנת נתונים'!P103)</f>
        <v/>
      </c>
      <c r="Q103" s="94" t="str">
        <f>IF($C103="","",'סיכום לועדה- הזנת נתונים'!Q103)</f>
        <v/>
      </c>
      <c r="R103" s="91" t="str">
        <f>IF($C103="","",'סיכום לועדה- הזנת נתונים'!R103)</f>
        <v/>
      </c>
      <c r="S103" s="91" t="str">
        <f>IF($C103="","",'סיכום לועדה- הזנת נתונים'!S103)</f>
        <v/>
      </c>
      <c r="T103" s="91" t="str">
        <f>IF($C103="","",'סיכום לועדה- הזנת נתונים'!T103)</f>
        <v/>
      </c>
      <c r="U103" s="91" t="str">
        <f>IF($C103="","",'סיכום לועדה- הזנת נתונים'!U103)</f>
        <v/>
      </c>
      <c r="V103" s="579" t="str">
        <f>IF($C103="","",'סיכום לועדה- הזנת נתונים'!V103)</f>
        <v/>
      </c>
      <c r="W103" s="84" t="str">
        <f t="shared" si="13"/>
        <v/>
      </c>
      <c r="X103" s="85" t="str">
        <f t="shared" si="14"/>
        <v/>
      </c>
      <c r="Y103" s="86" t="str">
        <f t="shared" si="15"/>
        <v/>
      </c>
      <c r="Z103" s="86" t="str">
        <f t="shared" si="16"/>
        <v/>
      </c>
      <c r="AA103" s="87" t="str">
        <f t="shared" si="11"/>
        <v/>
      </c>
      <c r="AX103" s="86" t="b">
        <f t="shared" si="17"/>
        <v>0</v>
      </c>
      <c r="AY103" s="88"/>
      <c r="AZ103" s="89">
        <f t="shared" si="12"/>
        <v>279168</v>
      </c>
    </row>
    <row r="104" spans="2:52" ht="16.5" hidden="1" thickBot="1" x14ac:dyDescent="0.25">
      <c r="B104" s="90" t="str">
        <f t="shared" si="10"/>
        <v/>
      </c>
      <c r="C104" s="91" t="str">
        <f>'סיכום לועדה- הזנת נתונים'!C104</f>
        <v/>
      </c>
      <c r="D104" s="91" t="str">
        <f>IF($C104="","",'סיכום לועדה- הזנת נתונים'!D104)</f>
        <v/>
      </c>
      <c r="E104" s="91" t="str">
        <f>IF($C104="","",'סיכום לועדה- הזנת נתונים'!E104)</f>
        <v/>
      </c>
      <c r="F104" s="91" t="str">
        <f>IF($C104="","",'סיכום לועדה- הזנת נתונים'!F104)</f>
        <v/>
      </c>
      <c r="G104" s="91" t="str">
        <f>IF($C104="","",'סיכום לועדה- הזנת נתונים'!G104)</f>
        <v/>
      </c>
      <c r="H104" s="91" t="str">
        <f>IF($C104="","",'סיכום לועדה- הזנת נתונים'!H104)</f>
        <v/>
      </c>
      <c r="I104" s="92" t="str">
        <f>IF($C104="","",'סיכום לועדה- הזנת נתונים'!I104)</f>
        <v/>
      </c>
      <c r="J104" s="92" t="str">
        <f>IF($C104="","",'סיכום לועדה- הזנת נתונים'!J104)</f>
        <v/>
      </c>
      <c r="K104" s="92" t="str">
        <f>IF($C104="","",'סיכום לועדה- הזנת נתונים'!K104)</f>
        <v/>
      </c>
      <c r="L104" s="92" t="str">
        <f>IF($C104="","",'סיכום לועדה- הזנת נתונים'!L104)</f>
        <v/>
      </c>
      <c r="M104" s="93" t="str">
        <f>IF($C104="","",'סיכום לועדה- הזנת נתונים'!M104)</f>
        <v/>
      </c>
      <c r="N104" s="94" t="str">
        <f>IF($C104="","",'סיכום לועדה- הזנת נתונים'!N104)</f>
        <v/>
      </c>
      <c r="O104" s="94" t="str">
        <f>IF($C104="","",'סיכום לועדה- הזנת נתונים'!O104)</f>
        <v/>
      </c>
      <c r="P104" s="94" t="str">
        <f>IF($C104="","",'סיכום לועדה- הזנת נתונים'!P104)</f>
        <v/>
      </c>
      <c r="Q104" s="94" t="str">
        <f>IF($C104="","",'סיכום לועדה- הזנת נתונים'!Q104)</f>
        <v/>
      </c>
      <c r="R104" s="91" t="str">
        <f>IF($C104="","",'סיכום לועדה- הזנת נתונים'!R104)</f>
        <v/>
      </c>
      <c r="S104" s="91" t="str">
        <f>IF($C104="","",'סיכום לועדה- הזנת נתונים'!S104)</f>
        <v/>
      </c>
      <c r="T104" s="91" t="str">
        <f>IF($C104="","",'סיכום לועדה- הזנת נתונים'!T104)</f>
        <v/>
      </c>
      <c r="U104" s="91" t="str">
        <f>IF($C104="","",'סיכום לועדה- הזנת נתונים'!U104)</f>
        <v/>
      </c>
      <c r="V104" s="579" t="str">
        <f>IF($C104="","",'סיכום לועדה- הזנת נתונים'!V104)</f>
        <v/>
      </c>
      <c r="W104" s="84" t="str">
        <f t="shared" si="13"/>
        <v/>
      </c>
      <c r="X104" s="85" t="str">
        <f t="shared" si="14"/>
        <v/>
      </c>
      <c r="Y104" s="86" t="str">
        <f t="shared" si="15"/>
        <v/>
      </c>
      <c r="Z104" s="86" t="str">
        <f t="shared" si="16"/>
        <v/>
      </c>
      <c r="AA104" s="87" t="str">
        <f t="shared" si="11"/>
        <v/>
      </c>
      <c r="AX104" s="86" t="b">
        <f t="shared" si="17"/>
        <v>0</v>
      </c>
      <c r="AY104" s="88"/>
      <c r="AZ104" s="89">
        <f t="shared" si="12"/>
        <v>279168</v>
      </c>
    </row>
    <row r="105" spans="2:52" ht="16.5" hidden="1" thickBot="1" x14ac:dyDescent="0.25">
      <c r="B105" s="90" t="str">
        <f t="shared" si="10"/>
        <v/>
      </c>
      <c r="C105" s="91" t="str">
        <f>'סיכום לועדה- הזנת נתונים'!C105</f>
        <v/>
      </c>
      <c r="D105" s="91" t="str">
        <f>IF($C105="","",'סיכום לועדה- הזנת נתונים'!D105)</f>
        <v/>
      </c>
      <c r="E105" s="91" t="str">
        <f>IF($C105="","",'סיכום לועדה- הזנת נתונים'!E105)</f>
        <v/>
      </c>
      <c r="F105" s="91" t="str">
        <f>IF($C105="","",'סיכום לועדה- הזנת נתונים'!F105)</f>
        <v/>
      </c>
      <c r="G105" s="91" t="str">
        <f>IF($C105="","",'סיכום לועדה- הזנת נתונים'!G105)</f>
        <v/>
      </c>
      <c r="H105" s="91" t="str">
        <f>IF($C105="","",'סיכום לועדה- הזנת נתונים'!H105)</f>
        <v/>
      </c>
      <c r="I105" s="92" t="str">
        <f>IF($C105="","",'סיכום לועדה- הזנת נתונים'!I105)</f>
        <v/>
      </c>
      <c r="J105" s="92" t="str">
        <f>IF($C105="","",'סיכום לועדה- הזנת נתונים'!J105)</f>
        <v/>
      </c>
      <c r="K105" s="92" t="str">
        <f>IF($C105="","",'סיכום לועדה- הזנת נתונים'!K105)</f>
        <v/>
      </c>
      <c r="L105" s="92" t="str">
        <f>IF($C105="","",'סיכום לועדה- הזנת נתונים'!L105)</f>
        <v/>
      </c>
      <c r="M105" s="93" t="str">
        <f>IF($C105="","",'סיכום לועדה- הזנת נתונים'!M105)</f>
        <v/>
      </c>
      <c r="N105" s="94" t="str">
        <f>IF($C105="","",'סיכום לועדה- הזנת נתונים'!N105)</f>
        <v/>
      </c>
      <c r="O105" s="94" t="str">
        <f>IF($C105="","",'סיכום לועדה- הזנת נתונים'!O105)</f>
        <v/>
      </c>
      <c r="P105" s="94" t="str">
        <f>IF($C105="","",'סיכום לועדה- הזנת נתונים'!P105)</f>
        <v/>
      </c>
      <c r="Q105" s="94" t="str">
        <f>IF($C105="","",'סיכום לועדה- הזנת נתונים'!Q105)</f>
        <v/>
      </c>
      <c r="R105" s="91" t="str">
        <f>IF($C105="","",'סיכום לועדה- הזנת נתונים'!R105)</f>
        <v/>
      </c>
      <c r="S105" s="91" t="str">
        <f>IF($C105="","",'סיכום לועדה- הזנת נתונים'!S105)</f>
        <v/>
      </c>
      <c r="T105" s="91" t="str">
        <f>IF($C105="","",'סיכום לועדה- הזנת נתונים'!T105)</f>
        <v/>
      </c>
      <c r="U105" s="91" t="str">
        <f>IF($C105="","",'סיכום לועדה- הזנת נתונים'!U105)</f>
        <v/>
      </c>
      <c r="V105" s="579" t="str">
        <f>IF($C105="","",'סיכום לועדה- הזנת נתונים'!V105)</f>
        <v/>
      </c>
      <c r="W105" s="84" t="str">
        <f t="shared" si="13"/>
        <v/>
      </c>
      <c r="X105" s="85" t="str">
        <f t="shared" si="14"/>
        <v/>
      </c>
      <c r="Y105" s="86" t="str">
        <f t="shared" si="15"/>
        <v/>
      </c>
      <c r="Z105" s="86" t="str">
        <f t="shared" si="16"/>
        <v/>
      </c>
      <c r="AA105" s="87" t="str">
        <f t="shared" si="11"/>
        <v/>
      </c>
      <c r="AX105" s="86" t="b">
        <f t="shared" si="17"/>
        <v>0</v>
      </c>
      <c r="AY105" s="88"/>
      <c r="AZ105" s="89">
        <f t="shared" si="12"/>
        <v>279168</v>
      </c>
    </row>
    <row r="106" spans="2:52" ht="16.5" hidden="1" thickBot="1" x14ac:dyDescent="0.25">
      <c r="B106" s="90" t="str">
        <f t="shared" si="10"/>
        <v/>
      </c>
      <c r="C106" s="91" t="str">
        <f>'סיכום לועדה- הזנת נתונים'!C106</f>
        <v/>
      </c>
      <c r="D106" s="91" t="str">
        <f>IF($C106="","",'סיכום לועדה- הזנת נתונים'!D106)</f>
        <v/>
      </c>
      <c r="E106" s="91" t="str">
        <f>IF($C106="","",'סיכום לועדה- הזנת נתונים'!E106)</f>
        <v/>
      </c>
      <c r="F106" s="91" t="str">
        <f>IF($C106="","",'סיכום לועדה- הזנת נתונים'!F106)</f>
        <v/>
      </c>
      <c r="G106" s="91" t="str">
        <f>IF($C106="","",'סיכום לועדה- הזנת נתונים'!G106)</f>
        <v/>
      </c>
      <c r="H106" s="91" t="str">
        <f>IF($C106="","",'סיכום לועדה- הזנת נתונים'!H106)</f>
        <v/>
      </c>
      <c r="I106" s="92" t="str">
        <f>IF($C106="","",'סיכום לועדה- הזנת נתונים'!I106)</f>
        <v/>
      </c>
      <c r="J106" s="92" t="str">
        <f>IF($C106="","",'סיכום לועדה- הזנת נתונים'!J106)</f>
        <v/>
      </c>
      <c r="K106" s="92" t="str">
        <f>IF($C106="","",'סיכום לועדה- הזנת נתונים'!K106)</f>
        <v/>
      </c>
      <c r="L106" s="92" t="str">
        <f>IF($C106="","",'סיכום לועדה- הזנת נתונים'!L106)</f>
        <v/>
      </c>
      <c r="M106" s="93" t="str">
        <f>IF($C106="","",'סיכום לועדה- הזנת נתונים'!M106)</f>
        <v/>
      </c>
      <c r="N106" s="94" t="str">
        <f>IF($C106="","",'סיכום לועדה- הזנת נתונים'!N106)</f>
        <v/>
      </c>
      <c r="O106" s="94" t="str">
        <f>IF($C106="","",'סיכום לועדה- הזנת נתונים'!O106)</f>
        <v/>
      </c>
      <c r="P106" s="94" t="str">
        <f>IF($C106="","",'סיכום לועדה- הזנת נתונים'!P106)</f>
        <v/>
      </c>
      <c r="Q106" s="94" t="str">
        <f>IF($C106="","",'סיכום לועדה- הזנת נתונים'!Q106)</f>
        <v/>
      </c>
      <c r="R106" s="91" t="str">
        <f>IF($C106="","",'סיכום לועדה- הזנת נתונים'!R106)</f>
        <v/>
      </c>
      <c r="S106" s="91" t="str">
        <f>IF($C106="","",'סיכום לועדה- הזנת נתונים'!S106)</f>
        <v/>
      </c>
      <c r="T106" s="91" t="str">
        <f>IF($C106="","",'סיכום לועדה- הזנת נתונים'!T106)</f>
        <v/>
      </c>
      <c r="U106" s="91" t="str">
        <f>IF($C106="","",'סיכום לועדה- הזנת נתונים'!U106)</f>
        <v/>
      </c>
      <c r="V106" s="579" t="str">
        <f>IF($C106="","",'סיכום לועדה- הזנת נתונים'!V106)</f>
        <v/>
      </c>
      <c r="W106" s="84" t="str">
        <f t="shared" si="13"/>
        <v/>
      </c>
      <c r="X106" s="85" t="str">
        <f t="shared" si="14"/>
        <v/>
      </c>
      <c r="Y106" s="86" t="str">
        <f t="shared" si="15"/>
        <v/>
      </c>
      <c r="Z106" s="86" t="str">
        <f t="shared" si="16"/>
        <v/>
      </c>
      <c r="AA106" s="87" t="str">
        <f t="shared" si="11"/>
        <v/>
      </c>
      <c r="AX106" s="86" t="b">
        <f t="shared" si="17"/>
        <v>0</v>
      </c>
      <c r="AY106" s="88"/>
      <c r="AZ106" s="89">
        <f t="shared" si="12"/>
        <v>279168</v>
      </c>
    </row>
    <row r="107" spans="2:52" ht="16.5" hidden="1" thickBot="1" x14ac:dyDescent="0.25">
      <c r="B107" s="90" t="str">
        <f t="shared" si="10"/>
        <v/>
      </c>
      <c r="C107" s="91" t="str">
        <f>'סיכום לועדה- הזנת נתונים'!C107</f>
        <v/>
      </c>
      <c r="D107" s="91" t="str">
        <f>IF($C107="","",'סיכום לועדה- הזנת נתונים'!D107)</f>
        <v/>
      </c>
      <c r="E107" s="91" t="str">
        <f>IF($C107="","",'סיכום לועדה- הזנת נתונים'!E107)</f>
        <v/>
      </c>
      <c r="F107" s="91" t="str">
        <f>IF($C107="","",'סיכום לועדה- הזנת נתונים'!F107)</f>
        <v/>
      </c>
      <c r="G107" s="91" t="str">
        <f>IF($C107="","",'סיכום לועדה- הזנת נתונים'!G107)</f>
        <v/>
      </c>
      <c r="H107" s="91" t="str">
        <f>IF($C107="","",'סיכום לועדה- הזנת נתונים'!H107)</f>
        <v/>
      </c>
      <c r="I107" s="92" t="str">
        <f>IF($C107="","",'סיכום לועדה- הזנת נתונים'!I107)</f>
        <v/>
      </c>
      <c r="J107" s="92" t="str">
        <f>IF($C107="","",'סיכום לועדה- הזנת נתונים'!J107)</f>
        <v/>
      </c>
      <c r="K107" s="92" t="str">
        <f>IF($C107="","",'סיכום לועדה- הזנת נתונים'!K107)</f>
        <v/>
      </c>
      <c r="L107" s="92" t="str">
        <f>IF($C107="","",'סיכום לועדה- הזנת נתונים'!L107)</f>
        <v/>
      </c>
      <c r="M107" s="93" t="str">
        <f>IF($C107="","",'סיכום לועדה- הזנת נתונים'!M107)</f>
        <v/>
      </c>
      <c r="N107" s="94" t="str">
        <f>IF($C107="","",'סיכום לועדה- הזנת נתונים'!N107)</f>
        <v/>
      </c>
      <c r="O107" s="94" t="str">
        <f>IF($C107="","",'סיכום לועדה- הזנת נתונים'!O107)</f>
        <v/>
      </c>
      <c r="P107" s="94" t="str">
        <f>IF($C107="","",'סיכום לועדה- הזנת נתונים'!P107)</f>
        <v/>
      </c>
      <c r="Q107" s="94" t="str">
        <f>IF($C107="","",'סיכום לועדה- הזנת נתונים'!Q107)</f>
        <v/>
      </c>
      <c r="R107" s="91" t="str">
        <f>IF($C107="","",'סיכום לועדה- הזנת נתונים'!R107)</f>
        <v/>
      </c>
      <c r="S107" s="91" t="str">
        <f>IF($C107="","",'סיכום לועדה- הזנת נתונים'!S107)</f>
        <v/>
      </c>
      <c r="T107" s="91" t="str">
        <f>IF($C107="","",'סיכום לועדה- הזנת נתונים'!T107)</f>
        <v/>
      </c>
      <c r="U107" s="91" t="str">
        <f>IF($C107="","",'סיכום לועדה- הזנת נתונים'!U107)</f>
        <v/>
      </c>
      <c r="V107" s="579" t="str">
        <f>IF($C107="","",'סיכום לועדה- הזנת נתונים'!V107)</f>
        <v/>
      </c>
      <c r="W107" s="84" t="str">
        <f t="shared" si="13"/>
        <v/>
      </c>
      <c r="X107" s="85" t="str">
        <f t="shared" si="14"/>
        <v/>
      </c>
      <c r="Y107" s="86" t="str">
        <f t="shared" si="15"/>
        <v/>
      </c>
      <c r="Z107" s="86" t="str">
        <f t="shared" si="16"/>
        <v/>
      </c>
      <c r="AA107" s="87" t="str">
        <f t="shared" si="11"/>
        <v/>
      </c>
      <c r="AX107" s="86" t="b">
        <f t="shared" si="17"/>
        <v>0</v>
      </c>
      <c r="AY107" s="88"/>
      <c r="AZ107" s="89">
        <f t="shared" si="12"/>
        <v>279168</v>
      </c>
    </row>
    <row r="108" spans="2:52" ht="16.5" hidden="1" thickBot="1" x14ac:dyDescent="0.25">
      <c r="B108" s="90" t="str">
        <f t="shared" si="10"/>
        <v/>
      </c>
      <c r="C108" s="91" t="str">
        <f>'סיכום לועדה- הזנת נתונים'!C108</f>
        <v/>
      </c>
      <c r="D108" s="91" t="str">
        <f>IF($C108="","",'סיכום לועדה- הזנת נתונים'!D108)</f>
        <v/>
      </c>
      <c r="E108" s="91" t="str">
        <f>IF($C108="","",'סיכום לועדה- הזנת נתונים'!E108)</f>
        <v/>
      </c>
      <c r="F108" s="91" t="str">
        <f>IF($C108="","",'סיכום לועדה- הזנת נתונים'!F108)</f>
        <v/>
      </c>
      <c r="G108" s="91" t="str">
        <f>IF($C108="","",'סיכום לועדה- הזנת נתונים'!G108)</f>
        <v/>
      </c>
      <c r="H108" s="91" t="str">
        <f>IF($C108="","",'סיכום לועדה- הזנת נתונים'!H108)</f>
        <v/>
      </c>
      <c r="I108" s="92" t="str">
        <f>IF($C108="","",'סיכום לועדה- הזנת נתונים'!I108)</f>
        <v/>
      </c>
      <c r="J108" s="92" t="str">
        <f>IF($C108="","",'סיכום לועדה- הזנת נתונים'!J108)</f>
        <v/>
      </c>
      <c r="K108" s="92" t="str">
        <f>IF($C108="","",'סיכום לועדה- הזנת נתונים'!K108)</f>
        <v/>
      </c>
      <c r="L108" s="92" t="str">
        <f>IF($C108="","",'סיכום לועדה- הזנת נתונים'!L108)</f>
        <v/>
      </c>
      <c r="M108" s="93" t="str">
        <f>IF($C108="","",'סיכום לועדה- הזנת נתונים'!M108)</f>
        <v/>
      </c>
      <c r="N108" s="94" t="str">
        <f>IF($C108="","",'סיכום לועדה- הזנת נתונים'!N108)</f>
        <v/>
      </c>
      <c r="O108" s="94" t="str">
        <f>IF($C108="","",'סיכום לועדה- הזנת נתונים'!O108)</f>
        <v/>
      </c>
      <c r="P108" s="94" t="str">
        <f>IF($C108="","",'סיכום לועדה- הזנת נתונים'!P108)</f>
        <v/>
      </c>
      <c r="Q108" s="94" t="str">
        <f>IF($C108="","",'סיכום לועדה- הזנת נתונים'!Q108)</f>
        <v/>
      </c>
      <c r="R108" s="91" t="str">
        <f>IF($C108="","",'סיכום לועדה- הזנת נתונים'!R108)</f>
        <v/>
      </c>
      <c r="S108" s="91" t="str">
        <f>IF($C108="","",'סיכום לועדה- הזנת נתונים'!S108)</f>
        <v/>
      </c>
      <c r="T108" s="91" t="str">
        <f>IF($C108="","",'סיכום לועדה- הזנת נתונים'!T108)</f>
        <v/>
      </c>
      <c r="U108" s="91" t="str">
        <f>IF($C108="","",'סיכום לועדה- הזנת נתונים'!U108)</f>
        <v/>
      </c>
      <c r="V108" s="579" t="str">
        <f>IF($C108="","",'סיכום לועדה- הזנת נתונים'!V108)</f>
        <v/>
      </c>
      <c r="W108" s="84" t="str">
        <f t="shared" si="13"/>
        <v/>
      </c>
      <c r="X108" s="85" t="str">
        <f t="shared" si="14"/>
        <v/>
      </c>
      <c r="Y108" s="86" t="str">
        <f t="shared" si="15"/>
        <v/>
      </c>
      <c r="Z108" s="86" t="str">
        <f t="shared" si="16"/>
        <v/>
      </c>
      <c r="AA108" s="87" t="str">
        <f t="shared" si="11"/>
        <v/>
      </c>
      <c r="AX108" s="86" t="b">
        <f t="shared" si="17"/>
        <v>0</v>
      </c>
      <c r="AY108" s="88"/>
      <c r="AZ108" s="89">
        <f t="shared" si="12"/>
        <v>279168</v>
      </c>
    </row>
    <row r="109" spans="2:52" ht="16.5" hidden="1" thickBot="1" x14ac:dyDescent="0.25">
      <c r="B109" s="90" t="str">
        <f t="shared" si="10"/>
        <v/>
      </c>
      <c r="C109" s="91" t="str">
        <f>'סיכום לועדה- הזנת נתונים'!C109</f>
        <v/>
      </c>
      <c r="D109" s="91" t="str">
        <f>IF($C109="","",'סיכום לועדה- הזנת נתונים'!D109)</f>
        <v/>
      </c>
      <c r="E109" s="91" t="str">
        <f>IF($C109="","",'סיכום לועדה- הזנת נתונים'!E109)</f>
        <v/>
      </c>
      <c r="F109" s="91" t="str">
        <f>IF($C109="","",'סיכום לועדה- הזנת נתונים'!F109)</f>
        <v/>
      </c>
      <c r="G109" s="91" t="str">
        <f>IF($C109="","",'סיכום לועדה- הזנת נתונים'!G109)</f>
        <v/>
      </c>
      <c r="H109" s="91" t="str">
        <f>IF($C109="","",'סיכום לועדה- הזנת נתונים'!H109)</f>
        <v/>
      </c>
      <c r="I109" s="92" t="str">
        <f>IF($C109="","",'סיכום לועדה- הזנת נתונים'!I109)</f>
        <v/>
      </c>
      <c r="J109" s="92" t="str">
        <f>IF($C109="","",'סיכום לועדה- הזנת נתונים'!J109)</f>
        <v/>
      </c>
      <c r="K109" s="92" t="str">
        <f>IF($C109="","",'סיכום לועדה- הזנת נתונים'!K109)</f>
        <v/>
      </c>
      <c r="L109" s="92" t="str">
        <f>IF($C109="","",'סיכום לועדה- הזנת נתונים'!L109)</f>
        <v/>
      </c>
      <c r="M109" s="93" t="str">
        <f>IF($C109="","",'סיכום לועדה- הזנת נתונים'!M109)</f>
        <v/>
      </c>
      <c r="N109" s="94" t="str">
        <f>IF($C109="","",'סיכום לועדה- הזנת נתונים'!N109)</f>
        <v/>
      </c>
      <c r="O109" s="94" t="str">
        <f>IF($C109="","",'סיכום לועדה- הזנת נתונים'!O109)</f>
        <v/>
      </c>
      <c r="P109" s="94" t="str">
        <f>IF($C109="","",'סיכום לועדה- הזנת נתונים'!P109)</f>
        <v/>
      </c>
      <c r="Q109" s="94" t="str">
        <f>IF($C109="","",'סיכום לועדה- הזנת נתונים'!Q109)</f>
        <v/>
      </c>
      <c r="R109" s="91" t="str">
        <f>IF($C109="","",'סיכום לועדה- הזנת נתונים'!R109)</f>
        <v/>
      </c>
      <c r="S109" s="91" t="str">
        <f>IF($C109="","",'סיכום לועדה- הזנת נתונים'!S109)</f>
        <v/>
      </c>
      <c r="T109" s="91" t="str">
        <f>IF($C109="","",'סיכום לועדה- הזנת נתונים'!T109)</f>
        <v/>
      </c>
      <c r="U109" s="91" t="str">
        <f>IF($C109="","",'סיכום לועדה- הזנת נתונים'!U109)</f>
        <v/>
      </c>
      <c r="V109" s="579" t="str">
        <f>IF($C109="","",'סיכום לועדה- הזנת נתונים'!V109)</f>
        <v/>
      </c>
      <c r="W109" s="84" t="str">
        <f t="shared" si="13"/>
        <v/>
      </c>
      <c r="X109" s="85" t="str">
        <f t="shared" si="14"/>
        <v/>
      </c>
      <c r="Y109" s="86" t="str">
        <f t="shared" si="15"/>
        <v/>
      </c>
      <c r="Z109" s="86" t="str">
        <f t="shared" si="16"/>
        <v/>
      </c>
      <c r="AA109" s="87" t="str">
        <f t="shared" si="11"/>
        <v/>
      </c>
      <c r="AX109" s="86" t="b">
        <f t="shared" si="17"/>
        <v>0</v>
      </c>
      <c r="AY109" s="88"/>
      <c r="AZ109" s="89">
        <f t="shared" si="12"/>
        <v>279168</v>
      </c>
    </row>
    <row r="110" spans="2:52" ht="16.5" hidden="1" thickBot="1" x14ac:dyDescent="0.25">
      <c r="B110" s="90" t="str">
        <f t="shared" si="10"/>
        <v/>
      </c>
      <c r="C110" s="91" t="str">
        <f>'סיכום לועדה- הזנת נתונים'!C110</f>
        <v/>
      </c>
      <c r="D110" s="91" t="str">
        <f>IF($C110="","",'סיכום לועדה- הזנת נתונים'!D110)</f>
        <v/>
      </c>
      <c r="E110" s="91" t="str">
        <f>IF($C110="","",'סיכום לועדה- הזנת נתונים'!E110)</f>
        <v/>
      </c>
      <c r="F110" s="91" t="str">
        <f>IF($C110="","",'סיכום לועדה- הזנת נתונים'!F110)</f>
        <v/>
      </c>
      <c r="G110" s="91" t="str">
        <f>IF($C110="","",'סיכום לועדה- הזנת נתונים'!G110)</f>
        <v/>
      </c>
      <c r="H110" s="91" t="str">
        <f>IF($C110="","",'סיכום לועדה- הזנת נתונים'!H110)</f>
        <v/>
      </c>
      <c r="I110" s="92" t="str">
        <f>IF($C110="","",'סיכום לועדה- הזנת נתונים'!I110)</f>
        <v/>
      </c>
      <c r="J110" s="92" t="str">
        <f>IF($C110="","",'סיכום לועדה- הזנת נתונים'!J110)</f>
        <v/>
      </c>
      <c r="K110" s="92" t="str">
        <f>IF($C110="","",'סיכום לועדה- הזנת נתונים'!K110)</f>
        <v/>
      </c>
      <c r="L110" s="92" t="str">
        <f>IF($C110="","",'סיכום לועדה- הזנת נתונים'!L110)</f>
        <v/>
      </c>
      <c r="M110" s="93" t="str">
        <f>IF($C110="","",'סיכום לועדה- הזנת נתונים'!M110)</f>
        <v/>
      </c>
      <c r="N110" s="94" t="str">
        <f>IF($C110="","",'סיכום לועדה- הזנת נתונים'!N110)</f>
        <v/>
      </c>
      <c r="O110" s="94" t="str">
        <f>IF($C110="","",'סיכום לועדה- הזנת נתונים'!O110)</f>
        <v/>
      </c>
      <c r="P110" s="94" t="str">
        <f>IF($C110="","",'סיכום לועדה- הזנת נתונים'!P110)</f>
        <v/>
      </c>
      <c r="Q110" s="94" t="str">
        <f>IF($C110="","",'סיכום לועדה- הזנת נתונים'!Q110)</f>
        <v/>
      </c>
      <c r="R110" s="91" t="str">
        <f>IF($C110="","",'סיכום לועדה- הזנת נתונים'!R110)</f>
        <v/>
      </c>
      <c r="S110" s="91" t="str">
        <f>IF($C110="","",'סיכום לועדה- הזנת נתונים'!S110)</f>
        <v/>
      </c>
      <c r="T110" s="91" t="str">
        <f>IF($C110="","",'סיכום לועדה- הזנת נתונים'!T110)</f>
        <v/>
      </c>
      <c r="U110" s="91" t="str">
        <f>IF($C110="","",'סיכום לועדה- הזנת נתונים'!U110)</f>
        <v/>
      </c>
      <c r="V110" s="579" t="str">
        <f>IF($C110="","",'סיכום לועדה- הזנת נתונים'!V110)</f>
        <v/>
      </c>
      <c r="W110" s="84" t="str">
        <f t="shared" si="13"/>
        <v/>
      </c>
      <c r="X110" s="85" t="str">
        <f t="shared" si="14"/>
        <v/>
      </c>
      <c r="Y110" s="86" t="str">
        <f t="shared" si="15"/>
        <v/>
      </c>
      <c r="Z110" s="86" t="str">
        <f t="shared" si="16"/>
        <v/>
      </c>
      <c r="AA110" s="87" t="str">
        <f t="shared" si="11"/>
        <v/>
      </c>
      <c r="AX110" s="86" t="b">
        <f t="shared" si="17"/>
        <v>0</v>
      </c>
      <c r="AY110" s="88"/>
      <c r="AZ110" s="89">
        <f t="shared" si="12"/>
        <v>279168</v>
      </c>
    </row>
    <row r="111" spans="2:52" ht="16.5" hidden="1" thickBot="1" x14ac:dyDescent="0.25">
      <c r="B111" s="90" t="str">
        <f t="shared" si="10"/>
        <v/>
      </c>
      <c r="C111" s="91" t="str">
        <f>'סיכום לועדה- הזנת נתונים'!C111</f>
        <v/>
      </c>
      <c r="D111" s="91" t="str">
        <f>IF($C111="","",'סיכום לועדה- הזנת נתונים'!D111)</f>
        <v/>
      </c>
      <c r="E111" s="91" t="str">
        <f>IF($C111="","",'סיכום לועדה- הזנת נתונים'!E111)</f>
        <v/>
      </c>
      <c r="F111" s="91" t="str">
        <f>IF($C111="","",'סיכום לועדה- הזנת נתונים'!F111)</f>
        <v/>
      </c>
      <c r="G111" s="91" t="str">
        <f>IF($C111="","",'סיכום לועדה- הזנת נתונים'!G111)</f>
        <v/>
      </c>
      <c r="H111" s="91" t="str">
        <f>IF($C111="","",'סיכום לועדה- הזנת נתונים'!H111)</f>
        <v/>
      </c>
      <c r="I111" s="92" t="str">
        <f>IF($C111="","",'סיכום לועדה- הזנת נתונים'!I111)</f>
        <v/>
      </c>
      <c r="J111" s="92" t="str">
        <f>IF($C111="","",'סיכום לועדה- הזנת נתונים'!J111)</f>
        <v/>
      </c>
      <c r="K111" s="92" t="str">
        <f>IF($C111="","",'סיכום לועדה- הזנת נתונים'!K111)</f>
        <v/>
      </c>
      <c r="L111" s="92" t="str">
        <f>IF($C111="","",'סיכום לועדה- הזנת נתונים'!L111)</f>
        <v/>
      </c>
      <c r="M111" s="93" t="str">
        <f>IF($C111="","",'סיכום לועדה- הזנת נתונים'!M111)</f>
        <v/>
      </c>
      <c r="N111" s="94" t="str">
        <f>IF($C111="","",'סיכום לועדה- הזנת נתונים'!N111)</f>
        <v/>
      </c>
      <c r="O111" s="94" t="str">
        <f>IF($C111="","",'סיכום לועדה- הזנת נתונים'!O111)</f>
        <v/>
      </c>
      <c r="P111" s="94" t="str">
        <f>IF($C111="","",'סיכום לועדה- הזנת נתונים'!P111)</f>
        <v/>
      </c>
      <c r="Q111" s="94" t="str">
        <f>IF($C111="","",'סיכום לועדה- הזנת נתונים'!Q111)</f>
        <v/>
      </c>
      <c r="R111" s="91" t="str">
        <f>IF($C111="","",'סיכום לועדה- הזנת נתונים'!R111)</f>
        <v/>
      </c>
      <c r="S111" s="91" t="str">
        <f>IF($C111="","",'סיכום לועדה- הזנת נתונים'!S111)</f>
        <v/>
      </c>
      <c r="T111" s="91" t="str">
        <f>IF($C111="","",'סיכום לועדה- הזנת נתונים'!T111)</f>
        <v/>
      </c>
      <c r="U111" s="91" t="str">
        <f>IF($C111="","",'סיכום לועדה- הזנת נתונים'!U111)</f>
        <v/>
      </c>
      <c r="V111" s="579" t="str">
        <f>IF($C111="","",'סיכום לועדה- הזנת נתונים'!V111)</f>
        <v/>
      </c>
      <c r="W111" s="84" t="str">
        <f t="shared" si="13"/>
        <v/>
      </c>
      <c r="X111" s="85" t="str">
        <f t="shared" si="14"/>
        <v/>
      </c>
      <c r="Y111" s="86" t="str">
        <f t="shared" si="15"/>
        <v/>
      </c>
      <c r="Z111" s="86" t="str">
        <f t="shared" si="16"/>
        <v/>
      </c>
      <c r="AA111" s="87" t="str">
        <f t="shared" si="11"/>
        <v/>
      </c>
      <c r="AX111" s="86" t="b">
        <f t="shared" si="17"/>
        <v>0</v>
      </c>
      <c r="AY111" s="88"/>
      <c r="AZ111" s="89">
        <f t="shared" si="12"/>
        <v>279168</v>
      </c>
    </row>
    <row r="112" spans="2:52" ht="16.5" hidden="1" thickBot="1" x14ac:dyDescent="0.25">
      <c r="B112" s="90" t="str">
        <f t="shared" si="10"/>
        <v/>
      </c>
      <c r="C112" s="91" t="str">
        <f>'סיכום לועדה- הזנת נתונים'!C112</f>
        <v/>
      </c>
      <c r="D112" s="91" t="str">
        <f>IF($C112="","",'סיכום לועדה- הזנת נתונים'!D112)</f>
        <v/>
      </c>
      <c r="E112" s="91" t="str">
        <f>IF($C112="","",'סיכום לועדה- הזנת נתונים'!E112)</f>
        <v/>
      </c>
      <c r="F112" s="91" t="str">
        <f>IF($C112="","",'סיכום לועדה- הזנת נתונים'!F112)</f>
        <v/>
      </c>
      <c r="G112" s="91" t="str">
        <f>IF($C112="","",'סיכום לועדה- הזנת נתונים'!G112)</f>
        <v/>
      </c>
      <c r="H112" s="91" t="str">
        <f>IF($C112="","",'סיכום לועדה- הזנת נתונים'!H112)</f>
        <v/>
      </c>
      <c r="I112" s="92" t="str">
        <f>IF($C112="","",'סיכום לועדה- הזנת נתונים'!I112)</f>
        <v/>
      </c>
      <c r="J112" s="92" t="str">
        <f>IF($C112="","",'סיכום לועדה- הזנת נתונים'!J112)</f>
        <v/>
      </c>
      <c r="K112" s="92" t="str">
        <f>IF($C112="","",'סיכום לועדה- הזנת נתונים'!K112)</f>
        <v/>
      </c>
      <c r="L112" s="92" t="str">
        <f>IF($C112="","",'סיכום לועדה- הזנת נתונים'!L112)</f>
        <v/>
      </c>
      <c r="M112" s="93" t="str">
        <f>IF($C112="","",'סיכום לועדה- הזנת נתונים'!M112)</f>
        <v/>
      </c>
      <c r="N112" s="94" t="str">
        <f>IF($C112="","",'סיכום לועדה- הזנת נתונים'!N112)</f>
        <v/>
      </c>
      <c r="O112" s="94" t="str">
        <f>IF($C112="","",'סיכום לועדה- הזנת נתונים'!O112)</f>
        <v/>
      </c>
      <c r="P112" s="94" t="str">
        <f>IF($C112="","",'סיכום לועדה- הזנת נתונים'!P112)</f>
        <v/>
      </c>
      <c r="Q112" s="94" t="str">
        <f>IF($C112="","",'סיכום לועדה- הזנת נתונים'!Q112)</f>
        <v/>
      </c>
      <c r="R112" s="91" t="str">
        <f>IF($C112="","",'סיכום לועדה- הזנת נתונים'!R112)</f>
        <v/>
      </c>
      <c r="S112" s="91" t="str">
        <f>IF($C112="","",'סיכום לועדה- הזנת נתונים'!S112)</f>
        <v/>
      </c>
      <c r="T112" s="91" t="str">
        <f>IF($C112="","",'סיכום לועדה- הזנת נתונים'!T112)</f>
        <v/>
      </c>
      <c r="U112" s="91" t="str">
        <f>IF($C112="","",'סיכום לועדה- הזנת נתונים'!U112)</f>
        <v/>
      </c>
      <c r="V112" s="579" t="str">
        <f>IF($C112="","",'סיכום לועדה- הזנת נתונים'!V112)</f>
        <v/>
      </c>
      <c r="W112" s="84" t="str">
        <f t="shared" si="13"/>
        <v/>
      </c>
      <c r="X112" s="85" t="str">
        <f t="shared" si="14"/>
        <v/>
      </c>
      <c r="Y112" s="86" t="str">
        <f t="shared" si="15"/>
        <v/>
      </c>
      <c r="Z112" s="86" t="str">
        <f t="shared" si="16"/>
        <v/>
      </c>
      <c r="AA112" s="87" t="str">
        <f t="shared" si="11"/>
        <v/>
      </c>
      <c r="AX112" s="86" t="b">
        <f t="shared" si="17"/>
        <v>0</v>
      </c>
      <c r="AY112" s="88"/>
      <c r="AZ112" s="89">
        <f t="shared" si="12"/>
        <v>279168</v>
      </c>
    </row>
    <row r="113" spans="2:52" ht="16.5" hidden="1" thickBot="1" x14ac:dyDescent="0.25">
      <c r="B113" s="90" t="str">
        <f t="shared" si="10"/>
        <v/>
      </c>
      <c r="C113" s="91" t="str">
        <f>'סיכום לועדה- הזנת נתונים'!C113</f>
        <v/>
      </c>
      <c r="D113" s="91" t="str">
        <f>IF($C113="","",'סיכום לועדה- הזנת נתונים'!D113)</f>
        <v/>
      </c>
      <c r="E113" s="91" t="str">
        <f>IF($C113="","",'סיכום לועדה- הזנת נתונים'!E113)</f>
        <v/>
      </c>
      <c r="F113" s="91" t="str">
        <f>IF($C113="","",'סיכום לועדה- הזנת נתונים'!F113)</f>
        <v/>
      </c>
      <c r="G113" s="91" t="str">
        <f>IF($C113="","",'סיכום לועדה- הזנת נתונים'!G113)</f>
        <v/>
      </c>
      <c r="H113" s="91" t="str">
        <f>IF($C113="","",'סיכום לועדה- הזנת נתונים'!H113)</f>
        <v/>
      </c>
      <c r="I113" s="92" t="str">
        <f>IF($C113="","",'סיכום לועדה- הזנת נתונים'!I113)</f>
        <v/>
      </c>
      <c r="J113" s="92" t="str">
        <f>IF($C113="","",'סיכום לועדה- הזנת נתונים'!J113)</f>
        <v/>
      </c>
      <c r="K113" s="92" t="str">
        <f>IF($C113="","",'סיכום לועדה- הזנת נתונים'!K113)</f>
        <v/>
      </c>
      <c r="L113" s="92" t="str">
        <f>IF($C113="","",'סיכום לועדה- הזנת נתונים'!L113)</f>
        <v/>
      </c>
      <c r="M113" s="93" t="str">
        <f>IF($C113="","",'סיכום לועדה- הזנת נתונים'!M113)</f>
        <v/>
      </c>
      <c r="N113" s="94" t="str">
        <f>IF($C113="","",'סיכום לועדה- הזנת נתונים'!N113)</f>
        <v/>
      </c>
      <c r="O113" s="94" t="str">
        <f>IF($C113="","",'סיכום לועדה- הזנת נתונים'!O113)</f>
        <v/>
      </c>
      <c r="P113" s="94" t="str">
        <f>IF($C113="","",'סיכום לועדה- הזנת נתונים'!P113)</f>
        <v/>
      </c>
      <c r="Q113" s="94" t="str">
        <f>IF($C113="","",'סיכום לועדה- הזנת נתונים'!Q113)</f>
        <v/>
      </c>
      <c r="R113" s="91" t="str">
        <f>IF($C113="","",'סיכום לועדה- הזנת נתונים'!R113)</f>
        <v/>
      </c>
      <c r="S113" s="91" t="str">
        <f>IF($C113="","",'סיכום לועדה- הזנת נתונים'!S113)</f>
        <v/>
      </c>
      <c r="T113" s="91" t="str">
        <f>IF($C113="","",'סיכום לועדה- הזנת נתונים'!T113)</f>
        <v/>
      </c>
      <c r="U113" s="91" t="str">
        <f>IF($C113="","",'סיכום לועדה- הזנת נתונים'!U113)</f>
        <v/>
      </c>
      <c r="V113" s="579" t="str">
        <f>IF($C113="","",'סיכום לועדה- הזנת נתונים'!V113)</f>
        <v/>
      </c>
      <c r="W113" s="84" t="str">
        <f t="shared" si="13"/>
        <v/>
      </c>
      <c r="X113" s="85" t="str">
        <f t="shared" si="14"/>
        <v/>
      </c>
      <c r="Y113" s="86" t="str">
        <f t="shared" si="15"/>
        <v/>
      </c>
      <c r="Z113" s="86" t="str">
        <f t="shared" si="16"/>
        <v/>
      </c>
      <c r="AA113" s="87" t="str">
        <f t="shared" si="11"/>
        <v/>
      </c>
      <c r="AX113" s="86" t="b">
        <f t="shared" si="17"/>
        <v>0</v>
      </c>
      <c r="AY113" s="88"/>
      <c r="AZ113" s="89">
        <f t="shared" si="12"/>
        <v>279168</v>
      </c>
    </row>
    <row r="114" spans="2:52" ht="16.5" hidden="1" thickBot="1" x14ac:dyDescent="0.25">
      <c r="B114" s="90" t="str">
        <f t="shared" si="10"/>
        <v/>
      </c>
      <c r="C114" s="91" t="str">
        <f>'סיכום לועדה- הזנת נתונים'!C114</f>
        <v/>
      </c>
      <c r="D114" s="91" t="str">
        <f>IF($C114="","",'סיכום לועדה- הזנת נתונים'!D114)</f>
        <v/>
      </c>
      <c r="E114" s="91" t="str">
        <f>IF($C114="","",'סיכום לועדה- הזנת נתונים'!E114)</f>
        <v/>
      </c>
      <c r="F114" s="91" t="str">
        <f>IF($C114="","",'סיכום לועדה- הזנת נתונים'!F114)</f>
        <v/>
      </c>
      <c r="G114" s="91" t="str">
        <f>IF($C114="","",'סיכום לועדה- הזנת נתונים'!G114)</f>
        <v/>
      </c>
      <c r="H114" s="91" t="str">
        <f>IF($C114="","",'סיכום לועדה- הזנת נתונים'!H114)</f>
        <v/>
      </c>
      <c r="I114" s="92" t="str">
        <f>IF($C114="","",'סיכום לועדה- הזנת נתונים'!I114)</f>
        <v/>
      </c>
      <c r="J114" s="92" t="str">
        <f>IF($C114="","",'סיכום לועדה- הזנת נתונים'!J114)</f>
        <v/>
      </c>
      <c r="K114" s="92" t="str">
        <f>IF($C114="","",'סיכום לועדה- הזנת נתונים'!K114)</f>
        <v/>
      </c>
      <c r="L114" s="92" t="str">
        <f>IF($C114="","",'סיכום לועדה- הזנת נתונים'!L114)</f>
        <v/>
      </c>
      <c r="M114" s="93" t="str">
        <f>IF($C114="","",'סיכום לועדה- הזנת נתונים'!M114)</f>
        <v/>
      </c>
      <c r="N114" s="94" t="str">
        <f>IF($C114="","",'סיכום לועדה- הזנת נתונים'!N114)</f>
        <v/>
      </c>
      <c r="O114" s="94" t="str">
        <f>IF($C114="","",'סיכום לועדה- הזנת נתונים'!O114)</f>
        <v/>
      </c>
      <c r="P114" s="94" t="str">
        <f>IF($C114="","",'סיכום לועדה- הזנת נתונים'!P114)</f>
        <v/>
      </c>
      <c r="Q114" s="94" t="str">
        <f>IF($C114="","",'סיכום לועדה- הזנת נתונים'!Q114)</f>
        <v/>
      </c>
      <c r="R114" s="91" t="str">
        <f>IF($C114="","",'סיכום לועדה- הזנת נתונים'!R114)</f>
        <v/>
      </c>
      <c r="S114" s="91" t="str">
        <f>IF($C114="","",'סיכום לועדה- הזנת נתונים'!S114)</f>
        <v/>
      </c>
      <c r="T114" s="91" t="str">
        <f>IF($C114="","",'סיכום לועדה- הזנת נתונים'!T114)</f>
        <v/>
      </c>
      <c r="U114" s="91" t="str">
        <f>IF($C114="","",'סיכום לועדה- הזנת נתונים'!U114)</f>
        <v/>
      </c>
      <c r="V114" s="579" t="str">
        <f>IF($C114="","",'סיכום לועדה- הזנת נתונים'!V114)</f>
        <v/>
      </c>
      <c r="W114" s="84" t="str">
        <f t="shared" si="13"/>
        <v/>
      </c>
      <c r="X114" s="85" t="str">
        <f t="shared" si="14"/>
        <v/>
      </c>
      <c r="Y114" s="86" t="str">
        <f t="shared" si="15"/>
        <v/>
      </c>
      <c r="Z114" s="86" t="str">
        <f t="shared" si="16"/>
        <v/>
      </c>
      <c r="AA114" s="87" t="str">
        <f t="shared" si="11"/>
        <v/>
      </c>
      <c r="AX114" s="86" t="b">
        <f t="shared" si="17"/>
        <v>0</v>
      </c>
      <c r="AY114" s="88"/>
      <c r="AZ114" s="89">
        <f t="shared" si="12"/>
        <v>279168</v>
      </c>
    </row>
    <row r="115" spans="2:52" ht="16.5" hidden="1" thickBot="1" x14ac:dyDescent="0.25">
      <c r="B115" s="90" t="str">
        <f t="shared" si="10"/>
        <v/>
      </c>
      <c r="C115" s="91" t="str">
        <f>'סיכום לועדה- הזנת נתונים'!C115</f>
        <v/>
      </c>
      <c r="D115" s="91" t="str">
        <f>IF($C115="","",'סיכום לועדה- הזנת נתונים'!D115)</f>
        <v/>
      </c>
      <c r="E115" s="91" t="str">
        <f>IF($C115="","",'סיכום לועדה- הזנת נתונים'!E115)</f>
        <v/>
      </c>
      <c r="F115" s="91" t="str">
        <f>IF($C115="","",'סיכום לועדה- הזנת נתונים'!F115)</f>
        <v/>
      </c>
      <c r="G115" s="91" t="str">
        <f>IF($C115="","",'סיכום לועדה- הזנת נתונים'!G115)</f>
        <v/>
      </c>
      <c r="H115" s="91" t="str">
        <f>IF($C115="","",'סיכום לועדה- הזנת נתונים'!H115)</f>
        <v/>
      </c>
      <c r="I115" s="92" t="str">
        <f>IF($C115="","",'סיכום לועדה- הזנת נתונים'!I115)</f>
        <v/>
      </c>
      <c r="J115" s="92" t="str">
        <f>IF($C115="","",'סיכום לועדה- הזנת נתונים'!J115)</f>
        <v/>
      </c>
      <c r="K115" s="92" t="str">
        <f>IF($C115="","",'סיכום לועדה- הזנת נתונים'!K115)</f>
        <v/>
      </c>
      <c r="L115" s="92" t="str">
        <f>IF($C115="","",'סיכום לועדה- הזנת נתונים'!L115)</f>
        <v/>
      </c>
      <c r="M115" s="93" t="str">
        <f>IF($C115="","",'סיכום לועדה- הזנת נתונים'!M115)</f>
        <v/>
      </c>
      <c r="N115" s="94" t="str">
        <f>IF($C115="","",'סיכום לועדה- הזנת נתונים'!N115)</f>
        <v/>
      </c>
      <c r="O115" s="94" t="str">
        <f>IF($C115="","",'סיכום לועדה- הזנת נתונים'!O115)</f>
        <v/>
      </c>
      <c r="P115" s="94" t="str">
        <f>IF($C115="","",'סיכום לועדה- הזנת נתונים'!P115)</f>
        <v/>
      </c>
      <c r="Q115" s="94" t="str">
        <f>IF($C115="","",'סיכום לועדה- הזנת נתונים'!Q115)</f>
        <v/>
      </c>
      <c r="R115" s="91" t="str">
        <f>IF($C115="","",'סיכום לועדה- הזנת נתונים'!R115)</f>
        <v/>
      </c>
      <c r="S115" s="91" t="str">
        <f>IF($C115="","",'סיכום לועדה- הזנת נתונים'!S115)</f>
        <v/>
      </c>
      <c r="T115" s="91" t="str">
        <f>IF($C115="","",'סיכום לועדה- הזנת נתונים'!T115)</f>
        <v/>
      </c>
      <c r="U115" s="91" t="str">
        <f>IF($C115="","",'סיכום לועדה- הזנת נתונים'!U115)</f>
        <v/>
      </c>
      <c r="V115" s="579" t="str">
        <f>IF($C115="","",'סיכום לועדה- הזנת נתונים'!V115)</f>
        <v/>
      </c>
      <c r="W115" s="84" t="str">
        <f t="shared" si="13"/>
        <v/>
      </c>
      <c r="X115" s="85" t="str">
        <f t="shared" si="14"/>
        <v/>
      </c>
      <c r="Y115" s="86" t="str">
        <f t="shared" si="15"/>
        <v/>
      </c>
      <c r="Z115" s="86" t="str">
        <f t="shared" si="16"/>
        <v/>
      </c>
      <c r="AA115" s="87" t="str">
        <f t="shared" si="11"/>
        <v/>
      </c>
      <c r="AX115" s="86" t="b">
        <f t="shared" si="17"/>
        <v>0</v>
      </c>
      <c r="AY115" s="88"/>
      <c r="AZ115" s="89">
        <f t="shared" si="12"/>
        <v>279168</v>
      </c>
    </row>
    <row r="116" spans="2:52" ht="16.5" hidden="1" thickBot="1" x14ac:dyDescent="0.25">
      <c r="B116" s="90" t="str">
        <f t="shared" si="10"/>
        <v/>
      </c>
      <c r="C116" s="91" t="str">
        <f>'סיכום לועדה- הזנת נתונים'!C116</f>
        <v/>
      </c>
      <c r="D116" s="91" t="str">
        <f>IF($C116="","",'סיכום לועדה- הזנת נתונים'!D116)</f>
        <v/>
      </c>
      <c r="E116" s="91" t="str">
        <f>IF($C116="","",'סיכום לועדה- הזנת נתונים'!E116)</f>
        <v/>
      </c>
      <c r="F116" s="91" t="str">
        <f>IF($C116="","",'סיכום לועדה- הזנת נתונים'!F116)</f>
        <v/>
      </c>
      <c r="G116" s="91" t="str">
        <f>IF($C116="","",'סיכום לועדה- הזנת נתונים'!G116)</f>
        <v/>
      </c>
      <c r="H116" s="91" t="str">
        <f>IF($C116="","",'סיכום לועדה- הזנת נתונים'!H116)</f>
        <v/>
      </c>
      <c r="I116" s="92" t="str">
        <f>IF($C116="","",'סיכום לועדה- הזנת נתונים'!I116)</f>
        <v/>
      </c>
      <c r="J116" s="92" t="str">
        <f>IF($C116="","",'סיכום לועדה- הזנת נתונים'!J116)</f>
        <v/>
      </c>
      <c r="K116" s="92" t="str">
        <f>IF($C116="","",'סיכום לועדה- הזנת נתונים'!K116)</f>
        <v/>
      </c>
      <c r="L116" s="92" t="str">
        <f>IF($C116="","",'סיכום לועדה- הזנת נתונים'!L116)</f>
        <v/>
      </c>
      <c r="M116" s="93" t="str">
        <f>IF($C116="","",'סיכום לועדה- הזנת נתונים'!M116)</f>
        <v/>
      </c>
      <c r="N116" s="94" t="str">
        <f>IF($C116="","",'סיכום לועדה- הזנת נתונים'!N116)</f>
        <v/>
      </c>
      <c r="O116" s="94" t="str">
        <f>IF($C116="","",'סיכום לועדה- הזנת נתונים'!O116)</f>
        <v/>
      </c>
      <c r="P116" s="94" t="str">
        <f>IF($C116="","",'סיכום לועדה- הזנת נתונים'!P116)</f>
        <v/>
      </c>
      <c r="Q116" s="94" t="str">
        <f>IF($C116="","",'סיכום לועדה- הזנת נתונים'!Q116)</f>
        <v/>
      </c>
      <c r="R116" s="91" t="str">
        <f>IF($C116="","",'סיכום לועדה- הזנת נתונים'!R116)</f>
        <v/>
      </c>
      <c r="S116" s="91" t="str">
        <f>IF($C116="","",'סיכום לועדה- הזנת נתונים'!S116)</f>
        <v/>
      </c>
      <c r="T116" s="91" t="str">
        <f>IF($C116="","",'סיכום לועדה- הזנת נתונים'!T116)</f>
        <v/>
      </c>
      <c r="U116" s="91" t="str">
        <f>IF($C116="","",'סיכום לועדה- הזנת נתונים'!U116)</f>
        <v/>
      </c>
      <c r="V116" s="579" t="str">
        <f>IF($C116="","",'סיכום לועדה- הזנת נתונים'!V116)</f>
        <v/>
      </c>
      <c r="W116" s="84" t="str">
        <f t="shared" si="13"/>
        <v/>
      </c>
      <c r="X116" s="85" t="str">
        <f t="shared" si="14"/>
        <v/>
      </c>
      <c r="Y116" s="86" t="str">
        <f t="shared" si="15"/>
        <v/>
      </c>
      <c r="Z116" s="86" t="str">
        <f t="shared" si="16"/>
        <v/>
      </c>
      <c r="AA116" s="87" t="str">
        <f t="shared" si="11"/>
        <v/>
      </c>
      <c r="AX116" s="86" t="b">
        <f t="shared" si="17"/>
        <v>0</v>
      </c>
      <c r="AY116" s="88"/>
      <c r="AZ116" s="89">
        <f t="shared" si="12"/>
        <v>279168</v>
      </c>
    </row>
    <row r="117" spans="2:52" ht="16.5" hidden="1" thickBot="1" x14ac:dyDescent="0.25">
      <c r="B117" s="90" t="str">
        <f t="shared" si="10"/>
        <v/>
      </c>
      <c r="C117" s="91" t="str">
        <f>'סיכום לועדה- הזנת נתונים'!C117</f>
        <v/>
      </c>
      <c r="D117" s="91" t="str">
        <f>IF($C117="","",'סיכום לועדה- הזנת נתונים'!D117)</f>
        <v/>
      </c>
      <c r="E117" s="91" t="str">
        <f>IF($C117="","",'סיכום לועדה- הזנת נתונים'!E117)</f>
        <v/>
      </c>
      <c r="F117" s="91" t="str">
        <f>IF($C117="","",'סיכום לועדה- הזנת נתונים'!F117)</f>
        <v/>
      </c>
      <c r="G117" s="91" t="str">
        <f>IF($C117="","",'סיכום לועדה- הזנת נתונים'!G117)</f>
        <v/>
      </c>
      <c r="H117" s="91" t="str">
        <f>IF($C117="","",'סיכום לועדה- הזנת נתונים'!H117)</f>
        <v/>
      </c>
      <c r="I117" s="92" t="str">
        <f>IF($C117="","",'סיכום לועדה- הזנת נתונים'!I117)</f>
        <v/>
      </c>
      <c r="J117" s="92" t="str">
        <f>IF($C117="","",'סיכום לועדה- הזנת נתונים'!J117)</f>
        <v/>
      </c>
      <c r="K117" s="92" t="str">
        <f>IF($C117="","",'סיכום לועדה- הזנת נתונים'!K117)</f>
        <v/>
      </c>
      <c r="L117" s="92" t="str">
        <f>IF($C117="","",'סיכום לועדה- הזנת נתונים'!L117)</f>
        <v/>
      </c>
      <c r="M117" s="93" t="str">
        <f>IF($C117="","",'סיכום לועדה- הזנת נתונים'!M117)</f>
        <v/>
      </c>
      <c r="N117" s="94" t="str">
        <f>IF($C117="","",'סיכום לועדה- הזנת נתונים'!N117)</f>
        <v/>
      </c>
      <c r="O117" s="94" t="str">
        <f>IF($C117="","",'סיכום לועדה- הזנת נתונים'!O117)</f>
        <v/>
      </c>
      <c r="P117" s="94" t="str">
        <f>IF($C117="","",'סיכום לועדה- הזנת נתונים'!P117)</f>
        <v/>
      </c>
      <c r="Q117" s="94" t="str">
        <f>IF($C117="","",'סיכום לועדה- הזנת נתונים'!Q117)</f>
        <v/>
      </c>
      <c r="R117" s="91" t="str">
        <f>IF($C117="","",'סיכום לועדה- הזנת נתונים'!R117)</f>
        <v/>
      </c>
      <c r="S117" s="91" t="str">
        <f>IF($C117="","",'סיכום לועדה- הזנת נתונים'!S117)</f>
        <v/>
      </c>
      <c r="T117" s="91" t="str">
        <f>IF($C117="","",'סיכום לועדה- הזנת נתונים'!T117)</f>
        <v/>
      </c>
      <c r="U117" s="91" t="str">
        <f>IF($C117="","",'סיכום לועדה- הזנת נתונים'!U117)</f>
        <v/>
      </c>
      <c r="V117" s="579" t="str">
        <f>IF($C117="","",'סיכום לועדה- הזנת נתונים'!V117)</f>
        <v/>
      </c>
      <c r="W117" s="84" t="str">
        <f t="shared" si="13"/>
        <v/>
      </c>
      <c r="X117" s="85" t="str">
        <f t="shared" si="14"/>
        <v/>
      </c>
      <c r="Y117" s="86" t="str">
        <f t="shared" si="15"/>
        <v/>
      </c>
      <c r="Z117" s="86" t="str">
        <f t="shared" si="16"/>
        <v/>
      </c>
      <c r="AA117" s="87" t="str">
        <f t="shared" si="11"/>
        <v/>
      </c>
      <c r="AX117" s="86" t="b">
        <f t="shared" si="17"/>
        <v>0</v>
      </c>
      <c r="AY117" s="88"/>
      <c r="AZ117" s="89">
        <f t="shared" si="12"/>
        <v>279168</v>
      </c>
    </row>
    <row r="118" spans="2:52" ht="16.5" hidden="1" thickBot="1" x14ac:dyDescent="0.25">
      <c r="B118" s="90" t="str">
        <f t="shared" si="10"/>
        <v/>
      </c>
      <c r="C118" s="91" t="str">
        <f>'סיכום לועדה- הזנת נתונים'!C118</f>
        <v/>
      </c>
      <c r="D118" s="91" t="str">
        <f>IF($C118="","",'סיכום לועדה- הזנת נתונים'!D118)</f>
        <v/>
      </c>
      <c r="E118" s="91" t="str">
        <f>IF($C118="","",'סיכום לועדה- הזנת נתונים'!E118)</f>
        <v/>
      </c>
      <c r="F118" s="91" t="str">
        <f>IF($C118="","",'סיכום לועדה- הזנת נתונים'!F118)</f>
        <v/>
      </c>
      <c r="G118" s="91" t="str">
        <f>IF($C118="","",'סיכום לועדה- הזנת נתונים'!G118)</f>
        <v/>
      </c>
      <c r="H118" s="91" t="str">
        <f>IF($C118="","",'סיכום לועדה- הזנת נתונים'!H118)</f>
        <v/>
      </c>
      <c r="I118" s="92" t="str">
        <f>IF($C118="","",'סיכום לועדה- הזנת נתונים'!I118)</f>
        <v/>
      </c>
      <c r="J118" s="92" t="str">
        <f>IF($C118="","",'סיכום לועדה- הזנת נתונים'!J118)</f>
        <v/>
      </c>
      <c r="K118" s="92" t="str">
        <f>IF($C118="","",'סיכום לועדה- הזנת נתונים'!K118)</f>
        <v/>
      </c>
      <c r="L118" s="92" t="str">
        <f>IF($C118="","",'סיכום לועדה- הזנת נתונים'!L118)</f>
        <v/>
      </c>
      <c r="M118" s="93" t="str">
        <f>IF($C118="","",'סיכום לועדה- הזנת נתונים'!M118)</f>
        <v/>
      </c>
      <c r="N118" s="94" t="str">
        <f>IF($C118="","",'סיכום לועדה- הזנת נתונים'!N118)</f>
        <v/>
      </c>
      <c r="O118" s="94" t="str">
        <f>IF($C118="","",'סיכום לועדה- הזנת נתונים'!O118)</f>
        <v/>
      </c>
      <c r="P118" s="94" t="str">
        <f>IF($C118="","",'סיכום לועדה- הזנת נתונים'!P118)</f>
        <v/>
      </c>
      <c r="Q118" s="94" t="str">
        <f>IF($C118="","",'סיכום לועדה- הזנת נתונים'!Q118)</f>
        <v/>
      </c>
      <c r="R118" s="91" t="str">
        <f>IF($C118="","",'סיכום לועדה- הזנת נתונים'!R118)</f>
        <v/>
      </c>
      <c r="S118" s="91" t="str">
        <f>IF($C118="","",'סיכום לועדה- הזנת נתונים'!S118)</f>
        <v/>
      </c>
      <c r="T118" s="91" t="str">
        <f>IF($C118="","",'סיכום לועדה- הזנת נתונים'!T118)</f>
        <v/>
      </c>
      <c r="U118" s="91" t="str">
        <f>IF($C118="","",'סיכום לועדה- הזנת נתונים'!U118)</f>
        <v/>
      </c>
      <c r="V118" s="579" t="str">
        <f>IF($C118="","",'סיכום לועדה- הזנת נתונים'!V118)</f>
        <v/>
      </c>
      <c r="W118" s="84" t="str">
        <f t="shared" si="13"/>
        <v/>
      </c>
      <c r="X118" s="85" t="str">
        <f t="shared" si="14"/>
        <v/>
      </c>
      <c r="Y118" s="86" t="str">
        <f t="shared" si="15"/>
        <v/>
      </c>
      <c r="Z118" s="86" t="str">
        <f t="shared" si="16"/>
        <v/>
      </c>
      <c r="AA118" s="87" t="str">
        <f t="shared" si="11"/>
        <v/>
      </c>
      <c r="AX118" s="86" t="b">
        <f t="shared" si="17"/>
        <v>0</v>
      </c>
      <c r="AY118" s="88"/>
      <c r="AZ118" s="89">
        <f t="shared" si="12"/>
        <v>279168</v>
      </c>
    </row>
    <row r="119" spans="2:52" ht="16.5" hidden="1" thickBot="1" x14ac:dyDescent="0.25">
      <c r="B119" s="90" t="str">
        <f t="shared" si="10"/>
        <v/>
      </c>
      <c r="C119" s="91" t="str">
        <f>'סיכום לועדה- הזנת נתונים'!C119</f>
        <v/>
      </c>
      <c r="D119" s="91" t="str">
        <f>IF($C119="","",'סיכום לועדה- הזנת נתונים'!D119)</f>
        <v/>
      </c>
      <c r="E119" s="91" t="str">
        <f>IF($C119="","",'סיכום לועדה- הזנת נתונים'!E119)</f>
        <v/>
      </c>
      <c r="F119" s="91" t="str">
        <f>IF($C119="","",'סיכום לועדה- הזנת נתונים'!F119)</f>
        <v/>
      </c>
      <c r="G119" s="91" t="str">
        <f>IF($C119="","",'סיכום לועדה- הזנת נתונים'!G119)</f>
        <v/>
      </c>
      <c r="H119" s="91" t="str">
        <f>IF($C119="","",'סיכום לועדה- הזנת נתונים'!H119)</f>
        <v/>
      </c>
      <c r="I119" s="92" t="str">
        <f>IF($C119="","",'סיכום לועדה- הזנת נתונים'!I119)</f>
        <v/>
      </c>
      <c r="J119" s="92" t="str">
        <f>IF($C119="","",'סיכום לועדה- הזנת נתונים'!J119)</f>
        <v/>
      </c>
      <c r="K119" s="92" t="str">
        <f>IF($C119="","",'סיכום לועדה- הזנת נתונים'!K119)</f>
        <v/>
      </c>
      <c r="L119" s="92" t="str">
        <f>IF($C119="","",'סיכום לועדה- הזנת נתונים'!L119)</f>
        <v/>
      </c>
      <c r="M119" s="93" t="str">
        <f>IF($C119="","",'סיכום לועדה- הזנת נתונים'!M119)</f>
        <v/>
      </c>
      <c r="N119" s="94" t="str">
        <f>IF($C119="","",'סיכום לועדה- הזנת נתונים'!N119)</f>
        <v/>
      </c>
      <c r="O119" s="94" t="str">
        <f>IF($C119="","",'סיכום לועדה- הזנת נתונים'!O119)</f>
        <v/>
      </c>
      <c r="P119" s="94" t="str">
        <f>IF($C119="","",'סיכום לועדה- הזנת נתונים'!P119)</f>
        <v/>
      </c>
      <c r="Q119" s="94" t="str">
        <f>IF($C119="","",'סיכום לועדה- הזנת נתונים'!Q119)</f>
        <v/>
      </c>
      <c r="R119" s="91" t="str">
        <f>IF($C119="","",'סיכום לועדה- הזנת נתונים'!R119)</f>
        <v/>
      </c>
      <c r="S119" s="91" t="str">
        <f>IF($C119="","",'סיכום לועדה- הזנת נתונים'!S119)</f>
        <v/>
      </c>
      <c r="T119" s="91" t="str">
        <f>IF($C119="","",'סיכום לועדה- הזנת נתונים'!T119)</f>
        <v/>
      </c>
      <c r="U119" s="91" t="str">
        <f>IF($C119="","",'סיכום לועדה- הזנת נתונים'!U119)</f>
        <v/>
      </c>
      <c r="V119" s="579" t="str">
        <f>IF($C119="","",'סיכום לועדה- הזנת נתונים'!V119)</f>
        <v/>
      </c>
      <c r="W119" s="84" t="str">
        <f t="shared" si="13"/>
        <v/>
      </c>
      <c r="X119" s="85" t="str">
        <f t="shared" si="14"/>
        <v/>
      </c>
      <c r="Y119" s="86" t="str">
        <f t="shared" si="15"/>
        <v/>
      </c>
      <c r="Z119" s="86" t="str">
        <f t="shared" si="16"/>
        <v/>
      </c>
      <c r="AA119" s="87" t="str">
        <f t="shared" si="11"/>
        <v/>
      </c>
      <c r="AX119" s="86" t="b">
        <f t="shared" si="17"/>
        <v>0</v>
      </c>
      <c r="AY119" s="88"/>
      <c r="AZ119" s="89">
        <f t="shared" si="12"/>
        <v>279168</v>
      </c>
    </row>
    <row r="120" spans="2:52" ht="16.5" hidden="1" thickBot="1" x14ac:dyDescent="0.25">
      <c r="B120" s="90" t="str">
        <f t="shared" si="10"/>
        <v/>
      </c>
      <c r="C120" s="91" t="str">
        <f>'סיכום לועדה- הזנת נתונים'!C120</f>
        <v/>
      </c>
      <c r="D120" s="91" t="str">
        <f>IF($C120="","",'סיכום לועדה- הזנת נתונים'!D120)</f>
        <v/>
      </c>
      <c r="E120" s="91" t="str">
        <f>IF($C120="","",'סיכום לועדה- הזנת נתונים'!E120)</f>
        <v/>
      </c>
      <c r="F120" s="91" t="str">
        <f>IF($C120="","",'סיכום לועדה- הזנת נתונים'!F120)</f>
        <v/>
      </c>
      <c r="G120" s="91" t="str">
        <f>IF($C120="","",'סיכום לועדה- הזנת נתונים'!G120)</f>
        <v/>
      </c>
      <c r="H120" s="91" t="str">
        <f>IF($C120="","",'סיכום לועדה- הזנת נתונים'!H120)</f>
        <v/>
      </c>
      <c r="I120" s="92" t="str">
        <f>IF($C120="","",'סיכום לועדה- הזנת נתונים'!I120)</f>
        <v/>
      </c>
      <c r="J120" s="92" t="str">
        <f>IF($C120="","",'סיכום לועדה- הזנת נתונים'!J120)</f>
        <v/>
      </c>
      <c r="K120" s="92" t="str">
        <f>IF($C120="","",'סיכום לועדה- הזנת נתונים'!K120)</f>
        <v/>
      </c>
      <c r="L120" s="92" t="str">
        <f>IF($C120="","",'סיכום לועדה- הזנת נתונים'!L120)</f>
        <v/>
      </c>
      <c r="M120" s="93" t="str">
        <f>IF($C120="","",'סיכום לועדה- הזנת נתונים'!M120)</f>
        <v/>
      </c>
      <c r="N120" s="94" t="str">
        <f>IF($C120="","",'סיכום לועדה- הזנת נתונים'!N120)</f>
        <v/>
      </c>
      <c r="O120" s="94" t="str">
        <f>IF($C120="","",'סיכום לועדה- הזנת נתונים'!O120)</f>
        <v/>
      </c>
      <c r="P120" s="94" t="str">
        <f>IF($C120="","",'סיכום לועדה- הזנת נתונים'!P120)</f>
        <v/>
      </c>
      <c r="Q120" s="94" t="str">
        <f>IF($C120="","",'סיכום לועדה- הזנת נתונים'!Q120)</f>
        <v/>
      </c>
      <c r="R120" s="91" t="str">
        <f>IF($C120="","",'סיכום לועדה- הזנת נתונים'!R120)</f>
        <v/>
      </c>
      <c r="S120" s="91" t="str">
        <f>IF($C120="","",'סיכום לועדה- הזנת נתונים'!S120)</f>
        <v/>
      </c>
      <c r="T120" s="91" t="str">
        <f>IF($C120="","",'סיכום לועדה- הזנת נתונים'!T120)</f>
        <v/>
      </c>
      <c r="U120" s="91" t="str">
        <f>IF($C120="","",'סיכום לועדה- הזנת נתונים'!U120)</f>
        <v/>
      </c>
      <c r="V120" s="579" t="str">
        <f>IF($C120="","",'סיכום לועדה- הזנת נתונים'!V120)</f>
        <v/>
      </c>
      <c r="W120" s="84" t="str">
        <f t="shared" si="13"/>
        <v/>
      </c>
      <c r="X120" s="85" t="str">
        <f t="shared" si="14"/>
        <v/>
      </c>
      <c r="Y120" s="86" t="str">
        <f t="shared" si="15"/>
        <v/>
      </c>
      <c r="Z120" s="86" t="str">
        <f t="shared" si="16"/>
        <v/>
      </c>
      <c r="AA120" s="87" t="str">
        <f t="shared" si="11"/>
        <v/>
      </c>
      <c r="AX120" s="86" t="b">
        <f t="shared" si="17"/>
        <v>0</v>
      </c>
      <c r="AY120" s="88"/>
      <c r="AZ120" s="89">
        <f t="shared" si="12"/>
        <v>279168</v>
      </c>
    </row>
    <row r="121" spans="2:52" ht="16.5" hidden="1" thickBot="1" x14ac:dyDescent="0.25">
      <c r="B121" s="90" t="str">
        <f t="shared" si="10"/>
        <v/>
      </c>
      <c r="C121" s="91" t="str">
        <f>'סיכום לועדה- הזנת נתונים'!C121</f>
        <v/>
      </c>
      <c r="D121" s="91" t="str">
        <f>IF($C121="","",'סיכום לועדה- הזנת נתונים'!D121)</f>
        <v/>
      </c>
      <c r="E121" s="91" t="str">
        <f>IF($C121="","",'סיכום לועדה- הזנת נתונים'!E121)</f>
        <v/>
      </c>
      <c r="F121" s="91" t="str">
        <f>IF($C121="","",'סיכום לועדה- הזנת נתונים'!F121)</f>
        <v/>
      </c>
      <c r="G121" s="91" t="str">
        <f>IF($C121="","",'סיכום לועדה- הזנת נתונים'!G121)</f>
        <v/>
      </c>
      <c r="H121" s="91" t="str">
        <f>IF($C121="","",'סיכום לועדה- הזנת נתונים'!H121)</f>
        <v/>
      </c>
      <c r="I121" s="92" t="str">
        <f>IF($C121="","",'סיכום לועדה- הזנת נתונים'!I121)</f>
        <v/>
      </c>
      <c r="J121" s="92" t="str">
        <f>IF($C121="","",'סיכום לועדה- הזנת נתונים'!J121)</f>
        <v/>
      </c>
      <c r="K121" s="92" t="str">
        <f>IF($C121="","",'סיכום לועדה- הזנת נתונים'!K121)</f>
        <v/>
      </c>
      <c r="L121" s="92" t="str">
        <f>IF($C121="","",'סיכום לועדה- הזנת נתונים'!L121)</f>
        <v/>
      </c>
      <c r="M121" s="93" t="str">
        <f>IF($C121="","",'סיכום לועדה- הזנת נתונים'!M121)</f>
        <v/>
      </c>
      <c r="N121" s="94" t="str">
        <f>IF($C121="","",'סיכום לועדה- הזנת נתונים'!N121)</f>
        <v/>
      </c>
      <c r="O121" s="94" t="str">
        <f>IF($C121="","",'סיכום לועדה- הזנת נתונים'!O121)</f>
        <v/>
      </c>
      <c r="P121" s="94" t="str">
        <f>IF($C121="","",'סיכום לועדה- הזנת נתונים'!P121)</f>
        <v/>
      </c>
      <c r="Q121" s="94" t="str">
        <f>IF($C121="","",'סיכום לועדה- הזנת נתונים'!Q121)</f>
        <v/>
      </c>
      <c r="R121" s="91" t="str">
        <f>IF($C121="","",'סיכום לועדה- הזנת נתונים'!R121)</f>
        <v/>
      </c>
      <c r="S121" s="91" t="str">
        <f>IF($C121="","",'סיכום לועדה- הזנת נתונים'!S121)</f>
        <v/>
      </c>
      <c r="T121" s="91" t="str">
        <f>IF($C121="","",'סיכום לועדה- הזנת נתונים'!T121)</f>
        <v/>
      </c>
      <c r="U121" s="91" t="str">
        <f>IF($C121="","",'סיכום לועדה- הזנת נתונים'!U121)</f>
        <v/>
      </c>
      <c r="V121" s="579" t="str">
        <f>IF($C121="","",'סיכום לועדה- הזנת נתונים'!V121)</f>
        <v/>
      </c>
      <c r="W121" s="84" t="str">
        <f t="shared" si="13"/>
        <v/>
      </c>
      <c r="X121" s="85" t="str">
        <f t="shared" si="14"/>
        <v/>
      </c>
      <c r="Y121" s="86" t="str">
        <f t="shared" si="15"/>
        <v/>
      </c>
      <c r="Z121" s="86" t="str">
        <f t="shared" si="16"/>
        <v/>
      </c>
      <c r="AA121" s="87" t="str">
        <f t="shared" si="11"/>
        <v/>
      </c>
      <c r="AX121" s="86" t="b">
        <f t="shared" si="17"/>
        <v>0</v>
      </c>
      <c r="AY121" s="88"/>
      <c r="AZ121" s="89">
        <f t="shared" si="12"/>
        <v>279168</v>
      </c>
    </row>
    <row r="122" spans="2:52" ht="16.5" hidden="1" thickBot="1" x14ac:dyDescent="0.25">
      <c r="B122" s="90" t="str">
        <f t="shared" si="10"/>
        <v/>
      </c>
      <c r="C122" s="91" t="str">
        <f>'סיכום לועדה- הזנת נתונים'!C122</f>
        <v/>
      </c>
      <c r="D122" s="91" t="str">
        <f>IF($C122="","",'סיכום לועדה- הזנת נתונים'!D122)</f>
        <v/>
      </c>
      <c r="E122" s="91" t="str">
        <f>IF($C122="","",'סיכום לועדה- הזנת נתונים'!E122)</f>
        <v/>
      </c>
      <c r="F122" s="91" t="str">
        <f>IF($C122="","",'סיכום לועדה- הזנת נתונים'!F122)</f>
        <v/>
      </c>
      <c r="G122" s="91" t="str">
        <f>IF($C122="","",'סיכום לועדה- הזנת נתונים'!G122)</f>
        <v/>
      </c>
      <c r="H122" s="91" t="str">
        <f>IF($C122="","",'סיכום לועדה- הזנת נתונים'!H122)</f>
        <v/>
      </c>
      <c r="I122" s="92" t="str">
        <f>IF($C122="","",'סיכום לועדה- הזנת נתונים'!I122)</f>
        <v/>
      </c>
      <c r="J122" s="92" t="str">
        <f>IF($C122="","",'סיכום לועדה- הזנת נתונים'!J122)</f>
        <v/>
      </c>
      <c r="K122" s="92" t="str">
        <f>IF($C122="","",'סיכום לועדה- הזנת נתונים'!K122)</f>
        <v/>
      </c>
      <c r="L122" s="92" t="str">
        <f>IF($C122="","",'סיכום לועדה- הזנת נתונים'!L122)</f>
        <v/>
      </c>
      <c r="M122" s="93" t="str">
        <f>IF($C122="","",'סיכום לועדה- הזנת נתונים'!M122)</f>
        <v/>
      </c>
      <c r="N122" s="94" t="str">
        <f>IF($C122="","",'סיכום לועדה- הזנת נתונים'!N122)</f>
        <v/>
      </c>
      <c r="O122" s="94" t="str">
        <f>IF($C122="","",'סיכום לועדה- הזנת נתונים'!O122)</f>
        <v/>
      </c>
      <c r="P122" s="94" t="str">
        <f>IF($C122="","",'סיכום לועדה- הזנת נתונים'!P122)</f>
        <v/>
      </c>
      <c r="Q122" s="94" t="str">
        <f>IF($C122="","",'סיכום לועדה- הזנת נתונים'!Q122)</f>
        <v/>
      </c>
      <c r="R122" s="91" t="str">
        <f>IF($C122="","",'סיכום לועדה- הזנת נתונים'!R122)</f>
        <v/>
      </c>
      <c r="S122" s="91" t="str">
        <f>IF($C122="","",'סיכום לועדה- הזנת נתונים'!S122)</f>
        <v/>
      </c>
      <c r="T122" s="91" t="str">
        <f>IF($C122="","",'סיכום לועדה- הזנת נתונים'!T122)</f>
        <v/>
      </c>
      <c r="U122" s="91" t="str">
        <f>IF($C122="","",'סיכום לועדה- הזנת נתונים'!U122)</f>
        <v/>
      </c>
      <c r="V122" s="579" t="str">
        <f>IF($C122="","",'סיכום לועדה- הזנת נתונים'!V122)</f>
        <v/>
      </c>
      <c r="W122" s="84" t="str">
        <f t="shared" si="13"/>
        <v/>
      </c>
      <c r="X122" s="85" t="str">
        <f t="shared" si="14"/>
        <v/>
      </c>
      <c r="Y122" s="86" t="str">
        <f t="shared" si="15"/>
        <v/>
      </c>
      <c r="Z122" s="86" t="str">
        <f t="shared" si="16"/>
        <v/>
      </c>
      <c r="AA122" s="87" t="str">
        <f t="shared" si="11"/>
        <v/>
      </c>
      <c r="AX122" s="86" t="b">
        <f t="shared" si="17"/>
        <v>0</v>
      </c>
      <c r="AY122" s="88"/>
      <c r="AZ122" s="89">
        <f t="shared" si="12"/>
        <v>279168</v>
      </c>
    </row>
    <row r="123" spans="2:52" ht="16.5" hidden="1" thickBot="1" x14ac:dyDescent="0.25">
      <c r="B123" s="90" t="str">
        <f t="shared" si="10"/>
        <v/>
      </c>
      <c r="C123" s="91" t="str">
        <f>'סיכום לועדה- הזנת נתונים'!C123</f>
        <v/>
      </c>
      <c r="D123" s="91" t="str">
        <f>IF($C123="","",'סיכום לועדה- הזנת נתונים'!D123)</f>
        <v/>
      </c>
      <c r="E123" s="91" t="str">
        <f>IF($C123="","",'סיכום לועדה- הזנת נתונים'!E123)</f>
        <v/>
      </c>
      <c r="F123" s="91" t="str">
        <f>IF($C123="","",'סיכום לועדה- הזנת נתונים'!F123)</f>
        <v/>
      </c>
      <c r="G123" s="91" t="str">
        <f>IF($C123="","",'סיכום לועדה- הזנת נתונים'!G123)</f>
        <v/>
      </c>
      <c r="H123" s="91" t="str">
        <f>IF($C123="","",'סיכום לועדה- הזנת נתונים'!H123)</f>
        <v/>
      </c>
      <c r="I123" s="92" t="str">
        <f>IF($C123="","",'סיכום לועדה- הזנת נתונים'!I123)</f>
        <v/>
      </c>
      <c r="J123" s="92" t="str">
        <f>IF($C123="","",'סיכום לועדה- הזנת נתונים'!J123)</f>
        <v/>
      </c>
      <c r="K123" s="92" t="str">
        <f>IF($C123="","",'סיכום לועדה- הזנת נתונים'!K123)</f>
        <v/>
      </c>
      <c r="L123" s="92" t="str">
        <f>IF($C123="","",'סיכום לועדה- הזנת נתונים'!L123)</f>
        <v/>
      </c>
      <c r="M123" s="93" t="str">
        <f>IF($C123="","",'סיכום לועדה- הזנת נתונים'!M123)</f>
        <v/>
      </c>
      <c r="N123" s="94" t="str">
        <f>IF($C123="","",'סיכום לועדה- הזנת נתונים'!N123)</f>
        <v/>
      </c>
      <c r="O123" s="94" t="str">
        <f>IF($C123="","",'סיכום לועדה- הזנת נתונים'!O123)</f>
        <v/>
      </c>
      <c r="P123" s="94" t="str">
        <f>IF($C123="","",'סיכום לועדה- הזנת נתונים'!P123)</f>
        <v/>
      </c>
      <c r="Q123" s="94" t="str">
        <f>IF($C123="","",'סיכום לועדה- הזנת נתונים'!Q123)</f>
        <v/>
      </c>
      <c r="R123" s="91" t="str">
        <f>IF($C123="","",'סיכום לועדה- הזנת נתונים'!R123)</f>
        <v/>
      </c>
      <c r="S123" s="91" t="str">
        <f>IF($C123="","",'סיכום לועדה- הזנת נתונים'!S123)</f>
        <v/>
      </c>
      <c r="T123" s="91" t="str">
        <f>IF($C123="","",'סיכום לועדה- הזנת נתונים'!T123)</f>
        <v/>
      </c>
      <c r="U123" s="91" t="str">
        <f>IF($C123="","",'סיכום לועדה- הזנת נתונים'!U123)</f>
        <v/>
      </c>
      <c r="V123" s="579" t="str">
        <f>IF($C123="","",'סיכום לועדה- הזנת נתונים'!V123)</f>
        <v/>
      </c>
      <c r="W123" s="84" t="str">
        <f t="shared" si="13"/>
        <v/>
      </c>
      <c r="X123" s="85" t="str">
        <f t="shared" si="14"/>
        <v/>
      </c>
      <c r="Y123" s="86" t="str">
        <f t="shared" si="15"/>
        <v/>
      </c>
      <c r="Z123" s="86" t="str">
        <f t="shared" si="16"/>
        <v/>
      </c>
      <c r="AA123" s="87" t="str">
        <f t="shared" si="11"/>
        <v/>
      </c>
      <c r="AX123" s="86" t="b">
        <f t="shared" si="17"/>
        <v>0</v>
      </c>
      <c r="AY123" s="88"/>
      <c r="AZ123" s="89">
        <f t="shared" si="12"/>
        <v>279168</v>
      </c>
    </row>
    <row r="124" spans="2:52" ht="16.5" hidden="1" thickBot="1" x14ac:dyDescent="0.25">
      <c r="B124" s="90" t="str">
        <f t="shared" si="10"/>
        <v/>
      </c>
      <c r="C124" s="91" t="str">
        <f>'סיכום לועדה- הזנת נתונים'!C124</f>
        <v/>
      </c>
      <c r="D124" s="91" t="str">
        <f>IF($C124="","",'סיכום לועדה- הזנת נתונים'!D124)</f>
        <v/>
      </c>
      <c r="E124" s="91" t="str">
        <f>IF($C124="","",'סיכום לועדה- הזנת נתונים'!E124)</f>
        <v/>
      </c>
      <c r="F124" s="91" t="str">
        <f>IF($C124="","",'סיכום לועדה- הזנת נתונים'!F124)</f>
        <v/>
      </c>
      <c r="G124" s="91" t="str">
        <f>IF($C124="","",'סיכום לועדה- הזנת נתונים'!G124)</f>
        <v/>
      </c>
      <c r="H124" s="91" t="str">
        <f>IF($C124="","",'סיכום לועדה- הזנת נתונים'!H124)</f>
        <v/>
      </c>
      <c r="I124" s="92" t="str">
        <f>IF($C124="","",'סיכום לועדה- הזנת נתונים'!I124)</f>
        <v/>
      </c>
      <c r="J124" s="92" t="str">
        <f>IF($C124="","",'סיכום לועדה- הזנת נתונים'!J124)</f>
        <v/>
      </c>
      <c r="K124" s="92" t="str">
        <f>IF($C124="","",'סיכום לועדה- הזנת נתונים'!K124)</f>
        <v/>
      </c>
      <c r="L124" s="92" t="str">
        <f>IF($C124="","",'סיכום לועדה- הזנת נתונים'!L124)</f>
        <v/>
      </c>
      <c r="M124" s="93" t="str">
        <f>IF($C124="","",'סיכום לועדה- הזנת נתונים'!M124)</f>
        <v/>
      </c>
      <c r="N124" s="94" t="str">
        <f>IF($C124="","",'סיכום לועדה- הזנת נתונים'!N124)</f>
        <v/>
      </c>
      <c r="O124" s="94" t="str">
        <f>IF($C124="","",'סיכום לועדה- הזנת נתונים'!O124)</f>
        <v/>
      </c>
      <c r="P124" s="94" t="str">
        <f>IF($C124="","",'סיכום לועדה- הזנת נתונים'!P124)</f>
        <v/>
      </c>
      <c r="Q124" s="94" t="str">
        <f>IF($C124="","",'סיכום לועדה- הזנת נתונים'!Q124)</f>
        <v/>
      </c>
      <c r="R124" s="91" t="str">
        <f>IF($C124="","",'סיכום לועדה- הזנת נתונים'!R124)</f>
        <v/>
      </c>
      <c r="S124" s="91" t="str">
        <f>IF($C124="","",'סיכום לועדה- הזנת נתונים'!S124)</f>
        <v/>
      </c>
      <c r="T124" s="91" t="str">
        <f>IF($C124="","",'סיכום לועדה- הזנת נתונים'!T124)</f>
        <v/>
      </c>
      <c r="U124" s="91" t="str">
        <f>IF($C124="","",'סיכום לועדה- הזנת נתונים'!U124)</f>
        <v/>
      </c>
      <c r="V124" s="579" t="str">
        <f>IF($C124="","",'סיכום לועדה- הזנת נתונים'!V124)</f>
        <v/>
      </c>
      <c r="W124" s="84" t="str">
        <f t="shared" si="13"/>
        <v/>
      </c>
      <c r="X124" s="85" t="str">
        <f t="shared" si="14"/>
        <v/>
      </c>
      <c r="Y124" s="86" t="str">
        <f t="shared" si="15"/>
        <v/>
      </c>
      <c r="Z124" s="86" t="str">
        <f t="shared" si="16"/>
        <v/>
      </c>
      <c r="AA124" s="87" t="str">
        <f t="shared" si="11"/>
        <v/>
      </c>
      <c r="AX124" s="86" t="b">
        <f t="shared" si="17"/>
        <v>0</v>
      </c>
      <c r="AY124" s="88"/>
      <c r="AZ124" s="89">
        <f t="shared" si="12"/>
        <v>279168</v>
      </c>
    </row>
    <row r="125" spans="2:52" ht="16.5" hidden="1" thickBot="1" x14ac:dyDescent="0.25">
      <c r="B125" s="90" t="str">
        <f t="shared" si="10"/>
        <v/>
      </c>
      <c r="C125" s="91" t="str">
        <f>'סיכום לועדה- הזנת נתונים'!C125</f>
        <v/>
      </c>
      <c r="D125" s="91" t="str">
        <f>IF($C125="","",'סיכום לועדה- הזנת נתונים'!D125)</f>
        <v/>
      </c>
      <c r="E125" s="91" t="str">
        <f>IF($C125="","",'סיכום לועדה- הזנת נתונים'!E125)</f>
        <v/>
      </c>
      <c r="F125" s="91" t="str">
        <f>IF($C125="","",'סיכום לועדה- הזנת נתונים'!F125)</f>
        <v/>
      </c>
      <c r="G125" s="91" t="str">
        <f>IF($C125="","",'סיכום לועדה- הזנת נתונים'!G125)</f>
        <v/>
      </c>
      <c r="H125" s="91" t="str">
        <f>IF($C125="","",'סיכום לועדה- הזנת נתונים'!H125)</f>
        <v/>
      </c>
      <c r="I125" s="92" t="str">
        <f>IF($C125="","",'סיכום לועדה- הזנת נתונים'!I125)</f>
        <v/>
      </c>
      <c r="J125" s="92" t="str">
        <f>IF($C125="","",'סיכום לועדה- הזנת נתונים'!J125)</f>
        <v/>
      </c>
      <c r="K125" s="92" t="str">
        <f>IF($C125="","",'סיכום לועדה- הזנת נתונים'!K125)</f>
        <v/>
      </c>
      <c r="L125" s="92" t="str">
        <f>IF($C125="","",'סיכום לועדה- הזנת נתונים'!L125)</f>
        <v/>
      </c>
      <c r="M125" s="93" t="str">
        <f>IF($C125="","",'סיכום לועדה- הזנת נתונים'!M125)</f>
        <v/>
      </c>
      <c r="N125" s="94" t="str">
        <f>IF($C125="","",'סיכום לועדה- הזנת נתונים'!N125)</f>
        <v/>
      </c>
      <c r="O125" s="94" t="str">
        <f>IF($C125="","",'סיכום לועדה- הזנת נתונים'!O125)</f>
        <v/>
      </c>
      <c r="P125" s="94" t="str">
        <f>IF($C125="","",'סיכום לועדה- הזנת נתונים'!P125)</f>
        <v/>
      </c>
      <c r="Q125" s="94" t="str">
        <f>IF($C125="","",'סיכום לועדה- הזנת נתונים'!Q125)</f>
        <v/>
      </c>
      <c r="R125" s="91" t="str">
        <f>IF($C125="","",'סיכום לועדה- הזנת נתונים'!R125)</f>
        <v/>
      </c>
      <c r="S125" s="91" t="str">
        <f>IF($C125="","",'סיכום לועדה- הזנת נתונים'!S125)</f>
        <v/>
      </c>
      <c r="T125" s="91" t="str">
        <f>IF($C125="","",'סיכום לועדה- הזנת נתונים'!T125)</f>
        <v/>
      </c>
      <c r="U125" s="91" t="str">
        <f>IF($C125="","",'סיכום לועדה- הזנת נתונים'!U125)</f>
        <v/>
      </c>
      <c r="V125" s="579" t="str">
        <f>IF($C125="","",'סיכום לועדה- הזנת נתונים'!V125)</f>
        <v/>
      </c>
      <c r="W125" s="84" t="str">
        <f t="shared" si="13"/>
        <v/>
      </c>
      <c r="X125" s="85" t="str">
        <f t="shared" si="14"/>
        <v/>
      </c>
      <c r="Y125" s="86" t="str">
        <f t="shared" si="15"/>
        <v/>
      </c>
      <c r="Z125" s="86" t="str">
        <f t="shared" si="16"/>
        <v/>
      </c>
      <c r="AA125" s="87" t="str">
        <f t="shared" si="11"/>
        <v/>
      </c>
      <c r="AX125" s="86" t="b">
        <f t="shared" si="17"/>
        <v>0</v>
      </c>
      <c r="AY125" s="88"/>
      <c r="AZ125" s="89">
        <f t="shared" si="12"/>
        <v>279168</v>
      </c>
    </row>
    <row r="126" spans="2:52" ht="16.5" hidden="1" thickBot="1" x14ac:dyDescent="0.25">
      <c r="B126" s="90" t="str">
        <f t="shared" si="10"/>
        <v/>
      </c>
      <c r="C126" s="91" t="str">
        <f>'סיכום לועדה- הזנת נתונים'!C126</f>
        <v/>
      </c>
      <c r="D126" s="91" t="str">
        <f>IF($C126="","",'סיכום לועדה- הזנת נתונים'!D126)</f>
        <v/>
      </c>
      <c r="E126" s="91" t="str">
        <f>IF($C126="","",'סיכום לועדה- הזנת נתונים'!E126)</f>
        <v/>
      </c>
      <c r="F126" s="91" t="str">
        <f>IF($C126="","",'סיכום לועדה- הזנת נתונים'!F126)</f>
        <v/>
      </c>
      <c r="G126" s="91" t="str">
        <f>IF($C126="","",'סיכום לועדה- הזנת נתונים'!G126)</f>
        <v/>
      </c>
      <c r="H126" s="91" t="str">
        <f>IF($C126="","",'סיכום לועדה- הזנת נתונים'!H126)</f>
        <v/>
      </c>
      <c r="I126" s="92" t="str">
        <f>IF($C126="","",'סיכום לועדה- הזנת נתונים'!I126)</f>
        <v/>
      </c>
      <c r="J126" s="92" t="str">
        <f>IF($C126="","",'סיכום לועדה- הזנת נתונים'!J126)</f>
        <v/>
      </c>
      <c r="K126" s="92" t="str">
        <f>IF($C126="","",'סיכום לועדה- הזנת נתונים'!K126)</f>
        <v/>
      </c>
      <c r="L126" s="92" t="str">
        <f>IF($C126="","",'סיכום לועדה- הזנת נתונים'!L126)</f>
        <v/>
      </c>
      <c r="M126" s="93" t="str">
        <f>IF($C126="","",'סיכום לועדה- הזנת נתונים'!M126)</f>
        <v/>
      </c>
      <c r="N126" s="94" t="str">
        <f>IF($C126="","",'סיכום לועדה- הזנת נתונים'!N126)</f>
        <v/>
      </c>
      <c r="O126" s="94" t="str">
        <f>IF($C126="","",'סיכום לועדה- הזנת נתונים'!O126)</f>
        <v/>
      </c>
      <c r="P126" s="94" t="str">
        <f>IF($C126="","",'סיכום לועדה- הזנת נתונים'!P126)</f>
        <v/>
      </c>
      <c r="Q126" s="94" t="str">
        <f>IF($C126="","",'סיכום לועדה- הזנת נתונים'!Q126)</f>
        <v/>
      </c>
      <c r="R126" s="91" t="str">
        <f>IF($C126="","",'סיכום לועדה- הזנת נתונים'!R126)</f>
        <v/>
      </c>
      <c r="S126" s="91" t="str">
        <f>IF($C126="","",'סיכום לועדה- הזנת נתונים'!S126)</f>
        <v/>
      </c>
      <c r="T126" s="91" t="str">
        <f>IF($C126="","",'סיכום לועדה- הזנת נתונים'!T126)</f>
        <v/>
      </c>
      <c r="U126" s="91" t="str">
        <f>IF($C126="","",'סיכום לועדה- הזנת נתונים'!U126)</f>
        <v/>
      </c>
      <c r="V126" s="579" t="str">
        <f>IF($C126="","",'סיכום לועדה- הזנת נתונים'!V126)</f>
        <v/>
      </c>
      <c r="W126" s="84" t="str">
        <f t="shared" si="13"/>
        <v/>
      </c>
      <c r="X126" s="85" t="str">
        <f t="shared" si="14"/>
        <v/>
      </c>
      <c r="Y126" s="86" t="str">
        <f t="shared" si="15"/>
        <v/>
      </c>
      <c r="Z126" s="86" t="str">
        <f t="shared" si="16"/>
        <v/>
      </c>
      <c r="AA126" s="87" t="str">
        <f t="shared" si="11"/>
        <v/>
      </c>
      <c r="AX126" s="86" t="b">
        <f t="shared" si="17"/>
        <v>0</v>
      </c>
      <c r="AY126" s="88"/>
      <c r="AZ126" s="89">
        <f t="shared" si="12"/>
        <v>279168</v>
      </c>
    </row>
    <row r="127" spans="2:52" ht="16.5" hidden="1" thickBot="1" x14ac:dyDescent="0.25">
      <c r="B127" s="90" t="str">
        <f t="shared" si="10"/>
        <v/>
      </c>
      <c r="C127" s="91" t="str">
        <f>'סיכום לועדה- הזנת נתונים'!C127</f>
        <v/>
      </c>
      <c r="D127" s="91" t="str">
        <f>IF($C127="","",'סיכום לועדה- הזנת נתונים'!D127)</f>
        <v/>
      </c>
      <c r="E127" s="91" t="str">
        <f>IF($C127="","",'סיכום לועדה- הזנת נתונים'!E127)</f>
        <v/>
      </c>
      <c r="F127" s="91" t="str">
        <f>IF($C127="","",'סיכום לועדה- הזנת נתונים'!F127)</f>
        <v/>
      </c>
      <c r="G127" s="91" t="str">
        <f>IF($C127="","",'סיכום לועדה- הזנת נתונים'!G127)</f>
        <v/>
      </c>
      <c r="H127" s="91" t="str">
        <f>IF($C127="","",'סיכום לועדה- הזנת נתונים'!H127)</f>
        <v/>
      </c>
      <c r="I127" s="92" t="str">
        <f>IF($C127="","",'סיכום לועדה- הזנת נתונים'!I127)</f>
        <v/>
      </c>
      <c r="J127" s="92" t="str">
        <f>IF($C127="","",'סיכום לועדה- הזנת נתונים'!J127)</f>
        <v/>
      </c>
      <c r="K127" s="92" t="str">
        <f>IF($C127="","",'סיכום לועדה- הזנת נתונים'!K127)</f>
        <v/>
      </c>
      <c r="L127" s="92" t="str">
        <f>IF($C127="","",'סיכום לועדה- הזנת נתונים'!L127)</f>
        <v/>
      </c>
      <c r="M127" s="93" t="str">
        <f>IF($C127="","",'סיכום לועדה- הזנת נתונים'!M127)</f>
        <v/>
      </c>
      <c r="N127" s="94" t="str">
        <f>IF($C127="","",'סיכום לועדה- הזנת נתונים'!N127)</f>
        <v/>
      </c>
      <c r="O127" s="94" t="str">
        <f>IF($C127="","",'סיכום לועדה- הזנת נתונים'!O127)</f>
        <v/>
      </c>
      <c r="P127" s="94" t="str">
        <f>IF($C127="","",'סיכום לועדה- הזנת נתונים'!P127)</f>
        <v/>
      </c>
      <c r="Q127" s="94" t="str">
        <f>IF($C127="","",'סיכום לועדה- הזנת נתונים'!Q127)</f>
        <v/>
      </c>
      <c r="R127" s="91" t="str">
        <f>IF($C127="","",'סיכום לועדה- הזנת נתונים'!R127)</f>
        <v/>
      </c>
      <c r="S127" s="91" t="str">
        <f>IF($C127="","",'סיכום לועדה- הזנת נתונים'!S127)</f>
        <v/>
      </c>
      <c r="T127" s="91" t="str">
        <f>IF($C127="","",'סיכום לועדה- הזנת נתונים'!T127)</f>
        <v/>
      </c>
      <c r="U127" s="91" t="str">
        <f>IF($C127="","",'סיכום לועדה- הזנת נתונים'!U127)</f>
        <v/>
      </c>
      <c r="V127" s="579" t="str">
        <f>IF($C127="","",'סיכום לועדה- הזנת נתונים'!V127)</f>
        <v/>
      </c>
      <c r="W127" s="84" t="str">
        <f t="shared" si="13"/>
        <v/>
      </c>
      <c r="X127" s="85" t="str">
        <f t="shared" si="14"/>
        <v/>
      </c>
      <c r="Y127" s="86" t="str">
        <f t="shared" si="15"/>
        <v/>
      </c>
      <c r="Z127" s="86" t="str">
        <f t="shared" si="16"/>
        <v/>
      </c>
      <c r="AA127" s="87" t="str">
        <f t="shared" si="11"/>
        <v/>
      </c>
      <c r="AX127" s="86" t="b">
        <f t="shared" si="17"/>
        <v>0</v>
      </c>
      <c r="AY127" s="88"/>
      <c r="AZ127" s="89">
        <f t="shared" si="12"/>
        <v>279168</v>
      </c>
    </row>
    <row r="128" spans="2:52" ht="16.5" hidden="1" thickBot="1" x14ac:dyDescent="0.25">
      <c r="B128" s="90" t="str">
        <f t="shared" si="10"/>
        <v/>
      </c>
      <c r="C128" s="91" t="str">
        <f>'סיכום לועדה- הזנת נתונים'!C128</f>
        <v/>
      </c>
      <c r="D128" s="91" t="str">
        <f>IF($C128="","",'סיכום לועדה- הזנת נתונים'!D128)</f>
        <v/>
      </c>
      <c r="E128" s="91" t="str">
        <f>IF($C128="","",'סיכום לועדה- הזנת נתונים'!E128)</f>
        <v/>
      </c>
      <c r="F128" s="91" t="str">
        <f>IF($C128="","",'סיכום לועדה- הזנת נתונים'!F128)</f>
        <v/>
      </c>
      <c r="G128" s="91" t="str">
        <f>IF($C128="","",'סיכום לועדה- הזנת נתונים'!G128)</f>
        <v/>
      </c>
      <c r="H128" s="91" t="str">
        <f>IF($C128="","",'סיכום לועדה- הזנת נתונים'!H128)</f>
        <v/>
      </c>
      <c r="I128" s="92" t="str">
        <f>IF($C128="","",'סיכום לועדה- הזנת נתונים'!I128)</f>
        <v/>
      </c>
      <c r="J128" s="92" t="str">
        <f>IF($C128="","",'סיכום לועדה- הזנת נתונים'!J128)</f>
        <v/>
      </c>
      <c r="K128" s="92" t="str">
        <f>IF($C128="","",'סיכום לועדה- הזנת נתונים'!K128)</f>
        <v/>
      </c>
      <c r="L128" s="92" t="str">
        <f>IF($C128="","",'סיכום לועדה- הזנת נתונים'!L128)</f>
        <v/>
      </c>
      <c r="M128" s="93" t="str">
        <f>IF($C128="","",'סיכום לועדה- הזנת נתונים'!M128)</f>
        <v/>
      </c>
      <c r="N128" s="94" t="str">
        <f>IF($C128="","",'סיכום לועדה- הזנת נתונים'!N128)</f>
        <v/>
      </c>
      <c r="O128" s="94" t="str">
        <f>IF($C128="","",'סיכום לועדה- הזנת נתונים'!O128)</f>
        <v/>
      </c>
      <c r="P128" s="94" t="str">
        <f>IF($C128="","",'סיכום לועדה- הזנת נתונים'!P128)</f>
        <v/>
      </c>
      <c r="Q128" s="94" t="str">
        <f>IF($C128="","",'סיכום לועדה- הזנת נתונים'!Q128)</f>
        <v/>
      </c>
      <c r="R128" s="91" t="str">
        <f>IF($C128="","",'סיכום לועדה- הזנת נתונים'!R128)</f>
        <v/>
      </c>
      <c r="S128" s="91" t="str">
        <f>IF($C128="","",'סיכום לועדה- הזנת נתונים'!S128)</f>
        <v/>
      </c>
      <c r="T128" s="91" t="str">
        <f>IF($C128="","",'סיכום לועדה- הזנת נתונים'!T128)</f>
        <v/>
      </c>
      <c r="U128" s="91" t="str">
        <f>IF($C128="","",'סיכום לועדה- הזנת נתונים'!U128)</f>
        <v/>
      </c>
      <c r="V128" s="579" t="str">
        <f>IF($C128="","",'סיכום לועדה- הזנת נתונים'!V128)</f>
        <v/>
      </c>
      <c r="W128" s="84" t="str">
        <f t="shared" si="13"/>
        <v/>
      </c>
      <c r="X128" s="85" t="str">
        <f t="shared" si="14"/>
        <v/>
      </c>
      <c r="Y128" s="86" t="str">
        <f t="shared" si="15"/>
        <v/>
      </c>
      <c r="Z128" s="86" t="str">
        <f t="shared" si="16"/>
        <v/>
      </c>
      <c r="AA128" s="87" t="str">
        <f t="shared" si="11"/>
        <v/>
      </c>
      <c r="AX128" s="86" t="b">
        <f t="shared" si="17"/>
        <v>0</v>
      </c>
      <c r="AY128" s="88"/>
      <c r="AZ128" s="89">
        <f t="shared" si="12"/>
        <v>279168</v>
      </c>
    </row>
    <row r="129" spans="2:52" ht="16.5" hidden="1" thickBot="1" x14ac:dyDescent="0.25">
      <c r="B129" s="90" t="str">
        <f t="shared" si="10"/>
        <v/>
      </c>
      <c r="C129" s="91" t="str">
        <f>'סיכום לועדה- הזנת נתונים'!C129</f>
        <v/>
      </c>
      <c r="D129" s="91" t="str">
        <f>IF($C129="","",'סיכום לועדה- הזנת נתונים'!D129)</f>
        <v/>
      </c>
      <c r="E129" s="91" t="str">
        <f>IF($C129="","",'סיכום לועדה- הזנת נתונים'!E129)</f>
        <v/>
      </c>
      <c r="F129" s="91" t="str">
        <f>IF($C129="","",'סיכום לועדה- הזנת נתונים'!F129)</f>
        <v/>
      </c>
      <c r="G129" s="91" t="str">
        <f>IF($C129="","",'סיכום לועדה- הזנת נתונים'!G129)</f>
        <v/>
      </c>
      <c r="H129" s="91" t="str">
        <f>IF($C129="","",'סיכום לועדה- הזנת נתונים'!H129)</f>
        <v/>
      </c>
      <c r="I129" s="92" t="str">
        <f>IF($C129="","",'סיכום לועדה- הזנת נתונים'!I129)</f>
        <v/>
      </c>
      <c r="J129" s="92" t="str">
        <f>IF($C129="","",'סיכום לועדה- הזנת נתונים'!J129)</f>
        <v/>
      </c>
      <c r="K129" s="92" t="str">
        <f>IF($C129="","",'סיכום לועדה- הזנת נתונים'!K129)</f>
        <v/>
      </c>
      <c r="L129" s="92" t="str">
        <f>IF($C129="","",'סיכום לועדה- הזנת נתונים'!L129)</f>
        <v/>
      </c>
      <c r="M129" s="93" t="str">
        <f>IF($C129="","",'סיכום לועדה- הזנת נתונים'!M129)</f>
        <v/>
      </c>
      <c r="N129" s="94" t="str">
        <f>IF($C129="","",'סיכום לועדה- הזנת נתונים'!N129)</f>
        <v/>
      </c>
      <c r="O129" s="94" t="str">
        <f>IF($C129="","",'סיכום לועדה- הזנת נתונים'!O129)</f>
        <v/>
      </c>
      <c r="P129" s="94" t="str">
        <f>IF($C129="","",'סיכום לועדה- הזנת נתונים'!P129)</f>
        <v/>
      </c>
      <c r="Q129" s="94" t="str">
        <f>IF($C129="","",'סיכום לועדה- הזנת נתונים'!Q129)</f>
        <v/>
      </c>
      <c r="R129" s="91" t="str">
        <f>IF($C129="","",'סיכום לועדה- הזנת נתונים'!R129)</f>
        <v/>
      </c>
      <c r="S129" s="91" t="str">
        <f>IF($C129="","",'סיכום לועדה- הזנת נתונים'!S129)</f>
        <v/>
      </c>
      <c r="T129" s="91" t="str">
        <f>IF($C129="","",'סיכום לועדה- הזנת נתונים'!T129)</f>
        <v/>
      </c>
      <c r="U129" s="91" t="str">
        <f>IF($C129="","",'סיכום לועדה- הזנת נתונים'!U129)</f>
        <v/>
      </c>
      <c r="V129" s="579" t="str">
        <f>IF($C129="","",'סיכום לועדה- הזנת נתונים'!V129)</f>
        <v/>
      </c>
      <c r="W129" s="84" t="str">
        <f t="shared" si="13"/>
        <v/>
      </c>
      <c r="X129" s="85" t="str">
        <f t="shared" si="14"/>
        <v/>
      </c>
      <c r="Y129" s="86" t="str">
        <f t="shared" si="15"/>
        <v/>
      </c>
      <c r="Z129" s="86" t="str">
        <f t="shared" si="16"/>
        <v/>
      </c>
      <c r="AA129" s="87" t="str">
        <f t="shared" si="11"/>
        <v/>
      </c>
      <c r="AX129" s="86" t="b">
        <f t="shared" si="17"/>
        <v>0</v>
      </c>
      <c r="AY129" s="88"/>
      <c r="AZ129" s="89">
        <f t="shared" si="12"/>
        <v>279168</v>
      </c>
    </row>
    <row r="130" spans="2:52" ht="16.5" hidden="1" thickBot="1" x14ac:dyDescent="0.25">
      <c r="B130" s="95" t="str">
        <f t="shared" si="10"/>
        <v/>
      </c>
      <c r="C130" s="96" t="str">
        <f>'סיכום לועדה- הזנת נתונים'!C130</f>
        <v/>
      </c>
      <c r="D130" s="96" t="str">
        <f>IF($C130="","",'סיכום לועדה- הזנת נתונים'!D130)</f>
        <v/>
      </c>
      <c r="E130" s="96" t="str">
        <f>IF($C130="","",'סיכום לועדה- הזנת נתונים'!E130)</f>
        <v/>
      </c>
      <c r="F130" s="96" t="str">
        <f>IF($C130="","",'סיכום לועדה- הזנת נתונים'!F130)</f>
        <v/>
      </c>
      <c r="G130" s="96" t="str">
        <f>IF($C130="","",'סיכום לועדה- הזנת נתונים'!G130)</f>
        <v/>
      </c>
      <c r="H130" s="96" t="str">
        <f>IF($C130="","",'סיכום לועדה- הזנת נתונים'!H130)</f>
        <v/>
      </c>
      <c r="I130" s="97" t="str">
        <f>IF($C130="","",'סיכום לועדה- הזנת נתונים'!I130)</f>
        <v/>
      </c>
      <c r="J130" s="97" t="str">
        <f>IF($C130="","",'סיכום לועדה- הזנת נתונים'!J130)</f>
        <v/>
      </c>
      <c r="K130" s="97" t="str">
        <f>IF($C130="","",'סיכום לועדה- הזנת נתונים'!K130)</f>
        <v/>
      </c>
      <c r="L130" s="97" t="str">
        <f>IF($C130="","",'סיכום לועדה- הזנת נתונים'!L130)</f>
        <v/>
      </c>
      <c r="M130" s="98" t="str">
        <f>IF($C130="","",'סיכום לועדה- הזנת נתונים'!M130)</f>
        <v/>
      </c>
      <c r="N130" s="99" t="str">
        <f>IF($C130="","",'סיכום לועדה- הזנת נתונים'!N130)</f>
        <v/>
      </c>
      <c r="O130" s="99" t="str">
        <f>IF($C130="","",'סיכום לועדה- הזנת נתונים'!O130)</f>
        <v/>
      </c>
      <c r="P130" s="99" t="str">
        <f>IF($C130="","",'סיכום לועדה- הזנת נתונים'!P130)</f>
        <v/>
      </c>
      <c r="Q130" s="99" t="str">
        <f>IF($C130="","",'סיכום לועדה- הזנת נתונים'!Q130)</f>
        <v/>
      </c>
      <c r="R130" s="96" t="str">
        <f>IF($C130="","",'סיכום לועדה- הזנת נתונים'!R130)</f>
        <v/>
      </c>
      <c r="S130" s="96" t="str">
        <f>IF($C130="","",'סיכום לועדה- הזנת נתונים'!S130)</f>
        <v/>
      </c>
      <c r="T130" s="96" t="str">
        <f>IF($C130="","",'סיכום לועדה- הזנת נתונים'!T130)</f>
        <v/>
      </c>
      <c r="U130" s="96" t="str">
        <f>IF($C130="","",'סיכום לועדה- הזנת נתונים'!U130)</f>
        <v/>
      </c>
      <c r="V130" s="580" t="str">
        <f>IF($C130="","",'סיכום לועדה- הזנת נתונים'!V130)</f>
        <v/>
      </c>
      <c r="W130" s="84" t="str">
        <f t="shared" si="13"/>
        <v/>
      </c>
      <c r="X130" s="85" t="str">
        <f t="shared" si="14"/>
        <v/>
      </c>
      <c r="Y130" s="86" t="str">
        <f t="shared" si="15"/>
        <v/>
      </c>
      <c r="Z130" s="86" t="str">
        <f t="shared" si="16"/>
        <v/>
      </c>
      <c r="AA130" s="87" t="str">
        <f t="shared" si="11"/>
        <v/>
      </c>
      <c r="AX130" s="86" t="b">
        <f t="shared" si="17"/>
        <v>0</v>
      </c>
      <c r="AY130" s="88"/>
      <c r="AZ130" s="89">
        <f t="shared" si="12"/>
        <v>279168</v>
      </c>
    </row>
    <row r="131" spans="2:52" ht="18.75" thickBot="1" x14ac:dyDescent="0.25">
      <c r="B131" s="561" t="s">
        <v>8</v>
      </c>
      <c r="C131" s="562"/>
      <c r="D131" s="100"/>
      <c r="E131" s="100"/>
      <c r="F131" s="100"/>
      <c r="G131" s="100"/>
      <c r="H131" s="100"/>
      <c r="I131" s="100">
        <f ca="1">SUM(I30:I130)</f>
        <v>64000</v>
      </c>
      <c r="J131" s="100">
        <f ca="1">SUM(J30:J130)</f>
        <v>71632</v>
      </c>
      <c r="K131" s="100">
        <f ca="1">SUM(K30:K130)</f>
        <v>180000</v>
      </c>
      <c r="L131" s="100">
        <f t="shared" ref="L131:Q131" ca="1" si="18">SUM(L30:L130)</f>
        <v>279168</v>
      </c>
      <c r="M131" s="101">
        <f t="shared" ca="1" si="18"/>
        <v>10.813758909203596</v>
      </c>
      <c r="N131" s="100">
        <f t="shared" ca="1" si="18"/>
        <v>0</v>
      </c>
      <c r="O131" s="100">
        <f t="shared" ca="1" si="18"/>
        <v>0</v>
      </c>
      <c r="P131" s="100">
        <f t="shared" ca="1" si="18"/>
        <v>150000</v>
      </c>
      <c r="Q131" s="100">
        <f t="shared" ca="1" si="18"/>
        <v>150000</v>
      </c>
      <c r="R131" s="102"/>
      <c r="S131" s="102"/>
      <c r="T131" s="102"/>
      <c r="U131" s="103"/>
      <c r="V131" s="581" t="str">
        <f>IF(U131="","",'סיכום לועדה- הזנת נתונים'!V131)</f>
        <v/>
      </c>
      <c r="W131" s="84" t="str">
        <f t="shared" si="13"/>
        <v/>
      </c>
      <c r="X131" s="85" t="str">
        <f t="shared" si="14"/>
        <v/>
      </c>
      <c r="AA131" s="87" t="str">
        <f t="shared" si="11"/>
        <v/>
      </c>
      <c r="AX131" s="86" t="b">
        <f t="shared" si="17"/>
        <v>0</v>
      </c>
      <c r="AY131" s="88"/>
      <c r="AZ131" s="89">
        <f t="shared" si="12"/>
        <v>279168</v>
      </c>
    </row>
  </sheetData>
  <sheetProtection algorithmName="SHA-512" hashValue="/2x4sXxFa54HYnO8t8XzkMUmcRi/r1dzYHtliuPWp0ulua0mjb1sXxZemHO3lvJYK7VnBq3PIHWJksZPhre5OA==" saltValue="ywXqFMqcprqCBBh+TLcEEQ==" spinCount="100000" sheet="1" objects="1" scenarios="1" formatColumns="0" formatRows="0"/>
  <mergeCells count="1">
    <mergeCell ref="B131:C131"/>
  </mergeCells>
  <conditionalFormatting sqref="B31:V130 V131">
    <cfRule type="containsBlanks" dxfId="258" priority="3">
      <formula>LEN(TRIM(B31))=0</formula>
    </cfRule>
  </conditionalFormatting>
  <conditionalFormatting sqref="C1">
    <cfRule type="containsBlanks" dxfId="257" priority="2">
      <formula>LEN(TRIM(C1))=0</formula>
    </cfRule>
  </conditionalFormatting>
  <conditionalFormatting sqref="C2 D28:E28">
    <cfRule type="containsBlanks" dxfId="256" priority="1">
      <formula>LEN(TRIM(C2))=0</formula>
    </cfRule>
  </conditionalFormatting>
  <printOptions horizontalCentered="1"/>
  <pageMargins left="0.24" right="0.24" top="0.74803149606299213" bottom="0.74803149606299213" header="0.31496062992125984" footer="0.31496062992125984"/>
  <pageSetup paperSize="9" scale="67" orientation="landscape" r:id="rId1"/>
  <headerFooter>
    <oddHeader>&amp;C&amp;Uמבחנים לתמיכה של משרד התרבות והספורט</oddHeader>
    <oddFooter>&amp;Lא. חפץ ושות'
יעוץ כלכלי&amp;C&amp;P</oddFooter>
  </headerFooter>
  <colBreaks count="1" manualBreakCount="1">
    <brk id="11" max="130"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__1">
    <tabColor rgb="FFFFFF00"/>
    <pageSetUpPr fitToPage="1"/>
  </sheetPr>
  <dimension ref="A1:BJ131"/>
  <sheetViews>
    <sheetView rightToLeft="1" view="pageBreakPreview" topLeftCell="B1" zoomScale="90" zoomScaleNormal="100" zoomScaleSheetLayoutView="90" workbookViewId="0">
      <selection activeCell="B37" sqref="B37"/>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24.5703125" style="427" customWidth="1"/>
    <col min="8" max="26" width="10" style="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16384" width="9.140625" style="1"/>
  </cols>
  <sheetData>
    <row r="1" spans="1:52" ht="25.5" customHeight="1" thickBot="1" x14ac:dyDescent="0.25">
      <c r="A1" s="563" t="str">
        <f ca="1">MID(CELL("filename",AC2),FIND("]",CELL("filename",AC2),1)+1,99)</f>
        <v>ריכוז גיליונות עזר</v>
      </c>
      <c r="B1" s="563"/>
      <c r="C1" s="563"/>
      <c r="D1" s="563"/>
      <c r="E1" s="563"/>
      <c r="F1" s="563"/>
      <c r="G1" s="563"/>
      <c r="H1" s="563"/>
      <c r="I1" s="563"/>
      <c r="J1" s="563"/>
      <c r="K1" s="563"/>
      <c r="L1" s="563"/>
      <c r="M1" s="563"/>
      <c r="N1" s="563"/>
      <c r="O1" s="563"/>
      <c r="P1" s="563"/>
      <c r="Q1" s="563"/>
      <c r="R1" s="563"/>
      <c r="S1" s="563"/>
      <c r="T1" s="563"/>
      <c r="U1" s="563"/>
      <c r="V1" s="563"/>
      <c r="W1" s="563"/>
      <c r="X1" s="563"/>
      <c r="Y1" s="563"/>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hidden="1" customHeight="1" x14ac:dyDescent="0.2">
      <c r="U2" s="22" t="str">
        <f>'פרמטרים לקריטריונים'!$B$4</f>
        <v>שנת תקציב</v>
      </c>
      <c r="Y2" s="22" t="str">
        <f>'פרמטרים לקריטריונים'!$B$4</f>
        <v>שנת תקציב</v>
      </c>
      <c r="AE2" s="1">
        <f ca="1">IF(ISNA(MATCH(G31,$AB$30:$AC$30,0)),0,1)</f>
        <v>0</v>
      </c>
      <c r="AF2" s="1">
        <f ca="1">IF(IFERROR(G31*1,"bad")="bad",0,1)</f>
        <v>0</v>
      </c>
      <c r="AG2" s="1">
        <f ca="1">IF(IFERROR(IF(G31=TRUNC(G31),1,"bad"),"bad")="bad",0,1)</f>
        <v>0</v>
      </c>
      <c r="AH2" s="1">
        <f ca="1">IF(AND(IF(IFERROR(G31*1,"bad")="bad",0,1)=1,G31&gt;=0),1,0)</f>
        <v>0</v>
      </c>
      <c r="AI2" s="1">
        <f ca="1">IF(AND(IF(IFERROR(IF(G31=TRUNC(G31),1,"bad"),"bad")="bad",0,1)=1,G31&gt;=0),1,0)</f>
        <v>0</v>
      </c>
      <c r="AJ2" s="1">
        <f ca="1">IF(AND(IF(IFERROR(G31*1,"bad")="bad",0,1)=1,G31&gt;0),1,0)</f>
        <v>0</v>
      </c>
      <c r="AK2" s="1">
        <f ca="1">IF(AND(IF(IFERROR(IF(G31=TRUNC(G31),1,"bad"),"bad")="bad",0,1)=1,G31&gt;0),1,0)</f>
        <v>0</v>
      </c>
      <c r="AL2" s="1">
        <v>1</v>
      </c>
      <c r="AM2" s="1">
        <f ca="1">IF(IFERROR(HLOOKUP(G31,$BA$30:$BK$30,1,0),"bad")="bad",0,1)</f>
        <v>0</v>
      </c>
    </row>
    <row r="3" spans="1:52" ht="54.75" hidden="1" thickBot="1" x14ac:dyDescent="0.25">
      <c r="U3" s="30" t="str">
        <f>'פרמטרים לקריטריונים'!$B$5</f>
        <v>תקציב התמיכה</v>
      </c>
      <c r="Y3" s="30" t="str">
        <f>'פרמטרים לקריטריונים'!$B$5</f>
        <v>תקציב התמיכה</v>
      </c>
      <c r="AC3" s="1">
        <f>IF(G$30="",1,IF(G31="",0,IF(G$30=$AE$1,11,IF(G$30=$AF$1,12,IF(G$30=$AEG1,13,IF(G$30=$AH$1,14,IF(G$30=$AI$1,15,IF(G$30=$AJ$1,16,IF(G$30=$AK$1,17,IF(G$30=$AL$1,18,IF(G$30=$AM$1,19,0)))))))))))</f>
        <v>1</v>
      </c>
      <c r="AD3" s="1" t="s">
        <v>65</v>
      </c>
      <c r="AE3" s="1">
        <v>1</v>
      </c>
      <c r="AF3" s="1">
        <v>2</v>
      </c>
      <c r="AG3" s="1">
        <v>3</v>
      </c>
      <c r="AH3" s="1">
        <v>4</v>
      </c>
      <c r="AI3" s="1">
        <v>5</v>
      </c>
      <c r="AJ3" s="1">
        <v>6</v>
      </c>
      <c r="AK3" s="1">
        <v>7</v>
      </c>
      <c r="AL3" s="1">
        <v>8</v>
      </c>
      <c r="AM3" s="1">
        <v>9</v>
      </c>
    </row>
    <row r="4" spans="1:52" ht="15.75" hidden="1" outlineLevel="1" thickBot="1" x14ac:dyDescent="0.25">
      <c r="AD4" s="1" t="s">
        <v>66</v>
      </c>
      <c r="AE4" s="24">
        <f t="array" ref="AE4:AN4">TRANSPOSE(F5:F14)</f>
        <v>0</v>
      </c>
      <c r="AF4" s="25">
        <v>0</v>
      </c>
      <c r="AG4" s="25">
        <v>0</v>
      </c>
      <c r="AH4" s="25">
        <v>0</v>
      </c>
      <c r="AI4" s="25">
        <v>0</v>
      </c>
      <c r="AJ4" s="25">
        <v>0</v>
      </c>
      <c r="AK4" s="25">
        <v>0</v>
      </c>
      <c r="AL4" s="25">
        <v>0</v>
      </c>
      <c r="AM4" s="25">
        <v>0</v>
      </c>
      <c r="AN4" s="26">
        <v>0</v>
      </c>
    </row>
    <row r="5" spans="1:52" ht="15.75" hidden="1" outlineLevel="1" thickBot="1" x14ac:dyDescent="0.25"/>
    <row r="6" spans="1:52" ht="15.75" hidden="1" outlineLevel="1" thickBot="1" x14ac:dyDescent="0.25"/>
    <row r="7" spans="1:52" ht="15.75" hidden="1" outlineLevel="1" thickBot="1" x14ac:dyDescent="0.25"/>
    <row r="8" spans="1:52" ht="15.75" hidden="1" outlineLevel="1" thickBot="1" x14ac:dyDescent="0.25"/>
    <row r="9" spans="1:52" ht="15.75" hidden="1" outlineLevel="1" thickBot="1" x14ac:dyDescent="0.25"/>
    <row r="10" spans="1:52" ht="15.75" hidden="1" outlineLevel="1" thickBot="1" x14ac:dyDescent="0.25"/>
    <row r="11" spans="1:52" ht="15.75" hidden="1" outlineLevel="1" thickBot="1" x14ac:dyDescent="0.25"/>
    <row r="12" spans="1:52" ht="15.75" hidden="1" outlineLevel="1" thickBot="1" x14ac:dyDescent="0.25"/>
    <row r="13" spans="1:52" ht="15.75" hidden="1" outlineLevel="1" thickBot="1" x14ac:dyDescent="0.25"/>
    <row r="14" spans="1:52" ht="15.75" hidden="1" outlineLevel="1" thickBot="1" x14ac:dyDescent="0.25"/>
    <row r="15" spans="1:52" ht="15.75" hidden="1" outlineLevel="1" thickBot="1" x14ac:dyDescent="0.25"/>
    <row r="16" spans="1:52" ht="15.75" hidden="1" outlineLevel="1" thickBot="1" x14ac:dyDescent="0.25"/>
    <row r="17" spans="1:62" ht="15.75" hidden="1" outlineLevel="1" thickBot="1" x14ac:dyDescent="0.25"/>
    <row r="18" spans="1:62" ht="15.75" hidden="1" outlineLevel="1" thickBot="1" x14ac:dyDescent="0.25"/>
    <row r="19" spans="1:62" ht="15.75" hidden="1" outlineLevel="1" thickBot="1" x14ac:dyDescent="0.25"/>
    <row r="20" spans="1:62" ht="15.75" hidden="1" outlineLevel="1" thickBot="1" x14ac:dyDescent="0.25"/>
    <row r="21" spans="1:62" ht="15.75" hidden="1" thickBot="1" x14ac:dyDescent="0.25"/>
    <row r="22" spans="1:62" ht="15.75" hidden="1" thickBot="1" x14ac:dyDescent="0.25"/>
    <row r="23" spans="1:62" ht="15.75" hidden="1" thickBot="1" x14ac:dyDescent="0.25"/>
    <row r="24" spans="1:62" ht="15.75" hidden="1" thickBot="1" x14ac:dyDescent="0.25">
      <c r="B24" s="1" t="s">
        <v>8</v>
      </c>
      <c r="C24" s="36" t="s">
        <v>8</v>
      </c>
      <c r="D24" s="36"/>
      <c r="E24" s="36"/>
      <c r="F24" s="36"/>
      <c r="G24" s="428">
        <f ca="1">SUM(G31:G130)</f>
        <v>0</v>
      </c>
      <c r="H24" s="34">
        <f ca="1">SUM(H31:H130)</f>
        <v>87</v>
      </c>
      <c r="I24" s="34">
        <f t="shared" ref="I24:Y24" ca="1" si="0">SUM(I31:I130)</f>
        <v>25</v>
      </c>
      <c r="J24" s="34">
        <f t="shared" ca="1" si="0"/>
        <v>33</v>
      </c>
      <c r="K24" s="34">
        <f t="shared" ca="1" si="0"/>
        <v>31</v>
      </c>
      <c r="L24" s="34">
        <f t="shared" ca="1" si="0"/>
        <v>0</v>
      </c>
      <c r="M24" s="34">
        <f t="shared" ca="1" si="0"/>
        <v>17</v>
      </c>
      <c r="N24" s="34">
        <f t="shared" ca="1" si="0"/>
        <v>7</v>
      </c>
      <c r="O24" s="34">
        <f t="shared" ca="1" si="0"/>
        <v>12</v>
      </c>
      <c r="P24" s="34">
        <f t="shared" ca="1" si="0"/>
        <v>12</v>
      </c>
      <c r="Q24" s="34">
        <f t="shared" ca="1" si="0"/>
        <v>0</v>
      </c>
      <c r="R24" s="34">
        <f t="shared" ca="1" si="0"/>
        <v>3</v>
      </c>
      <c r="S24" s="34">
        <f t="shared" ca="1" si="0"/>
        <v>48</v>
      </c>
      <c r="T24" s="34">
        <f t="shared" ca="1" si="0"/>
        <v>0</v>
      </c>
      <c r="U24" s="34">
        <f t="shared" ca="1" si="0"/>
        <v>0</v>
      </c>
      <c r="V24" s="34">
        <f t="shared" ca="1" si="0"/>
        <v>0</v>
      </c>
      <c r="W24" s="34">
        <f t="shared" ca="1" si="0"/>
        <v>0</v>
      </c>
      <c r="X24" s="34">
        <f t="shared" ca="1" si="0"/>
        <v>0</v>
      </c>
      <c r="Y24" s="34">
        <f t="shared" ca="1" si="0"/>
        <v>0</v>
      </c>
    </row>
    <row r="25" spans="1:62" ht="15.75" hidden="1" thickBot="1" x14ac:dyDescent="0.25">
      <c r="B25" s="1" t="s">
        <v>64</v>
      </c>
      <c r="G25" s="427">
        <f>IF(G30="",1,IF(IFERROR(HLOOKUP(G30,$AD$1:$AZ$2,1,0),0)=0,0,1))</f>
        <v>1</v>
      </c>
      <c r="H25" s="1">
        <f>IF(H30="",1,IF(IFERROR(HLOOKUP(H30,$AD$1:$AZ$2,1,0),0)=0,0,1))</f>
        <v>1</v>
      </c>
      <c r="I25" s="1">
        <f t="shared" ref="I25:Y25" si="1">IF(I30="",1,IF(IFERROR(HLOOKUP(I30,$AD$1:$AZ$2,1,0),0)=0,0,1))</f>
        <v>1</v>
      </c>
      <c r="J25" s="1">
        <f t="shared" si="1"/>
        <v>1</v>
      </c>
      <c r="K25" s="1">
        <f t="shared" si="1"/>
        <v>1</v>
      </c>
      <c r="L25" s="1">
        <f t="shared" si="1"/>
        <v>1</v>
      </c>
      <c r="M25" s="1">
        <f t="shared" si="1"/>
        <v>1</v>
      </c>
      <c r="N25" s="1">
        <f t="shared" si="1"/>
        <v>1</v>
      </c>
      <c r="O25" s="1">
        <f t="shared" si="1"/>
        <v>1</v>
      </c>
      <c r="P25" s="1">
        <f t="shared" si="1"/>
        <v>1</v>
      </c>
      <c r="Q25" s="1">
        <f t="shared" si="1"/>
        <v>1</v>
      </c>
      <c r="R25" s="1">
        <f t="shared" si="1"/>
        <v>1</v>
      </c>
      <c r="S25" s="1">
        <f t="shared" si="1"/>
        <v>1</v>
      </c>
      <c r="T25" s="1">
        <f t="shared" si="1"/>
        <v>1</v>
      </c>
      <c r="U25" s="1">
        <f t="shared" si="1"/>
        <v>1</v>
      </c>
      <c r="V25" s="1">
        <f t="shared" si="1"/>
        <v>1</v>
      </c>
      <c r="W25" s="1">
        <f t="shared" si="1"/>
        <v>1</v>
      </c>
      <c r="X25" s="1">
        <f t="shared" si="1"/>
        <v>1</v>
      </c>
      <c r="Y25" s="1">
        <f t="shared" si="1"/>
        <v>1</v>
      </c>
    </row>
    <row r="26" spans="1:62" ht="15.75" hidden="1" thickBot="1" x14ac:dyDescent="0.25">
      <c r="B26" s="1" t="s">
        <v>63</v>
      </c>
      <c r="F26" s="34">
        <f ca="1">$A$29-COUNTBLANK(F31:F130)</f>
        <v>3</v>
      </c>
      <c r="G26" s="428">
        <f ca="1">$A$29-COUNTBLANK(G31:G130)</f>
        <v>3</v>
      </c>
      <c r="H26" s="34">
        <f t="shared" ref="H26:Y26" ca="1" si="2">$A$29-COUNTBLANK(H31:H130)</f>
        <v>2</v>
      </c>
      <c r="I26" s="34">
        <f t="shared" ca="1" si="2"/>
        <v>1</v>
      </c>
      <c r="J26" s="34">
        <f t="shared" ca="1" si="2"/>
        <v>2</v>
      </c>
      <c r="K26" s="34">
        <f t="shared" ca="1" si="2"/>
        <v>2</v>
      </c>
      <c r="L26" s="34">
        <f t="shared" ca="1" si="2"/>
        <v>0</v>
      </c>
      <c r="M26" s="34">
        <f t="shared" ca="1" si="2"/>
        <v>2</v>
      </c>
      <c r="N26" s="34">
        <f t="shared" ca="1" si="2"/>
        <v>1</v>
      </c>
      <c r="O26" s="34">
        <f t="shared" ca="1" si="2"/>
        <v>2</v>
      </c>
      <c r="P26" s="34">
        <f t="shared" ca="1" si="2"/>
        <v>2</v>
      </c>
      <c r="Q26" s="34">
        <f t="shared" ca="1" si="2"/>
        <v>0</v>
      </c>
      <c r="R26" s="34">
        <f t="shared" ca="1" si="2"/>
        <v>3</v>
      </c>
      <c r="S26" s="34">
        <f t="shared" ca="1" si="2"/>
        <v>3</v>
      </c>
      <c r="T26" s="34">
        <f t="shared" ca="1" si="2"/>
        <v>3</v>
      </c>
      <c r="U26" s="34">
        <f t="shared" ca="1" si="2"/>
        <v>3</v>
      </c>
      <c r="V26" s="34">
        <f t="shared" ca="1" si="2"/>
        <v>3</v>
      </c>
      <c r="W26" s="34">
        <f t="shared" ca="1" si="2"/>
        <v>3</v>
      </c>
      <c r="X26" s="34">
        <f t="shared" ca="1" si="2"/>
        <v>3</v>
      </c>
      <c r="Y26" s="34">
        <f t="shared" ca="1" si="2"/>
        <v>3</v>
      </c>
    </row>
    <row r="27" spans="1:62" ht="15.75" hidden="1" thickBot="1" x14ac:dyDescent="0.25">
      <c r="B27" s="35" t="s">
        <v>62</v>
      </c>
      <c r="C27" s="35"/>
      <c r="D27" s="35"/>
      <c r="E27" s="35"/>
      <c r="F27" s="35"/>
      <c r="G27" s="428" t="e">
        <f ca="1">AVERAGE(G31:G130)</f>
        <v>#DIV/0!</v>
      </c>
      <c r="H27" s="34">
        <f t="shared" ref="H27:Y27" ca="1" si="3">AVERAGE(H31:H130)</f>
        <v>43.5</v>
      </c>
      <c r="I27" s="34">
        <f t="shared" ca="1" si="3"/>
        <v>25</v>
      </c>
      <c r="J27" s="34">
        <f t="shared" ca="1" si="3"/>
        <v>16.5</v>
      </c>
      <c r="K27" s="34">
        <f t="shared" ca="1" si="3"/>
        <v>15.5</v>
      </c>
      <c r="L27" s="34" t="e">
        <f t="shared" ca="1" si="3"/>
        <v>#DIV/0!</v>
      </c>
      <c r="M27" s="34">
        <f t="shared" ca="1" si="3"/>
        <v>8.5</v>
      </c>
      <c r="N27" s="34">
        <f t="shared" ca="1" si="3"/>
        <v>7</v>
      </c>
      <c r="O27" s="34">
        <f t="shared" ca="1" si="3"/>
        <v>6</v>
      </c>
      <c r="P27" s="34">
        <f t="shared" ca="1" si="3"/>
        <v>6</v>
      </c>
      <c r="Q27" s="34" t="e">
        <f t="shared" ca="1" si="3"/>
        <v>#DIV/0!</v>
      </c>
      <c r="R27" s="34">
        <f t="shared" ca="1" si="3"/>
        <v>1</v>
      </c>
      <c r="S27" s="34">
        <f t="shared" ca="1" si="3"/>
        <v>16</v>
      </c>
      <c r="T27" s="34">
        <f t="shared" ca="1" si="3"/>
        <v>0</v>
      </c>
      <c r="U27" s="34">
        <f t="shared" ca="1" si="3"/>
        <v>0</v>
      </c>
      <c r="V27" s="34">
        <f t="shared" ca="1" si="3"/>
        <v>0</v>
      </c>
      <c r="W27" s="34">
        <f t="shared" ca="1" si="3"/>
        <v>0</v>
      </c>
      <c r="X27" s="34">
        <f t="shared" ca="1" si="3"/>
        <v>0</v>
      </c>
      <c r="Y27" s="34">
        <f t="shared" ca="1" si="3"/>
        <v>0</v>
      </c>
    </row>
    <row r="28" spans="1:62" ht="15.75" hidden="1" thickBot="1" x14ac:dyDescent="0.25">
      <c r="B28" s="36" t="s">
        <v>182</v>
      </c>
      <c r="C28" s="36"/>
      <c r="D28" s="36"/>
      <c r="E28" s="36"/>
      <c r="F28" s="36"/>
      <c r="G28" s="428"/>
      <c r="H28" s="34"/>
      <c r="I28" s="34"/>
      <c r="J28" s="34"/>
      <c r="K28" s="34"/>
      <c r="L28" s="34"/>
      <c r="M28" s="34"/>
      <c r="N28" s="34"/>
      <c r="O28" s="34"/>
      <c r="P28" s="34"/>
      <c r="Q28" s="34"/>
      <c r="R28" s="34"/>
      <c r="S28" s="34"/>
      <c r="T28" s="34"/>
      <c r="U28" s="34">
        <f ca="1">SUM(U31:U130)</f>
        <v>0</v>
      </c>
      <c r="V28" s="34">
        <f ca="1">SUM(V31:V130)</f>
        <v>0</v>
      </c>
      <c r="W28" s="34">
        <f ca="1">SUM(W31:W130)</f>
        <v>0</v>
      </c>
      <c r="X28" s="34">
        <f ca="1">SUM(X31:X130)</f>
        <v>0</v>
      </c>
      <c r="Y28" s="34">
        <f ca="1">SUM(Y31:Y130)</f>
        <v>0</v>
      </c>
      <c r="AA28" s="34">
        <f>IF(SUM(AA31:AA130)=COUNT(AA31:AA130),1,0)</f>
        <v>1</v>
      </c>
    </row>
    <row r="29" spans="1:62" ht="35.25" customHeight="1" x14ac:dyDescent="0.2">
      <c r="A29" s="37">
        <v>100</v>
      </c>
      <c r="B29" s="470" t="s">
        <v>14</v>
      </c>
      <c r="C29" s="472">
        <f>COLUMN()</f>
        <v>3</v>
      </c>
      <c r="D29" s="472">
        <f>COLUMN()</f>
        <v>4</v>
      </c>
      <c r="E29" s="472">
        <f>COLUMN()</f>
        <v>5</v>
      </c>
      <c r="F29" s="474" t="s">
        <v>1</v>
      </c>
      <c r="G29" s="474" t="s">
        <v>193</v>
      </c>
      <c r="H29" s="474" t="s">
        <v>277</v>
      </c>
      <c r="I29" s="474" t="s">
        <v>278</v>
      </c>
      <c r="J29" s="474" t="s">
        <v>279</v>
      </c>
      <c r="K29" s="474" t="s">
        <v>280</v>
      </c>
      <c r="L29" s="474" t="s">
        <v>281</v>
      </c>
      <c r="M29" s="474" t="s">
        <v>286</v>
      </c>
      <c r="N29" s="474" t="s">
        <v>282</v>
      </c>
      <c r="O29" s="474" t="s">
        <v>283</v>
      </c>
      <c r="P29" s="474" t="s">
        <v>284</v>
      </c>
      <c r="Q29" s="474" t="s">
        <v>285</v>
      </c>
      <c r="R29" s="474" t="str">
        <f>'פאול בן חיים'!T12</f>
        <v>רוב  שופטים תושבים/אזרחים</v>
      </c>
      <c r="S29" s="474" t="str">
        <f>'פאול בן חיים'!T13</f>
        <v>סה"כ שופטים</v>
      </c>
      <c r="T29" s="564" t="s">
        <v>7</v>
      </c>
      <c r="U29" s="564" t="s">
        <v>7</v>
      </c>
      <c r="V29" s="564" t="s">
        <v>7</v>
      </c>
      <c r="W29" s="564" t="s">
        <v>7</v>
      </c>
      <c r="X29" s="564" t="s">
        <v>7</v>
      </c>
      <c r="Y29" s="566" t="s">
        <v>7</v>
      </c>
      <c r="AA29" s="40" t="s">
        <v>25</v>
      </c>
      <c r="AD29" s="1" t="str">
        <f>"בקרת "&amp;G29</f>
        <v>בקרת סה"כ ניקוד קריטריון פעילות</v>
      </c>
      <c r="AE29" s="1" t="str">
        <f t="shared" ref="AE29:AV29" si="4">"בקרת "&amp;H29</f>
        <v>בקרת מתחרים בקבוצת גיל 1</v>
      </c>
      <c r="AF29" s="1" t="str">
        <f t="shared" si="4"/>
        <v>בקרת מתחרים בקבוצת גיל 2</v>
      </c>
      <c r="AG29" s="1" t="str">
        <f t="shared" si="4"/>
        <v>בקרת מתחרים בקבוצת גיל 3</v>
      </c>
      <c r="AH29" s="1" t="str">
        <f t="shared" si="4"/>
        <v>בקרת מתחרים בקבוצת גיל 4</v>
      </c>
      <c r="AI29" s="1" t="str">
        <f t="shared" si="4"/>
        <v>בקרת מתחרים בקבוצת גיל 5</v>
      </c>
      <c r="AJ29" s="1" t="str">
        <f t="shared" si="4"/>
        <v>בקרת שופטים בקבוצת גיל 1</v>
      </c>
      <c r="AK29" s="1" t="str">
        <f t="shared" si="4"/>
        <v>בקרת שופטים בקבוצת גיל 2</v>
      </c>
      <c r="AL29" s="1" t="str">
        <f t="shared" si="4"/>
        <v>בקרת שופטים בקבוצת גיל 3</v>
      </c>
      <c r="AM29" s="1" t="str">
        <f t="shared" si="4"/>
        <v>בקרת שופטים בקבוצת גיל 4</v>
      </c>
      <c r="AN29" s="1" t="str">
        <f t="shared" si="4"/>
        <v>בקרת שופטים בקבוצת גיל 5</v>
      </c>
      <c r="AO29" s="1" t="str">
        <f t="shared" si="4"/>
        <v>בקרת רוב  שופטים תושבים/אזרחים</v>
      </c>
      <c r="AP29" s="1" t="str">
        <f t="shared" si="4"/>
        <v>בקרת סה"כ שופטים</v>
      </c>
      <c r="AQ29" s="1" t="str">
        <f t="shared" si="4"/>
        <v>בקרת סה"כ ניקוד</v>
      </c>
      <c r="AR29" s="1" t="str">
        <f t="shared" si="4"/>
        <v>בקרת סה"כ ניקוד</v>
      </c>
      <c r="AS29" s="1" t="str">
        <f t="shared" si="4"/>
        <v>בקרת סה"כ ניקוד</v>
      </c>
      <c r="AT29" s="1" t="str">
        <f t="shared" si="4"/>
        <v>בקרת סה"כ ניקוד</v>
      </c>
      <c r="AU29" s="1" t="str">
        <f t="shared" si="4"/>
        <v>בקרת סה"כ ניקוד</v>
      </c>
      <c r="AV29" s="1" t="str">
        <f t="shared" si="4"/>
        <v>בקרת סה"כ ניקוד</v>
      </c>
      <c r="BA29" s="1" t="s">
        <v>66</v>
      </c>
    </row>
    <row r="30" spans="1:62" ht="35.25" customHeight="1" thickBot="1" x14ac:dyDescent="0.25">
      <c r="A30" s="41"/>
      <c r="B30" s="471"/>
      <c r="C30" s="473"/>
      <c r="D30" s="473"/>
      <c r="E30" s="473"/>
      <c r="F30" s="475"/>
      <c r="G30" s="475"/>
      <c r="H30" s="475"/>
      <c r="I30" s="475"/>
      <c r="J30" s="475"/>
      <c r="K30" s="475"/>
      <c r="L30" s="475"/>
      <c r="M30" s="475"/>
      <c r="N30" s="475"/>
      <c r="O30" s="475"/>
      <c r="P30" s="475"/>
      <c r="Q30" s="475"/>
      <c r="R30" s="475"/>
      <c r="S30" s="475"/>
      <c r="T30" s="565"/>
      <c r="U30" s="565"/>
      <c r="V30" s="565"/>
      <c r="W30" s="565"/>
      <c r="X30" s="565"/>
      <c r="Y30" s="567"/>
      <c r="AB30" s="1">
        <v>0</v>
      </c>
      <c r="AC30" s="1">
        <v>1</v>
      </c>
      <c r="AD30" s="1">
        <f>G30</f>
        <v>0</v>
      </c>
      <c r="AE30" s="1">
        <f t="shared" ref="AE30:AV30" si="5">H30</f>
        <v>0</v>
      </c>
      <c r="AF30" s="1">
        <f t="shared" si="5"/>
        <v>0</v>
      </c>
      <c r="AG30" s="1">
        <f t="shared" si="5"/>
        <v>0</v>
      </c>
      <c r="AH30" s="1">
        <f t="shared" si="5"/>
        <v>0</v>
      </c>
      <c r="AI30" s="1">
        <f t="shared" si="5"/>
        <v>0</v>
      </c>
      <c r="AJ30" s="1">
        <f t="shared" si="5"/>
        <v>0</v>
      </c>
      <c r="AK30" s="1">
        <f t="shared" si="5"/>
        <v>0</v>
      </c>
      <c r="AL30" s="1">
        <f t="shared" si="5"/>
        <v>0</v>
      </c>
      <c r="AM30" s="1">
        <f t="shared" si="5"/>
        <v>0</v>
      </c>
      <c r="AN30" s="1">
        <f t="shared" si="5"/>
        <v>0</v>
      </c>
      <c r="AO30" s="1">
        <f t="shared" si="5"/>
        <v>0</v>
      </c>
      <c r="AP30" s="1">
        <f t="shared" si="5"/>
        <v>0</v>
      </c>
      <c r="AQ30" s="1">
        <f t="shared" si="5"/>
        <v>0</v>
      </c>
      <c r="AR30" s="1">
        <f t="shared" si="5"/>
        <v>0</v>
      </c>
      <c r="AS30" s="1">
        <f t="shared" si="5"/>
        <v>0</v>
      </c>
      <c r="AT30" s="1">
        <f t="shared" si="5"/>
        <v>0</v>
      </c>
      <c r="AU30" s="1">
        <f t="shared" si="5"/>
        <v>0</v>
      </c>
      <c r="AV30" s="1">
        <f t="shared" si="5"/>
        <v>0</v>
      </c>
      <c r="BA30" s="1">
        <f>AE4</f>
        <v>0</v>
      </c>
      <c r="BB30" s="1">
        <f t="shared" ref="BB30:BJ30" si="6">AF4</f>
        <v>0</v>
      </c>
      <c r="BC30" s="1">
        <f t="shared" si="6"/>
        <v>0</v>
      </c>
      <c r="BD30" s="1">
        <f t="shared" si="6"/>
        <v>0</v>
      </c>
      <c r="BE30" s="1">
        <f t="shared" si="6"/>
        <v>0</v>
      </c>
      <c r="BF30" s="1">
        <f t="shared" si="6"/>
        <v>0</v>
      </c>
      <c r="BG30" s="1">
        <f t="shared" si="6"/>
        <v>0</v>
      </c>
      <c r="BH30" s="1">
        <f t="shared" si="6"/>
        <v>0</v>
      </c>
      <c r="BI30" s="1">
        <f t="shared" si="6"/>
        <v>0</v>
      </c>
      <c r="BJ30" s="1">
        <f t="shared" si="6"/>
        <v>0</v>
      </c>
    </row>
    <row r="31" spans="1:62" ht="30" x14ac:dyDescent="0.2">
      <c r="A31" s="50"/>
      <c r="B31" s="50">
        <f ca="1">IF(F31="","",ROW()-30)</f>
        <v>1</v>
      </c>
      <c r="C31" s="53"/>
      <c r="D31" s="53"/>
      <c r="E31" s="53"/>
      <c r="F31" s="54" t="str">
        <f ca="1">IF('תנאי סף'!AN31&lt;&gt;1,"",'תנאי סף'!F31)</f>
        <v>פאול בן חיים</v>
      </c>
      <c r="G31" s="429" t="str">
        <f ca="1">IF($F31="","",INDIRECT("'"&amp;$F31&amp;"'"&amp;"!u6"))</f>
        <v>שופטים בעלי ניסיון ומוניטין בקבוצת גיל</v>
      </c>
      <c r="H31" s="51">
        <f ca="1">IF($F31="","",INDIRECT("'"&amp;$F31&amp;"'"&amp;"!T7"))</f>
        <v>42</v>
      </c>
      <c r="I31" s="51" t="str">
        <f ca="1">IF($F31="","",INDIRECT("'"&amp;$F31&amp;"'"&amp;"!T8"))</f>
        <v/>
      </c>
      <c r="J31" s="51" t="str">
        <f ca="1">IF($F31="","",INDIRECT("'"&amp;$F31&amp;"'"&amp;"!T9"))</f>
        <v/>
      </c>
      <c r="K31" s="51" t="str">
        <f ca="1">IF($F31="","",INDIRECT("'"&amp;$F31&amp;"'"&amp;"!T10"))</f>
        <v/>
      </c>
      <c r="L31" s="51" t="str">
        <f ca="1">IF($F31="","",INDIRECT("'"&amp;$F31&amp;"'"&amp;"!T11"))</f>
        <v/>
      </c>
      <c r="M31" s="51">
        <f ca="1">IF($F31="","",INDIRECT("'"&amp;$F31&amp;"'"&amp;"!U7"))</f>
        <v>10</v>
      </c>
      <c r="N31" s="51" t="str">
        <f ca="1">IF($F31="","",INDIRECT("'"&amp;$F31&amp;"'"&amp;"!U8"))</f>
        <v/>
      </c>
      <c r="O31" s="51" t="str">
        <f ca="1">IF($F31="","",INDIRECT("'"&amp;$F31&amp;"'"&amp;"!U9"))</f>
        <v/>
      </c>
      <c r="P31" s="51" t="str">
        <f ca="1">IF($F31="","",INDIRECT("'"&amp;$F31&amp;"'"&amp;"!U10"))</f>
        <v/>
      </c>
      <c r="Q31" s="51" t="str">
        <f ca="1">IF($F31="","",INDIRECT("'"&amp;$F31&amp;"'"&amp;"!U11"))</f>
        <v/>
      </c>
      <c r="R31" s="51">
        <f ca="1">IF($F31="","",INDIRECT("'"&amp;$F31&amp;"'"&amp;"!u12"))</f>
        <v>1</v>
      </c>
      <c r="S31" s="51">
        <f ca="1">IF($F31="","",INDIRECT("'"&amp;$F31&amp;"'"&amp;"!u13"))</f>
        <v>10</v>
      </c>
      <c r="T31" s="51">
        <f ca="1">IF($F31="","",INDIRECT("'"&amp;$F31&amp;"'"&amp;"!u19"))</f>
        <v>0</v>
      </c>
      <c r="U31" s="51">
        <f ca="1">IF($F31="","",INDIRECT("'"&amp;$F31&amp;"'"&amp;"!u20"))</f>
        <v>0</v>
      </c>
      <c r="V31" s="51">
        <f ca="1">IF($F31="","",INDIRECT("'"&amp;$F31&amp;"'"&amp;"!u21"))</f>
        <v>0</v>
      </c>
      <c r="W31" s="51">
        <f ca="1">IF($F31="","",INDIRECT("'"&amp;$F31&amp;"'"&amp;"!u22"))</f>
        <v>0</v>
      </c>
      <c r="X31" s="51">
        <f ca="1">IF($F31="","",INDIRECT("'"&amp;$F31&amp;"'"&amp;"!u23"))</f>
        <v>0</v>
      </c>
      <c r="Y31" s="51">
        <f ca="1">IF($F31="","",INDIRECT("'"&amp;$F31&amp;"'"&amp;"!u24"))</f>
        <v>0</v>
      </c>
      <c r="AA31" s="1">
        <f>IF(SUM(AD31:AV31)=COUNT(AD31:AV31),1,0)</f>
        <v>1</v>
      </c>
      <c r="AB31" s="55">
        <f ca="1">IF($F31="","",AB$30)</f>
        <v>0</v>
      </c>
      <c r="AC31" s="55">
        <f ca="1">IF($F31="","",AC$30)</f>
        <v>1</v>
      </c>
      <c r="AD31" s="1">
        <f>IF(G$30="",1,IF(G31="",0,IF(G$30=$AE$1,IF(ISNA(MATCH(G31,$AB$30:$AC$30,0)),0,1),IF(G$30=$AF$1,IF(IFERROR(G31*1,"bad")="bad",0,1),IF(G$30=$AG$1,IF(IFERROR(IF(G31=TRUNC(G31),1,"bad"),"bad")="bad",0,1),IF(G$30=$AH$1,IF(AND(IF(IFERROR(G31*1,"bad")="bad",0,1)=1,G31&gt;=0),1,0),IF(G$30=$AI$1,IF(AND(IF(IFERROR(IF(G31=TRUNC(G31),1,"bad"),"bad")="bad",0,1)=1,G31&gt;=0),1,0),IF(G$30=$AJ$1,IF(AND(IF(IFERROR(G31*1,"bad")="bad",0,1)=1,G31&gt;0),1,0),IF(G$30=$AK$1,IF(AND(IF(IFERROR(IF(G31=TRUNC(G31),1,"bad"),"bad")="bad",0,1)=1,G31&gt;0),1,0),IF(G$30=$AL$1,1,IF(G$30=$AM$1,IF(IFERROR(HLOOKUP(G31,$AE$4:$AN$4,1,0),"bad")="bad",0,1),0)))))))))))</f>
        <v>1</v>
      </c>
      <c r="AE31" s="1">
        <f t="shared" ref="AE31:AT46" si="7">IF(H$30="",1,IF(H31="",0,IF(H$30=$AE$1,IF(ISNA(MATCH(H31,$AB$30:$AC$30,0)),0,1),IF(H$30=$AF$1,IF(IFERROR(H31*1,"bad")="bad",0,1),IF(H$30=$AG$1,IF(IFERROR(IF(H31=TRUNC(H31),1,"bad"),"bad")="bad",0,1),IF(H$30=$AH$1,IF(AND(IF(IFERROR(H31*1,"bad")="bad",0,1)=1,H31&gt;=0),1,0),IF(H$30=$AI$1,IF(AND(IF(IFERROR(IF(H31=TRUNC(H31),1,"bad"),"bad")="bad",0,1)=1,H31&gt;=0),1,0),IF(H$30=$AJ$1,IF(AND(IF(IFERROR(H31*1,"bad")="bad",0,1)=1,H31&gt;0),1,0),IF(H$30=$AK$1,IF(AND(IF(IFERROR(IF(H31=TRUNC(H31),1,"bad"),"bad")="bad",0,1)=1,H31&gt;0),1,0),IF(H$30=$AL$1,1,IF(H$30=$AM$1,IF(IFERROR(HLOOKUP(H31,$AE$4:$AN$4,1,0),"bad")="bad",0,1),0)))))))))))</f>
        <v>1</v>
      </c>
      <c r="AF31" s="1">
        <f t="shared" si="7"/>
        <v>1</v>
      </c>
      <c r="AG31" s="1">
        <f t="shared" si="7"/>
        <v>1</v>
      </c>
      <c r="AH31" s="1">
        <f t="shared" si="7"/>
        <v>1</v>
      </c>
      <c r="AI31" s="1">
        <f t="shared" si="7"/>
        <v>1</v>
      </c>
      <c r="AJ31" s="1">
        <f t="shared" si="7"/>
        <v>1</v>
      </c>
      <c r="AK31" s="1">
        <f t="shared" si="7"/>
        <v>1</v>
      </c>
      <c r="AL31" s="1">
        <f t="shared" si="7"/>
        <v>1</v>
      </c>
      <c r="AM31" s="1">
        <f t="shared" si="7"/>
        <v>1</v>
      </c>
      <c r="AN31" s="1">
        <f t="shared" si="7"/>
        <v>1</v>
      </c>
      <c r="AO31" s="1">
        <f t="shared" si="7"/>
        <v>1</v>
      </c>
      <c r="AP31" s="1">
        <f t="shared" si="7"/>
        <v>1</v>
      </c>
      <c r="AQ31" s="1">
        <f t="shared" si="7"/>
        <v>1</v>
      </c>
      <c r="AR31" s="1">
        <f t="shared" si="7"/>
        <v>1</v>
      </c>
      <c r="AS31" s="1">
        <f t="shared" si="7"/>
        <v>1</v>
      </c>
      <c r="AT31" s="1">
        <f t="shared" si="7"/>
        <v>1</v>
      </c>
      <c r="AU31" s="1">
        <f t="shared" ref="AU31:AV46" si="8">IF(X$30="",1,IF(X31="",0,IF(X$30=$AE$1,IF(ISNA(MATCH(X31,$AB$30:$AC$30,0)),0,1),IF(X$30=$AF$1,IF(IFERROR(X31*1,"bad")="bad",0,1),IF(X$30=$AG$1,IF(IFERROR(IF(X31=TRUNC(X31),1,"bad"),"bad")="bad",0,1),IF(X$30=$AH$1,IF(AND(IF(IFERROR(X31*1,"bad")="bad",0,1)=1,X31&gt;=0),1,0),IF(X$30=$AI$1,IF(AND(IF(IFERROR(IF(X31=TRUNC(X31),1,"bad"),"bad")="bad",0,1)=1,X31&gt;=0),1,0),IF(X$30=$AJ$1,IF(AND(IF(IFERROR(X31*1,"bad")="bad",0,1)=1,X31&gt;0),1,0),IF(X$30=$AK$1,IF(AND(IF(IFERROR(IF(X31=TRUNC(X31),1,"bad"),"bad")="bad",0,1)=1,X31&gt;0),1,0),IF(X$30=$AL$1,1,IF(X$30=$AM$1,IF(IFERROR(HLOOKUP(X31,$AE$4:$AN$4,1,0),"bad")="bad",0,1),0)))))))))))</f>
        <v>1</v>
      </c>
      <c r="AV31" s="1">
        <f t="shared" si="8"/>
        <v>1</v>
      </c>
      <c r="BA31" s="1">
        <f ca="1">IF($F31="","",BA$30)</f>
        <v>0</v>
      </c>
      <c r="BB31" s="1">
        <f t="shared" ref="BB31:BJ46" ca="1" si="9">IF($F31="","",BB$30)</f>
        <v>0</v>
      </c>
      <c r="BC31" s="1">
        <f t="shared" ca="1" si="9"/>
        <v>0</v>
      </c>
      <c r="BD31" s="1">
        <f t="shared" ca="1" si="9"/>
        <v>0</v>
      </c>
      <c r="BE31" s="1">
        <f t="shared" ca="1" si="9"/>
        <v>0</v>
      </c>
      <c r="BF31" s="1">
        <f t="shared" ca="1" si="9"/>
        <v>0</v>
      </c>
      <c r="BG31" s="1">
        <f t="shared" ca="1" si="9"/>
        <v>0</v>
      </c>
      <c r="BH31" s="1">
        <f t="shared" ca="1" si="9"/>
        <v>0</v>
      </c>
      <c r="BI31" s="1">
        <f t="shared" ca="1" si="9"/>
        <v>0</v>
      </c>
      <c r="BJ31" s="1">
        <f t="shared" ca="1" si="9"/>
        <v>0</v>
      </c>
    </row>
    <row r="32" spans="1:62" ht="30" x14ac:dyDescent="0.2">
      <c r="A32" s="50"/>
      <c r="B32" s="50">
        <f t="shared" ref="B32:B95" ca="1" si="10">IF(F32="","",ROW()-30)</f>
        <v>2</v>
      </c>
      <c r="C32" s="53"/>
      <c r="D32" s="53"/>
      <c r="E32" s="53"/>
      <c r="F32" s="54" t="str">
        <f ca="1">IF('תנאי סף'!AN32&lt;&gt;1,"",'תנאי סף'!F32)</f>
        <v>פנינה זלמצן כ"ס</v>
      </c>
      <c r="G32" s="429" t="str">
        <f t="shared" ref="G32:G95" ca="1" si="11">IF($F32="","",INDIRECT("'"&amp;$F32&amp;"'"&amp;"!u6"))</f>
        <v>שופטים בעלי ניסיון ומוניטין בקבוצת גיל</v>
      </c>
      <c r="H32" s="51" t="str">
        <f t="shared" ref="H32:H95" ca="1" si="12">IF($F32="","",INDIRECT("'"&amp;$F32&amp;"'"&amp;"!T7"))</f>
        <v/>
      </c>
      <c r="I32" s="51" t="str">
        <f t="shared" ref="I32:I95" ca="1" si="13">IF($F32="","",INDIRECT("'"&amp;$F32&amp;"'"&amp;"!T8"))</f>
        <v/>
      </c>
      <c r="J32" s="51">
        <f t="shared" ref="J32:J95" ca="1" si="14">IF($F32="","",INDIRECT("'"&amp;$F32&amp;"'"&amp;"!T9"))</f>
        <v>13</v>
      </c>
      <c r="K32" s="51">
        <f t="shared" ref="K32:K95" ca="1" si="15">IF($F32="","",INDIRECT("'"&amp;$F32&amp;"'"&amp;"!T10"))</f>
        <v>12</v>
      </c>
      <c r="L32" s="51" t="str">
        <f t="shared" ref="L32:L95" ca="1" si="16">IF($F32="","",INDIRECT("'"&amp;$F32&amp;"'"&amp;"!T11"))</f>
        <v/>
      </c>
      <c r="M32" s="51" t="str">
        <f t="shared" ref="M32:M95" ca="1" si="17">IF($F32="","",INDIRECT("'"&amp;$F32&amp;"'"&amp;"!U7"))</f>
        <v/>
      </c>
      <c r="N32" s="51" t="str">
        <f t="shared" ref="N32:N95" ca="1" si="18">IF($F32="","",INDIRECT("'"&amp;$F32&amp;"'"&amp;"!U8"))</f>
        <v/>
      </c>
      <c r="O32" s="51">
        <f t="shared" ref="O32:O95" ca="1" si="19">IF($F32="","",INDIRECT("'"&amp;$F32&amp;"'"&amp;"!U9"))</f>
        <v>5</v>
      </c>
      <c r="P32" s="51">
        <f t="shared" ref="P32:P95" ca="1" si="20">IF($F32="","",INDIRECT("'"&amp;$F32&amp;"'"&amp;"!U10"))</f>
        <v>5</v>
      </c>
      <c r="Q32" s="51" t="str">
        <f t="shared" ref="Q32:Q95" ca="1" si="21">IF($F32="","",INDIRECT("'"&amp;$F32&amp;"'"&amp;"!U11"))</f>
        <v/>
      </c>
      <c r="R32" s="51">
        <f t="shared" ref="R32:R95" ca="1" si="22">IF($F32="","",INDIRECT("'"&amp;$F32&amp;"'"&amp;"!u12"))</f>
        <v>1</v>
      </c>
      <c r="S32" s="51">
        <f t="shared" ref="S32:S95" ca="1" si="23">IF($F32="","",INDIRECT("'"&amp;$F32&amp;"'"&amp;"!u13"))</f>
        <v>10</v>
      </c>
      <c r="T32" s="51">
        <f t="shared" ref="T32:T95" ca="1" si="24">IF($F32="","",INDIRECT("'"&amp;$F32&amp;"'"&amp;"!u19"))</f>
        <v>0</v>
      </c>
      <c r="U32" s="51">
        <f t="shared" ref="U32:U95" ca="1" si="25">IF($F32="","",INDIRECT("'"&amp;$F32&amp;"'"&amp;"!u20"))</f>
        <v>0</v>
      </c>
      <c r="V32" s="51">
        <f t="shared" ref="V32:V95" ca="1" si="26">IF($F32="","",INDIRECT("'"&amp;$F32&amp;"'"&amp;"!u21"))</f>
        <v>0</v>
      </c>
      <c r="W32" s="51">
        <f t="shared" ref="W32:W95" ca="1" si="27">IF($F32="","",INDIRECT("'"&amp;$F32&amp;"'"&amp;"!u22"))</f>
        <v>0</v>
      </c>
      <c r="X32" s="51">
        <f t="shared" ref="X32:X95" ca="1" si="28">IF($F32="","",INDIRECT("'"&amp;$F32&amp;"'"&amp;"!u23"))</f>
        <v>0</v>
      </c>
      <c r="Y32" s="51">
        <f t="shared" ref="Y32:Y95" ca="1" si="29">IF($F32="","",INDIRECT("'"&amp;$F32&amp;"'"&amp;"!u24"))</f>
        <v>0</v>
      </c>
      <c r="AA32" s="1">
        <f t="shared" ref="AA32:AA95" si="30">IF(SUM(AD32:AV32)=COUNT(AD32:AV32),1,0)</f>
        <v>1</v>
      </c>
      <c r="AB32" s="55">
        <f t="shared" ref="AB32:AC63" ca="1" si="31">IF($F32="","",AB$30)</f>
        <v>0</v>
      </c>
      <c r="AC32" s="55">
        <f t="shared" ca="1" si="31"/>
        <v>1</v>
      </c>
      <c r="AD32" s="1">
        <f t="shared" ref="AD32:AS61" si="32">IF(G$30="",1,IF(G32="",0,IF(G$30=$AE$1,IF(ISNA(MATCH(G32,$AB$30:$AC$30,0)),0,1),IF(G$30=$AF$1,IF(IFERROR(G32*1,"bad")="bad",0,1),IF(G$30=$AG$1,IF(IFERROR(IF(G32=TRUNC(G32),1,"bad"),"bad")="bad",0,1),IF(G$30=$AH$1,IF(AND(IF(IFERROR(G32*1,"bad")="bad",0,1)=1,G32&gt;=0),1,0),IF(G$30=$AI$1,IF(AND(IF(IFERROR(IF(G32=TRUNC(G32),1,"bad"),"bad")="bad",0,1)=1,G32&gt;=0),1,0),IF(G$30=$AJ$1,IF(AND(IF(IFERROR(G32*1,"bad")="bad",0,1)=1,G32&gt;0),1,0),IF(G$30=$AK$1,IF(AND(IF(IFERROR(IF(G32=TRUNC(G32),1,"bad"),"bad")="bad",0,1)=1,G32&gt;0),1,0),IF(G$30=$AL$1,1,IF(G$30=$AM$1,IF(IFERROR(HLOOKUP(G32,$AE$4:$AN$4,1,0),"bad")="bad",0,1),0)))))))))))</f>
        <v>1</v>
      </c>
      <c r="AE32" s="1">
        <f t="shared" si="7"/>
        <v>1</v>
      </c>
      <c r="AF32" s="1">
        <f t="shared" si="7"/>
        <v>1</v>
      </c>
      <c r="AG32" s="1">
        <f t="shared" si="7"/>
        <v>1</v>
      </c>
      <c r="AH32" s="1">
        <f t="shared" si="7"/>
        <v>1</v>
      </c>
      <c r="AI32" s="1">
        <f t="shared" si="7"/>
        <v>1</v>
      </c>
      <c r="AJ32" s="1">
        <f t="shared" si="7"/>
        <v>1</v>
      </c>
      <c r="AK32" s="1">
        <f t="shared" si="7"/>
        <v>1</v>
      </c>
      <c r="AL32" s="1">
        <f t="shared" si="7"/>
        <v>1</v>
      </c>
      <c r="AM32" s="1">
        <f t="shared" si="7"/>
        <v>1</v>
      </c>
      <c r="AN32" s="1">
        <f t="shared" si="7"/>
        <v>1</v>
      </c>
      <c r="AO32" s="1">
        <f t="shared" si="7"/>
        <v>1</v>
      </c>
      <c r="AP32" s="1">
        <f t="shared" si="7"/>
        <v>1</v>
      </c>
      <c r="AQ32" s="1">
        <f t="shared" si="7"/>
        <v>1</v>
      </c>
      <c r="AR32" s="1">
        <f t="shared" si="7"/>
        <v>1</v>
      </c>
      <c r="AS32" s="1">
        <f t="shared" si="7"/>
        <v>1</v>
      </c>
      <c r="AT32" s="1">
        <f t="shared" si="7"/>
        <v>1</v>
      </c>
      <c r="AU32" s="1">
        <f t="shared" si="8"/>
        <v>1</v>
      </c>
      <c r="AV32" s="1">
        <f t="shared" si="8"/>
        <v>1</v>
      </c>
      <c r="BA32" s="1">
        <f t="shared" ref="BA32:BJ63" ca="1" si="33">IF($F32="","",BA$30)</f>
        <v>0</v>
      </c>
      <c r="BB32" s="1">
        <f t="shared" ca="1" si="9"/>
        <v>0</v>
      </c>
      <c r="BC32" s="1">
        <f t="shared" ca="1" si="9"/>
        <v>0</v>
      </c>
      <c r="BD32" s="1">
        <f t="shared" ca="1" si="9"/>
        <v>0</v>
      </c>
      <c r="BE32" s="1">
        <f t="shared" ca="1" si="9"/>
        <v>0</v>
      </c>
      <c r="BF32" s="1">
        <f t="shared" ca="1" si="9"/>
        <v>0</v>
      </c>
      <c r="BG32" s="1">
        <f t="shared" ca="1" si="9"/>
        <v>0</v>
      </c>
      <c r="BH32" s="1">
        <f t="shared" ca="1" si="9"/>
        <v>0</v>
      </c>
      <c r="BI32" s="1">
        <f t="shared" ca="1" si="9"/>
        <v>0</v>
      </c>
      <c r="BJ32" s="1">
        <f t="shared" ca="1" si="9"/>
        <v>0</v>
      </c>
    </row>
    <row r="33" spans="1:62" ht="30" x14ac:dyDescent="0.2">
      <c r="A33" s="50"/>
      <c r="B33" s="50">
        <f t="shared" ca="1" si="10"/>
        <v>3</v>
      </c>
      <c r="C33" s="53"/>
      <c r="D33" s="53"/>
      <c r="E33" s="53"/>
      <c r="F33" s="54" t="str">
        <f ca="1">IF('תנאי סף'!AN33&lt;&gt;1,"",'תנאי סף'!F33)</f>
        <v>פסנתר לתמיד אשדוד</v>
      </c>
      <c r="G33" s="429" t="str">
        <f t="shared" ca="1" si="11"/>
        <v>שופטים בעלי ניסיון ומוניטין בקבוצת גיל</v>
      </c>
      <c r="H33" s="51">
        <f t="shared" ca="1" si="12"/>
        <v>45</v>
      </c>
      <c r="I33" s="51">
        <f t="shared" ca="1" si="13"/>
        <v>25</v>
      </c>
      <c r="J33" s="51">
        <f t="shared" ca="1" si="14"/>
        <v>20</v>
      </c>
      <c r="K33" s="51">
        <f t="shared" ca="1" si="15"/>
        <v>19</v>
      </c>
      <c r="L33" s="51" t="str">
        <f t="shared" ca="1" si="16"/>
        <v/>
      </c>
      <c r="M33" s="51">
        <f t="shared" ca="1" si="17"/>
        <v>7</v>
      </c>
      <c r="N33" s="51">
        <f t="shared" ca="1" si="18"/>
        <v>7</v>
      </c>
      <c r="O33" s="51">
        <f t="shared" ca="1" si="19"/>
        <v>7</v>
      </c>
      <c r="P33" s="51">
        <f t="shared" ca="1" si="20"/>
        <v>7</v>
      </c>
      <c r="Q33" s="51" t="str">
        <f t="shared" ca="1" si="21"/>
        <v/>
      </c>
      <c r="R33" s="51">
        <f t="shared" ca="1" si="22"/>
        <v>1</v>
      </c>
      <c r="S33" s="51">
        <f t="shared" ca="1" si="23"/>
        <v>28</v>
      </c>
      <c r="T33" s="51">
        <f t="shared" ca="1" si="24"/>
        <v>0</v>
      </c>
      <c r="U33" s="51">
        <f t="shared" ca="1" si="25"/>
        <v>0</v>
      </c>
      <c r="V33" s="51">
        <f t="shared" ca="1" si="26"/>
        <v>0</v>
      </c>
      <c r="W33" s="51">
        <f t="shared" ca="1" si="27"/>
        <v>0</v>
      </c>
      <c r="X33" s="51">
        <f t="shared" ca="1" si="28"/>
        <v>0</v>
      </c>
      <c r="Y33" s="51">
        <f t="shared" ca="1" si="29"/>
        <v>0</v>
      </c>
      <c r="AA33" s="1">
        <f t="shared" si="30"/>
        <v>1</v>
      </c>
      <c r="AB33" s="55">
        <f t="shared" ca="1" si="31"/>
        <v>0</v>
      </c>
      <c r="AC33" s="55">
        <f t="shared" ca="1" si="31"/>
        <v>1</v>
      </c>
      <c r="AD33" s="1">
        <f t="shared" si="32"/>
        <v>1</v>
      </c>
      <c r="AE33" s="1">
        <f t="shared" si="7"/>
        <v>1</v>
      </c>
      <c r="AF33" s="1">
        <f t="shared" si="7"/>
        <v>1</v>
      </c>
      <c r="AG33" s="1">
        <f t="shared" si="7"/>
        <v>1</v>
      </c>
      <c r="AH33" s="1">
        <f t="shared" si="7"/>
        <v>1</v>
      </c>
      <c r="AI33" s="1">
        <f t="shared" si="7"/>
        <v>1</v>
      </c>
      <c r="AJ33" s="1">
        <f t="shared" si="7"/>
        <v>1</v>
      </c>
      <c r="AK33" s="1">
        <f t="shared" si="7"/>
        <v>1</v>
      </c>
      <c r="AL33" s="1">
        <f t="shared" si="7"/>
        <v>1</v>
      </c>
      <c r="AM33" s="1">
        <f t="shared" si="7"/>
        <v>1</v>
      </c>
      <c r="AN33" s="1">
        <f t="shared" si="7"/>
        <v>1</v>
      </c>
      <c r="AO33" s="1">
        <f t="shared" si="7"/>
        <v>1</v>
      </c>
      <c r="AP33" s="1">
        <f t="shared" si="7"/>
        <v>1</v>
      </c>
      <c r="AQ33" s="1">
        <f t="shared" si="7"/>
        <v>1</v>
      </c>
      <c r="AR33" s="1">
        <f t="shared" si="7"/>
        <v>1</v>
      </c>
      <c r="AS33" s="1">
        <f t="shared" si="7"/>
        <v>1</v>
      </c>
      <c r="AT33" s="1">
        <f t="shared" si="7"/>
        <v>1</v>
      </c>
      <c r="AU33" s="1">
        <f t="shared" si="8"/>
        <v>1</v>
      </c>
      <c r="AV33" s="1">
        <f t="shared" si="8"/>
        <v>1</v>
      </c>
      <c r="BA33" s="1">
        <f t="shared" ca="1" si="33"/>
        <v>0</v>
      </c>
      <c r="BB33" s="1">
        <f t="shared" ca="1" si="9"/>
        <v>0</v>
      </c>
      <c r="BC33" s="1">
        <f t="shared" ca="1" si="9"/>
        <v>0</v>
      </c>
      <c r="BD33" s="1">
        <f t="shared" ca="1" si="9"/>
        <v>0</v>
      </c>
      <c r="BE33" s="1">
        <f t="shared" ca="1" si="9"/>
        <v>0</v>
      </c>
      <c r="BF33" s="1">
        <f t="shared" ca="1" si="9"/>
        <v>0</v>
      </c>
      <c r="BG33" s="1">
        <f t="shared" ca="1" si="9"/>
        <v>0</v>
      </c>
      <c r="BH33" s="1">
        <f t="shared" ca="1" si="9"/>
        <v>0</v>
      </c>
      <c r="BI33" s="1">
        <f t="shared" ca="1" si="9"/>
        <v>0</v>
      </c>
      <c r="BJ33" s="1">
        <f t="shared" ca="1" si="9"/>
        <v>0</v>
      </c>
    </row>
    <row r="34" spans="1:62" x14ac:dyDescent="0.2">
      <c r="A34" s="50"/>
      <c r="B34" s="50" t="str">
        <f t="shared" ca="1" si="10"/>
        <v/>
      </c>
      <c r="C34" s="53"/>
      <c r="D34" s="53"/>
      <c r="E34" s="53"/>
      <c r="F34" s="54" t="str">
        <f ca="1">IF('תנאי סף'!AN34&lt;&gt;1,"",'תנאי סף'!F34)</f>
        <v/>
      </c>
      <c r="G34" s="429" t="str">
        <f t="shared" ca="1" si="11"/>
        <v/>
      </c>
      <c r="H34" s="51" t="str">
        <f t="shared" ca="1" si="12"/>
        <v/>
      </c>
      <c r="I34" s="51" t="str">
        <f t="shared" ca="1" si="13"/>
        <v/>
      </c>
      <c r="J34" s="51" t="str">
        <f t="shared" ca="1" si="14"/>
        <v/>
      </c>
      <c r="K34" s="51" t="str">
        <f t="shared" ca="1" si="15"/>
        <v/>
      </c>
      <c r="L34" s="51" t="str">
        <f t="shared" ca="1" si="16"/>
        <v/>
      </c>
      <c r="M34" s="51" t="str">
        <f t="shared" ca="1" si="17"/>
        <v/>
      </c>
      <c r="N34" s="51" t="str">
        <f t="shared" ca="1" si="18"/>
        <v/>
      </c>
      <c r="O34" s="51" t="str">
        <f t="shared" ca="1" si="19"/>
        <v/>
      </c>
      <c r="P34" s="51" t="str">
        <f t="shared" ca="1" si="20"/>
        <v/>
      </c>
      <c r="Q34" s="51" t="str">
        <f t="shared" ca="1" si="21"/>
        <v/>
      </c>
      <c r="R34" s="51" t="str">
        <f t="shared" ca="1" si="22"/>
        <v/>
      </c>
      <c r="S34" s="51" t="str">
        <f t="shared" ca="1" si="23"/>
        <v/>
      </c>
      <c r="T34" s="51" t="str">
        <f t="shared" ca="1" si="24"/>
        <v/>
      </c>
      <c r="U34" s="51" t="str">
        <f t="shared" ca="1" si="25"/>
        <v/>
      </c>
      <c r="V34" s="51" t="str">
        <f t="shared" ca="1" si="26"/>
        <v/>
      </c>
      <c r="W34" s="51" t="str">
        <f t="shared" ca="1" si="27"/>
        <v/>
      </c>
      <c r="X34" s="51" t="str">
        <f t="shared" ca="1" si="28"/>
        <v/>
      </c>
      <c r="Y34" s="51" t="str">
        <f t="shared" ca="1" si="29"/>
        <v/>
      </c>
      <c r="AA34" s="1">
        <f t="shared" si="30"/>
        <v>1</v>
      </c>
      <c r="AB34" s="55" t="str">
        <f t="shared" ca="1" si="31"/>
        <v/>
      </c>
      <c r="AC34" s="55" t="str">
        <f t="shared" ca="1" si="31"/>
        <v/>
      </c>
      <c r="AD34" s="1">
        <f t="shared" si="32"/>
        <v>1</v>
      </c>
      <c r="AE34" s="1">
        <f t="shared" si="7"/>
        <v>1</v>
      </c>
      <c r="AF34" s="1">
        <f t="shared" si="7"/>
        <v>1</v>
      </c>
      <c r="AG34" s="1">
        <f t="shared" si="7"/>
        <v>1</v>
      </c>
      <c r="AH34" s="1">
        <f t="shared" si="7"/>
        <v>1</v>
      </c>
      <c r="AI34" s="1">
        <f t="shared" si="7"/>
        <v>1</v>
      </c>
      <c r="AJ34" s="1">
        <f t="shared" si="7"/>
        <v>1</v>
      </c>
      <c r="AK34" s="1">
        <f t="shared" si="7"/>
        <v>1</v>
      </c>
      <c r="AL34" s="1">
        <f t="shared" si="7"/>
        <v>1</v>
      </c>
      <c r="AM34" s="1">
        <f t="shared" si="7"/>
        <v>1</v>
      </c>
      <c r="AN34" s="1">
        <f t="shared" si="7"/>
        <v>1</v>
      </c>
      <c r="AO34" s="1">
        <f t="shared" si="7"/>
        <v>1</v>
      </c>
      <c r="AP34" s="1">
        <f t="shared" si="7"/>
        <v>1</v>
      </c>
      <c r="AQ34" s="1">
        <f t="shared" si="7"/>
        <v>1</v>
      </c>
      <c r="AR34" s="1">
        <f t="shared" si="7"/>
        <v>1</v>
      </c>
      <c r="AS34" s="1">
        <f t="shared" si="7"/>
        <v>1</v>
      </c>
      <c r="AT34" s="1">
        <f t="shared" si="7"/>
        <v>1</v>
      </c>
      <c r="AU34" s="1">
        <f t="shared" si="8"/>
        <v>1</v>
      </c>
      <c r="AV34" s="1">
        <f t="shared" si="8"/>
        <v>1</v>
      </c>
      <c r="BA34" s="1" t="str">
        <f t="shared" ca="1" si="33"/>
        <v/>
      </c>
      <c r="BB34" s="1" t="str">
        <f t="shared" ca="1" si="9"/>
        <v/>
      </c>
      <c r="BC34" s="1" t="str">
        <f t="shared" ca="1" si="9"/>
        <v/>
      </c>
      <c r="BD34" s="1" t="str">
        <f t="shared" ca="1" si="9"/>
        <v/>
      </c>
      <c r="BE34" s="1" t="str">
        <f t="shared" ca="1" si="9"/>
        <v/>
      </c>
      <c r="BF34" s="1" t="str">
        <f t="shared" ca="1" si="9"/>
        <v/>
      </c>
      <c r="BG34" s="1" t="str">
        <f t="shared" ca="1" si="9"/>
        <v/>
      </c>
      <c r="BH34" s="1" t="str">
        <f t="shared" ca="1" si="9"/>
        <v/>
      </c>
      <c r="BI34" s="1" t="str">
        <f t="shared" ca="1" si="9"/>
        <v/>
      </c>
      <c r="BJ34" s="1" t="str">
        <f t="shared" ca="1" si="9"/>
        <v/>
      </c>
    </row>
    <row r="35" spans="1:62" x14ac:dyDescent="0.2">
      <c r="A35" s="50"/>
      <c r="B35" s="50" t="str">
        <f t="shared" ca="1" si="10"/>
        <v/>
      </c>
      <c r="C35" s="53"/>
      <c r="D35" s="53"/>
      <c r="E35" s="53"/>
      <c r="F35" s="54" t="str">
        <f ca="1">IF('תנאי סף'!AN35&lt;&gt;1,"",'תנאי סף'!F35)</f>
        <v/>
      </c>
      <c r="G35" s="429" t="str">
        <f t="shared" ca="1" si="11"/>
        <v/>
      </c>
      <c r="H35" s="51" t="str">
        <f t="shared" ca="1" si="12"/>
        <v/>
      </c>
      <c r="I35" s="51" t="str">
        <f t="shared" ca="1" si="13"/>
        <v/>
      </c>
      <c r="J35" s="51" t="str">
        <f t="shared" ca="1" si="14"/>
        <v/>
      </c>
      <c r="K35" s="51" t="str">
        <f t="shared" ca="1" si="15"/>
        <v/>
      </c>
      <c r="L35" s="51" t="str">
        <f t="shared" ca="1" si="16"/>
        <v/>
      </c>
      <c r="M35" s="51" t="str">
        <f t="shared" ca="1" si="17"/>
        <v/>
      </c>
      <c r="N35" s="51" t="str">
        <f t="shared" ca="1" si="18"/>
        <v/>
      </c>
      <c r="O35" s="51" t="str">
        <f t="shared" ca="1" si="19"/>
        <v/>
      </c>
      <c r="P35" s="51" t="str">
        <f t="shared" ca="1" si="20"/>
        <v/>
      </c>
      <c r="Q35" s="51" t="str">
        <f t="shared" ca="1" si="21"/>
        <v/>
      </c>
      <c r="R35" s="51" t="str">
        <f t="shared" ca="1" si="22"/>
        <v/>
      </c>
      <c r="S35" s="51" t="str">
        <f t="shared" ca="1" si="23"/>
        <v/>
      </c>
      <c r="T35" s="51" t="str">
        <f t="shared" ca="1" si="24"/>
        <v/>
      </c>
      <c r="U35" s="51" t="str">
        <f t="shared" ca="1" si="25"/>
        <v/>
      </c>
      <c r="V35" s="51" t="str">
        <f t="shared" ca="1" si="26"/>
        <v/>
      </c>
      <c r="W35" s="51" t="str">
        <f t="shared" ca="1" si="27"/>
        <v/>
      </c>
      <c r="X35" s="51" t="str">
        <f t="shared" ca="1" si="28"/>
        <v/>
      </c>
      <c r="Y35" s="51" t="str">
        <f t="shared" ca="1" si="29"/>
        <v/>
      </c>
      <c r="AA35" s="1">
        <f t="shared" si="30"/>
        <v>1</v>
      </c>
      <c r="AB35" s="55" t="str">
        <f t="shared" ca="1" si="31"/>
        <v/>
      </c>
      <c r="AC35" s="55" t="str">
        <f t="shared" ca="1" si="31"/>
        <v/>
      </c>
      <c r="AD35" s="1">
        <f t="shared" si="32"/>
        <v>1</v>
      </c>
      <c r="AE35" s="1">
        <f t="shared" si="7"/>
        <v>1</v>
      </c>
      <c r="AF35" s="1">
        <f t="shared" si="7"/>
        <v>1</v>
      </c>
      <c r="AG35" s="1">
        <f t="shared" si="7"/>
        <v>1</v>
      </c>
      <c r="AH35" s="1">
        <f t="shared" si="7"/>
        <v>1</v>
      </c>
      <c r="AI35" s="1">
        <f t="shared" si="7"/>
        <v>1</v>
      </c>
      <c r="AJ35" s="1">
        <f t="shared" si="7"/>
        <v>1</v>
      </c>
      <c r="AK35" s="1">
        <f t="shared" si="7"/>
        <v>1</v>
      </c>
      <c r="AL35" s="1">
        <f t="shared" si="7"/>
        <v>1</v>
      </c>
      <c r="AM35" s="1">
        <f t="shared" si="7"/>
        <v>1</v>
      </c>
      <c r="AN35" s="1">
        <f t="shared" si="7"/>
        <v>1</v>
      </c>
      <c r="AO35" s="1">
        <f t="shared" si="7"/>
        <v>1</v>
      </c>
      <c r="AP35" s="1">
        <f t="shared" si="7"/>
        <v>1</v>
      </c>
      <c r="AQ35" s="1">
        <f t="shared" si="7"/>
        <v>1</v>
      </c>
      <c r="AR35" s="1">
        <f t="shared" si="7"/>
        <v>1</v>
      </c>
      <c r="AS35" s="1">
        <f t="shared" si="7"/>
        <v>1</v>
      </c>
      <c r="AT35" s="1">
        <f t="shared" si="7"/>
        <v>1</v>
      </c>
      <c r="AU35" s="1">
        <f t="shared" si="8"/>
        <v>1</v>
      </c>
      <c r="AV35" s="1">
        <f t="shared" si="8"/>
        <v>1</v>
      </c>
      <c r="BA35" s="1" t="str">
        <f t="shared" ca="1" si="33"/>
        <v/>
      </c>
      <c r="BB35" s="1" t="str">
        <f t="shared" ca="1" si="9"/>
        <v/>
      </c>
      <c r="BC35" s="1" t="str">
        <f t="shared" ca="1" si="9"/>
        <v/>
      </c>
      <c r="BD35" s="1" t="str">
        <f t="shared" ca="1" si="9"/>
        <v/>
      </c>
      <c r="BE35" s="1" t="str">
        <f t="shared" ca="1" si="9"/>
        <v/>
      </c>
      <c r="BF35" s="1" t="str">
        <f t="shared" ca="1" si="9"/>
        <v/>
      </c>
      <c r="BG35" s="1" t="str">
        <f t="shared" ca="1" si="9"/>
        <v/>
      </c>
      <c r="BH35" s="1" t="str">
        <f t="shared" ca="1" si="9"/>
        <v/>
      </c>
      <c r="BI35" s="1" t="str">
        <f t="shared" ca="1" si="9"/>
        <v/>
      </c>
      <c r="BJ35" s="1" t="str">
        <f t="shared" ca="1" si="9"/>
        <v/>
      </c>
    </row>
    <row r="36" spans="1:62" x14ac:dyDescent="0.2">
      <c r="A36" s="50"/>
      <c r="B36" s="50" t="str">
        <f t="shared" ca="1" si="10"/>
        <v/>
      </c>
      <c r="C36" s="53"/>
      <c r="D36" s="53"/>
      <c r="E36" s="53"/>
      <c r="F36" s="54" t="str">
        <f ca="1">IF('תנאי סף'!AN36&lt;&gt;1,"",'תנאי סף'!F36)</f>
        <v/>
      </c>
      <c r="G36" s="429" t="str">
        <f t="shared" ca="1" si="11"/>
        <v/>
      </c>
      <c r="H36" s="51" t="str">
        <f t="shared" ca="1" si="12"/>
        <v/>
      </c>
      <c r="I36" s="51" t="str">
        <f t="shared" ca="1" si="13"/>
        <v/>
      </c>
      <c r="J36" s="51" t="str">
        <f t="shared" ca="1" si="14"/>
        <v/>
      </c>
      <c r="K36" s="51" t="str">
        <f t="shared" ca="1" si="15"/>
        <v/>
      </c>
      <c r="L36" s="51" t="str">
        <f t="shared" ca="1" si="16"/>
        <v/>
      </c>
      <c r="M36" s="51" t="str">
        <f t="shared" ca="1" si="17"/>
        <v/>
      </c>
      <c r="N36" s="51" t="str">
        <f t="shared" ca="1" si="18"/>
        <v/>
      </c>
      <c r="O36" s="51" t="str">
        <f t="shared" ca="1" si="19"/>
        <v/>
      </c>
      <c r="P36" s="51" t="str">
        <f t="shared" ca="1" si="20"/>
        <v/>
      </c>
      <c r="Q36" s="51" t="str">
        <f t="shared" ca="1" si="21"/>
        <v/>
      </c>
      <c r="R36" s="51" t="str">
        <f t="shared" ca="1" si="22"/>
        <v/>
      </c>
      <c r="S36" s="51" t="str">
        <f t="shared" ca="1" si="23"/>
        <v/>
      </c>
      <c r="T36" s="51" t="str">
        <f t="shared" ca="1" si="24"/>
        <v/>
      </c>
      <c r="U36" s="51" t="str">
        <f t="shared" ca="1" si="25"/>
        <v/>
      </c>
      <c r="V36" s="51" t="str">
        <f t="shared" ca="1" si="26"/>
        <v/>
      </c>
      <c r="W36" s="51" t="str">
        <f t="shared" ca="1" si="27"/>
        <v/>
      </c>
      <c r="X36" s="51" t="str">
        <f t="shared" ca="1" si="28"/>
        <v/>
      </c>
      <c r="Y36" s="51" t="str">
        <f t="shared" ca="1" si="29"/>
        <v/>
      </c>
      <c r="AA36" s="1">
        <f t="shared" si="30"/>
        <v>1</v>
      </c>
      <c r="AB36" s="55" t="str">
        <f t="shared" ca="1" si="31"/>
        <v/>
      </c>
      <c r="AC36" s="55" t="str">
        <f t="shared" ca="1" si="31"/>
        <v/>
      </c>
      <c r="AD36" s="1">
        <f t="shared" si="32"/>
        <v>1</v>
      </c>
      <c r="AE36" s="1">
        <f t="shared" si="7"/>
        <v>1</v>
      </c>
      <c r="AF36" s="1">
        <f t="shared" si="7"/>
        <v>1</v>
      </c>
      <c r="AG36" s="1">
        <f t="shared" si="7"/>
        <v>1</v>
      </c>
      <c r="AH36" s="1">
        <f t="shared" si="7"/>
        <v>1</v>
      </c>
      <c r="AI36" s="1">
        <f t="shared" si="7"/>
        <v>1</v>
      </c>
      <c r="AJ36" s="1">
        <f t="shared" si="7"/>
        <v>1</v>
      </c>
      <c r="AK36" s="1">
        <f t="shared" si="7"/>
        <v>1</v>
      </c>
      <c r="AL36" s="1">
        <f t="shared" si="7"/>
        <v>1</v>
      </c>
      <c r="AM36" s="1">
        <f t="shared" si="7"/>
        <v>1</v>
      </c>
      <c r="AN36" s="1">
        <f t="shared" si="7"/>
        <v>1</v>
      </c>
      <c r="AO36" s="1">
        <f t="shared" si="7"/>
        <v>1</v>
      </c>
      <c r="AP36" s="1">
        <f t="shared" si="7"/>
        <v>1</v>
      </c>
      <c r="AQ36" s="1">
        <f t="shared" si="7"/>
        <v>1</v>
      </c>
      <c r="AR36" s="1">
        <f t="shared" si="7"/>
        <v>1</v>
      </c>
      <c r="AS36" s="1">
        <f t="shared" si="7"/>
        <v>1</v>
      </c>
      <c r="AT36" s="1">
        <f t="shared" si="7"/>
        <v>1</v>
      </c>
      <c r="AU36" s="1">
        <f t="shared" si="8"/>
        <v>1</v>
      </c>
      <c r="AV36" s="1">
        <f t="shared" si="8"/>
        <v>1</v>
      </c>
      <c r="BA36" s="1" t="str">
        <f t="shared" ca="1" si="33"/>
        <v/>
      </c>
      <c r="BB36" s="1" t="str">
        <f t="shared" ca="1" si="9"/>
        <v/>
      </c>
      <c r="BC36" s="1" t="str">
        <f t="shared" ca="1" si="9"/>
        <v/>
      </c>
      <c r="BD36" s="1" t="str">
        <f t="shared" ca="1" si="9"/>
        <v/>
      </c>
      <c r="BE36" s="1" t="str">
        <f t="shared" ca="1" si="9"/>
        <v/>
      </c>
      <c r="BF36" s="1" t="str">
        <f t="shared" ca="1" si="9"/>
        <v/>
      </c>
      <c r="BG36" s="1" t="str">
        <f t="shared" ca="1" si="9"/>
        <v/>
      </c>
      <c r="BH36" s="1" t="str">
        <f t="shared" ca="1" si="9"/>
        <v/>
      </c>
      <c r="BI36" s="1" t="str">
        <f t="shared" ca="1" si="9"/>
        <v/>
      </c>
      <c r="BJ36" s="1" t="str">
        <f t="shared" ca="1" si="9"/>
        <v/>
      </c>
    </row>
    <row r="37" spans="1:62" x14ac:dyDescent="0.2">
      <c r="A37" s="50"/>
      <c r="B37" s="50" t="str">
        <f t="shared" ca="1" si="10"/>
        <v/>
      </c>
      <c r="C37" s="53"/>
      <c r="D37" s="53"/>
      <c r="E37" s="53"/>
      <c r="F37" s="54" t="str">
        <f ca="1">IF('תנאי סף'!AN37&lt;&gt;1,"",'תנאי סף'!F37)</f>
        <v/>
      </c>
      <c r="G37" s="429" t="str">
        <f t="shared" ca="1" si="11"/>
        <v/>
      </c>
      <c r="H37" s="51" t="str">
        <f t="shared" ca="1" si="12"/>
        <v/>
      </c>
      <c r="I37" s="51" t="str">
        <f t="shared" ca="1" si="13"/>
        <v/>
      </c>
      <c r="J37" s="51" t="str">
        <f t="shared" ca="1" si="14"/>
        <v/>
      </c>
      <c r="K37" s="51" t="str">
        <f t="shared" ca="1" si="15"/>
        <v/>
      </c>
      <c r="L37" s="51" t="str">
        <f t="shared" ca="1" si="16"/>
        <v/>
      </c>
      <c r="M37" s="51" t="str">
        <f t="shared" ca="1" si="17"/>
        <v/>
      </c>
      <c r="N37" s="51" t="str">
        <f t="shared" ca="1" si="18"/>
        <v/>
      </c>
      <c r="O37" s="51" t="str">
        <f t="shared" ca="1" si="19"/>
        <v/>
      </c>
      <c r="P37" s="51" t="str">
        <f t="shared" ca="1" si="20"/>
        <v/>
      </c>
      <c r="Q37" s="51" t="str">
        <f t="shared" ca="1" si="21"/>
        <v/>
      </c>
      <c r="R37" s="51" t="str">
        <f t="shared" ca="1" si="22"/>
        <v/>
      </c>
      <c r="S37" s="51" t="str">
        <f t="shared" ca="1" si="23"/>
        <v/>
      </c>
      <c r="T37" s="51" t="str">
        <f t="shared" ca="1" si="24"/>
        <v/>
      </c>
      <c r="U37" s="51" t="str">
        <f t="shared" ca="1" si="25"/>
        <v/>
      </c>
      <c r="V37" s="51" t="str">
        <f t="shared" ca="1" si="26"/>
        <v/>
      </c>
      <c r="W37" s="51" t="str">
        <f t="shared" ca="1" si="27"/>
        <v/>
      </c>
      <c r="X37" s="51" t="str">
        <f t="shared" ca="1" si="28"/>
        <v/>
      </c>
      <c r="Y37" s="51" t="str">
        <f t="shared" ca="1" si="29"/>
        <v/>
      </c>
      <c r="AA37" s="1">
        <f t="shared" si="30"/>
        <v>1</v>
      </c>
      <c r="AB37" s="55" t="str">
        <f t="shared" ca="1" si="31"/>
        <v/>
      </c>
      <c r="AC37" s="55" t="str">
        <f t="shared" ca="1" si="31"/>
        <v/>
      </c>
      <c r="AD37" s="1">
        <f t="shared" si="32"/>
        <v>1</v>
      </c>
      <c r="AE37" s="1">
        <f t="shared" si="7"/>
        <v>1</v>
      </c>
      <c r="AF37" s="1">
        <f t="shared" si="7"/>
        <v>1</v>
      </c>
      <c r="AG37" s="1">
        <f t="shared" si="7"/>
        <v>1</v>
      </c>
      <c r="AH37" s="1">
        <f t="shared" si="7"/>
        <v>1</v>
      </c>
      <c r="AI37" s="1">
        <f t="shared" si="7"/>
        <v>1</v>
      </c>
      <c r="AJ37" s="1">
        <f t="shared" si="7"/>
        <v>1</v>
      </c>
      <c r="AK37" s="1">
        <f t="shared" si="7"/>
        <v>1</v>
      </c>
      <c r="AL37" s="1">
        <f t="shared" si="7"/>
        <v>1</v>
      </c>
      <c r="AM37" s="1">
        <f t="shared" si="7"/>
        <v>1</v>
      </c>
      <c r="AN37" s="1">
        <f t="shared" si="7"/>
        <v>1</v>
      </c>
      <c r="AO37" s="1">
        <f t="shared" si="7"/>
        <v>1</v>
      </c>
      <c r="AP37" s="1">
        <f t="shared" si="7"/>
        <v>1</v>
      </c>
      <c r="AQ37" s="1">
        <f t="shared" si="7"/>
        <v>1</v>
      </c>
      <c r="AR37" s="1">
        <f t="shared" si="7"/>
        <v>1</v>
      </c>
      <c r="AS37" s="1">
        <f t="shared" si="7"/>
        <v>1</v>
      </c>
      <c r="AT37" s="1">
        <f t="shared" si="7"/>
        <v>1</v>
      </c>
      <c r="AU37" s="1">
        <f t="shared" si="8"/>
        <v>1</v>
      </c>
      <c r="AV37" s="1">
        <f t="shared" si="8"/>
        <v>1</v>
      </c>
      <c r="BA37" s="1" t="str">
        <f t="shared" ca="1" si="33"/>
        <v/>
      </c>
      <c r="BB37" s="1" t="str">
        <f t="shared" ca="1" si="9"/>
        <v/>
      </c>
      <c r="BC37" s="1" t="str">
        <f t="shared" ca="1" si="9"/>
        <v/>
      </c>
      <c r="BD37" s="1" t="str">
        <f t="shared" ca="1" si="9"/>
        <v/>
      </c>
      <c r="BE37" s="1" t="str">
        <f t="shared" ca="1" si="9"/>
        <v/>
      </c>
      <c r="BF37" s="1" t="str">
        <f t="shared" ca="1" si="9"/>
        <v/>
      </c>
      <c r="BG37" s="1" t="str">
        <f t="shared" ca="1" si="9"/>
        <v/>
      </c>
      <c r="BH37" s="1" t="str">
        <f t="shared" ca="1" si="9"/>
        <v/>
      </c>
      <c r="BI37" s="1" t="str">
        <f t="shared" ca="1" si="9"/>
        <v/>
      </c>
      <c r="BJ37" s="1" t="str">
        <f t="shared" ca="1" si="9"/>
        <v/>
      </c>
    </row>
    <row r="38" spans="1:62" x14ac:dyDescent="0.2">
      <c r="A38" s="50"/>
      <c r="B38" s="50" t="str">
        <f t="shared" ca="1" si="10"/>
        <v/>
      </c>
      <c r="C38" s="53"/>
      <c r="D38" s="53"/>
      <c r="E38" s="53"/>
      <c r="F38" s="54" t="str">
        <f ca="1">IF('תנאי סף'!AN38&lt;&gt;1,"",'תנאי סף'!F38)</f>
        <v/>
      </c>
      <c r="G38" s="429" t="str">
        <f t="shared" ca="1" si="11"/>
        <v/>
      </c>
      <c r="H38" s="51" t="str">
        <f t="shared" ca="1" si="12"/>
        <v/>
      </c>
      <c r="I38" s="51" t="str">
        <f t="shared" ca="1" si="13"/>
        <v/>
      </c>
      <c r="J38" s="51" t="str">
        <f t="shared" ca="1" si="14"/>
        <v/>
      </c>
      <c r="K38" s="51" t="str">
        <f t="shared" ca="1" si="15"/>
        <v/>
      </c>
      <c r="L38" s="51" t="str">
        <f t="shared" ca="1" si="16"/>
        <v/>
      </c>
      <c r="M38" s="51" t="str">
        <f t="shared" ca="1" si="17"/>
        <v/>
      </c>
      <c r="N38" s="51" t="str">
        <f t="shared" ca="1" si="18"/>
        <v/>
      </c>
      <c r="O38" s="51" t="str">
        <f t="shared" ca="1" si="19"/>
        <v/>
      </c>
      <c r="P38" s="51" t="str">
        <f t="shared" ca="1" si="20"/>
        <v/>
      </c>
      <c r="Q38" s="51" t="str">
        <f t="shared" ca="1" si="21"/>
        <v/>
      </c>
      <c r="R38" s="51" t="str">
        <f t="shared" ca="1" si="22"/>
        <v/>
      </c>
      <c r="S38" s="51" t="str">
        <f t="shared" ca="1" si="23"/>
        <v/>
      </c>
      <c r="T38" s="51" t="str">
        <f t="shared" ca="1" si="24"/>
        <v/>
      </c>
      <c r="U38" s="51" t="str">
        <f t="shared" ca="1" si="25"/>
        <v/>
      </c>
      <c r="V38" s="51" t="str">
        <f t="shared" ca="1" si="26"/>
        <v/>
      </c>
      <c r="W38" s="51" t="str">
        <f t="shared" ca="1" si="27"/>
        <v/>
      </c>
      <c r="X38" s="51" t="str">
        <f t="shared" ca="1" si="28"/>
        <v/>
      </c>
      <c r="Y38" s="51" t="str">
        <f t="shared" ca="1" si="29"/>
        <v/>
      </c>
      <c r="AA38" s="1">
        <f t="shared" si="30"/>
        <v>1</v>
      </c>
      <c r="AB38" s="55" t="str">
        <f t="shared" ca="1" si="31"/>
        <v/>
      </c>
      <c r="AC38" s="55" t="str">
        <f t="shared" ca="1" si="31"/>
        <v/>
      </c>
      <c r="AD38" s="1">
        <f t="shared" si="32"/>
        <v>1</v>
      </c>
      <c r="AE38" s="1">
        <f t="shared" si="7"/>
        <v>1</v>
      </c>
      <c r="AF38" s="1">
        <f t="shared" si="7"/>
        <v>1</v>
      </c>
      <c r="AG38" s="1">
        <f t="shared" si="7"/>
        <v>1</v>
      </c>
      <c r="AH38" s="1">
        <f t="shared" si="7"/>
        <v>1</v>
      </c>
      <c r="AI38" s="1">
        <f t="shared" si="7"/>
        <v>1</v>
      </c>
      <c r="AJ38" s="1">
        <f t="shared" si="7"/>
        <v>1</v>
      </c>
      <c r="AK38" s="1">
        <f t="shared" si="7"/>
        <v>1</v>
      </c>
      <c r="AL38" s="1">
        <f t="shared" si="7"/>
        <v>1</v>
      </c>
      <c r="AM38" s="1">
        <f t="shared" si="7"/>
        <v>1</v>
      </c>
      <c r="AN38" s="1">
        <f t="shared" si="7"/>
        <v>1</v>
      </c>
      <c r="AO38" s="1">
        <f t="shared" si="7"/>
        <v>1</v>
      </c>
      <c r="AP38" s="1">
        <f t="shared" si="7"/>
        <v>1</v>
      </c>
      <c r="AQ38" s="1">
        <f t="shared" si="7"/>
        <v>1</v>
      </c>
      <c r="AR38" s="1">
        <f t="shared" si="7"/>
        <v>1</v>
      </c>
      <c r="AS38" s="1">
        <f t="shared" si="7"/>
        <v>1</v>
      </c>
      <c r="AT38" s="1">
        <f t="shared" si="7"/>
        <v>1</v>
      </c>
      <c r="AU38" s="1">
        <f t="shared" si="8"/>
        <v>1</v>
      </c>
      <c r="AV38" s="1">
        <f t="shared" si="8"/>
        <v>1</v>
      </c>
      <c r="BA38" s="1" t="str">
        <f t="shared" ca="1" si="33"/>
        <v/>
      </c>
      <c r="BB38" s="1" t="str">
        <f t="shared" ca="1" si="9"/>
        <v/>
      </c>
      <c r="BC38" s="1" t="str">
        <f t="shared" ca="1" si="9"/>
        <v/>
      </c>
      <c r="BD38" s="1" t="str">
        <f t="shared" ca="1" si="9"/>
        <v/>
      </c>
      <c r="BE38" s="1" t="str">
        <f t="shared" ca="1" si="9"/>
        <v/>
      </c>
      <c r="BF38" s="1" t="str">
        <f t="shared" ca="1" si="9"/>
        <v/>
      </c>
      <c r="BG38" s="1" t="str">
        <f t="shared" ca="1" si="9"/>
        <v/>
      </c>
      <c r="BH38" s="1" t="str">
        <f t="shared" ca="1" si="9"/>
        <v/>
      </c>
      <c r="BI38" s="1" t="str">
        <f t="shared" ca="1" si="9"/>
        <v/>
      </c>
      <c r="BJ38" s="1" t="str">
        <f t="shared" ca="1" si="9"/>
        <v/>
      </c>
    </row>
    <row r="39" spans="1:62" x14ac:dyDescent="0.2">
      <c r="A39" s="50"/>
      <c r="B39" s="50" t="str">
        <f t="shared" ca="1" si="10"/>
        <v/>
      </c>
      <c r="C39" s="53"/>
      <c r="D39" s="53"/>
      <c r="E39" s="53"/>
      <c r="F39" s="54" t="str">
        <f ca="1">IF('תנאי סף'!AN39&lt;&gt;1,"",'תנאי סף'!F39)</f>
        <v/>
      </c>
      <c r="G39" s="429" t="str">
        <f t="shared" ca="1" si="11"/>
        <v/>
      </c>
      <c r="H39" s="51" t="str">
        <f t="shared" ca="1" si="12"/>
        <v/>
      </c>
      <c r="I39" s="51" t="str">
        <f t="shared" ca="1" si="13"/>
        <v/>
      </c>
      <c r="J39" s="51" t="str">
        <f t="shared" ca="1" si="14"/>
        <v/>
      </c>
      <c r="K39" s="51" t="str">
        <f t="shared" ca="1" si="15"/>
        <v/>
      </c>
      <c r="L39" s="51" t="str">
        <f t="shared" ca="1" si="16"/>
        <v/>
      </c>
      <c r="M39" s="51" t="str">
        <f t="shared" ca="1" si="17"/>
        <v/>
      </c>
      <c r="N39" s="51" t="str">
        <f t="shared" ca="1" si="18"/>
        <v/>
      </c>
      <c r="O39" s="51" t="str">
        <f t="shared" ca="1" si="19"/>
        <v/>
      </c>
      <c r="P39" s="51" t="str">
        <f t="shared" ca="1" si="20"/>
        <v/>
      </c>
      <c r="Q39" s="51" t="str">
        <f t="shared" ca="1" si="21"/>
        <v/>
      </c>
      <c r="R39" s="51" t="str">
        <f t="shared" ca="1" si="22"/>
        <v/>
      </c>
      <c r="S39" s="51" t="str">
        <f t="shared" ca="1" si="23"/>
        <v/>
      </c>
      <c r="T39" s="51" t="str">
        <f t="shared" ca="1" si="24"/>
        <v/>
      </c>
      <c r="U39" s="51" t="str">
        <f t="shared" ca="1" si="25"/>
        <v/>
      </c>
      <c r="V39" s="51" t="str">
        <f t="shared" ca="1" si="26"/>
        <v/>
      </c>
      <c r="W39" s="51" t="str">
        <f t="shared" ca="1" si="27"/>
        <v/>
      </c>
      <c r="X39" s="51" t="str">
        <f t="shared" ca="1" si="28"/>
        <v/>
      </c>
      <c r="Y39" s="51" t="str">
        <f t="shared" ca="1" si="29"/>
        <v/>
      </c>
      <c r="AA39" s="1">
        <f t="shared" si="30"/>
        <v>1</v>
      </c>
      <c r="AB39" s="55" t="str">
        <f t="shared" ca="1" si="31"/>
        <v/>
      </c>
      <c r="AC39" s="55" t="str">
        <f t="shared" ca="1" si="31"/>
        <v/>
      </c>
      <c r="AD39" s="1">
        <f t="shared" si="32"/>
        <v>1</v>
      </c>
      <c r="AE39" s="1">
        <f t="shared" si="7"/>
        <v>1</v>
      </c>
      <c r="AF39" s="1">
        <f t="shared" si="7"/>
        <v>1</v>
      </c>
      <c r="AG39" s="1">
        <f t="shared" si="7"/>
        <v>1</v>
      </c>
      <c r="AH39" s="1">
        <f t="shared" si="7"/>
        <v>1</v>
      </c>
      <c r="AI39" s="1">
        <f t="shared" si="7"/>
        <v>1</v>
      </c>
      <c r="AJ39" s="1">
        <f t="shared" si="7"/>
        <v>1</v>
      </c>
      <c r="AK39" s="1">
        <f t="shared" si="7"/>
        <v>1</v>
      </c>
      <c r="AL39" s="1">
        <f t="shared" si="7"/>
        <v>1</v>
      </c>
      <c r="AM39" s="1">
        <f t="shared" si="7"/>
        <v>1</v>
      </c>
      <c r="AN39" s="1">
        <f t="shared" si="7"/>
        <v>1</v>
      </c>
      <c r="AO39" s="1">
        <f t="shared" si="7"/>
        <v>1</v>
      </c>
      <c r="AP39" s="1">
        <f t="shared" si="7"/>
        <v>1</v>
      </c>
      <c r="AQ39" s="1">
        <f t="shared" si="7"/>
        <v>1</v>
      </c>
      <c r="AR39" s="1">
        <f t="shared" si="7"/>
        <v>1</v>
      </c>
      <c r="AS39" s="1">
        <f t="shared" si="7"/>
        <v>1</v>
      </c>
      <c r="AT39" s="1">
        <f t="shared" si="7"/>
        <v>1</v>
      </c>
      <c r="AU39" s="1">
        <f t="shared" si="8"/>
        <v>1</v>
      </c>
      <c r="AV39" s="1">
        <f t="shared" si="8"/>
        <v>1</v>
      </c>
      <c r="BA39" s="1" t="str">
        <f t="shared" ca="1" si="33"/>
        <v/>
      </c>
      <c r="BB39" s="1" t="str">
        <f t="shared" ca="1" si="9"/>
        <v/>
      </c>
      <c r="BC39" s="1" t="str">
        <f t="shared" ca="1" si="9"/>
        <v/>
      </c>
      <c r="BD39" s="1" t="str">
        <f t="shared" ca="1" si="9"/>
        <v/>
      </c>
      <c r="BE39" s="1" t="str">
        <f t="shared" ca="1" si="9"/>
        <v/>
      </c>
      <c r="BF39" s="1" t="str">
        <f t="shared" ca="1" si="9"/>
        <v/>
      </c>
      <c r="BG39" s="1" t="str">
        <f t="shared" ca="1" si="9"/>
        <v/>
      </c>
      <c r="BH39" s="1" t="str">
        <f t="shared" ca="1" si="9"/>
        <v/>
      </c>
      <c r="BI39" s="1" t="str">
        <f t="shared" ca="1" si="9"/>
        <v/>
      </c>
      <c r="BJ39" s="1" t="str">
        <f t="shared" ca="1" si="9"/>
        <v/>
      </c>
    </row>
    <row r="40" spans="1:62" ht="15.75" thickBot="1" x14ac:dyDescent="0.25">
      <c r="A40" s="50"/>
      <c r="B40" s="50" t="str">
        <f t="shared" ca="1" si="10"/>
        <v/>
      </c>
      <c r="C40" s="53"/>
      <c r="D40" s="53"/>
      <c r="E40" s="53"/>
      <c r="F40" s="54" t="str">
        <f ca="1">IF('תנאי סף'!AN40&lt;&gt;1,"",'תנאי סף'!F40)</f>
        <v/>
      </c>
      <c r="G40" s="429" t="str">
        <f t="shared" ca="1" si="11"/>
        <v/>
      </c>
      <c r="H40" s="51" t="str">
        <f t="shared" ca="1" si="12"/>
        <v/>
      </c>
      <c r="I40" s="51" t="str">
        <f t="shared" ca="1" si="13"/>
        <v/>
      </c>
      <c r="J40" s="51" t="str">
        <f t="shared" ca="1" si="14"/>
        <v/>
      </c>
      <c r="K40" s="51" t="str">
        <f t="shared" ca="1" si="15"/>
        <v/>
      </c>
      <c r="L40" s="51" t="str">
        <f t="shared" ca="1" si="16"/>
        <v/>
      </c>
      <c r="M40" s="51" t="str">
        <f t="shared" ca="1" si="17"/>
        <v/>
      </c>
      <c r="N40" s="51" t="str">
        <f t="shared" ca="1" si="18"/>
        <v/>
      </c>
      <c r="O40" s="51" t="str">
        <f t="shared" ca="1" si="19"/>
        <v/>
      </c>
      <c r="P40" s="51" t="str">
        <f t="shared" ca="1" si="20"/>
        <v/>
      </c>
      <c r="Q40" s="51" t="str">
        <f t="shared" ca="1" si="21"/>
        <v/>
      </c>
      <c r="R40" s="51" t="str">
        <f t="shared" ca="1" si="22"/>
        <v/>
      </c>
      <c r="S40" s="51" t="str">
        <f t="shared" ca="1" si="23"/>
        <v/>
      </c>
      <c r="T40" s="51" t="str">
        <f t="shared" ca="1" si="24"/>
        <v/>
      </c>
      <c r="U40" s="51" t="str">
        <f t="shared" ca="1" si="25"/>
        <v/>
      </c>
      <c r="V40" s="51" t="str">
        <f t="shared" ca="1" si="26"/>
        <v/>
      </c>
      <c r="W40" s="51" t="str">
        <f t="shared" ca="1" si="27"/>
        <v/>
      </c>
      <c r="X40" s="51" t="str">
        <f t="shared" ca="1" si="28"/>
        <v/>
      </c>
      <c r="Y40" s="51" t="str">
        <f t="shared" ca="1" si="29"/>
        <v/>
      </c>
      <c r="AA40" s="1">
        <f t="shared" si="30"/>
        <v>1</v>
      </c>
      <c r="AB40" s="55" t="str">
        <f t="shared" ca="1" si="31"/>
        <v/>
      </c>
      <c r="AC40" s="55" t="str">
        <f t="shared" ca="1" si="31"/>
        <v/>
      </c>
      <c r="AD40" s="1">
        <f t="shared" si="32"/>
        <v>1</v>
      </c>
      <c r="AE40" s="1">
        <f t="shared" si="7"/>
        <v>1</v>
      </c>
      <c r="AF40" s="1">
        <f t="shared" si="7"/>
        <v>1</v>
      </c>
      <c r="AG40" s="1">
        <f t="shared" si="7"/>
        <v>1</v>
      </c>
      <c r="AH40" s="1">
        <f t="shared" si="7"/>
        <v>1</v>
      </c>
      <c r="AI40" s="1">
        <f t="shared" si="7"/>
        <v>1</v>
      </c>
      <c r="AJ40" s="1">
        <f t="shared" si="7"/>
        <v>1</v>
      </c>
      <c r="AK40" s="1">
        <f t="shared" si="7"/>
        <v>1</v>
      </c>
      <c r="AL40" s="1">
        <f t="shared" si="7"/>
        <v>1</v>
      </c>
      <c r="AM40" s="1">
        <f t="shared" si="7"/>
        <v>1</v>
      </c>
      <c r="AN40" s="1">
        <f t="shared" si="7"/>
        <v>1</v>
      </c>
      <c r="AO40" s="1">
        <f t="shared" si="7"/>
        <v>1</v>
      </c>
      <c r="AP40" s="1">
        <f t="shared" si="7"/>
        <v>1</v>
      </c>
      <c r="AQ40" s="1">
        <f t="shared" si="7"/>
        <v>1</v>
      </c>
      <c r="AR40" s="1">
        <f t="shared" si="7"/>
        <v>1</v>
      </c>
      <c r="AS40" s="1">
        <f t="shared" si="7"/>
        <v>1</v>
      </c>
      <c r="AT40" s="1">
        <f t="shared" si="7"/>
        <v>1</v>
      </c>
      <c r="AU40" s="1">
        <f t="shared" si="8"/>
        <v>1</v>
      </c>
      <c r="AV40" s="1">
        <f t="shared" si="8"/>
        <v>1</v>
      </c>
      <c r="BA40" s="1" t="str">
        <f t="shared" ca="1" si="33"/>
        <v/>
      </c>
      <c r="BB40" s="1" t="str">
        <f t="shared" ca="1" si="9"/>
        <v/>
      </c>
      <c r="BC40" s="1" t="str">
        <f t="shared" ca="1" si="9"/>
        <v/>
      </c>
      <c r="BD40" s="1" t="str">
        <f t="shared" ca="1" si="9"/>
        <v/>
      </c>
      <c r="BE40" s="1" t="str">
        <f t="shared" ca="1" si="9"/>
        <v/>
      </c>
      <c r="BF40" s="1" t="str">
        <f t="shared" ca="1" si="9"/>
        <v/>
      </c>
      <c r="BG40" s="1" t="str">
        <f t="shared" ca="1" si="9"/>
        <v/>
      </c>
      <c r="BH40" s="1" t="str">
        <f t="shared" ca="1" si="9"/>
        <v/>
      </c>
      <c r="BI40" s="1" t="str">
        <f t="shared" ca="1" si="9"/>
        <v/>
      </c>
      <c r="BJ40" s="1" t="str">
        <f t="shared" ca="1" si="9"/>
        <v/>
      </c>
    </row>
    <row r="41" spans="1:62" hidden="1" x14ac:dyDescent="0.2">
      <c r="A41" s="50"/>
      <c r="B41" s="50" t="str">
        <f t="shared" si="10"/>
        <v/>
      </c>
      <c r="C41" s="53"/>
      <c r="D41" s="53"/>
      <c r="E41" s="53"/>
      <c r="F41" s="54" t="str">
        <f>IF('תנאי סף'!AN41&lt;&gt;1,"",'תנאי סף'!F41)</f>
        <v/>
      </c>
      <c r="G41" s="429" t="str">
        <f t="shared" ca="1" si="11"/>
        <v/>
      </c>
      <c r="H41" s="51" t="str">
        <f t="shared" ca="1" si="12"/>
        <v/>
      </c>
      <c r="I41" s="51" t="str">
        <f t="shared" ca="1" si="13"/>
        <v/>
      </c>
      <c r="J41" s="51" t="str">
        <f t="shared" ca="1" si="14"/>
        <v/>
      </c>
      <c r="K41" s="51" t="str">
        <f t="shared" ca="1" si="15"/>
        <v/>
      </c>
      <c r="L41" s="51" t="str">
        <f t="shared" ca="1" si="16"/>
        <v/>
      </c>
      <c r="M41" s="51" t="str">
        <f t="shared" ca="1" si="17"/>
        <v/>
      </c>
      <c r="N41" s="51" t="str">
        <f t="shared" ca="1" si="18"/>
        <v/>
      </c>
      <c r="O41" s="51" t="str">
        <f t="shared" ca="1" si="19"/>
        <v/>
      </c>
      <c r="P41" s="51" t="str">
        <f t="shared" ca="1" si="20"/>
        <v/>
      </c>
      <c r="Q41" s="51" t="str">
        <f t="shared" ca="1" si="21"/>
        <v/>
      </c>
      <c r="R41" s="51" t="str">
        <f t="shared" ca="1" si="22"/>
        <v/>
      </c>
      <c r="S41" s="51" t="str">
        <f t="shared" ca="1" si="23"/>
        <v/>
      </c>
      <c r="T41" s="51" t="str">
        <f t="shared" ca="1" si="24"/>
        <v/>
      </c>
      <c r="U41" s="51" t="str">
        <f t="shared" ca="1" si="25"/>
        <v/>
      </c>
      <c r="V41" s="51" t="str">
        <f t="shared" ca="1" si="26"/>
        <v/>
      </c>
      <c r="W41" s="51" t="str">
        <f t="shared" ca="1" si="27"/>
        <v/>
      </c>
      <c r="X41" s="51" t="str">
        <f t="shared" ca="1" si="28"/>
        <v/>
      </c>
      <c r="Y41" s="51" t="str">
        <f t="shared" ca="1" si="29"/>
        <v/>
      </c>
      <c r="AA41" s="1">
        <f t="shared" si="30"/>
        <v>1</v>
      </c>
      <c r="AB41" s="55" t="str">
        <f t="shared" si="31"/>
        <v/>
      </c>
      <c r="AC41" s="55" t="str">
        <f t="shared" si="31"/>
        <v/>
      </c>
      <c r="AD41" s="1">
        <f t="shared" si="32"/>
        <v>1</v>
      </c>
      <c r="AE41" s="1">
        <f t="shared" si="7"/>
        <v>1</v>
      </c>
      <c r="AF41" s="1">
        <f t="shared" si="7"/>
        <v>1</v>
      </c>
      <c r="AG41" s="1">
        <f t="shared" si="7"/>
        <v>1</v>
      </c>
      <c r="AH41" s="1">
        <f t="shared" si="7"/>
        <v>1</v>
      </c>
      <c r="AI41" s="1">
        <f t="shared" si="7"/>
        <v>1</v>
      </c>
      <c r="AJ41" s="1">
        <f t="shared" si="7"/>
        <v>1</v>
      </c>
      <c r="AK41" s="1">
        <f t="shared" si="7"/>
        <v>1</v>
      </c>
      <c r="AL41" s="1">
        <f t="shared" si="7"/>
        <v>1</v>
      </c>
      <c r="AM41" s="1">
        <f t="shared" si="7"/>
        <v>1</v>
      </c>
      <c r="AN41" s="1">
        <f t="shared" si="7"/>
        <v>1</v>
      </c>
      <c r="AO41" s="1">
        <f t="shared" si="7"/>
        <v>1</v>
      </c>
      <c r="AP41" s="1">
        <f t="shared" si="7"/>
        <v>1</v>
      </c>
      <c r="AQ41" s="1">
        <f t="shared" si="7"/>
        <v>1</v>
      </c>
      <c r="AR41" s="1">
        <f t="shared" si="7"/>
        <v>1</v>
      </c>
      <c r="AS41" s="1">
        <f t="shared" si="7"/>
        <v>1</v>
      </c>
      <c r="AT41" s="1">
        <f t="shared" si="7"/>
        <v>1</v>
      </c>
      <c r="AU41" s="1">
        <f t="shared" si="8"/>
        <v>1</v>
      </c>
      <c r="AV41" s="1">
        <f t="shared" si="8"/>
        <v>1</v>
      </c>
      <c r="BA41" s="1" t="str">
        <f t="shared" si="33"/>
        <v/>
      </c>
      <c r="BB41" s="1" t="str">
        <f t="shared" si="9"/>
        <v/>
      </c>
      <c r="BC41" s="1" t="str">
        <f t="shared" si="9"/>
        <v/>
      </c>
      <c r="BD41" s="1" t="str">
        <f t="shared" si="9"/>
        <v/>
      </c>
      <c r="BE41" s="1" t="str">
        <f t="shared" si="9"/>
        <v/>
      </c>
      <c r="BF41" s="1" t="str">
        <f t="shared" si="9"/>
        <v/>
      </c>
      <c r="BG41" s="1" t="str">
        <f t="shared" si="9"/>
        <v/>
      </c>
      <c r="BH41" s="1" t="str">
        <f t="shared" si="9"/>
        <v/>
      </c>
      <c r="BI41" s="1" t="str">
        <f t="shared" si="9"/>
        <v/>
      </c>
      <c r="BJ41" s="1" t="str">
        <f t="shared" si="9"/>
        <v/>
      </c>
    </row>
    <row r="42" spans="1:62" hidden="1" x14ac:dyDescent="0.2">
      <c r="A42" s="50"/>
      <c r="B42" s="50" t="str">
        <f t="shared" si="10"/>
        <v/>
      </c>
      <c r="C42" s="53"/>
      <c r="D42" s="53"/>
      <c r="E42" s="53"/>
      <c r="F42" s="54" t="str">
        <f>IF('תנאי סף'!AN42&lt;&gt;1,"",'תנאי סף'!F42)</f>
        <v/>
      </c>
      <c r="G42" s="429" t="str">
        <f t="shared" ca="1" si="11"/>
        <v/>
      </c>
      <c r="H42" s="51" t="str">
        <f t="shared" ca="1" si="12"/>
        <v/>
      </c>
      <c r="I42" s="51" t="str">
        <f t="shared" ca="1" si="13"/>
        <v/>
      </c>
      <c r="J42" s="51" t="str">
        <f t="shared" ca="1" si="14"/>
        <v/>
      </c>
      <c r="K42" s="51" t="str">
        <f t="shared" ca="1" si="15"/>
        <v/>
      </c>
      <c r="L42" s="51" t="str">
        <f t="shared" ca="1" si="16"/>
        <v/>
      </c>
      <c r="M42" s="51" t="str">
        <f t="shared" ca="1" si="17"/>
        <v/>
      </c>
      <c r="N42" s="51" t="str">
        <f t="shared" ca="1" si="18"/>
        <v/>
      </c>
      <c r="O42" s="51" t="str">
        <f t="shared" ca="1" si="19"/>
        <v/>
      </c>
      <c r="P42" s="51" t="str">
        <f t="shared" ca="1" si="20"/>
        <v/>
      </c>
      <c r="Q42" s="51" t="str">
        <f t="shared" ca="1" si="21"/>
        <v/>
      </c>
      <c r="R42" s="51" t="str">
        <f t="shared" ca="1" si="22"/>
        <v/>
      </c>
      <c r="S42" s="51" t="str">
        <f t="shared" ca="1" si="23"/>
        <v/>
      </c>
      <c r="T42" s="51" t="str">
        <f t="shared" ca="1" si="24"/>
        <v/>
      </c>
      <c r="U42" s="51" t="str">
        <f t="shared" ca="1" si="25"/>
        <v/>
      </c>
      <c r="V42" s="51" t="str">
        <f t="shared" ca="1" si="26"/>
        <v/>
      </c>
      <c r="W42" s="51" t="str">
        <f t="shared" ca="1" si="27"/>
        <v/>
      </c>
      <c r="X42" s="51" t="str">
        <f t="shared" ca="1" si="28"/>
        <v/>
      </c>
      <c r="Y42" s="51" t="str">
        <f t="shared" ca="1" si="29"/>
        <v/>
      </c>
      <c r="AA42" s="1">
        <f t="shared" si="30"/>
        <v>1</v>
      </c>
      <c r="AB42" s="55" t="str">
        <f t="shared" si="31"/>
        <v/>
      </c>
      <c r="AC42" s="55" t="str">
        <f t="shared" si="31"/>
        <v/>
      </c>
      <c r="AD42" s="1">
        <f t="shared" si="32"/>
        <v>1</v>
      </c>
      <c r="AE42" s="1">
        <f t="shared" si="7"/>
        <v>1</v>
      </c>
      <c r="AF42" s="1">
        <f t="shared" si="7"/>
        <v>1</v>
      </c>
      <c r="AG42" s="1">
        <f t="shared" si="7"/>
        <v>1</v>
      </c>
      <c r="AH42" s="1">
        <f t="shared" si="7"/>
        <v>1</v>
      </c>
      <c r="AI42" s="1">
        <f t="shared" si="7"/>
        <v>1</v>
      </c>
      <c r="AJ42" s="1">
        <f t="shared" si="7"/>
        <v>1</v>
      </c>
      <c r="AK42" s="1">
        <f t="shared" si="7"/>
        <v>1</v>
      </c>
      <c r="AL42" s="1">
        <f t="shared" si="7"/>
        <v>1</v>
      </c>
      <c r="AM42" s="1">
        <f t="shared" si="7"/>
        <v>1</v>
      </c>
      <c r="AN42" s="1">
        <f t="shared" si="7"/>
        <v>1</v>
      </c>
      <c r="AO42" s="1">
        <f t="shared" si="7"/>
        <v>1</v>
      </c>
      <c r="AP42" s="1">
        <f t="shared" si="7"/>
        <v>1</v>
      </c>
      <c r="AQ42" s="1">
        <f t="shared" si="7"/>
        <v>1</v>
      </c>
      <c r="AR42" s="1">
        <f t="shared" si="7"/>
        <v>1</v>
      </c>
      <c r="AS42" s="1">
        <f t="shared" si="7"/>
        <v>1</v>
      </c>
      <c r="AT42" s="1">
        <f t="shared" si="7"/>
        <v>1</v>
      </c>
      <c r="AU42" s="1">
        <f t="shared" si="8"/>
        <v>1</v>
      </c>
      <c r="AV42" s="1">
        <f t="shared" si="8"/>
        <v>1</v>
      </c>
      <c r="BA42" s="1" t="str">
        <f t="shared" si="33"/>
        <v/>
      </c>
      <c r="BB42" s="1" t="str">
        <f t="shared" si="9"/>
        <v/>
      </c>
      <c r="BC42" s="1" t="str">
        <f t="shared" si="9"/>
        <v/>
      </c>
      <c r="BD42" s="1" t="str">
        <f t="shared" si="9"/>
        <v/>
      </c>
      <c r="BE42" s="1" t="str">
        <f t="shared" si="9"/>
        <v/>
      </c>
      <c r="BF42" s="1" t="str">
        <f t="shared" si="9"/>
        <v/>
      </c>
      <c r="BG42" s="1" t="str">
        <f t="shared" si="9"/>
        <v/>
      </c>
      <c r="BH42" s="1" t="str">
        <f t="shared" si="9"/>
        <v/>
      </c>
      <c r="BI42" s="1" t="str">
        <f t="shared" si="9"/>
        <v/>
      </c>
      <c r="BJ42" s="1" t="str">
        <f t="shared" si="9"/>
        <v/>
      </c>
    </row>
    <row r="43" spans="1:62" hidden="1" x14ac:dyDescent="0.2">
      <c r="A43" s="50"/>
      <c r="B43" s="50" t="str">
        <f t="shared" si="10"/>
        <v/>
      </c>
      <c r="C43" s="53"/>
      <c r="D43" s="53"/>
      <c r="E43" s="53"/>
      <c r="F43" s="54" t="str">
        <f>IF('תנאי סף'!AN43&lt;&gt;1,"",'תנאי סף'!F43)</f>
        <v/>
      </c>
      <c r="G43" s="429" t="str">
        <f t="shared" ca="1" si="11"/>
        <v/>
      </c>
      <c r="H43" s="51" t="str">
        <f t="shared" ca="1" si="12"/>
        <v/>
      </c>
      <c r="I43" s="51" t="str">
        <f t="shared" ca="1" si="13"/>
        <v/>
      </c>
      <c r="J43" s="51" t="str">
        <f t="shared" ca="1" si="14"/>
        <v/>
      </c>
      <c r="K43" s="51" t="str">
        <f t="shared" ca="1" si="15"/>
        <v/>
      </c>
      <c r="L43" s="51" t="str">
        <f t="shared" ca="1" si="16"/>
        <v/>
      </c>
      <c r="M43" s="51" t="str">
        <f t="shared" ca="1" si="17"/>
        <v/>
      </c>
      <c r="N43" s="51" t="str">
        <f t="shared" ca="1" si="18"/>
        <v/>
      </c>
      <c r="O43" s="51" t="str">
        <f t="shared" ca="1" si="19"/>
        <v/>
      </c>
      <c r="P43" s="51" t="str">
        <f t="shared" ca="1" si="20"/>
        <v/>
      </c>
      <c r="Q43" s="51" t="str">
        <f t="shared" ca="1" si="21"/>
        <v/>
      </c>
      <c r="R43" s="51" t="str">
        <f t="shared" ca="1" si="22"/>
        <v/>
      </c>
      <c r="S43" s="51" t="str">
        <f t="shared" ca="1" si="23"/>
        <v/>
      </c>
      <c r="T43" s="51" t="str">
        <f t="shared" ca="1" si="24"/>
        <v/>
      </c>
      <c r="U43" s="51" t="str">
        <f t="shared" ca="1" si="25"/>
        <v/>
      </c>
      <c r="V43" s="51" t="str">
        <f t="shared" ca="1" si="26"/>
        <v/>
      </c>
      <c r="W43" s="51" t="str">
        <f t="shared" ca="1" si="27"/>
        <v/>
      </c>
      <c r="X43" s="51" t="str">
        <f t="shared" ca="1" si="28"/>
        <v/>
      </c>
      <c r="Y43" s="51" t="str">
        <f t="shared" ca="1" si="29"/>
        <v/>
      </c>
      <c r="AA43" s="1">
        <f t="shared" si="30"/>
        <v>1</v>
      </c>
      <c r="AB43" s="55" t="str">
        <f t="shared" si="31"/>
        <v/>
      </c>
      <c r="AC43" s="55" t="str">
        <f t="shared" si="31"/>
        <v/>
      </c>
      <c r="AD43" s="1">
        <f t="shared" si="32"/>
        <v>1</v>
      </c>
      <c r="AE43" s="1">
        <f t="shared" si="7"/>
        <v>1</v>
      </c>
      <c r="AF43" s="1">
        <f t="shared" si="7"/>
        <v>1</v>
      </c>
      <c r="AG43" s="1">
        <f t="shared" si="7"/>
        <v>1</v>
      </c>
      <c r="AH43" s="1">
        <f t="shared" si="7"/>
        <v>1</v>
      </c>
      <c r="AI43" s="1">
        <f t="shared" si="7"/>
        <v>1</v>
      </c>
      <c r="AJ43" s="1">
        <f t="shared" si="7"/>
        <v>1</v>
      </c>
      <c r="AK43" s="1">
        <f t="shared" si="7"/>
        <v>1</v>
      </c>
      <c r="AL43" s="1">
        <f t="shared" si="7"/>
        <v>1</v>
      </c>
      <c r="AM43" s="1">
        <f t="shared" si="7"/>
        <v>1</v>
      </c>
      <c r="AN43" s="1">
        <f t="shared" si="7"/>
        <v>1</v>
      </c>
      <c r="AO43" s="1">
        <f t="shared" si="7"/>
        <v>1</v>
      </c>
      <c r="AP43" s="1">
        <f t="shared" si="7"/>
        <v>1</v>
      </c>
      <c r="AQ43" s="1">
        <f t="shared" si="7"/>
        <v>1</v>
      </c>
      <c r="AR43" s="1">
        <f t="shared" si="7"/>
        <v>1</v>
      </c>
      <c r="AS43" s="1">
        <f t="shared" si="7"/>
        <v>1</v>
      </c>
      <c r="AT43" s="1">
        <f t="shared" si="7"/>
        <v>1</v>
      </c>
      <c r="AU43" s="1">
        <f t="shared" si="8"/>
        <v>1</v>
      </c>
      <c r="AV43" s="1">
        <f t="shared" si="8"/>
        <v>1</v>
      </c>
      <c r="BA43" s="1" t="str">
        <f t="shared" si="33"/>
        <v/>
      </c>
      <c r="BB43" s="1" t="str">
        <f t="shared" si="9"/>
        <v/>
      </c>
      <c r="BC43" s="1" t="str">
        <f t="shared" si="9"/>
        <v/>
      </c>
      <c r="BD43" s="1" t="str">
        <f t="shared" si="9"/>
        <v/>
      </c>
      <c r="BE43" s="1" t="str">
        <f t="shared" si="9"/>
        <v/>
      </c>
      <c r="BF43" s="1" t="str">
        <f t="shared" si="9"/>
        <v/>
      </c>
      <c r="BG43" s="1" t="str">
        <f t="shared" si="9"/>
        <v/>
      </c>
      <c r="BH43" s="1" t="str">
        <f t="shared" si="9"/>
        <v/>
      </c>
      <c r="BI43" s="1" t="str">
        <f t="shared" si="9"/>
        <v/>
      </c>
      <c r="BJ43" s="1" t="str">
        <f t="shared" si="9"/>
        <v/>
      </c>
    </row>
    <row r="44" spans="1:62" hidden="1" x14ac:dyDescent="0.2">
      <c r="A44" s="50"/>
      <c r="B44" s="50" t="str">
        <f t="shared" si="10"/>
        <v/>
      </c>
      <c r="C44" s="53"/>
      <c r="D44" s="53"/>
      <c r="E44" s="53"/>
      <c r="F44" s="54" t="str">
        <f>IF('תנאי סף'!AN44&lt;&gt;1,"",'תנאי סף'!F44)</f>
        <v/>
      </c>
      <c r="G44" s="429" t="str">
        <f t="shared" ca="1" si="11"/>
        <v/>
      </c>
      <c r="H44" s="51" t="str">
        <f t="shared" ca="1" si="12"/>
        <v/>
      </c>
      <c r="I44" s="51" t="str">
        <f t="shared" ca="1" si="13"/>
        <v/>
      </c>
      <c r="J44" s="51" t="str">
        <f t="shared" ca="1" si="14"/>
        <v/>
      </c>
      <c r="K44" s="51" t="str">
        <f t="shared" ca="1" si="15"/>
        <v/>
      </c>
      <c r="L44" s="51" t="str">
        <f t="shared" ca="1" si="16"/>
        <v/>
      </c>
      <c r="M44" s="51" t="str">
        <f t="shared" ca="1" si="17"/>
        <v/>
      </c>
      <c r="N44" s="51" t="str">
        <f t="shared" ca="1" si="18"/>
        <v/>
      </c>
      <c r="O44" s="51" t="str">
        <f t="shared" ca="1" si="19"/>
        <v/>
      </c>
      <c r="P44" s="51" t="str">
        <f t="shared" ca="1" si="20"/>
        <v/>
      </c>
      <c r="Q44" s="51" t="str">
        <f t="shared" ca="1" si="21"/>
        <v/>
      </c>
      <c r="R44" s="51" t="str">
        <f t="shared" ca="1" si="22"/>
        <v/>
      </c>
      <c r="S44" s="51" t="str">
        <f t="shared" ca="1" si="23"/>
        <v/>
      </c>
      <c r="T44" s="51" t="str">
        <f t="shared" ca="1" si="24"/>
        <v/>
      </c>
      <c r="U44" s="51" t="str">
        <f t="shared" ca="1" si="25"/>
        <v/>
      </c>
      <c r="V44" s="51" t="str">
        <f t="shared" ca="1" si="26"/>
        <v/>
      </c>
      <c r="W44" s="51" t="str">
        <f t="shared" ca="1" si="27"/>
        <v/>
      </c>
      <c r="X44" s="51" t="str">
        <f t="shared" ca="1" si="28"/>
        <v/>
      </c>
      <c r="Y44" s="51" t="str">
        <f t="shared" ca="1" si="29"/>
        <v/>
      </c>
      <c r="AA44" s="1">
        <f t="shared" si="30"/>
        <v>1</v>
      </c>
      <c r="AB44" s="55" t="str">
        <f t="shared" si="31"/>
        <v/>
      </c>
      <c r="AC44" s="55" t="str">
        <f t="shared" si="31"/>
        <v/>
      </c>
      <c r="AD44" s="1">
        <f t="shared" si="32"/>
        <v>1</v>
      </c>
      <c r="AE44" s="1">
        <f t="shared" si="7"/>
        <v>1</v>
      </c>
      <c r="AF44" s="1">
        <f t="shared" si="7"/>
        <v>1</v>
      </c>
      <c r="AG44" s="1">
        <f t="shared" si="7"/>
        <v>1</v>
      </c>
      <c r="AH44" s="1">
        <f t="shared" si="7"/>
        <v>1</v>
      </c>
      <c r="AI44" s="1">
        <f t="shared" si="7"/>
        <v>1</v>
      </c>
      <c r="AJ44" s="1">
        <f t="shared" si="7"/>
        <v>1</v>
      </c>
      <c r="AK44" s="1">
        <f t="shared" si="7"/>
        <v>1</v>
      </c>
      <c r="AL44" s="1">
        <f t="shared" si="7"/>
        <v>1</v>
      </c>
      <c r="AM44" s="1">
        <f t="shared" si="7"/>
        <v>1</v>
      </c>
      <c r="AN44" s="1">
        <f t="shared" si="7"/>
        <v>1</v>
      </c>
      <c r="AO44" s="1">
        <f t="shared" si="7"/>
        <v>1</v>
      </c>
      <c r="AP44" s="1">
        <f t="shared" si="7"/>
        <v>1</v>
      </c>
      <c r="AQ44" s="1">
        <f t="shared" si="7"/>
        <v>1</v>
      </c>
      <c r="AR44" s="1">
        <f t="shared" si="7"/>
        <v>1</v>
      </c>
      <c r="AS44" s="1">
        <f t="shared" si="7"/>
        <v>1</v>
      </c>
      <c r="AT44" s="1">
        <f t="shared" si="7"/>
        <v>1</v>
      </c>
      <c r="AU44" s="1">
        <f t="shared" si="8"/>
        <v>1</v>
      </c>
      <c r="AV44" s="1">
        <f t="shared" si="8"/>
        <v>1</v>
      </c>
      <c r="BA44" s="1" t="str">
        <f t="shared" si="33"/>
        <v/>
      </c>
      <c r="BB44" s="1" t="str">
        <f t="shared" si="9"/>
        <v/>
      </c>
      <c r="BC44" s="1" t="str">
        <f t="shared" si="9"/>
        <v/>
      </c>
      <c r="BD44" s="1" t="str">
        <f t="shared" si="9"/>
        <v/>
      </c>
      <c r="BE44" s="1" t="str">
        <f t="shared" si="9"/>
        <v/>
      </c>
      <c r="BF44" s="1" t="str">
        <f t="shared" si="9"/>
        <v/>
      </c>
      <c r="BG44" s="1" t="str">
        <f t="shared" si="9"/>
        <v/>
      </c>
      <c r="BH44" s="1" t="str">
        <f t="shared" si="9"/>
        <v/>
      </c>
      <c r="BI44" s="1" t="str">
        <f t="shared" si="9"/>
        <v/>
      </c>
      <c r="BJ44" s="1" t="str">
        <f t="shared" si="9"/>
        <v/>
      </c>
    </row>
    <row r="45" spans="1:62" hidden="1" x14ac:dyDescent="0.2">
      <c r="A45" s="50"/>
      <c r="B45" s="50" t="str">
        <f t="shared" si="10"/>
        <v/>
      </c>
      <c r="C45" s="53"/>
      <c r="D45" s="53"/>
      <c r="E45" s="53"/>
      <c r="F45" s="54" t="str">
        <f>IF('תנאי סף'!AN45&lt;&gt;1,"",'תנאי סף'!F45)</f>
        <v/>
      </c>
      <c r="G45" s="429" t="str">
        <f t="shared" ca="1" si="11"/>
        <v/>
      </c>
      <c r="H45" s="51" t="str">
        <f t="shared" ca="1" si="12"/>
        <v/>
      </c>
      <c r="I45" s="51" t="str">
        <f t="shared" ca="1" si="13"/>
        <v/>
      </c>
      <c r="J45" s="51" t="str">
        <f t="shared" ca="1" si="14"/>
        <v/>
      </c>
      <c r="K45" s="51" t="str">
        <f t="shared" ca="1" si="15"/>
        <v/>
      </c>
      <c r="L45" s="51" t="str">
        <f t="shared" ca="1" si="16"/>
        <v/>
      </c>
      <c r="M45" s="51" t="str">
        <f t="shared" ca="1" si="17"/>
        <v/>
      </c>
      <c r="N45" s="51" t="str">
        <f t="shared" ca="1" si="18"/>
        <v/>
      </c>
      <c r="O45" s="51" t="str">
        <f t="shared" ca="1" si="19"/>
        <v/>
      </c>
      <c r="P45" s="51" t="str">
        <f t="shared" ca="1" si="20"/>
        <v/>
      </c>
      <c r="Q45" s="51" t="str">
        <f t="shared" ca="1" si="21"/>
        <v/>
      </c>
      <c r="R45" s="51" t="str">
        <f t="shared" ca="1" si="22"/>
        <v/>
      </c>
      <c r="S45" s="51" t="str">
        <f t="shared" ca="1" si="23"/>
        <v/>
      </c>
      <c r="T45" s="51" t="str">
        <f t="shared" ca="1" si="24"/>
        <v/>
      </c>
      <c r="U45" s="51" t="str">
        <f t="shared" ca="1" si="25"/>
        <v/>
      </c>
      <c r="V45" s="51" t="str">
        <f t="shared" ca="1" si="26"/>
        <v/>
      </c>
      <c r="W45" s="51" t="str">
        <f t="shared" ca="1" si="27"/>
        <v/>
      </c>
      <c r="X45" s="51" t="str">
        <f t="shared" ca="1" si="28"/>
        <v/>
      </c>
      <c r="Y45" s="51" t="str">
        <f t="shared" ca="1" si="29"/>
        <v/>
      </c>
      <c r="AA45" s="1">
        <f t="shared" si="30"/>
        <v>1</v>
      </c>
      <c r="AB45" s="55" t="str">
        <f t="shared" si="31"/>
        <v/>
      </c>
      <c r="AC45" s="55" t="str">
        <f t="shared" si="31"/>
        <v/>
      </c>
      <c r="AD45" s="1">
        <f t="shared" si="32"/>
        <v>1</v>
      </c>
      <c r="AE45" s="1">
        <f t="shared" si="7"/>
        <v>1</v>
      </c>
      <c r="AF45" s="1">
        <f t="shared" si="7"/>
        <v>1</v>
      </c>
      <c r="AG45" s="1">
        <f t="shared" si="7"/>
        <v>1</v>
      </c>
      <c r="AH45" s="1">
        <f t="shared" si="7"/>
        <v>1</v>
      </c>
      <c r="AI45" s="1">
        <f t="shared" si="7"/>
        <v>1</v>
      </c>
      <c r="AJ45" s="1">
        <f t="shared" si="7"/>
        <v>1</v>
      </c>
      <c r="AK45" s="1">
        <f t="shared" si="7"/>
        <v>1</v>
      </c>
      <c r="AL45" s="1">
        <f t="shared" si="7"/>
        <v>1</v>
      </c>
      <c r="AM45" s="1">
        <f t="shared" si="7"/>
        <v>1</v>
      </c>
      <c r="AN45" s="1">
        <f t="shared" si="7"/>
        <v>1</v>
      </c>
      <c r="AO45" s="1">
        <f t="shared" si="7"/>
        <v>1</v>
      </c>
      <c r="AP45" s="1">
        <f t="shared" si="7"/>
        <v>1</v>
      </c>
      <c r="AQ45" s="1">
        <f t="shared" si="7"/>
        <v>1</v>
      </c>
      <c r="AR45" s="1">
        <f t="shared" si="7"/>
        <v>1</v>
      </c>
      <c r="AS45" s="1">
        <f t="shared" si="7"/>
        <v>1</v>
      </c>
      <c r="AT45" s="1">
        <f t="shared" si="7"/>
        <v>1</v>
      </c>
      <c r="AU45" s="1">
        <f t="shared" si="8"/>
        <v>1</v>
      </c>
      <c r="AV45" s="1">
        <f t="shared" si="8"/>
        <v>1</v>
      </c>
      <c r="BA45" s="1" t="str">
        <f t="shared" si="33"/>
        <v/>
      </c>
      <c r="BB45" s="1" t="str">
        <f t="shared" si="9"/>
        <v/>
      </c>
      <c r="BC45" s="1" t="str">
        <f t="shared" si="9"/>
        <v/>
      </c>
      <c r="BD45" s="1" t="str">
        <f t="shared" si="9"/>
        <v/>
      </c>
      <c r="BE45" s="1" t="str">
        <f t="shared" si="9"/>
        <v/>
      </c>
      <c r="BF45" s="1" t="str">
        <f t="shared" si="9"/>
        <v/>
      </c>
      <c r="BG45" s="1" t="str">
        <f t="shared" si="9"/>
        <v/>
      </c>
      <c r="BH45" s="1" t="str">
        <f t="shared" si="9"/>
        <v/>
      </c>
      <c r="BI45" s="1" t="str">
        <f t="shared" si="9"/>
        <v/>
      </c>
      <c r="BJ45" s="1" t="str">
        <f t="shared" si="9"/>
        <v/>
      </c>
    </row>
    <row r="46" spans="1:62" hidden="1" x14ac:dyDescent="0.2">
      <c r="A46" s="50"/>
      <c r="B46" s="50" t="str">
        <f t="shared" si="10"/>
        <v/>
      </c>
      <c r="C46" s="53"/>
      <c r="D46" s="53"/>
      <c r="E46" s="53"/>
      <c r="F46" s="54" t="str">
        <f>IF('תנאי סף'!AN46&lt;&gt;1,"",'תנאי סף'!F46)</f>
        <v/>
      </c>
      <c r="G46" s="429" t="str">
        <f t="shared" ca="1" si="11"/>
        <v/>
      </c>
      <c r="H46" s="51" t="str">
        <f t="shared" ca="1" si="12"/>
        <v/>
      </c>
      <c r="I46" s="51" t="str">
        <f t="shared" ca="1" si="13"/>
        <v/>
      </c>
      <c r="J46" s="51" t="str">
        <f t="shared" ca="1" si="14"/>
        <v/>
      </c>
      <c r="K46" s="51" t="str">
        <f t="shared" ca="1" si="15"/>
        <v/>
      </c>
      <c r="L46" s="51" t="str">
        <f t="shared" ca="1" si="16"/>
        <v/>
      </c>
      <c r="M46" s="51" t="str">
        <f t="shared" ca="1" si="17"/>
        <v/>
      </c>
      <c r="N46" s="51" t="str">
        <f t="shared" ca="1" si="18"/>
        <v/>
      </c>
      <c r="O46" s="51" t="str">
        <f t="shared" ca="1" si="19"/>
        <v/>
      </c>
      <c r="P46" s="51" t="str">
        <f t="shared" ca="1" si="20"/>
        <v/>
      </c>
      <c r="Q46" s="51" t="str">
        <f t="shared" ca="1" si="21"/>
        <v/>
      </c>
      <c r="R46" s="51" t="str">
        <f t="shared" ca="1" si="22"/>
        <v/>
      </c>
      <c r="S46" s="51" t="str">
        <f t="shared" ca="1" si="23"/>
        <v/>
      </c>
      <c r="T46" s="51" t="str">
        <f t="shared" ca="1" si="24"/>
        <v/>
      </c>
      <c r="U46" s="51" t="str">
        <f t="shared" ca="1" si="25"/>
        <v/>
      </c>
      <c r="V46" s="51" t="str">
        <f t="shared" ca="1" si="26"/>
        <v/>
      </c>
      <c r="W46" s="51" t="str">
        <f t="shared" ca="1" si="27"/>
        <v/>
      </c>
      <c r="X46" s="51" t="str">
        <f t="shared" ca="1" si="28"/>
        <v/>
      </c>
      <c r="Y46" s="51" t="str">
        <f t="shared" ca="1" si="29"/>
        <v/>
      </c>
      <c r="AA46" s="1">
        <f t="shared" si="30"/>
        <v>1</v>
      </c>
      <c r="AB46" s="55" t="str">
        <f t="shared" si="31"/>
        <v/>
      </c>
      <c r="AC46" s="55" t="str">
        <f t="shared" si="31"/>
        <v/>
      </c>
      <c r="AD46" s="1">
        <f t="shared" si="32"/>
        <v>1</v>
      </c>
      <c r="AE46" s="1">
        <f t="shared" si="7"/>
        <v>1</v>
      </c>
      <c r="AF46" s="1">
        <f t="shared" si="7"/>
        <v>1</v>
      </c>
      <c r="AG46" s="1">
        <f t="shared" si="7"/>
        <v>1</v>
      </c>
      <c r="AH46" s="1">
        <f t="shared" si="7"/>
        <v>1</v>
      </c>
      <c r="AI46" s="1">
        <f t="shared" si="7"/>
        <v>1</v>
      </c>
      <c r="AJ46" s="1">
        <f t="shared" si="7"/>
        <v>1</v>
      </c>
      <c r="AK46" s="1">
        <f t="shared" si="7"/>
        <v>1</v>
      </c>
      <c r="AL46" s="1">
        <f t="shared" si="7"/>
        <v>1</v>
      </c>
      <c r="AM46" s="1">
        <f t="shared" si="7"/>
        <v>1</v>
      </c>
      <c r="AN46" s="1">
        <f t="shared" si="7"/>
        <v>1</v>
      </c>
      <c r="AO46" s="1">
        <f t="shared" si="7"/>
        <v>1</v>
      </c>
      <c r="AP46" s="1">
        <f t="shared" si="7"/>
        <v>1</v>
      </c>
      <c r="AQ46" s="1">
        <f t="shared" si="7"/>
        <v>1</v>
      </c>
      <c r="AR46" s="1">
        <f t="shared" si="7"/>
        <v>1</v>
      </c>
      <c r="AS46" s="1">
        <f t="shared" si="7"/>
        <v>1</v>
      </c>
      <c r="AT46" s="1">
        <f t="shared" ref="AT46:AV109" si="34">IF(W$30="",1,IF(W46="",0,IF(W$30=$AE$1,IF(ISNA(MATCH(W46,$AB$30:$AC$30,0)),0,1),IF(W$30=$AF$1,IF(IFERROR(W46*1,"bad")="bad",0,1),IF(W$30=$AG$1,IF(IFERROR(IF(W46=TRUNC(W46),1,"bad"),"bad")="bad",0,1),IF(W$30=$AH$1,IF(AND(IF(IFERROR(W46*1,"bad")="bad",0,1)=1,W46&gt;=0),1,0),IF(W$30=$AI$1,IF(AND(IF(IFERROR(IF(W46=TRUNC(W46),1,"bad"),"bad")="bad",0,1)=1,W46&gt;=0),1,0),IF(W$30=$AJ$1,IF(AND(IF(IFERROR(W46*1,"bad")="bad",0,1)=1,W46&gt;0),1,0),IF(W$30=$AK$1,IF(AND(IF(IFERROR(IF(W46=TRUNC(W46),1,"bad"),"bad")="bad",0,1)=1,W46&gt;0),1,0),IF(W$30=$AL$1,1,IF(W$30=$AM$1,IF(IFERROR(HLOOKUP(W46,$AE$4:$AN$4,1,0),"bad")="bad",0,1),0)))))))))))</f>
        <v>1</v>
      </c>
      <c r="AU46" s="1">
        <f t="shared" si="8"/>
        <v>1</v>
      </c>
      <c r="AV46" s="1">
        <f t="shared" si="8"/>
        <v>1</v>
      </c>
      <c r="BA46" s="1" t="str">
        <f t="shared" si="33"/>
        <v/>
      </c>
      <c r="BB46" s="1" t="str">
        <f t="shared" si="9"/>
        <v/>
      </c>
      <c r="BC46" s="1" t="str">
        <f t="shared" si="9"/>
        <v/>
      </c>
      <c r="BD46" s="1" t="str">
        <f t="shared" si="9"/>
        <v/>
      </c>
      <c r="BE46" s="1" t="str">
        <f t="shared" si="9"/>
        <v/>
      </c>
      <c r="BF46" s="1" t="str">
        <f t="shared" si="9"/>
        <v/>
      </c>
      <c r="BG46" s="1" t="str">
        <f t="shared" si="9"/>
        <v/>
      </c>
      <c r="BH46" s="1" t="str">
        <f t="shared" si="9"/>
        <v/>
      </c>
      <c r="BI46" s="1" t="str">
        <f t="shared" si="9"/>
        <v/>
      </c>
      <c r="BJ46" s="1" t="str">
        <f t="shared" si="9"/>
        <v/>
      </c>
    </row>
    <row r="47" spans="1:62" hidden="1" x14ac:dyDescent="0.2">
      <c r="A47" s="50"/>
      <c r="B47" s="50" t="str">
        <f t="shared" si="10"/>
        <v/>
      </c>
      <c r="C47" s="53"/>
      <c r="D47" s="53"/>
      <c r="E47" s="53"/>
      <c r="F47" s="54" t="str">
        <f>IF('תנאי סף'!AN47&lt;&gt;1,"",'תנאי סף'!F47)</f>
        <v/>
      </c>
      <c r="G47" s="429" t="str">
        <f t="shared" ca="1" si="11"/>
        <v/>
      </c>
      <c r="H47" s="51" t="str">
        <f t="shared" ca="1" si="12"/>
        <v/>
      </c>
      <c r="I47" s="51" t="str">
        <f t="shared" ca="1" si="13"/>
        <v/>
      </c>
      <c r="J47" s="51" t="str">
        <f t="shared" ca="1" si="14"/>
        <v/>
      </c>
      <c r="K47" s="51" t="str">
        <f t="shared" ca="1" si="15"/>
        <v/>
      </c>
      <c r="L47" s="51" t="str">
        <f t="shared" ca="1" si="16"/>
        <v/>
      </c>
      <c r="M47" s="51" t="str">
        <f t="shared" ca="1" si="17"/>
        <v/>
      </c>
      <c r="N47" s="51" t="str">
        <f t="shared" ca="1" si="18"/>
        <v/>
      </c>
      <c r="O47" s="51" t="str">
        <f t="shared" ca="1" si="19"/>
        <v/>
      </c>
      <c r="P47" s="51" t="str">
        <f t="shared" ca="1" si="20"/>
        <v/>
      </c>
      <c r="Q47" s="51" t="str">
        <f t="shared" ca="1" si="21"/>
        <v/>
      </c>
      <c r="R47" s="51" t="str">
        <f t="shared" ca="1" si="22"/>
        <v/>
      </c>
      <c r="S47" s="51" t="str">
        <f t="shared" ca="1" si="23"/>
        <v/>
      </c>
      <c r="T47" s="51" t="str">
        <f t="shared" ca="1" si="24"/>
        <v/>
      </c>
      <c r="U47" s="51" t="str">
        <f t="shared" ca="1" si="25"/>
        <v/>
      </c>
      <c r="V47" s="51" t="str">
        <f t="shared" ca="1" si="26"/>
        <v/>
      </c>
      <c r="W47" s="51" t="str">
        <f t="shared" ca="1" si="27"/>
        <v/>
      </c>
      <c r="X47" s="51" t="str">
        <f t="shared" ca="1" si="28"/>
        <v/>
      </c>
      <c r="Y47" s="51" t="str">
        <f t="shared" ca="1" si="29"/>
        <v/>
      </c>
      <c r="AA47" s="1">
        <f t="shared" si="30"/>
        <v>1</v>
      </c>
      <c r="AB47" s="55" t="str">
        <f t="shared" si="31"/>
        <v/>
      </c>
      <c r="AC47" s="55" t="str">
        <f t="shared" si="31"/>
        <v/>
      </c>
      <c r="AD47" s="1">
        <f t="shared" si="32"/>
        <v>1</v>
      </c>
      <c r="AE47" s="1">
        <f t="shared" si="32"/>
        <v>1</v>
      </c>
      <c r="AF47" s="1">
        <f t="shared" si="32"/>
        <v>1</v>
      </c>
      <c r="AG47" s="1">
        <f t="shared" si="32"/>
        <v>1</v>
      </c>
      <c r="AH47" s="1">
        <f t="shared" si="32"/>
        <v>1</v>
      </c>
      <c r="AI47" s="1">
        <f t="shared" si="32"/>
        <v>1</v>
      </c>
      <c r="AJ47" s="1">
        <f t="shared" si="32"/>
        <v>1</v>
      </c>
      <c r="AK47" s="1">
        <f t="shared" si="32"/>
        <v>1</v>
      </c>
      <c r="AL47" s="1">
        <f t="shared" si="32"/>
        <v>1</v>
      </c>
      <c r="AM47" s="1">
        <f t="shared" si="32"/>
        <v>1</v>
      </c>
      <c r="AN47" s="1">
        <f t="shared" si="32"/>
        <v>1</v>
      </c>
      <c r="AO47" s="1">
        <f t="shared" si="32"/>
        <v>1</v>
      </c>
      <c r="AP47" s="1">
        <f t="shared" si="32"/>
        <v>1</v>
      </c>
      <c r="AQ47" s="1">
        <f t="shared" si="32"/>
        <v>1</v>
      </c>
      <c r="AR47" s="1">
        <f t="shared" si="32"/>
        <v>1</v>
      </c>
      <c r="AS47" s="1">
        <f t="shared" si="32"/>
        <v>1</v>
      </c>
      <c r="AT47" s="1">
        <f t="shared" si="34"/>
        <v>1</v>
      </c>
      <c r="AU47" s="1">
        <f t="shared" si="34"/>
        <v>1</v>
      </c>
      <c r="AV47" s="1">
        <f t="shared" si="34"/>
        <v>1</v>
      </c>
      <c r="BA47" s="1" t="str">
        <f t="shared" si="33"/>
        <v/>
      </c>
      <c r="BB47" s="1" t="str">
        <f t="shared" si="33"/>
        <v/>
      </c>
      <c r="BC47" s="1" t="str">
        <f t="shared" si="33"/>
        <v/>
      </c>
      <c r="BD47" s="1" t="str">
        <f t="shared" si="33"/>
        <v/>
      </c>
      <c r="BE47" s="1" t="str">
        <f t="shared" si="33"/>
        <v/>
      </c>
      <c r="BF47" s="1" t="str">
        <f t="shared" si="33"/>
        <v/>
      </c>
      <c r="BG47" s="1" t="str">
        <f t="shared" si="33"/>
        <v/>
      </c>
      <c r="BH47" s="1" t="str">
        <f t="shared" si="33"/>
        <v/>
      </c>
      <c r="BI47" s="1" t="str">
        <f t="shared" si="33"/>
        <v/>
      </c>
      <c r="BJ47" s="1" t="str">
        <f t="shared" si="33"/>
        <v/>
      </c>
    </row>
    <row r="48" spans="1:62" hidden="1" x14ac:dyDescent="0.2">
      <c r="A48" s="50"/>
      <c r="B48" s="50" t="str">
        <f t="shared" si="10"/>
        <v/>
      </c>
      <c r="C48" s="53"/>
      <c r="D48" s="53"/>
      <c r="E48" s="53"/>
      <c r="F48" s="54" t="str">
        <f>IF('תנאי סף'!AN48&lt;&gt;1,"",'תנאי סף'!F48)</f>
        <v/>
      </c>
      <c r="G48" s="429" t="str">
        <f t="shared" ca="1" si="11"/>
        <v/>
      </c>
      <c r="H48" s="51" t="str">
        <f t="shared" ca="1" si="12"/>
        <v/>
      </c>
      <c r="I48" s="51" t="str">
        <f t="shared" ca="1" si="13"/>
        <v/>
      </c>
      <c r="J48" s="51" t="str">
        <f t="shared" ca="1" si="14"/>
        <v/>
      </c>
      <c r="K48" s="51" t="str">
        <f t="shared" ca="1" si="15"/>
        <v/>
      </c>
      <c r="L48" s="51" t="str">
        <f t="shared" ca="1" si="16"/>
        <v/>
      </c>
      <c r="M48" s="51" t="str">
        <f t="shared" ca="1" si="17"/>
        <v/>
      </c>
      <c r="N48" s="51" t="str">
        <f t="shared" ca="1" si="18"/>
        <v/>
      </c>
      <c r="O48" s="51" t="str">
        <f t="shared" ca="1" si="19"/>
        <v/>
      </c>
      <c r="P48" s="51" t="str">
        <f t="shared" ca="1" si="20"/>
        <v/>
      </c>
      <c r="Q48" s="51" t="str">
        <f t="shared" ca="1" si="21"/>
        <v/>
      </c>
      <c r="R48" s="51" t="str">
        <f t="shared" ca="1" si="22"/>
        <v/>
      </c>
      <c r="S48" s="51" t="str">
        <f t="shared" ca="1" si="23"/>
        <v/>
      </c>
      <c r="T48" s="51" t="str">
        <f t="shared" ca="1" si="24"/>
        <v/>
      </c>
      <c r="U48" s="51" t="str">
        <f t="shared" ca="1" si="25"/>
        <v/>
      </c>
      <c r="V48" s="51" t="str">
        <f t="shared" ca="1" si="26"/>
        <v/>
      </c>
      <c r="W48" s="51" t="str">
        <f t="shared" ca="1" si="27"/>
        <v/>
      </c>
      <c r="X48" s="51" t="str">
        <f t="shared" ca="1" si="28"/>
        <v/>
      </c>
      <c r="Y48" s="51" t="str">
        <f t="shared" ca="1" si="29"/>
        <v/>
      </c>
      <c r="AA48" s="1">
        <f t="shared" si="30"/>
        <v>1</v>
      </c>
      <c r="AB48" s="55" t="str">
        <f t="shared" si="31"/>
        <v/>
      </c>
      <c r="AC48" s="55" t="str">
        <f t="shared" si="31"/>
        <v/>
      </c>
      <c r="AD48" s="1">
        <f t="shared" si="32"/>
        <v>1</v>
      </c>
      <c r="AE48" s="1">
        <f t="shared" si="32"/>
        <v>1</v>
      </c>
      <c r="AF48" s="1">
        <f t="shared" si="32"/>
        <v>1</v>
      </c>
      <c r="AG48" s="1">
        <f t="shared" si="32"/>
        <v>1</v>
      </c>
      <c r="AH48" s="1">
        <f t="shared" si="32"/>
        <v>1</v>
      </c>
      <c r="AI48" s="1">
        <f t="shared" si="32"/>
        <v>1</v>
      </c>
      <c r="AJ48" s="1">
        <f t="shared" si="32"/>
        <v>1</v>
      </c>
      <c r="AK48" s="1">
        <f t="shared" si="32"/>
        <v>1</v>
      </c>
      <c r="AL48" s="1">
        <f t="shared" si="32"/>
        <v>1</v>
      </c>
      <c r="AM48" s="1">
        <f t="shared" si="32"/>
        <v>1</v>
      </c>
      <c r="AN48" s="1">
        <f t="shared" si="32"/>
        <v>1</v>
      </c>
      <c r="AO48" s="1">
        <f t="shared" si="32"/>
        <v>1</v>
      </c>
      <c r="AP48" s="1">
        <f t="shared" si="32"/>
        <v>1</v>
      </c>
      <c r="AQ48" s="1">
        <f t="shared" si="32"/>
        <v>1</v>
      </c>
      <c r="AR48" s="1">
        <f t="shared" si="32"/>
        <v>1</v>
      </c>
      <c r="AS48" s="1">
        <f t="shared" si="32"/>
        <v>1</v>
      </c>
      <c r="AT48" s="1">
        <f t="shared" si="34"/>
        <v>1</v>
      </c>
      <c r="AU48" s="1">
        <f t="shared" si="34"/>
        <v>1</v>
      </c>
      <c r="AV48" s="1">
        <f t="shared" si="34"/>
        <v>1</v>
      </c>
      <c r="BA48" s="1" t="str">
        <f t="shared" si="33"/>
        <v/>
      </c>
      <c r="BB48" s="1" t="str">
        <f t="shared" si="33"/>
        <v/>
      </c>
      <c r="BC48" s="1" t="str">
        <f t="shared" si="33"/>
        <v/>
      </c>
      <c r="BD48" s="1" t="str">
        <f t="shared" si="33"/>
        <v/>
      </c>
      <c r="BE48" s="1" t="str">
        <f t="shared" si="33"/>
        <v/>
      </c>
      <c r="BF48" s="1" t="str">
        <f t="shared" si="33"/>
        <v/>
      </c>
      <c r="BG48" s="1" t="str">
        <f t="shared" si="33"/>
        <v/>
      </c>
      <c r="BH48" s="1" t="str">
        <f t="shared" si="33"/>
        <v/>
      </c>
      <c r="BI48" s="1" t="str">
        <f t="shared" si="33"/>
        <v/>
      </c>
      <c r="BJ48" s="1" t="str">
        <f t="shared" si="33"/>
        <v/>
      </c>
    </row>
    <row r="49" spans="1:62" hidden="1" x14ac:dyDescent="0.2">
      <c r="A49" s="50"/>
      <c r="B49" s="50" t="str">
        <f t="shared" si="10"/>
        <v/>
      </c>
      <c r="C49" s="53"/>
      <c r="D49" s="53"/>
      <c r="E49" s="53"/>
      <c r="F49" s="54" t="str">
        <f>IF('תנאי סף'!AN49&lt;&gt;1,"",'תנאי סף'!F49)</f>
        <v/>
      </c>
      <c r="G49" s="429" t="str">
        <f t="shared" ca="1" si="11"/>
        <v/>
      </c>
      <c r="H49" s="51" t="str">
        <f t="shared" ca="1" si="12"/>
        <v/>
      </c>
      <c r="I49" s="51" t="str">
        <f t="shared" ca="1" si="13"/>
        <v/>
      </c>
      <c r="J49" s="51" t="str">
        <f t="shared" ca="1" si="14"/>
        <v/>
      </c>
      <c r="K49" s="51" t="str">
        <f t="shared" ca="1" si="15"/>
        <v/>
      </c>
      <c r="L49" s="51" t="str">
        <f t="shared" ca="1" si="16"/>
        <v/>
      </c>
      <c r="M49" s="51" t="str">
        <f t="shared" ca="1" si="17"/>
        <v/>
      </c>
      <c r="N49" s="51" t="str">
        <f t="shared" ca="1" si="18"/>
        <v/>
      </c>
      <c r="O49" s="51" t="str">
        <f t="shared" ca="1" si="19"/>
        <v/>
      </c>
      <c r="P49" s="51" t="str">
        <f t="shared" ca="1" si="20"/>
        <v/>
      </c>
      <c r="Q49" s="51" t="str">
        <f t="shared" ca="1" si="21"/>
        <v/>
      </c>
      <c r="R49" s="51" t="str">
        <f t="shared" ca="1" si="22"/>
        <v/>
      </c>
      <c r="S49" s="51" t="str">
        <f t="shared" ca="1" si="23"/>
        <v/>
      </c>
      <c r="T49" s="51" t="str">
        <f t="shared" ca="1" si="24"/>
        <v/>
      </c>
      <c r="U49" s="51" t="str">
        <f t="shared" ca="1" si="25"/>
        <v/>
      </c>
      <c r="V49" s="51" t="str">
        <f t="shared" ca="1" si="26"/>
        <v/>
      </c>
      <c r="W49" s="51" t="str">
        <f t="shared" ca="1" si="27"/>
        <v/>
      </c>
      <c r="X49" s="51" t="str">
        <f t="shared" ca="1" si="28"/>
        <v/>
      </c>
      <c r="Y49" s="51" t="str">
        <f t="shared" ca="1" si="29"/>
        <v/>
      </c>
      <c r="AA49" s="1">
        <f t="shared" si="30"/>
        <v>1</v>
      </c>
      <c r="AB49" s="55" t="str">
        <f t="shared" si="31"/>
        <v/>
      </c>
      <c r="AC49" s="55" t="str">
        <f t="shared" si="31"/>
        <v/>
      </c>
      <c r="AD49" s="1">
        <f t="shared" si="32"/>
        <v>1</v>
      </c>
      <c r="AE49" s="1">
        <f t="shared" si="32"/>
        <v>1</v>
      </c>
      <c r="AF49" s="1">
        <f t="shared" si="32"/>
        <v>1</v>
      </c>
      <c r="AG49" s="1">
        <f t="shared" si="32"/>
        <v>1</v>
      </c>
      <c r="AH49" s="1">
        <f t="shared" si="32"/>
        <v>1</v>
      </c>
      <c r="AI49" s="1">
        <f t="shared" si="32"/>
        <v>1</v>
      </c>
      <c r="AJ49" s="1">
        <f t="shared" si="32"/>
        <v>1</v>
      </c>
      <c r="AK49" s="1">
        <f t="shared" si="32"/>
        <v>1</v>
      </c>
      <c r="AL49" s="1">
        <f t="shared" si="32"/>
        <v>1</v>
      </c>
      <c r="AM49" s="1">
        <f t="shared" si="32"/>
        <v>1</v>
      </c>
      <c r="AN49" s="1">
        <f t="shared" si="32"/>
        <v>1</v>
      </c>
      <c r="AO49" s="1">
        <f t="shared" si="32"/>
        <v>1</v>
      </c>
      <c r="AP49" s="1">
        <f t="shared" si="32"/>
        <v>1</v>
      </c>
      <c r="AQ49" s="1">
        <f t="shared" si="32"/>
        <v>1</v>
      </c>
      <c r="AR49" s="1">
        <f t="shared" si="32"/>
        <v>1</v>
      </c>
      <c r="AS49" s="1">
        <f t="shared" si="32"/>
        <v>1</v>
      </c>
      <c r="AT49" s="1">
        <f t="shared" si="34"/>
        <v>1</v>
      </c>
      <c r="AU49" s="1">
        <f t="shared" si="34"/>
        <v>1</v>
      </c>
      <c r="AV49" s="1">
        <f t="shared" si="34"/>
        <v>1</v>
      </c>
      <c r="BA49" s="1" t="str">
        <f t="shared" si="33"/>
        <v/>
      </c>
      <c r="BB49" s="1" t="str">
        <f t="shared" si="33"/>
        <v/>
      </c>
      <c r="BC49" s="1" t="str">
        <f t="shared" si="33"/>
        <v/>
      </c>
      <c r="BD49" s="1" t="str">
        <f t="shared" si="33"/>
        <v/>
      </c>
      <c r="BE49" s="1" t="str">
        <f t="shared" si="33"/>
        <v/>
      </c>
      <c r="BF49" s="1" t="str">
        <f t="shared" si="33"/>
        <v/>
      </c>
      <c r="BG49" s="1" t="str">
        <f t="shared" si="33"/>
        <v/>
      </c>
      <c r="BH49" s="1" t="str">
        <f t="shared" si="33"/>
        <v/>
      </c>
      <c r="BI49" s="1" t="str">
        <f t="shared" si="33"/>
        <v/>
      </c>
      <c r="BJ49" s="1" t="str">
        <f t="shared" si="33"/>
        <v/>
      </c>
    </row>
    <row r="50" spans="1:62" hidden="1" x14ac:dyDescent="0.2">
      <c r="A50" s="50"/>
      <c r="B50" s="50" t="str">
        <f t="shared" si="10"/>
        <v/>
      </c>
      <c r="C50" s="53"/>
      <c r="D50" s="53"/>
      <c r="E50" s="53"/>
      <c r="F50" s="54" t="str">
        <f>IF('תנאי סף'!AN50&lt;&gt;1,"",'תנאי סף'!F50)</f>
        <v/>
      </c>
      <c r="G50" s="429" t="str">
        <f t="shared" ca="1" si="11"/>
        <v/>
      </c>
      <c r="H50" s="51" t="str">
        <f t="shared" ca="1" si="12"/>
        <v/>
      </c>
      <c r="I50" s="51" t="str">
        <f t="shared" ca="1" si="13"/>
        <v/>
      </c>
      <c r="J50" s="51" t="str">
        <f t="shared" ca="1" si="14"/>
        <v/>
      </c>
      <c r="K50" s="51" t="str">
        <f t="shared" ca="1" si="15"/>
        <v/>
      </c>
      <c r="L50" s="51" t="str">
        <f t="shared" ca="1" si="16"/>
        <v/>
      </c>
      <c r="M50" s="51" t="str">
        <f t="shared" ca="1" si="17"/>
        <v/>
      </c>
      <c r="N50" s="51" t="str">
        <f t="shared" ca="1" si="18"/>
        <v/>
      </c>
      <c r="O50" s="51" t="str">
        <f t="shared" ca="1" si="19"/>
        <v/>
      </c>
      <c r="P50" s="51" t="str">
        <f t="shared" ca="1" si="20"/>
        <v/>
      </c>
      <c r="Q50" s="51" t="str">
        <f t="shared" ca="1" si="21"/>
        <v/>
      </c>
      <c r="R50" s="51" t="str">
        <f t="shared" ca="1" si="22"/>
        <v/>
      </c>
      <c r="S50" s="51" t="str">
        <f t="shared" ca="1" si="23"/>
        <v/>
      </c>
      <c r="T50" s="51" t="str">
        <f t="shared" ca="1" si="24"/>
        <v/>
      </c>
      <c r="U50" s="51" t="str">
        <f t="shared" ca="1" si="25"/>
        <v/>
      </c>
      <c r="V50" s="51" t="str">
        <f t="shared" ca="1" si="26"/>
        <v/>
      </c>
      <c r="W50" s="51" t="str">
        <f t="shared" ca="1" si="27"/>
        <v/>
      </c>
      <c r="X50" s="51" t="str">
        <f t="shared" ca="1" si="28"/>
        <v/>
      </c>
      <c r="Y50" s="51" t="str">
        <f t="shared" ca="1" si="29"/>
        <v/>
      </c>
      <c r="AA50" s="1">
        <f t="shared" si="30"/>
        <v>1</v>
      </c>
      <c r="AB50" s="55" t="str">
        <f t="shared" si="31"/>
        <v/>
      </c>
      <c r="AC50" s="55" t="str">
        <f t="shared" si="31"/>
        <v/>
      </c>
      <c r="AD50" s="1">
        <f t="shared" si="32"/>
        <v>1</v>
      </c>
      <c r="AE50" s="1">
        <f t="shared" si="32"/>
        <v>1</v>
      </c>
      <c r="AF50" s="1">
        <f t="shared" si="32"/>
        <v>1</v>
      </c>
      <c r="AG50" s="1">
        <f t="shared" si="32"/>
        <v>1</v>
      </c>
      <c r="AH50" s="1">
        <f t="shared" si="32"/>
        <v>1</v>
      </c>
      <c r="AI50" s="1">
        <f t="shared" si="32"/>
        <v>1</v>
      </c>
      <c r="AJ50" s="1">
        <f t="shared" si="32"/>
        <v>1</v>
      </c>
      <c r="AK50" s="1">
        <f t="shared" si="32"/>
        <v>1</v>
      </c>
      <c r="AL50" s="1">
        <f t="shared" si="32"/>
        <v>1</v>
      </c>
      <c r="AM50" s="1">
        <f t="shared" si="32"/>
        <v>1</v>
      </c>
      <c r="AN50" s="1">
        <f t="shared" si="32"/>
        <v>1</v>
      </c>
      <c r="AO50" s="1">
        <f t="shared" si="32"/>
        <v>1</v>
      </c>
      <c r="AP50" s="1">
        <f t="shared" si="32"/>
        <v>1</v>
      </c>
      <c r="AQ50" s="1">
        <f t="shared" si="32"/>
        <v>1</v>
      </c>
      <c r="AR50" s="1">
        <f t="shared" si="32"/>
        <v>1</v>
      </c>
      <c r="AS50" s="1">
        <f t="shared" si="32"/>
        <v>1</v>
      </c>
      <c r="AT50" s="1">
        <f t="shared" si="34"/>
        <v>1</v>
      </c>
      <c r="AU50" s="1">
        <f t="shared" si="34"/>
        <v>1</v>
      </c>
      <c r="AV50" s="1">
        <f t="shared" si="34"/>
        <v>1</v>
      </c>
      <c r="BA50" s="1" t="str">
        <f t="shared" si="33"/>
        <v/>
      </c>
      <c r="BB50" s="1" t="str">
        <f t="shared" si="33"/>
        <v/>
      </c>
      <c r="BC50" s="1" t="str">
        <f t="shared" si="33"/>
        <v/>
      </c>
      <c r="BD50" s="1" t="str">
        <f t="shared" si="33"/>
        <v/>
      </c>
      <c r="BE50" s="1" t="str">
        <f t="shared" si="33"/>
        <v/>
      </c>
      <c r="BF50" s="1" t="str">
        <f t="shared" si="33"/>
        <v/>
      </c>
      <c r="BG50" s="1" t="str">
        <f t="shared" si="33"/>
        <v/>
      </c>
      <c r="BH50" s="1" t="str">
        <f t="shared" si="33"/>
        <v/>
      </c>
      <c r="BI50" s="1" t="str">
        <f t="shared" si="33"/>
        <v/>
      </c>
      <c r="BJ50" s="1" t="str">
        <f t="shared" si="33"/>
        <v/>
      </c>
    </row>
    <row r="51" spans="1:62" hidden="1" x14ac:dyDescent="0.2">
      <c r="A51" s="50"/>
      <c r="B51" s="50" t="str">
        <f t="shared" si="10"/>
        <v/>
      </c>
      <c r="C51" s="53"/>
      <c r="D51" s="53"/>
      <c r="E51" s="53"/>
      <c r="F51" s="54" t="str">
        <f>IF('תנאי סף'!AN51&lt;&gt;1,"",'תנאי סף'!F51)</f>
        <v/>
      </c>
      <c r="G51" s="429" t="str">
        <f t="shared" ca="1" si="11"/>
        <v/>
      </c>
      <c r="H51" s="51" t="str">
        <f t="shared" ca="1" si="12"/>
        <v/>
      </c>
      <c r="I51" s="51" t="str">
        <f t="shared" ca="1" si="13"/>
        <v/>
      </c>
      <c r="J51" s="51" t="str">
        <f t="shared" ca="1" si="14"/>
        <v/>
      </c>
      <c r="K51" s="51" t="str">
        <f t="shared" ca="1" si="15"/>
        <v/>
      </c>
      <c r="L51" s="51" t="str">
        <f t="shared" ca="1" si="16"/>
        <v/>
      </c>
      <c r="M51" s="51" t="str">
        <f t="shared" ca="1" si="17"/>
        <v/>
      </c>
      <c r="N51" s="51" t="str">
        <f t="shared" ca="1" si="18"/>
        <v/>
      </c>
      <c r="O51" s="51" t="str">
        <f t="shared" ca="1" si="19"/>
        <v/>
      </c>
      <c r="P51" s="51" t="str">
        <f t="shared" ca="1" si="20"/>
        <v/>
      </c>
      <c r="Q51" s="51" t="str">
        <f t="shared" ca="1" si="21"/>
        <v/>
      </c>
      <c r="R51" s="51" t="str">
        <f t="shared" ca="1" si="22"/>
        <v/>
      </c>
      <c r="S51" s="51" t="str">
        <f t="shared" ca="1" si="23"/>
        <v/>
      </c>
      <c r="T51" s="51" t="str">
        <f t="shared" ca="1" si="24"/>
        <v/>
      </c>
      <c r="U51" s="51" t="str">
        <f t="shared" ca="1" si="25"/>
        <v/>
      </c>
      <c r="V51" s="51" t="str">
        <f t="shared" ca="1" si="26"/>
        <v/>
      </c>
      <c r="W51" s="51" t="str">
        <f t="shared" ca="1" si="27"/>
        <v/>
      </c>
      <c r="X51" s="51" t="str">
        <f t="shared" ca="1" si="28"/>
        <v/>
      </c>
      <c r="Y51" s="51" t="str">
        <f t="shared" ca="1" si="29"/>
        <v/>
      </c>
      <c r="AA51" s="1">
        <f t="shared" si="30"/>
        <v>1</v>
      </c>
      <c r="AB51" s="55" t="str">
        <f t="shared" si="31"/>
        <v/>
      </c>
      <c r="AC51" s="55" t="str">
        <f t="shared" si="31"/>
        <v/>
      </c>
      <c r="AD51" s="1">
        <f t="shared" si="32"/>
        <v>1</v>
      </c>
      <c r="AE51" s="1">
        <f t="shared" si="32"/>
        <v>1</v>
      </c>
      <c r="AF51" s="1">
        <f t="shared" si="32"/>
        <v>1</v>
      </c>
      <c r="AG51" s="1">
        <f t="shared" si="32"/>
        <v>1</v>
      </c>
      <c r="AH51" s="1">
        <f t="shared" si="32"/>
        <v>1</v>
      </c>
      <c r="AI51" s="1">
        <f t="shared" si="32"/>
        <v>1</v>
      </c>
      <c r="AJ51" s="1">
        <f t="shared" si="32"/>
        <v>1</v>
      </c>
      <c r="AK51" s="1">
        <f t="shared" si="32"/>
        <v>1</v>
      </c>
      <c r="AL51" s="1">
        <f t="shared" si="32"/>
        <v>1</v>
      </c>
      <c r="AM51" s="1">
        <f t="shared" si="32"/>
        <v>1</v>
      </c>
      <c r="AN51" s="1">
        <f t="shared" si="32"/>
        <v>1</v>
      </c>
      <c r="AO51" s="1">
        <f t="shared" si="32"/>
        <v>1</v>
      </c>
      <c r="AP51" s="1">
        <f t="shared" si="32"/>
        <v>1</v>
      </c>
      <c r="AQ51" s="1">
        <f t="shared" si="32"/>
        <v>1</v>
      </c>
      <c r="AR51" s="1">
        <f t="shared" si="32"/>
        <v>1</v>
      </c>
      <c r="AS51" s="1">
        <f t="shared" si="32"/>
        <v>1</v>
      </c>
      <c r="AT51" s="1">
        <f t="shared" si="34"/>
        <v>1</v>
      </c>
      <c r="AU51" s="1">
        <f t="shared" si="34"/>
        <v>1</v>
      </c>
      <c r="AV51" s="1">
        <f t="shared" si="34"/>
        <v>1</v>
      </c>
      <c r="BA51" s="1" t="str">
        <f t="shared" si="33"/>
        <v/>
      </c>
      <c r="BB51" s="1" t="str">
        <f t="shared" si="33"/>
        <v/>
      </c>
      <c r="BC51" s="1" t="str">
        <f t="shared" si="33"/>
        <v/>
      </c>
      <c r="BD51" s="1" t="str">
        <f t="shared" si="33"/>
        <v/>
      </c>
      <c r="BE51" s="1" t="str">
        <f t="shared" si="33"/>
        <v/>
      </c>
      <c r="BF51" s="1" t="str">
        <f t="shared" si="33"/>
        <v/>
      </c>
      <c r="BG51" s="1" t="str">
        <f t="shared" si="33"/>
        <v/>
      </c>
      <c r="BH51" s="1" t="str">
        <f t="shared" si="33"/>
        <v/>
      </c>
      <c r="BI51" s="1" t="str">
        <f t="shared" si="33"/>
        <v/>
      </c>
      <c r="BJ51" s="1" t="str">
        <f t="shared" si="33"/>
        <v/>
      </c>
    </row>
    <row r="52" spans="1:62" hidden="1" x14ac:dyDescent="0.2">
      <c r="A52" s="50"/>
      <c r="B52" s="50" t="str">
        <f t="shared" si="10"/>
        <v/>
      </c>
      <c r="C52" s="53"/>
      <c r="D52" s="53"/>
      <c r="E52" s="53"/>
      <c r="F52" s="54" t="str">
        <f>IF('תנאי סף'!AN52&lt;&gt;1,"",'תנאי סף'!F52)</f>
        <v/>
      </c>
      <c r="G52" s="429" t="str">
        <f t="shared" ca="1" si="11"/>
        <v/>
      </c>
      <c r="H52" s="51" t="str">
        <f t="shared" ca="1" si="12"/>
        <v/>
      </c>
      <c r="I52" s="51" t="str">
        <f t="shared" ca="1" si="13"/>
        <v/>
      </c>
      <c r="J52" s="51" t="str">
        <f t="shared" ca="1" si="14"/>
        <v/>
      </c>
      <c r="K52" s="51" t="str">
        <f t="shared" ca="1" si="15"/>
        <v/>
      </c>
      <c r="L52" s="51" t="str">
        <f t="shared" ca="1" si="16"/>
        <v/>
      </c>
      <c r="M52" s="51" t="str">
        <f t="shared" ca="1" si="17"/>
        <v/>
      </c>
      <c r="N52" s="51" t="str">
        <f t="shared" ca="1" si="18"/>
        <v/>
      </c>
      <c r="O52" s="51" t="str">
        <f t="shared" ca="1" si="19"/>
        <v/>
      </c>
      <c r="P52" s="51" t="str">
        <f t="shared" ca="1" si="20"/>
        <v/>
      </c>
      <c r="Q52" s="51" t="str">
        <f t="shared" ca="1" si="21"/>
        <v/>
      </c>
      <c r="R52" s="51" t="str">
        <f t="shared" ca="1" si="22"/>
        <v/>
      </c>
      <c r="S52" s="51" t="str">
        <f t="shared" ca="1" si="23"/>
        <v/>
      </c>
      <c r="T52" s="51" t="str">
        <f t="shared" ca="1" si="24"/>
        <v/>
      </c>
      <c r="U52" s="51" t="str">
        <f t="shared" ca="1" si="25"/>
        <v/>
      </c>
      <c r="V52" s="51" t="str">
        <f t="shared" ca="1" si="26"/>
        <v/>
      </c>
      <c r="W52" s="51" t="str">
        <f t="shared" ca="1" si="27"/>
        <v/>
      </c>
      <c r="X52" s="51" t="str">
        <f t="shared" ca="1" si="28"/>
        <v/>
      </c>
      <c r="Y52" s="51" t="str">
        <f t="shared" ca="1" si="29"/>
        <v/>
      </c>
      <c r="AA52" s="1">
        <f t="shared" si="30"/>
        <v>1</v>
      </c>
      <c r="AB52" s="55" t="str">
        <f t="shared" si="31"/>
        <v/>
      </c>
      <c r="AC52" s="55" t="str">
        <f t="shared" si="31"/>
        <v/>
      </c>
      <c r="AD52" s="1">
        <f t="shared" si="32"/>
        <v>1</v>
      </c>
      <c r="AE52" s="1">
        <f t="shared" si="32"/>
        <v>1</v>
      </c>
      <c r="AF52" s="1">
        <f t="shared" si="32"/>
        <v>1</v>
      </c>
      <c r="AG52" s="1">
        <f t="shared" si="32"/>
        <v>1</v>
      </c>
      <c r="AH52" s="1">
        <f t="shared" si="32"/>
        <v>1</v>
      </c>
      <c r="AI52" s="1">
        <f t="shared" si="32"/>
        <v>1</v>
      </c>
      <c r="AJ52" s="1">
        <f t="shared" si="32"/>
        <v>1</v>
      </c>
      <c r="AK52" s="1">
        <f t="shared" si="32"/>
        <v>1</v>
      </c>
      <c r="AL52" s="1">
        <f t="shared" si="32"/>
        <v>1</v>
      </c>
      <c r="AM52" s="1">
        <f t="shared" si="32"/>
        <v>1</v>
      </c>
      <c r="AN52" s="1">
        <f t="shared" si="32"/>
        <v>1</v>
      </c>
      <c r="AO52" s="1">
        <f t="shared" si="32"/>
        <v>1</v>
      </c>
      <c r="AP52" s="1">
        <f t="shared" si="32"/>
        <v>1</v>
      </c>
      <c r="AQ52" s="1">
        <f t="shared" si="32"/>
        <v>1</v>
      </c>
      <c r="AR52" s="1">
        <f t="shared" si="32"/>
        <v>1</v>
      </c>
      <c r="AS52" s="1">
        <f t="shared" si="32"/>
        <v>1</v>
      </c>
      <c r="AT52" s="1">
        <f t="shared" si="34"/>
        <v>1</v>
      </c>
      <c r="AU52" s="1">
        <f t="shared" si="34"/>
        <v>1</v>
      </c>
      <c r="AV52" s="1">
        <f t="shared" si="34"/>
        <v>1</v>
      </c>
      <c r="BA52" s="1" t="str">
        <f t="shared" si="33"/>
        <v/>
      </c>
      <c r="BB52" s="1" t="str">
        <f t="shared" si="33"/>
        <v/>
      </c>
      <c r="BC52" s="1" t="str">
        <f t="shared" si="33"/>
        <v/>
      </c>
      <c r="BD52" s="1" t="str">
        <f t="shared" si="33"/>
        <v/>
      </c>
      <c r="BE52" s="1" t="str">
        <f t="shared" si="33"/>
        <v/>
      </c>
      <c r="BF52" s="1" t="str">
        <f t="shared" si="33"/>
        <v/>
      </c>
      <c r="BG52" s="1" t="str">
        <f t="shared" si="33"/>
        <v/>
      </c>
      <c r="BH52" s="1" t="str">
        <f t="shared" si="33"/>
        <v/>
      </c>
      <c r="BI52" s="1" t="str">
        <f t="shared" si="33"/>
        <v/>
      </c>
      <c r="BJ52" s="1" t="str">
        <f t="shared" si="33"/>
        <v/>
      </c>
    </row>
    <row r="53" spans="1:62" hidden="1" x14ac:dyDescent="0.2">
      <c r="A53" s="50"/>
      <c r="B53" s="50" t="str">
        <f t="shared" si="10"/>
        <v/>
      </c>
      <c r="C53" s="53"/>
      <c r="D53" s="53"/>
      <c r="E53" s="53"/>
      <c r="F53" s="54" t="str">
        <f>IF('תנאי סף'!AN53&lt;&gt;1,"",'תנאי סף'!F53)</f>
        <v/>
      </c>
      <c r="G53" s="429" t="str">
        <f t="shared" ca="1" si="11"/>
        <v/>
      </c>
      <c r="H53" s="51" t="str">
        <f t="shared" ca="1" si="12"/>
        <v/>
      </c>
      <c r="I53" s="51" t="str">
        <f t="shared" ca="1" si="13"/>
        <v/>
      </c>
      <c r="J53" s="51" t="str">
        <f t="shared" ca="1" si="14"/>
        <v/>
      </c>
      <c r="K53" s="51" t="str">
        <f t="shared" ca="1" si="15"/>
        <v/>
      </c>
      <c r="L53" s="51" t="str">
        <f t="shared" ca="1" si="16"/>
        <v/>
      </c>
      <c r="M53" s="51" t="str">
        <f t="shared" ca="1" si="17"/>
        <v/>
      </c>
      <c r="N53" s="51" t="str">
        <f t="shared" ca="1" si="18"/>
        <v/>
      </c>
      <c r="O53" s="51" t="str">
        <f t="shared" ca="1" si="19"/>
        <v/>
      </c>
      <c r="P53" s="51" t="str">
        <f t="shared" ca="1" si="20"/>
        <v/>
      </c>
      <c r="Q53" s="51" t="str">
        <f t="shared" ca="1" si="21"/>
        <v/>
      </c>
      <c r="R53" s="51" t="str">
        <f t="shared" ca="1" si="22"/>
        <v/>
      </c>
      <c r="S53" s="51" t="str">
        <f t="shared" ca="1" si="23"/>
        <v/>
      </c>
      <c r="T53" s="51" t="str">
        <f t="shared" ca="1" si="24"/>
        <v/>
      </c>
      <c r="U53" s="51" t="str">
        <f t="shared" ca="1" si="25"/>
        <v/>
      </c>
      <c r="V53" s="51" t="str">
        <f t="shared" ca="1" si="26"/>
        <v/>
      </c>
      <c r="W53" s="51" t="str">
        <f t="shared" ca="1" si="27"/>
        <v/>
      </c>
      <c r="X53" s="51" t="str">
        <f t="shared" ca="1" si="28"/>
        <v/>
      </c>
      <c r="Y53" s="51" t="str">
        <f t="shared" ca="1" si="29"/>
        <v/>
      </c>
      <c r="AA53" s="1">
        <f t="shared" si="30"/>
        <v>1</v>
      </c>
      <c r="AB53" s="55" t="str">
        <f t="shared" si="31"/>
        <v/>
      </c>
      <c r="AC53" s="55" t="str">
        <f t="shared" si="31"/>
        <v/>
      </c>
      <c r="AD53" s="1">
        <f t="shared" si="32"/>
        <v>1</v>
      </c>
      <c r="AE53" s="1">
        <f t="shared" si="32"/>
        <v>1</v>
      </c>
      <c r="AF53" s="1">
        <f t="shared" si="32"/>
        <v>1</v>
      </c>
      <c r="AG53" s="1">
        <f t="shared" si="32"/>
        <v>1</v>
      </c>
      <c r="AH53" s="1">
        <f t="shared" si="32"/>
        <v>1</v>
      </c>
      <c r="AI53" s="1">
        <f t="shared" si="32"/>
        <v>1</v>
      </c>
      <c r="AJ53" s="1">
        <f t="shared" si="32"/>
        <v>1</v>
      </c>
      <c r="AK53" s="1">
        <f t="shared" si="32"/>
        <v>1</v>
      </c>
      <c r="AL53" s="1">
        <f t="shared" si="32"/>
        <v>1</v>
      </c>
      <c r="AM53" s="1">
        <f t="shared" si="32"/>
        <v>1</v>
      </c>
      <c r="AN53" s="1">
        <f t="shared" si="32"/>
        <v>1</v>
      </c>
      <c r="AO53" s="1">
        <f t="shared" si="32"/>
        <v>1</v>
      </c>
      <c r="AP53" s="1">
        <f t="shared" si="32"/>
        <v>1</v>
      </c>
      <c r="AQ53" s="1">
        <f t="shared" si="32"/>
        <v>1</v>
      </c>
      <c r="AR53" s="1">
        <f t="shared" si="32"/>
        <v>1</v>
      </c>
      <c r="AS53" s="1">
        <f t="shared" si="32"/>
        <v>1</v>
      </c>
      <c r="AT53" s="1">
        <f t="shared" si="34"/>
        <v>1</v>
      </c>
      <c r="AU53" s="1">
        <f t="shared" si="34"/>
        <v>1</v>
      </c>
      <c r="AV53" s="1">
        <f t="shared" si="34"/>
        <v>1</v>
      </c>
      <c r="BA53" s="1" t="str">
        <f t="shared" si="33"/>
        <v/>
      </c>
      <c r="BB53" s="1" t="str">
        <f t="shared" si="33"/>
        <v/>
      </c>
      <c r="BC53" s="1" t="str">
        <f t="shared" si="33"/>
        <v/>
      </c>
      <c r="BD53" s="1" t="str">
        <f t="shared" si="33"/>
        <v/>
      </c>
      <c r="BE53" s="1" t="str">
        <f t="shared" si="33"/>
        <v/>
      </c>
      <c r="BF53" s="1" t="str">
        <f t="shared" si="33"/>
        <v/>
      </c>
      <c r="BG53" s="1" t="str">
        <f t="shared" si="33"/>
        <v/>
      </c>
      <c r="BH53" s="1" t="str">
        <f t="shared" si="33"/>
        <v/>
      </c>
      <c r="BI53" s="1" t="str">
        <f t="shared" si="33"/>
        <v/>
      </c>
      <c r="BJ53" s="1" t="str">
        <f t="shared" si="33"/>
        <v/>
      </c>
    </row>
    <row r="54" spans="1:62" hidden="1" x14ac:dyDescent="0.2">
      <c r="A54" s="50"/>
      <c r="B54" s="50" t="str">
        <f t="shared" si="10"/>
        <v/>
      </c>
      <c r="C54" s="53"/>
      <c r="D54" s="53"/>
      <c r="E54" s="53"/>
      <c r="F54" s="54" t="str">
        <f>IF('תנאי סף'!AN54&lt;&gt;1,"",'תנאי סף'!F54)</f>
        <v/>
      </c>
      <c r="G54" s="429" t="str">
        <f t="shared" ca="1" si="11"/>
        <v/>
      </c>
      <c r="H54" s="51" t="str">
        <f t="shared" ca="1" si="12"/>
        <v/>
      </c>
      <c r="I54" s="51" t="str">
        <f t="shared" ca="1" si="13"/>
        <v/>
      </c>
      <c r="J54" s="51" t="str">
        <f t="shared" ca="1" si="14"/>
        <v/>
      </c>
      <c r="K54" s="51" t="str">
        <f t="shared" ca="1" si="15"/>
        <v/>
      </c>
      <c r="L54" s="51" t="str">
        <f t="shared" ca="1" si="16"/>
        <v/>
      </c>
      <c r="M54" s="51" t="str">
        <f t="shared" ca="1" si="17"/>
        <v/>
      </c>
      <c r="N54" s="51" t="str">
        <f t="shared" ca="1" si="18"/>
        <v/>
      </c>
      <c r="O54" s="51" t="str">
        <f t="shared" ca="1" si="19"/>
        <v/>
      </c>
      <c r="P54" s="51" t="str">
        <f t="shared" ca="1" si="20"/>
        <v/>
      </c>
      <c r="Q54" s="51" t="str">
        <f t="shared" ca="1" si="21"/>
        <v/>
      </c>
      <c r="R54" s="51" t="str">
        <f t="shared" ca="1" si="22"/>
        <v/>
      </c>
      <c r="S54" s="51" t="str">
        <f t="shared" ca="1" si="23"/>
        <v/>
      </c>
      <c r="T54" s="51" t="str">
        <f t="shared" ca="1" si="24"/>
        <v/>
      </c>
      <c r="U54" s="51" t="str">
        <f t="shared" ca="1" si="25"/>
        <v/>
      </c>
      <c r="V54" s="51" t="str">
        <f t="shared" ca="1" si="26"/>
        <v/>
      </c>
      <c r="W54" s="51" t="str">
        <f t="shared" ca="1" si="27"/>
        <v/>
      </c>
      <c r="X54" s="51" t="str">
        <f t="shared" ca="1" si="28"/>
        <v/>
      </c>
      <c r="Y54" s="51" t="str">
        <f t="shared" ca="1" si="29"/>
        <v/>
      </c>
      <c r="AA54" s="1">
        <f t="shared" si="30"/>
        <v>1</v>
      </c>
      <c r="AB54" s="55" t="str">
        <f t="shared" si="31"/>
        <v/>
      </c>
      <c r="AC54" s="55" t="str">
        <f t="shared" si="31"/>
        <v/>
      </c>
      <c r="AD54" s="1">
        <f t="shared" si="32"/>
        <v>1</v>
      </c>
      <c r="AE54" s="1">
        <f t="shared" si="32"/>
        <v>1</v>
      </c>
      <c r="AF54" s="1">
        <f t="shared" si="32"/>
        <v>1</v>
      </c>
      <c r="AG54" s="1">
        <f t="shared" si="32"/>
        <v>1</v>
      </c>
      <c r="AH54" s="1">
        <f t="shared" si="32"/>
        <v>1</v>
      </c>
      <c r="AI54" s="1">
        <f t="shared" si="32"/>
        <v>1</v>
      </c>
      <c r="AJ54" s="1">
        <f t="shared" si="32"/>
        <v>1</v>
      </c>
      <c r="AK54" s="1">
        <f t="shared" si="32"/>
        <v>1</v>
      </c>
      <c r="AL54" s="1">
        <f t="shared" si="32"/>
        <v>1</v>
      </c>
      <c r="AM54" s="1">
        <f t="shared" si="32"/>
        <v>1</v>
      </c>
      <c r="AN54" s="1">
        <f t="shared" si="32"/>
        <v>1</v>
      </c>
      <c r="AO54" s="1">
        <f t="shared" si="32"/>
        <v>1</v>
      </c>
      <c r="AP54" s="1">
        <f t="shared" si="32"/>
        <v>1</v>
      </c>
      <c r="AQ54" s="1">
        <f t="shared" si="32"/>
        <v>1</v>
      </c>
      <c r="AR54" s="1">
        <f t="shared" si="32"/>
        <v>1</v>
      </c>
      <c r="AS54" s="1">
        <f t="shared" si="32"/>
        <v>1</v>
      </c>
      <c r="AT54" s="1">
        <f t="shared" si="34"/>
        <v>1</v>
      </c>
      <c r="AU54" s="1">
        <f t="shared" si="34"/>
        <v>1</v>
      </c>
      <c r="AV54" s="1">
        <f t="shared" si="34"/>
        <v>1</v>
      </c>
      <c r="BA54" s="1" t="str">
        <f t="shared" si="33"/>
        <v/>
      </c>
      <c r="BB54" s="1" t="str">
        <f t="shared" si="33"/>
        <v/>
      </c>
      <c r="BC54" s="1" t="str">
        <f t="shared" si="33"/>
        <v/>
      </c>
      <c r="BD54" s="1" t="str">
        <f t="shared" si="33"/>
        <v/>
      </c>
      <c r="BE54" s="1" t="str">
        <f t="shared" si="33"/>
        <v/>
      </c>
      <c r="BF54" s="1" t="str">
        <f t="shared" si="33"/>
        <v/>
      </c>
      <c r="BG54" s="1" t="str">
        <f t="shared" si="33"/>
        <v/>
      </c>
      <c r="BH54" s="1" t="str">
        <f t="shared" si="33"/>
        <v/>
      </c>
      <c r="BI54" s="1" t="str">
        <f t="shared" si="33"/>
        <v/>
      </c>
      <c r="BJ54" s="1" t="str">
        <f t="shared" si="33"/>
        <v/>
      </c>
    </row>
    <row r="55" spans="1:62" hidden="1" x14ac:dyDescent="0.2">
      <c r="A55" s="50"/>
      <c r="B55" s="50" t="str">
        <f t="shared" si="10"/>
        <v/>
      </c>
      <c r="C55" s="53"/>
      <c r="D55" s="53"/>
      <c r="E55" s="53"/>
      <c r="F55" s="54" t="str">
        <f>IF('תנאי סף'!AN55&lt;&gt;1,"",'תנאי סף'!F55)</f>
        <v/>
      </c>
      <c r="G55" s="429" t="str">
        <f t="shared" ca="1" si="11"/>
        <v/>
      </c>
      <c r="H55" s="51" t="str">
        <f t="shared" ca="1" si="12"/>
        <v/>
      </c>
      <c r="I55" s="51" t="str">
        <f t="shared" ca="1" si="13"/>
        <v/>
      </c>
      <c r="J55" s="51" t="str">
        <f t="shared" ca="1" si="14"/>
        <v/>
      </c>
      <c r="K55" s="51" t="str">
        <f t="shared" ca="1" si="15"/>
        <v/>
      </c>
      <c r="L55" s="51" t="str">
        <f t="shared" ca="1" si="16"/>
        <v/>
      </c>
      <c r="M55" s="51" t="str">
        <f t="shared" ca="1" si="17"/>
        <v/>
      </c>
      <c r="N55" s="51" t="str">
        <f t="shared" ca="1" si="18"/>
        <v/>
      </c>
      <c r="O55" s="51" t="str">
        <f t="shared" ca="1" si="19"/>
        <v/>
      </c>
      <c r="P55" s="51" t="str">
        <f t="shared" ca="1" si="20"/>
        <v/>
      </c>
      <c r="Q55" s="51" t="str">
        <f t="shared" ca="1" si="21"/>
        <v/>
      </c>
      <c r="R55" s="51" t="str">
        <f t="shared" ca="1" si="22"/>
        <v/>
      </c>
      <c r="S55" s="51" t="str">
        <f t="shared" ca="1" si="23"/>
        <v/>
      </c>
      <c r="T55" s="51" t="str">
        <f t="shared" ca="1" si="24"/>
        <v/>
      </c>
      <c r="U55" s="51" t="str">
        <f t="shared" ca="1" si="25"/>
        <v/>
      </c>
      <c r="V55" s="51" t="str">
        <f t="shared" ca="1" si="26"/>
        <v/>
      </c>
      <c r="W55" s="51" t="str">
        <f t="shared" ca="1" si="27"/>
        <v/>
      </c>
      <c r="X55" s="51" t="str">
        <f t="shared" ca="1" si="28"/>
        <v/>
      </c>
      <c r="Y55" s="51" t="str">
        <f t="shared" ca="1" si="29"/>
        <v/>
      </c>
      <c r="AA55" s="1">
        <f t="shared" si="30"/>
        <v>1</v>
      </c>
      <c r="AB55" s="55" t="str">
        <f t="shared" si="31"/>
        <v/>
      </c>
      <c r="AC55" s="55" t="str">
        <f t="shared" si="31"/>
        <v/>
      </c>
      <c r="AD55" s="1">
        <f t="shared" si="32"/>
        <v>1</v>
      </c>
      <c r="AE55" s="1">
        <f t="shared" si="32"/>
        <v>1</v>
      </c>
      <c r="AF55" s="1">
        <f t="shared" si="32"/>
        <v>1</v>
      </c>
      <c r="AG55" s="1">
        <f t="shared" si="32"/>
        <v>1</v>
      </c>
      <c r="AH55" s="1">
        <f t="shared" si="32"/>
        <v>1</v>
      </c>
      <c r="AI55" s="1">
        <f t="shared" si="32"/>
        <v>1</v>
      </c>
      <c r="AJ55" s="1">
        <f t="shared" si="32"/>
        <v>1</v>
      </c>
      <c r="AK55" s="1">
        <f t="shared" si="32"/>
        <v>1</v>
      </c>
      <c r="AL55" s="1">
        <f t="shared" si="32"/>
        <v>1</v>
      </c>
      <c r="AM55" s="1">
        <f t="shared" si="32"/>
        <v>1</v>
      </c>
      <c r="AN55" s="1">
        <f t="shared" si="32"/>
        <v>1</v>
      </c>
      <c r="AO55" s="1">
        <f t="shared" si="32"/>
        <v>1</v>
      </c>
      <c r="AP55" s="1">
        <f t="shared" si="32"/>
        <v>1</v>
      </c>
      <c r="AQ55" s="1">
        <f t="shared" si="32"/>
        <v>1</v>
      </c>
      <c r="AR55" s="1">
        <f t="shared" si="32"/>
        <v>1</v>
      </c>
      <c r="AS55" s="1">
        <f t="shared" si="32"/>
        <v>1</v>
      </c>
      <c r="AT55" s="1">
        <f t="shared" si="34"/>
        <v>1</v>
      </c>
      <c r="AU55" s="1">
        <f t="shared" si="34"/>
        <v>1</v>
      </c>
      <c r="AV55" s="1">
        <f t="shared" si="34"/>
        <v>1</v>
      </c>
      <c r="BA55" s="1" t="str">
        <f t="shared" si="33"/>
        <v/>
      </c>
      <c r="BB55" s="1" t="str">
        <f t="shared" si="33"/>
        <v/>
      </c>
      <c r="BC55" s="1" t="str">
        <f t="shared" si="33"/>
        <v/>
      </c>
      <c r="BD55" s="1" t="str">
        <f t="shared" si="33"/>
        <v/>
      </c>
      <c r="BE55" s="1" t="str">
        <f t="shared" si="33"/>
        <v/>
      </c>
      <c r="BF55" s="1" t="str">
        <f t="shared" si="33"/>
        <v/>
      </c>
      <c r="BG55" s="1" t="str">
        <f t="shared" si="33"/>
        <v/>
      </c>
      <c r="BH55" s="1" t="str">
        <f t="shared" si="33"/>
        <v/>
      </c>
      <c r="BI55" s="1" t="str">
        <f t="shared" si="33"/>
        <v/>
      </c>
      <c r="BJ55" s="1" t="str">
        <f t="shared" si="33"/>
        <v/>
      </c>
    </row>
    <row r="56" spans="1:62" hidden="1" x14ac:dyDescent="0.2">
      <c r="A56" s="50"/>
      <c r="B56" s="50" t="str">
        <f t="shared" si="10"/>
        <v/>
      </c>
      <c r="C56" s="53"/>
      <c r="D56" s="53"/>
      <c r="E56" s="53"/>
      <c r="F56" s="54" t="str">
        <f>IF('תנאי סף'!AN56&lt;&gt;1,"",'תנאי סף'!F56)</f>
        <v/>
      </c>
      <c r="G56" s="429" t="str">
        <f t="shared" ca="1" si="11"/>
        <v/>
      </c>
      <c r="H56" s="51" t="str">
        <f t="shared" ca="1" si="12"/>
        <v/>
      </c>
      <c r="I56" s="51" t="str">
        <f t="shared" ca="1" si="13"/>
        <v/>
      </c>
      <c r="J56" s="51" t="str">
        <f t="shared" ca="1" si="14"/>
        <v/>
      </c>
      <c r="K56" s="51" t="str">
        <f t="shared" ca="1" si="15"/>
        <v/>
      </c>
      <c r="L56" s="51" t="str">
        <f t="shared" ca="1" si="16"/>
        <v/>
      </c>
      <c r="M56" s="51" t="str">
        <f t="shared" ca="1" si="17"/>
        <v/>
      </c>
      <c r="N56" s="51" t="str">
        <f t="shared" ca="1" si="18"/>
        <v/>
      </c>
      <c r="O56" s="51" t="str">
        <f t="shared" ca="1" si="19"/>
        <v/>
      </c>
      <c r="P56" s="51" t="str">
        <f t="shared" ca="1" si="20"/>
        <v/>
      </c>
      <c r="Q56" s="51" t="str">
        <f t="shared" ca="1" si="21"/>
        <v/>
      </c>
      <c r="R56" s="51" t="str">
        <f t="shared" ca="1" si="22"/>
        <v/>
      </c>
      <c r="S56" s="51" t="str">
        <f t="shared" ca="1" si="23"/>
        <v/>
      </c>
      <c r="T56" s="51" t="str">
        <f t="shared" ca="1" si="24"/>
        <v/>
      </c>
      <c r="U56" s="51" t="str">
        <f t="shared" ca="1" si="25"/>
        <v/>
      </c>
      <c r="V56" s="51" t="str">
        <f t="shared" ca="1" si="26"/>
        <v/>
      </c>
      <c r="W56" s="51" t="str">
        <f t="shared" ca="1" si="27"/>
        <v/>
      </c>
      <c r="X56" s="51" t="str">
        <f t="shared" ca="1" si="28"/>
        <v/>
      </c>
      <c r="Y56" s="51" t="str">
        <f t="shared" ca="1" si="29"/>
        <v/>
      </c>
      <c r="AA56" s="1">
        <f t="shared" si="30"/>
        <v>1</v>
      </c>
      <c r="AB56" s="55" t="str">
        <f t="shared" si="31"/>
        <v/>
      </c>
      <c r="AC56" s="55" t="str">
        <f t="shared" si="31"/>
        <v/>
      </c>
      <c r="AD56" s="1">
        <f t="shared" si="32"/>
        <v>1</v>
      </c>
      <c r="AE56" s="1">
        <f t="shared" si="32"/>
        <v>1</v>
      </c>
      <c r="AF56" s="1">
        <f t="shared" si="32"/>
        <v>1</v>
      </c>
      <c r="AG56" s="1">
        <f t="shared" si="32"/>
        <v>1</v>
      </c>
      <c r="AH56" s="1">
        <f t="shared" si="32"/>
        <v>1</v>
      </c>
      <c r="AI56" s="1">
        <f t="shared" si="32"/>
        <v>1</v>
      </c>
      <c r="AJ56" s="1">
        <f t="shared" si="32"/>
        <v>1</v>
      </c>
      <c r="AK56" s="1">
        <f t="shared" si="32"/>
        <v>1</v>
      </c>
      <c r="AL56" s="1">
        <f t="shared" si="32"/>
        <v>1</v>
      </c>
      <c r="AM56" s="1">
        <f t="shared" si="32"/>
        <v>1</v>
      </c>
      <c r="AN56" s="1">
        <f t="shared" si="32"/>
        <v>1</v>
      </c>
      <c r="AO56" s="1">
        <f t="shared" si="32"/>
        <v>1</v>
      </c>
      <c r="AP56" s="1">
        <f t="shared" si="32"/>
        <v>1</v>
      </c>
      <c r="AQ56" s="1">
        <f t="shared" si="32"/>
        <v>1</v>
      </c>
      <c r="AR56" s="1">
        <f t="shared" si="32"/>
        <v>1</v>
      </c>
      <c r="AS56" s="1">
        <f t="shared" si="32"/>
        <v>1</v>
      </c>
      <c r="AT56" s="1">
        <f t="shared" si="34"/>
        <v>1</v>
      </c>
      <c r="AU56" s="1">
        <f t="shared" si="34"/>
        <v>1</v>
      </c>
      <c r="AV56" s="1">
        <f t="shared" si="34"/>
        <v>1</v>
      </c>
      <c r="BA56" s="1" t="str">
        <f t="shared" si="33"/>
        <v/>
      </c>
      <c r="BB56" s="1" t="str">
        <f t="shared" si="33"/>
        <v/>
      </c>
      <c r="BC56" s="1" t="str">
        <f t="shared" si="33"/>
        <v/>
      </c>
      <c r="BD56" s="1" t="str">
        <f t="shared" si="33"/>
        <v/>
      </c>
      <c r="BE56" s="1" t="str">
        <f t="shared" si="33"/>
        <v/>
      </c>
      <c r="BF56" s="1" t="str">
        <f t="shared" si="33"/>
        <v/>
      </c>
      <c r="BG56" s="1" t="str">
        <f t="shared" si="33"/>
        <v/>
      </c>
      <c r="BH56" s="1" t="str">
        <f t="shared" si="33"/>
        <v/>
      </c>
      <c r="BI56" s="1" t="str">
        <f t="shared" si="33"/>
        <v/>
      </c>
      <c r="BJ56" s="1" t="str">
        <f t="shared" si="33"/>
        <v/>
      </c>
    </row>
    <row r="57" spans="1:62" hidden="1" x14ac:dyDescent="0.2">
      <c r="A57" s="50"/>
      <c r="B57" s="50" t="str">
        <f t="shared" si="10"/>
        <v/>
      </c>
      <c r="C57" s="53"/>
      <c r="D57" s="53"/>
      <c r="E57" s="53"/>
      <c r="F57" s="54" t="str">
        <f>IF('תנאי סף'!AN57&lt;&gt;1,"",'תנאי סף'!F57)</f>
        <v/>
      </c>
      <c r="G57" s="429" t="str">
        <f t="shared" ca="1" si="11"/>
        <v/>
      </c>
      <c r="H57" s="51" t="str">
        <f t="shared" ca="1" si="12"/>
        <v/>
      </c>
      <c r="I57" s="51" t="str">
        <f t="shared" ca="1" si="13"/>
        <v/>
      </c>
      <c r="J57" s="51" t="str">
        <f t="shared" ca="1" si="14"/>
        <v/>
      </c>
      <c r="K57" s="51" t="str">
        <f t="shared" ca="1" si="15"/>
        <v/>
      </c>
      <c r="L57" s="51" t="str">
        <f t="shared" ca="1" si="16"/>
        <v/>
      </c>
      <c r="M57" s="51" t="str">
        <f t="shared" ca="1" si="17"/>
        <v/>
      </c>
      <c r="N57" s="51" t="str">
        <f t="shared" ca="1" si="18"/>
        <v/>
      </c>
      <c r="O57" s="51" t="str">
        <f t="shared" ca="1" si="19"/>
        <v/>
      </c>
      <c r="P57" s="51" t="str">
        <f t="shared" ca="1" si="20"/>
        <v/>
      </c>
      <c r="Q57" s="51" t="str">
        <f t="shared" ca="1" si="21"/>
        <v/>
      </c>
      <c r="R57" s="51" t="str">
        <f t="shared" ca="1" si="22"/>
        <v/>
      </c>
      <c r="S57" s="51" t="str">
        <f t="shared" ca="1" si="23"/>
        <v/>
      </c>
      <c r="T57" s="51" t="str">
        <f t="shared" ca="1" si="24"/>
        <v/>
      </c>
      <c r="U57" s="51" t="str">
        <f t="shared" ca="1" si="25"/>
        <v/>
      </c>
      <c r="V57" s="51" t="str">
        <f t="shared" ca="1" si="26"/>
        <v/>
      </c>
      <c r="W57" s="51" t="str">
        <f t="shared" ca="1" si="27"/>
        <v/>
      </c>
      <c r="X57" s="51" t="str">
        <f t="shared" ca="1" si="28"/>
        <v/>
      </c>
      <c r="Y57" s="51" t="str">
        <f t="shared" ca="1" si="29"/>
        <v/>
      </c>
      <c r="AA57" s="1">
        <f t="shared" si="30"/>
        <v>1</v>
      </c>
      <c r="AB57" s="55" t="str">
        <f t="shared" si="31"/>
        <v/>
      </c>
      <c r="AC57" s="55" t="str">
        <f t="shared" si="31"/>
        <v/>
      </c>
      <c r="AD57" s="1">
        <f t="shared" si="32"/>
        <v>1</v>
      </c>
      <c r="AE57" s="1">
        <f t="shared" si="32"/>
        <v>1</v>
      </c>
      <c r="AF57" s="1">
        <f t="shared" si="32"/>
        <v>1</v>
      </c>
      <c r="AG57" s="1">
        <f t="shared" si="32"/>
        <v>1</v>
      </c>
      <c r="AH57" s="1">
        <f t="shared" si="32"/>
        <v>1</v>
      </c>
      <c r="AI57" s="1">
        <f t="shared" si="32"/>
        <v>1</v>
      </c>
      <c r="AJ57" s="1">
        <f t="shared" si="32"/>
        <v>1</v>
      </c>
      <c r="AK57" s="1">
        <f t="shared" si="32"/>
        <v>1</v>
      </c>
      <c r="AL57" s="1">
        <f t="shared" si="32"/>
        <v>1</v>
      </c>
      <c r="AM57" s="1">
        <f t="shared" si="32"/>
        <v>1</v>
      </c>
      <c r="AN57" s="1">
        <f t="shared" si="32"/>
        <v>1</v>
      </c>
      <c r="AO57" s="1">
        <f t="shared" si="32"/>
        <v>1</v>
      </c>
      <c r="AP57" s="1">
        <f t="shared" si="32"/>
        <v>1</v>
      </c>
      <c r="AQ57" s="1">
        <f t="shared" si="32"/>
        <v>1</v>
      </c>
      <c r="AR57" s="1">
        <f t="shared" si="32"/>
        <v>1</v>
      </c>
      <c r="AS57" s="1">
        <f t="shared" si="32"/>
        <v>1</v>
      </c>
      <c r="AT57" s="1">
        <f t="shared" si="34"/>
        <v>1</v>
      </c>
      <c r="AU57" s="1">
        <f t="shared" si="34"/>
        <v>1</v>
      </c>
      <c r="AV57" s="1">
        <f t="shared" si="34"/>
        <v>1</v>
      </c>
      <c r="BA57" s="1" t="str">
        <f t="shared" si="33"/>
        <v/>
      </c>
      <c r="BB57" s="1" t="str">
        <f t="shared" si="33"/>
        <v/>
      </c>
      <c r="BC57" s="1" t="str">
        <f t="shared" si="33"/>
        <v/>
      </c>
      <c r="BD57" s="1" t="str">
        <f t="shared" si="33"/>
        <v/>
      </c>
      <c r="BE57" s="1" t="str">
        <f t="shared" si="33"/>
        <v/>
      </c>
      <c r="BF57" s="1" t="str">
        <f t="shared" si="33"/>
        <v/>
      </c>
      <c r="BG57" s="1" t="str">
        <f t="shared" si="33"/>
        <v/>
      </c>
      <c r="BH57" s="1" t="str">
        <f t="shared" si="33"/>
        <v/>
      </c>
      <c r="BI57" s="1" t="str">
        <f t="shared" si="33"/>
        <v/>
      </c>
      <c r="BJ57" s="1" t="str">
        <f t="shared" si="33"/>
        <v/>
      </c>
    </row>
    <row r="58" spans="1:62" hidden="1" x14ac:dyDescent="0.2">
      <c r="A58" s="50"/>
      <c r="B58" s="50" t="str">
        <f t="shared" si="10"/>
        <v/>
      </c>
      <c r="C58" s="53"/>
      <c r="D58" s="53"/>
      <c r="E58" s="53"/>
      <c r="F58" s="54" t="str">
        <f>IF('תנאי סף'!AN58&lt;&gt;1,"",'תנאי סף'!F58)</f>
        <v/>
      </c>
      <c r="G58" s="429" t="str">
        <f t="shared" ca="1" si="11"/>
        <v/>
      </c>
      <c r="H58" s="51" t="str">
        <f t="shared" ca="1" si="12"/>
        <v/>
      </c>
      <c r="I58" s="51" t="str">
        <f t="shared" ca="1" si="13"/>
        <v/>
      </c>
      <c r="J58" s="51" t="str">
        <f t="shared" ca="1" si="14"/>
        <v/>
      </c>
      <c r="K58" s="51" t="str">
        <f t="shared" ca="1" si="15"/>
        <v/>
      </c>
      <c r="L58" s="51" t="str">
        <f t="shared" ca="1" si="16"/>
        <v/>
      </c>
      <c r="M58" s="51" t="str">
        <f t="shared" ca="1" si="17"/>
        <v/>
      </c>
      <c r="N58" s="51" t="str">
        <f t="shared" ca="1" si="18"/>
        <v/>
      </c>
      <c r="O58" s="51" t="str">
        <f t="shared" ca="1" si="19"/>
        <v/>
      </c>
      <c r="P58" s="51" t="str">
        <f t="shared" ca="1" si="20"/>
        <v/>
      </c>
      <c r="Q58" s="51" t="str">
        <f t="shared" ca="1" si="21"/>
        <v/>
      </c>
      <c r="R58" s="51" t="str">
        <f t="shared" ca="1" si="22"/>
        <v/>
      </c>
      <c r="S58" s="51" t="str">
        <f t="shared" ca="1" si="23"/>
        <v/>
      </c>
      <c r="T58" s="51" t="str">
        <f t="shared" ca="1" si="24"/>
        <v/>
      </c>
      <c r="U58" s="51" t="str">
        <f t="shared" ca="1" si="25"/>
        <v/>
      </c>
      <c r="V58" s="51" t="str">
        <f t="shared" ca="1" si="26"/>
        <v/>
      </c>
      <c r="W58" s="51" t="str">
        <f t="shared" ca="1" si="27"/>
        <v/>
      </c>
      <c r="X58" s="51" t="str">
        <f t="shared" ca="1" si="28"/>
        <v/>
      </c>
      <c r="Y58" s="51" t="str">
        <f t="shared" ca="1" si="29"/>
        <v/>
      </c>
      <c r="AA58" s="1">
        <f t="shared" si="30"/>
        <v>1</v>
      </c>
      <c r="AB58" s="55" t="str">
        <f t="shared" si="31"/>
        <v/>
      </c>
      <c r="AC58" s="55" t="str">
        <f t="shared" si="31"/>
        <v/>
      </c>
      <c r="AD58" s="1">
        <f t="shared" si="32"/>
        <v>1</v>
      </c>
      <c r="AE58" s="1">
        <f t="shared" si="32"/>
        <v>1</v>
      </c>
      <c r="AF58" s="1">
        <f t="shared" si="32"/>
        <v>1</v>
      </c>
      <c r="AG58" s="1">
        <f t="shared" si="32"/>
        <v>1</v>
      </c>
      <c r="AH58" s="1">
        <f t="shared" si="32"/>
        <v>1</v>
      </c>
      <c r="AI58" s="1">
        <f t="shared" si="32"/>
        <v>1</v>
      </c>
      <c r="AJ58" s="1">
        <f t="shared" si="32"/>
        <v>1</v>
      </c>
      <c r="AK58" s="1">
        <f t="shared" si="32"/>
        <v>1</v>
      </c>
      <c r="AL58" s="1">
        <f t="shared" si="32"/>
        <v>1</v>
      </c>
      <c r="AM58" s="1">
        <f t="shared" si="32"/>
        <v>1</v>
      </c>
      <c r="AN58" s="1">
        <f t="shared" si="32"/>
        <v>1</v>
      </c>
      <c r="AO58" s="1">
        <f t="shared" si="32"/>
        <v>1</v>
      </c>
      <c r="AP58" s="1">
        <f t="shared" si="32"/>
        <v>1</v>
      </c>
      <c r="AQ58" s="1">
        <f t="shared" si="32"/>
        <v>1</v>
      </c>
      <c r="AR58" s="1">
        <f t="shared" si="32"/>
        <v>1</v>
      </c>
      <c r="AS58" s="1">
        <f t="shared" si="32"/>
        <v>1</v>
      </c>
      <c r="AT58" s="1">
        <f t="shared" si="34"/>
        <v>1</v>
      </c>
      <c r="AU58" s="1">
        <f t="shared" si="34"/>
        <v>1</v>
      </c>
      <c r="AV58" s="1">
        <f t="shared" si="34"/>
        <v>1</v>
      </c>
      <c r="BA58" s="1" t="str">
        <f t="shared" si="33"/>
        <v/>
      </c>
      <c r="BB58" s="1" t="str">
        <f t="shared" si="33"/>
        <v/>
      </c>
      <c r="BC58" s="1" t="str">
        <f t="shared" si="33"/>
        <v/>
      </c>
      <c r="BD58" s="1" t="str">
        <f t="shared" si="33"/>
        <v/>
      </c>
      <c r="BE58" s="1" t="str">
        <f t="shared" si="33"/>
        <v/>
      </c>
      <c r="BF58" s="1" t="str">
        <f t="shared" si="33"/>
        <v/>
      </c>
      <c r="BG58" s="1" t="str">
        <f t="shared" si="33"/>
        <v/>
      </c>
      <c r="BH58" s="1" t="str">
        <f t="shared" si="33"/>
        <v/>
      </c>
      <c r="BI58" s="1" t="str">
        <f t="shared" si="33"/>
        <v/>
      </c>
      <c r="BJ58" s="1" t="str">
        <f t="shared" si="33"/>
        <v/>
      </c>
    </row>
    <row r="59" spans="1:62" hidden="1" x14ac:dyDescent="0.2">
      <c r="A59" s="50"/>
      <c r="B59" s="50" t="str">
        <f t="shared" si="10"/>
        <v/>
      </c>
      <c r="C59" s="53"/>
      <c r="D59" s="53"/>
      <c r="E59" s="53"/>
      <c r="F59" s="54" t="str">
        <f>IF('תנאי סף'!AN59&lt;&gt;1,"",'תנאי סף'!F59)</f>
        <v/>
      </c>
      <c r="G59" s="429" t="str">
        <f t="shared" ca="1" si="11"/>
        <v/>
      </c>
      <c r="H59" s="51" t="str">
        <f t="shared" ca="1" si="12"/>
        <v/>
      </c>
      <c r="I59" s="51" t="str">
        <f t="shared" ca="1" si="13"/>
        <v/>
      </c>
      <c r="J59" s="51" t="str">
        <f t="shared" ca="1" si="14"/>
        <v/>
      </c>
      <c r="K59" s="51" t="str">
        <f t="shared" ca="1" si="15"/>
        <v/>
      </c>
      <c r="L59" s="51" t="str">
        <f t="shared" ca="1" si="16"/>
        <v/>
      </c>
      <c r="M59" s="51" t="str">
        <f t="shared" ca="1" si="17"/>
        <v/>
      </c>
      <c r="N59" s="51" t="str">
        <f t="shared" ca="1" si="18"/>
        <v/>
      </c>
      <c r="O59" s="51" t="str">
        <f t="shared" ca="1" si="19"/>
        <v/>
      </c>
      <c r="P59" s="51" t="str">
        <f t="shared" ca="1" si="20"/>
        <v/>
      </c>
      <c r="Q59" s="51" t="str">
        <f t="shared" ca="1" si="21"/>
        <v/>
      </c>
      <c r="R59" s="51" t="str">
        <f t="shared" ca="1" si="22"/>
        <v/>
      </c>
      <c r="S59" s="51" t="str">
        <f t="shared" ca="1" si="23"/>
        <v/>
      </c>
      <c r="T59" s="51" t="str">
        <f t="shared" ca="1" si="24"/>
        <v/>
      </c>
      <c r="U59" s="51" t="str">
        <f t="shared" ca="1" si="25"/>
        <v/>
      </c>
      <c r="V59" s="51" t="str">
        <f t="shared" ca="1" si="26"/>
        <v/>
      </c>
      <c r="W59" s="51" t="str">
        <f t="shared" ca="1" si="27"/>
        <v/>
      </c>
      <c r="X59" s="51" t="str">
        <f t="shared" ca="1" si="28"/>
        <v/>
      </c>
      <c r="Y59" s="51" t="str">
        <f t="shared" ca="1" si="29"/>
        <v/>
      </c>
      <c r="AA59" s="1">
        <f t="shared" si="30"/>
        <v>1</v>
      </c>
      <c r="AB59" s="55" t="str">
        <f t="shared" si="31"/>
        <v/>
      </c>
      <c r="AC59" s="55" t="str">
        <f t="shared" si="31"/>
        <v/>
      </c>
      <c r="AD59" s="1">
        <f t="shared" si="32"/>
        <v>1</v>
      </c>
      <c r="AE59" s="1">
        <f t="shared" si="32"/>
        <v>1</v>
      </c>
      <c r="AF59" s="1">
        <f t="shared" si="32"/>
        <v>1</v>
      </c>
      <c r="AG59" s="1">
        <f t="shared" si="32"/>
        <v>1</v>
      </c>
      <c r="AH59" s="1">
        <f t="shared" si="32"/>
        <v>1</v>
      </c>
      <c r="AI59" s="1">
        <f t="shared" si="32"/>
        <v>1</v>
      </c>
      <c r="AJ59" s="1">
        <f t="shared" si="32"/>
        <v>1</v>
      </c>
      <c r="AK59" s="1">
        <f t="shared" si="32"/>
        <v>1</v>
      </c>
      <c r="AL59" s="1">
        <f t="shared" si="32"/>
        <v>1</v>
      </c>
      <c r="AM59" s="1">
        <f t="shared" si="32"/>
        <v>1</v>
      </c>
      <c r="AN59" s="1">
        <f t="shared" si="32"/>
        <v>1</v>
      </c>
      <c r="AO59" s="1">
        <f t="shared" si="32"/>
        <v>1</v>
      </c>
      <c r="AP59" s="1">
        <f t="shared" si="32"/>
        <v>1</v>
      </c>
      <c r="AQ59" s="1">
        <f t="shared" si="32"/>
        <v>1</v>
      </c>
      <c r="AR59" s="1">
        <f t="shared" si="32"/>
        <v>1</v>
      </c>
      <c r="AS59" s="1">
        <f t="shared" si="32"/>
        <v>1</v>
      </c>
      <c r="AT59" s="1">
        <f t="shared" si="34"/>
        <v>1</v>
      </c>
      <c r="AU59" s="1">
        <f t="shared" si="34"/>
        <v>1</v>
      </c>
      <c r="AV59" s="1">
        <f t="shared" si="34"/>
        <v>1</v>
      </c>
      <c r="BA59" s="1" t="str">
        <f t="shared" si="33"/>
        <v/>
      </c>
      <c r="BB59" s="1" t="str">
        <f t="shared" si="33"/>
        <v/>
      </c>
      <c r="BC59" s="1" t="str">
        <f t="shared" si="33"/>
        <v/>
      </c>
      <c r="BD59" s="1" t="str">
        <f t="shared" si="33"/>
        <v/>
      </c>
      <c r="BE59" s="1" t="str">
        <f t="shared" si="33"/>
        <v/>
      </c>
      <c r="BF59" s="1" t="str">
        <f t="shared" si="33"/>
        <v/>
      </c>
      <c r="BG59" s="1" t="str">
        <f t="shared" si="33"/>
        <v/>
      </c>
      <c r="BH59" s="1" t="str">
        <f t="shared" si="33"/>
        <v/>
      </c>
      <c r="BI59" s="1" t="str">
        <f t="shared" si="33"/>
        <v/>
      </c>
      <c r="BJ59" s="1" t="str">
        <f t="shared" si="33"/>
        <v/>
      </c>
    </row>
    <row r="60" spans="1:62" hidden="1" x14ac:dyDescent="0.2">
      <c r="A60" s="50"/>
      <c r="B60" s="50" t="str">
        <f t="shared" si="10"/>
        <v/>
      </c>
      <c r="C60" s="53"/>
      <c r="D60" s="53"/>
      <c r="E60" s="53"/>
      <c r="F60" s="54" t="str">
        <f>IF('תנאי סף'!AN60&lt;&gt;1,"",'תנאי סף'!F60)</f>
        <v/>
      </c>
      <c r="G60" s="429" t="str">
        <f t="shared" ca="1" si="11"/>
        <v/>
      </c>
      <c r="H60" s="51" t="str">
        <f t="shared" ca="1" si="12"/>
        <v/>
      </c>
      <c r="I60" s="51" t="str">
        <f t="shared" ca="1" si="13"/>
        <v/>
      </c>
      <c r="J60" s="51" t="str">
        <f t="shared" ca="1" si="14"/>
        <v/>
      </c>
      <c r="K60" s="51" t="str">
        <f t="shared" ca="1" si="15"/>
        <v/>
      </c>
      <c r="L60" s="51" t="str">
        <f t="shared" ca="1" si="16"/>
        <v/>
      </c>
      <c r="M60" s="51" t="str">
        <f t="shared" ca="1" si="17"/>
        <v/>
      </c>
      <c r="N60" s="51" t="str">
        <f t="shared" ca="1" si="18"/>
        <v/>
      </c>
      <c r="O60" s="51" t="str">
        <f t="shared" ca="1" si="19"/>
        <v/>
      </c>
      <c r="P60" s="51" t="str">
        <f t="shared" ca="1" si="20"/>
        <v/>
      </c>
      <c r="Q60" s="51" t="str">
        <f t="shared" ca="1" si="21"/>
        <v/>
      </c>
      <c r="R60" s="51" t="str">
        <f t="shared" ca="1" si="22"/>
        <v/>
      </c>
      <c r="S60" s="51" t="str">
        <f t="shared" ca="1" si="23"/>
        <v/>
      </c>
      <c r="T60" s="51" t="str">
        <f t="shared" ca="1" si="24"/>
        <v/>
      </c>
      <c r="U60" s="51" t="str">
        <f t="shared" ca="1" si="25"/>
        <v/>
      </c>
      <c r="V60" s="51" t="str">
        <f t="shared" ca="1" si="26"/>
        <v/>
      </c>
      <c r="W60" s="51" t="str">
        <f t="shared" ca="1" si="27"/>
        <v/>
      </c>
      <c r="X60" s="51" t="str">
        <f t="shared" ca="1" si="28"/>
        <v/>
      </c>
      <c r="Y60" s="51" t="str">
        <f t="shared" ca="1" si="29"/>
        <v/>
      </c>
      <c r="AA60" s="1">
        <f t="shared" si="30"/>
        <v>1</v>
      </c>
      <c r="AB60" s="55" t="str">
        <f t="shared" si="31"/>
        <v/>
      </c>
      <c r="AC60" s="55" t="str">
        <f t="shared" si="31"/>
        <v/>
      </c>
      <c r="AD60" s="1">
        <f t="shared" si="32"/>
        <v>1</v>
      </c>
      <c r="AE60" s="1">
        <f t="shared" si="32"/>
        <v>1</v>
      </c>
      <c r="AF60" s="1">
        <f t="shared" si="32"/>
        <v>1</v>
      </c>
      <c r="AG60" s="1">
        <f t="shared" si="32"/>
        <v>1</v>
      </c>
      <c r="AH60" s="1">
        <f t="shared" si="32"/>
        <v>1</v>
      </c>
      <c r="AI60" s="1">
        <f t="shared" si="32"/>
        <v>1</v>
      </c>
      <c r="AJ60" s="1">
        <f t="shared" si="32"/>
        <v>1</v>
      </c>
      <c r="AK60" s="1">
        <f t="shared" si="32"/>
        <v>1</v>
      </c>
      <c r="AL60" s="1">
        <f t="shared" si="32"/>
        <v>1</v>
      </c>
      <c r="AM60" s="1">
        <f t="shared" si="32"/>
        <v>1</v>
      </c>
      <c r="AN60" s="1">
        <f t="shared" si="32"/>
        <v>1</v>
      </c>
      <c r="AO60" s="1">
        <f t="shared" si="32"/>
        <v>1</v>
      </c>
      <c r="AP60" s="1">
        <f t="shared" si="32"/>
        <v>1</v>
      </c>
      <c r="AQ60" s="1">
        <f t="shared" si="32"/>
        <v>1</v>
      </c>
      <c r="AR60" s="1">
        <f t="shared" si="32"/>
        <v>1</v>
      </c>
      <c r="AS60" s="1">
        <f t="shared" si="32"/>
        <v>1</v>
      </c>
      <c r="AT60" s="1">
        <f t="shared" si="34"/>
        <v>1</v>
      </c>
      <c r="AU60" s="1">
        <f t="shared" si="34"/>
        <v>1</v>
      </c>
      <c r="AV60" s="1">
        <f t="shared" si="34"/>
        <v>1</v>
      </c>
      <c r="BA60" s="1" t="str">
        <f t="shared" si="33"/>
        <v/>
      </c>
      <c r="BB60" s="1" t="str">
        <f t="shared" si="33"/>
        <v/>
      </c>
      <c r="BC60" s="1" t="str">
        <f t="shared" si="33"/>
        <v/>
      </c>
      <c r="BD60" s="1" t="str">
        <f t="shared" si="33"/>
        <v/>
      </c>
      <c r="BE60" s="1" t="str">
        <f t="shared" si="33"/>
        <v/>
      </c>
      <c r="BF60" s="1" t="str">
        <f t="shared" si="33"/>
        <v/>
      </c>
      <c r="BG60" s="1" t="str">
        <f t="shared" si="33"/>
        <v/>
      </c>
      <c r="BH60" s="1" t="str">
        <f t="shared" si="33"/>
        <v/>
      </c>
      <c r="BI60" s="1" t="str">
        <f t="shared" si="33"/>
        <v/>
      </c>
      <c r="BJ60" s="1" t="str">
        <f t="shared" si="33"/>
        <v/>
      </c>
    </row>
    <row r="61" spans="1:62" hidden="1" x14ac:dyDescent="0.2">
      <c r="A61" s="50"/>
      <c r="B61" s="50" t="str">
        <f t="shared" si="10"/>
        <v/>
      </c>
      <c r="C61" s="53"/>
      <c r="D61" s="53"/>
      <c r="E61" s="53"/>
      <c r="F61" s="54" t="str">
        <f>IF('תנאי סף'!AN61&lt;&gt;1,"",'תנאי סף'!F61)</f>
        <v/>
      </c>
      <c r="G61" s="429" t="str">
        <f t="shared" ca="1" si="11"/>
        <v/>
      </c>
      <c r="H61" s="51" t="str">
        <f t="shared" ca="1" si="12"/>
        <v/>
      </c>
      <c r="I61" s="51" t="str">
        <f t="shared" ca="1" si="13"/>
        <v/>
      </c>
      <c r="J61" s="51" t="str">
        <f t="shared" ca="1" si="14"/>
        <v/>
      </c>
      <c r="K61" s="51" t="str">
        <f t="shared" ca="1" si="15"/>
        <v/>
      </c>
      <c r="L61" s="51" t="str">
        <f t="shared" ca="1" si="16"/>
        <v/>
      </c>
      <c r="M61" s="51" t="str">
        <f t="shared" ca="1" si="17"/>
        <v/>
      </c>
      <c r="N61" s="51" t="str">
        <f t="shared" ca="1" si="18"/>
        <v/>
      </c>
      <c r="O61" s="51" t="str">
        <f t="shared" ca="1" si="19"/>
        <v/>
      </c>
      <c r="P61" s="51" t="str">
        <f t="shared" ca="1" si="20"/>
        <v/>
      </c>
      <c r="Q61" s="51" t="str">
        <f t="shared" ca="1" si="21"/>
        <v/>
      </c>
      <c r="R61" s="51" t="str">
        <f t="shared" ca="1" si="22"/>
        <v/>
      </c>
      <c r="S61" s="51" t="str">
        <f t="shared" ca="1" si="23"/>
        <v/>
      </c>
      <c r="T61" s="51" t="str">
        <f t="shared" ca="1" si="24"/>
        <v/>
      </c>
      <c r="U61" s="51" t="str">
        <f t="shared" ca="1" si="25"/>
        <v/>
      </c>
      <c r="V61" s="51" t="str">
        <f t="shared" ca="1" si="26"/>
        <v/>
      </c>
      <c r="W61" s="51" t="str">
        <f t="shared" ca="1" si="27"/>
        <v/>
      </c>
      <c r="X61" s="51" t="str">
        <f t="shared" ca="1" si="28"/>
        <v/>
      </c>
      <c r="Y61" s="51" t="str">
        <f t="shared" ca="1" si="29"/>
        <v/>
      </c>
      <c r="AA61" s="1">
        <f t="shared" si="30"/>
        <v>1</v>
      </c>
      <c r="AB61" s="55" t="str">
        <f t="shared" si="31"/>
        <v/>
      </c>
      <c r="AC61" s="55" t="str">
        <f t="shared" si="31"/>
        <v/>
      </c>
      <c r="AD61" s="1">
        <f t="shared" si="32"/>
        <v>1</v>
      </c>
      <c r="AE61" s="1">
        <f t="shared" si="32"/>
        <v>1</v>
      </c>
      <c r="AF61" s="1">
        <f t="shared" si="32"/>
        <v>1</v>
      </c>
      <c r="AG61" s="1">
        <f t="shared" si="32"/>
        <v>1</v>
      </c>
      <c r="AH61" s="1">
        <f t="shared" si="32"/>
        <v>1</v>
      </c>
      <c r="AI61" s="1">
        <f t="shared" si="32"/>
        <v>1</v>
      </c>
      <c r="AJ61" s="1">
        <f t="shared" si="32"/>
        <v>1</v>
      </c>
      <c r="AK61" s="1">
        <f t="shared" si="32"/>
        <v>1</v>
      </c>
      <c r="AL61" s="1">
        <f t="shared" si="32"/>
        <v>1</v>
      </c>
      <c r="AM61" s="1">
        <f t="shared" si="32"/>
        <v>1</v>
      </c>
      <c r="AN61" s="1">
        <f t="shared" si="32"/>
        <v>1</v>
      </c>
      <c r="AO61" s="1">
        <f t="shared" si="32"/>
        <v>1</v>
      </c>
      <c r="AP61" s="1">
        <f t="shared" si="32"/>
        <v>1</v>
      </c>
      <c r="AQ61" s="1">
        <f t="shared" si="32"/>
        <v>1</v>
      </c>
      <c r="AR61" s="1">
        <f t="shared" si="32"/>
        <v>1</v>
      </c>
      <c r="AS61" s="1">
        <f t="shared" si="32"/>
        <v>1</v>
      </c>
      <c r="AT61" s="1">
        <f t="shared" si="34"/>
        <v>1</v>
      </c>
      <c r="AU61" s="1">
        <f t="shared" si="34"/>
        <v>1</v>
      </c>
      <c r="AV61" s="1">
        <f t="shared" si="34"/>
        <v>1</v>
      </c>
      <c r="BA61" s="1" t="str">
        <f t="shared" si="33"/>
        <v/>
      </c>
      <c r="BB61" s="1" t="str">
        <f t="shared" si="33"/>
        <v/>
      </c>
      <c r="BC61" s="1" t="str">
        <f t="shared" si="33"/>
        <v/>
      </c>
      <c r="BD61" s="1" t="str">
        <f t="shared" si="33"/>
        <v/>
      </c>
      <c r="BE61" s="1" t="str">
        <f t="shared" si="33"/>
        <v/>
      </c>
      <c r="BF61" s="1" t="str">
        <f t="shared" si="33"/>
        <v/>
      </c>
      <c r="BG61" s="1" t="str">
        <f t="shared" si="33"/>
        <v/>
      </c>
      <c r="BH61" s="1" t="str">
        <f t="shared" si="33"/>
        <v/>
      </c>
      <c r="BI61" s="1" t="str">
        <f t="shared" si="33"/>
        <v/>
      </c>
      <c r="BJ61" s="1" t="str">
        <f t="shared" si="33"/>
        <v/>
      </c>
    </row>
    <row r="62" spans="1:62" hidden="1" x14ac:dyDescent="0.2">
      <c r="A62" s="50"/>
      <c r="B62" s="50" t="str">
        <f t="shared" si="10"/>
        <v/>
      </c>
      <c r="C62" s="53"/>
      <c r="D62" s="53"/>
      <c r="E62" s="53"/>
      <c r="F62" s="54" t="str">
        <f>IF('תנאי סף'!AN62&lt;&gt;1,"",'תנאי סף'!F62)</f>
        <v/>
      </c>
      <c r="G62" s="429" t="str">
        <f t="shared" ca="1" si="11"/>
        <v/>
      </c>
      <c r="H62" s="51" t="str">
        <f t="shared" ca="1" si="12"/>
        <v/>
      </c>
      <c r="I62" s="51" t="str">
        <f t="shared" ca="1" si="13"/>
        <v/>
      </c>
      <c r="J62" s="51" t="str">
        <f t="shared" ca="1" si="14"/>
        <v/>
      </c>
      <c r="K62" s="51" t="str">
        <f t="shared" ca="1" si="15"/>
        <v/>
      </c>
      <c r="L62" s="51" t="str">
        <f t="shared" ca="1" si="16"/>
        <v/>
      </c>
      <c r="M62" s="51" t="str">
        <f t="shared" ca="1" si="17"/>
        <v/>
      </c>
      <c r="N62" s="51" t="str">
        <f t="shared" ca="1" si="18"/>
        <v/>
      </c>
      <c r="O62" s="51" t="str">
        <f t="shared" ca="1" si="19"/>
        <v/>
      </c>
      <c r="P62" s="51" t="str">
        <f t="shared" ca="1" si="20"/>
        <v/>
      </c>
      <c r="Q62" s="51" t="str">
        <f t="shared" ca="1" si="21"/>
        <v/>
      </c>
      <c r="R62" s="51" t="str">
        <f t="shared" ca="1" si="22"/>
        <v/>
      </c>
      <c r="S62" s="51" t="str">
        <f t="shared" ca="1" si="23"/>
        <v/>
      </c>
      <c r="T62" s="51" t="str">
        <f t="shared" ca="1" si="24"/>
        <v/>
      </c>
      <c r="U62" s="51" t="str">
        <f t="shared" ca="1" si="25"/>
        <v/>
      </c>
      <c r="V62" s="51" t="str">
        <f t="shared" ca="1" si="26"/>
        <v/>
      </c>
      <c r="W62" s="51" t="str">
        <f t="shared" ca="1" si="27"/>
        <v/>
      </c>
      <c r="X62" s="51" t="str">
        <f t="shared" ca="1" si="28"/>
        <v/>
      </c>
      <c r="Y62" s="51" t="str">
        <f t="shared" ca="1" si="29"/>
        <v/>
      </c>
      <c r="AA62" s="1">
        <f t="shared" si="30"/>
        <v>1</v>
      </c>
      <c r="AB62" s="55" t="str">
        <f t="shared" si="31"/>
        <v/>
      </c>
      <c r="AC62" s="55" t="str">
        <f t="shared" si="31"/>
        <v/>
      </c>
      <c r="AD62" s="1">
        <f t="shared" ref="AD62:AS77" si="35">IF(G$30="",1,IF(G62="",0,IF(G$30=$AE$1,IF(ISNA(MATCH(G62,$AB$30:$AC$30,0)),0,1),IF(G$30=$AF$1,IF(IFERROR(G62*1,"bad")="bad",0,1),IF(G$30=$AG$1,IF(IFERROR(IF(G62=TRUNC(G62),1,"bad"),"bad")="bad",0,1),IF(G$30=$AH$1,IF(AND(IF(IFERROR(G62*1,"bad")="bad",0,1)=1,G62&gt;=0),1,0),IF(G$30=$AI$1,IF(AND(IF(IFERROR(IF(G62=TRUNC(G62),1,"bad"),"bad")="bad",0,1)=1,G62&gt;=0),1,0),IF(G$30=$AJ$1,IF(AND(IF(IFERROR(G62*1,"bad")="bad",0,1)=1,G62&gt;0),1,0),IF(G$30=$AK$1,IF(AND(IF(IFERROR(IF(G62=TRUNC(G62),1,"bad"),"bad")="bad",0,1)=1,G62&gt;0),1,0),IF(G$30=$AL$1,1,IF(G$30=$AM$1,IF(IFERROR(HLOOKUP(G62,$AE$4:$AN$4,1,0),"bad")="bad",0,1),0)))))))))))</f>
        <v>1</v>
      </c>
      <c r="AE62" s="1">
        <f t="shared" si="35"/>
        <v>1</v>
      </c>
      <c r="AF62" s="1">
        <f t="shared" si="35"/>
        <v>1</v>
      </c>
      <c r="AG62" s="1">
        <f t="shared" si="35"/>
        <v>1</v>
      </c>
      <c r="AH62" s="1">
        <f t="shared" si="35"/>
        <v>1</v>
      </c>
      <c r="AI62" s="1">
        <f t="shared" si="35"/>
        <v>1</v>
      </c>
      <c r="AJ62" s="1">
        <f t="shared" si="35"/>
        <v>1</v>
      </c>
      <c r="AK62" s="1">
        <f t="shared" si="35"/>
        <v>1</v>
      </c>
      <c r="AL62" s="1">
        <f t="shared" si="35"/>
        <v>1</v>
      </c>
      <c r="AM62" s="1">
        <f t="shared" si="35"/>
        <v>1</v>
      </c>
      <c r="AN62" s="1">
        <f t="shared" si="35"/>
        <v>1</v>
      </c>
      <c r="AO62" s="1">
        <f t="shared" si="35"/>
        <v>1</v>
      </c>
      <c r="AP62" s="1">
        <f t="shared" si="35"/>
        <v>1</v>
      </c>
      <c r="AQ62" s="1">
        <f t="shared" si="35"/>
        <v>1</v>
      </c>
      <c r="AR62" s="1">
        <f t="shared" si="35"/>
        <v>1</v>
      </c>
      <c r="AS62" s="1">
        <f t="shared" si="35"/>
        <v>1</v>
      </c>
      <c r="AT62" s="1">
        <f t="shared" si="34"/>
        <v>1</v>
      </c>
      <c r="AU62" s="1">
        <f t="shared" si="34"/>
        <v>1</v>
      </c>
      <c r="AV62" s="1">
        <f t="shared" si="34"/>
        <v>1</v>
      </c>
      <c r="BA62" s="1" t="str">
        <f t="shared" si="33"/>
        <v/>
      </c>
      <c r="BB62" s="1" t="str">
        <f t="shared" si="33"/>
        <v/>
      </c>
      <c r="BC62" s="1" t="str">
        <f t="shared" si="33"/>
        <v/>
      </c>
      <c r="BD62" s="1" t="str">
        <f t="shared" si="33"/>
        <v/>
      </c>
      <c r="BE62" s="1" t="str">
        <f t="shared" si="33"/>
        <v/>
      </c>
      <c r="BF62" s="1" t="str">
        <f t="shared" si="33"/>
        <v/>
      </c>
      <c r="BG62" s="1" t="str">
        <f t="shared" si="33"/>
        <v/>
      </c>
      <c r="BH62" s="1" t="str">
        <f t="shared" si="33"/>
        <v/>
      </c>
      <c r="BI62" s="1" t="str">
        <f t="shared" si="33"/>
        <v/>
      </c>
      <c r="BJ62" s="1" t="str">
        <f t="shared" si="33"/>
        <v/>
      </c>
    </row>
    <row r="63" spans="1:62" hidden="1" x14ac:dyDescent="0.2">
      <c r="A63" s="50"/>
      <c r="B63" s="50" t="str">
        <f t="shared" si="10"/>
        <v/>
      </c>
      <c r="C63" s="53"/>
      <c r="D63" s="53"/>
      <c r="E63" s="53"/>
      <c r="F63" s="54" t="str">
        <f>IF('תנאי סף'!AN63&lt;&gt;1,"",'תנאי סף'!F63)</f>
        <v/>
      </c>
      <c r="G63" s="429" t="str">
        <f t="shared" ca="1" si="11"/>
        <v/>
      </c>
      <c r="H63" s="51" t="str">
        <f t="shared" ca="1" si="12"/>
        <v/>
      </c>
      <c r="I63" s="51" t="str">
        <f t="shared" ca="1" si="13"/>
        <v/>
      </c>
      <c r="J63" s="51" t="str">
        <f t="shared" ca="1" si="14"/>
        <v/>
      </c>
      <c r="K63" s="51" t="str">
        <f t="shared" ca="1" si="15"/>
        <v/>
      </c>
      <c r="L63" s="51" t="str">
        <f t="shared" ca="1" si="16"/>
        <v/>
      </c>
      <c r="M63" s="51" t="str">
        <f t="shared" ca="1" si="17"/>
        <v/>
      </c>
      <c r="N63" s="51" t="str">
        <f t="shared" ca="1" si="18"/>
        <v/>
      </c>
      <c r="O63" s="51" t="str">
        <f t="shared" ca="1" si="19"/>
        <v/>
      </c>
      <c r="P63" s="51" t="str">
        <f t="shared" ca="1" si="20"/>
        <v/>
      </c>
      <c r="Q63" s="51" t="str">
        <f t="shared" ca="1" si="21"/>
        <v/>
      </c>
      <c r="R63" s="51" t="str">
        <f t="shared" ca="1" si="22"/>
        <v/>
      </c>
      <c r="S63" s="51" t="str">
        <f t="shared" ca="1" si="23"/>
        <v/>
      </c>
      <c r="T63" s="51" t="str">
        <f t="shared" ca="1" si="24"/>
        <v/>
      </c>
      <c r="U63" s="51" t="str">
        <f t="shared" ca="1" si="25"/>
        <v/>
      </c>
      <c r="V63" s="51" t="str">
        <f t="shared" ca="1" si="26"/>
        <v/>
      </c>
      <c r="W63" s="51" t="str">
        <f t="shared" ca="1" si="27"/>
        <v/>
      </c>
      <c r="X63" s="51" t="str">
        <f t="shared" ca="1" si="28"/>
        <v/>
      </c>
      <c r="Y63" s="51" t="str">
        <f t="shared" ca="1" si="29"/>
        <v/>
      </c>
      <c r="AA63" s="1">
        <f t="shared" si="30"/>
        <v>1</v>
      </c>
      <c r="AB63" s="55" t="str">
        <f t="shared" si="31"/>
        <v/>
      </c>
      <c r="AC63" s="55" t="str">
        <f t="shared" si="31"/>
        <v/>
      </c>
      <c r="AD63" s="1">
        <f t="shared" si="35"/>
        <v>1</v>
      </c>
      <c r="AE63" s="1">
        <f t="shared" si="35"/>
        <v>1</v>
      </c>
      <c r="AF63" s="1">
        <f t="shared" si="35"/>
        <v>1</v>
      </c>
      <c r="AG63" s="1">
        <f t="shared" si="35"/>
        <v>1</v>
      </c>
      <c r="AH63" s="1">
        <f t="shared" si="35"/>
        <v>1</v>
      </c>
      <c r="AI63" s="1">
        <f t="shared" si="35"/>
        <v>1</v>
      </c>
      <c r="AJ63" s="1">
        <f t="shared" si="35"/>
        <v>1</v>
      </c>
      <c r="AK63" s="1">
        <f t="shared" si="35"/>
        <v>1</v>
      </c>
      <c r="AL63" s="1">
        <f t="shared" si="35"/>
        <v>1</v>
      </c>
      <c r="AM63" s="1">
        <f t="shared" si="35"/>
        <v>1</v>
      </c>
      <c r="AN63" s="1">
        <f t="shared" si="35"/>
        <v>1</v>
      </c>
      <c r="AO63" s="1">
        <f t="shared" si="35"/>
        <v>1</v>
      </c>
      <c r="AP63" s="1">
        <f t="shared" si="35"/>
        <v>1</v>
      </c>
      <c r="AQ63" s="1">
        <f t="shared" si="35"/>
        <v>1</v>
      </c>
      <c r="AR63" s="1">
        <f t="shared" si="35"/>
        <v>1</v>
      </c>
      <c r="AS63" s="1">
        <f t="shared" si="35"/>
        <v>1</v>
      </c>
      <c r="AT63" s="1">
        <f t="shared" si="34"/>
        <v>1</v>
      </c>
      <c r="AU63" s="1">
        <f t="shared" si="34"/>
        <v>1</v>
      </c>
      <c r="AV63" s="1">
        <f t="shared" si="34"/>
        <v>1</v>
      </c>
      <c r="BA63" s="1" t="str">
        <f t="shared" si="33"/>
        <v/>
      </c>
      <c r="BB63" s="1" t="str">
        <f t="shared" si="33"/>
        <v/>
      </c>
      <c r="BC63" s="1" t="str">
        <f t="shared" si="33"/>
        <v/>
      </c>
      <c r="BD63" s="1" t="str">
        <f t="shared" si="33"/>
        <v/>
      </c>
      <c r="BE63" s="1" t="str">
        <f t="shared" si="33"/>
        <v/>
      </c>
      <c r="BF63" s="1" t="str">
        <f t="shared" si="33"/>
        <v/>
      </c>
      <c r="BG63" s="1" t="str">
        <f t="shared" si="33"/>
        <v/>
      </c>
      <c r="BH63" s="1" t="str">
        <f t="shared" si="33"/>
        <v/>
      </c>
      <c r="BI63" s="1" t="str">
        <f t="shared" si="33"/>
        <v/>
      </c>
      <c r="BJ63" s="1" t="str">
        <f t="shared" si="33"/>
        <v/>
      </c>
    </row>
    <row r="64" spans="1:62" hidden="1" x14ac:dyDescent="0.2">
      <c r="A64" s="50"/>
      <c r="B64" s="50" t="str">
        <f t="shared" si="10"/>
        <v/>
      </c>
      <c r="C64" s="53"/>
      <c r="D64" s="53"/>
      <c r="E64" s="53"/>
      <c r="F64" s="54" t="str">
        <f>IF('תנאי סף'!AN64&lt;&gt;1,"",'תנאי סף'!F64)</f>
        <v/>
      </c>
      <c r="G64" s="429" t="str">
        <f t="shared" ca="1" si="11"/>
        <v/>
      </c>
      <c r="H64" s="51" t="str">
        <f t="shared" ca="1" si="12"/>
        <v/>
      </c>
      <c r="I64" s="51" t="str">
        <f t="shared" ca="1" si="13"/>
        <v/>
      </c>
      <c r="J64" s="51" t="str">
        <f t="shared" ca="1" si="14"/>
        <v/>
      </c>
      <c r="K64" s="51" t="str">
        <f t="shared" ca="1" si="15"/>
        <v/>
      </c>
      <c r="L64" s="51" t="str">
        <f t="shared" ca="1" si="16"/>
        <v/>
      </c>
      <c r="M64" s="51" t="str">
        <f t="shared" ca="1" si="17"/>
        <v/>
      </c>
      <c r="N64" s="51" t="str">
        <f t="shared" ca="1" si="18"/>
        <v/>
      </c>
      <c r="O64" s="51" t="str">
        <f t="shared" ca="1" si="19"/>
        <v/>
      </c>
      <c r="P64" s="51" t="str">
        <f t="shared" ca="1" si="20"/>
        <v/>
      </c>
      <c r="Q64" s="51" t="str">
        <f t="shared" ca="1" si="21"/>
        <v/>
      </c>
      <c r="R64" s="51" t="str">
        <f t="shared" ca="1" si="22"/>
        <v/>
      </c>
      <c r="S64" s="51" t="str">
        <f t="shared" ca="1" si="23"/>
        <v/>
      </c>
      <c r="T64" s="51" t="str">
        <f t="shared" ca="1" si="24"/>
        <v/>
      </c>
      <c r="U64" s="51" t="str">
        <f t="shared" ca="1" si="25"/>
        <v/>
      </c>
      <c r="V64" s="51" t="str">
        <f t="shared" ca="1" si="26"/>
        <v/>
      </c>
      <c r="W64" s="51" t="str">
        <f t="shared" ca="1" si="27"/>
        <v/>
      </c>
      <c r="X64" s="51" t="str">
        <f t="shared" ca="1" si="28"/>
        <v/>
      </c>
      <c r="Y64" s="51" t="str">
        <f t="shared" ca="1" si="29"/>
        <v/>
      </c>
      <c r="AA64" s="1">
        <f t="shared" si="30"/>
        <v>1</v>
      </c>
      <c r="AB64" s="55" t="str">
        <f t="shared" ref="AB64:AC91" si="36">IF($F64="","",AB$30)</f>
        <v/>
      </c>
      <c r="AC64" s="55" t="str">
        <f t="shared" si="36"/>
        <v/>
      </c>
      <c r="AD64" s="1">
        <f t="shared" si="35"/>
        <v>1</v>
      </c>
      <c r="AE64" s="1">
        <f t="shared" si="35"/>
        <v>1</v>
      </c>
      <c r="AF64" s="1">
        <f t="shared" si="35"/>
        <v>1</v>
      </c>
      <c r="AG64" s="1">
        <f t="shared" si="35"/>
        <v>1</v>
      </c>
      <c r="AH64" s="1">
        <f t="shared" si="35"/>
        <v>1</v>
      </c>
      <c r="AI64" s="1">
        <f t="shared" si="35"/>
        <v>1</v>
      </c>
      <c r="AJ64" s="1">
        <f t="shared" si="35"/>
        <v>1</v>
      </c>
      <c r="AK64" s="1">
        <f t="shared" si="35"/>
        <v>1</v>
      </c>
      <c r="AL64" s="1">
        <f t="shared" si="35"/>
        <v>1</v>
      </c>
      <c r="AM64" s="1">
        <f t="shared" si="35"/>
        <v>1</v>
      </c>
      <c r="AN64" s="1">
        <f t="shared" si="35"/>
        <v>1</v>
      </c>
      <c r="AO64" s="1">
        <f t="shared" si="35"/>
        <v>1</v>
      </c>
      <c r="AP64" s="1">
        <f t="shared" si="35"/>
        <v>1</v>
      </c>
      <c r="AQ64" s="1">
        <f t="shared" si="35"/>
        <v>1</v>
      </c>
      <c r="AR64" s="1">
        <f t="shared" si="35"/>
        <v>1</v>
      </c>
      <c r="AS64" s="1">
        <f t="shared" si="35"/>
        <v>1</v>
      </c>
      <c r="AT64" s="1">
        <f t="shared" si="34"/>
        <v>1</v>
      </c>
      <c r="AU64" s="1">
        <f t="shared" si="34"/>
        <v>1</v>
      </c>
      <c r="AV64" s="1">
        <f t="shared" si="34"/>
        <v>1</v>
      </c>
      <c r="BA64" s="1" t="str">
        <f t="shared" ref="BA64:BJ89" si="37">IF($F64="","",BA$30)</f>
        <v/>
      </c>
      <c r="BB64" s="1" t="str">
        <f t="shared" si="37"/>
        <v/>
      </c>
      <c r="BC64" s="1" t="str">
        <f t="shared" si="37"/>
        <v/>
      </c>
      <c r="BD64" s="1" t="str">
        <f t="shared" si="37"/>
        <v/>
      </c>
      <c r="BE64" s="1" t="str">
        <f t="shared" si="37"/>
        <v/>
      </c>
      <c r="BF64" s="1" t="str">
        <f t="shared" si="37"/>
        <v/>
      </c>
      <c r="BG64" s="1" t="str">
        <f t="shared" si="37"/>
        <v/>
      </c>
      <c r="BH64" s="1" t="str">
        <f t="shared" si="37"/>
        <v/>
      </c>
      <c r="BI64" s="1" t="str">
        <f t="shared" si="37"/>
        <v/>
      </c>
      <c r="BJ64" s="1" t="str">
        <f t="shared" si="37"/>
        <v/>
      </c>
    </row>
    <row r="65" spans="1:62" hidden="1" x14ac:dyDescent="0.2">
      <c r="A65" s="50"/>
      <c r="B65" s="50" t="str">
        <f t="shared" si="10"/>
        <v/>
      </c>
      <c r="C65" s="53"/>
      <c r="D65" s="53"/>
      <c r="E65" s="53"/>
      <c r="F65" s="54" t="str">
        <f>IF('תנאי סף'!AN65&lt;&gt;1,"",'תנאי סף'!F65)</f>
        <v/>
      </c>
      <c r="G65" s="429" t="str">
        <f t="shared" ca="1" si="11"/>
        <v/>
      </c>
      <c r="H65" s="51" t="str">
        <f t="shared" ca="1" si="12"/>
        <v/>
      </c>
      <c r="I65" s="51" t="str">
        <f t="shared" ca="1" si="13"/>
        <v/>
      </c>
      <c r="J65" s="51" t="str">
        <f t="shared" ca="1" si="14"/>
        <v/>
      </c>
      <c r="K65" s="51" t="str">
        <f t="shared" ca="1" si="15"/>
        <v/>
      </c>
      <c r="L65" s="51" t="str">
        <f t="shared" ca="1" si="16"/>
        <v/>
      </c>
      <c r="M65" s="51" t="str">
        <f t="shared" ca="1" si="17"/>
        <v/>
      </c>
      <c r="N65" s="51" t="str">
        <f t="shared" ca="1" si="18"/>
        <v/>
      </c>
      <c r="O65" s="51" t="str">
        <f t="shared" ca="1" si="19"/>
        <v/>
      </c>
      <c r="P65" s="51" t="str">
        <f t="shared" ca="1" si="20"/>
        <v/>
      </c>
      <c r="Q65" s="51" t="str">
        <f t="shared" ca="1" si="21"/>
        <v/>
      </c>
      <c r="R65" s="51" t="str">
        <f t="shared" ca="1" si="22"/>
        <v/>
      </c>
      <c r="S65" s="51" t="str">
        <f t="shared" ca="1" si="23"/>
        <v/>
      </c>
      <c r="T65" s="51" t="str">
        <f t="shared" ca="1" si="24"/>
        <v/>
      </c>
      <c r="U65" s="51" t="str">
        <f t="shared" ca="1" si="25"/>
        <v/>
      </c>
      <c r="V65" s="51" t="str">
        <f t="shared" ca="1" si="26"/>
        <v/>
      </c>
      <c r="W65" s="51" t="str">
        <f t="shared" ca="1" si="27"/>
        <v/>
      </c>
      <c r="X65" s="51" t="str">
        <f t="shared" ca="1" si="28"/>
        <v/>
      </c>
      <c r="Y65" s="51" t="str">
        <f t="shared" ca="1" si="29"/>
        <v/>
      </c>
      <c r="AA65" s="1">
        <f t="shared" si="30"/>
        <v>1</v>
      </c>
      <c r="AB65" s="55" t="str">
        <f t="shared" si="36"/>
        <v/>
      </c>
      <c r="AC65" s="55" t="str">
        <f t="shared" si="36"/>
        <v/>
      </c>
      <c r="AD65" s="1">
        <f t="shared" si="35"/>
        <v>1</v>
      </c>
      <c r="AE65" s="1">
        <f t="shared" si="35"/>
        <v>1</v>
      </c>
      <c r="AF65" s="1">
        <f t="shared" si="35"/>
        <v>1</v>
      </c>
      <c r="AG65" s="1">
        <f t="shared" si="35"/>
        <v>1</v>
      </c>
      <c r="AH65" s="1">
        <f t="shared" si="35"/>
        <v>1</v>
      </c>
      <c r="AI65" s="1">
        <f t="shared" si="35"/>
        <v>1</v>
      </c>
      <c r="AJ65" s="1">
        <f t="shared" si="35"/>
        <v>1</v>
      </c>
      <c r="AK65" s="1">
        <f t="shared" si="35"/>
        <v>1</v>
      </c>
      <c r="AL65" s="1">
        <f t="shared" si="35"/>
        <v>1</v>
      </c>
      <c r="AM65" s="1">
        <f t="shared" si="35"/>
        <v>1</v>
      </c>
      <c r="AN65" s="1">
        <f t="shared" si="35"/>
        <v>1</v>
      </c>
      <c r="AO65" s="1">
        <f t="shared" si="35"/>
        <v>1</v>
      </c>
      <c r="AP65" s="1">
        <f t="shared" si="35"/>
        <v>1</v>
      </c>
      <c r="AQ65" s="1">
        <f t="shared" si="35"/>
        <v>1</v>
      </c>
      <c r="AR65" s="1">
        <f t="shared" si="35"/>
        <v>1</v>
      </c>
      <c r="AS65" s="1">
        <f t="shared" si="35"/>
        <v>1</v>
      </c>
      <c r="AT65" s="1">
        <f t="shared" si="34"/>
        <v>1</v>
      </c>
      <c r="AU65" s="1">
        <f t="shared" si="34"/>
        <v>1</v>
      </c>
      <c r="AV65" s="1">
        <f t="shared" si="34"/>
        <v>1</v>
      </c>
      <c r="BA65" s="1" t="str">
        <f t="shared" si="37"/>
        <v/>
      </c>
      <c r="BB65" s="1" t="str">
        <f t="shared" si="37"/>
        <v/>
      </c>
      <c r="BC65" s="1" t="str">
        <f t="shared" si="37"/>
        <v/>
      </c>
      <c r="BD65" s="1" t="str">
        <f t="shared" si="37"/>
        <v/>
      </c>
      <c r="BE65" s="1" t="str">
        <f t="shared" si="37"/>
        <v/>
      </c>
      <c r="BF65" s="1" t="str">
        <f t="shared" si="37"/>
        <v/>
      </c>
      <c r="BG65" s="1" t="str">
        <f t="shared" si="37"/>
        <v/>
      </c>
      <c r="BH65" s="1" t="str">
        <f t="shared" si="37"/>
        <v/>
      </c>
      <c r="BI65" s="1" t="str">
        <f t="shared" si="37"/>
        <v/>
      </c>
      <c r="BJ65" s="1" t="str">
        <f t="shared" si="37"/>
        <v/>
      </c>
    </row>
    <row r="66" spans="1:62" hidden="1" x14ac:dyDescent="0.2">
      <c r="A66" s="50"/>
      <c r="B66" s="50" t="str">
        <f t="shared" si="10"/>
        <v/>
      </c>
      <c r="C66" s="53"/>
      <c r="D66" s="53"/>
      <c r="E66" s="53"/>
      <c r="F66" s="54" t="str">
        <f>IF('תנאי סף'!AN66&lt;&gt;1,"",'תנאי סף'!F66)</f>
        <v/>
      </c>
      <c r="G66" s="429" t="str">
        <f t="shared" ca="1" si="11"/>
        <v/>
      </c>
      <c r="H66" s="51" t="str">
        <f t="shared" ca="1" si="12"/>
        <v/>
      </c>
      <c r="I66" s="51" t="str">
        <f t="shared" ca="1" si="13"/>
        <v/>
      </c>
      <c r="J66" s="51" t="str">
        <f t="shared" ca="1" si="14"/>
        <v/>
      </c>
      <c r="K66" s="51" t="str">
        <f t="shared" ca="1" si="15"/>
        <v/>
      </c>
      <c r="L66" s="51" t="str">
        <f t="shared" ca="1" si="16"/>
        <v/>
      </c>
      <c r="M66" s="51" t="str">
        <f t="shared" ca="1" si="17"/>
        <v/>
      </c>
      <c r="N66" s="51" t="str">
        <f t="shared" ca="1" si="18"/>
        <v/>
      </c>
      <c r="O66" s="51" t="str">
        <f t="shared" ca="1" si="19"/>
        <v/>
      </c>
      <c r="P66" s="51" t="str">
        <f t="shared" ca="1" si="20"/>
        <v/>
      </c>
      <c r="Q66" s="51" t="str">
        <f t="shared" ca="1" si="21"/>
        <v/>
      </c>
      <c r="R66" s="51" t="str">
        <f t="shared" ca="1" si="22"/>
        <v/>
      </c>
      <c r="S66" s="51" t="str">
        <f t="shared" ca="1" si="23"/>
        <v/>
      </c>
      <c r="T66" s="51" t="str">
        <f t="shared" ca="1" si="24"/>
        <v/>
      </c>
      <c r="U66" s="51" t="str">
        <f t="shared" ca="1" si="25"/>
        <v/>
      </c>
      <c r="V66" s="51" t="str">
        <f t="shared" ca="1" si="26"/>
        <v/>
      </c>
      <c r="W66" s="51" t="str">
        <f t="shared" ca="1" si="27"/>
        <v/>
      </c>
      <c r="X66" s="51" t="str">
        <f t="shared" ca="1" si="28"/>
        <v/>
      </c>
      <c r="Y66" s="51" t="str">
        <f t="shared" ca="1" si="29"/>
        <v/>
      </c>
      <c r="AA66" s="1">
        <f t="shared" si="30"/>
        <v>1</v>
      </c>
      <c r="AB66" s="55" t="str">
        <f t="shared" si="36"/>
        <v/>
      </c>
      <c r="AC66" s="55" t="str">
        <f t="shared" si="36"/>
        <v/>
      </c>
      <c r="AD66" s="1">
        <f t="shared" si="35"/>
        <v>1</v>
      </c>
      <c r="AE66" s="1">
        <f t="shared" si="35"/>
        <v>1</v>
      </c>
      <c r="AF66" s="1">
        <f t="shared" si="35"/>
        <v>1</v>
      </c>
      <c r="AG66" s="1">
        <f t="shared" si="35"/>
        <v>1</v>
      </c>
      <c r="AH66" s="1">
        <f t="shared" si="35"/>
        <v>1</v>
      </c>
      <c r="AI66" s="1">
        <f t="shared" si="35"/>
        <v>1</v>
      </c>
      <c r="AJ66" s="1">
        <f t="shared" si="35"/>
        <v>1</v>
      </c>
      <c r="AK66" s="1">
        <f t="shared" si="35"/>
        <v>1</v>
      </c>
      <c r="AL66" s="1">
        <f t="shared" si="35"/>
        <v>1</v>
      </c>
      <c r="AM66" s="1">
        <f t="shared" si="35"/>
        <v>1</v>
      </c>
      <c r="AN66" s="1">
        <f t="shared" si="35"/>
        <v>1</v>
      </c>
      <c r="AO66" s="1">
        <f t="shared" si="35"/>
        <v>1</v>
      </c>
      <c r="AP66" s="1">
        <f t="shared" si="35"/>
        <v>1</v>
      </c>
      <c r="AQ66" s="1">
        <f t="shared" si="35"/>
        <v>1</v>
      </c>
      <c r="AR66" s="1">
        <f t="shared" si="35"/>
        <v>1</v>
      </c>
      <c r="AS66" s="1">
        <f t="shared" si="35"/>
        <v>1</v>
      </c>
      <c r="AT66" s="1">
        <f t="shared" si="34"/>
        <v>1</v>
      </c>
      <c r="AU66" s="1">
        <f t="shared" si="34"/>
        <v>1</v>
      </c>
      <c r="AV66" s="1">
        <f t="shared" si="34"/>
        <v>1</v>
      </c>
      <c r="BA66" s="1" t="str">
        <f t="shared" si="37"/>
        <v/>
      </c>
      <c r="BB66" s="1" t="str">
        <f t="shared" si="37"/>
        <v/>
      </c>
      <c r="BC66" s="1" t="str">
        <f t="shared" si="37"/>
        <v/>
      </c>
      <c r="BD66" s="1" t="str">
        <f t="shared" si="37"/>
        <v/>
      </c>
      <c r="BE66" s="1" t="str">
        <f t="shared" si="37"/>
        <v/>
      </c>
      <c r="BF66" s="1" t="str">
        <f t="shared" si="37"/>
        <v/>
      </c>
      <c r="BG66" s="1" t="str">
        <f t="shared" si="37"/>
        <v/>
      </c>
      <c r="BH66" s="1" t="str">
        <f t="shared" si="37"/>
        <v/>
      </c>
      <c r="BI66" s="1" t="str">
        <f t="shared" si="37"/>
        <v/>
      </c>
      <c r="BJ66" s="1" t="str">
        <f t="shared" si="37"/>
        <v/>
      </c>
    </row>
    <row r="67" spans="1:62" hidden="1" x14ac:dyDescent="0.2">
      <c r="A67" s="50"/>
      <c r="B67" s="50" t="str">
        <f t="shared" si="10"/>
        <v/>
      </c>
      <c r="C67" s="53"/>
      <c r="D67" s="53"/>
      <c r="E67" s="53"/>
      <c r="F67" s="54" t="str">
        <f>IF('תנאי סף'!AN67&lt;&gt;1,"",'תנאי סף'!F67)</f>
        <v/>
      </c>
      <c r="G67" s="429" t="str">
        <f t="shared" ca="1" si="11"/>
        <v/>
      </c>
      <c r="H67" s="51" t="str">
        <f t="shared" ca="1" si="12"/>
        <v/>
      </c>
      <c r="I67" s="51" t="str">
        <f t="shared" ca="1" si="13"/>
        <v/>
      </c>
      <c r="J67" s="51" t="str">
        <f t="shared" ca="1" si="14"/>
        <v/>
      </c>
      <c r="K67" s="51" t="str">
        <f t="shared" ca="1" si="15"/>
        <v/>
      </c>
      <c r="L67" s="51" t="str">
        <f t="shared" ca="1" si="16"/>
        <v/>
      </c>
      <c r="M67" s="51" t="str">
        <f t="shared" ca="1" si="17"/>
        <v/>
      </c>
      <c r="N67" s="51" t="str">
        <f t="shared" ca="1" si="18"/>
        <v/>
      </c>
      <c r="O67" s="51" t="str">
        <f t="shared" ca="1" si="19"/>
        <v/>
      </c>
      <c r="P67" s="51" t="str">
        <f t="shared" ca="1" si="20"/>
        <v/>
      </c>
      <c r="Q67" s="51" t="str">
        <f t="shared" ca="1" si="21"/>
        <v/>
      </c>
      <c r="R67" s="51" t="str">
        <f t="shared" ca="1" si="22"/>
        <v/>
      </c>
      <c r="S67" s="51" t="str">
        <f t="shared" ca="1" si="23"/>
        <v/>
      </c>
      <c r="T67" s="51" t="str">
        <f t="shared" ca="1" si="24"/>
        <v/>
      </c>
      <c r="U67" s="51" t="str">
        <f t="shared" ca="1" si="25"/>
        <v/>
      </c>
      <c r="V67" s="51" t="str">
        <f t="shared" ca="1" si="26"/>
        <v/>
      </c>
      <c r="W67" s="51" t="str">
        <f t="shared" ca="1" si="27"/>
        <v/>
      </c>
      <c r="X67" s="51" t="str">
        <f t="shared" ca="1" si="28"/>
        <v/>
      </c>
      <c r="Y67" s="51" t="str">
        <f t="shared" ca="1" si="29"/>
        <v/>
      </c>
      <c r="AA67" s="1">
        <f t="shared" si="30"/>
        <v>1</v>
      </c>
      <c r="AB67" s="55" t="str">
        <f t="shared" si="36"/>
        <v/>
      </c>
      <c r="AC67" s="55" t="str">
        <f t="shared" si="36"/>
        <v/>
      </c>
      <c r="AD67" s="1">
        <f t="shared" si="35"/>
        <v>1</v>
      </c>
      <c r="AE67" s="1">
        <f t="shared" si="35"/>
        <v>1</v>
      </c>
      <c r="AF67" s="1">
        <f t="shared" si="35"/>
        <v>1</v>
      </c>
      <c r="AG67" s="1">
        <f t="shared" si="35"/>
        <v>1</v>
      </c>
      <c r="AH67" s="1">
        <f t="shared" si="35"/>
        <v>1</v>
      </c>
      <c r="AI67" s="1">
        <f t="shared" si="35"/>
        <v>1</v>
      </c>
      <c r="AJ67" s="1">
        <f t="shared" si="35"/>
        <v>1</v>
      </c>
      <c r="AK67" s="1">
        <f t="shared" si="35"/>
        <v>1</v>
      </c>
      <c r="AL67" s="1">
        <f t="shared" si="35"/>
        <v>1</v>
      </c>
      <c r="AM67" s="1">
        <f t="shared" si="35"/>
        <v>1</v>
      </c>
      <c r="AN67" s="1">
        <f t="shared" si="35"/>
        <v>1</v>
      </c>
      <c r="AO67" s="1">
        <f t="shared" si="35"/>
        <v>1</v>
      </c>
      <c r="AP67" s="1">
        <f t="shared" si="35"/>
        <v>1</v>
      </c>
      <c r="AQ67" s="1">
        <f t="shared" si="35"/>
        <v>1</v>
      </c>
      <c r="AR67" s="1">
        <f t="shared" si="35"/>
        <v>1</v>
      </c>
      <c r="AS67" s="1">
        <f t="shared" si="35"/>
        <v>1</v>
      </c>
      <c r="AT67" s="1">
        <f t="shared" si="34"/>
        <v>1</v>
      </c>
      <c r="AU67" s="1">
        <f t="shared" si="34"/>
        <v>1</v>
      </c>
      <c r="AV67" s="1">
        <f t="shared" si="34"/>
        <v>1</v>
      </c>
      <c r="BA67" s="1" t="str">
        <f t="shared" si="37"/>
        <v/>
      </c>
      <c r="BB67" s="1" t="str">
        <f t="shared" si="37"/>
        <v/>
      </c>
      <c r="BC67" s="1" t="str">
        <f t="shared" si="37"/>
        <v/>
      </c>
      <c r="BD67" s="1" t="str">
        <f t="shared" si="37"/>
        <v/>
      </c>
      <c r="BE67" s="1" t="str">
        <f t="shared" si="37"/>
        <v/>
      </c>
      <c r="BF67" s="1" t="str">
        <f t="shared" si="37"/>
        <v/>
      </c>
      <c r="BG67" s="1" t="str">
        <f t="shared" si="37"/>
        <v/>
      </c>
      <c r="BH67" s="1" t="str">
        <f t="shared" si="37"/>
        <v/>
      </c>
      <c r="BI67" s="1" t="str">
        <f t="shared" si="37"/>
        <v/>
      </c>
      <c r="BJ67" s="1" t="str">
        <f t="shared" si="37"/>
        <v/>
      </c>
    </row>
    <row r="68" spans="1:62" hidden="1" x14ac:dyDescent="0.2">
      <c r="A68" s="50"/>
      <c r="B68" s="50" t="str">
        <f t="shared" si="10"/>
        <v/>
      </c>
      <c r="C68" s="53"/>
      <c r="D68" s="53"/>
      <c r="E68" s="53"/>
      <c r="F68" s="54" t="str">
        <f>IF('תנאי סף'!AN68&lt;&gt;1,"",'תנאי סף'!F68)</f>
        <v/>
      </c>
      <c r="G68" s="429" t="str">
        <f t="shared" ca="1" si="11"/>
        <v/>
      </c>
      <c r="H68" s="51" t="str">
        <f t="shared" ca="1" si="12"/>
        <v/>
      </c>
      <c r="I68" s="51" t="str">
        <f t="shared" ca="1" si="13"/>
        <v/>
      </c>
      <c r="J68" s="51" t="str">
        <f t="shared" ca="1" si="14"/>
        <v/>
      </c>
      <c r="K68" s="51" t="str">
        <f t="shared" ca="1" si="15"/>
        <v/>
      </c>
      <c r="L68" s="51" t="str">
        <f t="shared" ca="1" si="16"/>
        <v/>
      </c>
      <c r="M68" s="51" t="str">
        <f t="shared" ca="1" si="17"/>
        <v/>
      </c>
      <c r="N68" s="51" t="str">
        <f t="shared" ca="1" si="18"/>
        <v/>
      </c>
      <c r="O68" s="51" t="str">
        <f t="shared" ca="1" si="19"/>
        <v/>
      </c>
      <c r="P68" s="51" t="str">
        <f t="shared" ca="1" si="20"/>
        <v/>
      </c>
      <c r="Q68" s="51" t="str">
        <f t="shared" ca="1" si="21"/>
        <v/>
      </c>
      <c r="R68" s="51" t="str">
        <f t="shared" ca="1" si="22"/>
        <v/>
      </c>
      <c r="S68" s="51" t="str">
        <f t="shared" ca="1" si="23"/>
        <v/>
      </c>
      <c r="T68" s="51" t="str">
        <f t="shared" ca="1" si="24"/>
        <v/>
      </c>
      <c r="U68" s="51" t="str">
        <f t="shared" ca="1" si="25"/>
        <v/>
      </c>
      <c r="V68" s="51" t="str">
        <f t="shared" ca="1" si="26"/>
        <v/>
      </c>
      <c r="W68" s="51" t="str">
        <f t="shared" ca="1" si="27"/>
        <v/>
      </c>
      <c r="X68" s="51" t="str">
        <f t="shared" ca="1" si="28"/>
        <v/>
      </c>
      <c r="Y68" s="51" t="str">
        <f t="shared" ca="1" si="29"/>
        <v/>
      </c>
      <c r="AA68" s="1">
        <f t="shared" si="30"/>
        <v>1</v>
      </c>
      <c r="AB68" s="55" t="str">
        <f t="shared" si="36"/>
        <v/>
      </c>
      <c r="AC68" s="55" t="str">
        <f t="shared" si="36"/>
        <v/>
      </c>
      <c r="AD68" s="1">
        <f t="shared" si="35"/>
        <v>1</v>
      </c>
      <c r="AE68" s="1">
        <f t="shared" si="35"/>
        <v>1</v>
      </c>
      <c r="AF68" s="1">
        <f t="shared" si="35"/>
        <v>1</v>
      </c>
      <c r="AG68" s="1">
        <f t="shared" si="35"/>
        <v>1</v>
      </c>
      <c r="AH68" s="1">
        <f t="shared" si="35"/>
        <v>1</v>
      </c>
      <c r="AI68" s="1">
        <f t="shared" si="35"/>
        <v>1</v>
      </c>
      <c r="AJ68" s="1">
        <f t="shared" si="35"/>
        <v>1</v>
      </c>
      <c r="AK68" s="1">
        <f t="shared" si="35"/>
        <v>1</v>
      </c>
      <c r="AL68" s="1">
        <f t="shared" si="35"/>
        <v>1</v>
      </c>
      <c r="AM68" s="1">
        <f t="shared" si="35"/>
        <v>1</v>
      </c>
      <c r="AN68" s="1">
        <f t="shared" si="35"/>
        <v>1</v>
      </c>
      <c r="AO68" s="1">
        <f t="shared" si="35"/>
        <v>1</v>
      </c>
      <c r="AP68" s="1">
        <f t="shared" si="35"/>
        <v>1</v>
      </c>
      <c r="AQ68" s="1">
        <f t="shared" si="35"/>
        <v>1</v>
      </c>
      <c r="AR68" s="1">
        <f t="shared" si="35"/>
        <v>1</v>
      </c>
      <c r="AS68" s="1">
        <f t="shared" si="35"/>
        <v>1</v>
      </c>
      <c r="AT68" s="1">
        <f t="shared" si="34"/>
        <v>1</v>
      </c>
      <c r="AU68" s="1">
        <f t="shared" si="34"/>
        <v>1</v>
      </c>
      <c r="AV68" s="1">
        <f t="shared" si="34"/>
        <v>1</v>
      </c>
      <c r="BA68" s="1" t="str">
        <f t="shared" si="37"/>
        <v/>
      </c>
      <c r="BB68" s="1" t="str">
        <f t="shared" si="37"/>
        <v/>
      </c>
      <c r="BC68" s="1" t="str">
        <f t="shared" si="37"/>
        <v/>
      </c>
      <c r="BD68" s="1" t="str">
        <f t="shared" si="37"/>
        <v/>
      </c>
      <c r="BE68" s="1" t="str">
        <f t="shared" si="37"/>
        <v/>
      </c>
      <c r="BF68" s="1" t="str">
        <f t="shared" si="37"/>
        <v/>
      </c>
      <c r="BG68" s="1" t="str">
        <f t="shared" si="37"/>
        <v/>
      </c>
      <c r="BH68" s="1" t="str">
        <f t="shared" si="37"/>
        <v/>
      </c>
      <c r="BI68" s="1" t="str">
        <f t="shared" si="37"/>
        <v/>
      </c>
      <c r="BJ68" s="1" t="str">
        <f t="shared" si="37"/>
        <v/>
      </c>
    </row>
    <row r="69" spans="1:62" hidden="1" x14ac:dyDescent="0.2">
      <c r="A69" s="50"/>
      <c r="B69" s="50" t="str">
        <f t="shared" si="10"/>
        <v/>
      </c>
      <c r="C69" s="53"/>
      <c r="D69" s="53"/>
      <c r="E69" s="53"/>
      <c r="F69" s="54" t="str">
        <f>IF('תנאי סף'!AN69&lt;&gt;1,"",'תנאי סף'!F69)</f>
        <v/>
      </c>
      <c r="G69" s="429" t="str">
        <f t="shared" ca="1" si="11"/>
        <v/>
      </c>
      <c r="H69" s="51" t="str">
        <f t="shared" ca="1" si="12"/>
        <v/>
      </c>
      <c r="I69" s="51" t="str">
        <f t="shared" ca="1" si="13"/>
        <v/>
      </c>
      <c r="J69" s="51" t="str">
        <f t="shared" ca="1" si="14"/>
        <v/>
      </c>
      <c r="K69" s="51" t="str">
        <f t="shared" ca="1" si="15"/>
        <v/>
      </c>
      <c r="L69" s="51" t="str">
        <f t="shared" ca="1" si="16"/>
        <v/>
      </c>
      <c r="M69" s="51" t="str">
        <f t="shared" ca="1" si="17"/>
        <v/>
      </c>
      <c r="N69" s="51" t="str">
        <f t="shared" ca="1" si="18"/>
        <v/>
      </c>
      <c r="O69" s="51" t="str">
        <f t="shared" ca="1" si="19"/>
        <v/>
      </c>
      <c r="P69" s="51" t="str">
        <f t="shared" ca="1" si="20"/>
        <v/>
      </c>
      <c r="Q69" s="51" t="str">
        <f t="shared" ca="1" si="21"/>
        <v/>
      </c>
      <c r="R69" s="51" t="str">
        <f t="shared" ca="1" si="22"/>
        <v/>
      </c>
      <c r="S69" s="51" t="str">
        <f t="shared" ca="1" si="23"/>
        <v/>
      </c>
      <c r="T69" s="51" t="str">
        <f t="shared" ca="1" si="24"/>
        <v/>
      </c>
      <c r="U69" s="51" t="str">
        <f t="shared" ca="1" si="25"/>
        <v/>
      </c>
      <c r="V69" s="51" t="str">
        <f t="shared" ca="1" si="26"/>
        <v/>
      </c>
      <c r="W69" s="51" t="str">
        <f t="shared" ca="1" si="27"/>
        <v/>
      </c>
      <c r="X69" s="51" t="str">
        <f t="shared" ca="1" si="28"/>
        <v/>
      </c>
      <c r="Y69" s="51" t="str">
        <f t="shared" ca="1" si="29"/>
        <v/>
      </c>
      <c r="AA69" s="1">
        <f t="shared" si="30"/>
        <v>1</v>
      </c>
      <c r="AB69" s="55" t="str">
        <f t="shared" si="36"/>
        <v/>
      </c>
      <c r="AC69" s="55" t="str">
        <f t="shared" si="36"/>
        <v/>
      </c>
      <c r="AD69" s="1">
        <f t="shared" si="35"/>
        <v>1</v>
      </c>
      <c r="AE69" s="1">
        <f t="shared" si="35"/>
        <v>1</v>
      </c>
      <c r="AF69" s="1">
        <f t="shared" si="35"/>
        <v>1</v>
      </c>
      <c r="AG69" s="1">
        <f t="shared" si="35"/>
        <v>1</v>
      </c>
      <c r="AH69" s="1">
        <f t="shared" si="35"/>
        <v>1</v>
      </c>
      <c r="AI69" s="1">
        <f t="shared" si="35"/>
        <v>1</v>
      </c>
      <c r="AJ69" s="1">
        <f t="shared" si="35"/>
        <v>1</v>
      </c>
      <c r="AK69" s="1">
        <f t="shared" si="35"/>
        <v>1</v>
      </c>
      <c r="AL69" s="1">
        <f t="shared" si="35"/>
        <v>1</v>
      </c>
      <c r="AM69" s="1">
        <f t="shared" si="35"/>
        <v>1</v>
      </c>
      <c r="AN69" s="1">
        <f t="shared" si="35"/>
        <v>1</v>
      </c>
      <c r="AO69" s="1">
        <f t="shared" si="35"/>
        <v>1</v>
      </c>
      <c r="AP69" s="1">
        <f t="shared" si="35"/>
        <v>1</v>
      </c>
      <c r="AQ69" s="1">
        <f t="shared" si="35"/>
        <v>1</v>
      </c>
      <c r="AR69" s="1">
        <f t="shared" si="35"/>
        <v>1</v>
      </c>
      <c r="AS69" s="1">
        <f t="shared" si="35"/>
        <v>1</v>
      </c>
      <c r="AT69" s="1">
        <f t="shared" si="34"/>
        <v>1</v>
      </c>
      <c r="AU69" s="1">
        <f t="shared" si="34"/>
        <v>1</v>
      </c>
      <c r="AV69" s="1">
        <f t="shared" si="34"/>
        <v>1</v>
      </c>
      <c r="BA69" s="1" t="str">
        <f t="shared" si="37"/>
        <v/>
      </c>
      <c r="BB69" s="1" t="str">
        <f t="shared" si="37"/>
        <v/>
      </c>
      <c r="BC69" s="1" t="str">
        <f t="shared" si="37"/>
        <v/>
      </c>
      <c r="BD69" s="1" t="str">
        <f t="shared" si="37"/>
        <v/>
      </c>
      <c r="BE69" s="1" t="str">
        <f t="shared" si="37"/>
        <v/>
      </c>
      <c r="BF69" s="1" t="str">
        <f t="shared" si="37"/>
        <v/>
      </c>
      <c r="BG69" s="1" t="str">
        <f t="shared" si="37"/>
        <v/>
      </c>
      <c r="BH69" s="1" t="str">
        <f t="shared" si="37"/>
        <v/>
      </c>
      <c r="BI69" s="1" t="str">
        <f t="shared" si="37"/>
        <v/>
      </c>
      <c r="BJ69" s="1" t="str">
        <f t="shared" si="37"/>
        <v/>
      </c>
    </row>
    <row r="70" spans="1:62" hidden="1" x14ac:dyDescent="0.2">
      <c r="A70" s="50"/>
      <c r="B70" s="50" t="str">
        <f t="shared" si="10"/>
        <v/>
      </c>
      <c r="C70" s="53"/>
      <c r="D70" s="53"/>
      <c r="E70" s="53"/>
      <c r="F70" s="54" t="str">
        <f>IF('תנאי סף'!AN70&lt;&gt;1,"",'תנאי סף'!F70)</f>
        <v/>
      </c>
      <c r="G70" s="429" t="str">
        <f t="shared" ca="1" si="11"/>
        <v/>
      </c>
      <c r="H70" s="51" t="str">
        <f t="shared" ca="1" si="12"/>
        <v/>
      </c>
      <c r="I70" s="51" t="str">
        <f t="shared" ca="1" si="13"/>
        <v/>
      </c>
      <c r="J70" s="51" t="str">
        <f t="shared" ca="1" si="14"/>
        <v/>
      </c>
      <c r="K70" s="51" t="str">
        <f t="shared" ca="1" si="15"/>
        <v/>
      </c>
      <c r="L70" s="51" t="str">
        <f t="shared" ca="1" si="16"/>
        <v/>
      </c>
      <c r="M70" s="51" t="str">
        <f t="shared" ca="1" si="17"/>
        <v/>
      </c>
      <c r="N70" s="51" t="str">
        <f t="shared" ca="1" si="18"/>
        <v/>
      </c>
      <c r="O70" s="51" t="str">
        <f t="shared" ca="1" si="19"/>
        <v/>
      </c>
      <c r="P70" s="51" t="str">
        <f t="shared" ca="1" si="20"/>
        <v/>
      </c>
      <c r="Q70" s="51" t="str">
        <f t="shared" ca="1" si="21"/>
        <v/>
      </c>
      <c r="R70" s="51" t="str">
        <f t="shared" ca="1" si="22"/>
        <v/>
      </c>
      <c r="S70" s="51" t="str">
        <f t="shared" ca="1" si="23"/>
        <v/>
      </c>
      <c r="T70" s="51" t="str">
        <f t="shared" ca="1" si="24"/>
        <v/>
      </c>
      <c r="U70" s="51" t="str">
        <f t="shared" ca="1" si="25"/>
        <v/>
      </c>
      <c r="V70" s="51" t="str">
        <f t="shared" ca="1" si="26"/>
        <v/>
      </c>
      <c r="W70" s="51" t="str">
        <f t="shared" ca="1" si="27"/>
        <v/>
      </c>
      <c r="X70" s="51" t="str">
        <f t="shared" ca="1" si="28"/>
        <v/>
      </c>
      <c r="Y70" s="51" t="str">
        <f t="shared" ca="1" si="29"/>
        <v/>
      </c>
      <c r="AA70" s="1">
        <f t="shared" si="30"/>
        <v>1</v>
      </c>
      <c r="AB70" s="55" t="str">
        <f t="shared" si="36"/>
        <v/>
      </c>
      <c r="AC70" s="55" t="str">
        <f t="shared" si="36"/>
        <v/>
      </c>
      <c r="AD70" s="1">
        <f t="shared" si="35"/>
        <v>1</v>
      </c>
      <c r="AE70" s="1">
        <f t="shared" si="35"/>
        <v>1</v>
      </c>
      <c r="AF70" s="1">
        <f t="shared" si="35"/>
        <v>1</v>
      </c>
      <c r="AG70" s="1">
        <f t="shared" si="35"/>
        <v>1</v>
      </c>
      <c r="AH70" s="1">
        <f t="shared" si="35"/>
        <v>1</v>
      </c>
      <c r="AI70" s="1">
        <f t="shared" si="35"/>
        <v>1</v>
      </c>
      <c r="AJ70" s="1">
        <f t="shared" si="35"/>
        <v>1</v>
      </c>
      <c r="AK70" s="1">
        <f t="shared" si="35"/>
        <v>1</v>
      </c>
      <c r="AL70" s="1">
        <f t="shared" si="35"/>
        <v>1</v>
      </c>
      <c r="AM70" s="1">
        <f t="shared" si="35"/>
        <v>1</v>
      </c>
      <c r="AN70" s="1">
        <f t="shared" si="35"/>
        <v>1</v>
      </c>
      <c r="AO70" s="1">
        <f t="shared" si="35"/>
        <v>1</v>
      </c>
      <c r="AP70" s="1">
        <f t="shared" si="35"/>
        <v>1</v>
      </c>
      <c r="AQ70" s="1">
        <f t="shared" si="35"/>
        <v>1</v>
      </c>
      <c r="AR70" s="1">
        <f t="shared" si="35"/>
        <v>1</v>
      </c>
      <c r="AS70" s="1">
        <f t="shared" si="35"/>
        <v>1</v>
      </c>
      <c r="AT70" s="1">
        <f t="shared" si="34"/>
        <v>1</v>
      </c>
      <c r="AU70" s="1">
        <f t="shared" si="34"/>
        <v>1</v>
      </c>
      <c r="AV70" s="1">
        <f t="shared" si="34"/>
        <v>1</v>
      </c>
      <c r="BA70" s="1" t="str">
        <f t="shared" si="37"/>
        <v/>
      </c>
      <c r="BB70" s="1" t="str">
        <f t="shared" si="37"/>
        <v/>
      </c>
      <c r="BC70" s="1" t="str">
        <f t="shared" si="37"/>
        <v/>
      </c>
      <c r="BD70" s="1" t="str">
        <f t="shared" si="37"/>
        <v/>
      </c>
      <c r="BE70" s="1" t="str">
        <f t="shared" si="37"/>
        <v/>
      </c>
      <c r="BF70" s="1" t="str">
        <f t="shared" si="37"/>
        <v/>
      </c>
      <c r="BG70" s="1" t="str">
        <f t="shared" si="37"/>
        <v/>
      </c>
      <c r="BH70" s="1" t="str">
        <f t="shared" si="37"/>
        <v/>
      </c>
      <c r="BI70" s="1" t="str">
        <f t="shared" si="37"/>
        <v/>
      </c>
      <c r="BJ70" s="1" t="str">
        <f t="shared" si="37"/>
        <v/>
      </c>
    </row>
    <row r="71" spans="1:62" hidden="1" x14ac:dyDescent="0.2">
      <c r="A71" s="50"/>
      <c r="B71" s="50" t="str">
        <f t="shared" si="10"/>
        <v/>
      </c>
      <c r="C71" s="53"/>
      <c r="D71" s="53"/>
      <c r="E71" s="53"/>
      <c r="F71" s="54" t="str">
        <f>IF('תנאי סף'!AN71&lt;&gt;1,"",'תנאי סף'!F71)</f>
        <v/>
      </c>
      <c r="G71" s="429" t="str">
        <f t="shared" ca="1" si="11"/>
        <v/>
      </c>
      <c r="H71" s="51" t="str">
        <f t="shared" ca="1" si="12"/>
        <v/>
      </c>
      <c r="I71" s="51" t="str">
        <f t="shared" ca="1" si="13"/>
        <v/>
      </c>
      <c r="J71" s="51" t="str">
        <f t="shared" ca="1" si="14"/>
        <v/>
      </c>
      <c r="K71" s="51" t="str">
        <f t="shared" ca="1" si="15"/>
        <v/>
      </c>
      <c r="L71" s="51" t="str">
        <f t="shared" ca="1" si="16"/>
        <v/>
      </c>
      <c r="M71" s="51" t="str">
        <f t="shared" ca="1" si="17"/>
        <v/>
      </c>
      <c r="N71" s="51" t="str">
        <f t="shared" ca="1" si="18"/>
        <v/>
      </c>
      <c r="O71" s="51" t="str">
        <f t="shared" ca="1" si="19"/>
        <v/>
      </c>
      <c r="P71" s="51" t="str">
        <f t="shared" ca="1" si="20"/>
        <v/>
      </c>
      <c r="Q71" s="51" t="str">
        <f t="shared" ca="1" si="21"/>
        <v/>
      </c>
      <c r="R71" s="51" t="str">
        <f t="shared" ca="1" si="22"/>
        <v/>
      </c>
      <c r="S71" s="51" t="str">
        <f t="shared" ca="1" si="23"/>
        <v/>
      </c>
      <c r="T71" s="51" t="str">
        <f t="shared" ca="1" si="24"/>
        <v/>
      </c>
      <c r="U71" s="51" t="str">
        <f t="shared" ca="1" si="25"/>
        <v/>
      </c>
      <c r="V71" s="51" t="str">
        <f t="shared" ca="1" si="26"/>
        <v/>
      </c>
      <c r="W71" s="51" t="str">
        <f t="shared" ca="1" si="27"/>
        <v/>
      </c>
      <c r="X71" s="51" t="str">
        <f t="shared" ca="1" si="28"/>
        <v/>
      </c>
      <c r="Y71" s="51" t="str">
        <f t="shared" ca="1" si="29"/>
        <v/>
      </c>
      <c r="AA71" s="1">
        <f t="shared" si="30"/>
        <v>1</v>
      </c>
      <c r="AB71" s="55" t="str">
        <f t="shared" si="36"/>
        <v/>
      </c>
      <c r="AC71" s="55" t="str">
        <f t="shared" si="36"/>
        <v/>
      </c>
      <c r="AD71" s="1">
        <f t="shared" si="35"/>
        <v>1</v>
      </c>
      <c r="AE71" s="1">
        <f t="shared" si="35"/>
        <v>1</v>
      </c>
      <c r="AF71" s="1">
        <f t="shared" si="35"/>
        <v>1</v>
      </c>
      <c r="AG71" s="1">
        <f t="shared" si="35"/>
        <v>1</v>
      </c>
      <c r="AH71" s="1">
        <f t="shared" si="35"/>
        <v>1</v>
      </c>
      <c r="AI71" s="1">
        <f t="shared" si="35"/>
        <v>1</v>
      </c>
      <c r="AJ71" s="1">
        <f t="shared" si="35"/>
        <v>1</v>
      </c>
      <c r="AK71" s="1">
        <f t="shared" si="35"/>
        <v>1</v>
      </c>
      <c r="AL71" s="1">
        <f t="shared" si="35"/>
        <v>1</v>
      </c>
      <c r="AM71" s="1">
        <f t="shared" si="35"/>
        <v>1</v>
      </c>
      <c r="AN71" s="1">
        <f t="shared" si="35"/>
        <v>1</v>
      </c>
      <c r="AO71" s="1">
        <f t="shared" si="35"/>
        <v>1</v>
      </c>
      <c r="AP71" s="1">
        <f t="shared" si="35"/>
        <v>1</v>
      </c>
      <c r="AQ71" s="1">
        <f t="shared" si="35"/>
        <v>1</v>
      </c>
      <c r="AR71" s="1">
        <f t="shared" si="35"/>
        <v>1</v>
      </c>
      <c r="AS71" s="1">
        <f t="shared" si="35"/>
        <v>1</v>
      </c>
      <c r="AT71" s="1">
        <f t="shared" si="34"/>
        <v>1</v>
      </c>
      <c r="AU71" s="1">
        <f t="shared" si="34"/>
        <v>1</v>
      </c>
      <c r="AV71" s="1">
        <f t="shared" si="34"/>
        <v>1</v>
      </c>
      <c r="BA71" s="1" t="str">
        <f t="shared" si="37"/>
        <v/>
      </c>
      <c r="BB71" s="1" t="str">
        <f t="shared" si="37"/>
        <v/>
      </c>
      <c r="BC71" s="1" t="str">
        <f t="shared" si="37"/>
        <v/>
      </c>
      <c r="BD71" s="1" t="str">
        <f t="shared" si="37"/>
        <v/>
      </c>
      <c r="BE71" s="1" t="str">
        <f t="shared" si="37"/>
        <v/>
      </c>
      <c r="BF71" s="1" t="str">
        <f t="shared" si="37"/>
        <v/>
      </c>
      <c r="BG71" s="1" t="str">
        <f t="shared" si="37"/>
        <v/>
      </c>
      <c r="BH71" s="1" t="str">
        <f t="shared" si="37"/>
        <v/>
      </c>
      <c r="BI71" s="1" t="str">
        <f t="shared" si="37"/>
        <v/>
      </c>
      <c r="BJ71" s="1" t="str">
        <f t="shared" si="37"/>
        <v/>
      </c>
    </row>
    <row r="72" spans="1:62" hidden="1" x14ac:dyDescent="0.2">
      <c r="A72" s="50"/>
      <c r="B72" s="50" t="str">
        <f t="shared" si="10"/>
        <v/>
      </c>
      <c r="C72" s="53"/>
      <c r="D72" s="53"/>
      <c r="E72" s="53"/>
      <c r="F72" s="54" t="str">
        <f>IF('תנאי סף'!AN72&lt;&gt;1,"",'תנאי סף'!F72)</f>
        <v/>
      </c>
      <c r="G72" s="429" t="str">
        <f t="shared" ca="1" si="11"/>
        <v/>
      </c>
      <c r="H72" s="51" t="str">
        <f t="shared" ca="1" si="12"/>
        <v/>
      </c>
      <c r="I72" s="51" t="str">
        <f t="shared" ca="1" si="13"/>
        <v/>
      </c>
      <c r="J72" s="51" t="str">
        <f t="shared" ca="1" si="14"/>
        <v/>
      </c>
      <c r="K72" s="51" t="str">
        <f t="shared" ca="1" si="15"/>
        <v/>
      </c>
      <c r="L72" s="51" t="str">
        <f t="shared" ca="1" si="16"/>
        <v/>
      </c>
      <c r="M72" s="51" t="str">
        <f t="shared" ca="1" si="17"/>
        <v/>
      </c>
      <c r="N72" s="51" t="str">
        <f t="shared" ca="1" si="18"/>
        <v/>
      </c>
      <c r="O72" s="51" t="str">
        <f t="shared" ca="1" si="19"/>
        <v/>
      </c>
      <c r="P72" s="51" t="str">
        <f t="shared" ca="1" si="20"/>
        <v/>
      </c>
      <c r="Q72" s="51" t="str">
        <f t="shared" ca="1" si="21"/>
        <v/>
      </c>
      <c r="R72" s="51" t="str">
        <f t="shared" ca="1" si="22"/>
        <v/>
      </c>
      <c r="S72" s="51" t="str">
        <f t="shared" ca="1" si="23"/>
        <v/>
      </c>
      <c r="T72" s="51" t="str">
        <f t="shared" ca="1" si="24"/>
        <v/>
      </c>
      <c r="U72" s="51" t="str">
        <f t="shared" ca="1" si="25"/>
        <v/>
      </c>
      <c r="V72" s="51" t="str">
        <f t="shared" ca="1" si="26"/>
        <v/>
      </c>
      <c r="W72" s="51" t="str">
        <f t="shared" ca="1" si="27"/>
        <v/>
      </c>
      <c r="X72" s="51" t="str">
        <f t="shared" ca="1" si="28"/>
        <v/>
      </c>
      <c r="Y72" s="51" t="str">
        <f t="shared" ca="1" si="29"/>
        <v/>
      </c>
      <c r="AA72" s="1">
        <f t="shared" si="30"/>
        <v>1</v>
      </c>
      <c r="AB72" s="55" t="str">
        <f t="shared" si="36"/>
        <v/>
      </c>
      <c r="AC72" s="55" t="str">
        <f t="shared" si="36"/>
        <v/>
      </c>
      <c r="AD72" s="1">
        <f t="shared" si="35"/>
        <v>1</v>
      </c>
      <c r="AE72" s="1">
        <f t="shared" si="35"/>
        <v>1</v>
      </c>
      <c r="AF72" s="1">
        <f t="shared" si="35"/>
        <v>1</v>
      </c>
      <c r="AG72" s="1">
        <f t="shared" si="35"/>
        <v>1</v>
      </c>
      <c r="AH72" s="1">
        <f t="shared" si="35"/>
        <v>1</v>
      </c>
      <c r="AI72" s="1">
        <f t="shared" si="35"/>
        <v>1</v>
      </c>
      <c r="AJ72" s="1">
        <f t="shared" si="35"/>
        <v>1</v>
      </c>
      <c r="AK72" s="1">
        <f t="shared" si="35"/>
        <v>1</v>
      </c>
      <c r="AL72" s="1">
        <f t="shared" si="35"/>
        <v>1</v>
      </c>
      <c r="AM72" s="1">
        <f t="shared" si="35"/>
        <v>1</v>
      </c>
      <c r="AN72" s="1">
        <f t="shared" si="35"/>
        <v>1</v>
      </c>
      <c r="AO72" s="1">
        <f t="shared" si="35"/>
        <v>1</v>
      </c>
      <c r="AP72" s="1">
        <f t="shared" si="35"/>
        <v>1</v>
      </c>
      <c r="AQ72" s="1">
        <f t="shared" si="35"/>
        <v>1</v>
      </c>
      <c r="AR72" s="1">
        <f t="shared" si="35"/>
        <v>1</v>
      </c>
      <c r="AS72" s="1">
        <f t="shared" si="35"/>
        <v>1</v>
      </c>
      <c r="AT72" s="1">
        <f t="shared" si="34"/>
        <v>1</v>
      </c>
      <c r="AU72" s="1">
        <f t="shared" si="34"/>
        <v>1</v>
      </c>
      <c r="AV72" s="1">
        <f t="shared" si="34"/>
        <v>1</v>
      </c>
      <c r="BA72" s="1" t="str">
        <f t="shared" si="37"/>
        <v/>
      </c>
      <c r="BB72" s="1" t="str">
        <f t="shared" si="37"/>
        <v/>
      </c>
      <c r="BC72" s="1" t="str">
        <f t="shared" si="37"/>
        <v/>
      </c>
      <c r="BD72" s="1" t="str">
        <f t="shared" si="37"/>
        <v/>
      </c>
      <c r="BE72" s="1" t="str">
        <f t="shared" si="37"/>
        <v/>
      </c>
      <c r="BF72" s="1" t="str">
        <f t="shared" si="37"/>
        <v/>
      </c>
      <c r="BG72" s="1" t="str">
        <f t="shared" si="37"/>
        <v/>
      </c>
      <c r="BH72" s="1" t="str">
        <f t="shared" si="37"/>
        <v/>
      </c>
      <c r="BI72" s="1" t="str">
        <f t="shared" si="37"/>
        <v/>
      </c>
      <c r="BJ72" s="1" t="str">
        <f t="shared" si="37"/>
        <v/>
      </c>
    </row>
    <row r="73" spans="1:62" hidden="1" x14ac:dyDescent="0.2">
      <c r="A73" s="50"/>
      <c r="B73" s="50" t="str">
        <f t="shared" si="10"/>
        <v/>
      </c>
      <c r="C73" s="53"/>
      <c r="D73" s="53"/>
      <c r="E73" s="53"/>
      <c r="F73" s="54" t="str">
        <f>IF('תנאי סף'!AN73&lt;&gt;1,"",'תנאי סף'!F73)</f>
        <v/>
      </c>
      <c r="G73" s="429" t="str">
        <f t="shared" ca="1" si="11"/>
        <v/>
      </c>
      <c r="H73" s="51" t="str">
        <f t="shared" ca="1" si="12"/>
        <v/>
      </c>
      <c r="I73" s="51" t="str">
        <f t="shared" ca="1" si="13"/>
        <v/>
      </c>
      <c r="J73" s="51" t="str">
        <f t="shared" ca="1" si="14"/>
        <v/>
      </c>
      <c r="K73" s="51" t="str">
        <f t="shared" ca="1" si="15"/>
        <v/>
      </c>
      <c r="L73" s="51" t="str">
        <f t="shared" ca="1" si="16"/>
        <v/>
      </c>
      <c r="M73" s="51" t="str">
        <f t="shared" ca="1" si="17"/>
        <v/>
      </c>
      <c r="N73" s="51" t="str">
        <f t="shared" ca="1" si="18"/>
        <v/>
      </c>
      <c r="O73" s="51" t="str">
        <f t="shared" ca="1" si="19"/>
        <v/>
      </c>
      <c r="P73" s="51" t="str">
        <f t="shared" ca="1" si="20"/>
        <v/>
      </c>
      <c r="Q73" s="51" t="str">
        <f t="shared" ca="1" si="21"/>
        <v/>
      </c>
      <c r="R73" s="51" t="str">
        <f t="shared" ca="1" si="22"/>
        <v/>
      </c>
      <c r="S73" s="51" t="str">
        <f t="shared" ca="1" si="23"/>
        <v/>
      </c>
      <c r="T73" s="51" t="str">
        <f t="shared" ca="1" si="24"/>
        <v/>
      </c>
      <c r="U73" s="51" t="str">
        <f t="shared" ca="1" si="25"/>
        <v/>
      </c>
      <c r="V73" s="51" t="str">
        <f t="shared" ca="1" si="26"/>
        <v/>
      </c>
      <c r="W73" s="51" t="str">
        <f t="shared" ca="1" si="27"/>
        <v/>
      </c>
      <c r="X73" s="51" t="str">
        <f t="shared" ca="1" si="28"/>
        <v/>
      </c>
      <c r="Y73" s="51" t="str">
        <f t="shared" ca="1" si="29"/>
        <v/>
      </c>
      <c r="AA73" s="1">
        <f t="shared" si="30"/>
        <v>1</v>
      </c>
      <c r="AB73" s="55" t="str">
        <f t="shared" si="36"/>
        <v/>
      </c>
      <c r="AC73" s="55" t="str">
        <f t="shared" si="36"/>
        <v/>
      </c>
      <c r="AD73" s="1">
        <f t="shared" si="35"/>
        <v>1</v>
      </c>
      <c r="AE73" s="1">
        <f t="shared" si="35"/>
        <v>1</v>
      </c>
      <c r="AF73" s="1">
        <f t="shared" si="35"/>
        <v>1</v>
      </c>
      <c r="AG73" s="1">
        <f t="shared" si="35"/>
        <v>1</v>
      </c>
      <c r="AH73" s="1">
        <f t="shared" si="35"/>
        <v>1</v>
      </c>
      <c r="AI73" s="1">
        <f t="shared" si="35"/>
        <v>1</v>
      </c>
      <c r="AJ73" s="1">
        <f t="shared" si="35"/>
        <v>1</v>
      </c>
      <c r="AK73" s="1">
        <f t="shared" si="35"/>
        <v>1</v>
      </c>
      <c r="AL73" s="1">
        <f t="shared" si="35"/>
        <v>1</v>
      </c>
      <c r="AM73" s="1">
        <f t="shared" si="35"/>
        <v>1</v>
      </c>
      <c r="AN73" s="1">
        <f t="shared" si="35"/>
        <v>1</v>
      </c>
      <c r="AO73" s="1">
        <f t="shared" si="35"/>
        <v>1</v>
      </c>
      <c r="AP73" s="1">
        <f t="shared" si="35"/>
        <v>1</v>
      </c>
      <c r="AQ73" s="1">
        <f t="shared" si="35"/>
        <v>1</v>
      </c>
      <c r="AR73" s="1">
        <f t="shared" si="35"/>
        <v>1</v>
      </c>
      <c r="AS73" s="1">
        <f t="shared" si="35"/>
        <v>1</v>
      </c>
      <c r="AT73" s="1">
        <f t="shared" si="34"/>
        <v>1</v>
      </c>
      <c r="AU73" s="1">
        <f t="shared" si="34"/>
        <v>1</v>
      </c>
      <c r="AV73" s="1">
        <f t="shared" si="34"/>
        <v>1</v>
      </c>
      <c r="BA73" s="1" t="str">
        <f t="shared" si="37"/>
        <v/>
      </c>
      <c r="BB73" s="1" t="str">
        <f t="shared" si="37"/>
        <v/>
      </c>
      <c r="BC73" s="1" t="str">
        <f t="shared" si="37"/>
        <v/>
      </c>
      <c r="BD73" s="1" t="str">
        <f t="shared" si="37"/>
        <v/>
      </c>
      <c r="BE73" s="1" t="str">
        <f t="shared" si="37"/>
        <v/>
      </c>
      <c r="BF73" s="1" t="str">
        <f t="shared" si="37"/>
        <v/>
      </c>
      <c r="BG73" s="1" t="str">
        <f t="shared" si="37"/>
        <v/>
      </c>
      <c r="BH73" s="1" t="str">
        <f t="shared" si="37"/>
        <v/>
      </c>
      <c r="BI73" s="1" t="str">
        <f t="shared" si="37"/>
        <v/>
      </c>
      <c r="BJ73" s="1" t="str">
        <f t="shared" si="37"/>
        <v/>
      </c>
    </row>
    <row r="74" spans="1:62" hidden="1" x14ac:dyDescent="0.2">
      <c r="A74" s="50"/>
      <c r="B74" s="50" t="str">
        <f t="shared" si="10"/>
        <v/>
      </c>
      <c r="C74" s="53"/>
      <c r="D74" s="53"/>
      <c r="E74" s="53"/>
      <c r="F74" s="54" t="str">
        <f>IF('תנאי סף'!AN74&lt;&gt;1,"",'תנאי סף'!F74)</f>
        <v/>
      </c>
      <c r="G74" s="429" t="str">
        <f t="shared" ca="1" si="11"/>
        <v/>
      </c>
      <c r="H74" s="51" t="str">
        <f t="shared" ca="1" si="12"/>
        <v/>
      </c>
      <c r="I74" s="51" t="str">
        <f t="shared" ca="1" si="13"/>
        <v/>
      </c>
      <c r="J74" s="51" t="str">
        <f t="shared" ca="1" si="14"/>
        <v/>
      </c>
      <c r="K74" s="51" t="str">
        <f t="shared" ca="1" si="15"/>
        <v/>
      </c>
      <c r="L74" s="51" t="str">
        <f t="shared" ca="1" si="16"/>
        <v/>
      </c>
      <c r="M74" s="51" t="str">
        <f t="shared" ca="1" si="17"/>
        <v/>
      </c>
      <c r="N74" s="51" t="str">
        <f t="shared" ca="1" si="18"/>
        <v/>
      </c>
      <c r="O74" s="51" t="str">
        <f t="shared" ca="1" si="19"/>
        <v/>
      </c>
      <c r="P74" s="51" t="str">
        <f t="shared" ca="1" si="20"/>
        <v/>
      </c>
      <c r="Q74" s="51" t="str">
        <f t="shared" ca="1" si="21"/>
        <v/>
      </c>
      <c r="R74" s="51" t="str">
        <f t="shared" ca="1" si="22"/>
        <v/>
      </c>
      <c r="S74" s="51" t="str">
        <f t="shared" ca="1" si="23"/>
        <v/>
      </c>
      <c r="T74" s="51" t="str">
        <f t="shared" ca="1" si="24"/>
        <v/>
      </c>
      <c r="U74" s="51" t="str">
        <f t="shared" ca="1" si="25"/>
        <v/>
      </c>
      <c r="V74" s="51" t="str">
        <f t="shared" ca="1" si="26"/>
        <v/>
      </c>
      <c r="W74" s="51" t="str">
        <f t="shared" ca="1" si="27"/>
        <v/>
      </c>
      <c r="X74" s="51" t="str">
        <f t="shared" ca="1" si="28"/>
        <v/>
      </c>
      <c r="Y74" s="51" t="str">
        <f t="shared" ca="1" si="29"/>
        <v/>
      </c>
      <c r="AA74" s="1">
        <f t="shared" si="30"/>
        <v>1</v>
      </c>
      <c r="AB74" s="55" t="str">
        <f t="shared" si="36"/>
        <v/>
      </c>
      <c r="AC74" s="55" t="str">
        <f t="shared" si="36"/>
        <v/>
      </c>
      <c r="AD74" s="1">
        <f t="shared" si="35"/>
        <v>1</v>
      </c>
      <c r="AE74" s="1">
        <f t="shared" si="35"/>
        <v>1</v>
      </c>
      <c r="AF74" s="1">
        <f t="shared" si="35"/>
        <v>1</v>
      </c>
      <c r="AG74" s="1">
        <f t="shared" si="35"/>
        <v>1</v>
      </c>
      <c r="AH74" s="1">
        <f t="shared" si="35"/>
        <v>1</v>
      </c>
      <c r="AI74" s="1">
        <f t="shared" si="35"/>
        <v>1</v>
      </c>
      <c r="AJ74" s="1">
        <f t="shared" si="35"/>
        <v>1</v>
      </c>
      <c r="AK74" s="1">
        <f t="shared" si="35"/>
        <v>1</v>
      </c>
      <c r="AL74" s="1">
        <f t="shared" si="35"/>
        <v>1</v>
      </c>
      <c r="AM74" s="1">
        <f t="shared" si="35"/>
        <v>1</v>
      </c>
      <c r="AN74" s="1">
        <f t="shared" si="35"/>
        <v>1</v>
      </c>
      <c r="AO74" s="1">
        <f t="shared" si="35"/>
        <v>1</v>
      </c>
      <c r="AP74" s="1">
        <f t="shared" si="35"/>
        <v>1</v>
      </c>
      <c r="AQ74" s="1">
        <f t="shared" si="35"/>
        <v>1</v>
      </c>
      <c r="AR74" s="1">
        <f t="shared" si="35"/>
        <v>1</v>
      </c>
      <c r="AS74" s="1">
        <f t="shared" si="35"/>
        <v>1</v>
      </c>
      <c r="AT74" s="1">
        <f t="shared" si="34"/>
        <v>1</v>
      </c>
      <c r="AU74" s="1">
        <f t="shared" si="34"/>
        <v>1</v>
      </c>
      <c r="AV74" s="1">
        <f t="shared" si="34"/>
        <v>1</v>
      </c>
      <c r="BA74" s="1" t="str">
        <f t="shared" si="37"/>
        <v/>
      </c>
      <c r="BB74" s="1" t="str">
        <f t="shared" si="37"/>
        <v/>
      </c>
      <c r="BC74" s="1" t="str">
        <f t="shared" si="37"/>
        <v/>
      </c>
      <c r="BD74" s="1" t="str">
        <f t="shared" si="37"/>
        <v/>
      </c>
      <c r="BE74" s="1" t="str">
        <f t="shared" si="37"/>
        <v/>
      </c>
      <c r="BF74" s="1" t="str">
        <f t="shared" si="37"/>
        <v/>
      </c>
      <c r="BG74" s="1" t="str">
        <f t="shared" si="37"/>
        <v/>
      </c>
      <c r="BH74" s="1" t="str">
        <f t="shared" si="37"/>
        <v/>
      </c>
      <c r="BI74" s="1" t="str">
        <f t="shared" si="37"/>
        <v/>
      </c>
      <c r="BJ74" s="1" t="str">
        <f t="shared" si="37"/>
        <v/>
      </c>
    </row>
    <row r="75" spans="1:62" hidden="1" x14ac:dyDescent="0.2">
      <c r="A75" s="50"/>
      <c r="B75" s="50" t="str">
        <f t="shared" si="10"/>
        <v/>
      </c>
      <c r="C75" s="53"/>
      <c r="D75" s="53"/>
      <c r="E75" s="53"/>
      <c r="F75" s="54" t="str">
        <f>IF('תנאי סף'!AN75&lt;&gt;1,"",'תנאי סף'!F75)</f>
        <v/>
      </c>
      <c r="G75" s="429" t="str">
        <f t="shared" ca="1" si="11"/>
        <v/>
      </c>
      <c r="H75" s="51" t="str">
        <f t="shared" ca="1" si="12"/>
        <v/>
      </c>
      <c r="I75" s="51" t="str">
        <f t="shared" ca="1" si="13"/>
        <v/>
      </c>
      <c r="J75" s="51" t="str">
        <f t="shared" ca="1" si="14"/>
        <v/>
      </c>
      <c r="K75" s="51" t="str">
        <f t="shared" ca="1" si="15"/>
        <v/>
      </c>
      <c r="L75" s="51" t="str">
        <f t="shared" ca="1" si="16"/>
        <v/>
      </c>
      <c r="M75" s="51" t="str">
        <f t="shared" ca="1" si="17"/>
        <v/>
      </c>
      <c r="N75" s="51" t="str">
        <f t="shared" ca="1" si="18"/>
        <v/>
      </c>
      <c r="O75" s="51" t="str">
        <f t="shared" ca="1" si="19"/>
        <v/>
      </c>
      <c r="P75" s="51" t="str">
        <f t="shared" ca="1" si="20"/>
        <v/>
      </c>
      <c r="Q75" s="51" t="str">
        <f t="shared" ca="1" si="21"/>
        <v/>
      </c>
      <c r="R75" s="51" t="str">
        <f t="shared" ca="1" si="22"/>
        <v/>
      </c>
      <c r="S75" s="51" t="str">
        <f t="shared" ca="1" si="23"/>
        <v/>
      </c>
      <c r="T75" s="51" t="str">
        <f t="shared" ca="1" si="24"/>
        <v/>
      </c>
      <c r="U75" s="51" t="str">
        <f t="shared" ca="1" si="25"/>
        <v/>
      </c>
      <c r="V75" s="51" t="str">
        <f t="shared" ca="1" si="26"/>
        <v/>
      </c>
      <c r="W75" s="51" t="str">
        <f t="shared" ca="1" si="27"/>
        <v/>
      </c>
      <c r="X75" s="51" t="str">
        <f t="shared" ca="1" si="28"/>
        <v/>
      </c>
      <c r="Y75" s="51" t="str">
        <f t="shared" ca="1" si="29"/>
        <v/>
      </c>
      <c r="AA75" s="1">
        <f t="shared" si="30"/>
        <v>1</v>
      </c>
      <c r="AB75" s="55" t="str">
        <f t="shared" si="36"/>
        <v/>
      </c>
      <c r="AC75" s="55" t="str">
        <f t="shared" si="36"/>
        <v/>
      </c>
      <c r="AD75" s="1">
        <f t="shared" si="35"/>
        <v>1</v>
      </c>
      <c r="AE75" s="1">
        <f t="shared" si="35"/>
        <v>1</v>
      </c>
      <c r="AF75" s="1">
        <f t="shared" si="35"/>
        <v>1</v>
      </c>
      <c r="AG75" s="1">
        <f t="shared" si="35"/>
        <v>1</v>
      </c>
      <c r="AH75" s="1">
        <f t="shared" si="35"/>
        <v>1</v>
      </c>
      <c r="AI75" s="1">
        <f t="shared" si="35"/>
        <v>1</v>
      </c>
      <c r="AJ75" s="1">
        <f t="shared" si="35"/>
        <v>1</v>
      </c>
      <c r="AK75" s="1">
        <f t="shared" si="35"/>
        <v>1</v>
      </c>
      <c r="AL75" s="1">
        <f t="shared" si="35"/>
        <v>1</v>
      </c>
      <c r="AM75" s="1">
        <f t="shared" si="35"/>
        <v>1</v>
      </c>
      <c r="AN75" s="1">
        <f t="shared" si="35"/>
        <v>1</v>
      </c>
      <c r="AO75" s="1">
        <f t="shared" si="35"/>
        <v>1</v>
      </c>
      <c r="AP75" s="1">
        <f t="shared" si="35"/>
        <v>1</v>
      </c>
      <c r="AQ75" s="1">
        <f t="shared" si="35"/>
        <v>1</v>
      </c>
      <c r="AR75" s="1">
        <f t="shared" si="35"/>
        <v>1</v>
      </c>
      <c r="AS75" s="1">
        <f t="shared" si="35"/>
        <v>1</v>
      </c>
      <c r="AT75" s="1">
        <f t="shared" si="34"/>
        <v>1</v>
      </c>
      <c r="AU75" s="1">
        <f t="shared" si="34"/>
        <v>1</v>
      </c>
      <c r="AV75" s="1">
        <f t="shared" si="34"/>
        <v>1</v>
      </c>
      <c r="BA75" s="1" t="str">
        <f t="shared" si="37"/>
        <v/>
      </c>
      <c r="BB75" s="1" t="str">
        <f t="shared" si="37"/>
        <v/>
      </c>
      <c r="BC75" s="1" t="str">
        <f t="shared" si="37"/>
        <v/>
      </c>
      <c r="BD75" s="1" t="str">
        <f t="shared" si="37"/>
        <v/>
      </c>
      <c r="BE75" s="1" t="str">
        <f t="shared" si="37"/>
        <v/>
      </c>
      <c r="BF75" s="1" t="str">
        <f t="shared" si="37"/>
        <v/>
      </c>
      <c r="BG75" s="1" t="str">
        <f t="shared" si="37"/>
        <v/>
      </c>
      <c r="BH75" s="1" t="str">
        <f t="shared" si="37"/>
        <v/>
      </c>
      <c r="BI75" s="1" t="str">
        <f t="shared" si="37"/>
        <v/>
      </c>
      <c r="BJ75" s="1" t="str">
        <f t="shared" si="37"/>
        <v/>
      </c>
    </row>
    <row r="76" spans="1:62" hidden="1" x14ac:dyDescent="0.2">
      <c r="A76" s="50"/>
      <c r="B76" s="50" t="str">
        <f t="shared" si="10"/>
        <v/>
      </c>
      <c r="C76" s="53"/>
      <c r="D76" s="53"/>
      <c r="E76" s="53"/>
      <c r="F76" s="54" t="str">
        <f>IF('תנאי סף'!AN76&lt;&gt;1,"",'תנאי סף'!F76)</f>
        <v/>
      </c>
      <c r="G76" s="429" t="str">
        <f t="shared" ca="1" si="11"/>
        <v/>
      </c>
      <c r="H76" s="51" t="str">
        <f t="shared" ca="1" si="12"/>
        <v/>
      </c>
      <c r="I76" s="51" t="str">
        <f t="shared" ca="1" si="13"/>
        <v/>
      </c>
      <c r="J76" s="51" t="str">
        <f t="shared" ca="1" si="14"/>
        <v/>
      </c>
      <c r="K76" s="51" t="str">
        <f t="shared" ca="1" si="15"/>
        <v/>
      </c>
      <c r="L76" s="51" t="str">
        <f t="shared" ca="1" si="16"/>
        <v/>
      </c>
      <c r="M76" s="51" t="str">
        <f t="shared" ca="1" si="17"/>
        <v/>
      </c>
      <c r="N76" s="51" t="str">
        <f t="shared" ca="1" si="18"/>
        <v/>
      </c>
      <c r="O76" s="51" t="str">
        <f t="shared" ca="1" si="19"/>
        <v/>
      </c>
      <c r="P76" s="51" t="str">
        <f t="shared" ca="1" si="20"/>
        <v/>
      </c>
      <c r="Q76" s="51" t="str">
        <f t="shared" ca="1" si="21"/>
        <v/>
      </c>
      <c r="R76" s="51" t="str">
        <f t="shared" ca="1" si="22"/>
        <v/>
      </c>
      <c r="S76" s="51" t="str">
        <f t="shared" ca="1" si="23"/>
        <v/>
      </c>
      <c r="T76" s="51" t="str">
        <f t="shared" ca="1" si="24"/>
        <v/>
      </c>
      <c r="U76" s="51" t="str">
        <f t="shared" ca="1" si="25"/>
        <v/>
      </c>
      <c r="V76" s="51" t="str">
        <f t="shared" ca="1" si="26"/>
        <v/>
      </c>
      <c r="W76" s="51" t="str">
        <f t="shared" ca="1" si="27"/>
        <v/>
      </c>
      <c r="X76" s="51" t="str">
        <f t="shared" ca="1" si="28"/>
        <v/>
      </c>
      <c r="Y76" s="51" t="str">
        <f t="shared" ca="1" si="29"/>
        <v/>
      </c>
      <c r="AA76" s="1">
        <f t="shared" si="30"/>
        <v>1</v>
      </c>
      <c r="AB76" s="55" t="str">
        <f t="shared" si="36"/>
        <v/>
      </c>
      <c r="AC76" s="55" t="str">
        <f t="shared" si="36"/>
        <v/>
      </c>
      <c r="AD76" s="1">
        <f t="shared" si="35"/>
        <v>1</v>
      </c>
      <c r="AE76" s="1">
        <f t="shared" si="35"/>
        <v>1</v>
      </c>
      <c r="AF76" s="1">
        <f t="shared" si="35"/>
        <v>1</v>
      </c>
      <c r="AG76" s="1">
        <f t="shared" si="35"/>
        <v>1</v>
      </c>
      <c r="AH76" s="1">
        <f t="shared" si="35"/>
        <v>1</v>
      </c>
      <c r="AI76" s="1">
        <f t="shared" si="35"/>
        <v>1</v>
      </c>
      <c r="AJ76" s="1">
        <f t="shared" si="35"/>
        <v>1</v>
      </c>
      <c r="AK76" s="1">
        <f t="shared" si="35"/>
        <v>1</v>
      </c>
      <c r="AL76" s="1">
        <f t="shared" si="35"/>
        <v>1</v>
      </c>
      <c r="AM76" s="1">
        <f t="shared" si="35"/>
        <v>1</v>
      </c>
      <c r="AN76" s="1">
        <f t="shared" si="35"/>
        <v>1</v>
      </c>
      <c r="AO76" s="1">
        <f t="shared" si="35"/>
        <v>1</v>
      </c>
      <c r="AP76" s="1">
        <f t="shared" si="35"/>
        <v>1</v>
      </c>
      <c r="AQ76" s="1">
        <f t="shared" si="35"/>
        <v>1</v>
      </c>
      <c r="AR76" s="1">
        <f t="shared" si="35"/>
        <v>1</v>
      </c>
      <c r="AS76" s="1">
        <f t="shared" si="35"/>
        <v>1</v>
      </c>
      <c r="AT76" s="1">
        <f t="shared" si="34"/>
        <v>1</v>
      </c>
      <c r="AU76" s="1">
        <f t="shared" si="34"/>
        <v>1</v>
      </c>
      <c r="AV76" s="1">
        <f t="shared" si="34"/>
        <v>1</v>
      </c>
      <c r="BA76" s="1" t="str">
        <f t="shared" si="37"/>
        <v/>
      </c>
      <c r="BB76" s="1" t="str">
        <f t="shared" si="37"/>
        <v/>
      </c>
      <c r="BC76" s="1" t="str">
        <f t="shared" si="37"/>
        <v/>
      </c>
      <c r="BD76" s="1" t="str">
        <f t="shared" si="37"/>
        <v/>
      </c>
      <c r="BE76" s="1" t="str">
        <f t="shared" si="37"/>
        <v/>
      </c>
      <c r="BF76" s="1" t="str">
        <f t="shared" si="37"/>
        <v/>
      </c>
      <c r="BG76" s="1" t="str">
        <f t="shared" si="37"/>
        <v/>
      </c>
      <c r="BH76" s="1" t="str">
        <f t="shared" si="37"/>
        <v/>
      </c>
      <c r="BI76" s="1" t="str">
        <f t="shared" si="37"/>
        <v/>
      </c>
      <c r="BJ76" s="1" t="str">
        <f t="shared" si="37"/>
        <v/>
      </c>
    </row>
    <row r="77" spans="1:62" hidden="1" x14ac:dyDescent="0.2">
      <c r="A77" s="50"/>
      <c r="B77" s="50" t="str">
        <f t="shared" si="10"/>
        <v/>
      </c>
      <c r="C77" s="53"/>
      <c r="D77" s="53"/>
      <c r="E77" s="53"/>
      <c r="F77" s="54" t="str">
        <f>IF('תנאי סף'!AN77&lt;&gt;1,"",'תנאי סף'!F77)</f>
        <v/>
      </c>
      <c r="G77" s="429" t="str">
        <f t="shared" ca="1" si="11"/>
        <v/>
      </c>
      <c r="H77" s="51" t="str">
        <f t="shared" ca="1" si="12"/>
        <v/>
      </c>
      <c r="I77" s="51" t="str">
        <f t="shared" ca="1" si="13"/>
        <v/>
      </c>
      <c r="J77" s="51" t="str">
        <f t="shared" ca="1" si="14"/>
        <v/>
      </c>
      <c r="K77" s="51" t="str">
        <f t="shared" ca="1" si="15"/>
        <v/>
      </c>
      <c r="L77" s="51" t="str">
        <f t="shared" ca="1" si="16"/>
        <v/>
      </c>
      <c r="M77" s="51" t="str">
        <f t="shared" ca="1" si="17"/>
        <v/>
      </c>
      <c r="N77" s="51" t="str">
        <f t="shared" ca="1" si="18"/>
        <v/>
      </c>
      <c r="O77" s="51" t="str">
        <f t="shared" ca="1" si="19"/>
        <v/>
      </c>
      <c r="P77" s="51" t="str">
        <f t="shared" ca="1" si="20"/>
        <v/>
      </c>
      <c r="Q77" s="51" t="str">
        <f t="shared" ca="1" si="21"/>
        <v/>
      </c>
      <c r="R77" s="51" t="str">
        <f t="shared" ca="1" si="22"/>
        <v/>
      </c>
      <c r="S77" s="51" t="str">
        <f t="shared" ca="1" si="23"/>
        <v/>
      </c>
      <c r="T77" s="51" t="str">
        <f t="shared" ca="1" si="24"/>
        <v/>
      </c>
      <c r="U77" s="51" t="str">
        <f t="shared" ca="1" si="25"/>
        <v/>
      </c>
      <c r="V77" s="51" t="str">
        <f t="shared" ca="1" si="26"/>
        <v/>
      </c>
      <c r="W77" s="51" t="str">
        <f t="shared" ca="1" si="27"/>
        <v/>
      </c>
      <c r="X77" s="51" t="str">
        <f t="shared" ca="1" si="28"/>
        <v/>
      </c>
      <c r="Y77" s="51" t="str">
        <f t="shared" ca="1" si="29"/>
        <v/>
      </c>
      <c r="AA77" s="1">
        <f t="shared" si="30"/>
        <v>1</v>
      </c>
      <c r="AB77" s="55" t="str">
        <f t="shared" si="36"/>
        <v/>
      </c>
      <c r="AC77" s="55" t="str">
        <f t="shared" si="36"/>
        <v/>
      </c>
      <c r="AD77" s="1">
        <f t="shared" si="35"/>
        <v>1</v>
      </c>
      <c r="AE77" s="1">
        <f t="shared" si="35"/>
        <v>1</v>
      </c>
      <c r="AF77" s="1">
        <f t="shared" si="35"/>
        <v>1</v>
      </c>
      <c r="AG77" s="1">
        <f t="shared" si="35"/>
        <v>1</v>
      </c>
      <c r="AH77" s="1">
        <f t="shared" si="35"/>
        <v>1</v>
      </c>
      <c r="AI77" s="1">
        <f t="shared" si="35"/>
        <v>1</v>
      </c>
      <c r="AJ77" s="1">
        <f t="shared" si="35"/>
        <v>1</v>
      </c>
      <c r="AK77" s="1">
        <f t="shared" si="35"/>
        <v>1</v>
      </c>
      <c r="AL77" s="1">
        <f t="shared" si="35"/>
        <v>1</v>
      </c>
      <c r="AM77" s="1">
        <f t="shared" si="35"/>
        <v>1</v>
      </c>
      <c r="AN77" s="1">
        <f t="shared" si="35"/>
        <v>1</v>
      </c>
      <c r="AO77" s="1">
        <f t="shared" si="35"/>
        <v>1</v>
      </c>
      <c r="AP77" s="1">
        <f t="shared" si="35"/>
        <v>1</v>
      </c>
      <c r="AQ77" s="1">
        <f t="shared" si="35"/>
        <v>1</v>
      </c>
      <c r="AR77" s="1">
        <f t="shared" si="35"/>
        <v>1</v>
      </c>
      <c r="AS77" s="1">
        <f t="shared" ref="AS77:AV130" si="38">IF(V$30="",1,IF(V77="",0,IF(V$30=$AE$1,IF(ISNA(MATCH(V77,$AB$30:$AC$30,0)),0,1),IF(V$30=$AF$1,IF(IFERROR(V77*1,"bad")="bad",0,1),IF(V$30=$AG$1,IF(IFERROR(IF(V77=TRUNC(V77),1,"bad"),"bad")="bad",0,1),IF(V$30=$AH$1,IF(AND(IF(IFERROR(V77*1,"bad")="bad",0,1)=1,V77&gt;=0),1,0),IF(V$30=$AI$1,IF(AND(IF(IFERROR(IF(V77=TRUNC(V77),1,"bad"),"bad")="bad",0,1)=1,V77&gt;=0),1,0),IF(V$30=$AJ$1,IF(AND(IF(IFERROR(V77*1,"bad")="bad",0,1)=1,V77&gt;0),1,0),IF(V$30=$AK$1,IF(AND(IF(IFERROR(IF(V77=TRUNC(V77),1,"bad"),"bad")="bad",0,1)=1,V77&gt;0),1,0),IF(V$30=$AL$1,1,IF(V$30=$AM$1,IF(IFERROR(HLOOKUP(V77,$AE$4:$AN$4,1,0),"bad")="bad",0,1),0)))))))))))</f>
        <v>1</v>
      </c>
      <c r="AT77" s="1">
        <f t="shared" si="34"/>
        <v>1</v>
      </c>
      <c r="AU77" s="1">
        <f t="shared" si="34"/>
        <v>1</v>
      </c>
      <c r="AV77" s="1">
        <f t="shared" si="34"/>
        <v>1</v>
      </c>
      <c r="BA77" s="1" t="str">
        <f t="shared" si="37"/>
        <v/>
      </c>
      <c r="BB77" s="1" t="str">
        <f t="shared" si="37"/>
        <v/>
      </c>
      <c r="BC77" s="1" t="str">
        <f t="shared" si="37"/>
        <v/>
      </c>
      <c r="BD77" s="1" t="str">
        <f t="shared" si="37"/>
        <v/>
      </c>
      <c r="BE77" s="1" t="str">
        <f t="shared" si="37"/>
        <v/>
      </c>
      <c r="BF77" s="1" t="str">
        <f t="shared" si="37"/>
        <v/>
      </c>
      <c r="BG77" s="1" t="str">
        <f t="shared" si="37"/>
        <v/>
      </c>
      <c r="BH77" s="1" t="str">
        <f t="shared" si="37"/>
        <v/>
      </c>
      <c r="BI77" s="1" t="str">
        <f t="shared" si="37"/>
        <v/>
      </c>
      <c r="BJ77" s="1" t="str">
        <f t="shared" si="37"/>
        <v/>
      </c>
    </row>
    <row r="78" spans="1:62" hidden="1" x14ac:dyDescent="0.2">
      <c r="A78" s="50"/>
      <c r="B78" s="50" t="str">
        <f t="shared" si="10"/>
        <v/>
      </c>
      <c r="C78" s="53"/>
      <c r="D78" s="53"/>
      <c r="E78" s="53"/>
      <c r="F78" s="54" t="str">
        <f>IF('תנאי סף'!AN78&lt;&gt;1,"",'תנאי סף'!F78)</f>
        <v/>
      </c>
      <c r="G78" s="429" t="str">
        <f t="shared" ca="1" si="11"/>
        <v/>
      </c>
      <c r="H78" s="51" t="str">
        <f t="shared" ca="1" si="12"/>
        <v/>
      </c>
      <c r="I78" s="51" t="str">
        <f t="shared" ca="1" si="13"/>
        <v/>
      </c>
      <c r="J78" s="51" t="str">
        <f t="shared" ca="1" si="14"/>
        <v/>
      </c>
      <c r="K78" s="51" t="str">
        <f t="shared" ca="1" si="15"/>
        <v/>
      </c>
      <c r="L78" s="51" t="str">
        <f t="shared" ca="1" si="16"/>
        <v/>
      </c>
      <c r="M78" s="51" t="str">
        <f t="shared" ca="1" si="17"/>
        <v/>
      </c>
      <c r="N78" s="51" t="str">
        <f t="shared" ca="1" si="18"/>
        <v/>
      </c>
      <c r="O78" s="51" t="str">
        <f t="shared" ca="1" si="19"/>
        <v/>
      </c>
      <c r="P78" s="51" t="str">
        <f t="shared" ca="1" si="20"/>
        <v/>
      </c>
      <c r="Q78" s="51" t="str">
        <f t="shared" ca="1" si="21"/>
        <v/>
      </c>
      <c r="R78" s="51" t="str">
        <f t="shared" ca="1" si="22"/>
        <v/>
      </c>
      <c r="S78" s="51" t="str">
        <f t="shared" ca="1" si="23"/>
        <v/>
      </c>
      <c r="T78" s="51" t="str">
        <f t="shared" ca="1" si="24"/>
        <v/>
      </c>
      <c r="U78" s="51" t="str">
        <f t="shared" ca="1" si="25"/>
        <v/>
      </c>
      <c r="V78" s="51" t="str">
        <f t="shared" ca="1" si="26"/>
        <v/>
      </c>
      <c r="W78" s="51" t="str">
        <f t="shared" ca="1" si="27"/>
        <v/>
      </c>
      <c r="X78" s="51" t="str">
        <f t="shared" ca="1" si="28"/>
        <v/>
      </c>
      <c r="Y78" s="51" t="str">
        <f t="shared" ca="1" si="29"/>
        <v/>
      </c>
      <c r="AA78" s="1">
        <f t="shared" si="30"/>
        <v>1</v>
      </c>
      <c r="AB78" s="55" t="str">
        <f t="shared" si="36"/>
        <v/>
      </c>
      <c r="AC78" s="55" t="str">
        <f t="shared" si="36"/>
        <v/>
      </c>
      <c r="AD78" s="1">
        <f t="shared" ref="AD78:AR94" si="39">IF(G$30="",1,IF(G78="",0,IF(G$30=$AE$1,IF(ISNA(MATCH(G78,$AB$30:$AC$30,0)),0,1),IF(G$30=$AF$1,IF(IFERROR(G78*1,"bad")="bad",0,1),IF(G$30=$AG$1,IF(IFERROR(IF(G78=TRUNC(G78),1,"bad"),"bad")="bad",0,1),IF(G$30=$AH$1,IF(AND(IF(IFERROR(G78*1,"bad")="bad",0,1)=1,G78&gt;=0),1,0),IF(G$30=$AI$1,IF(AND(IF(IFERROR(IF(G78=TRUNC(G78),1,"bad"),"bad")="bad",0,1)=1,G78&gt;=0),1,0),IF(G$30=$AJ$1,IF(AND(IF(IFERROR(G78*1,"bad")="bad",0,1)=1,G78&gt;0),1,0),IF(G$30=$AK$1,IF(AND(IF(IFERROR(IF(G78=TRUNC(G78),1,"bad"),"bad")="bad",0,1)=1,G78&gt;0),1,0),IF(G$30=$AL$1,1,IF(G$30=$AM$1,IF(IFERROR(HLOOKUP(G78,$AE$4:$AN$4,1,0),"bad")="bad",0,1),0)))))))))))</f>
        <v>1</v>
      </c>
      <c r="AE78" s="1">
        <f t="shared" si="39"/>
        <v>1</v>
      </c>
      <c r="AF78" s="1">
        <f t="shared" si="39"/>
        <v>1</v>
      </c>
      <c r="AG78" s="1">
        <f t="shared" si="39"/>
        <v>1</v>
      </c>
      <c r="AH78" s="1">
        <f t="shared" si="39"/>
        <v>1</v>
      </c>
      <c r="AI78" s="1">
        <f t="shared" si="39"/>
        <v>1</v>
      </c>
      <c r="AJ78" s="1">
        <f t="shared" si="39"/>
        <v>1</v>
      </c>
      <c r="AK78" s="1">
        <f t="shared" si="39"/>
        <v>1</v>
      </c>
      <c r="AL78" s="1">
        <f t="shared" si="39"/>
        <v>1</v>
      </c>
      <c r="AM78" s="1">
        <f t="shared" si="39"/>
        <v>1</v>
      </c>
      <c r="AN78" s="1">
        <f t="shared" si="39"/>
        <v>1</v>
      </c>
      <c r="AO78" s="1">
        <f t="shared" si="39"/>
        <v>1</v>
      </c>
      <c r="AP78" s="1">
        <f t="shared" si="39"/>
        <v>1</v>
      </c>
      <c r="AQ78" s="1">
        <f t="shared" si="39"/>
        <v>1</v>
      </c>
      <c r="AR78" s="1">
        <f t="shared" si="39"/>
        <v>1</v>
      </c>
      <c r="AS78" s="1">
        <f t="shared" si="38"/>
        <v>1</v>
      </c>
      <c r="AT78" s="1">
        <f t="shared" si="34"/>
        <v>1</v>
      </c>
      <c r="AU78" s="1">
        <f t="shared" si="34"/>
        <v>1</v>
      </c>
      <c r="AV78" s="1">
        <f t="shared" si="34"/>
        <v>1</v>
      </c>
      <c r="BA78" s="1" t="str">
        <f t="shared" si="37"/>
        <v/>
      </c>
      <c r="BB78" s="1" t="str">
        <f t="shared" si="37"/>
        <v/>
      </c>
      <c r="BC78" s="1" t="str">
        <f t="shared" si="37"/>
        <v/>
      </c>
      <c r="BD78" s="1" t="str">
        <f t="shared" si="37"/>
        <v/>
      </c>
      <c r="BE78" s="1" t="str">
        <f t="shared" si="37"/>
        <v/>
      </c>
      <c r="BF78" s="1" t="str">
        <f t="shared" si="37"/>
        <v/>
      </c>
      <c r="BG78" s="1" t="str">
        <f t="shared" si="37"/>
        <v/>
      </c>
      <c r="BH78" s="1" t="str">
        <f t="shared" si="37"/>
        <v/>
      </c>
      <c r="BI78" s="1" t="str">
        <f t="shared" si="37"/>
        <v/>
      </c>
      <c r="BJ78" s="1" t="str">
        <f t="shared" si="37"/>
        <v/>
      </c>
    </row>
    <row r="79" spans="1:62" hidden="1" x14ac:dyDescent="0.2">
      <c r="A79" s="50"/>
      <c r="B79" s="50" t="str">
        <f t="shared" si="10"/>
        <v/>
      </c>
      <c r="C79" s="53"/>
      <c r="D79" s="53"/>
      <c r="E79" s="53"/>
      <c r="F79" s="54" t="str">
        <f>IF('תנאי סף'!AN79&lt;&gt;1,"",'תנאי סף'!F79)</f>
        <v/>
      </c>
      <c r="G79" s="429" t="str">
        <f t="shared" ca="1" si="11"/>
        <v/>
      </c>
      <c r="H79" s="51" t="str">
        <f t="shared" ca="1" si="12"/>
        <v/>
      </c>
      <c r="I79" s="51" t="str">
        <f t="shared" ca="1" si="13"/>
        <v/>
      </c>
      <c r="J79" s="51" t="str">
        <f t="shared" ca="1" si="14"/>
        <v/>
      </c>
      <c r="K79" s="51" t="str">
        <f t="shared" ca="1" si="15"/>
        <v/>
      </c>
      <c r="L79" s="51" t="str">
        <f t="shared" ca="1" si="16"/>
        <v/>
      </c>
      <c r="M79" s="51" t="str">
        <f t="shared" ca="1" si="17"/>
        <v/>
      </c>
      <c r="N79" s="51" t="str">
        <f t="shared" ca="1" si="18"/>
        <v/>
      </c>
      <c r="O79" s="51" t="str">
        <f t="shared" ca="1" si="19"/>
        <v/>
      </c>
      <c r="P79" s="51" t="str">
        <f t="shared" ca="1" si="20"/>
        <v/>
      </c>
      <c r="Q79" s="51" t="str">
        <f t="shared" ca="1" si="21"/>
        <v/>
      </c>
      <c r="R79" s="51" t="str">
        <f t="shared" ca="1" si="22"/>
        <v/>
      </c>
      <c r="S79" s="51" t="str">
        <f t="shared" ca="1" si="23"/>
        <v/>
      </c>
      <c r="T79" s="51" t="str">
        <f t="shared" ca="1" si="24"/>
        <v/>
      </c>
      <c r="U79" s="51" t="str">
        <f t="shared" ca="1" si="25"/>
        <v/>
      </c>
      <c r="V79" s="51" t="str">
        <f t="shared" ca="1" si="26"/>
        <v/>
      </c>
      <c r="W79" s="51" t="str">
        <f t="shared" ca="1" si="27"/>
        <v/>
      </c>
      <c r="X79" s="51" t="str">
        <f t="shared" ca="1" si="28"/>
        <v/>
      </c>
      <c r="Y79" s="51" t="str">
        <f t="shared" ca="1" si="29"/>
        <v/>
      </c>
      <c r="AA79" s="1">
        <f t="shared" si="30"/>
        <v>1</v>
      </c>
      <c r="AB79" s="55" t="str">
        <f t="shared" si="36"/>
        <v/>
      </c>
      <c r="AC79" s="55" t="str">
        <f t="shared" si="36"/>
        <v/>
      </c>
      <c r="AD79" s="1">
        <f t="shared" si="39"/>
        <v>1</v>
      </c>
      <c r="AE79" s="1">
        <f t="shared" si="39"/>
        <v>1</v>
      </c>
      <c r="AF79" s="1">
        <f t="shared" si="39"/>
        <v>1</v>
      </c>
      <c r="AG79" s="1">
        <f t="shared" si="39"/>
        <v>1</v>
      </c>
      <c r="AH79" s="1">
        <f t="shared" si="39"/>
        <v>1</v>
      </c>
      <c r="AI79" s="1">
        <f t="shared" si="39"/>
        <v>1</v>
      </c>
      <c r="AJ79" s="1">
        <f t="shared" si="39"/>
        <v>1</v>
      </c>
      <c r="AK79" s="1">
        <f t="shared" si="39"/>
        <v>1</v>
      </c>
      <c r="AL79" s="1">
        <f t="shared" si="39"/>
        <v>1</v>
      </c>
      <c r="AM79" s="1">
        <f t="shared" si="39"/>
        <v>1</v>
      </c>
      <c r="AN79" s="1">
        <f t="shared" si="39"/>
        <v>1</v>
      </c>
      <c r="AO79" s="1">
        <f t="shared" si="39"/>
        <v>1</v>
      </c>
      <c r="AP79" s="1">
        <f t="shared" si="39"/>
        <v>1</v>
      </c>
      <c r="AQ79" s="1">
        <f t="shared" si="39"/>
        <v>1</v>
      </c>
      <c r="AR79" s="1">
        <f t="shared" si="39"/>
        <v>1</v>
      </c>
      <c r="AS79" s="1">
        <f t="shared" si="38"/>
        <v>1</v>
      </c>
      <c r="AT79" s="1">
        <f t="shared" si="34"/>
        <v>1</v>
      </c>
      <c r="AU79" s="1">
        <f t="shared" si="34"/>
        <v>1</v>
      </c>
      <c r="AV79" s="1">
        <f t="shared" si="34"/>
        <v>1</v>
      </c>
      <c r="BA79" s="1" t="str">
        <f t="shared" si="37"/>
        <v/>
      </c>
      <c r="BB79" s="1" t="str">
        <f t="shared" si="37"/>
        <v/>
      </c>
      <c r="BC79" s="1" t="str">
        <f t="shared" si="37"/>
        <v/>
      </c>
      <c r="BD79" s="1" t="str">
        <f t="shared" si="37"/>
        <v/>
      </c>
      <c r="BE79" s="1" t="str">
        <f t="shared" si="37"/>
        <v/>
      </c>
      <c r="BF79" s="1" t="str">
        <f t="shared" si="37"/>
        <v/>
      </c>
      <c r="BG79" s="1" t="str">
        <f t="shared" si="37"/>
        <v/>
      </c>
      <c r="BH79" s="1" t="str">
        <f t="shared" si="37"/>
        <v/>
      </c>
      <c r="BI79" s="1" t="str">
        <f t="shared" si="37"/>
        <v/>
      </c>
      <c r="BJ79" s="1" t="str">
        <f t="shared" si="37"/>
        <v/>
      </c>
    </row>
    <row r="80" spans="1:62" hidden="1" x14ac:dyDescent="0.2">
      <c r="A80" s="50"/>
      <c r="B80" s="50" t="str">
        <f t="shared" si="10"/>
        <v/>
      </c>
      <c r="C80" s="53"/>
      <c r="D80" s="53"/>
      <c r="E80" s="53"/>
      <c r="F80" s="54" t="str">
        <f>IF('תנאי סף'!AN80&lt;&gt;1,"",'תנאי סף'!F80)</f>
        <v/>
      </c>
      <c r="G80" s="429" t="str">
        <f t="shared" ca="1" si="11"/>
        <v/>
      </c>
      <c r="H80" s="51" t="str">
        <f t="shared" ca="1" si="12"/>
        <v/>
      </c>
      <c r="I80" s="51" t="str">
        <f t="shared" ca="1" si="13"/>
        <v/>
      </c>
      <c r="J80" s="51" t="str">
        <f t="shared" ca="1" si="14"/>
        <v/>
      </c>
      <c r="K80" s="51" t="str">
        <f t="shared" ca="1" si="15"/>
        <v/>
      </c>
      <c r="L80" s="51" t="str">
        <f t="shared" ca="1" si="16"/>
        <v/>
      </c>
      <c r="M80" s="51" t="str">
        <f t="shared" ca="1" si="17"/>
        <v/>
      </c>
      <c r="N80" s="51" t="str">
        <f t="shared" ca="1" si="18"/>
        <v/>
      </c>
      <c r="O80" s="51" t="str">
        <f t="shared" ca="1" si="19"/>
        <v/>
      </c>
      <c r="P80" s="51" t="str">
        <f t="shared" ca="1" si="20"/>
        <v/>
      </c>
      <c r="Q80" s="51" t="str">
        <f t="shared" ca="1" si="21"/>
        <v/>
      </c>
      <c r="R80" s="51" t="str">
        <f t="shared" ca="1" si="22"/>
        <v/>
      </c>
      <c r="S80" s="51" t="str">
        <f t="shared" ca="1" si="23"/>
        <v/>
      </c>
      <c r="T80" s="51" t="str">
        <f t="shared" ca="1" si="24"/>
        <v/>
      </c>
      <c r="U80" s="51" t="str">
        <f t="shared" ca="1" si="25"/>
        <v/>
      </c>
      <c r="V80" s="51" t="str">
        <f t="shared" ca="1" si="26"/>
        <v/>
      </c>
      <c r="W80" s="51" t="str">
        <f t="shared" ca="1" si="27"/>
        <v/>
      </c>
      <c r="X80" s="51" t="str">
        <f t="shared" ca="1" si="28"/>
        <v/>
      </c>
      <c r="Y80" s="51" t="str">
        <f t="shared" ca="1" si="29"/>
        <v/>
      </c>
      <c r="AA80" s="1">
        <f t="shared" si="30"/>
        <v>1</v>
      </c>
      <c r="AB80" s="55" t="str">
        <f t="shared" si="36"/>
        <v/>
      </c>
      <c r="AC80" s="55" t="str">
        <f t="shared" si="36"/>
        <v/>
      </c>
      <c r="AD80" s="1">
        <f t="shared" si="39"/>
        <v>1</v>
      </c>
      <c r="AE80" s="1">
        <f t="shared" si="39"/>
        <v>1</v>
      </c>
      <c r="AF80" s="1">
        <f t="shared" si="39"/>
        <v>1</v>
      </c>
      <c r="AG80" s="1">
        <f t="shared" si="39"/>
        <v>1</v>
      </c>
      <c r="AH80" s="1">
        <f t="shared" si="39"/>
        <v>1</v>
      </c>
      <c r="AI80" s="1">
        <f t="shared" si="39"/>
        <v>1</v>
      </c>
      <c r="AJ80" s="1">
        <f t="shared" si="39"/>
        <v>1</v>
      </c>
      <c r="AK80" s="1">
        <f t="shared" si="39"/>
        <v>1</v>
      </c>
      <c r="AL80" s="1">
        <f t="shared" si="39"/>
        <v>1</v>
      </c>
      <c r="AM80" s="1">
        <f t="shared" si="39"/>
        <v>1</v>
      </c>
      <c r="AN80" s="1">
        <f t="shared" si="39"/>
        <v>1</v>
      </c>
      <c r="AO80" s="1">
        <f t="shared" si="39"/>
        <v>1</v>
      </c>
      <c r="AP80" s="1">
        <f t="shared" si="39"/>
        <v>1</v>
      </c>
      <c r="AQ80" s="1">
        <f t="shared" si="39"/>
        <v>1</v>
      </c>
      <c r="AR80" s="1">
        <f t="shared" si="39"/>
        <v>1</v>
      </c>
      <c r="AS80" s="1">
        <f t="shared" si="38"/>
        <v>1</v>
      </c>
      <c r="AT80" s="1">
        <f t="shared" si="34"/>
        <v>1</v>
      </c>
      <c r="AU80" s="1">
        <f t="shared" si="34"/>
        <v>1</v>
      </c>
      <c r="AV80" s="1">
        <f t="shared" si="34"/>
        <v>1</v>
      </c>
      <c r="BA80" s="1" t="str">
        <f t="shared" si="37"/>
        <v/>
      </c>
      <c r="BB80" s="1" t="str">
        <f t="shared" si="37"/>
        <v/>
      </c>
      <c r="BC80" s="1" t="str">
        <f t="shared" si="37"/>
        <v/>
      </c>
      <c r="BD80" s="1" t="str">
        <f t="shared" si="37"/>
        <v/>
      </c>
      <c r="BE80" s="1" t="str">
        <f t="shared" si="37"/>
        <v/>
      </c>
      <c r="BF80" s="1" t="str">
        <f t="shared" si="37"/>
        <v/>
      </c>
      <c r="BG80" s="1" t="str">
        <f t="shared" si="37"/>
        <v/>
      </c>
      <c r="BH80" s="1" t="str">
        <f t="shared" si="37"/>
        <v/>
      </c>
      <c r="BI80" s="1" t="str">
        <f t="shared" si="37"/>
        <v/>
      </c>
      <c r="BJ80" s="1" t="str">
        <f t="shared" si="37"/>
        <v/>
      </c>
    </row>
    <row r="81" spans="1:62" hidden="1" x14ac:dyDescent="0.2">
      <c r="A81" s="50"/>
      <c r="B81" s="50" t="str">
        <f t="shared" si="10"/>
        <v/>
      </c>
      <c r="C81" s="53"/>
      <c r="D81" s="53"/>
      <c r="E81" s="53"/>
      <c r="F81" s="54" t="str">
        <f>IF('תנאי סף'!AN81&lt;&gt;1,"",'תנאי סף'!F81)</f>
        <v/>
      </c>
      <c r="G81" s="429" t="str">
        <f t="shared" ca="1" si="11"/>
        <v/>
      </c>
      <c r="H81" s="51" t="str">
        <f t="shared" ca="1" si="12"/>
        <v/>
      </c>
      <c r="I81" s="51" t="str">
        <f t="shared" ca="1" si="13"/>
        <v/>
      </c>
      <c r="J81" s="51" t="str">
        <f t="shared" ca="1" si="14"/>
        <v/>
      </c>
      <c r="K81" s="51" t="str">
        <f t="shared" ca="1" si="15"/>
        <v/>
      </c>
      <c r="L81" s="51" t="str">
        <f t="shared" ca="1" si="16"/>
        <v/>
      </c>
      <c r="M81" s="51" t="str">
        <f t="shared" ca="1" si="17"/>
        <v/>
      </c>
      <c r="N81" s="51" t="str">
        <f t="shared" ca="1" si="18"/>
        <v/>
      </c>
      <c r="O81" s="51" t="str">
        <f t="shared" ca="1" si="19"/>
        <v/>
      </c>
      <c r="P81" s="51" t="str">
        <f t="shared" ca="1" si="20"/>
        <v/>
      </c>
      <c r="Q81" s="51" t="str">
        <f t="shared" ca="1" si="21"/>
        <v/>
      </c>
      <c r="R81" s="51" t="str">
        <f t="shared" ca="1" si="22"/>
        <v/>
      </c>
      <c r="S81" s="51" t="str">
        <f t="shared" ca="1" si="23"/>
        <v/>
      </c>
      <c r="T81" s="51" t="str">
        <f t="shared" ca="1" si="24"/>
        <v/>
      </c>
      <c r="U81" s="51" t="str">
        <f t="shared" ca="1" si="25"/>
        <v/>
      </c>
      <c r="V81" s="51" t="str">
        <f t="shared" ca="1" si="26"/>
        <v/>
      </c>
      <c r="W81" s="51" t="str">
        <f t="shared" ca="1" si="27"/>
        <v/>
      </c>
      <c r="X81" s="51" t="str">
        <f t="shared" ca="1" si="28"/>
        <v/>
      </c>
      <c r="Y81" s="51" t="str">
        <f t="shared" ca="1" si="29"/>
        <v/>
      </c>
      <c r="AA81" s="1">
        <f t="shared" si="30"/>
        <v>1</v>
      </c>
      <c r="AB81" s="55" t="str">
        <f t="shared" si="36"/>
        <v/>
      </c>
      <c r="AC81" s="55" t="str">
        <f t="shared" si="36"/>
        <v/>
      </c>
      <c r="AD81" s="1">
        <f t="shared" si="39"/>
        <v>1</v>
      </c>
      <c r="AE81" s="1">
        <f t="shared" si="39"/>
        <v>1</v>
      </c>
      <c r="AF81" s="1">
        <f t="shared" si="39"/>
        <v>1</v>
      </c>
      <c r="AG81" s="1">
        <f t="shared" si="39"/>
        <v>1</v>
      </c>
      <c r="AH81" s="1">
        <f t="shared" si="39"/>
        <v>1</v>
      </c>
      <c r="AI81" s="1">
        <f t="shared" si="39"/>
        <v>1</v>
      </c>
      <c r="AJ81" s="1">
        <f t="shared" si="39"/>
        <v>1</v>
      </c>
      <c r="AK81" s="1">
        <f t="shared" si="39"/>
        <v>1</v>
      </c>
      <c r="AL81" s="1">
        <f t="shared" si="39"/>
        <v>1</v>
      </c>
      <c r="AM81" s="1">
        <f t="shared" si="39"/>
        <v>1</v>
      </c>
      <c r="AN81" s="1">
        <f t="shared" si="39"/>
        <v>1</v>
      </c>
      <c r="AO81" s="1">
        <f t="shared" si="39"/>
        <v>1</v>
      </c>
      <c r="AP81" s="1">
        <f t="shared" si="39"/>
        <v>1</v>
      </c>
      <c r="AQ81" s="1">
        <f t="shared" si="39"/>
        <v>1</v>
      </c>
      <c r="AR81" s="1">
        <f t="shared" si="39"/>
        <v>1</v>
      </c>
      <c r="AS81" s="1">
        <f t="shared" si="38"/>
        <v>1</v>
      </c>
      <c r="AT81" s="1">
        <f t="shared" si="34"/>
        <v>1</v>
      </c>
      <c r="AU81" s="1">
        <f t="shared" si="34"/>
        <v>1</v>
      </c>
      <c r="AV81" s="1">
        <f t="shared" si="34"/>
        <v>1</v>
      </c>
      <c r="BA81" s="1" t="str">
        <f t="shared" si="37"/>
        <v/>
      </c>
      <c r="BB81" s="1" t="str">
        <f t="shared" si="37"/>
        <v/>
      </c>
      <c r="BC81" s="1" t="str">
        <f t="shared" si="37"/>
        <v/>
      </c>
      <c r="BD81" s="1" t="str">
        <f t="shared" si="37"/>
        <v/>
      </c>
      <c r="BE81" s="1" t="str">
        <f t="shared" si="37"/>
        <v/>
      </c>
      <c r="BF81" s="1" t="str">
        <f t="shared" si="37"/>
        <v/>
      </c>
      <c r="BG81" s="1" t="str">
        <f t="shared" si="37"/>
        <v/>
      </c>
      <c r="BH81" s="1" t="str">
        <f t="shared" si="37"/>
        <v/>
      </c>
      <c r="BI81" s="1" t="str">
        <f t="shared" si="37"/>
        <v/>
      </c>
      <c r="BJ81" s="1" t="str">
        <f t="shared" si="37"/>
        <v/>
      </c>
    </row>
    <row r="82" spans="1:62" hidden="1" x14ac:dyDescent="0.2">
      <c r="A82" s="50"/>
      <c r="B82" s="50" t="str">
        <f t="shared" si="10"/>
        <v/>
      </c>
      <c r="C82" s="53"/>
      <c r="D82" s="53"/>
      <c r="E82" s="53"/>
      <c r="F82" s="54" t="str">
        <f>IF('תנאי סף'!AN82&lt;&gt;1,"",'תנאי סף'!F82)</f>
        <v/>
      </c>
      <c r="G82" s="429" t="str">
        <f t="shared" ca="1" si="11"/>
        <v/>
      </c>
      <c r="H82" s="51" t="str">
        <f t="shared" ca="1" si="12"/>
        <v/>
      </c>
      <c r="I82" s="51" t="str">
        <f t="shared" ca="1" si="13"/>
        <v/>
      </c>
      <c r="J82" s="51" t="str">
        <f t="shared" ca="1" si="14"/>
        <v/>
      </c>
      <c r="K82" s="51" t="str">
        <f t="shared" ca="1" si="15"/>
        <v/>
      </c>
      <c r="L82" s="51" t="str">
        <f t="shared" ca="1" si="16"/>
        <v/>
      </c>
      <c r="M82" s="51" t="str">
        <f t="shared" ca="1" si="17"/>
        <v/>
      </c>
      <c r="N82" s="51" t="str">
        <f t="shared" ca="1" si="18"/>
        <v/>
      </c>
      <c r="O82" s="51" t="str">
        <f t="shared" ca="1" si="19"/>
        <v/>
      </c>
      <c r="P82" s="51" t="str">
        <f t="shared" ca="1" si="20"/>
        <v/>
      </c>
      <c r="Q82" s="51" t="str">
        <f t="shared" ca="1" si="21"/>
        <v/>
      </c>
      <c r="R82" s="51" t="str">
        <f t="shared" ca="1" si="22"/>
        <v/>
      </c>
      <c r="S82" s="51" t="str">
        <f t="shared" ca="1" si="23"/>
        <v/>
      </c>
      <c r="T82" s="51" t="str">
        <f t="shared" ca="1" si="24"/>
        <v/>
      </c>
      <c r="U82" s="51" t="str">
        <f t="shared" ca="1" si="25"/>
        <v/>
      </c>
      <c r="V82" s="51" t="str">
        <f t="shared" ca="1" si="26"/>
        <v/>
      </c>
      <c r="W82" s="51" t="str">
        <f t="shared" ca="1" si="27"/>
        <v/>
      </c>
      <c r="X82" s="51" t="str">
        <f t="shared" ca="1" si="28"/>
        <v/>
      </c>
      <c r="Y82" s="51" t="str">
        <f t="shared" ca="1" si="29"/>
        <v/>
      </c>
      <c r="AA82" s="1">
        <f t="shared" si="30"/>
        <v>1</v>
      </c>
      <c r="AB82" s="55" t="str">
        <f t="shared" si="36"/>
        <v/>
      </c>
      <c r="AC82" s="55" t="str">
        <f t="shared" si="36"/>
        <v/>
      </c>
      <c r="AD82" s="1">
        <f t="shared" si="39"/>
        <v>1</v>
      </c>
      <c r="AE82" s="1">
        <f t="shared" si="39"/>
        <v>1</v>
      </c>
      <c r="AF82" s="1">
        <f t="shared" si="39"/>
        <v>1</v>
      </c>
      <c r="AG82" s="1">
        <f t="shared" si="39"/>
        <v>1</v>
      </c>
      <c r="AH82" s="1">
        <f t="shared" si="39"/>
        <v>1</v>
      </c>
      <c r="AI82" s="1">
        <f t="shared" si="39"/>
        <v>1</v>
      </c>
      <c r="AJ82" s="1">
        <f t="shared" si="39"/>
        <v>1</v>
      </c>
      <c r="AK82" s="1">
        <f t="shared" si="39"/>
        <v>1</v>
      </c>
      <c r="AL82" s="1">
        <f t="shared" si="39"/>
        <v>1</v>
      </c>
      <c r="AM82" s="1">
        <f t="shared" si="39"/>
        <v>1</v>
      </c>
      <c r="AN82" s="1">
        <f t="shared" si="39"/>
        <v>1</v>
      </c>
      <c r="AO82" s="1">
        <f t="shared" si="39"/>
        <v>1</v>
      </c>
      <c r="AP82" s="1">
        <f t="shared" si="39"/>
        <v>1</v>
      </c>
      <c r="AQ82" s="1">
        <f t="shared" si="39"/>
        <v>1</v>
      </c>
      <c r="AR82" s="1">
        <f t="shared" si="39"/>
        <v>1</v>
      </c>
      <c r="AS82" s="1">
        <f t="shared" si="38"/>
        <v>1</v>
      </c>
      <c r="AT82" s="1">
        <f t="shared" si="34"/>
        <v>1</v>
      </c>
      <c r="AU82" s="1">
        <f t="shared" si="34"/>
        <v>1</v>
      </c>
      <c r="AV82" s="1">
        <f t="shared" si="34"/>
        <v>1</v>
      </c>
      <c r="BA82" s="1" t="str">
        <f t="shared" si="37"/>
        <v/>
      </c>
      <c r="BB82" s="1" t="str">
        <f t="shared" si="37"/>
        <v/>
      </c>
      <c r="BC82" s="1" t="str">
        <f t="shared" si="37"/>
        <v/>
      </c>
      <c r="BD82" s="1" t="str">
        <f t="shared" si="37"/>
        <v/>
      </c>
      <c r="BE82" s="1" t="str">
        <f t="shared" si="37"/>
        <v/>
      </c>
      <c r="BF82" s="1" t="str">
        <f t="shared" si="37"/>
        <v/>
      </c>
      <c r="BG82" s="1" t="str">
        <f t="shared" si="37"/>
        <v/>
      </c>
      <c r="BH82" s="1" t="str">
        <f t="shared" si="37"/>
        <v/>
      </c>
      <c r="BI82" s="1" t="str">
        <f t="shared" si="37"/>
        <v/>
      </c>
      <c r="BJ82" s="1" t="str">
        <f t="shared" si="37"/>
        <v/>
      </c>
    </row>
    <row r="83" spans="1:62" hidden="1" x14ac:dyDescent="0.2">
      <c r="A83" s="50"/>
      <c r="B83" s="50" t="str">
        <f t="shared" si="10"/>
        <v/>
      </c>
      <c r="C83" s="53"/>
      <c r="D83" s="53"/>
      <c r="E83" s="53"/>
      <c r="F83" s="54" t="str">
        <f>IF('תנאי סף'!AN83&lt;&gt;1,"",'תנאי סף'!F83)</f>
        <v/>
      </c>
      <c r="G83" s="429" t="str">
        <f t="shared" ca="1" si="11"/>
        <v/>
      </c>
      <c r="H83" s="51" t="str">
        <f t="shared" ca="1" si="12"/>
        <v/>
      </c>
      <c r="I83" s="51" t="str">
        <f t="shared" ca="1" si="13"/>
        <v/>
      </c>
      <c r="J83" s="51" t="str">
        <f t="shared" ca="1" si="14"/>
        <v/>
      </c>
      <c r="K83" s="51" t="str">
        <f t="shared" ca="1" si="15"/>
        <v/>
      </c>
      <c r="L83" s="51" t="str">
        <f t="shared" ca="1" si="16"/>
        <v/>
      </c>
      <c r="M83" s="51" t="str">
        <f t="shared" ca="1" si="17"/>
        <v/>
      </c>
      <c r="N83" s="51" t="str">
        <f t="shared" ca="1" si="18"/>
        <v/>
      </c>
      <c r="O83" s="51" t="str">
        <f t="shared" ca="1" si="19"/>
        <v/>
      </c>
      <c r="P83" s="51" t="str">
        <f t="shared" ca="1" si="20"/>
        <v/>
      </c>
      <c r="Q83" s="51" t="str">
        <f t="shared" ca="1" si="21"/>
        <v/>
      </c>
      <c r="R83" s="51" t="str">
        <f t="shared" ca="1" si="22"/>
        <v/>
      </c>
      <c r="S83" s="51" t="str">
        <f t="shared" ca="1" si="23"/>
        <v/>
      </c>
      <c r="T83" s="51" t="str">
        <f t="shared" ca="1" si="24"/>
        <v/>
      </c>
      <c r="U83" s="51" t="str">
        <f t="shared" ca="1" si="25"/>
        <v/>
      </c>
      <c r="V83" s="51" t="str">
        <f t="shared" ca="1" si="26"/>
        <v/>
      </c>
      <c r="W83" s="51" t="str">
        <f t="shared" ca="1" si="27"/>
        <v/>
      </c>
      <c r="X83" s="51" t="str">
        <f t="shared" ca="1" si="28"/>
        <v/>
      </c>
      <c r="Y83" s="51" t="str">
        <f t="shared" ca="1" si="29"/>
        <v/>
      </c>
      <c r="AA83" s="1">
        <f t="shared" si="30"/>
        <v>1</v>
      </c>
      <c r="AB83" s="55" t="str">
        <f t="shared" si="36"/>
        <v/>
      </c>
      <c r="AC83" s="55" t="str">
        <f t="shared" si="36"/>
        <v/>
      </c>
      <c r="AD83" s="1">
        <f t="shared" si="39"/>
        <v>1</v>
      </c>
      <c r="AE83" s="1">
        <f t="shared" si="39"/>
        <v>1</v>
      </c>
      <c r="AF83" s="1">
        <f t="shared" si="39"/>
        <v>1</v>
      </c>
      <c r="AG83" s="1">
        <f t="shared" si="39"/>
        <v>1</v>
      </c>
      <c r="AH83" s="1">
        <f t="shared" si="39"/>
        <v>1</v>
      </c>
      <c r="AI83" s="1">
        <f t="shared" si="39"/>
        <v>1</v>
      </c>
      <c r="AJ83" s="1">
        <f t="shared" si="39"/>
        <v>1</v>
      </c>
      <c r="AK83" s="1">
        <f t="shared" si="39"/>
        <v>1</v>
      </c>
      <c r="AL83" s="1">
        <f t="shared" si="39"/>
        <v>1</v>
      </c>
      <c r="AM83" s="1">
        <f t="shared" si="39"/>
        <v>1</v>
      </c>
      <c r="AN83" s="1">
        <f t="shared" si="39"/>
        <v>1</v>
      </c>
      <c r="AO83" s="1">
        <f t="shared" si="39"/>
        <v>1</v>
      </c>
      <c r="AP83" s="1">
        <f t="shared" si="39"/>
        <v>1</v>
      </c>
      <c r="AQ83" s="1">
        <f t="shared" si="39"/>
        <v>1</v>
      </c>
      <c r="AR83" s="1">
        <f t="shared" si="39"/>
        <v>1</v>
      </c>
      <c r="AS83" s="1">
        <f t="shared" si="38"/>
        <v>1</v>
      </c>
      <c r="AT83" s="1">
        <f t="shared" si="34"/>
        <v>1</v>
      </c>
      <c r="AU83" s="1">
        <f t="shared" si="34"/>
        <v>1</v>
      </c>
      <c r="AV83" s="1">
        <f t="shared" si="34"/>
        <v>1</v>
      </c>
      <c r="BA83" s="1" t="str">
        <f t="shared" si="37"/>
        <v/>
      </c>
      <c r="BB83" s="1" t="str">
        <f t="shared" si="37"/>
        <v/>
      </c>
      <c r="BC83" s="1" t="str">
        <f t="shared" si="37"/>
        <v/>
      </c>
      <c r="BD83" s="1" t="str">
        <f t="shared" si="37"/>
        <v/>
      </c>
      <c r="BE83" s="1" t="str">
        <f t="shared" si="37"/>
        <v/>
      </c>
      <c r="BF83" s="1" t="str">
        <f t="shared" si="37"/>
        <v/>
      </c>
      <c r="BG83" s="1" t="str">
        <f t="shared" si="37"/>
        <v/>
      </c>
      <c r="BH83" s="1" t="str">
        <f t="shared" si="37"/>
        <v/>
      </c>
      <c r="BI83" s="1" t="str">
        <f t="shared" si="37"/>
        <v/>
      </c>
      <c r="BJ83" s="1" t="str">
        <f t="shared" si="37"/>
        <v/>
      </c>
    </row>
    <row r="84" spans="1:62" hidden="1" x14ac:dyDescent="0.2">
      <c r="A84" s="50"/>
      <c r="B84" s="50" t="str">
        <f t="shared" si="10"/>
        <v/>
      </c>
      <c r="C84" s="53"/>
      <c r="D84" s="53"/>
      <c r="E84" s="53"/>
      <c r="F84" s="54" t="str">
        <f>IF('תנאי סף'!AN84&lt;&gt;1,"",'תנאי סף'!F84)</f>
        <v/>
      </c>
      <c r="G84" s="429" t="str">
        <f t="shared" ca="1" si="11"/>
        <v/>
      </c>
      <c r="H84" s="51" t="str">
        <f t="shared" ca="1" si="12"/>
        <v/>
      </c>
      <c r="I84" s="51" t="str">
        <f t="shared" ca="1" si="13"/>
        <v/>
      </c>
      <c r="J84" s="51" t="str">
        <f t="shared" ca="1" si="14"/>
        <v/>
      </c>
      <c r="K84" s="51" t="str">
        <f t="shared" ca="1" si="15"/>
        <v/>
      </c>
      <c r="L84" s="51" t="str">
        <f t="shared" ca="1" si="16"/>
        <v/>
      </c>
      <c r="M84" s="51" t="str">
        <f t="shared" ca="1" si="17"/>
        <v/>
      </c>
      <c r="N84" s="51" t="str">
        <f t="shared" ca="1" si="18"/>
        <v/>
      </c>
      <c r="O84" s="51" t="str">
        <f t="shared" ca="1" si="19"/>
        <v/>
      </c>
      <c r="P84" s="51" t="str">
        <f t="shared" ca="1" si="20"/>
        <v/>
      </c>
      <c r="Q84" s="51" t="str">
        <f t="shared" ca="1" si="21"/>
        <v/>
      </c>
      <c r="R84" s="51" t="str">
        <f t="shared" ca="1" si="22"/>
        <v/>
      </c>
      <c r="S84" s="51" t="str">
        <f t="shared" ca="1" si="23"/>
        <v/>
      </c>
      <c r="T84" s="51" t="str">
        <f t="shared" ca="1" si="24"/>
        <v/>
      </c>
      <c r="U84" s="51" t="str">
        <f t="shared" ca="1" si="25"/>
        <v/>
      </c>
      <c r="V84" s="51" t="str">
        <f t="shared" ca="1" si="26"/>
        <v/>
      </c>
      <c r="W84" s="51" t="str">
        <f t="shared" ca="1" si="27"/>
        <v/>
      </c>
      <c r="X84" s="51" t="str">
        <f t="shared" ca="1" si="28"/>
        <v/>
      </c>
      <c r="Y84" s="51" t="str">
        <f t="shared" ca="1" si="29"/>
        <v/>
      </c>
      <c r="AA84" s="1">
        <f t="shared" si="30"/>
        <v>1</v>
      </c>
      <c r="AB84" s="55" t="str">
        <f t="shared" si="36"/>
        <v/>
      </c>
      <c r="AC84" s="55" t="str">
        <f t="shared" si="36"/>
        <v/>
      </c>
      <c r="AD84" s="1">
        <f t="shared" si="39"/>
        <v>1</v>
      </c>
      <c r="AE84" s="1">
        <f t="shared" si="39"/>
        <v>1</v>
      </c>
      <c r="AF84" s="1">
        <f t="shared" si="39"/>
        <v>1</v>
      </c>
      <c r="AG84" s="1">
        <f t="shared" si="39"/>
        <v>1</v>
      </c>
      <c r="AH84" s="1">
        <f t="shared" si="39"/>
        <v>1</v>
      </c>
      <c r="AI84" s="1">
        <f t="shared" si="39"/>
        <v>1</v>
      </c>
      <c r="AJ84" s="1">
        <f t="shared" si="39"/>
        <v>1</v>
      </c>
      <c r="AK84" s="1">
        <f t="shared" si="39"/>
        <v>1</v>
      </c>
      <c r="AL84" s="1">
        <f t="shared" si="39"/>
        <v>1</v>
      </c>
      <c r="AM84" s="1">
        <f t="shared" si="39"/>
        <v>1</v>
      </c>
      <c r="AN84" s="1">
        <f t="shared" si="39"/>
        <v>1</v>
      </c>
      <c r="AO84" s="1">
        <f t="shared" si="39"/>
        <v>1</v>
      </c>
      <c r="AP84" s="1">
        <f t="shared" si="39"/>
        <v>1</v>
      </c>
      <c r="AQ84" s="1">
        <f t="shared" si="39"/>
        <v>1</v>
      </c>
      <c r="AR84" s="1">
        <f t="shared" si="39"/>
        <v>1</v>
      </c>
      <c r="AS84" s="1">
        <f t="shared" si="38"/>
        <v>1</v>
      </c>
      <c r="AT84" s="1">
        <f t="shared" si="34"/>
        <v>1</v>
      </c>
      <c r="AU84" s="1">
        <f t="shared" si="34"/>
        <v>1</v>
      </c>
      <c r="AV84" s="1">
        <f t="shared" si="34"/>
        <v>1</v>
      </c>
      <c r="BA84" s="1" t="str">
        <f t="shared" si="37"/>
        <v/>
      </c>
      <c r="BB84" s="1" t="str">
        <f t="shared" si="37"/>
        <v/>
      </c>
      <c r="BC84" s="1" t="str">
        <f t="shared" si="37"/>
        <v/>
      </c>
      <c r="BD84" s="1" t="str">
        <f t="shared" si="37"/>
        <v/>
      </c>
      <c r="BE84" s="1" t="str">
        <f t="shared" si="37"/>
        <v/>
      </c>
      <c r="BF84" s="1" t="str">
        <f t="shared" si="37"/>
        <v/>
      </c>
      <c r="BG84" s="1" t="str">
        <f t="shared" si="37"/>
        <v/>
      </c>
      <c r="BH84" s="1" t="str">
        <f t="shared" si="37"/>
        <v/>
      </c>
      <c r="BI84" s="1" t="str">
        <f t="shared" si="37"/>
        <v/>
      </c>
      <c r="BJ84" s="1" t="str">
        <f t="shared" si="37"/>
        <v/>
      </c>
    </row>
    <row r="85" spans="1:62" hidden="1" x14ac:dyDescent="0.2">
      <c r="A85" s="50"/>
      <c r="B85" s="50" t="str">
        <f t="shared" si="10"/>
        <v/>
      </c>
      <c r="C85" s="53"/>
      <c r="D85" s="53"/>
      <c r="E85" s="53"/>
      <c r="F85" s="54" t="str">
        <f>IF('תנאי סף'!AN85&lt;&gt;1,"",'תנאי סף'!F85)</f>
        <v/>
      </c>
      <c r="G85" s="429" t="str">
        <f t="shared" ca="1" si="11"/>
        <v/>
      </c>
      <c r="H85" s="51" t="str">
        <f t="shared" ca="1" si="12"/>
        <v/>
      </c>
      <c r="I85" s="51" t="str">
        <f t="shared" ca="1" si="13"/>
        <v/>
      </c>
      <c r="J85" s="51" t="str">
        <f t="shared" ca="1" si="14"/>
        <v/>
      </c>
      <c r="K85" s="51" t="str">
        <f t="shared" ca="1" si="15"/>
        <v/>
      </c>
      <c r="L85" s="51" t="str">
        <f t="shared" ca="1" si="16"/>
        <v/>
      </c>
      <c r="M85" s="51" t="str">
        <f t="shared" ca="1" si="17"/>
        <v/>
      </c>
      <c r="N85" s="51" t="str">
        <f t="shared" ca="1" si="18"/>
        <v/>
      </c>
      <c r="O85" s="51" t="str">
        <f t="shared" ca="1" si="19"/>
        <v/>
      </c>
      <c r="P85" s="51" t="str">
        <f t="shared" ca="1" si="20"/>
        <v/>
      </c>
      <c r="Q85" s="51" t="str">
        <f t="shared" ca="1" si="21"/>
        <v/>
      </c>
      <c r="R85" s="51" t="str">
        <f t="shared" ca="1" si="22"/>
        <v/>
      </c>
      <c r="S85" s="51" t="str">
        <f t="shared" ca="1" si="23"/>
        <v/>
      </c>
      <c r="T85" s="51" t="str">
        <f t="shared" ca="1" si="24"/>
        <v/>
      </c>
      <c r="U85" s="51" t="str">
        <f t="shared" ca="1" si="25"/>
        <v/>
      </c>
      <c r="V85" s="51" t="str">
        <f t="shared" ca="1" si="26"/>
        <v/>
      </c>
      <c r="W85" s="51" t="str">
        <f t="shared" ca="1" si="27"/>
        <v/>
      </c>
      <c r="X85" s="51" t="str">
        <f t="shared" ca="1" si="28"/>
        <v/>
      </c>
      <c r="Y85" s="51" t="str">
        <f t="shared" ca="1" si="29"/>
        <v/>
      </c>
      <c r="AA85" s="1">
        <f t="shared" si="30"/>
        <v>1</v>
      </c>
      <c r="AB85" s="55" t="str">
        <f t="shared" si="36"/>
        <v/>
      </c>
      <c r="AC85" s="55" t="str">
        <f t="shared" si="36"/>
        <v/>
      </c>
      <c r="AD85" s="1">
        <f t="shared" si="39"/>
        <v>1</v>
      </c>
      <c r="AE85" s="1">
        <f t="shared" si="39"/>
        <v>1</v>
      </c>
      <c r="AF85" s="1">
        <f t="shared" si="39"/>
        <v>1</v>
      </c>
      <c r="AG85" s="1">
        <f t="shared" si="39"/>
        <v>1</v>
      </c>
      <c r="AH85" s="1">
        <f t="shared" si="39"/>
        <v>1</v>
      </c>
      <c r="AI85" s="1">
        <f t="shared" si="39"/>
        <v>1</v>
      </c>
      <c r="AJ85" s="1">
        <f t="shared" si="39"/>
        <v>1</v>
      </c>
      <c r="AK85" s="1">
        <f t="shared" si="39"/>
        <v>1</v>
      </c>
      <c r="AL85" s="1">
        <f t="shared" si="39"/>
        <v>1</v>
      </c>
      <c r="AM85" s="1">
        <f t="shared" si="39"/>
        <v>1</v>
      </c>
      <c r="AN85" s="1">
        <f t="shared" si="39"/>
        <v>1</v>
      </c>
      <c r="AO85" s="1">
        <f t="shared" si="39"/>
        <v>1</v>
      </c>
      <c r="AP85" s="1">
        <f t="shared" si="39"/>
        <v>1</v>
      </c>
      <c r="AQ85" s="1">
        <f t="shared" si="39"/>
        <v>1</v>
      </c>
      <c r="AR85" s="1">
        <f t="shared" si="39"/>
        <v>1</v>
      </c>
      <c r="AS85" s="1">
        <f t="shared" si="38"/>
        <v>1</v>
      </c>
      <c r="AT85" s="1">
        <f t="shared" si="34"/>
        <v>1</v>
      </c>
      <c r="AU85" s="1">
        <f t="shared" si="34"/>
        <v>1</v>
      </c>
      <c r="AV85" s="1">
        <f t="shared" si="34"/>
        <v>1</v>
      </c>
      <c r="BA85" s="1" t="str">
        <f t="shared" si="37"/>
        <v/>
      </c>
      <c r="BB85" s="1" t="str">
        <f t="shared" si="37"/>
        <v/>
      </c>
      <c r="BC85" s="1" t="str">
        <f t="shared" si="37"/>
        <v/>
      </c>
      <c r="BD85" s="1" t="str">
        <f t="shared" si="37"/>
        <v/>
      </c>
      <c r="BE85" s="1" t="str">
        <f t="shared" si="37"/>
        <v/>
      </c>
      <c r="BF85" s="1" t="str">
        <f t="shared" si="37"/>
        <v/>
      </c>
      <c r="BG85" s="1" t="str">
        <f t="shared" si="37"/>
        <v/>
      </c>
      <c r="BH85" s="1" t="str">
        <f t="shared" si="37"/>
        <v/>
      </c>
      <c r="BI85" s="1" t="str">
        <f t="shared" si="37"/>
        <v/>
      </c>
      <c r="BJ85" s="1" t="str">
        <f t="shared" si="37"/>
        <v/>
      </c>
    </row>
    <row r="86" spans="1:62" hidden="1" x14ac:dyDescent="0.2">
      <c r="A86" s="50"/>
      <c r="B86" s="50" t="str">
        <f t="shared" si="10"/>
        <v/>
      </c>
      <c r="C86" s="53"/>
      <c r="D86" s="53"/>
      <c r="E86" s="53"/>
      <c r="F86" s="54" t="str">
        <f>IF('תנאי סף'!AN86&lt;&gt;1,"",'תנאי סף'!F86)</f>
        <v/>
      </c>
      <c r="G86" s="429" t="str">
        <f t="shared" ca="1" si="11"/>
        <v/>
      </c>
      <c r="H86" s="51" t="str">
        <f t="shared" ca="1" si="12"/>
        <v/>
      </c>
      <c r="I86" s="51" t="str">
        <f t="shared" ca="1" si="13"/>
        <v/>
      </c>
      <c r="J86" s="51" t="str">
        <f t="shared" ca="1" si="14"/>
        <v/>
      </c>
      <c r="K86" s="51" t="str">
        <f t="shared" ca="1" si="15"/>
        <v/>
      </c>
      <c r="L86" s="51" t="str">
        <f t="shared" ca="1" si="16"/>
        <v/>
      </c>
      <c r="M86" s="51" t="str">
        <f t="shared" ca="1" si="17"/>
        <v/>
      </c>
      <c r="N86" s="51" t="str">
        <f t="shared" ca="1" si="18"/>
        <v/>
      </c>
      <c r="O86" s="51" t="str">
        <f t="shared" ca="1" si="19"/>
        <v/>
      </c>
      <c r="P86" s="51" t="str">
        <f t="shared" ca="1" si="20"/>
        <v/>
      </c>
      <c r="Q86" s="51" t="str">
        <f t="shared" ca="1" si="21"/>
        <v/>
      </c>
      <c r="R86" s="51" t="str">
        <f t="shared" ca="1" si="22"/>
        <v/>
      </c>
      <c r="S86" s="51" t="str">
        <f t="shared" ca="1" si="23"/>
        <v/>
      </c>
      <c r="T86" s="51" t="str">
        <f t="shared" ca="1" si="24"/>
        <v/>
      </c>
      <c r="U86" s="51" t="str">
        <f t="shared" ca="1" si="25"/>
        <v/>
      </c>
      <c r="V86" s="51" t="str">
        <f t="shared" ca="1" si="26"/>
        <v/>
      </c>
      <c r="W86" s="51" t="str">
        <f t="shared" ca="1" si="27"/>
        <v/>
      </c>
      <c r="X86" s="51" t="str">
        <f t="shared" ca="1" si="28"/>
        <v/>
      </c>
      <c r="Y86" s="51" t="str">
        <f t="shared" ca="1" si="29"/>
        <v/>
      </c>
      <c r="AA86" s="1">
        <f t="shared" si="30"/>
        <v>1</v>
      </c>
      <c r="AB86" s="55" t="str">
        <f t="shared" si="36"/>
        <v/>
      </c>
      <c r="AC86" s="55" t="str">
        <f t="shared" si="36"/>
        <v/>
      </c>
      <c r="AD86" s="1">
        <f t="shared" si="39"/>
        <v>1</v>
      </c>
      <c r="AE86" s="1">
        <f t="shared" si="39"/>
        <v>1</v>
      </c>
      <c r="AF86" s="1">
        <f t="shared" si="39"/>
        <v>1</v>
      </c>
      <c r="AG86" s="1">
        <f t="shared" si="39"/>
        <v>1</v>
      </c>
      <c r="AH86" s="1">
        <f t="shared" si="39"/>
        <v>1</v>
      </c>
      <c r="AI86" s="1">
        <f t="shared" si="39"/>
        <v>1</v>
      </c>
      <c r="AJ86" s="1">
        <f t="shared" si="39"/>
        <v>1</v>
      </c>
      <c r="AK86" s="1">
        <f t="shared" si="39"/>
        <v>1</v>
      </c>
      <c r="AL86" s="1">
        <f t="shared" si="39"/>
        <v>1</v>
      </c>
      <c r="AM86" s="1">
        <f t="shared" si="39"/>
        <v>1</v>
      </c>
      <c r="AN86" s="1">
        <f t="shared" si="39"/>
        <v>1</v>
      </c>
      <c r="AO86" s="1">
        <f t="shared" si="39"/>
        <v>1</v>
      </c>
      <c r="AP86" s="1">
        <f t="shared" si="39"/>
        <v>1</v>
      </c>
      <c r="AQ86" s="1">
        <f t="shared" si="39"/>
        <v>1</v>
      </c>
      <c r="AR86" s="1">
        <f t="shared" si="39"/>
        <v>1</v>
      </c>
      <c r="AS86" s="1">
        <f t="shared" si="38"/>
        <v>1</v>
      </c>
      <c r="AT86" s="1">
        <f t="shared" si="34"/>
        <v>1</v>
      </c>
      <c r="AU86" s="1">
        <f t="shared" si="34"/>
        <v>1</v>
      </c>
      <c r="AV86" s="1">
        <f t="shared" si="34"/>
        <v>1</v>
      </c>
      <c r="BA86" s="1" t="str">
        <f t="shared" si="37"/>
        <v/>
      </c>
      <c r="BB86" s="1" t="str">
        <f t="shared" si="37"/>
        <v/>
      </c>
      <c r="BC86" s="1" t="str">
        <f t="shared" si="37"/>
        <v/>
      </c>
      <c r="BD86" s="1" t="str">
        <f t="shared" si="37"/>
        <v/>
      </c>
      <c r="BE86" s="1" t="str">
        <f t="shared" si="37"/>
        <v/>
      </c>
      <c r="BF86" s="1" t="str">
        <f t="shared" si="37"/>
        <v/>
      </c>
      <c r="BG86" s="1" t="str">
        <f t="shared" si="37"/>
        <v/>
      </c>
      <c r="BH86" s="1" t="str">
        <f t="shared" si="37"/>
        <v/>
      </c>
      <c r="BI86" s="1" t="str">
        <f t="shared" si="37"/>
        <v/>
      </c>
      <c r="BJ86" s="1" t="str">
        <f t="shared" si="37"/>
        <v/>
      </c>
    </row>
    <row r="87" spans="1:62" hidden="1" x14ac:dyDescent="0.2">
      <c r="A87" s="50"/>
      <c r="B87" s="50" t="str">
        <f t="shared" si="10"/>
        <v/>
      </c>
      <c r="C87" s="53"/>
      <c r="D87" s="53"/>
      <c r="E87" s="53"/>
      <c r="F87" s="54" t="str">
        <f>IF('תנאי סף'!AN87&lt;&gt;1,"",'תנאי סף'!F87)</f>
        <v/>
      </c>
      <c r="G87" s="429" t="str">
        <f t="shared" ca="1" si="11"/>
        <v/>
      </c>
      <c r="H87" s="51" t="str">
        <f t="shared" ca="1" si="12"/>
        <v/>
      </c>
      <c r="I87" s="51" t="str">
        <f t="shared" ca="1" si="13"/>
        <v/>
      </c>
      <c r="J87" s="51" t="str">
        <f t="shared" ca="1" si="14"/>
        <v/>
      </c>
      <c r="K87" s="51" t="str">
        <f t="shared" ca="1" si="15"/>
        <v/>
      </c>
      <c r="L87" s="51" t="str">
        <f t="shared" ca="1" si="16"/>
        <v/>
      </c>
      <c r="M87" s="51" t="str">
        <f t="shared" ca="1" si="17"/>
        <v/>
      </c>
      <c r="N87" s="51" t="str">
        <f t="shared" ca="1" si="18"/>
        <v/>
      </c>
      <c r="O87" s="51" t="str">
        <f t="shared" ca="1" si="19"/>
        <v/>
      </c>
      <c r="P87" s="51" t="str">
        <f t="shared" ca="1" si="20"/>
        <v/>
      </c>
      <c r="Q87" s="51" t="str">
        <f t="shared" ca="1" si="21"/>
        <v/>
      </c>
      <c r="R87" s="51" t="str">
        <f t="shared" ca="1" si="22"/>
        <v/>
      </c>
      <c r="S87" s="51" t="str">
        <f t="shared" ca="1" si="23"/>
        <v/>
      </c>
      <c r="T87" s="51" t="str">
        <f t="shared" ca="1" si="24"/>
        <v/>
      </c>
      <c r="U87" s="51" t="str">
        <f t="shared" ca="1" si="25"/>
        <v/>
      </c>
      <c r="V87" s="51" t="str">
        <f t="shared" ca="1" si="26"/>
        <v/>
      </c>
      <c r="W87" s="51" t="str">
        <f t="shared" ca="1" si="27"/>
        <v/>
      </c>
      <c r="X87" s="51" t="str">
        <f t="shared" ca="1" si="28"/>
        <v/>
      </c>
      <c r="Y87" s="51" t="str">
        <f t="shared" ca="1" si="29"/>
        <v/>
      </c>
      <c r="AA87" s="1">
        <f t="shared" si="30"/>
        <v>1</v>
      </c>
      <c r="AB87" s="55" t="str">
        <f t="shared" si="36"/>
        <v/>
      </c>
      <c r="AC87" s="55" t="str">
        <f t="shared" si="36"/>
        <v/>
      </c>
      <c r="AD87" s="1">
        <f t="shared" si="39"/>
        <v>1</v>
      </c>
      <c r="AE87" s="1">
        <f t="shared" si="39"/>
        <v>1</v>
      </c>
      <c r="AF87" s="1">
        <f t="shared" si="39"/>
        <v>1</v>
      </c>
      <c r="AG87" s="1">
        <f t="shared" si="39"/>
        <v>1</v>
      </c>
      <c r="AH87" s="1">
        <f t="shared" si="39"/>
        <v>1</v>
      </c>
      <c r="AI87" s="1">
        <f t="shared" si="39"/>
        <v>1</v>
      </c>
      <c r="AJ87" s="1">
        <f t="shared" si="39"/>
        <v>1</v>
      </c>
      <c r="AK87" s="1">
        <f t="shared" si="39"/>
        <v>1</v>
      </c>
      <c r="AL87" s="1">
        <f t="shared" si="39"/>
        <v>1</v>
      </c>
      <c r="AM87" s="1">
        <f t="shared" si="39"/>
        <v>1</v>
      </c>
      <c r="AN87" s="1">
        <f t="shared" si="39"/>
        <v>1</v>
      </c>
      <c r="AO87" s="1">
        <f t="shared" si="39"/>
        <v>1</v>
      </c>
      <c r="AP87" s="1">
        <f t="shared" si="39"/>
        <v>1</v>
      </c>
      <c r="AQ87" s="1">
        <f t="shared" si="39"/>
        <v>1</v>
      </c>
      <c r="AR87" s="1">
        <f t="shared" si="39"/>
        <v>1</v>
      </c>
      <c r="AS87" s="1">
        <f t="shared" si="38"/>
        <v>1</v>
      </c>
      <c r="AT87" s="1">
        <f t="shared" si="34"/>
        <v>1</v>
      </c>
      <c r="AU87" s="1">
        <f t="shared" si="34"/>
        <v>1</v>
      </c>
      <c r="AV87" s="1">
        <f t="shared" si="34"/>
        <v>1</v>
      </c>
      <c r="BA87" s="1" t="str">
        <f t="shared" si="37"/>
        <v/>
      </c>
      <c r="BB87" s="1" t="str">
        <f t="shared" si="37"/>
        <v/>
      </c>
      <c r="BC87" s="1" t="str">
        <f t="shared" si="37"/>
        <v/>
      </c>
      <c r="BD87" s="1" t="str">
        <f t="shared" si="37"/>
        <v/>
      </c>
      <c r="BE87" s="1" t="str">
        <f t="shared" si="37"/>
        <v/>
      </c>
      <c r="BF87" s="1" t="str">
        <f t="shared" si="37"/>
        <v/>
      </c>
      <c r="BG87" s="1" t="str">
        <f t="shared" si="37"/>
        <v/>
      </c>
      <c r="BH87" s="1" t="str">
        <f t="shared" si="37"/>
        <v/>
      </c>
      <c r="BI87" s="1" t="str">
        <f t="shared" si="37"/>
        <v/>
      </c>
      <c r="BJ87" s="1" t="str">
        <f t="shared" si="37"/>
        <v/>
      </c>
    </row>
    <row r="88" spans="1:62" hidden="1" x14ac:dyDescent="0.2">
      <c r="A88" s="50"/>
      <c r="B88" s="50" t="str">
        <f t="shared" si="10"/>
        <v/>
      </c>
      <c r="C88" s="53"/>
      <c r="D88" s="53"/>
      <c r="E88" s="53"/>
      <c r="F88" s="54" t="str">
        <f>IF('תנאי סף'!AN88&lt;&gt;1,"",'תנאי סף'!F88)</f>
        <v/>
      </c>
      <c r="G88" s="429" t="str">
        <f t="shared" ca="1" si="11"/>
        <v/>
      </c>
      <c r="H88" s="51" t="str">
        <f t="shared" ca="1" si="12"/>
        <v/>
      </c>
      <c r="I88" s="51" t="str">
        <f t="shared" ca="1" si="13"/>
        <v/>
      </c>
      <c r="J88" s="51" t="str">
        <f t="shared" ca="1" si="14"/>
        <v/>
      </c>
      <c r="K88" s="51" t="str">
        <f t="shared" ca="1" si="15"/>
        <v/>
      </c>
      <c r="L88" s="51" t="str">
        <f t="shared" ca="1" si="16"/>
        <v/>
      </c>
      <c r="M88" s="51" t="str">
        <f t="shared" ca="1" si="17"/>
        <v/>
      </c>
      <c r="N88" s="51" t="str">
        <f t="shared" ca="1" si="18"/>
        <v/>
      </c>
      <c r="O88" s="51" t="str">
        <f t="shared" ca="1" si="19"/>
        <v/>
      </c>
      <c r="P88" s="51" t="str">
        <f t="shared" ca="1" si="20"/>
        <v/>
      </c>
      <c r="Q88" s="51" t="str">
        <f t="shared" ca="1" si="21"/>
        <v/>
      </c>
      <c r="R88" s="51" t="str">
        <f t="shared" ca="1" si="22"/>
        <v/>
      </c>
      <c r="S88" s="51" t="str">
        <f t="shared" ca="1" si="23"/>
        <v/>
      </c>
      <c r="T88" s="51" t="str">
        <f t="shared" ca="1" si="24"/>
        <v/>
      </c>
      <c r="U88" s="51" t="str">
        <f t="shared" ca="1" si="25"/>
        <v/>
      </c>
      <c r="V88" s="51" t="str">
        <f t="shared" ca="1" si="26"/>
        <v/>
      </c>
      <c r="W88" s="51" t="str">
        <f t="shared" ca="1" si="27"/>
        <v/>
      </c>
      <c r="X88" s="51" t="str">
        <f t="shared" ca="1" si="28"/>
        <v/>
      </c>
      <c r="Y88" s="51" t="str">
        <f t="shared" ca="1" si="29"/>
        <v/>
      </c>
      <c r="AA88" s="1">
        <f t="shared" si="30"/>
        <v>1</v>
      </c>
      <c r="AB88" s="55" t="str">
        <f t="shared" si="36"/>
        <v/>
      </c>
      <c r="AC88" s="55" t="str">
        <f t="shared" si="36"/>
        <v/>
      </c>
      <c r="AD88" s="1">
        <f t="shared" si="39"/>
        <v>1</v>
      </c>
      <c r="AE88" s="1">
        <f t="shared" si="39"/>
        <v>1</v>
      </c>
      <c r="AF88" s="1">
        <f t="shared" si="39"/>
        <v>1</v>
      </c>
      <c r="AG88" s="1">
        <f t="shared" si="39"/>
        <v>1</v>
      </c>
      <c r="AH88" s="1">
        <f t="shared" si="39"/>
        <v>1</v>
      </c>
      <c r="AI88" s="1">
        <f t="shared" si="39"/>
        <v>1</v>
      </c>
      <c r="AJ88" s="1">
        <f t="shared" si="39"/>
        <v>1</v>
      </c>
      <c r="AK88" s="1">
        <f t="shared" si="39"/>
        <v>1</v>
      </c>
      <c r="AL88" s="1">
        <f t="shared" si="39"/>
        <v>1</v>
      </c>
      <c r="AM88" s="1">
        <f t="shared" si="39"/>
        <v>1</v>
      </c>
      <c r="AN88" s="1">
        <f t="shared" si="39"/>
        <v>1</v>
      </c>
      <c r="AO88" s="1">
        <f t="shared" si="39"/>
        <v>1</v>
      </c>
      <c r="AP88" s="1">
        <f t="shared" si="39"/>
        <v>1</v>
      </c>
      <c r="AQ88" s="1">
        <f t="shared" si="39"/>
        <v>1</v>
      </c>
      <c r="AR88" s="1">
        <f t="shared" si="39"/>
        <v>1</v>
      </c>
      <c r="AS88" s="1">
        <f t="shared" si="38"/>
        <v>1</v>
      </c>
      <c r="AT88" s="1">
        <f t="shared" si="34"/>
        <v>1</v>
      </c>
      <c r="AU88" s="1">
        <f t="shared" si="34"/>
        <v>1</v>
      </c>
      <c r="AV88" s="1">
        <f t="shared" si="34"/>
        <v>1</v>
      </c>
      <c r="BA88" s="1" t="str">
        <f t="shared" si="37"/>
        <v/>
      </c>
      <c r="BB88" s="1" t="str">
        <f t="shared" si="37"/>
        <v/>
      </c>
      <c r="BC88" s="1" t="str">
        <f t="shared" si="37"/>
        <v/>
      </c>
      <c r="BD88" s="1" t="str">
        <f t="shared" si="37"/>
        <v/>
      </c>
      <c r="BE88" s="1" t="str">
        <f t="shared" si="37"/>
        <v/>
      </c>
      <c r="BF88" s="1" t="str">
        <f t="shared" si="37"/>
        <v/>
      </c>
      <c r="BG88" s="1" t="str">
        <f t="shared" si="37"/>
        <v/>
      </c>
      <c r="BH88" s="1" t="str">
        <f t="shared" si="37"/>
        <v/>
      </c>
      <c r="BI88" s="1" t="str">
        <f t="shared" si="37"/>
        <v/>
      </c>
      <c r="BJ88" s="1" t="str">
        <f t="shared" si="37"/>
        <v/>
      </c>
    </row>
    <row r="89" spans="1:62" hidden="1" x14ac:dyDescent="0.2">
      <c r="A89" s="50"/>
      <c r="B89" s="50" t="str">
        <f t="shared" si="10"/>
        <v/>
      </c>
      <c r="C89" s="53"/>
      <c r="D89" s="53"/>
      <c r="E89" s="53"/>
      <c r="F89" s="54" t="str">
        <f>IF('תנאי סף'!AN89&lt;&gt;1,"",'תנאי סף'!F89)</f>
        <v/>
      </c>
      <c r="G89" s="429" t="str">
        <f t="shared" ca="1" si="11"/>
        <v/>
      </c>
      <c r="H89" s="51" t="str">
        <f t="shared" ca="1" si="12"/>
        <v/>
      </c>
      <c r="I89" s="51" t="str">
        <f t="shared" ca="1" si="13"/>
        <v/>
      </c>
      <c r="J89" s="51" t="str">
        <f t="shared" ca="1" si="14"/>
        <v/>
      </c>
      <c r="K89" s="51" t="str">
        <f t="shared" ca="1" si="15"/>
        <v/>
      </c>
      <c r="L89" s="51" t="str">
        <f t="shared" ca="1" si="16"/>
        <v/>
      </c>
      <c r="M89" s="51" t="str">
        <f t="shared" ca="1" si="17"/>
        <v/>
      </c>
      <c r="N89" s="51" t="str">
        <f t="shared" ca="1" si="18"/>
        <v/>
      </c>
      <c r="O89" s="51" t="str">
        <f t="shared" ca="1" si="19"/>
        <v/>
      </c>
      <c r="P89" s="51" t="str">
        <f t="shared" ca="1" si="20"/>
        <v/>
      </c>
      <c r="Q89" s="51" t="str">
        <f t="shared" ca="1" si="21"/>
        <v/>
      </c>
      <c r="R89" s="51" t="str">
        <f t="shared" ca="1" si="22"/>
        <v/>
      </c>
      <c r="S89" s="51" t="str">
        <f t="shared" ca="1" si="23"/>
        <v/>
      </c>
      <c r="T89" s="51" t="str">
        <f t="shared" ca="1" si="24"/>
        <v/>
      </c>
      <c r="U89" s="51" t="str">
        <f t="shared" ca="1" si="25"/>
        <v/>
      </c>
      <c r="V89" s="51" t="str">
        <f t="shared" ca="1" si="26"/>
        <v/>
      </c>
      <c r="W89" s="51" t="str">
        <f t="shared" ca="1" si="27"/>
        <v/>
      </c>
      <c r="X89" s="51" t="str">
        <f t="shared" ca="1" si="28"/>
        <v/>
      </c>
      <c r="Y89" s="51" t="str">
        <f t="shared" ca="1" si="29"/>
        <v/>
      </c>
      <c r="AA89" s="1">
        <f t="shared" si="30"/>
        <v>1</v>
      </c>
      <c r="AB89" s="55" t="str">
        <f t="shared" si="36"/>
        <v/>
      </c>
      <c r="AC89" s="55" t="str">
        <f t="shared" si="36"/>
        <v/>
      </c>
      <c r="AD89" s="1">
        <f t="shared" si="39"/>
        <v>1</v>
      </c>
      <c r="AE89" s="1">
        <f t="shared" si="39"/>
        <v>1</v>
      </c>
      <c r="AF89" s="1">
        <f t="shared" si="39"/>
        <v>1</v>
      </c>
      <c r="AG89" s="1">
        <f t="shared" si="39"/>
        <v>1</v>
      </c>
      <c r="AH89" s="1">
        <f t="shared" si="39"/>
        <v>1</v>
      </c>
      <c r="AI89" s="1">
        <f t="shared" si="39"/>
        <v>1</v>
      </c>
      <c r="AJ89" s="1">
        <f t="shared" si="39"/>
        <v>1</v>
      </c>
      <c r="AK89" s="1">
        <f t="shared" si="39"/>
        <v>1</v>
      </c>
      <c r="AL89" s="1">
        <f t="shared" si="39"/>
        <v>1</v>
      </c>
      <c r="AM89" s="1">
        <f t="shared" si="39"/>
        <v>1</v>
      </c>
      <c r="AN89" s="1">
        <f t="shared" si="39"/>
        <v>1</v>
      </c>
      <c r="AO89" s="1">
        <f t="shared" si="39"/>
        <v>1</v>
      </c>
      <c r="AP89" s="1">
        <f t="shared" si="39"/>
        <v>1</v>
      </c>
      <c r="AQ89" s="1">
        <f t="shared" si="39"/>
        <v>1</v>
      </c>
      <c r="AR89" s="1">
        <f t="shared" si="39"/>
        <v>1</v>
      </c>
      <c r="AS89" s="1">
        <f t="shared" si="38"/>
        <v>1</v>
      </c>
      <c r="AT89" s="1">
        <f t="shared" si="34"/>
        <v>1</v>
      </c>
      <c r="AU89" s="1">
        <f t="shared" si="34"/>
        <v>1</v>
      </c>
      <c r="AV89" s="1">
        <f t="shared" si="34"/>
        <v>1</v>
      </c>
      <c r="BA89" s="1" t="str">
        <f t="shared" si="37"/>
        <v/>
      </c>
      <c r="BB89" s="1" t="str">
        <f t="shared" si="37"/>
        <v/>
      </c>
      <c r="BC89" s="1" t="str">
        <f t="shared" si="37"/>
        <v/>
      </c>
      <c r="BD89" s="1" t="str">
        <f t="shared" si="37"/>
        <v/>
      </c>
      <c r="BE89" s="1" t="str">
        <f t="shared" si="37"/>
        <v/>
      </c>
      <c r="BF89" s="1" t="str">
        <f t="shared" ref="BB89:BJ117" si="40">IF($F89="","",BF$30)</f>
        <v/>
      </c>
      <c r="BG89" s="1" t="str">
        <f t="shared" si="40"/>
        <v/>
      </c>
      <c r="BH89" s="1" t="str">
        <f t="shared" si="40"/>
        <v/>
      </c>
      <c r="BI89" s="1" t="str">
        <f t="shared" si="40"/>
        <v/>
      </c>
      <c r="BJ89" s="1" t="str">
        <f t="shared" si="40"/>
        <v/>
      </c>
    </row>
    <row r="90" spans="1:62" hidden="1" x14ac:dyDescent="0.2">
      <c r="A90" s="50"/>
      <c r="B90" s="50" t="str">
        <f t="shared" si="10"/>
        <v/>
      </c>
      <c r="C90" s="53"/>
      <c r="D90" s="53"/>
      <c r="E90" s="53"/>
      <c r="F90" s="54" t="str">
        <f>IF('תנאי סף'!AN90&lt;&gt;1,"",'תנאי סף'!F90)</f>
        <v/>
      </c>
      <c r="G90" s="429" t="str">
        <f t="shared" ca="1" si="11"/>
        <v/>
      </c>
      <c r="H90" s="51" t="str">
        <f t="shared" ca="1" si="12"/>
        <v/>
      </c>
      <c r="I90" s="51" t="str">
        <f t="shared" ca="1" si="13"/>
        <v/>
      </c>
      <c r="J90" s="51" t="str">
        <f t="shared" ca="1" si="14"/>
        <v/>
      </c>
      <c r="K90" s="51" t="str">
        <f t="shared" ca="1" si="15"/>
        <v/>
      </c>
      <c r="L90" s="51" t="str">
        <f t="shared" ca="1" si="16"/>
        <v/>
      </c>
      <c r="M90" s="51" t="str">
        <f t="shared" ca="1" si="17"/>
        <v/>
      </c>
      <c r="N90" s="51" t="str">
        <f t="shared" ca="1" si="18"/>
        <v/>
      </c>
      <c r="O90" s="51" t="str">
        <f t="shared" ca="1" si="19"/>
        <v/>
      </c>
      <c r="P90" s="51" t="str">
        <f t="shared" ca="1" si="20"/>
        <v/>
      </c>
      <c r="Q90" s="51" t="str">
        <f t="shared" ca="1" si="21"/>
        <v/>
      </c>
      <c r="R90" s="51" t="str">
        <f t="shared" ca="1" si="22"/>
        <v/>
      </c>
      <c r="S90" s="51" t="str">
        <f t="shared" ca="1" si="23"/>
        <v/>
      </c>
      <c r="T90" s="51" t="str">
        <f t="shared" ca="1" si="24"/>
        <v/>
      </c>
      <c r="U90" s="51" t="str">
        <f t="shared" ca="1" si="25"/>
        <v/>
      </c>
      <c r="V90" s="51" t="str">
        <f t="shared" ca="1" si="26"/>
        <v/>
      </c>
      <c r="W90" s="51" t="str">
        <f t="shared" ca="1" si="27"/>
        <v/>
      </c>
      <c r="X90" s="51" t="str">
        <f t="shared" ca="1" si="28"/>
        <v/>
      </c>
      <c r="Y90" s="51" t="str">
        <f t="shared" ca="1" si="29"/>
        <v/>
      </c>
      <c r="AA90" s="1">
        <f t="shared" si="30"/>
        <v>1</v>
      </c>
      <c r="AB90" s="55" t="str">
        <f t="shared" si="36"/>
        <v/>
      </c>
      <c r="AC90" s="55" t="str">
        <f t="shared" si="36"/>
        <v/>
      </c>
      <c r="AD90" s="1">
        <f t="shared" si="39"/>
        <v>1</v>
      </c>
      <c r="AE90" s="1">
        <f t="shared" si="39"/>
        <v>1</v>
      </c>
      <c r="AF90" s="1">
        <f t="shared" si="39"/>
        <v>1</v>
      </c>
      <c r="AG90" s="1">
        <f t="shared" si="39"/>
        <v>1</v>
      </c>
      <c r="AH90" s="1">
        <f t="shared" si="39"/>
        <v>1</v>
      </c>
      <c r="AI90" s="1">
        <f t="shared" si="39"/>
        <v>1</v>
      </c>
      <c r="AJ90" s="1">
        <f t="shared" si="39"/>
        <v>1</v>
      </c>
      <c r="AK90" s="1">
        <f t="shared" si="39"/>
        <v>1</v>
      </c>
      <c r="AL90" s="1">
        <f t="shared" si="39"/>
        <v>1</v>
      </c>
      <c r="AM90" s="1">
        <f t="shared" si="39"/>
        <v>1</v>
      </c>
      <c r="AN90" s="1">
        <f t="shared" si="39"/>
        <v>1</v>
      </c>
      <c r="AO90" s="1">
        <f t="shared" si="39"/>
        <v>1</v>
      </c>
      <c r="AP90" s="1">
        <f t="shared" si="39"/>
        <v>1</v>
      </c>
      <c r="AQ90" s="1">
        <f t="shared" si="39"/>
        <v>1</v>
      </c>
      <c r="AR90" s="1">
        <f t="shared" si="39"/>
        <v>1</v>
      </c>
      <c r="AS90" s="1">
        <f t="shared" si="38"/>
        <v>1</v>
      </c>
      <c r="AT90" s="1">
        <f t="shared" si="34"/>
        <v>1</v>
      </c>
      <c r="AU90" s="1">
        <f t="shared" si="34"/>
        <v>1</v>
      </c>
      <c r="AV90" s="1">
        <f t="shared" si="34"/>
        <v>1</v>
      </c>
      <c r="BA90" s="1" t="str">
        <f t="shared" ref="BA90:BA130" si="41">IF($F90="","",BA$30)</f>
        <v/>
      </c>
      <c r="BB90" s="1" t="str">
        <f t="shared" si="40"/>
        <v/>
      </c>
      <c r="BC90" s="1" t="str">
        <f t="shared" si="40"/>
        <v/>
      </c>
      <c r="BD90" s="1" t="str">
        <f t="shared" si="40"/>
        <v/>
      </c>
      <c r="BE90" s="1" t="str">
        <f t="shared" si="40"/>
        <v/>
      </c>
      <c r="BF90" s="1" t="str">
        <f t="shared" si="40"/>
        <v/>
      </c>
      <c r="BG90" s="1" t="str">
        <f t="shared" si="40"/>
        <v/>
      </c>
      <c r="BH90" s="1" t="str">
        <f t="shared" si="40"/>
        <v/>
      </c>
      <c r="BI90" s="1" t="str">
        <f t="shared" si="40"/>
        <v/>
      </c>
      <c r="BJ90" s="1" t="str">
        <f t="shared" si="40"/>
        <v/>
      </c>
    </row>
    <row r="91" spans="1:62" hidden="1" x14ac:dyDescent="0.2">
      <c r="A91" s="50"/>
      <c r="B91" s="50" t="str">
        <f t="shared" si="10"/>
        <v/>
      </c>
      <c r="C91" s="53"/>
      <c r="D91" s="53"/>
      <c r="E91" s="53"/>
      <c r="F91" s="54" t="str">
        <f>IF('תנאי סף'!AN91&lt;&gt;1,"",'תנאי סף'!F91)</f>
        <v/>
      </c>
      <c r="G91" s="429" t="str">
        <f t="shared" ca="1" si="11"/>
        <v/>
      </c>
      <c r="H91" s="51" t="str">
        <f t="shared" ca="1" si="12"/>
        <v/>
      </c>
      <c r="I91" s="51" t="str">
        <f t="shared" ca="1" si="13"/>
        <v/>
      </c>
      <c r="J91" s="51" t="str">
        <f t="shared" ca="1" si="14"/>
        <v/>
      </c>
      <c r="K91" s="51" t="str">
        <f t="shared" ca="1" si="15"/>
        <v/>
      </c>
      <c r="L91" s="51" t="str">
        <f t="shared" ca="1" si="16"/>
        <v/>
      </c>
      <c r="M91" s="51" t="str">
        <f t="shared" ca="1" si="17"/>
        <v/>
      </c>
      <c r="N91" s="51" t="str">
        <f t="shared" ca="1" si="18"/>
        <v/>
      </c>
      <c r="O91" s="51" t="str">
        <f t="shared" ca="1" si="19"/>
        <v/>
      </c>
      <c r="P91" s="51" t="str">
        <f t="shared" ca="1" si="20"/>
        <v/>
      </c>
      <c r="Q91" s="51" t="str">
        <f t="shared" ca="1" si="21"/>
        <v/>
      </c>
      <c r="R91" s="51" t="str">
        <f t="shared" ca="1" si="22"/>
        <v/>
      </c>
      <c r="S91" s="51" t="str">
        <f t="shared" ca="1" si="23"/>
        <v/>
      </c>
      <c r="T91" s="51" t="str">
        <f t="shared" ca="1" si="24"/>
        <v/>
      </c>
      <c r="U91" s="51" t="str">
        <f t="shared" ca="1" si="25"/>
        <v/>
      </c>
      <c r="V91" s="51" t="str">
        <f t="shared" ca="1" si="26"/>
        <v/>
      </c>
      <c r="W91" s="51" t="str">
        <f t="shared" ca="1" si="27"/>
        <v/>
      </c>
      <c r="X91" s="51" t="str">
        <f t="shared" ca="1" si="28"/>
        <v/>
      </c>
      <c r="Y91" s="51" t="str">
        <f t="shared" ca="1" si="29"/>
        <v/>
      </c>
      <c r="AA91" s="1">
        <f t="shared" si="30"/>
        <v>1</v>
      </c>
      <c r="AB91" s="55" t="str">
        <f t="shared" si="36"/>
        <v/>
      </c>
      <c r="AC91" s="55" t="str">
        <f t="shared" si="36"/>
        <v/>
      </c>
      <c r="AD91" s="1">
        <f t="shared" si="39"/>
        <v>1</v>
      </c>
      <c r="AE91" s="1">
        <f t="shared" si="39"/>
        <v>1</v>
      </c>
      <c r="AF91" s="1">
        <f t="shared" si="39"/>
        <v>1</v>
      </c>
      <c r="AG91" s="1">
        <f t="shared" si="39"/>
        <v>1</v>
      </c>
      <c r="AH91" s="1">
        <f t="shared" si="39"/>
        <v>1</v>
      </c>
      <c r="AI91" s="1">
        <f t="shared" si="39"/>
        <v>1</v>
      </c>
      <c r="AJ91" s="1">
        <f t="shared" si="39"/>
        <v>1</v>
      </c>
      <c r="AK91" s="1">
        <f t="shared" si="39"/>
        <v>1</v>
      </c>
      <c r="AL91" s="1">
        <f t="shared" si="39"/>
        <v>1</v>
      </c>
      <c r="AM91" s="1">
        <f t="shared" si="39"/>
        <v>1</v>
      </c>
      <c r="AN91" s="1">
        <f t="shared" si="39"/>
        <v>1</v>
      </c>
      <c r="AO91" s="1">
        <f t="shared" si="39"/>
        <v>1</v>
      </c>
      <c r="AP91" s="1">
        <f t="shared" si="39"/>
        <v>1</v>
      </c>
      <c r="AQ91" s="1">
        <f t="shared" si="39"/>
        <v>1</v>
      </c>
      <c r="AR91" s="1">
        <f t="shared" si="39"/>
        <v>1</v>
      </c>
      <c r="AS91" s="1">
        <f t="shared" si="38"/>
        <v>1</v>
      </c>
      <c r="AT91" s="1">
        <f t="shared" si="34"/>
        <v>1</v>
      </c>
      <c r="AU91" s="1">
        <f t="shared" si="34"/>
        <v>1</v>
      </c>
      <c r="AV91" s="1">
        <f t="shared" si="34"/>
        <v>1</v>
      </c>
      <c r="BA91" s="1" t="str">
        <f t="shared" si="41"/>
        <v/>
      </c>
      <c r="BB91" s="1" t="str">
        <f t="shared" si="40"/>
        <v/>
      </c>
      <c r="BC91" s="1" t="str">
        <f t="shared" si="40"/>
        <v/>
      </c>
      <c r="BD91" s="1" t="str">
        <f t="shared" si="40"/>
        <v/>
      </c>
      <c r="BE91" s="1" t="str">
        <f t="shared" si="40"/>
        <v/>
      </c>
      <c r="BF91" s="1" t="str">
        <f t="shared" si="40"/>
        <v/>
      </c>
      <c r="BG91" s="1" t="str">
        <f t="shared" si="40"/>
        <v/>
      </c>
      <c r="BH91" s="1" t="str">
        <f t="shared" si="40"/>
        <v/>
      </c>
      <c r="BI91" s="1" t="str">
        <f t="shared" si="40"/>
        <v/>
      </c>
      <c r="BJ91" s="1" t="str">
        <f t="shared" si="40"/>
        <v/>
      </c>
    </row>
    <row r="92" spans="1:62" hidden="1" x14ac:dyDescent="0.2">
      <c r="A92" s="50"/>
      <c r="B92" s="50" t="str">
        <f t="shared" si="10"/>
        <v/>
      </c>
      <c r="C92" s="53"/>
      <c r="D92" s="53"/>
      <c r="E92" s="53"/>
      <c r="F92" s="54" t="str">
        <f>IF('תנאי סף'!AN92&lt;&gt;1,"",'תנאי סף'!F92)</f>
        <v/>
      </c>
      <c r="G92" s="429" t="str">
        <f t="shared" ca="1" si="11"/>
        <v/>
      </c>
      <c r="H92" s="51" t="str">
        <f t="shared" ca="1" si="12"/>
        <v/>
      </c>
      <c r="I92" s="51" t="str">
        <f t="shared" ca="1" si="13"/>
        <v/>
      </c>
      <c r="J92" s="51" t="str">
        <f t="shared" ca="1" si="14"/>
        <v/>
      </c>
      <c r="K92" s="51" t="str">
        <f t="shared" ca="1" si="15"/>
        <v/>
      </c>
      <c r="L92" s="51" t="str">
        <f t="shared" ca="1" si="16"/>
        <v/>
      </c>
      <c r="M92" s="51" t="str">
        <f t="shared" ca="1" si="17"/>
        <v/>
      </c>
      <c r="N92" s="51" t="str">
        <f t="shared" ca="1" si="18"/>
        <v/>
      </c>
      <c r="O92" s="51" t="str">
        <f t="shared" ca="1" si="19"/>
        <v/>
      </c>
      <c r="P92" s="51" t="str">
        <f t="shared" ca="1" si="20"/>
        <v/>
      </c>
      <c r="Q92" s="51" t="str">
        <f t="shared" ca="1" si="21"/>
        <v/>
      </c>
      <c r="R92" s="51" t="str">
        <f t="shared" ca="1" si="22"/>
        <v/>
      </c>
      <c r="S92" s="51" t="str">
        <f t="shared" ca="1" si="23"/>
        <v/>
      </c>
      <c r="T92" s="51" t="str">
        <f t="shared" ca="1" si="24"/>
        <v/>
      </c>
      <c r="U92" s="51" t="str">
        <f t="shared" ca="1" si="25"/>
        <v/>
      </c>
      <c r="V92" s="51" t="str">
        <f t="shared" ca="1" si="26"/>
        <v/>
      </c>
      <c r="W92" s="51" t="str">
        <f t="shared" ca="1" si="27"/>
        <v/>
      </c>
      <c r="X92" s="51" t="str">
        <f t="shared" ca="1" si="28"/>
        <v/>
      </c>
      <c r="Y92" s="51" t="str">
        <f t="shared" ca="1" si="29"/>
        <v/>
      </c>
      <c r="AA92" s="1">
        <f t="shared" si="30"/>
        <v>1</v>
      </c>
      <c r="AB92" s="55" t="str">
        <f t="shared" ref="AB92:AC130" si="42">IF($F92="","",AB$30)</f>
        <v/>
      </c>
      <c r="AC92" s="55" t="str">
        <f t="shared" si="42"/>
        <v/>
      </c>
      <c r="AD92" s="1">
        <f t="shared" si="39"/>
        <v>1</v>
      </c>
      <c r="AE92" s="1">
        <f t="shared" si="39"/>
        <v>1</v>
      </c>
      <c r="AF92" s="1">
        <f t="shared" si="39"/>
        <v>1</v>
      </c>
      <c r="AG92" s="1">
        <f t="shared" si="39"/>
        <v>1</v>
      </c>
      <c r="AH92" s="1">
        <f t="shared" si="39"/>
        <v>1</v>
      </c>
      <c r="AI92" s="1">
        <f t="shared" si="39"/>
        <v>1</v>
      </c>
      <c r="AJ92" s="1">
        <f t="shared" si="39"/>
        <v>1</v>
      </c>
      <c r="AK92" s="1">
        <f t="shared" si="39"/>
        <v>1</v>
      </c>
      <c r="AL92" s="1">
        <f t="shared" si="39"/>
        <v>1</v>
      </c>
      <c r="AM92" s="1">
        <f t="shared" si="39"/>
        <v>1</v>
      </c>
      <c r="AN92" s="1">
        <f t="shared" si="39"/>
        <v>1</v>
      </c>
      <c r="AO92" s="1">
        <f t="shared" si="39"/>
        <v>1</v>
      </c>
      <c r="AP92" s="1">
        <f t="shared" si="39"/>
        <v>1</v>
      </c>
      <c r="AQ92" s="1">
        <f t="shared" si="39"/>
        <v>1</v>
      </c>
      <c r="AR92" s="1">
        <f t="shared" si="39"/>
        <v>1</v>
      </c>
      <c r="AS92" s="1">
        <f t="shared" si="38"/>
        <v>1</v>
      </c>
      <c r="AT92" s="1">
        <f t="shared" si="34"/>
        <v>1</v>
      </c>
      <c r="AU92" s="1">
        <f t="shared" si="34"/>
        <v>1</v>
      </c>
      <c r="AV92" s="1">
        <f t="shared" si="34"/>
        <v>1</v>
      </c>
      <c r="BA92" s="1" t="str">
        <f t="shared" si="41"/>
        <v/>
      </c>
      <c r="BB92" s="1" t="str">
        <f t="shared" si="40"/>
        <v/>
      </c>
      <c r="BC92" s="1" t="str">
        <f t="shared" si="40"/>
        <v/>
      </c>
      <c r="BD92" s="1" t="str">
        <f t="shared" si="40"/>
        <v/>
      </c>
      <c r="BE92" s="1" t="str">
        <f t="shared" si="40"/>
        <v/>
      </c>
      <c r="BF92" s="1" t="str">
        <f t="shared" si="40"/>
        <v/>
      </c>
      <c r="BG92" s="1" t="str">
        <f t="shared" si="40"/>
        <v/>
      </c>
      <c r="BH92" s="1" t="str">
        <f t="shared" si="40"/>
        <v/>
      </c>
      <c r="BI92" s="1" t="str">
        <f t="shared" si="40"/>
        <v/>
      </c>
      <c r="BJ92" s="1" t="str">
        <f t="shared" si="40"/>
        <v/>
      </c>
    </row>
    <row r="93" spans="1:62" hidden="1" x14ac:dyDescent="0.2">
      <c r="A93" s="50"/>
      <c r="B93" s="50" t="str">
        <f t="shared" si="10"/>
        <v/>
      </c>
      <c r="C93" s="53"/>
      <c r="D93" s="53"/>
      <c r="E93" s="53"/>
      <c r="F93" s="54" t="str">
        <f>IF('תנאי סף'!AN93&lt;&gt;1,"",'תנאי סף'!F93)</f>
        <v/>
      </c>
      <c r="G93" s="429" t="str">
        <f t="shared" ca="1" si="11"/>
        <v/>
      </c>
      <c r="H93" s="51" t="str">
        <f t="shared" ca="1" si="12"/>
        <v/>
      </c>
      <c r="I93" s="51" t="str">
        <f t="shared" ca="1" si="13"/>
        <v/>
      </c>
      <c r="J93" s="51" t="str">
        <f t="shared" ca="1" si="14"/>
        <v/>
      </c>
      <c r="K93" s="51" t="str">
        <f t="shared" ca="1" si="15"/>
        <v/>
      </c>
      <c r="L93" s="51" t="str">
        <f t="shared" ca="1" si="16"/>
        <v/>
      </c>
      <c r="M93" s="51" t="str">
        <f t="shared" ca="1" si="17"/>
        <v/>
      </c>
      <c r="N93" s="51" t="str">
        <f t="shared" ca="1" si="18"/>
        <v/>
      </c>
      <c r="O93" s="51" t="str">
        <f t="shared" ca="1" si="19"/>
        <v/>
      </c>
      <c r="P93" s="51" t="str">
        <f t="shared" ca="1" si="20"/>
        <v/>
      </c>
      <c r="Q93" s="51" t="str">
        <f t="shared" ca="1" si="21"/>
        <v/>
      </c>
      <c r="R93" s="51" t="str">
        <f t="shared" ca="1" si="22"/>
        <v/>
      </c>
      <c r="S93" s="51" t="str">
        <f t="shared" ca="1" si="23"/>
        <v/>
      </c>
      <c r="T93" s="51" t="str">
        <f t="shared" ca="1" si="24"/>
        <v/>
      </c>
      <c r="U93" s="51" t="str">
        <f t="shared" ca="1" si="25"/>
        <v/>
      </c>
      <c r="V93" s="51" t="str">
        <f t="shared" ca="1" si="26"/>
        <v/>
      </c>
      <c r="W93" s="51" t="str">
        <f t="shared" ca="1" si="27"/>
        <v/>
      </c>
      <c r="X93" s="51" t="str">
        <f t="shared" ca="1" si="28"/>
        <v/>
      </c>
      <c r="Y93" s="51" t="str">
        <f t="shared" ca="1" si="29"/>
        <v/>
      </c>
      <c r="AA93" s="1">
        <f t="shared" si="30"/>
        <v>1</v>
      </c>
      <c r="AB93" s="55" t="str">
        <f t="shared" si="42"/>
        <v/>
      </c>
      <c r="AC93" s="55" t="str">
        <f t="shared" si="42"/>
        <v/>
      </c>
      <c r="AD93" s="1">
        <f t="shared" si="39"/>
        <v>1</v>
      </c>
      <c r="AE93" s="1">
        <f t="shared" si="39"/>
        <v>1</v>
      </c>
      <c r="AF93" s="1">
        <f t="shared" si="39"/>
        <v>1</v>
      </c>
      <c r="AG93" s="1">
        <f t="shared" si="39"/>
        <v>1</v>
      </c>
      <c r="AH93" s="1">
        <f t="shared" si="39"/>
        <v>1</v>
      </c>
      <c r="AI93" s="1">
        <f t="shared" si="39"/>
        <v>1</v>
      </c>
      <c r="AJ93" s="1">
        <f t="shared" si="39"/>
        <v>1</v>
      </c>
      <c r="AK93" s="1">
        <f t="shared" si="39"/>
        <v>1</v>
      </c>
      <c r="AL93" s="1">
        <f t="shared" si="39"/>
        <v>1</v>
      </c>
      <c r="AM93" s="1">
        <f t="shared" si="39"/>
        <v>1</v>
      </c>
      <c r="AN93" s="1">
        <f t="shared" si="39"/>
        <v>1</v>
      </c>
      <c r="AO93" s="1">
        <f t="shared" si="39"/>
        <v>1</v>
      </c>
      <c r="AP93" s="1">
        <f t="shared" si="39"/>
        <v>1</v>
      </c>
      <c r="AQ93" s="1">
        <f t="shared" si="39"/>
        <v>1</v>
      </c>
      <c r="AR93" s="1">
        <f t="shared" si="39"/>
        <v>1</v>
      </c>
      <c r="AS93" s="1">
        <f t="shared" si="38"/>
        <v>1</v>
      </c>
      <c r="AT93" s="1">
        <f t="shared" si="34"/>
        <v>1</v>
      </c>
      <c r="AU93" s="1">
        <f t="shared" si="34"/>
        <v>1</v>
      </c>
      <c r="AV93" s="1">
        <f t="shared" si="34"/>
        <v>1</v>
      </c>
      <c r="BA93" s="1" t="str">
        <f t="shared" si="41"/>
        <v/>
      </c>
      <c r="BB93" s="1" t="str">
        <f t="shared" si="40"/>
        <v/>
      </c>
      <c r="BC93" s="1" t="str">
        <f t="shared" si="40"/>
        <v/>
      </c>
      <c r="BD93" s="1" t="str">
        <f t="shared" si="40"/>
        <v/>
      </c>
      <c r="BE93" s="1" t="str">
        <f t="shared" si="40"/>
        <v/>
      </c>
      <c r="BF93" s="1" t="str">
        <f t="shared" si="40"/>
        <v/>
      </c>
      <c r="BG93" s="1" t="str">
        <f t="shared" si="40"/>
        <v/>
      </c>
      <c r="BH93" s="1" t="str">
        <f t="shared" si="40"/>
        <v/>
      </c>
      <c r="BI93" s="1" t="str">
        <f t="shared" si="40"/>
        <v/>
      </c>
      <c r="BJ93" s="1" t="str">
        <f t="shared" si="40"/>
        <v/>
      </c>
    </row>
    <row r="94" spans="1:62" hidden="1" x14ac:dyDescent="0.2">
      <c r="A94" s="50"/>
      <c r="B94" s="50" t="str">
        <f t="shared" si="10"/>
        <v/>
      </c>
      <c r="C94" s="53"/>
      <c r="D94" s="53"/>
      <c r="E94" s="53"/>
      <c r="F94" s="54" t="str">
        <f>IF('תנאי סף'!AN94&lt;&gt;1,"",'תנאי סף'!F94)</f>
        <v/>
      </c>
      <c r="G94" s="429" t="str">
        <f t="shared" ca="1" si="11"/>
        <v/>
      </c>
      <c r="H94" s="51" t="str">
        <f t="shared" ca="1" si="12"/>
        <v/>
      </c>
      <c r="I94" s="51" t="str">
        <f t="shared" ca="1" si="13"/>
        <v/>
      </c>
      <c r="J94" s="51" t="str">
        <f t="shared" ca="1" si="14"/>
        <v/>
      </c>
      <c r="K94" s="51" t="str">
        <f t="shared" ca="1" si="15"/>
        <v/>
      </c>
      <c r="L94" s="51" t="str">
        <f t="shared" ca="1" si="16"/>
        <v/>
      </c>
      <c r="M94" s="51" t="str">
        <f t="shared" ca="1" si="17"/>
        <v/>
      </c>
      <c r="N94" s="51" t="str">
        <f t="shared" ca="1" si="18"/>
        <v/>
      </c>
      <c r="O94" s="51" t="str">
        <f t="shared" ca="1" si="19"/>
        <v/>
      </c>
      <c r="P94" s="51" t="str">
        <f t="shared" ca="1" si="20"/>
        <v/>
      </c>
      <c r="Q94" s="51" t="str">
        <f t="shared" ca="1" si="21"/>
        <v/>
      </c>
      <c r="R94" s="51" t="str">
        <f t="shared" ca="1" si="22"/>
        <v/>
      </c>
      <c r="S94" s="51" t="str">
        <f t="shared" ca="1" si="23"/>
        <v/>
      </c>
      <c r="T94" s="51" t="str">
        <f t="shared" ca="1" si="24"/>
        <v/>
      </c>
      <c r="U94" s="51" t="str">
        <f t="shared" ca="1" si="25"/>
        <v/>
      </c>
      <c r="V94" s="51" t="str">
        <f t="shared" ca="1" si="26"/>
        <v/>
      </c>
      <c r="W94" s="51" t="str">
        <f t="shared" ca="1" si="27"/>
        <v/>
      </c>
      <c r="X94" s="51" t="str">
        <f t="shared" ca="1" si="28"/>
        <v/>
      </c>
      <c r="Y94" s="51" t="str">
        <f t="shared" ca="1" si="29"/>
        <v/>
      </c>
      <c r="AA94" s="1">
        <f t="shared" si="30"/>
        <v>1</v>
      </c>
      <c r="AB94" s="55" t="str">
        <f t="shared" si="42"/>
        <v/>
      </c>
      <c r="AC94" s="55" t="str">
        <f t="shared" si="42"/>
        <v/>
      </c>
      <c r="AD94" s="1">
        <f t="shared" si="39"/>
        <v>1</v>
      </c>
      <c r="AE94" s="1">
        <f t="shared" si="39"/>
        <v>1</v>
      </c>
      <c r="AF94" s="1">
        <f t="shared" si="39"/>
        <v>1</v>
      </c>
      <c r="AG94" s="1">
        <f t="shared" si="39"/>
        <v>1</v>
      </c>
      <c r="AH94" s="1">
        <f t="shared" si="39"/>
        <v>1</v>
      </c>
      <c r="AI94" s="1">
        <f t="shared" si="39"/>
        <v>1</v>
      </c>
      <c r="AJ94" s="1">
        <f t="shared" si="39"/>
        <v>1</v>
      </c>
      <c r="AK94" s="1">
        <f t="shared" si="39"/>
        <v>1</v>
      </c>
      <c r="AL94" s="1">
        <f t="shared" si="39"/>
        <v>1</v>
      </c>
      <c r="AM94" s="1">
        <f t="shared" si="39"/>
        <v>1</v>
      </c>
      <c r="AN94" s="1">
        <f t="shared" si="39"/>
        <v>1</v>
      </c>
      <c r="AO94" s="1">
        <f t="shared" si="39"/>
        <v>1</v>
      </c>
      <c r="AP94" s="1">
        <f t="shared" si="39"/>
        <v>1</v>
      </c>
      <c r="AQ94" s="1">
        <f t="shared" si="39"/>
        <v>1</v>
      </c>
      <c r="AR94" s="1">
        <f t="shared" si="39"/>
        <v>1</v>
      </c>
      <c r="AS94" s="1">
        <f t="shared" si="38"/>
        <v>1</v>
      </c>
      <c r="AT94" s="1">
        <f t="shared" si="34"/>
        <v>1</v>
      </c>
      <c r="AU94" s="1">
        <f t="shared" si="34"/>
        <v>1</v>
      </c>
      <c r="AV94" s="1">
        <f t="shared" si="34"/>
        <v>1</v>
      </c>
      <c r="BA94" s="1" t="str">
        <f t="shared" si="41"/>
        <v/>
      </c>
      <c r="BB94" s="1" t="str">
        <f t="shared" si="40"/>
        <v/>
      </c>
      <c r="BC94" s="1" t="str">
        <f t="shared" si="40"/>
        <v/>
      </c>
      <c r="BD94" s="1" t="str">
        <f t="shared" si="40"/>
        <v/>
      </c>
      <c r="BE94" s="1" t="str">
        <f t="shared" si="40"/>
        <v/>
      </c>
      <c r="BF94" s="1" t="str">
        <f t="shared" si="40"/>
        <v/>
      </c>
      <c r="BG94" s="1" t="str">
        <f t="shared" si="40"/>
        <v/>
      </c>
      <c r="BH94" s="1" t="str">
        <f t="shared" si="40"/>
        <v/>
      </c>
      <c r="BI94" s="1" t="str">
        <f t="shared" si="40"/>
        <v/>
      </c>
      <c r="BJ94" s="1" t="str">
        <f t="shared" si="40"/>
        <v/>
      </c>
    </row>
    <row r="95" spans="1:62" hidden="1" x14ac:dyDescent="0.2">
      <c r="A95" s="50"/>
      <c r="B95" s="50" t="str">
        <f t="shared" si="10"/>
        <v/>
      </c>
      <c r="C95" s="53"/>
      <c r="D95" s="53"/>
      <c r="E95" s="53"/>
      <c r="F95" s="54" t="str">
        <f>IF('תנאי סף'!AN95&lt;&gt;1,"",'תנאי סף'!F95)</f>
        <v/>
      </c>
      <c r="G95" s="429" t="str">
        <f t="shared" ca="1" si="11"/>
        <v/>
      </c>
      <c r="H95" s="51" t="str">
        <f t="shared" ca="1" si="12"/>
        <v/>
      </c>
      <c r="I95" s="51" t="str">
        <f t="shared" ca="1" si="13"/>
        <v/>
      </c>
      <c r="J95" s="51" t="str">
        <f t="shared" ca="1" si="14"/>
        <v/>
      </c>
      <c r="K95" s="51" t="str">
        <f t="shared" ca="1" si="15"/>
        <v/>
      </c>
      <c r="L95" s="51" t="str">
        <f t="shared" ca="1" si="16"/>
        <v/>
      </c>
      <c r="M95" s="51" t="str">
        <f t="shared" ca="1" si="17"/>
        <v/>
      </c>
      <c r="N95" s="51" t="str">
        <f t="shared" ca="1" si="18"/>
        <v/>
      </c>
      <c r="O95" s="51" t="str">
        <f t="shared" ca="1" si="19"/>
        <v/>
      </c>
      <c r="P95" s="51" t="str">
        <f t="shared" ca="1" si="20"/>
        <v/>
      </c>
      <c r="Q95" s="51" t="str">
        <f t="shared" ca="1" si="21"/>
        <v/>
      </c>
      <c r="R95" s="51" t="str">
        <f t="shared" ca="1" si="22"/>
        <v/>
      </c>
      <c r="S95" s="51" t="str">
        <f t="shared" ca="1" si="23"/>
        <v/>
      </c>
      <c r="T95" s="51" t="str">
        <f t="shared" ca="1" si="24"/>
        <v/>
      </c>
      <c r="U95" s="51" t="str">
        <f t="shared" ca="1" si="25"/>
        <v/>
      </c>
      <c r="V95" s="51" t="str">
        <f t="shared" ca="1" si="26"/>
        <v/>
      </c>
      <c r="W95" s="51" t="str">
        <f t="shared" ca="1" si="27"/>
        <v/>
      </c>
      <c r="X95" s="51" t="str">
        <f t="shared" ca="1" si="28"/>
        <v/>
      </c>
      <c r="Y95" s="51" t="str">
        <f t="shared" ca="1" si="29"/>
        <v/>
      </c>
      <c r="AA95" s="1">
        <f t="shared" si="30"/>
        <v>1</v>
      </c>
      <c r="AB95" s="55" t="str">
        <f t="shared" si="42"/>
        <v/>
      </c>
      <c r="AC95" s="55" t="str">
        <f t="shared" si="42"/>
        <v/>
      </c>
      <c r="AD95" s="1">
        <f t="shared" ref="AD95:AR111" si="43">IF(G$30="",1,IF(G95="",0,IF(G$30=$AE$1,IF(ISNA(MATCH(G95,$AB$30:$AC$30,0)),0,1),IF(G$30=$AF$1,IF(IFERROR(G95*1,"bad")="bad",0,1),IF(G$30=$AG$1,IF(IFERROR(IF(G95=TRUNC(G95),1,"bad"),"bad")="bad",0,1),IF(G$30=$AH$1,IF(AND(IF(IFERROR(G95*1,"bad")="bad",0,1)=1,G95&gt;=0),1,0),IF(G$30=$AI$1,IF(AND(IF(IFERROR(IF(G95=TRUNC(G95),1,"bad"),"bad")="bad",0,1)=1,G95&gt;=0),1,0),IF(G$30=$AJ$1,IF(AND(IF(IFERROR(G95*1,"bad")="bad",0,1)=1,G95&gt;0),1,0),IF(G$30=$AK$1,IF(AND(IF(IFERROR(IF(G95=TRUNC(G95),1,"bad"),"bad")="bad",0,1)=1,G95&gt;0),1,0),IF(G$30=$AL$1,1,IF(G$30=$AM$1,IF(IFERROR(HLOOKUP(G95,$AE$4:$AN$4,1,0),"bad")="bad",0,1),0)))))))))))</f>
        <v>1</v>
      </c>
      <c r="AE95" s="1">
        <f t="shared" si="43"/>
        <v>1</v>
      </c>
      <c r="AF95" s="1">
        <f t="shared" si="43"/>
        <v>1</v>
      </c>
      <c r="AG95" s="1">
        <f t="shared" si="43"/>
        <v>1</v>
      </c>
      <c r="AH95" s="1">
        <f t="shared" si="43"/>
        <v>1</v>
      </c>
      <c r="AI95" s="1">
        <f t="shared" si="43"/>
        <v>1</v>
      </c>
      <c r="AJ95" s="1">
        <f t="shared" si="43"/>
        <v>1</v>
      </c>
      <c r="AK95" s="1">
        <f t="shared" si="43"/>
        <v>1</v>
      </c>
      <c r="AL95" s="1">
        <f t="shared" si="43"/>
        <v>1</v>
      </c>
      <c r="AM95" s="1">
        <f t="shared" si="43"/>
        <v>1</v>
      </c>
      <c r="AN95" s="1">
        <f t="shared" si="43"/>
        <v>1</v>
      </c>
      <c r="AO95" s="1">
        <f t="shared" si="43"/>
        <v>1</v>
      </c>
      <c r="AP95" s="1">
        <f t="shared" si="43"/>
        <v>1</v>
      </c>
      <c r="AQ95" s="1">
        <f t="shared" si="43"/>
        <v>1</v>
      </c>
      <c r="AR95" s="1">
        <f t="shared" si="43"/>
        <v>1</v>
      </c>
      <c r="AS95" s="1">
        <f t="shared" si="38"/>
        <v>1</v>
      </c>
      <c r="AT95" s="1">
        <f t="shared" si="34"/>
        <v>1</v>
      </c>
      <c r="AU95" s="1">
        <f t="shared" si="34"/>
        <v>1</v>
      </c>
      <c r="AV95" s="1">
        <f t="shared" si="34"/>
        <v>1</v>
      </c>
      <c r="BA95" s="1" t="str">
        <f t="shared" si="41"/>
        <v/>
      </c>
      <c r="BB95" s="1" t="str">
        <f t="shared" si="40"/>
        <v/>
      </c>
      <c r="BC95" s="1" t="str">
        <f t="shared" si="40"/>
        <v/>
      </c>
      <c r="BD95" s="1" t="str">
        <f t="shared" si="40"/>
        <v/>
      </c>
      <c r="BE95" s="1" t="str">
        <f t="shared" si="40"/>
        <v/>
      </c>
      <c r="BF95" s="1" t="str">
        <f t="shared" si="40"/>
        <v/>
      </c>
      <c r="BG95" s="1" t="str">
        <f t="shared" si="40"/>
        <v/>
      </c>
      <c r="BH95" s="1" t="str">
        <f t="shared" si="40"/>
        <v/>
      </c>
      <c r="BI95" s="1" t="str">
        <f t="shared" si="40"/>
        <v/>
      </c>
      <c r="BJ95" s="1" t="str">
        <f t="shared" si="40"/>
        <v/>
      </c>
    </row>
    <row r="96" spans="1:62" hidden="1" x14ac:dyDescent="0.2">
      <c r="A96" s="50"/>
      <c r="B96" s="50" t="str">
        <f t="shared" ref="B96:B130" si="44">IF(F96="","",ROW()-30)</f>
        <v/>
      </c>
      <c r="C96" s="53"/>
      <c r="D96" s="53"/>
      <c r="E96" s="53"/>
      <c r="F96" s="54" t="str">
        <f>IF('תנאי סף'!AN96&lt;&gt;1,"",'תנאי סף'!F96)</f>
        <v/>
      </c>
      <c r="G96" s="429" t="str">
        <f t="shared" ref="G96:G130" ca="1" si="45">IF($F96="","",INDIRECT("'"&amp;$F96&amp;"'"&amp;"!u6"))</f>
        <v/>
      </c>
      <c r="H96" s="51" t="str">
        <f t="shared" ref="H96:H130" ca="1" si="46">IF($F96="","",INDIRECT("'"&amp;$F96&amp;"'"&amp;"!T7"))</f>
        <v/>
      </c>
      <c r="I96" s="51" t="str">
        <f t="shared" ref="I96:I130" ca="1" si="47">IF($F96="","",INDIRECT("'"&amp;$F96&amp;"'"&amp;"!T8"))</f>
        <v/>
      </c>
      <c r="J96" s="51" t="str">
        <f t="shared" ref="J96:J130" ca="1" si="48">IF($F96="","",INDIRECT("'"&amp;$F96&amp;"'"&amp;"!T9"))</f>
        <v/>
      </c>
      <c r="K96" s="51" t="str">
        <f t="shared" ref="K96:K130" ca="1" si="49">IF($F96="","",INDIRECT("'"&amp;$F96&amp;"'"&amp;"!T10"))</f>
        <v/>
      </c>
      <c r="L96" s="51" t="str">
        <f t="shared" ref="L96:L130" ca="1" si="50">IF($F96="","",INDIRECT("'"&amp;$F96&amp;"'"&amp;"!T11"))</f>
        <v/>
      </c>
      <c r="M96" s="51" t="str">
        <f t="shared" ref="M96:M130" ca="1" si="51">IF($F96="","",INDIRECT("'"&amp;$F96&amp;"'"&amp;"!U7"))</f>
        <v/>
      </c>
      <c r="N96" s="51" t="str">
        <f t="shared" ref="N96:N130" ca="1" si="52">IF($F96="","",INDIRECT("'"&amp;$F96&amp;"'"&amp;"!U8"))</f>
        <v/>
      </c>
      <c r="O96" s="51" t="str">
        <f t="shared" ref="O96:O130" ca="1" si="53">IF($F96="","",INDIRECT("'"&amp;$F96&amp;"'"&amp;"!U9"))</f>
        <v/>
      </c>
      <c r="P96" s="51" t="str">
        <f t="shared" ref="P96:P130" ca="1" si="54">IF($F96="","",INDIRECT("'"&amp;$F96&amp;"'"&amp;"!U10"))</f>
        <v/>
      </c>
      <c r="Q96" s="51" t="str">
        <f t="shared" ref="Q96:Q130" ca="1" si="55">IF($F96="","",INDIRECT("'"&amp;$F96&amp;"'"&amp;"!U11"))</f>
        <v/>
      </c>
      <c r="R96" s="51" t="str">
        <f t="shared" ref="R96:R130" ca="1" si="56">IF($F96="","",INDIRECT("'"&amp;$F96&amp;"'"&amp;"!u12"))</f>
        <v/>
      </c>
      <c r="S96" s="51" t="str">
        <f t="shared" ref="S96:S130" ca="1" si="57">IF($F96="","",INDIRECT("'"&amp;$F96&amp;"'"&amp;"!u13"))</f>
        <v/>
      </c>
      <c r="T96" s="51" t="str">
        <f t="shared" ref="T96:T130" ca="1" si="58">IF($F96="","",INDIRECT("'"&amp;$F96&amp;"'"&amp;"!u19"))</f>
        <v/>
      </c>
      <c r="U96" s="51" t="str">
        <f t="shared" ref="U96:U130" ca="1" si="59">IF($F96="","",INDIRECT("'"&amp;$F96&amp;"'"&amp;"!u20"))</f>
        <v/>
      </c>
      <c r="V96" s="51" t="str">
        <f t="shared" ref="V96:V130" ca="1" si="60">IF($F96="","",INDIRECT("'"&amp;$F96&amp;"'"&amp;"!u21"))</f>
        <v/>
      </c>
      <c r="W96" s="51" t="str">
        <f t="shared" ref="W96:W130" ca="1" si="61">IF($F96="","",INDIRECT("'"&amp;$F96&amp;"'"&amp;"!u22"))</f>
        <v/>
      </c>
      <c r="X96" s="51" t="str">
        <f t="shared" ref="X96:X130" ca="1" si="62">IF($F96="","",INDIRECT("'"&amp;$F96&amp;"'"&amp;"!u23"))</f>
        <v/>
      </c>
      <c r="Y96" s="51" t="str">
        <f t="shared" ref="Y96:Y130" ca="1" si="63">IF($F96="","",INDIRECT("'"&amp;$F96&amp;"'"&amp;"!u24"))</f>
        <v/>
      </c>
      <c r="AA96" s="1">
        <f t="shared" ref="AA96:AA130" si="64">IF(SUM(AD96:AV96)=COUNT(AD96:AV96),1,0)</f>
        <v>1</v>
      </c>
      <c r="AB96" s="55" t="str">
        <f t="shared" si="42"/>
        <v/>
      </c>
      <c r="AC96" s="55" t="str">
        <f t="shared" si="42"/>
        <v/>
      </c>
      <c r="AD96" s="1">
        <f t="shared" si="43"/>
        <v>1</v>
      </c>
      <c r="AE96" s="1">
        <f t="shared" si="43"/>
        <v>1</v>
      </c>
      <c r="AF96" s="1">
        <f t="shared" si="43"/>
        <v>1</v>
      </c>
      <c r="AG96" s="1">
        <f t="shared" si="43"/>
        <v>1</v>
      </c>
      <c r="AH96" s="1">
        <f t="shared" si="43"/>
        <v>1</v>
      </c>
      <c r="AI96" s="1">
        <f t="shared" si="43"/>
        <v>1</v>
      </c>
      <c r="AJ96" s="1">
        <f t="shared" si="43"/>
        <v>1</v>
      </c>
      <c r="AK96" s="1">
        <f t="shared" si="43"/>
        <v>1</v>
      </c>
      <c r="AL96" s="1">
        <f t="shared" si="43"/>
        <v>1</v>
      </c>
      <c r="AM96" s="1">
        <f t="shared" si="43"/>
        <v>1</v>
      </c>
      <c r="AN96" s="1">
        <f t="shared" si="43"/>
        <v>1</v>
      </c>
      <c r="AO96" s="1">
        <f t="shared" si="43"/>
        <v>1</v>
      </c>
      <c r="AP96" s="1">
        <f t="shared" si="43"/>
        <v>1</v>
      </c>
      <c r="AQ96" s="1">
        <f t="shared" si="43"/>
        <v>1</v>
      </c>
      <c r="AR96" s="1">
        <f t="shared" si="43"/>
        <v>1</v>
      </c>
      <c r="AS96" s="1">
        <f t="shared" si="38"/>
        <v>1</v>
      </c>
      <c r="AT96" s="1">
        <f t="shared" si="34"/>
        <v>1</v>
      </c>
      <c r="AU96" s="1">
        <f t="shared" si="34"/>
        <v>1</v>
      </c>
      <c r="AV96" s="1">
        <f t="shared" si="34"/>
        <v>1</v>
      </c>
      <c r="BA96" s="1" t="str">
        <f t="shared" si="41"/>
        <v/>
      </c>
      <c r="BB96" s="1" t="str">
        <f t="shared" si="40"/>
        <v/>
      </c>
      <c r="BC96" s="1" t="str">
        <f t="shared" si="40"/>
        <v/>
      </c>
      <c r="BD96" s="1" t="str">
        <f t="shared" si="40"/>
        <v/>
      </c>
      <c r="BE96" s="1" t="str">
        <f t="shared" si="40"/>
        <v/>
      </c>
      <c r="BF96" s="1" t="str">
        <f t="shared" si="40"/>
        <v/>
      </c>
      <c r="BG96" s="1" t="str">
        <f t="shared" si="40"/>
        <v/>
      </c>
      <c r="BH96" s="1" t="str">
        <f t="shared" si="40"/>
        <v/>
      </c>
      <c r="BI96" s="1" t="str">
        <f t="shared" si="40"/>
        <v/>
      </c>
      <c r="BJ96" s="1" t="str">
        <f t="shared" si="40"/>
        <v/>
      </c>
    </row>
    <row r="97" spans="1:62" hidden="1" x14ac:dyDescent="0.2">
      <c r="A97" s="50"/>
      <c r="B97" s="50" t="str">
        <f t="shared" si="44"/>
        <v/>
      </c>
      <c r="C97" s="53"/>
      <c r="D97" s="53"/>
      <c r="E97" s="53"/>
      <c r="F97" s="54" t="str">
        <f>IF('תנאי סף'!AN97&lt;&gt;1,"",'תנאי סף'!F97)</f>
        <v/>
      </c>
      <c r="G97" s="429" t="str">
        <f t="shared" ca="1" si="45"/>
        <v/>
      </c>
      <c r="H97" s="51" t="str">
        <f t="shared" ca="1" si="46"/>
        <v/>
      </c>
      <c r="I97" s="51" t="str">
        <f t="shared" ca="1" si="47"/>
        <v/>
      </c>
      <c r="J97" s="51" t="str">
        <f t="shared" ca="1" si="48"/>
        <v/>
      </c>
      <c r="K97" s="51" t="str">
        <f t="shared" ca="1" si="49"/>
        <v/>
      </c>
      <c r="L97" s="51" t="str">
        <f t="shared" ca="1" si="50"/>
        <v/>
      </c>
      <c r="M97" s="51" t="str">
        <f t="shared" ca="1" si="51"/>
        <v/>
      </c>
      <c r="N97" s="51" t="str">
        <f t="shared" ca="1" si="52"/>
        <v/>
      </c>
      <c r="O97" s="51" t="str">
        <f t="shared" ca="1" si="53"/>
        <v/>
      </c>
      <c r="P97" s="51" t="str">
        <f t="shared" ca="1" si="54"/>
        <v/>
      </c>
      <c r="Q97" s="51" t="str">
        <f t="shared" ca="1" si="55"/>
        <v/>
      </c>
      <c r="R97" s="51" t="str">
        <f t="shared" ca="1" si="56"/>
        <v/>
      </c>
      <c r="S97" s="51" t="str">
        <f t="shared" ca="1" si="57"/>
        <v/>
      </c>
      <c r="T97" s="51" t="str">
        <f t="shared" ca="1" si="58"/>
        <v/>
      </c>
      <c r="U97" s="51" t="str">
        <f t="shared" ca="1" si="59"/>
        <v/>
      </c>
      <c r="V97" s="51" t="str">
        <f t="shared" ca="1" si="60"/>
        <v/>
      </c>
      <c r="W97" s="51" t="str">
        <f t="shared" ca="1" si="61"/>
        <v/>
      </c>
      <c r="X97" s="51" t="str">
        <f t="shared" ca="1" si="62"/>
        <v/>
      </c>
      <c r="Y97" s="51" t="str">
        <f t="shared" ca="1" si="63"/>
        <v/>
      </c>
      <c r="AA97" s="1">
        <f t="shared" si="64"/>
        <v>1</v>
      </c>
      <c r="AB97" s="55" t="str">
        <f t="shared" si="42"/>
        <v/>
      </c>
      <c r="AC97" s="55" t="str">
        <f t="shared" si="42"/>
        <v/>
      </c>
      <c r="AD97" s="1">
        <f t="shared" si="43"/>
        <v>1</v>
      </c>
      <c r="AE97" s="1">
        <f t="shared" si="43"/>
        <v>1</v>
      </c>
      <c r="AF97" s="1">
        <f t="shared" si="43"/>
        <v>1</v>
      </c>
      <c r="AG97" s="1">
        <f t="shared" si="43"/>
        <v>1</v>
      </c>
      <c r="AH97" s="1">
        <f t="shared" si="43"/>
        <v>1</v>
      </c>
      <c r="AI97" s="1">
        <f t="shared" si="43"/>
        <v>1</v>
      </c>
      <c r="AJ97" s="1">
        <f t="shared" si="43"/>
        <v>1</v>
      </c>
      <c r="AK97" s="1">
        <f t="shared" si="43"/>
        <v>1</v>
      </c>
      <c r="AL97" s="1">
        <f t="shared" si="43"/>
        <v>1</v>
      </c>
      <c r="AM97" s="1">
        <f t="shared" si="43"/>
        <v>1</v>
      </c>
      <c r="AN97" s="1">
        <f t="shared" si="43"/>
        <v>1</v>
      </c>
      <c r="AO97" s="1">
        <f t="shared" si="43"/>
        <v>1</v>
      </c>
      <c r="AP97" s="1">
        <f t="shared" si="43"/>
        <v>1</v>
      </c>
      <c r="AQ97" s="1">
        <f t="shared" si="43"/>
        <v>1</v>
      </c>
      <c r="AR97" s="1">
        <f t="shared" si="43"/>
        <v>1</v>
      </c>
      <c r="AS97" s="1">
        <f t="shared" si="38"/>
        <v>1</v>
      </c>
      <c r="AT97" s="1">
        <f t="shared" si="34"/>
        <v>1</v>
      </c>
      <c r="AU97" s="1">
        <f t="shared" si="34"/>
        <v>1</v>
      </c>
      <c r="AV97" s="1">
        <f t="shared" si="34"/>
        <v>1</v>
      </c>
      <c r="BA97" s="1" t="str">
        <f t="shared" si="41"/>
        <v/>
      </c>
      <c r="BB97" s="1" t="str">
        <f t="shared" si="40"/>
        <v/>
      </c>
      <c r="BC97" s="1" t="str">
        <f t="shared" si="40"/>
        <v/>
      </c>
      <c r="BD97" s="1" t="str">
        <f t="shared" si="40"/>
        <v/>
      </c>
      <c r="BE97" s="1" t="str">
        <f t="shared" si="40"/>
        <v/>
      </c>
      <c r="BF97" s="1" t="str">
        <f t="shared" si="40"/>
        <v/>
      </c>
      <c r="BG97" s="1" t="str">
        <f t="shared" si="40"/>
        <v/>
      </c>
      <c r="BH97" s="1" t="str">
        <f t="shared" si="40"/>
        <v/>
      </c>
      <c r="BI97" s="1" t="str">
        <f t="shared" si="40"/>
        <v/>
      </c>
      <c r="BJ97" s="1" t="str">
        <f t="shared" si="40"/>
        <v/>
      </c>
    </row>
    <row r="98" spans="1:62" hidden="1" x14ac:dyDescent="0.2">
      <c r="A98" s="50"/>
      <c r="B98" s="50" t="str">
        <f t="shared" si="44"/>
        <v/>
      </c>
      <c r="C98" s="53"/>
      <c r="D98" s="53"/>
      <c r="E98" s="53"/>
      <c r="F98" s="54" t="str">
        <f>IF('תנאי סף'!AN98&lt;&gt;1,"",'תנאי סף'!F98)</f>
        <v/>
      </c>
      <c r="G98" s="429" t="str">
        <f t="shared" ca="1" si="45"/>
        <v/>
      </c>
      <c r="H98" s="51" t="str">
        <f t="shared" ca="1" si="46"/>
        <v/>
      </c>
      <c r="I98" s="51" t="str">
        <f t="shared" ca="1" si="47"/>
        <v/>
      </c>
      <c r="J98" s="51" t="str">
        <f t="shared" ca="1" si="48"/>
        <v/>
      </c>
      <c r="K98" s="51" t="str">
        <f t="shared" ca="1" si="49"/>
        <v/>
      </c>
      <c r="L98" s="51" t="str">
        <f t="shared" ca="1" si="50"/>
        <v/>
      </c>
      <c r="M98" s="51" t="str">
        <f t="shared" ca="1" si="51"/>
        <v/>
      </c>
      <c r="N98" s="51" t="str">
        <f t="shared" ca="1" si="52"/>
        <v/>
      </c>
      <c r="O98" s="51" t="str">
        <f t="shared" ca="1" si="53"/>
        <v/>
      </c>
      <c r="P98" s="51" t="str">
        <f t="shared" ca="1" si="54"/>
        <v/>
      </c>
      <c r="Q98" s="51" t="str">
        <f t="shared" ca="1" si="55"/>
        <v/>
      </c>
      <c r="R98" s="51" t="str">
        <f t="shared" ca="1" si="56"/>
        <v/>
      </c>
      <c r="S98" s="51" t="str">
        <f t="shared" ca="1" si="57"/>
        <v/>
      </c>
      <c r="T98" s="51" t="str">
        <f t="shared" ca="1" si="58"/>
        <v/>
      </c>
      <c r="U98" s="51" t="str">
        <f t="shared" ca="1" si="59"/>
        <v/>
      </c>
      <c r="V98" s="51" t="str">
        <f t="shared" ca="1" si="60"/>
        <v/>
      </c>
      <c r="W98" s="51" t="str">
        <f t="shared" ca="1" si="61"/>
        <v/>
      </c>
      <c r="X98" s="51" t="str">
        <f t="shared" ca="1" si="62"/>
        <v/>
      </c>
      <c r="Y98" s="51" t="str">
        <f t="shared" ca="1" si="63"/>
        <v/>
      </c>
      <c r="AA98" s="1">
        <f t="shared" si="64"/>
        <v>1</v>
      </c>
      <c r="AB98" s="55" t="str">
        <f t="shared" si="42"/>
        <v/>
      </c>
      <c r="AC98" s="55" t="str">
        <f t="shared" si="42"/>
        <v/>
      </c>
      <c r="AD98" s="1">
        <f t="shared" si="43"/>
        <v>1</v>
      </c>
      <c r="AE98" s="1">
        <f t="shared" si="43"/>
        <v>1</v>
      </c>
      <c r="AF98" s="1">
        <f t="shared" si="43"/>
        <v>1</v>
      </c>
      <c r="AG98" s="1">
        <f t="shared" si="43"/>
        <v>1</v>
      </c>
      <c r="AH98" s="1">
        <f t="shared" si="43"/>
        <v>1</v>
      </c>
      <c r="AI98" s="1">
        <f t="shared" si="43"/>
        <v>1</v>
      </c>
      <c r="AJ98" s="1">
        <f t="shared" si="43"/>
        <v>1</v>
      </c>
      <c r="AK98" s="1">
        <f t="shared" si="43"/>
        <v>1</v>
      </c>
      <c r="AL98" s="1">
        <f t="shared" si="43"/>
        <v>1</v>
      </c>
      <c r="AM98" s="1">
        <f t="shared" si="43"/>
        <v>1</v>
      </c>
      <c r="AN98" s="1">
        <f t="shared" si="43"/>
        <v>1</v>
      </c>
      <c r="AO98" s="1">
        <f t="shared" si="43"/>
        <v>1</v>
      </c>
      <c r="AP98" s="1">
        <f t="shared" si="43"/>
        <v>1</v>
      </c>
      <c r="AQ98" s="1">
        <f t="shared" si="43"/>
        <v>1</v>
      </c>
      <c r="AR98" s="1">
        <f t="shared" si="43"/>
        <v>1</v>
      </c>
      <c r="AS98" s="1">
        <f t="shared" si="38"/>
        <v>1</v>
      </c>
      <c r="AT98" s="1">
        <f t="shared" si="34"/>
        <v>1</v>
      </c>
      <c r="AU98" s="1">
        <f t="shared" si="34"/>
        <v>1</v>
      </c>
      <c r="AV98" s="1">
        <f t="shared" si="34"/>
        <v>1</v>
      </c>
      <c r="BA98" s="1" t="str">
        <f t="shared" si="41"/>
        <v/>
      </c>
      <c r="BB98" s="1" t="str">
        <f t="shared" si="40"/>
        <v/>
      </c>
      <c r="BC98" s="1" t="str">
        <f t="shared" si="40"/>
        <v/>
      </c>
      <c r="BD98" s="1" t="str">
        <f t="shared" si="40"/>
        <v/>
      </c>
      <c r="BE98" s="1" t="str">
        <f t="shared" si="40"/>
        <v/>
      </c>
      <c r="BF98" s="1" t="str">
        <f t="shared" si="40"/>
        <v/>
      </c>
      <c r="BG98" s="1" t="str">
        <f t="shared" si="40"/>
        <v/>
      </c>
      <c r="BH98" s="1" t="str">
        <f t="shared" si="40"/>
        <v/>
      </c>
      <c r="BI98" s="1" t="str">
        <f t="shared" si="40"/>
        <v/>
      </c>
      <c r="BJ98" s="1" t="str">
        <f t="shared" si="40"/>
        <v/>
      </c>
    </row>
    <row r="99" spans="1:62" hidden="1" x14ac:dyDescent="0.2">
      <c r="A99" s="50"/>
      <c r="B99" s="50" t="str">
        <f t="shared" si="44"/>
        <v/>
      </c>
      <c r="C99" s="53"/>
      <c r="D99" s="53"/>
      <c r="E99" s="53"/>
      <c r="F99" s="54" t="str">
        <f>IF('תנאי סף'!AN99&lt;&gt;1,"",'תנאי סף'!F99)</f>
        <v/>
      </c>
      <c r="G99" s="429" t="str">
        <f t="shared" ca="1" si="45"/>
        <v/>
      </c>
      <c r="H99" s="51" t="str">
        <f t="shared" ca="1" si="46"/>
        <v/>
      </c>
      <c r="I99" s="51" t="str">
        <f t="shared" ca="1" si="47"/>
        <v/>
      </c>
      <c r="J99" s="51" t="str">
        <f t="shared" ca="1" si="48"/>
        <v/>
      </c>
      <c r="K99" s="51" t="str">
        <f t="shared" ca="1" si="49"/>
        <v/>
      </c>
      <c r="L99" s="51" t="str">
        <f t="shared" ca="1" si="50"/>
        <v/>
      </c>
      <c r="M99" s="51" t="str">
        <f t="shared" ca="1" si="51"/>
        <v/>
      </c>
      <c r="N99" s="51" t="str">
        <f t="shared" ca="1" si="52"/>
        <v/>
      </c>
      <c r="O99" s="51" t="str">
        <f t="shared" ca="1" si="53"/>
        <v/>
      </c>
      <c r="P99" s="51" t="str">
        <f t="shared" ca="1" si="54"/>
        <v/>
      </c>
      <c r="Q99" s="51" t="str">
        <f t="shared" ca="1" si="55"/>
        <v/>
      </c>
      <c r="R99" s="51" t="str">
        <f t="shared" ca="1" si="56"/>
        <v/>
      </c>
      <c r="S99" s="51" t="str">
        <f t="shared" ca="1" si="57"/>
        <v/>
      </c>
      <c r="T99" s="51" t="str">
        <f t="shared" ca="1" si="58"/>
        <v/>
      </c>
      <c r="U99" s="51" t="str">
        <f t="shared" ca="1" si="59"/>
        <v/>
      </c>
      <c r="V99" s="51" t="str">
        <f t="shared" ca="1" si="60"/>
        <v/>
      </c>
      <c r="W99" s="51" t="str">
        <f t="shared" ca="1" si="61"/>
        <v/>
      </c>
      <c r="X99" s="51" t="str">
        <f t="shared" ca="1" si="62"/>
        <v/>
      </c>
      <c r="Y99" s="51" t="str">
        <f t="shared" ca="1" si="63"/>
        <v/>
      </c>
      <c r="AA99" s="1">
        <f t="shared" si="64"/>
        <v>1</v>
      </c>
      <c r="AB99" s="55" t="str">
        <f t="shared" si="42"/>
        <v/>
      </c>
      <c r="AC99" s="55" t="str">
        <f t="shared" si="42"/>
        <v/>
      </c>
      <c r="AD99" s="1">
        <f t="shared" si="43"/>
        <v>1</v>
      </c>
      <c r="AE99" s="1">
        <f t="shared" si="43"/>
        <v>1</v>
      </c>
      <c r="AF99" s="1">
        <f t="shared" si="43"/>
        <v>1</v>
      </c>
      <c r="AG99" s="1">
        <f t="shared" si="43"/>
        <v>1</v>
      </c>
      <c r="AH99" s="1">
        <f t="shared" si="43"/>
        <v>1</v>
      </c>
      <c r="AI99" s="1">
        <f t="shared" si="43"/>
        <v>1</v>
      </c>
      <c r="AJ99" s="1">
        <f t="shared" si="43"/>
        <v>1</v>
      </c>
      <c r="AK99" s="1">
        <f t="shared" si="43"/>
        <v>1</v>
      </c>
      <c r="AL99" s="1">
        <f t="shared" si="43"/>
        <v>1</v>
      </c>
      <c r="AM99" s="1">
        <f t="shared" si="43"/>
        <v>1</v>
      </c>
      <c r="AN99" s="1">
        <f t="shared" si="43"/>
        <v>1</v>
      </c>
      <c r="AO99" s="1">
        <f t="shared" si="43"/>
        <v>1</v>
      </c>
      <c r="AP99" s="1">
        <f t="shared" si="43"/>
        <v>1</v>
      </c>
      <c r="AQ99" s="1">
        <f t="shared" si="43"/>
        <v>1</v>
      </c>
      <c r="AR99" s="1">
        <f t="shared" si="43"/>
        <v>1</v>
      </c>
      <c r="AS99" s="1">
        <f t="shared" si="38"/>
        <v>1</v>
      </c>
      <c r="AT99" s="1">
        <f t="shared" si="34"/>
        <v>1</v>
      </c>
      <c r="AU99" s="1">
        <f t="shared" si="34"/>
        <v>1</v>
      </c>
      <c r="AV99" s="1">
        <f t="shared" si="34"/>
        <v>1</v>
      </c>
      <c r="BA99" s="1" t="str">
        <f t="shared" si="41"/>
        <v/>
      </c>
      <c r="BB99" s="1" t="str">
        <f t="shared" si="40"/>
        <v/>
      </c>
      <c r="BC99" s="1" t="str">
        <f t="shared" si="40"/>
        <v/>
      </c>
      <c r="BD99" s="1" t="str">
        <f t="shared" si="40"/>
        <v/>
      </c>
      <c r="BE99" s="1" t="str">
        <f t="shared" si="40"/>
        <v/>
      </c>
      <c r="BF99" s="1" t="str">
        <f t="shared" si="40"/>
        <v/>
      </c>
      <c r="BG99" s="1" t="str">
        <f t="shared" si="40"/>
        <v/>
      </c>
      <c r="BH99" s="1" t="str">
        <f t="shared" si="40"/>
        <v/>
      </c>
      <c r="BI99" s="1" t="str">
        <f t="shared" si="40"/>
        <v/>
      </c>
      <c r="BJ99" s="1" t="str">
        <f t="shared" si="40"/>
        <v/>
      </c>
    </row>
    <row r="100" spans="1:62" hidden="1" x14ac:dyDescent="0.2">
      <c r="A100" s="50"/>
      <c r="B100" s="50" t="str">
        <f t="shared" si="44"/>
        <v/>
      </c>
      <c r="C100" s="53"/>
      <c r="D100" s="53"/>
      <c r="E100" s="53"/>
      <c r="F100" s="54" t="str">
        <f>IF('תנאי סף'!AN100&lt;&gt;1,"",'תנאי סף'!F100)</f>
        <v/>
      </c>
      <c r="G100" s="429" t="str">
        <f t="shared" ca="1" si="45"/>
        <v/>
      </c>
      <c r="H100" s="51" t="str">
        <f t="shared" ca="1" si="46"/>
        <v/>
      </c>
      <c r="I100" s="51" t="str">
        <f t="shared" ca="1" si="47"/>
        <v/>
      </c>
      <c r="J100" s="51" t="str">
        <f t="shared" ca="1" si="48"/>
        <v/>
      </c>
      <c r="K100" s="51" t="str">
        <f t="shared" ca="1" si="49"/>
        <v/>
      </c>
      <c r="L100" s="51" t="str">
        <f t="shared" ca="1" si="50"/>
        <v/>
      </c>
      <c r="M100" s="51" t="str">
        <f t="shared" ca="1" si="51"/>
        <v/>
      </c>
      <c r="N100" s="51" t="str">
        <f t="shared" ca="1" si="52"/>
        <v/>
      </c>
      <c r="O100" s="51" t="str">
        <f t="shared" ca="1" si="53"/>
        <v/>
      </c>
      <c r="P100" s="51" t="str">
        <f t="shared" ca="1" si="54"/>
        <v/>
      </c>
      <c r="Q100" s="51" t="str">
        <f t="shared" ca="1" si="55"/>
        <v/>
      </c>
      <c r="R100" s="51" t="str">
        <f t="shared" ca="1" si="56"/>
        <v/>
      </c>
      <c r="S100" s="51" t="str">
        <f t="shared" ca="1" si="57"/>
        <v/>
      </c>
      <c r="T100" s="51" t="str">
        <f t="shared" ca="1" si="58"/>
        <v/>
      </c>
      <c r="U100" s="51" t="str">
        <f t="shared" ca="1" si="59"/>
        <v/>
      </c>
      <c r="V100" s="51" t="str">
        <f t="shared" ca="1" si="60"/>
        <v/>
      </c>
      <c r="W100" s="51" t="str">
        <f t="shared" ca="1" si="61"/>
        <v/>
      </c>
      <c r="X100" s="51" t="str">
        <f t="shared" ca="1" si="62"/>
        <v/>
      </c>
      <c r="Y100" s="51" t="str">
        <f t="shared" ca="1" si="63"/>
        <v/>
      </c>
      <c r="AA100" s="1">
        <f t="shared" si="64"/>
        <v>1</v>
      </c>
      <c r="AB100" s="55" t="str">
        <f t="shared" si="42"/>
        <v/>
      </c>
      <c r="AC100" s="55" t="str">
        <f t="shared" si="42"/>
        <v/>
      </c>
      <c r="AD100" s="1">
        <f t="shared" si="43"/>
        <v>1</v>
      </c>
      <c r="AE100" s="1">
        <f t="shared" si="43"/>
        <v>1</v>
      </c>
      <c r="AF100" s="1">
        <f t="shared" si="43"/>
        <v>1</v>
      </c>
      <c r="AG100" s="1">
        <f t="shared" si="43"/>
        <v>1</v>
      </c>
      <c r="AH100" s="1">
        <f t="shared" si="43"/>
        <v>1</v>
      </c>
      <c r="AI100" s="1">
        <f t="shared" si="43"/>
        <v>1</v>
      </c>
      <c r="AJ100" s="1">
        <f t="shared" si="43"/>
        <v>1</v>
      </c>
      <c r="AK100" s="1">
        <f t="shared" si="43"/>
        <v>1</v>
      </c>
      <c r="AL100" s="1">
        <f t="shared" si="43"/>
        <v>1</v>
      </c>
      <c r="AM100" s="1">
        <f t="shared" si="43"/>
        <v>1</v>
      </c>
      <c r="AN100" s="1">
        <f t="shared" si="43"/>
        <v>1</v>
      </c>
      <c r="AO100" s="1">
        <f t="shared" si="43"/>
        <v>1</v>
      </c>
      <c r="AP100" s="1">
        <f t="shared" si="43"/>
        <v>1</v>
      </c>
      <c r="AQ100" s="1">
        <f t="shared" si="43"/>
        <v>1</v>
      </c>
      <c r="AR100" s="1">
        <f t="shared" si="43"/>
        <v>1</v>
      </c>
      <c r="AS100" s="1">
        <f t="shared" si="38"/>
        <v>1</v>
      </c>
      <c r="AT100" s="1">
        <f t="shared" si="34"/>
        <v>1</v>
      </c>
      <c r="AU100" s="1">
        <f t="shared" si="34"/>
        <v>1</v>
      </c>
      <c r="AV100" s="1">
        <f t="shared" si="34"/>
        <v>1</v>
      </c>
      <c r="BA100" s="1" t="str">
        <f t="shared" si="41"/>
        <v/>
      </c>
      <c r="BB100" s="1" t="str">
        <f t="shared" si="40"/>
        <v/>
      </c>
      <c r="BC100" s="1" t="str">
        <f t="shared" si="40"/>
        <v/>
      </c>
      <c r="BD100" s="1" t="str">
        <f t="shared" si="40"/>
        <v/>
      </c>
      <c r="BE100" s="1" t="str">
        <f t="shared" si="40"/>
        <v/>
      </c>
      <c r="BF100" s="1" t="str">
        <f t="shared" si="40"/>
        <v/>
      </c>
      <c r="BG100" s="1" t="str">
        <f t="shared" si="40"/>
        <v/>
      </c>
      <c r="BH100" s="1" t="str">
        <f t="shared" si="40"/>
        <v/>
      </c>
      <c r="BI100" s="1" t="str">
        <f t="shared" si="40"/>
        <v/>
      </c>
      <c r="BJ100" s="1" t="str">
        <f t="shared" si="40"/>
        <v/>
      </c>
    </row>
    <row r="101" spans="1:62" hidden="1" x14ac:dyDescent="0.2">
      <c r="A101" s="50"/>
      <c r="B101" s="50" t="str">
        <f t="shared" si="44"/>
        <v/>
      </c>
      <c r="C101" s="53"/>
      <c r="D101" s="53"/>
      <c r="E101" s="53"/>
      <c r="F101" s="54" t="str">
        <f>IF('תנאי סף'!AN101&lt;&gt;1,"",'תנאי סף'!F101)</f>
        <v/>
      </c>
      <c r="G101" s="429" t="str">
        <f t="shared" ca="1" si="45"/>
        <v/>
      </c>
      <c r="H101" s="51" t="str">
        <f t="shared" ca="1" si="46"/>
        <v/>
      </c>
      <c r="I101" s="51" t="str">
        <f t="shared" ca="1" si="47"/>
        <v/>
      </c>
      <c r="J101" s="51" t="str">
        <f t="shared" ca="1" si="48"/>
        <v/>
      </c>
      <c r="K101" s="51" t="str">
        <f t="shared" ca="1" si="49"/>
        <v/>
      </c>
      <c r="L101" s="51" t="str">
        <f t="shared" ca="1" si="50"/>
        <v/>
      </c>
      <c r="M101" s="51" t="str">
        <f t="shared" ca="1" si="51"/>
        <v/>
      </c>
      <c r="N101" s="51" t="str">
        <f t="shared" ca="1" si="52"/>
        <v/>
      </c>
      <c r="O101" s="51" t="str">
        <f t="shared" ca="1" si="53"/>
        <v/>
      </c>
      <c r="P101" s="51" t="str">
        <f t="shared" ca="1" si="54"/>
        <v/>
      </c>
      <c r="Q101" s="51" t="str">
        <f t="shared" ca="1" si="55"/>
        <v/>
      </c>
      <c r="R101" s="51" t="str">
        <f t="shared" ca="1" si="56"/>
        <v/>
      </c>
      <c r="S101" s="51" t="str">
        <f t="shared" ca="1" si="57"/>
        <v/>
      </c>
      <c r="T101" s="51" t="str">
        <f t="shared" ca="1" si="58"/>
        <v/>
      </c>
      <c r="U101" s="51" t="str">
        <f t="shared" ca="1" si="59"/>
        <v/>
      </c>
      <c r="V101" s="51" t="str">
        <f t="shared" ca="1" si="60"/>
        <v/>
      </c>
      <c r="W101" s="51" t="str">
        <f t="shared" ca="1" si="61"/>
        <v/>
      </c>
      <c r="X101" s="51" t="str">
        <f t="shared" ca="1" si="62"/>
        <v/>
      </c>
      <c r="Y101" s="51" t="str">
        <f t="shared" ca="1" si="63"/>
        <v/>
      </c>
      <c r="AA101" s="1">
        <f t="shared" si="64"/>
        <v>1</v>
      </c>
      <c r="AB101" s="55" t="str">
        <f t="shared" si="42"/>
        <v/>
      </c>
      <c r="AC101" s="55" t="str">
        <f t="shared" si="42"/>
        <v/>
      </c>
      <c r="AD101" s="1">
        <f t="shared" si="43"/>
        <v>1</v>
      </c>
      <c r="AE101" s="1">
        <f t="shared" si="43"/>
        <v>1</v>
      </c>
      <c r="AF101" s="1">
        <f t="shared" si="43"/>
        <v>1</v>
      </c>
      <c r="AG101" s="1">
        <f t="shared" si="43"/>
        <v>1</v>
      </c>
      <c r="AH101" s="1">
        <f t="shared" si="43"/>
        <v>1</v>
      </c>
      <c r="AI101" s="1">
        <f t="shared" si="43"/>
        <v>1</v>
      </c>
      <c r="AJ101" s="1">
        <f t="shared" si="43"/>
        <v>1</v>
      </c>
      <c r="AK101" s="1">
        <f t="shared" si="43"/>
        <v>1</v>
      </c>
      <c r="AL101" s="1">
        <f t="shared" si="43"/>
        <v>1</v>
      </c>
      <c r="AM101" s="1">
        <f t="shared" si="43"/>
        <v>1</v>
      </c>
      <c r="AN101" s="1">
        <f t="shared" si="43"/>
        <v>1</v>
      </c>
      <c r="AO101" s="1">
        <f t="shared" si="43"/>
        <v>1</v>
      </c>
      <c r="AP101" s="1">
        <f t="shared" si="43"/>
        <v>1</v>
      </c>
      <c r="AQ101" s="1">
        <f t="shared" si="43"/>
        <v>1</v>
      </c>
      <c r="AR101" s="1">
        <f t="shared" si="43"/>
        <v>1</v>
      </c>
      <c r="AS101" s="1">
        <f t="shared" si="38"/>
        <v>1</v>
      </c>
      <c r="AT101" s="1">
        <f t="shared" si="34"/>
        <v>1</v>
      </c>
      <c r="AU101" s="1">
        <f t="shared" si="34"/>
        <v>1</v>
      </c>
      <c r="AV101" s="1">
        <f t="shared" si="34"/>
        <v>1</v>
      </c>
      <c r="BA101" s="1" t="str">
        <f t="shared" si="41"/>
        <v/>
      </c>
      <c r="BB101" s="1" t="str">
        <f t="shared" si="40"/>
        <v/>
      </c>
      <c r="BC101" s="1" t="str">
        <f t="shared" si="40"/>
        <v/>
      </c>
      <c r="BD101" s="1" t="str">
        <f t="shared" si="40"/>
        <v/>
      </c>
      <c r="BE101" s="1" t="str">
        <f t="shared" si="40"/>
        <v/>
      </c>
      <c r="BF101" s="1" t="str">
        <f t="shared" si="40"/>
        <v/>
      </c>
      <c r="BG101" s="1" t="str">
        <f t="shared" si="40"/>
        <v/>
      </c>
      <c r="BH101" s="1" t="str">
        <f t="shared" si="40"/>
        <v/>
      </c>
      <c r="BI101" s="1" t="str">
        <f t="shared" si="40"/>
        <v/>
      </c>
      <c r="BJ101" s="1" t="str">
        <f t="shared" si="40"/>
        <v/>
      </c>
    </row>
    <row r="102" spans="1:62" hidden="1" x14ac:dyDescent="0.2">
      <c r="A102" s="50"/>
      <c r="B102" s="50" t="str">
        <f t="shared" si="44"/>
        <v/>
      </c>
      <c r="C102" s="53"/>
      <c r="D102" s="53"/>
      <c r="E102" s="53"/>
      <c r="F102" s="54" t="str">
        <f>IF('תנאי סף'!AN102&lt;&gt;1,"",'תנאי סף'!F102)</f>
        <v/>
      </c>
      <c r="G102" s="429" t="str">
        <f t="shared" ca="1" si="45"/>
        <v/>
      </c>
      <c r="H102" s="51" t="str">
        <f t="shared" ca="1" si="46"/>
        <v/>
      </c>
      <c r="I102" s="51" t="str">
        <f t="shared" ca="1" si="47"/>
        <v/>
      </c>
      <c r="J102" s="51" t="str">
        <f t="shared" ca="1" si="48"/>
        <v/>
      </c>
      <c r="K102" s="51" t="str">
        <f t="shared" ca="1" si="49"/>
        <v/>
      </c>
      <c r="L102" s="51" t="str">
        <f t="shared" ca="1" si="50"/>
        <v/>
      </c>
      <c r="M102" s="51" t="str">
        <f t="shared" ca="1" si="51"/>
        <v/>
      </c>
      <c r="N102" s="51" t="str">
        <f t="shared" ca="1" si="52"/>
        <v/>
      </c>
      <c r="O102" s="51" t="str">
        <f t="shared" ca="1" si="53"/>
        <v/>
      </c>
      <c r="P102" s="51" t="str">
        <f t="shared" ca="1" si="54"/>
        <v/>
      </c>
      <c r="Q102" s="51" t="str">
        <f t="shared" ca="1" si="55"/>
        <v/>
      </c>
      <c r="R102" s="51" t="str">
        <f t="shared" ca="1" si="56"/>
        <v/>
      </c>
      <c r="S102" s="51" t="str">
        <f t="shared" ca="1" si="57"/>
        <v/>
      </c>
      <c r="T102" s="51" t="str">
        <f t="shared" ca="1" si="58"/>
        <v/>
      </c>
      <c r="U102" s="51" t="str">
        <f t="shared" ca="1" si="59"/>
        <v/>
      </c>
      <c r="V102" s="51" t="str">
        <f t="shared" ca="1" si="60"/>
        <v/>
      </c>
      <c r="W102" s="51" t="str">
        <f t="shared" ca="1" si="61"/>
        <v/>
      </c>
      <c r="X102" s="51" t="str">
        <f t="shared" ca="1" si="62"/>
        <v/>
      </c>
      <c r="Y102" s="51" t="str">
        <f t="shared" ca="1" si="63"/>
        <v/>
      </c>
      <c r="AA102" s="1">
        <f t="shared" si="64"/>
        <v>1</v>
      </c>
      <c r="AB102" s="55" t="str">
        <f t="shared" si="42"/>
        <v/>
      </c>
      <c r="AC102" s="55" t="str">
        <f t="shared" si="42"/>
        <v/>
      </c>
      <c r="AD102" s="1">
        <f t="shared" si="43"/>
        <v>1</v>
      </c>
      <c r="AE102" s="1">
        <f t="shared" si="43"/>
        <v>1</v>
      </c>
      <c r="AF102" s="1">
        <f t="shared" si="43"/>
        <v>1</v>
      </c>
      <c r="AG102" s="1">
        <f t="shared" si="43"/>
        <v>1</v>
      </c>
      <c r="AH102" s="1">
        <f t="shared" si="43"/>
        <v>1</v>
      </c>
      <c r="AI102" s="1">
        <f t="shared" si="43"/>
        <v>1</v>
      </c>
      <c r="AJ102" s="1">
        <f t="shared" si="43"/>
        <v>1</v>
      </c>
      <c r="AK102" s="1">
        <f t="shared" si="43"/>
        <v>1</v>
      </c>
      <c r="AL102" s="1">
        <f t="shared" si="43"/>
        <v>1</v>
      </c>
      <c r="AM102" s="1">
        <f t="shared" si="43"/>
        <v>1</v>
      </c>
      <c r="AN102" s="1">
        <f t="shared" si="43"/>
        <v>1</v>
      </c>
      <c r="AO102" s="1">
        <f t="shared" si="43"/>
        <v>1</v>
      </c>
      <c r="AP102" s="1">
        <f t="shared" si="43"/>
        <v>1</v>
      </c>
      <c r="AQ102" s="1">
        <f t="shared" si="43"/>
        <v>1</v>
      </c>
      <c r="AR102" s="1">
        <f t="shared" si="43"/>
        <v>1</v>
      </c>
      <c r="AS102" s="1">
        <f t="shared" si="38"/>
        <v>1</v>
      </c>
      <c r="AT102" s="1">
        <f t="shared" si="34"/>
        <v>1</v>
      </c>
      <c r="AU102" s="1">
        <f t="shared" si="34"/>
        <v>1</v>
      </c>
      <c r="AV102" s="1">
        <f t="shared" si="34"/>
        <v>1</v>
      </c>
      <c r="BA102" s="1" t="str">
        <f t="shared" si="41"/>
        <v/>
      </c>
      <c r="BB102" s="1" t="str">
        <f t="shared" si="40"/>
        <v/>
      </c>
      <c r="BC102" s="1" t="str">
        <f t="shared" si="40"/>
        <v/>
      </c>
      <c r="BD102" s="1" t="str">
        <f t="shared" si="40"/>
        <v/>
      </c>
      <c r="BE102" s="1" t="str">
        <f t="shared" si="40"/>
        <v/>
      </c>
      <c r="BF102" s="1" t="str">
        <f t="shared" si="40"/>
        <v/>
      </c>
      <c r="BG102" s="1" t="str">
        <f t="shared" si="40"/>
        <v/>
      </c>
      <c r="BH102" s="1" t="str">
        <f t="shared" si="40"/>
        <v/>
      </c>
      <c r="BI102" s="1" t="str">
        <f t="shared" si="40"/>
        <v/>
      </c>
      <c r="BJ102" s="1" t="str">
        <f t="shared" si="40"/>
        <v/>
      </c>
    </row>
    <row r="103" spans="1:62" hidden="1" x14ac:dyDescent="0.2">
      <c r="A103" s="50"/>
      <c r="B103" s="50" t="str">
        <f t="shared" si="44"/>
        <v/>
      </c>
      <c r="C103" s="53"/>
      <c r="D103" s="53"/>
      <c r="E103" s="53"/>
      <c r="F103" s="54" t="str">
        <f>IF('תנאי סף'!AN103&lt;&gt;1,"",'תנאי סף'!F103)</f>
        <v/>
      </c>
      <c r="G103" s="429" t="str">
        <f t="shared" ca="1" si="45"/>
        <v/>
      </c>
      <c r="H103" s="51" t="str">
        <f t="shared" ca="1" si="46"/>
        <v/>
      </c>
      <c r="I103" s="51" t="str">
        <f t="shared" ca="1" si="47"/>
        <v/>
      </c>
      <c r="J103" s="51" t="str">
        <f t="shared" ca="1" si="48"/>
        <v/>
      </c>
      <c r="K103" s="51" t="str">
        <f t="shared" ca="1" si="49"/>
        <v/>
      </c>
      <c r="L103" s="51" t="str">
        <f t="shared" ca="1" si="50"/>
        <v/>
      </c>
      <c r="M103" s="51" t="str">
        <f t="shared" ca="1" si="51"/>
        <v/>
      </c>
      <c r="N103" s="51" t="str">
        <f t="shared" ca="1" si="52"/>
        <v/>
      </c>
      <c r="O103" s="51" t="str">
        <f t="shared" ca="1" si="53"/>
        <v/>
      </c>
      <c r="P103" s="51" t="str">
        <f t="shared" ca="1" si="54"/>
        <v/>
      </c>
      <c r="Q103" s="51" t="str">
        <f t="shared" ca="1" si="55"/>
        <v/>
      </c>
      <c r="R103" s="51" t="str">
        <f t="shared" ca="1" si="56"/>
        <v/>
      </c>
      <c r="S103" s="51" t="str">
        <f t="shared" ca="1" si="57"/>
        <v/>
      </c>
      <c r="T103" s="51" t="str">
        <f t="shared" ca="1" si="58"/>
        <v/>
      </c>
      <c r="U103" s="51" t="str">
        <f t="shared" ca="1" si="59"/>
        <v/>
      </c>
      <c r="V103" s="51" t="str">
        <f t="shared" ca="1" si="60"/>
        <v/>
      </c>
      <c r="W103" s="51" t="str">
        <f t="shared" ca="1" si="61"/>
        <v/>
      </c>
      <c r="X103" s="51" t="str">
        <f t="shared" ca="1" si="62"/>
        <v/>
      </c>
      <c r="Y103" s="51" t="str">
        <f t="shared" ca="1" si="63"/>
        <v/>
      </c>
      <c r="AA103" s="1">
        <f t="shared" si="64"/>
        <v>1</v>
      </c>
      <c r="AB103" s="55" t="str">
        <f t="shared" si="42"/>
        <v/>
      </c>
      <c r="AC103" s="55" t="str">
        <f t="shared" si="42"/>
        <v/>
      </c>
      <c r="AD103" s="1">
        <f t="shared" si="43"/>
        <v>1</v>
      </c>
      <c r="AE103" s="1">
        <f t="shared" si="43"/>
        <v>1</v>
      </c>
      <c r="AF103" s="1">
        <f t="shared" si="43"/>
        <v>1</v>
      </c>
      <c r="AG103" s="1">
        <f t="shared" si="43"/>
        <v>1</v>
      </c>
      <c r="AH103" s="1">
        <f t="shared" si="43"/>
        <v>1</v>
      </c>
      <c r="AI103" s="1">
        <f t="shared" si="43"/>
        <v>1</v>
      </c>
      <c r="AJ103" s="1">
        <f t="shared" si="43"/>
        <v>1</v>
      </c>
      <c r="AK103" s="1">
        <f t="shared" si="43"/>
        <v>1</v>
      </c>
      <c r="AL103" s="1">
        <f t="shared" si="43"/>
        <v>1</v>
      </c>
      <c r="AM103" s="1">
        <f t="shared" si="43"/>
        <v>1</v>
      </c>
      <c r="AN103" s="1">
        <f t="shared" si="43"/>
        <v>1</v>
      </c>
      <c r="AO103" s="1">
        <f t="shared" si="43"/>
        <v>1</v>
      </c>
      <c r="AP103" s="1">
        <f t="shared" si="43"/>
        <v>1</v>
      </c>
      <c r="AQ103" s="1">
        <f t="shared" si="43"/>
        <v>1</v>
      </c>
      <c r="AR103" s="1">
        <f t="shared" si="43"/>
        <v>1</v>
      </c>
      <c r="AS103" s="1">
        <f t="shared" si="38"/>
        <v>1</v>
      </c>
      <c r="AT103" s="1">
        <f t="shared" si="34"/>
        <v>1</v>
      </c>
      <c r="AU103" s="1">
        <f t="shared" si="34"/>
        <v>1</v>
      </c>
      <c r="AV103" s="1">
        <f t="shared" si="34"/>
        <v>1</v>
      </c>
      <c r="BA103" s="1" t="str">
        <f t="shared" si="41"/>
        <v/>
      </c>
      <c r="BB103" s="1" t="str">
        <f t="shared" si="40"/>
        <v/>
      </c>
      <c r="BC103" s="1" t="str">
        <f t="shared" si="40"/>
        <v/>
      </c>
      <c r="BD103" s="1" t="str">
        <f t="shared" si="40"/>
        <v/>
      </c>
      <c r="BE103" s="1" t="str">
        <f t="shared" si="40"/>
        <v/>
      </c>
      <c r="BF103" s="1" t="str">
        <f t="shared" si="40"/>
        <v/>
      </c>
      <c r="BG103" s="1" t="str">
        <f t="shared" si="40"/>
        <v/>
      </c>
      <c r="BH103" s="1" t="str">
        <f t="shared" si="40"/>
        <v/>
      </c>
      <c r="BI103" s="1" t="str">
        <f t="shared" si="40"/>
        <v/>
      </c>
      <c r="BJ103" s="1" t="str">
        <f t="shared" si="40"/>
        <v/>
      </c>
    </row>
    <row r="104" spans="1:62" hidden="1" x14ac:dyDescent="0.2">
      <c r="A104" s="50"/>
      <c r="B104" s="50" t="str">
        <f t="shared" si="44"/>
        <v/>
      </c>
      <c r="C104" s="53"/>
      <c r="D104" s="53"/>
      <c r="E104" s="53"/>
      <c r="F104" s="54" t="str">
        <f>IF('תנאי סף'!AN104&lt;&gt;1,"",'תנאי סף'!F104)</f>
        <v/>
      </c>
      <c r="G104" s="429" t="str">
        <f t="shared" ca="1" si="45"/>
        <v/>
      </c>
      <c r="H104" s="51" t="str">
        <f t="shared" ca="1" si="46"/>
        <v/>
      </c>
      <c r="I104" s="51" t="str">
        <f t="shared" ca="1" si="47"/>
        <v/>
      </c>
      <c r="J104" s="51" t="str">
        <f t="shared" ca="1" si="48"/>
        <v/>
      </c>
      <c r="K104" s="51" t="str">
        <f t="shared" ca="1" si="49"/>
        <v/>
      </c>
      <c r="L104" s="51" t="str">
        <f t="shared" ca="1" si="50"/>
        <v/>
      </c>
      <c r="M104" s="51" t="str">
        <f t="shared" ca="1" si="51"/>
        <v/>
      </c>
      <c r="N104" s="51" t="str">
        <f t="shared" ca="1" si="52"/>
        <v/>
      </c>
      <c r="O104" s="51" t="str">
        <f t="shared" ca="1" si="53"/>
        <v/>
      </c>
      <c r="P104" s="51" t="str">
        <f t="shared" ca="1" si="54"/>
        <v/>
      </c>
      <c r="Q104" s="51" t="str">
        <f t="shared" ca="1" si="55"/>
        <v/>
      </c>
      <c r="R104" s="51" t="str">
        <f t="shared" ca="1" si="56"/>
        <v/>
      </c>
      <c r="S104" s="51" t="str">
        <f t="shared" ca="1" si="57"/>
        <v/>
      </c>
      <c r="T104" s="51" t="str">
        <f t="shared" ca="1" si="58"/>
        <v/>
      </c>
      <c r="U104" s="51" t="str">
        <f t="shared" ca="1" si="59"/>
        <v/>
      </c>
      <c r="V104" s="51" t="str">
        <f t="shared" ca="1" si="60"/>
        <v/>
      </c>
      <c r="W104" s="51" t="str">
        <f t="shared" ca="1" si="61"/>
        <v/>
      </c>
      <c r="X104" s="51" t="str">
        <f t="shared" ca="1" si="62"/>
        <v/>
      </c>
      <c r="Y104" s="51" t="str">
        <f t="shared" ca="1" si="63"/>
        <v/>
      </c>
      <c r="AA104" s="1">
        <f t="shared" si="64"/>
        <v>1</v>
      </c>
      <c r="AB104" s="55" t="str">
        <f t="shared" si="42"/>
        <v/>
      </c>
      <c r="AC104" s="55" t="str">
        <f t="shared" si="42"/>
        <v/>
      </c>
      <c r="AD104" s="1">
        <f t="shared" si="43"/>
        <v>1</v>
      </c>
      <c r="AE104" s="1">
        <f t="shared" si="43"/>
        <v>1</v>
      </c>
      <c r="AF104" s="1">
        <f t="shared" si="43"/>
        <v>1</v>
      </c>
      <c r="AG104" s="1">
        <f t="shared" si="43"/>
        <v>1</v>
      </c>
      <c r="AH104" s="1">
        <f t="shared" si="43"/>
        <v>1</v>
      </c>
      <c r="AI104" s="1">
        <f t="shared" si="43"/>
        <v>1</v>
      </c>
      <c r="AJ104" s="1">
        <f t="shared" si="43"/>
        <v>1</v>
      </c>
      <c r="AK104" s="1">
        <f t="shared" si="43"/>
        <v>1</v>
      </c>
      <c r="AL104" s="1">
        <f t="shared" si="43"/>
        <v>1</v>
      </c>
      <c r="AM104" s="1">
        <f t="shared" si="43"/>
        <v>1</v>
      </c>
      <c r="AN104" s="1">
        <f t="shared" si="43"/>
        <v>1</v>
      </c>
      <c r="AO104" s="1">
        <f t="shared" si="43"/>
        <v>1</v>
      </c>
      <c r="AP104" s="1">
        <f t="shared" si="43"/>
        <v>1</v>
      </c>
      <c r="AQ104" s="1">
        <f t="shared" si="43"/>
        <v>1</v>
      </c>
      <c r="AR104" s="1">
        <f t="shared" si="43"/>
        <v>1</v>
      </c>
      <c r="AS104" s="1">
        <f t="shared" si="38"/>
        <v>1</v>
      </c>
      <c r="AT104" s="1">
        <f t="shared" si="34"/>
        <v>1</v>
      </c>
      <c r="AU104" s="1">
        <f t="shared" si="34"/>
        <v>1</v>
      </c>
      <c r="AV104" s="1">
        <f t="shared" si="34"/>
        <v>1</v>
      </c>
      <c r="BA104" s="1" t="str">
        <f t="shared" si="41"/>
        <v/>
      </c>
      <c r="BB104" s="1" t="str">
        <f t="shared" si="40"/>
        <v/>
      </c>
      <c r="BC104" s="1" t="str">
        <f t="shared" si="40"/>
        <v/>
      </c>
      <c r="BD104" s="1" t="str">
        <f t="shared" si="40"/>
        <v/>
      </c>
      <c r="BE104" s="1" t="str">
        <f t="shared" si="40"/>
        <v/>
      </c>
      <c r="BF104" s="1" t="str">
        <f t="shared" si="40"/>
        <v/>
      </c>
      <c r="BG104" s="1" t="str">
        <f t="shared" si="40"/>
        <v/>
      </c>
      <c r="BH104" s="1" t="str">
        <f t="shared" si="40"/>
        <v/>
      </c>
      <c r="BI104" s="1" t="str">
        <f t="shared" si="40"/>
        <v/>
      </c>
      <c r="BJ104" s="1" t="str">
        <f t="shared" si="40"/>
        <v/>
      </c>
    </row>
    <row r="105" spans="1:62" hidden="1" x14ac:dyDescent="0.2">
      <c r="A105" s="50"/>
      <c r="B105" s="50" t="str">
        <f t="shared" si="44"/>
        <v/>
      </c>
      <c r="C105" s="53"/>
      <c r="D105" s="53"/>
      <c r="E105" s="53"/>
      <c r="F105" s="54" t="str">
        <f>IF('תנאי סף'!AN105&lt;&gt;1,"",'תנאי סף'!F105)</f>
        <v/>
      </c>
      <c r="G105" s="429" t="str">
        <f t="shared" ca="1" si="45"/>
        <v/>
      </c>
      <c r="H105" s="51" t="str">
        <f t="shared" ca="1" si="46"/>
        <v/>
      </c>
      <c r="I105" s="51" t="str">
        <f t="shared" ca="1" si="47"/>
        <v/>
      </c>
      <c r="J105" s="51" t="str">
        <f t="shared" ca="1" si="48"/>
        <v/>
      </c>
      <c r="K105" s="51" t="str">
        <f t="shared" ca="1" si="49"/>
        <v/>
      </c>
      <c r="L105" s="51" t="str">
        <f t="shared" ca="1" si="50"/>
        <v/>
      </c>
      <c r="M105" s="51" t="str">
        <f t="shared" ca="1" si="51"/>
        <v/>
      </c>
      <c r="N105" s="51" t="str">
        <f t="shared" ca="1" si="52"/>
        <v/>
      </c>
      <c r="O105" s="51" t="str">
        <f t="shared" ca="1" si="53"/>
        <v/>
      </c>
      <c r="P105" s="51" t="str">
        <f t="shared" ca="1" si="54"/>
        <v/>
      </c>
      <c r="Q105" s="51" t="str">
        <f t="shared" ca="1" si="55"/>
        <v/>
      </c>
      <c r="R105" s="51" t="str">
        <f t="shared" ca="1" si="56"/>
        <v/>
      </c>
      <c r="S105" s="51" t="str">
        <f t="shared" ca="1" si="57"/>
        <v/>
      </c>
      <c r="T105" s="51" t="str">
        <f t="shared" ca="1" si="58"/>
        <v/>
      </c>
      <c r="U105" s="51" t="str">
        <f t="shared" ca="1" si="59"/>
        <v/>
      </c>
      <c r="V105" s="51" t="str">
        <f t="shared" ca="1" si="60"/>
        <v/>
      </c>
      <c r="W105" s="51" t="str">
        <f t="shared" ca="1" si="61"/>
        <v/>
      </c>
      <c r="X105" s="51" t="str">
        <f t="shared" ca="1" si="62"/>
        <v/>
      </c>
      <c r="Y105" s="51" t="str">
        <f t="shared" ca="1" si="63"/>
        <v/>
      </c>
      <c r="AA105" s="1">
        <f t="shared" si="64"/>
        <v>1</v>
      </c>
      <c r="AB105" s="55" t="str">
        <f t="shared" si="42"/>
        <v/>
      </c>
      <c r="AC105" s="55" t="str">
        <f t="shared" si="42"/>
        <v/>
      </c>
      <c r="AD105" s="1">
        <f t="shared" si="43"/>
        <v>1</v>
      </c>
      <c r="AE105" s="1">
        <f t="shared" si="43"/>
        <v>1</v>
      </c>
      <c r="AF105" s="1">
        <f t="shared" si="43"/>
        <v>1</v>
      </c>
      <c r="AG105" s="1">
        <f t="shared" si="43"/>
        <v>1</v>
      </c>
      <c r="AH105" s="1">
        <f t="shared" si="43"/>
        <v>1</v>
      </c>
      <c r="AI105" s="1">
        <f t="shared" si="43"/>
        <v>1</v>
      </c>
      <c r="AJ105" s="1">
        <f t="shared" si="43"/>
        <v>1</v>
      </c>
      <c r="AK105" s="1">
        <f t="shared" si="43"/>
        <v>1</v>
      </c>
      <c r="AL105" s="1">
        <f t="shared" si="43"/>
        <v>1</v>
      </c>
      <c r="AM105" s="1">
        <f t="shared" si="43"/>
        <v>1</v>
      </c>
      <c r="AN105" s="1">
        <f t="shared" si="43"/>
        <v>1</v>
      </c>
      <c r="AO105" s="1">
        <f t="shared" si="43"/>
        <v>1</v>
      </c>
      <c r="AP105" s="1">
        <f t="shared" si="43"/>
        <v>1</v>
      </c>
      <c r="AQ105" s="1">
        <f t="shared" si="43"/>
        <v>1</v>
      </c>
      <c r="AR105" s="1">
        <f t="shared" si="43"/>
        <v>1</v>
      </c>
      <c r="AS105" s="1">
        <f t="shared" si="38"/>
        <v>1</v>
      </c>
      <c r="AT105" s="1">
        <f t="shared" si="34"/>
        <v>1</v>
      </c>
      <c r="AU105" s="1">
        <f t="shared" si="34"/>
        <v>1</v>
      </c>
      <c r="AV105" s="1">
        <f t="shared" si="34"/>
        <v>1</v>
      </c>
      <c r="BA105" s="1" t="str">
        <f t="shared" si="41"/>
        <v/>
      </c>
      <c r="BB105" s="1" t="str">
        <f t="shared" si="40"/>
        <v/>
      </c>
      <c r="BC105" s="1" t="str">
        <f t="shared" si="40"/>
        <v/>
      </c>
      <c r="BD105" s="1" t="str">
        <f t="shared" si="40"/>
        <v/>
      </c>
      <c r="BE105" s="1" t="str">
        <f t="shared" si="40"/>
        <v/>
      </c>
      <c r="BF105" s="1" t="str">
        <f t="shared" si="40"/>
        <v/>
      </c>
      <c r="BG105" s="1" t="str">
        <f t="shared" si="40"/>
        <v/>
      </c>
      <c r="BH105" s="1" t="str">
        <f t="shared" si="40"/>
        <v/>
      </c>
      <c r="BI105" s="1" t="str">
        <f t="shared" si="40"/>
        <v/>
      </c>
      <c r="BJ105" s="1" t="str">
        <f t="shared" si="40"/>
        <v/>
      </c>
    </row>
    <row r="106" spans="1:62" hidden="1" x14ac:dyDescent="0.2">
      <c r="A106" s="50"/>
      <c r="B106" s="50" t="str">
        <f t="shared" si="44"/>
        <v/>
      </c>
      <c r="C106" s="53"/>
      <c r="D106" s="53"/>
      <c r="E106" s="53"/>
      <c r="F106" s="54" t="str">
        <f>IF('תנאי סף'!AN106&lt;&gt;1,"",'תנאי סף'!F106)</f>
        <v/>
      </c>
      <c r="G106" s="429" t="str">
        <f t="shared" ca="1" si="45"/>
        <v/>
      </c>
      <c r="H106" s="51" t="str">
        <f t="shared" ca="1" si="46"/>
        <v/>
      </c>
      <c r="I106" s="51" t="str">
        <f t="shared" ca="1" si="47"/>
        <v/>
      </c>
      <c r="J106" s="51" t="str">
        <f t="shared" ca="1" si="48"/>
        <v/>
      </c>
      <c r="K106" s="51" t="str">
        <f t="shared" ca="1" si="49"/>
        <v/>
      </c>
      <c r="L106" s="51" t="str">
        <f t="shared" ca="1" si="50"/>
        <v/>
      </c>
      <c r="M106" s="51" t="str">
        <f t="shared" ca="1" si="51"/>
        <v/>
      </c>
      <c r="N106" s="51" t="str">
        <f t="shared" ca="1" si="52"/>
        <v/>
      </c>
      <c r="O106" s="51" t="str">
        <f t="shared" ca="1" si="53"/>
        <v/>
      </c>
      <c r="P106" s="51" t="str">
        <f t="shared" ca="1" si="54"/>
        <v/>
      </c>
      <c r="Q106" s="51" t="str">
        <f t="shared" ca="1" si="55"/>
        <v/>
      </c>
      <c r="R106" s="51" t="str">
        <f t="shared" ca="1" si="56"/>
        <v/>
      </c>
      <c r="S106" s="51" t="str">
        <f t="shared" ca="1" si="57"/>
        <v/>
      </c>
      <c r="T106" s="51" t="str">
        <f t="shared" ca="1" si="58"/>
        <v/>
      </c>
      <c r="U106" s="51" t="str">
        <f t="shared" ca="1" si="59"/>
        <v/>
      </c>
      <c r="V106" s="51" t="str">
        <f t="shared" ca="1" si="60"/>
        <v/>
      </c>
      <c r="W106" s="51" t="str">
        <f t="shared" ca="1" si="61"/>
        <v/>
      </c>
      <c r="X106" s="51" t="str">
        <f t="shared" ca="1" si="62"/>
        <v/>
      </c>
      <c r="Y106" s="51" t="str">
        <f t="shared" ca="1" si="63"/>
        <v/>
      </c>
      <c r="AA106" s="1">
        <f t="shared" si="64"/>
        <v>1</v>
      </c>
      <c r="AB106" s="55" t="str">
        <f t="shared" si="42"/>
        <v/>
      </c>
      <c r="AC106" s="55" t="str">
        <f t="shared" si="42"/>
        <v/>
      </c>
      <c r="AD106" s="1">
        <f t="shared" si="43"/>
        <v>1</v>
      </c>
      <c r="AE106" s="1">
        <f t="shared" si="43"/>
        <v>1</v>
      </c>
      <c r="AF106" s="1">
        <f t="shared" si="43"/>
        <v>1</v>
      </c>
      <c r="AG106" s="1">
        <f t="shared" si="43"/>
        <v>1</v>
      </c>
      <c r="AH106" s="1">
        <f t="shared" si="43"/>
        <v>1</v>
      </c>
      <c r="AI106" s="1">
        <f t="shared" si="43"/>
        <v>1</v>
      </c>
      <c r="AJ106" s="1">
        <f t="shared" si="43"/>
        <v>1</v>
      </c>
      <c r="AK106" s="1">
        <f t="shared" si="43"/>
        <v>1</v>
      </c>
      <c r="AL106" s="1">
        <f t="shared" si="43"/>
        <v>1</v>
      </c>
      <c r="AM106" s="1">
        <f t="shared" si="43"/>
        <v>1</v>
      </c>
      <c r="AN106" s="1">
        <f t="shared" si="43"/>
        <v>1</v>
      </c>
      <c r="AO106" s="1">
        <f t="shared" si="43"/>
        <v>1</v>
      </c>
      <c r="AP106" s="1">
        <f t="shared" si="43"/>
        <v>1</v>
      </c>
      <c r="AQ106" s="1">
        <f t="shared" si="43"/>
        <v>1</v>
      </c>
      <c r="AR106" s="1">
        <f t="shared" si="43"/>
        <v>1</v>
      </c>
      <c r="AS106" s="1">
        <f t="shared" si="38"/>
        <v>1</v>
      </c>
      <c r="AT106" s="1">
        <f t="shared" si="34"/>
        <v>1</v>
      </c>
      <c r="AU106" s="1">
        <f t="shared" si="34"/>
        <v>1</v>
      </c>
      <c r="AV106" s="1">
        <f t="shared" si="34"/>
        <v>1</v>
      </c>
      <c r="BA106" s="1" t="str">
        <f t="shared" si="41"/>
        <v/>
      </c>
      <c r="BB106" s="1" t="str">
        <f t="shared" si="40"/>
        <v/>
      </c>
      <c r="BC106" s="1" t="str">
        <f t="shared" si="40"/>
        <v/>
      </c>
      <c r="BD106" s="1" t="str">
        <f t="shared" si="40"/>
        <v/>
      </c>
      <c r="BE106" s="1" t="str">
        <f t="shared" si="40"/>
        <v/>
      </c>
      <c r="BF106" s="1" t="str">
        <f t="shared" si="40"/>
        <v/>
      </c>
      <c r="BG106" s="1" t="str">
        <f t="shared" si="40"/>
        <v/>
      </c>
      <c r="BH106" s="1" t="str">
        <f t="shared" si="40"/>
        <v/>
      </c>
      <c r="BI106" s="1" t="str">
        <f t="shared" si="40"/>
        <v/>
      </c>
      <c r="BJ106" s="1" t="str">
        <f t="shared" si="40"/>
        <v/>
      </c>
    </row>
    <row r="107" spans="1:62" hidden="1" x14ac:dyDescent="0.2">
      <c r="A107" s="50"/>
      <c r="B107" s="50" t="str">
        <f t="shared" si="44"/>
        <v/>
      </c>
      <c r="C107" s="53"/>
      <c r="D107" s="53"/>
      <c r="E107" s="53"/>
      <c r="F107" s="54" t="str">
        <f>IF('תנאי סף'!AN107&lt;&gt;1,"",'תנאי סף'!F107)</f>
        <v/>
      </c>
      <c r="G107" s="429" t="str">
        <f t="shared" ca="1" si="45"/>
        <v/>
      </c>
      <c r="H107" s="51" t="str">
        <f t="shared" ca="1" si="46"/>
        <v/>
      </c>
      <c r="I107" s="51" t="str">
        <f t="shared" ca="1" si="47"/>
        <v/>
      </c>
      <c r="J107" s="51" t="str">
        <f t="shared" ca="1" si="48"/>
        <v/>
      </c>
      <c r="K107" s="51" t="str">
        <f t="shared" ca="1" si="49"/>
        <v/>
      </c>
      <c r="L107" s="51" t="str">
        <f t="shared" ca="1" si="50"/>
        <v/>
      </c>
      <c r="M107" s="51" t="str">
        <f t="shared" ca="1" si="51"/>
        <v/>
      </c>
      <c r="N107" s="51" t="str">
        <f t="shared" ca="1" si="52"/>
        <v/>
      </c>
      <c r="O107" s="51" t="str">
        <f t="shared" ca="1" si="53"/>
        <v/>
      </c>
      <c r="P107" s="51" t="str">
        <f t="shared" ca="1" si="54"/>
        <v/>
      </c>
      <c r="Q107" s="51" t="str">
        <f t="shared" ca="1" si="55"/>
        <v/>
      </c>
      <c r="R107" s="51" t="str">
        <f t="shared" ca="1" si="56"/>
        <v/>
      </c>
      <c r="S107" s="51" t="str">
        <f t="shared" ca="1" si="57"/>
        <v/>
      </c>
      <c r="T107" s="51" t="str">
        <f t="shared" ca="1" si="58"/>
        <v/>
      </c>
      <c r="U107" s="51" t="str">
        <f t="shared" ca="1" si="59"/>
        <v/>
      </c>
      <c r="V107" s="51" t="str">
        <f t="shared" ca="1" si="60"/>
        <v/>
      </c>
      <c r="W107" s="51" t="str">
        <f t="shared" ca="1" si="61"/>
        <v/>
      </c>
      <c r="X107" s="51" t="str">
        <f t="shared" ca="1" si="62"/>
        <v/>
      </c>
      <c r="Y107" s="51" t="str">
        <f t="shared" ca="1" si="63"/>
        <v/>
      </c>
      <c r="AA107" s="1">
        <f t="shared" si="64"/>
        <v>1</v>
      </c>
      <c r="AB107" s="55" t="str">
        <f t="shared" si="42"/>
        <v/>
      </c>
      <c r="AC107" s="55" t="str">
        <f t="shared" si="42"/>
        <v/>
      </c>
      <c r="AD107" s="1">
        <f t="shared" si="43"/>
        <v>1</v>
      </c>
      <c r="AE107" s="1">
        <f t="shared" si="43"/>
        <v>1</v>
      </c>
      <c r="AF107" s="1">
        <f t="shared" si="43"/>
        <v>1</v>
      </c>
      <c r="AG107" s="1">
        <f t="shared" si="43"/>
        <v>1</v>
      </c>
      <c r="AH107" s="1">
        <f t="shared" si="43"/>
        <v>1</v>
      </c>
      <c r="AI107" s="1">
        <f t="shared" si="43"/>
        <v>1</v>
      </c>
      <c r="AJ107" s="1">
        <f t="shared" si="43"/>
        <v>1</v>
      </c>
      <c r="AK107" s="1">
        <f t="shared" si="43"/>
        <v>1</v>
      </c>
      <c r="AL107" s="1">
        <f t="shared" si="43"/>
        <v>1</v>
      </c>
      <c r="AM107" s="1">
        <f t="shared" si="43"/>
        <v>1</v>
      </c>
      <c r="AN107" s="1">
        <f t="shared" si="43"/>
        <v>1</v>
      </c>
      <c r="AO107" s="1">
        <f t="shared" si="43"/>
        <v>1</v>
      </c>
      <c r="AP107" s="1">
        <f t="shared" si="43"/>
        <v>1</v>
      </c>
      <c r="AQ107" s="1">
        <f t="shared" si="43"/>
        <v>1</v>
      </c>
      <c r="AR107" s="1">
        <f t="shared" si="43"/>
        <v>1</v>
      </c>
      <c r="AS107" s="1">
        <f t="shared" si="38"/>
        <v>1</v>
      </c>
      <c r="AT107" s="1">
        <f t="shared" si="34"/>
        <v>1</v>
      </c>
      <c r="AU107" s="1">
        <f t="shared" si="34"/>
        <v>1</v>
      </c>
      <c r="AV107" s="1">
        <f t="shared" si="34"/>
        <v>1</v>
      </c>
      <c r="BA107" s="1" t="str">
        <f t="shared" si="41"/>
        <v/>
      </c>
      <c r="BB107" s="1" t="str">
        <f t="shared" si="40"/>
        <v/>
      </c>
      <c r="BC107" s="1" t="str">
        <f t="shared" si="40"/>
        <v/>
      </c>
      <c r="BD107" s="1" t="str">
        <f t="shared" si="40"/>
        <v/>
      </c>
      <c r="BE107" s="1" t="str">
        <f t="shared" si="40"/>
        <v/>
      </c>
      <c r="BF107" s="1" t="str">
        <f t="shared" si="40"/>
        <v/>
      </c>
      <c r="BG107" s="1" t="str">
        <f t="shared" si="40"/>
        <v/>
      </c>
      <c r="BH107" s="1" t="str">
        <f t="shared" si="40"/>
        <v/>
      </c>
      <c r="BI107" s="1" t="str">
        <f t="shared" si="40"/>
        <v/>
      </c>
      <c r="BJ107" s="1" t="str">
        <f t="shared" si="40"/>
        <v/>
      </c>
    </row>
    <row r="108" spans="1:62" hidden="1" x14ac:dyDescent="0.2">
      <c r="A108" s="50"/>
      <c r="B108" s="50" t="str">
        <f t="shared" si="44"/>
        <v/>
      </c>
      <c r="C108" s="53"/>
      <c r="D108" s="53"/>
      <c r="E108" s="53"/>
      <c r="F108" s="54" t="str">
        <f>IF('תנאי סף'!AN108&lt;&gt;1,"",'תנאי סף'!F108)</f>
        <v/>
      </c>
      <c r="G108" s="429" t="str">
        <f t="shared" ca="1" si="45"/>
        <v/>
      </c>
      <c r="H108" s="51" t="str">
        <f t="shared" ca="1" si="46"/>
        <v/>
      </c>
      <c r="I108" s="51" t="str">
        <f t="shared" ca="1" si="47"/>
        <v/>
      </c>
      <c r="J108" s="51" t="str">
        <f t="shared" ca="1" si="48"/>
        <v/>
      </c>
      <c r="K108" s="51" t="str">
        <f t="shared" ca="1" si="49"/>
        <v/>
      </c>
      <c r="L108" s="51" t="str">
        <f t="shared" ca="1" si="50"/>
        <v/>
      </c>
      <c r="M108" s="51" t="str">
        <f t="shared" ca="1" si="51"/>
        <v/>
      </c>
      <c r="N108" s="51" t="str">
        <f t="shared" ca="1" si="52"/>
        <v/>
      </c>
      <c r="O108" s="51" t="str">
        <f t="shared" ca="1" si="53"/>
        <v/>
      </c>
      <c r="P108" s="51" t="str">
        <f t="shared" ca="1" si="54"/>
        <v/>
      </c>
      <c r="Q108" s="51" t="str">
        <f t="shared" ca="1" si="55"/>
        <v/>
      </c>
      <c r="R108" s="51" t="str">
        <f t="shared" ca="1" si="56"/>
        <v/>
      </c>
      <c r="S108" s="51" t="str">
        <f t="shared" ca="1" si="57"/>
        <v/>
      </c>
      <c r="T108" s="51" t="str">
        <f t="shared" ca="1" si="58"/>
        <v/>
      </c>
      <c r="U108" s="51" t="str">
        <f t="shared" ca="1" si="59"/>
        <v/>
      </c>
      <c r="V108" s="51" t="str">
        <f t="shared" ca="1" si="60"/>
        <v/>
      </c>
      <c r="W108" s="51" t="str">
        <f t="shared" ca="1" si="61"/>
        <v/>
      </c>
      <c r="X108" s="51" t="str">
        <f t="shared" ca="1" si="62"/>
        <v/>
      </c>
      <c r="Y108" s="51" t="str">
        <f t="shared" ca="1" si="63"/>
        <v/>
      </c>
      <c r="AA108" s="1">
        <f t="shared" si="64"/>
        <v>1</v>
      </c>
      <c r="AB108" s="55" t="str">
        <f t="shared" si="42"/>
        <v/>
      </c>
      <c r="AC108" s="55" t="str">
        <f t="shared" si="42"/>
        <v/>
      </c>
      <c r="AD108" s="1">
        <f t="shared" si="43"/>
        <v>1</v>
      </c>
      <c r="AE108" s="1">
        <f t="shared" si="43"/>
        <v>1</v>
      </c>
      <c r="AF108" s="1">
        <f t="shared" si="43"/>
        <v>1</v>
      </c>
      <c r="AG108" s="1">
        <f t="shared" si="43"/>
        <v>1</v>
      </c>
      <c r="AH108" s="1">
        <f t="shared" si="43"/>
        <v>1</v>
      </c>
      <c r="AI108" s="1">
        <f t="shared" si="43"/>
        <v>1</v>
      </c>
      <c r="AJ108" s="1">
        <f t="shared" si="43"/>
        <v>1</v>
      </c>
      <c r="AK108" s="1">
        <f t="shared" si="43"/>
        <v>1</v>
      </c>
      <c r="AL108" s="1">
        <f t="shared" si="43"/>
        <v>1</v>
      </c>
      <c r="AM108" s="1">
        <f t="shared" si="43"/>
        <v>1</v>
      </c>
      <c r="AN108" s="1">
        <f t="shared" si="43"/>
        <v>1</v>
      </c>
      <c r="AO108" s="1">
        <f t="shared" si="43"/>
        <v>1</v>
      </c>
      <c r="AP108" s="1">
        <f t="shared" si="43"/>
        <v>1</v>
      </c>
      <c r="AQ108" s="1">
        <f t="shared" si="43"/>
        <v>1</v>
      </c>
      <c r="AR108" s="1">
        <f t="shared" si="43"/>
        <v>1</v>
      </c>
      <c r="AS108" s="1">
        <f t="shared" si="38"/>
        <v>1</v>
      </c>
      <c r="AT108" s="1">
        <f t="shared" si="34"/>
        <v>1</v>
      </c>
      <c r="AU108" s="1">
        <f t="shared" si="34"/>
        <v>1</v>
      </c>
      <c r="AV108" s="1">
        <f t="shared" si="34"/>
        <v>1</v>
      </c>
      <c r="BA108" s="1" t="str">
        <f t="shared" si="41"/>
        <v/>
      </c>
      <c r="BB108" s="1" t="str">
        <f t="shared" si="40"/>
        <v/>
      </c>
      <c r="BC108" s="1" t="str">
        <f t="shared" si="40"/>
        <v/>
      </c>
      <c r="BD108" s="1" t="str">
        <f t="shared" si="40"/>
        <v/>
      </c>
      <c r="BE108" s="1" t="str">
        <f t="shared" si="40"/>
        <v/>
      </c>
      <c r="BF108" s="1" t="str">
        <f t="shared" si="40"/>
        <v/>
      </c>
      <c r="BG108" s="1" t="str">
        <f t="shared" si="40"/>
        <v/>
      </c>
      <c r="BH108" s="1" t="str">
        <f t="shared" si="40"/>
        <v/>
      </c>
      <c r="BI108" s="1" t="str">
        <f t="shared" si="40"/>
        <v/>
      </c>
      <c r="BJ108" s="1" t="str">
        <f t="shared" si="40"/>
        <v/>
      </c>
    </row>
    <row r="109" spans="1:62" hidden="1" x14ac:dyDescent="0.2">
      <c r="A109" s="50"/>
      <c r="B109" s="50" t="str">
        <f t="shared" si="44"/>
        <v/>
      </c>
      <c r="C109" s="53"/>
      <c r="D109" s="53"/>
      <c r="E109" s="53"/>
      <c r="F109" s="54" t="str">
        <f>IF('תנאי סף'!AN109&lt;&gt;1,"",'תנאי סף'!F109)</f>
        <v/>
      </c>
      <c r="G109" s="429" t="str">
        <f t="shared" ca="1" si="45"/>
        <v/>
      </c>
      <c r="H109" s="51" t="str">
        <f t="shared" ca="1" si="46"/>
        <v/>
      </c>
      <c r="I109" s="51" t="str">
        <f t="shared" ca="1" si="47"/>
        <v/>
      </c>
      <c r="J109" s="51" t="str">
        <f t="shared" ca="1" si="48"/>
        <v/>
      </c>
      <c r="K109" s="51" t="str">
        <f t="shared" ca="1" si="49"/>
        <v/>
      </c>
      <c r="L109" s="51" t="str">
        <f t="shared" ca="1" si="50"/>
        <v/>
      </c>
      <c r="M109" s="51" t="str">
        <f t="shared" ca="1" si="51"/>
        <v/>
      </c>
      <c r="N109" s="51" t="str">
        <f t="shared" ca="1" si="52"/>
        <v/>
      </c>
      <c r="O109" s="51" t="str">
        <f t="shared" ca="1" si="53"/>
        <v/>
      </c>
      <c r="P109" s="51" t="str">
        <f t="shared" ca="1" si="54"/>
        <v/>
      </c>
      <c r="Q109" s="51" t="str">
        <f t="shared" ca="1" si="55"/>
        <v/>
      </c>
      <c r="R109" s="51" t="str">
        <f t="shared" ca="1" si="56"/>
        <v/>
      </c>
      <c r="S109" s="51" t="str">
        <f t="shared" ca="1" si="57"/>
        <v/>
      </c>
      <c r="T109" s="51" t="str">
        <f t="shared" ca="1" si="58"/>
        <v/>
      </c>
      <c r="U109" s="51" t="str">
        <f t="shared" ca="1" si="59"/>
        <v/>
      </c>
      <c r="V109" s="51" t="str">
        <f t="shared" ca="1" si="60"/>
        <v/>
      </c>
      <c r="W109" s="51" t="str">
        <f t="shared" ca="1" si="61"/>
        <v/>
      </c>
      <c r="X109" s="51" t="str">
        <f t="shared" ca="1" si="62"/>
        <v/>
      </c>
      <c r="Y109" s="51" t="str">
        <f t="shared" ca="1" si="63"/>
        <v/>
      </c>
      <c r="AA109" s="1">
        <f t="shared" si="64"/>
        <v>1</v>
      </c>
      <c r="AB109" s="55" t="str">
        <f t="shared" si="42"/>
        <v/>
      </c>
      <c r="AC109" s="55" t="str">
        <f t="shared" si="42"/>
        <v/>
      </c>
      <c r="AD109" s="1">
        <f t="shared" si="43"/>
        <v>1</v>
      </c>
      <c r="AE109" s="1">
        <f t="shared" si="43"/>
        <v>1</v>
      </c>
      <c r="AF109" s="1">
        <f t="shared" si="43"/>
        <v>1</v>
      </c>
      <c r="AG109" s="1">
        <f t="shared" si="43"/>
        <v>1</v>
      </c>
      <c r="AH109" s="1">
        <f t="shared" si="43"/>
        <v>1</v>
      </c>
      <c r="AI109" s="1">
        <f t="shared" si="43"/>
        <v>1</v>
      </c>
      <c r="AJ109" s="1">
        <f t="shared" si="43"/>
        <v>1</v>
      </c>
      <c r="AK109" s="1">
        <f t="shared" si="43"/>
        <v>1</v>
      </c>
      <c r="AL109" s="1">
        <f t="shared" si="43"/>
        <v>1</v>
      </c>
      <c r="AM109" s="1">
        <f t="shared" si="43"/>
        <v>1</v>
      </c>
      <c r="AN109" s="1">
        <f t="shared" si="43"/>
        <v>1</v>
      </c>
      <c r="AO109" s="1">
        <f t="shared" si="43"/>
        <v>1</v>
      </c>
      <c r="AP109" s="1">
        <f t="shared" si="43"/>
        <v>1</v>
      </c>
      <c r="AQ109" s="1">
        <f t="shared" si="43"/>
        <v>1</v>
      </c>
      <c r="AR109" s="1">
        <f t="shared" si="43"/>
        <v>1</v>
      </c>
      <c r="AS109" s="1">
        <f t="shared" si="38"/>
        <v>1</v>
      </c>
      <c r="AT109" s="1">
        <f t="shared" si="34"/>
        <v>1</v>
      </c>
      <c r="AU109" s="1">
        <f t="shared" si="34"/>
        <v>1</v>
      </c>
      <c r="AV109" s="1">
        <f t="shared" si="34"/>
        <v>1</v>
      </c>
      <c r="BA109" s="1" t="str">
        <f t="shared" si="41"/>
        <v/>
      </c>
      <c r="BB109" s="1" t="str">
        <f t="shared" si="40"/>
        <v/>
      </c>
      <c r="BC109" s="1" t="str">
        <f t="shared" si="40"/>
        <v/>
      </c>
      <c r="BD109" s="1" t="str">
        <f t="shared" si="40"/>
        <v/>
      </c>
      <c r="BE109" s="1" t="str">
        <f t="shared" si="40"/>
        <v/>
      </c>
      <c r="BF109" s="1" t="str">
        <f t="shared" si="40"/>
        <v/>
      </c>
      <c r="BG109" s="1" t="str">
        <f t="shared" si="40"/>
        <v/>
      </c>
      <c r="BH109" s="1" t="str">
        <f t="shared" si="40"/>
        <v/>
      </c>
      <c r="BI109" s="1" t="str">
        <f t="shared" si="40"/>
        <v/>
      </c>
      <c r="BJ109" s="1" t="str">
        <f t="shared" si="40"/>
        <v/>
      </c>
    </row>
    <row r="110" spans="1:62" hidden="1" x14ac:dyDescent="0.2">
      <c r="A110" s="50"/>
      <c r="B110" s="50" t="str">
        <f t="shared" si="44"/>
        <v/>
      </c>
      <c r="C110" s="53"/>
      <c r="D110" s="53"/>
      <c r="E110" s="53"/>
      <c r="F110" s="54" t="str">
        <f>IF('תנאי סף'!AN110&lt;&gt;1,"",'תנאי סף'!F110)</f>
        <v/>
      </c>
      <c r="G110" s="429" t="str">
        <f t="shared" ca="1" si="45"/>
        <v/>
      </c>
      <c r="H110" s="51" t="str">
        <f t="shared" ca="1" si="46"/>
        <v/>
      </c>
      <c r="I110" s="51" t="str">
        <f t="shared" ca="1" si="47"/>
        <v/>
      </c>
      <c r="J110" s="51" t="str">
        <f t="shared" ca="1" si="48"/>
        <v/>
      </c>
      <c r="K110" s="51" t="str">
        <f t="shared" ca="1" si="49"/>
        <v/>
      </c>
      <c r="L110" s="51" t="str">
        <f t="shared" ca="1" si="50"/>
        <v/>
      </c>
      <c r="M110" s="51" t="str">
        <f t="shared" ca="1" si="51"/>
        <v/>
      </c>
      <c r="N110" s="51" t="str">
        <f t="shared" ca="1" si="52"/>
        <v/>
      </c>
      <c r="O110" s="51" t="str">
        <f t="shared" ca="1" si="53"/>
        <v/>
      </c>
      <c r="P110" s="51" t="str">
        <f t="shared" ca="1" si="54"/>
        <v/>
      </c>
      <c r="Q110" s="51" t="str">
        <f t="shared" ca="1" si="55"/>
        <v/>
      </c>
      <c r="R110" s="51" t="str">
        <f t="shared" ca="1" si="56"/>
        <v/>
      </c>
      <c r="S110" s="51" t="str">
        <f t="shared" ca="1" si="57"/>
        <v/>
      </c>
      <c r="T110" s="51" t="str">
        <f t="shared" ca="1" si="58"/>
        <v/>
      </c>
      <c r="U110" s="51" t="str">
        <f t="shared" ca="1" si="59"/>
        <v/>
      </c>
      <c r="V110" s="51" t="str">
        <f t="shared" ca="1" si="60"/>
        <v/>
      </c>
      <c r="W110" s="51" t="str">
        <f t="shared" ca="1" si="61"/>
        <v/>
      </c>
      <c r="X110" s="51" t="str">
        <f t="shared" ca="1" si="62"/>
        <v/>
      </c>
      <c r="Y110" s="51" t="str">
        <f t="shared" ca="1" si="63"/>
        <v/>
      </c>
      <c r="AA110" s="1">
        <f t="shared" si="64"/>
        <v>1</v>
      </c>
      <c r="AB110" s="55" t="str">
        <f t="shared" si="42"/>
        <v/>
      </c>
      <c r="AC110" s="55" t="str">
        <f t="shared" si="42"/>
        <v/>
      </c>
      <c r="AD110" s="1">
        <f t="shared" si="43"/>
        <v>1</v>
      </c>
      <c r="AE110" s="1">
        <f t="shared" si="43"/>
        <v>1</v>
      </c>
      <c r="AF110" s="1">
        <f t="shared" si="43"/>
        <v>1</v>
      </c>
      <c r="AG110" s="1">
        <f t="shared" si="43"/>
        <v>1</v>
      </c>
      <c r="AH110" s="1">
        <f t="shared" si="43"/>
        <v>1</v>
      </c>
      <c r="AI110" s="1">
        <f t="shared" si="43"/>
        <v>1</v>
      </c>
      <c r="AJ110" s="1">
        <f t="shared" si="43"/>
        <v>1</v>
      </c>
      <c r="AK110" s="1">
        <f t="shared" si="43"/>
        <v>1</v>
      </c>
      <c r="AL110" s="1">
        <f t="shared" si="43"/>
        <v>1</v>
      </c>
      <c r="AM110" s="1">
        <f t="shared" si="43"/>
        <v>1</v>
      </c>
      <c r="AN110" s="1">
        <f t="shared" si="43"/>
        <v>1</v>
      </c>
      <c r="AO110" s="1">
        <f t="shared" si="43"/>
        <v>1</v>
      </c>
      <c r="AP110" s="1">
        <f t="shared" si="43"/>
        <v>1</v>
      </c>
      <c r="AQ110" s="1">
        <f t="shared" si="43"/>
        <v>1</v>
      </c>
      <c r="AR110" s="1">
        <f t="shared" si="43"/>
        <v>1</v>
      </c>
      <c r="AS110" s="1">
        <f t="shared" si="38"/>
        <v>1</v>
      </c>
      <c r="AT110" s="1">
        <f t="shared" si="38"/>
        <v>1</v>
      </c>
      <c r="AU110" s="1">
        <f t="shared" si="38"/>
        <v>1</v>
      </c>
      <c r="AV110" s="1">
        <f t="shared" si="38"/>
        <v>1</v>
      </c>
      <c r="BA110" s="1" t="str">
        <f t="shared" si="41"/>
        <v/>
      </c>
      <c r="BB110" s="1" t="str">
        <f t="shared" si="40"/>
        <v/>
      </c>
      <c r="BC110" s="1" t="str">
        <f t="shared" si="40"/>
        <v/>
      </c>
      <c r="BD110" s="1" t="str">
        <f t="shared" si="40"/>
        <v/>
      </c>
      <c r="BE110" s="1" t="str">
        <f t="shared" si="40"/>
        <v/>
      </c>
      <c r="BF110" s="1" t="str">
        <f t="shared" si="40"/>
        <v/>
      </c>
      <c r="BG110" s="1" t="str">
        <f t="shared" si="40"/>
        <v/>
      </c>
      <c r="BH110" s="1" t="str">
        <f t="shared" si="40"/>
        <v/>
      </c>
      <c r="BI110" s="1" t="str">
        <f t="shared" si="40"/>
        <v/>
      </c>
      <c r="BJ110" s="1" t="str">
        <f t="shared" si="40"/>
        <v/>
      </c>
    </row>
    <row r="111" spans="1:62" hidden="1" x14ac:dyDescent="0.2">
      <c r="A111" s="50"/>
      <c r="B111" s="50" t="str">
        <f t="shared" si="44"/>
        <v/>
      </c>
      <c r="C111" s="53"/>
      <c r="D111" s="53"/>
      <c r="E111" s="53"/>
      <c r="F111" s="54" t="str">
        <f>IF('תנאי סף'!AN111&lt;&gt;1,"",'תנאי סף'!F111)</f>
        <v/>
      </c>
      <c r="G111" s="429" t="str">
        <f t="shared" ca="1" si="45"/>
        <v/>
      </c>
      <c r="H111" s="51" t="str">
        <f t="shared" ca="1" si="46"/>
        <v/>
      </c>
      <c r="I111" s="51" t="str">
        <f t="shared" ca="1" si="47"/>
        <v/>
      </c>
      <c r="J111" s="51" t="str">
        <f t="shared" ca="1" si="48"/>
        <v/>
      </c>
      <c r="K111" s="51" t="str">
        <f t="shared" ca="1" si="49"/>
        <v/>
      </c>
      <c r="L111" s="51" t="str">
        <f t="shared" ca="1" si="50"/>
        <v/>
      </c>
      <c r="M111" s="51" t="str">
        <f t="shared" ca="1" si="51"/>
        <v/>
      </c>
      <c r="N111" s="51" t="str">
        <f t="shared" ca="1" si="52"/>
        <v/>
      </c>
      <c r="O111" s="51" t="str">
        <f t="shared" ca="1" si="53"/>
        <v/>
      </c>
      <c r="P111" s="51" t="str">
        <f t="shared" ca="1" si="54"/>
        <v/>
      </c>
      <c r="Q111" s="51" t="str">
        <f t="shared" ca="1" si="55"/>
        <v/>
      </c>
      <c r="R111" s="51" t="str">
        <f t="shared" ca="1" si="56"/>
        <v/>
      </c>
      <c r="S111" s="51" t="str">
        <f t="shared" ca="1" si="57"/>
        <v/>
      </c>
      <c r="T111" s="51" t="str">
        <f t="shared" ca="1" si="58"/>
        <v/>
      </c>
      <c r="U111" s="51" t="str">
        <f t="shared" ca="1" si="59"/>
        <v/>
      </c>
      <c r="V111" s="51" t="str">
        <f t="shared" ca="1" si="60"/>
        <v/>
      </c>
      <c r="W111" s="51" t="str">
        <f t="shared" ca="1" si="61"/>
        <v/>
      </c>
      <c r="X111" s="51" t="str">
        <f t="shared" ca="1" si="62"/>
        <v/>
      </c>
      <c r="Y111" s="51" t="str">
        <f t="shared" ca="1" si="63"/>
        <v/>
      </c>
      <c r="AA111" s="1">
        <f t="shared" si="64"/>
        <v>1</v>
      </c>
      <c r="AB111" s="55" t="str">
        <f t="shared" si="42"/>
        <v/>
      </c>
      <c r="AC111" s="55" t="str">
        <f t="shared" si="42"/>
        <v/>
      </c>
      <c r="AD111" s="1">
        <f t="shared" si="43"/>
        <v>1</v>
      </c>
      <c r="AE111" s="1">
        <f t="shared" si="43"/>
        <v>1</v>
      </c>
      <c r="AF111" s="1">
        <f t="shared" si="43"/>
        <v>1</v>
      </c>
      <c r="AG111" s="1">
        <f t="shared" si="43"/>
        <v>1</v>
      </c>
      <c r="AH111" s="1">
        <f t="shared" si="43"/>
        <v>1</v>
      </c>
      <c r="AI111" s="1">
        <f t="shared" si="43"/>
        <v>1</v>
      </c>
      <c r="AJ111" s="1">
        <f t="shared" si="43"/>
        <v>1</v>
      </c>
      <c r="AK111" s="1">
        <f t="shared" si="43"/>
        <v>1</v>
      </c>
      <c r="AL111" s="1">
        <f t="shared" si="43"/>
        <v>1</v>
      </c>
      <c r="AM111" s="1">
        <f t="shared" si="43"/>
        <v>1</v>
      </c>
      <c r="AN111" s="1">
        <f t="shared" si="43"/>
        <v>1</v>
      </c>
      <c r="AO111" s="1">
        <f t="shared" si="43"/>
        <v>1</v>
      </c>
      <c r="AP111" s="1">
        <f t="shared" si="43"/>
        <v>1</v>
      </c>
      <c r="AQ111" s="1">
        <f t="shared" si="43"/>
        <v>1</v>
      </c>
      <c r="AR111" s="1">
        <f t="shared" si="43"/>
        <v>1</v>
      </c>
      <c r="AS111" s="1">
        <f t="shared" si="38"/>
        <v>1</v>
      </c>
      <c r="AT111" s="1">
        <f t="shared" si="38"/>
        <v>1</v>
      </c>
      <c r="AU111" s="1">
        <f t="shared" si="38"/>
        <v>1</v>
      </c>
      <c r="AV111" s="1">
        <f t="shared" si="38"/>
        <v>1</v>
      </c>
      <c r="BA111" s="1" t="str">
        <f t="shared" si="41"/>
        <v/>
      </c>
      <c r="BB111" s="1" t="str">
        <f t="shared" si="40"/>
        <v/>
      </c>
      <c r="BC111" s="1" t="str">
        <f t="shared" si="40"/>
        <v/>
      </c>
      <c r="BD111" s="1" t="str">
        <f t="shared" si="40"/>
        <v/>
      </c>
      <c r="BE111" s="1" t="str">
        <f t="shared" si="40"/>
        <v/>
      </c>
      <c r="BF111" s="1" t="str">
        <f t="shared" si="40"/>
        <v/>
      </c>
      <c r="BG111" s="1" t="str">
        <f t="shared" si="40"/>
        <v/>
      </c>
      <c r="BH111" s="1" t="str">
        <f t="shared" si="40"/>
        <v/>
      </c>
      <c r="BI111" s="1" t="str">
        <f t="shared" si="40"/>
        <v/>
      </c>
      <c r="BJ111" s="1" t="str">
        <f t="shared" si="40"/>
        <v/>
      </c>
    </row>
    <row r="112" spans="1:62" hidden="1" x14ac:dyDescent="0.2">
      <c r="A112" s="50"/>
      <c r="B112" s="50" t="str">
        <f t="shared" si="44"/>
        <v/>
      </c>
      <c r="C112" s="53"/>
      <c r="D112" s="53"/>
      <c r="E112" s="53"/>
      <c r="F112" s="54" t="str">
        <f>IF('תנאי סף'!AN112&lt;&gt;1,"",'תנאי סף'!F112)</f>
        <v/>
      </c>
      <c r="G112" s="429" t="str">
        <f t="shared" ca="1" si="45"/>
        <v/>
      </c>
      <c r="H112" s="51" t="str">
        <f t="shared" ca="1" si="46"/>
        <v/>
      </c>
      <c r="I112" s="51" t="str">
        <f t="shared" ca="1" si="47"/>
        <v/>
      </c>
      <c r="J112" s="51" t="str">
        <f t="shared" ca="1" si="48"/>
        <v/>
      </c>
      <c r="K112" s="51" t="str">
        <f t="shared" ca="1" si="49"/>
        <v/>
      </c>
      <c r="L112" s="51" t="str">
        <f t="shared" ca="1" si="50"/>
        <v/>
      </c>
      <c r="M112" s="51" t="str">
        <f t="shared" ca="1" si="51"/>
        <v/>
      </c>
      <c r="N112" s="51" t="str">
        <f t="shared" ca="1" si="52"/>
        <v/>
      </c>
      <c r="O112" s="51" t="str">
        <f t="shared" ca="1" si="53"/>
        <v/>
      </c>
      <c r="P112" s="51" t="str">
        <f t="shared" ca="1" si="54"/>
        <v/>
      </c>
      <c r="Q112" s="51" t="str">
        <f t="shared" ca="1" si="55"/>
        <v/>
      </c>
      <c r="R112" s="51" t="str">
        <f t="shared" ca="1" si="56"/>
        <v/>
      </c>
      <c r="S112" s="51" t="str">
        <f t="shared" ca="1" si="57"/>
        <v/>
      </c>
      <c r="T112" s="51" t="str">
        <f t="shared" ca="1" si="58"/>
        <v/>
      </c>
      <c r="U112" s="51" t="str">
        <f t="shared" ca="1" si="59"/>
        <v/>
      </c>
      <c r="V112" s="51" t="str">
        <f t="shared" ca="1" si="60"/>
        <v/>
      </c>
      <c r="W112" s="51" t="str">
        <f t="shared" ca="1" si="61"/>
        <v/>
      </c>
      <c r="X112" s="51" t="str">
        <f t="shared" ca="1" si="62"/>
        <v/>
      </c>
      <c r="Y112" s="51" t="str">
        <f t="shared" ca="1" si="63"/>
        <v/>
      </c>
      <c r="AA112" s="1">
        <f t="shared" si="64"/>
        <v>1</v>
      </c>
      <c r="AB112" s="55" t="str">
        <f t="shared" si="42"/>
        <v/>
      </c>
      <c r="AC112" s="55" t="str">
        <f t="shared" si="42"/>
        <v/>
      </c>
      <c r="AD112" s="1">
        <f t="shared" ref="AD112:AR128" si="65">IF(G$30="",1,IF(G112="",0,IF(G$30=$AE$1,IF(ISNA(MATCH(G112,$AB$30:$AC$30,0)),0,1),IF(G$30=$AF$1,IF(IFERROR(G112*1,"bad")="bad",0,1),IF(G$30=$AG$1,IF(IFERROR(IF(G112=TRUNC(G112),1,"bad"),"bad")="bad",0,1),IF(G$30=$AH$1,IF(AND(IF(IFERROR(G112*1,"bad")="bad",0,1)=1,G112&gt;=0),1,0),IF(G$30=$AI$1,IF(AND(IF(IFERROR(IF(G112=TRUNC(G112),1,"bad"),"bad")="bad",0,1)=1,G112&gt;=0),1,0),IF(G$30=$AJ$1,IF(AND(IF(IFERROR(G112*1,"bad")="bad",0,1)=1,G112&gt;0),1,0),IF(G$30=$AK$1,IF(AND(IF(IFERROR(IF(G112=TRUNC(G112),1,"bad"),"bad")="bad",0,1)=1,G112&gt;0),1,0),IF(G$30=$AL$1,1,IF(G$30=$AM$1,IF(IFERROR(HLOOKUP(G112,$AE$4:$AN$4,1,0),"bad")="bad",0,1),0)))))))))))</f>
        <v>1</v>
      </c>
      <c r="AE112" s="1">
        <f t="shared" si="65"/>
        <v>1</v>
      </c>
      <c r="AF112" s="1">
        <f t="shared" si="65"/>
        <v>1</v>
      </c>
      <c r="AG112" s="1">
        <f t="shared" si="65"/>
        <v>1</v>
      </c>
      <c r="AH112" s="1">
        <f t="shared" si="65"/>
        <v>1</v>
      </c>
      <c r="AI112" s="1">
        <f t="shared" si="65"/>
        <v>1</v>
      </c>
      <c r="AJ112" s="1">
        <f t="shared" si="65"/>
        <v>1</v>
      </c>
      <c r="AK112" s="1">
        <f t="shared" si="65"/>
        <v>1</v>
      </c>
      <c r="AL112" s="1">
        <f t="shared" si="65"/>
        <v>1</v>
      </c>
      <c r="AM112" s="1">
        <f t="shared" si="65"/>
        <v>1</v>
      </c>
      <c r="AN112" s="1">
        <f t="shared" si="65"/>
        <v>1</v>
      </c>
      <c r="AO112" s="1">
        <f t="shared" si="65"/>
        <v>1</v>
      </c>
      <c r="AP112" s="1">
        <f t="shared" si="65"/>
        <v>1</v>
      </c>
      <c r="AQ112" s="1">
        <f t="shared" si="65"/>
        <v>1</v>
      </c>
      <c r="AR112" s="1">
        <f t="shared" si="65"/>
        <v>1</v>
      </c>
      <c r="AS112" s="1">
        <f t="shared" si="38"/>
        <v>1</v>
      </c>
      <c r="AT112" s="1">
        <f t="shared" si="38"/>
        <v>1</v>
      </c>
      <c r="AU112" s="1">
        <f t="shared" si="38"/>
        <v>1</v>
      </c>
      <c r="AV112" s="1">
        <f t="shared" si="38"/>
        <v>1</v>
      </c>
      <c r="BA112" s="1" t="str">
        <f t="shared" si="41"/>
        <v/>
      </c>
      <c r="BB112" s="1" t="str">
        <f t="shared" si="40"/>
        <v/>
      </c>
      <c r="BC112" s="1" t="str">
        <f t="shared" si="40"/>
        <v/>
      </c>
      <c r="BD112" s="1" t="str">
        <f t="shared" si="40"/>
        <v/>
      </c>
      <c r="BE112" s="1" t="str">
        <f t="shared" si="40"/>
        <v/>
      </c>
      <c r="BF112" s="1" t="str">
        <f t="shared" si="40"/>
        <v/>
      </c>
      <c r="BG112" s="1" t="str">
        <f t="shared" si="40"/>
        <v/>
      </c>
      <c r="BH112" s="1" t="str">
        <f t="shared" si="40"/>
        <v/>
      </c>
      <c r="BI112" s="1" t="str">
        <f t="shared" si="40"/>
        <v/>
      </c>
      <c r="BJ112" s="1" t="str">
        <f t="shared" si="40"/>
        <v/>
      </c>
    </row>
    <row r="113" spans="1:62" hidden="1" x14ac:dyDescent="0.2">
      <c r="A113" s="50"/>
      <c r="B113" s="50" t="str">
        <f t="shared" si="44"/>
        <v/>
      </c>
      <c r="C113" s="53"/>
      <c r="D113" s="53"/>
      <c r="E113" s="53"/>
      <c r="F113" s="54" t="str">
        <f>IF('תנאי סף'!AN113&lt;&gt;1,"",'תנאי סף'!F113)</f>
        <v/>
      </c>
      <c r="G113" s="429" t="str">
        <f t="shared" ca="1" si="45"/>
        <v/>
      </c>
      <c r="H113" s="51" t="str">
        <f t="shared" ca="1" si="46"/>
        <v/>
      </c>
      <c r="I113" s="51" t="str">
        <f t="shared" ca="1" si="47"/>
        <v/>
      </c>
      <c r="J113" s="51" t="str">
        <f t="shared" ca="1" si="48"/>
        <v/>
      </c>
      <c r="K113" s="51" t="str">
        <f t="shared" ca="1" si="49"/>
        <v/>
      </c>
      <c r="L113" s="51" t="str">
        <f t="shared" ca="1" si="50"/>
        <v/>
      </c>
      <c r="M113" s="51" t="str">
        <f t="shared" ca="1" si="51"/>
        <v/>
      </c>
      <c r="N113" s="51" t="str">
        <f t="shared" ca="1" si="52"/>
        <v/>
      </c>
      <c r="O113" s="51" t="str">
        <f t="shared" ca="1" si="53"/>
        <v/>
      </c>
      <c r="P113" s="51" t="str">
        <f t="shared" ca="1" si="54"/>
        <v/>
      </c>
      <c r="Q113" s="51" t="str">
        <f t="shared" ca="1" si="55"/>
        <v/>
      </c>
      <c r="R113" s="51" t="str">
        <f t="shared" ca="1" si="56"/>
        <v/>
      </c>
      <c r="S113" s="51" t="str">
        <f t="shared" ca="1" si="57"/>
        <v/>
      </c>
      <c r="T113" s="51" t="str">
        <f t="shared" ca="1" si="58"/>
        <v/>
      </c>
      <c r="U113" s="51" t="str">
        <f t="shared" ca="1" si="59"/>
        <v/>
      </c>
      <c r="V113" s="51" t="str">
        <f t="shared" ca="1" si="60"/>
        <v/>
      </c>
      <c r="W113" s="51" t="str">
        <f t="shared" ca="1" si="61"/>
        <v/>
      </c>
      <c r="X113" s="51" t="str">
        <f t="shared" ca="1" si="62"/>
        <v/>
      </c>
      <c r="Y113" s="51" t="str">
        <f t="shared" ca="1" si="63"/>
        <v/>
      </c>
      <c r="AA113" s="1">
        <f t="shared" si="64"/>
        <v>1</v>
      </c>
      <c r="AB113" s="55" t="str">
        <f t="shared" si="42"/>
        <v/>
      </c>
      <c r="AC113" s="55" t="str">
        <f t="shared" si="42"/>
        <v/>
      </c>
      <c r="AD113" s="1">
        <f t="shared" si="65"/>
        <v>1</v>
      </c>
      <c r="AE113" s="1">
        <f t="shared" si="65"/>
        <v>1</v>
      </c>
      <c r="AF113" s="1">
        <f t="shared" si="65"/>
        <v>1</v>
      </c>
      <c r="AG113" s="1">
        <f t="shared" si="65"/>
        <v>1</v>
      </c>
      <c r="AH113" s="1">
        <f t="shared" si="65"/>
        <v>1</v>
      </c>
      <c r="AI113" s="1">
        <f t="shared" si="65"/>
        <v>1</v>
      </c>
      <c r="AJ113" s="1">
        <f t="shared" si="65"/>
        <v>1</v>
      </c>
      <c r="AK113" s="1">
        <f t="shared" si="65"/>
        <v>1</v>
      </c>
      <c r="AL113" s="1">
        <f t="shared" si="65"/>
        <v>1</v>
      </c>
      <c r="AM113" s="1">
        <f t="shared" si="65"/>
        <v>1</v>
      </c>
      <c r="AN113" s="1">
        <f t="shared" si="65"/>
        <v>1</v>
      </c>
      <c r="AO113" s="1">
        <f t="shared" si="65"/>
        <v>1</v>
      </c>
      <c r="AP113" s="1">
        <f t="shared" si="65"/>
        <v>1</v>
      </c>
      <c r="AQ113" s="1">
        <f t="shared" si="65"/>
        <v>1</v>
      </c>
      <c r="AR113" s="1">
        <f t="shared" si="65"/>
        <v>1</v>
      </c>
      <c r="AS113" s="1">
        <f t="shared" si="38"/>
        <v>1</v>
      </c>
      <c r="AT113" s="1">
        <f t="shared" si="38"/>
        <v>1</v>
      </c>
      <c r="AU113" s="1">
        <f t="shared" si="38"/>
        <v>1</v>
      </c>
      <c r="AV113" s="1">
        <f t="shared" si="38"/>
        <v>1</v>
      </c>
      <c r="BA113" s="1" t="str">
        <f t="shared" si="41"/>
        <v/>
      </c>
      <c r="BB113" s="1" t="str">
        <f t="shared" si="40"/>
        <v/>
      </c>
      <c r="BC113" s="1" t="str">
        <f t="shared" si="40"/>
        <v/>
      </c>
      <c r="BD113" s="1" t="str">
        <f t="shared" si="40"/>
        <v/>
      </c>
      <c r="BE113" s="1" t="str">
        <f t="shared" si="40"/>
        <v/>
      </c>
      <c r="BF113" s="1" t="str">
        <f t="shared" si="40"/>
        <v/>
      </c>
      <c r="BG113" s="1" t="str">
        <f t="shared" si="40"/>
        <v/>
      </c>
      <c r="BH113" s="1" t="str">
        <f t="shared" si="40"/>
        <v/>
      </c>
      <c r="BI113" s="1" t="str">
        <f t="shared" si="40"/>
        <v/>
      </c>
      <c r="BJ113" s="1" t="str">
        <f t="shared" si="40"/>
        <v/>
      </c>
    </row>
    <row r="114" spans="1:62" hidden="1" x14ac:dyDescent="0.2">
      <c r="A114" s="50"/>
      <c r="B114" s="50" t="str">
        <f t="shared" si="44"/>
        <v/>
      </c>
      <c r="C114" s="53"/>
      <c r="D114" s="53"/>
      <c r="E114" s="53"/>
      <c r="F114" s="54" t="str">
        <f>IF('תנאי סף'!AN114&lt;&gt;1,"",'תנאי סף'!F114)</f>
        <v/>
      </c>
      <c r="G114" s="429" t="str">
        <f t="shared" ca="1" si="45"/>
        <v/>
      </c>
      <c r="H114" s="51" t="str">
        <f t="shared" ca="1" si="46"/>
        <v/>
      </c>
      <c r="I114" s="51" t="str">
        <f t="shared" ca="1" si="47"/>
        <v/>
      </c>
      <c r="J114" s="51" t="str">
        <f t="shared" ca="1" si="48"/>
        <v/>
      </c>
      <c r="K114" s="51" t="str">
        <f t="shared" ca="1" si="49"/>
        <v/>
      </c>
      <c r="L114" s="51" t="str">
        <f t="shared" ca="1" si="50"/>
        <v/>
      </c>
      <c r="M114" s="51" t="str">
        <f t="shared" ca="1" si="51"/>
        <v/>
      </c>
      <c r="N114" s="51" t="str">
        <f t="shared" ca="1" si="52"/>
        <v/>
      </c>
      <c r="O114" s="51" t="str">
        <f t="shared" ca="1" si="53"/>
        <v/>
      </c>
      <c r="P114" s="51" t="str">
        <f t="shared" ca="1" si="54"/>
        <v/>
      </c>
      <c r="Q114" s="51" t="str">
        <f t="shared" ca="1" si="55"/>
        <v/>
      </c>
      <c r="R114" s="51" t="str">
        <f t="shared" ca="1" si="56"/>
        <v/>
      </c>
      <c r="S114" s="51" t="str">
        <f t="shared" ca="1" si="57"/>
        <v/>
      </c>
      <c r="T114" s="51" t="str">
        <f t="shared" ca="1" si="58"/>
        <v/>
      </c>
      <c r="U114" s="51" t="str">
        <f t="shared" ca="1" si="59"/>
        <v/>
      </c>
      <c r="V114" s="51" t="str">
        <f t="shared" ca="1" si="60"/>
        <v/>
      </c>
      <c r="W114" s="51" t="str">
        <f t="shared" ca="1" si="61"/>
        <v/>
      </c>
      <c r="X114" s="51" t="str">
        <f t="shared" ca="1" si="62"/>
        <v/>
      </c>
      <c r="Y114" s="51" t="str">
        <f t="shared" ca="1" si="63"/>
        <v/>
      </c>
      <c r="AA114" s="1">
        <f t="shared" si="64"/>
        <v>1</v>
      </c>
      <c r="AB114" s="55" t="str">
        <f t="shared" si="42"/>
        <v/>
      </c>
      <c r="AC114" s="55" t="str">
        <f t="shared" si="42"/>
        <v/>
      </c>
      <c r="AD114" s="1">
        <f t="shared" si="65"/>
        <v>1</v>
      </c>
      <c r="AE114" s="1">
        <f t="shared" si="65"/>
        <v>1</v>
      </c>
      <c r="AF114" s="1">
        <f t="shared" si="65"/>
        <v>1</v>
      </c>
      <c r="AG114" s="1">
        <f t="shared" si="65"/>
        <v>1</v>
      </c>
      <c r="AH114" s="1">
        <f t="shared" si="65"/>
        <v>1</v>
      </c>
      <c r="AI114" s="1">
        <f t="shared" si="65"/>
        <v>1</v>
      </c>
      <c r="AJ114" s="1">
        <f t="shared" si="65"/>
        <v>1</v>
      </c>
      <c r="AK114" s="1">
        <f t="shared" si="65"/>
        <v>1</v>
      </c>
      <c r="AL114" s="1">
        <f t="shared" si="65"/>
        <v>1</v>
      </c>
      <c r="AM114" s="1">
        <f t="shared" si="65"/>
        <v>1</v>
      </c>
      <c r="AN114" s="1">
        <f t="shared" si="65"/>
        <v>1</v>
      </c>
      <c r="AO114" s="1">
        <f t="shared" si="65"/>
        <v>1</v>
      </c>
      <c r="AP114" s="1">
        <f t="shared" si="65"/>
        <v>1</v>
      </c>
      <c r="AQ114" s="1">
        <f t="shared" si="65"/>
        <v>1</v>
      </c>
      <c r="AR114" s="1">
        <f t="shared" si="65"/>
        <v>1</v>
      </c>
      <c r="AS114" s="1">
        <f t="shared" si="38"/>
        <v>1</v>
      </c>
      <c r="AT114" s="1">
        <f t="shared" si="38"/>
        <v>1</v>
      </c>
      <c r="AU114" s="1">
        <f t="shared" si="38"/>
        <v>1</v>
      </c>
      <c r="AV114" s="1">
        <f t="shared" si="38"/>
        <v>1</v>
      </c>
      <c r="BA114" s="1" t="str">
        <f t="shared" si="41"/>
        <v/>
      </c>
      <c r="BB114" s="1" t="str">
        <f t="shared" si="40"/>
        <v/>
      </c>
      <c r="BC114" s="1" t="str">
        <f t="shared" si="40"/>
        <v/>
      </c>
      <c r="BD114" s="1" t="str">
        <f t="shared" si="40"/>
        <v/>
      </c>
      <c r="BE114" s="1" t="str">
        <f t="shared" si="40"/>
        <v/>
      </c>
      <c r="BF114" s="1" t="str">
        <f t="shared" si="40"/>
        <v/>
      </c>
      <c r="BG114" s="1" t="str">
        <f t="shared" si="40"/>
        <v/>
      </c>
      <c r="BH114" s="1" t="str">
        <f t="shared" si="40"/>
        <v/>
      </c>
      <c r="BI114" s="1" t="str">
        <f t="shared" si="40"/>
        <v/>
      </c>
      <c r="BJ114" s="1" t="str">
        <f t="shared" si="40"/>
        <v/>
      </c>
    </row>
    <row r="115" spans="1:62" hidden="1" x14ac:dyDescent="0.2">
      <c r="A115" s="50"/>
      <c r="B115" s="50" t="str">
        <f t="shared" si="44"/>
        <v/>
      </c>
      <c r="C115" s="53"/>
      <c r="D115" s="53"/>
      <c r="E115" s="53"/>
      <c r="F115" s="54" t="str">
        <f>IF('תנאי סף'!AN115&lt;&gt;1,"",'תנאי סף'!F115)</f>
        <v/>
      </c>
      <c r="G115" s="429" t="str">
        <f t="shared" ca="1" si="45"/>
        <v/>
      </c>
      <c r="H115" s="51" t="str">
        <f t="shared" ca="1" si="46"/>
        <v/>
      </c>
      <c r="I115" s="51" t="str">
        <f t="shared" ca="1" si="47"/>
        <v/>
      </c>
      <c r="J115" s="51" t="str">
        <f t="shared" ca="1" si="48"/>
        <v/>
      </c>
      <c r="K115" s="51" t="str">
        <f t="shared" ca="1" si="49"/>
        <v/>
      </c>
      <c r="L115" s="51" t="str">
        <f t="shared" ca="1" si="50"/>
        <v/>
      </c>
      <c r="M115" s="51" t="str">
        <f t="shared" ca="1" si="51"/>
        <v/>
      </c>
      <c r="N115" s="51" t="str">
        <f t="shared" ca="1" si="52"/>
        <v/>
      </c>
      <c r="O115" s="51" t="str">
        <f t="shared" ca="1" si="53"/>
        <v/>
      </c>
      <c r="P115" s="51" t="str">
        <f t="shared" ca="1" si="54"/>
        <v/>
      </c>
      <c r="Q115" s="51" t="str">
        <f t="shared" ca="1" si="55"/>
        <v/>
      </c>
      <c r="R115" s="51" t="str">
        <f t="shared" ca="1" si="56"/>
        <v/>
      </c>
      <c r="S115" s="51" t="str">
        <f t="shared" ca="1" si="57"/>
        <v/>
      </c>
      <c r="T115" s="51" t="str">
        <f t="shared" ca="1" si="58"/>
        <v/>
      </c>
      <c r="U115" s="51" t="str">
        <f t="shared" ca="1" si="59"/>
        <v/>
      </c>
      <c r="V115" s="51" t="str">
        <f t="shared" ca="1" si="60"/>
        <v/>
      </c>
      <c r="W115" s="51" t="str">
        <f t="shared" ca="1" si="61"/>
        <v/>
      </c>
      <c r="X115" s="51" t="str">
        <f t="shared" ca="1" si="62"/>
        <v/>
      </c>
      <c r="Y115" s="51" t="str">
        <f t="shared" ca="1" si="63"/>
        <v/>
      </c>
      <c r="AA115" s="1">
        <f t="shared" si="64"/>
        <v>1</v>
      </c>
      <c r="AB115" s="55" t="str">
        <f t="shared" si="42"/>
        <v/>
      </c>
      <c r="AC115" s="55" t="str">
        <f t="shared" si="42"/>
        <v/>
      </c>
      <c r="AD115" s="1">
        <f t="shared" si="65"/>
        <v>1</v>
      </c>
      <c r="AE115" s="1">
        <f t="shared" si="65"/>
        <v>1</v>
      </c>
      <c r="AF115" s="1">
        <f t="shared" si="65"/>
        <v>1</v>
      </c>
      <c r="AG115" s="1">
        <f t="shared" si="65"/>
        <v>1</v>
      </c>
      <c r="AH115" s="1">
        <f t="shared" si="65"/>
        <v>1</v>
      </c>
      <c r="AI115" s="1">
        <f t="shared" si="65"/>
        <v>1</v>
      </c>
      <c r="AJ115" s="1">
        <f t="shared" si="65"/>
        <v>1</v>
      </c>
      <c r="AK115" s="1">
        <f t="shared" si="65"/>
        <v>1</v>
      </c>
      <c r="AL115" s="1">
        <f t="shared" si="65"/>
        <v>1</v>
      </c>
      <c r="AM115" s="1">
        <f t="shared" si="65"/>
        <v>1</v>
      </c>
      <c r="AN115" s="1">
        <f t="shared" si="65"/>
        <v>1</v>
      </c>
      <c r="AO115" s="1">
        <f t="shared" si="65"/>
        <v>1</v>
      </c>
      <c r="AP115" s="1">
        <f t="shared" si="65"/>
        <v>1</v>
      </c>
      <c r="AQ115" s="1">
        <f t="shared" si="65"/>
        <v>1</v>
      </c>
      <c r="AR115" s="1">
        <f t="shared" si="65"/>
        <v>1</v>
      </c>
      <c r="AS115" s="1">
        <f t="shared" si="38"/>
        <v>1</v>
      </c>
      <c r="AT115" s="1">
        <f t="shared" si="38"/>
        <v>1</v>
      </c>
      <c r="AU115" s="1">
        <f t="shared" si="38"/>
        <v>1</v>
      </c>
      <c r="AV115" s="1">
        <f t="shared" si="38"/>
        <v>1</v>
      </c>
      <c r="BA115" s="1" t="str">
        <f t="shared" si="41"/>
        <v/>
      </c>
      <c r="BB115" s="1" t="str">
        <f t="shared" si="40"/>
        <v/>
      </c>
      <c r="BC115" s="1" t="str">
        <f t="shared" si="40"/>
        <v/>
      </c>
      <c r="BD115" s="1" t="str">
        <f t="shared" si="40"/>
        <v/>
      </c>
      <c r="BE115" s="1" t="str">
        <f t="shared" si="40"/>
        <v/>
      </c>
      <c r="BF115" s="1" t="str">
        <f t="shared" si="40"/>
        <v/>
      </c>
      <c r="BG115" s="1" t="str">
        <f t="shared" si="40"/>
        <v/>
      </c>
      <c r="BH115" s="1" t="str">
        <f t="shared" si="40"/>
        <v/>
      </c>
      <c r="BI115" s="1" t="str">
        <f t="shared" si="40"/>
        <v/>
      </c>
      <c r="BJ115" s="1" t="str">
        <f t="shared" si="40"/>
        <v/>
      </c>
    </row>
    <row r="116" spans="1:62" hidden="1" x14ac:dyDescent="0.2">
      <c r="A116" s="50"/>
      <c r="B116" s="50" t="str">
        <f t="shared" si="44"/>
        <v/>
      </c>
      <c r="C116" s="53"/>
      <c r="D116" s="53"/>
      <c r="E116" s="53"/>
      <c r="F116" s="54" t="str">
        <f>IF('תנאי סף'!AN116&lt;&gt;1,"",'תנאי סף'!F116)</f>
        <v/>
      </c>
      <c r="G116" s="429" t="str">
        <f t="shared" ca="1" si="45"/>
        <v/>
      </c>
      <c r="H116" s="51" t="str">
        <f t="shared" ca="1" si="46"/>
        <v/>
      </c>
      <c r="I116" s="51" t="str">
        <f t="shared" ca="1" si="47"/>
        <v/>
      </c>
      <c r="J116" s="51" t="str">
        <f t="shared" ca="1" si="48"/>
        <v/>
      </c>
      <c r="K116" s="51" t="str">
        <f t="shared" ca="1" si="49"/>
        <v/>
      </c>
      <c r="L116" s="51" t="str">
        <f t="shared" ca="1" si="50"/>
        <v/>
      </c>
      <c r="M116" s="51" t="str">
        <f t="shared" ca="1" si="51"/>
        <v/>
      </c>
      <c r="N116" s="51" t="str">
        <f t="shared" ca="1" si="52"/>
        <v/>
      </c>
      <c r="O116" s="51" t="str">
        <f t="shared" ca="1" si="53"/>
        <v/>
      </c>
      <c r="P116" s="51" t="str">
        <f t="shared" ca="1" si="54"/>
        <v/>
      </c>
      <c r="Q116" s="51" t="str">
        <f t="shared" ca="1" si="55"/>
        <v/>
      </c>
      <c r="R116" s="51" t="str">
        <f t="shared" ca="1" si="56"/>
        <v/>
      </c>
      <c r="S116" s="51" t="str">
        <f t="shared" ca="1" si="57"/>
        <v/>
      </c>
      <c r="T116" s="51" t="str">
        <f t="shared" ca="1" si="58"/>
        <v/>
      </c>
      <c r="U116" s="51" t="str">
        <f t="shared" ca="1" si="59"/>
        <v/>
      </c>
      <c r="V116" s="51" t="str">
        <f t="shared" ca="1" si="60"/>
        <v/>
      </c>
      <c r="W116" s="51" t="str">
        <f t="shared" ca="1" si="61"/>
        <v/>
      </c>
      <c r="X116" s="51" t="str">
        <f t="shared" ca="1" si="62"/>
        <v/>
      </c>
      <c r="Y116" s="51" t="str">
        <f t="shared" ca="1" si="63"/>
        <v/>
      </c>
      <c r="AA116" s="1">
        <f t="shared" si="64"/>
        <v>1</v>
      </c>
      <c r="AB116" s="55" t="str">
        <f t="shared" si="42"/>
        <v/>
      </c>
      <c r="AC116" s="55" t="str">
        <f t="shared" si="42"/>
        <v/>
      </c>
      <c r="AD116" s="1">
        <f t="shared" si="65"/>
        <v>1</v>
      </c>
      <c r="AE116" s="1">
        <f t="shared" si="65"/>
        <v>1</v>
      </c>
      <c r="AF116" s="1">
        <f t="shared" si="65"/>
        <v>1</v>
      </c>
      <c r="AG116" s="1">
        <f t="shared" si="65"/>
        <v>1</v>
      </c>
      <c r="AH116" s="1">
        <f t="shared" si="65"/>
        <v>1</v>
      </c>
      <c r="AI116" s="1">
        <f t="shared" si="65"/>
        <v>1</v>
      </c>
      <c r="AJ116" s="1">
        <f t="shared" si="65"/>
        <v>1</v>
      </c>
      <c r="AK116" s="1">
        <f t="shared" si="65"/>
        <v>1</v>
      </c>
      <c r="AL116" s="1">
        <f t="shared" si="65"/>
        <v>1</v>
      </c>
      <c r="AM116" s="1">
        <f t="shared" si="65"/>
        <v>1</v>
      </c>
      <c r="AN116" s="1">
        <f t="shared" si="65"/>
        <v>1</v>
      </c>
      <c r="AO116" s="1">
        <f t="shared" si="65"/>
        <v>1</v>
      </c>
      <c r="AP116" s="1">
        <f t="shared" si="65"/>
        <v>1</v>
      </c>
      <c r="AQ116" s="1">
        <f t="shared" si="65"/>
        <v>1</v>
      </c>
      <c r="AR116" s="1">
        <f t="shared" si="65"/>
        <v>1</v>
      </c>
      <c r="AS116" s="1">
        <f t="shared" si="38"/>
        <v>1</v>
      </c>
      <c r="AT116" s="1">
        <f t="shared" si="38"/>
        <v>1</v>
      </c>
      <c r="AU116" s="1">
        <f t="shared" si="38"/>
        <v>1</v>
      </c>
      <c r="AV116" s="1">
        <f t="shared" si="38"/>
        <v>1</v>
      </c>
      <c r="BA116" s="1" t="str">
        <f t="shared" si="41"/>
        <v/>
      </c>
      <c r="BB116" s="1" t="str">
        <f t="shared" si="40"/>
        <v/>
      </c>
      <c r="BC116" s="1" t="str">
        <f t="shared" si="40"/>
        <v/>
      </c>
      <c r="BD116" s="1" t="str">
        <f t="shared" si="40"/>
        <v/>
      </c>
      <c r="BE116" s="1" t="str">
        <f t="shared" si="40"/>
        <v/>
      </c>
      <c r="BF116" s="1" t="str">
        <f t="shared" si="40"/>
        <v/>
      </c>
      <c r="BG116" s="1" t="str">
        <f t="shared" si="40"/>
        <v/>
      </c>
      <c r="BH116" s="1" t="str">
        <f t="shared" si="40"/>
        <v/>
      </c>
      <c r="BI116" s="1" t="str">
        <f t="shared" si="40"/>
        <v/>
      </c>
      <c r="BJ116" s="1" t="str">
        <f t="shared" si="40"/>
        <v/>
      </c>
    </row>
    <row r="117" spans="1:62" hidden="1" x14ac:dyDescent="0.2">
      <c r="A117" s="50"/>
      <c r="B117" s="50" t="str">
        <f t="shared" si="44"/>
        <v/>
      </c>
      <c r="C117" s="53"/>
      <c r="D117" s="53"/>
      <c r="E117" s="53"/>
      <c r="F117" s="54" t="str">
        <f>IF('תנאי סף'!AN117&lt;&gt;1,"",'תנאי סף'!F117)</f>
        <v/>
      </c>
      <c r="G117" s="429" t="str">
        <f t="shared" ca="1" si="45"/>
        <v/>
      </c>
      <c r="H117" s="51" t="str">
        <f t="shared" ca="1" si="46"/>
        <v/>
      </c>
      <c r="I117" s="51" t="str">
        <f t="shared" ca="1" si="47"/>
        <v/>
      </c>
      <c r="J117" s="51" t="str">
        <f t="shared" ca="1" si="48"/>
        <v/>
      </c>
      <c r="K117" s="51" t="str">
        <f t="shared" ca="1" si="49"/>
        <v/>
      </c>
      <c r="L117" s="51" t="str">
        <f t="shared" ca="1" si="50"/>
        <v/>
      </c>
      <c r="M117" s="51" t="str">
        <f t="shared" ca="1" si="51"/>
        <v/>
      </c>
      <c r="N117" s="51" t="str">
        <f t="shared" ca="1" si="52"/>
        <v/>
      </c>
      <c r="O117" s="51" t="str">
        <f t="shared" ca="1" si="53"/>
        <v/>
      </c>
      <c r="P117" s="51" t="str">
        <f t="shared" ca="1" si="54"/>
        <v/>
      </c>
      <c r="Q117" s="51" t="str">
        <f t="shared" ca="1" si="55"/>
        <v/>
      </c>
      <c r="R117" s="51" t="str">
        <f t="shared" ca="1" si="56"/>
        <v/>
      </c>
      <c r="S117" s="51" t="str">
        <f t="shared" ca="1" si="57"/>
        <v/>
      </c>
      <c r="T117" s="51" t="str">
        <f t="shared" ca="1" si="58"/>
        <v/>
      </c>
      <c r="U117" s="51" t="str">
        <f t="shared" ca="1" si="59"/>
        <v/>
      </c>
      <c r="V117" s="51" t="str">
        <f t="shared" ca="1" si="60"/>
        <v/>
      </c>
      <c r="W117" s="51" t="str">
        <f t="shared" ca="1" si="61"/>
        <v/>
      </c>
      <c r="X117" s="51" t="str">
        <f t="shared" ca="1" si="62"/>
        <v/>
      </c>
      <c r="Y117" s="51" t="str">
        <f t="shared" ca="1" si="63"/>
        <v/>
      </c>
      <c r="AA117" s="1">
        <f t="shared" si="64"/>
        <v>1</v>
      </c>
      <c r="AB117" s="55" t="str">
        <f t="shared" si="42"/>
        <v/>
      </c>
      <c r="AC117" s="55" t="str">
        <f t="shared" si="42"/>
        <v/>
      </c>
      <c r="AD117" s="1">
        <f t="shared" si="65"/>
        <v>1</v>
      </c>
      <c r="AE117" s="1">
        <f t="shared" si="65"/>
        <v>1</v>
      </c>
      <c r="AF117" s="1">
        <f t="shared" si="65"/>
        <v>1</v>
      </c>
      <c r="AG117" s="1">
        <f t="shared" si="65"/>
        <v>1</v>
      </c>
      <c r="AH117" s="1">
        <f t="shared" si="65"/>
        <v>1</v>
      </c>
      <c r="AI117" s="1">
        <f t="shared" si="65"/>
        <v>1</v>
      </c>
      <c r="AJ117" s="1">
        <f t="shared" si="65"/>
        <v>1</v>
      </c>
      <c r="AK117" s="1">
        <f t="shared" si="65"/>
        <v>1</v>
      </c>
      <c r="AL117" s="1">
        <f t="shared" si="65"/>
        <v>1</v>
      </c>
      <c r="AM117" s="1">
        <f t="shared" si="65"/>
        <v>1</v>
      </c>
      <c r="AN117" s="1">
        <f t="shared" si="65"/>
        <v>1</v>
      </c>
      <c r="AO117" s="1">
        <f t="shared" si="65"/>
        <v>1</v>
      </c>
      <c r="AP117" s="1">
        <f t="shared" si="65"/>
        <v>1</v>
      </c>
      <c r="AQ117" s="1">
        <f t="shared" si="65"/>
        <v>1</v>
      </c>
      <c r="AR117" s="1">
        <f t="shared" si="65"/>
        <v>1</v>
      </c>
      <c r="AS117" s="1">
        <f t="shared" si="38"/>
        <v>1</v>
      </c>
      <c r="AT117" s="1">
        <f t="shared" si="38"/>
        <v>1</v>
      </c>
      <c r="AU117" s="1">
        <f t="shared" si="38"/>
        <v>1</v>
      </c>
      <c r="AV117" s="1">
        <f t="shared" si="38"/>
        <v>1</v>
      </c>
      <c r="BA117" s="1" t="str">
        <f t="shared" si="41"/>
        <v/>
      </c>
      <c r="BB117" s="1" t="str">
        <f t="shared" si="40"/>
        <v/>
      </c>
      <c r="BC117" s="1" t="str">
        <f t="shared" si="40"/>
        <v/>
      </c>
      <c r="BD117" s="1" t="str">
        <f t="shared" si="40"/>
        <v/>
      </c>
      <c r="BE117" s="1" t="str">
        <f t="shared" si="40"/>
        <v/>
      </c>
      <c r="BF117" s="1" t="str">
        <f t="shared" si="40"/>
        <v/>
      </c>
      <c r="BG117" s="1" t="str">
        <f t="shared" si="40"/>
        <v/>
      </c>
      <c r="BH117" s="1" t="str">
        <f t="shared" si="40"/>
        <v/>
      </c>
      <c r="BI117" s="1" t="str">
        <f t="shared" ref="BB117:BJ130" si="66">IF($F117="","",BI$30)</f>
        <v/>
      </c>
      <c r="BJ117" s="1" t="str">
        <f t="shared" si="66"/>
        <v/>
      </c>
    </row>
    <row r="118" spans="1:62" hidden="1" x14ac:dyDescent="0.2">
      <c r="A118" s="50"/>
      <c r="B118" s="50" t="str">
        <f t="shared" si="44"/>
        <v/>
      </c>
      <c r="C118" s="53"/>
      <c r="D118" s="53"/>
      <c r="E118" s="53"/>
      <c r="F118" s="54" t="str">
        <f>IF('תנאי סף'!AN118&lt;&gt;1,"",'תנאי סף'!F118)</f>
        <v/>
      </c>
      <c r="G118" s="429" t="str">
        <f t="shared" ca="1" si="45"/>
        <v/>
      </c>
      <c r="H118" s="51" t="str">
        <f t="shared" ca="1" si="46"/>
        <v/>
      </c>
      <c r="I118" s="51" t="str">
        <f t="shared" ca="1" si="47"/>
        <v/>
      </c>
      <c r="J118" s="51" t="str">
        <f t="shared" ca="1" si="48"/>
        <v/>
      </c>
      <c r="K118" s="51" t="str">
        <f t="shared" ca="1" si="49"/>
        <v/>
      </c>
      <c r="L118" s="51" t="str">
        <f t="shared" ca="1" si="50"/>
        <v/>
      </c>
      <c r="M118" s="51" t="str">
        <f t="shared" ca="1" si="51"/>
        <v/>
      </c>
      <c r="N118" s="51" t="str">
        <f t="shared" ca="1" si="52"/>
        <v/>
      </c>
      <c r="O118" s="51" t="str">
        <f t="shared" ca="1" si="53"/>
        <v/>
      </c>
      <c r="P118" s="51" t="str">
        <f t="shared" ca="1" si="54"/>
        <v/>
      </c>
      <c r="Q118" s="51" t="str">
        <f t="shared" ca="1" si="55"/>
        <v/>
      </c>
      <c r="R118" s="51" t="str">
        <f t="shared" ca="1" si="56"/>
        <v/>
      </c>
      <c r="S118" s="51" t="str">
        <f t="shared" ca="1" si="57"/>
        <v/>
      </c>
      <c r="T118" s="51" t="str">
        <f t="shared" ca="1" si="58"/>
        <v/>
      </c>
      <c r="U118" s="51" t="str">
        <f t="shared" ca="1" si="59"/>
        <v/>
      </c>
      <c r="V118" s="51" t="str">
        <f t="shared" ca="1" si="60"/>
        <v/>
      </c>
      <c r="W118" s="51" t="str">
        <f t="shared" ca="1" si="61"/>
        <v/>
      </c>
      <c r="X118" s="51" t="str">
        <f t="shared" ca="1" si="62"/>
        <v/>
      </c>
      <c r="Y118" s="51" t="str">
        <f t="shared" ca="1" si="63"/>
        <v/>
      </c>
      <c r="AA118" s="1">
        <f t="shared" si="64"/>
        <v>1</v>
      </c>
      <c r="AB118" s="55" t="str">
        <f t="shared" si="42"/>
        <v/>
      </c>
      <c r="AC118" s="55" t="str">
        <f t="shared" si="42"/>
        <v/>
      </c>
      <c r="AD118" s="1">
        <f t="shared" si="65"/>
        <v>1</v>
      </c>
      <c r="AE118" s="1">
        <f t="shared" si="65"/>
        <v>1</v>
      </c>
      <c r="AF118" s="1">
        <f t="shared" si="65"/>
        <v>1</v>
      </c>
      <c r="AG118" s="1">
        <f t="shared" si="65"/>
        <v>1</v>
      </c>
      <c r="AH118" s="1">
        <f t="shared" si="65"/>
        <v>1</v>
      </c>
      <c r="AI118" s="1">
        <f t="shared" si="65"/>
        <v>1</v>
      </c>
      <c r="AJ118" s="1">
        <f t="shared" si="65"/>
        <v>1</v>
      </c>
      <c r="AK118" s="1">
        <f t="shared" si="65"/>
        <v>1</v>
      </c>
      <c r="AL118" s="1">
        <f t="shared" si="65"/>
        <v>1</v>
      </c>
      <c r="AM118" s="1">
        <f t="shared" si="65"/>
        <v>1</v>
      </c>
      <c r="AN118" s="1">
        <f t="shared" si="65"/>
        <v>1</v>
      </c>
      <c r="AO118" s="1">
        <f t="shared" si="65"/>
        <v>1</v>
      </c>
      <c r="AP118" s="1">
        <f t="shared" si="65"/>
        <v>1</v>
      </c>
      <c r="AQ118" s="1">
        <f t="shared" si="65"/>
        <v>1</v>
      </c>
      <c r="AR118" s="1">
        <f t="shared" si="65"/>
        <v>1</v>
      </c>
      <c r="AS118" s="1">
        <f t="shared" si="38"/>
        <v>1</v>
      </c>
      <c r="AT118" s="1">
        <f t="shared" si="38"/>
        <v>1</v>
      </c>
      <c r="AU118" s="1">
        <f t="shared" si="38"/>
        <v>1</v>
      </c>
      <c r="AV118" s="1">
        <f t="shared" si="38"/>
        <v>1</v>
      </c>
      <c r="BA118" s="1" t="str">
        <f t="shared" si="41"/>
        <v/>
      </c>
      <c r="BB118" s="1" t="str">
        <f t="shared" si="66"/>
        <v/>
      </c>
      <c r="BC118" s="1" t="str">
        <f t="shared" si="66"/>
        <v/>
      </c>
      <c r="BD118" s="1" t="str">
        <f t="shared" si="66"/>
        <v/>
      </c>
      <c r="BE118" s="1" t="str">
        <f t="shared" si="66"/>
        <v/>
      </c>
      <c r="BF118" s="1" t="str">
        <f t="shared" si="66"/>
        <v/>
      </c>
      <c r="BG118" s="1" t="str">
        <f t="shared" si="66"/>
        <v/>
      </c>
      <c r="BH118" s="1" t="str">
        <f t="shared" si="66"/>
        <v/>
      </c>
      <c r="BI118" s="1" t="str">
        <f t="shared" si="66"/>
        <v/>
      </c>
      <c r="BJ118" s="1" t="str">
        <f t="shared" si="66"/>
        <v/>
      </c>
    </row>
    <row r="119" spans="1:62" hidden="1" x14ac:dyDescent="0.2">
      <c r="A119" s="50"/>
      <c r="B119" s="50" t="str">
        <f t="shared" si="44"/>
        <v/>
      </c>
      <c r="C119" s="53"/>
      <c r="D119" s="53"/>
      <c r="E119" s="53"/>
      <c r="F119" s="54" t="str">
        <f>IF('תנאי סף'!AN119&lt;&gt;1,"",'תנאי סף'!F119)</f>
        <v/>
      </c>
      <c r="G119" s="429" t="str">
        <f t="shared" ca="1" si="45"/>
        <v/>
      </c>
      <c r="H119" s="51" t="str">
        <f t="shared" ca="1" si="46"/>
        <v/>
      </c>
      <c r="I119" s="51" t="str">
        <f t="shared" ca="1" si="47"/>
        <v/>
      </c>
      <c r="J119" s="51" t="str">
        <f t="shared" ca="1" si="48"/>
        <v/>
      </c>
      <c r="K119" s="51" t="str">
        <f t="shared" ca="1" si="49"/>
        <v/>
      </c>
      <c r="L119" s="51" t="str">
        <f t="shared" ca="1" si="50"/>
        <v/>
      </c>
      <c r="M119" s="51" t="str">
        <f t="shared" ca="1" si="51"/>
        <v/>
      </c>
      <c r="N119" s="51" t="str">
        <f t="shared" ca="1" si="52"/>
        <v/>
      </c>
      <c r="O119" s="51" t="str">
        <f t="shared" ca="1" si="53"/>
        <v/>
      </c>
      <c r="P119" s="51" t="str">
        <f t="shared" ca="1" si="54"/>
        <v/>
      </c>
      <c r="Q119" s="51" t="str">
        <f t="shared" ca="1" si="55"/>
        <v/>
      </c>
      <c r="R119" s="51" t="str">
        <f t="shared" ca="1" si="56"/>
        <v/>
      </c>
      <c r="S119" s="51" t="str">
        <f t="shared" ca="1" si="57"/>
        <v/>
      </c>
      <c r="T119" s="51" t="str">
        <f t="shared" ca="1" si="58"/>
        <v/>
      </c>
      <c r="U119" s="51" t="str">
        <f t="shared" ca="1" si="59"/>
        <v/>
      </c>
      <c r="V119" s="51" t="str">
        <f t="shared" ca="1" si="60"/>
        <v/>
      </c>
      <c r="W119" s="51" t="str">
        <f t="shared" ca="1" si="61"/>
        <v/>
      </c>
      <c r="X119" s="51" t="str">
        <f t="shared" ca="1" si="62"/>
        <v/>
      </c>
      <c r="Y119" s="51" t="str">
        <f t="shared" ca="1" si="63"/>
        <v/>
      </c>
      <c r="AA119" s="1">
        <f t="shared" si="64"/>
        <v>1</v>
      </c>
      <c r="AB119" s="55" t="str">
        <f t="shared" si="42"/>
        <v/>
      </c>
      <c r="AC119" s="55" t="str">
        <f t="shared" si="42"/>
        <v/>
      </c>
      <c r="AD119" s="1">
        <f t="shared" si="65"/>
        <v>1</v>
      </c>
      <c r="AE119" s="1">
        <f t="shared" si="65"/>
        <v>1</v>
      </c>
      <c r="AF119" s="1">
        <f t="shared" si="65"/>
        <v>1</v>
      </c>
      <c r="AG119" s="1">
        <f t="shared" si="65"/>
        <v>1</v>
      </c>
      <c r="AH119" s="1">
        <f t="shared" si="65"/>
        <v>1</v>
      </c>
      <c r="AI119" s="1">
        <f t="shared" si="65"/>
        <v>1</v>
      </c>
      <c r="AJ119" s="1">
        <f t="shared" si="65"/>
        <v>1</v>
      </c>
      <c r="AK119" s="1">
        <f t="shared" si="65"/>
        <v>1</v>
      </c>
      <c r="AL119" s="1">
        <f t="shared" si="65"/>
        <v>1</v>
      </c>
      <c r="AM119" s="1">
        <f t="shared" si="65"/>
        <v>1</v>
      </c>
      <c r="AN119" s="1">
        <f t="shared" si="65"/>
        <v>1</v>
      </c>
      <c r="AO119" s="1">
        <f t="shared" si="65"/>
        <v>1</v>
      </c>
      <c r="AP119" s="1">
        <f t="shared" si="65"/>
        <v>1</v>
      </c>
      <c r="AQ119" s="1">
        <f t="shared" si="65"/>
        <v>1</v>
      </c>
      <c r="AR119" s="1">
        <f t="shared" si="65"/>
        <v>1</v>
      </c>
      <c r="AS119" s="1">
        <f t="shared" si="38"/>
        <v>1</v>
      </c>
      <c r="AT119" s="1">
        <f t="shared" si="38"/>
        <v>1</v>
      </c>
      <c r="AU119" s="1">
        <f t="shared" si="38"/>
        <v>1</v>
      </c>
      <c r="AV119" s="1">
        <f t="shared" si="38"/>
        <v>1</v>
      </c>
      <c r="BA119" s="1" t="str">
        <f t="shared" si="41"/>
        <v/>
      </c>
      <c r="BB119" s="1" t="str">
        <f t="shared" si="66"/>
        <v/>
      </c>
      <c r="BC119" s="1" t="str">
        <f t="shared" si="66"/>
        <v/>
      </c>
      <c r="BD119" s="1" t="str">
        <f t="shared" si="66"/>
        <v/>
      </c>
      <c r="BE119" s="1" t="str">
        <f t="shared" si="66"/>
        <v/>
      </c>
      <c r="BF119" s="1" t="str">
        <f t="shared" si="66"/>
        <v/>
      </c>
      <c r="BG119" s="1" t="str">
        <f t="shared" si="66"/>
        <v/>
      </c>
      <c r="BH119" s="1" t="str">
        <f t="shared" si="66"/>
        <v/>
      </c>
      <c r="BI119" s="1" t="str">
        <f t="shared" si="66"/>
        <v/>
      </c>
      <c r="BJ119" s="1" t="str">
        <f t="shared" si="66"/>
        <v/>
      </c>
    </row>
    <row r="120" spans="1:62" hidden="1" x14ac:dyDescent="0.2">
      <c r="A120" s="50"/>
      <c r="B120" s="50" t="str">
        <f t="shared" si="44"/>
        <v/>
      </c>
      <c r="C120" s="53"/>
      <c r="D120" s="53"/>
      <c r="E120" s="53"/>
      <c r="F120" s="54" t="str">
        <f>IF('תנאי סף'!AN120&lt;&gt;1,"",'תנאי סף'!F120)</f>
        <v/>
      </c>
      <c r="G120" s="429" t="str">
        <f t="shared" ca="1" si="45"/>
        <v/>
      </c>
      <c r="H120" s="51" t="str">
        <f t="shared" ca="1" si="46"/>
        <v/>
      </c>
      <c r="I120" s="51" t="str">
        <f t="shared" ca="1" si="47"/>
        <v/>
      </c>
      <c r="J120" s="51" t="str">
        <f t="shared" ca="1" si="48"/>
        <v/>
      </c>
      <c r="K120" s="51" t="str">
        <f t="shared" ca="1" si="49"/>
        <v/>
      </c>
      <c r="L120" s="51" t="str">
        <f t="shared" ca="1" si="50"/>
        <v/>
      </c>
      <c r="M120" s="51" t="str">
        <f t="shared" ca="1" si="51"/>
        <v/>
      </c>
      <c r="N120" s="51" t="str">
        <f t="shared" ca="1" si="52"/>
        <v/>
      </c>
      <c r="O120" s="51" t="str">
        <f t="shared" ca="1" si="53"/>
        <v/>
      </c>
      <c r="P120" s="51" t="str">
        <f t="shared" ca="1" si="54"/>
        <v/>
      </c>
      <c r="Q120" s="51" t="str">
        <f t="shared" ca="1" si="55"/>
        <v/>
      </c>
      <c r="R120" s="51" t="str">
        <f t="shared" ca="1" si="56"/>
        <v/>
      </c>
      <c r="S120" s="51" t="str">
        <f t="shared" ca="1" si="57"/>
        <v/>
      </c>
      <c r="T120" s="51" t="str">
        <f t="shared" ca="1" si="58"/>
        <v/>
      </c>
      <c r="U120" s="51" t="str">
        <f t="shared" ca="1" si="59"/>
        <v/>
      </c>
      <c r="V120" s="51" t="str">
        <f t="shared" ca="1" si="60"/>
        <v/>
      </c>
      <c r="W120" s="51" t="str">
        <f t="shared" ca="1" si="61"/>
        <v/>
      </c>
      <c r="X120" s="51" t="str">
        <f t="shared" ca="1" si="62"/>
        <v/>
      </c>
      <c r="Y120" s="51" t="str">
        <f t="shared" ca="1" si="63"/>
        <v/>
      </c>
      <c r="AA120" s="1">
        <f t="shared" si="64"/>
        <v>1</v>
      </c>
      <c r="AB120" s="55" t="str">
        <f t="shared" si="42"/>
        <v/>
      </c>
      <c r="AC120" s="55" t="str">
        <f t="shared" si="42"/>
        <v/>
      </c>
      <c r="AD120" s="1">
        <f t="shared" si="65"/>
        <v>1</v>
      </c>
      <c r="AE120" s="1">
        <f t="shared" si="65"/>
        <v>1</v>
      </c>
      <c r="AF120" s="1">
        <f t="shared" si="65"/>
        <v>1</v>
      </c>
      <c r="AG120" s="1">
        <f t="shared" si="65"/>
        <v>1</v>
      </c>
      <c r="AH120" s="1">
        <f t="shared" si="65"/>
        <v>1</v>
      </c>
      <c r="AI120" s="1">
        <f t="shared" si="65"/>
        <v>1</v>
      </c>
      <c r="AJ120" s="1">
        <f t="shared" si="65"/>
        <v>1</v>
      </c>
      <c r="AK120" s="1">
        <f t="shared" si="65"/>
        <v>1</v>
      </c>
      <c r="AL120" s="1">
        <f t="shared" si="65"/>
        <v>1</v>
      </c>
      <c r="AM120" s="1">
        <f t="shared" si="65"/>
        <v>1</v>
      </c>
      <c r="AN120" s="1">
        <f t="shared" si="65"/>
        <v>1</v>
      </c>
      <c r="AO120" s="1">
        <f t="shared" si="65"/>
        <v>1</v>
      </c>
      <c r="AP120" s="1">
        <f t="shared" si="65"/>
        <v>1</v>
      </c>
      <c r="AQ120" s="1">
        <f t="shared" si="65"/>
        <v>1</v>
      </c>
      <c r="AR120" s="1">
        <f t="shared" si="65"/>
        <v>1</v>
      </c>
      <c r="AS120" s="1">
        <f t="shared" si="38"/>
        <v>1</v>
      </c>
      <c r="AT120" s="1">
        <f t="shared" si="38"/>
        <v>1</v>
      </c>
      <c r="AU120" s="1">
        <f t="shared" si="38"/>
        <v>1</v>
      </c>
      <c r="AV120" s="1">
        <f t="shared" si="38"/>
        <v>1</v>
      </c>
      <c r="BA120" s="1" t="str">
        <f t="shared" si="41"/>
        <v/>
      </c>
      <c r="BB120" s="1" t="str">
        <f t="shared" si="66"/>
        <v/>
      </c>
      <c r="BC120" s="1" t="str">
        <f t="shared" si="66"/>
        <v/>
      </c>
      <c r="BD120" s="1" t="str">
        <f t="shared" si="66"/>
        <v/>
      </c>
      <c r="BE120" s="1" t="str">
        <f t="shared" si="66"/>
        <v/>
      </c>
      <c r="BF120" s="1" t="str">
        <f t="shared" si="66"/>
        <v/>
      </c>
      <c r="BG120" s="1" t="str">
        <f t="shared" si="66"/>
        <v/>
      </c>
      <c r="BH120" s="1" t="str">
        <f t="shared" si="66"/>
        <v/>
      </c>
      <c r="BI120" s="1" t="str">
        <f t="shared" si="66"/>
        <v/>
      </c>
      <c r="BJ120" s="1" t="str">
        <f t="shared" si="66"/>
        <v/>
      </c>
    </row>
    <row r="121" spans="1:62" hidden="1" x14ac:dyDescent="0.2">
      <c r="A121" s="50"/>
      <c r="B121" s="50" t="str">
        <f t="shared" si="44"/>
        <v/>
      </c>
      <c r="C121" s="53"/>
      <c r="D121" s="53"/>
      <c r="E121" s="53"/>
      <c r="F121" s="54" t="str">
        <f>IF('תנאי סף'!AN121&lt;&gt;1,"",'תנאי סף'!F121)</f>
        <v/>
      </c>
      <c r="G121" s="429" t="str">
        <f t="shared" ca="1" si="45"/>
        <v/>
      </c>
      <c r="H121" s="51" t="str">
        <f t="shared" ca="1" si="46"/>
        <v/>
      </c>
      <c r="I121" s="51" t="str">
        <f t="shared" ca="1" si="47"/>
        <v/>
      </c>
      <c r="J121" s="51" t="str">
        <f t="shared" ca="1" si="48"/>
        <v/>
      </c>
      <c r="K121" s="51" t="str">
        <f t="shared" ca="1" si="49"/>
        <v/>
      </c>
      <c r="L121" s="51" t="str">
        <f t="shared" ca="1" si="50"/>
        <v/>
      </c>
      <c r="M121" s="51" t="str">
        <f t="shared" ca="1" si="51"/>
        <v/>
      </c>
      <c r="N121" s="51" t="str">
        <f t="shared" ca="1" si="52"/>
        <v/>
      </c>
      <c r="O121" s="51" t="str">
        <f t="shared" ca="1" si="53"/>
        <v/>
      </c>
      <c r="P121" s="51" t="str">
        <f t="shared" ca="1" si="54"/>
        <v/>
      </c>
      <c r="Q121" s="51" t="str">
        <f t="shared" ca="1" si="55"/>
        <v/>
      </c>
      <c r="R121" s="51" t="str">
        <f t="shared" ca="1" si="56"/>
        <v/>
      </c>
      <c r="S121" s="51" t="str">
        <f t="shared" ca="1" si="57"/>
        <v/>
      </c>
      <c r="T121" s="51" t="str">
        <f t="shared" ca="1" si="58"/>
        <v/>
      </c>
      <c r="U121" s="51" t="str">
        <f t="shared" ca="1" si="59"/>
        <v/>
      </c>
      <c r="V121" s="51" t="str">
        <f t="shared" ca="1" si="60"/>
        <v/>
      </c>
      <c r="W121" s="51" t="str">
        <f t="shared" ca="1" si="61"/>
        <v/>
      </c>
      <c r="X121" s="51" t="str">
        <f t="shared" ca="1" si="62"/>
        <v/>
      </c>
      <c r="Y121" s="51" t="str">
        <f t="shared" ca="1" si="63"/>
        <v/>
      </c>
      <c r="AA121" s="1">
        <f t="shared" si="64"/>
        <v>1</v>
      </c>
      <c r="AB121" s="55" t="str">
        <f t="shared" si="42"/>
        <v/>
      </c>
      <c r="AC121" s="55" t="str">
        <f t="shared" si="42"/>
        <v/>
      </c>
      <c r="AD121" s="1">
        <f t="shared" si="65"/>
        <v>1</v>
      </c>
      <c r="AE121" s="1">
        <f t="shared" si="65"/>
        <v>1</v>
      </c>
      <c r="AF121" s="1">
        <f t="shared" si="65"/>
        <v>1</v>
      </c>
      <c r="AG121" s="1">
        <f t="shared" si="65"/>
        <v>1</v>
      </c>
      <c r="AH121" s="1">
        <f t="shared" si="65"/>
        <v>1</v>
      </c>
      <c r="AI121" s="1">
        <f t="shared" si="65"/>
        <v>1</v>
      </c>
      <c r="AJ121" s="1">
        <f t="shared" si="65"/>
        <v>1</v>
      </c>
      <c r="AK121" s="1">
        <f t="shared" si="65"/>
        <v>1</v>
      </c>
      <c r="AL121" s="1">
        <f t="shared" si="65"/>
        <v>1</v>
      </c>
      <c r="AM121" s="1">
        <f t="shared" si="65"/>
        <v>1</v>
      </c>
      <c r="AN121" s="1">
        <f t="shared" si="65"/>
        <v>1</v>
      </c>
      <c r="AO121" s="1">
        <f t="shared" si="65"/>
        <v>1</v>
      </c>
      <c r="AP121" s="1">
        <f t="shared" si="65"/>
        <v>1</v>
      </c>
      <c r="AQ121" s="1">
        <f t="shared" si="65"/>
        <v>1</v>
      </c>
      <c r="AR121" s="1">
        <f t="shared" si="65"/>
        <v>1</v>
      </c>
      <c r="AS121" s="1">
        <f t="shared" si="38"/>
        <v>1</v>
      </c>
      <c r="AT121" s="1">
        <f t="shared" si="38"/>
        <v>1</v>
      </c>
      <c r="AU121" s="1">
        <f t="shared" si="38"/>
        <v>1</v>
      </c>
      <c r="AV121" s="1">
        <f t="shared" si="38"/>
        <v>1</v>
      </c>
      <c r="BA121" s="1" t="str">
        <f t="shared" si="41"/>
        <v/>
      </c>
      <c r="BB121" s="1" t="str">
        <f t="shared" si="66"/>
        <v/>
      </c>
      <c r="BC121" s="1" t="str">
        <f t="shared" si="66"/>
        <v/>
      </c>
      <c r="BD121" s="1" t="str">
        <f t="shared" si="66"/>
        <v/>
      </c>
      <c r="BE121" s="1" t="str">
        <f t="shared" si="66"/>
        <v/>
      </c>
      <c r="BF121" s="1" t="str">
        <f t="shared" si="66"/>
        <v/>
      </c>
      <c r="BG121" s="1" t="str">
        <f t="shared" si="66"/>
        <v/>
      </c>
      <c r="BH121" s="1" t="str">
        <f t="shared" si="66"/>
        <v/>
      </c>
      <c r="BI121" s="1" t="str">
        <f t="shared" si="66"/>
        <v/>
      </c>
      <c r="BJ121" s="1" t="str">
        <f t="shared" si="66"/>
        <v/>
      </c>
    </row>
    <row r="122" spans="1:62" hidden="1" x14ac:dyDescent="0.2">
      <c r="A122" s="50"/>
      <c r="B122" s="50" t="str">
        <f t="shared" si="44"/>
        <v/>
      </c>
      <c r="C122" s="53"/>
      <c r="D122" s="53"/>
      <c r="E122" s="53"/>
      <c r="F122" s="54" t="str">
        <f>IF('תנאי סף'!AN122&lt;&gt;1,"",'תנאי סף'!F122)</f>
        <v/>
      </c>
      <c r="G122" s="429" t="str">
        <f t="shared" ca="1" si="45"/>
        <v/>
      </c>
      <c r="H122" s="51" t="str">
        <f t="shared" ca="1" si="46"/>
        <v/>
      </c>
      <c r="I122" s="51" t="str">
        <f t="shared" ca="1" si="47"/>
        <v/>
      </c>
      <c r="J122" s="51" t="str">
        <f t="shared" ca="1" si="48"/>
        <v/>
      </c>
      <c r="K122" s="51" t="str">
        <f t="shared" ca="1" si="49"/>
        <v/>
      </c>
      <c r="L122" s="51" t="str">
        <f t="shared" ca="1" si="50"/>
        <v/>
      </c>
      <c r="M122" s="51" t="str">
        <f t="shared" ca="1" si="51"/>
        <v/>
      </c>
      <c r="N122" s="51" t="str">
        <f t="shared" ca="1" si="52"/>
        <v/>
      </c>
      <c r="O122" s="51" t="str">
        <f t="shared" ca="1" si="53"/>
        <v/>
      </c>
      <c r="P122" s="51" t="str">
        <f t="shared" ca="1" si="54"/>
        <v/>
      </c>
      <c r="Q122" s="51" t="str">
        <f t="shared" ca="1" si="55"/>
        <v/>
      </c>
      <c r="R122" s="51" t="str">
        <f t="shared" ca="1" si="56"/>
        <v/>
      </c>
      <c r="S122" s="51" t="str">
        <f t="shared" ca="1" si="57"/>
        <v/>
      </c>
      <c r="T122" s="51" t="str">
        <f t="shared" ca="1" si="58"/>
        <v/>
      </c>
      <c r="U122" s="51" t="str">
        <f t="shared" ca="1" si="59"/>
        <v/>
      </c>
      <c r="V122" s="51" t="str">
        <f t="shared" ca="1" si="60"/>
        <v/>
      </c>
      <c r="W122" s="51" t="str">
        <f t="shared" ca="1" si="61"/>
        <v/>
      </c>
      <c r="X122" s="51" t="str">
        <f t="shared" ca="1" si="62"/>
        <v/>
      </c>
      <c r="Y122" s="51" t="str">
        <f t="shared" ca="1" si="63"/>
        <v/>
      </c>
      <c r="AA122" s="1">
        <f t="shared" si="64"/>
        <v>1</v>
      </c>
      <c r="AB122" s="55" t="str">
        <f t="shared" si="42"/>
        <v/>
      </c>
      <c r="AC122" s="55" t="str">
        <f t="shared" si="42"/>
        <v/>
      </c>
      <c r="AD122" s="1">
        <f t="shared" si="65"/>
        <v>1</v>
      </c>
      <c r="AE122" s="1">
        <f t="shared" si="65"/>
        <v>1</v>
      </c>
      <c r="AF122" s="1">
        <f t="shared" si="65"/>
        <v>1</v>
      </c>
      <c r="AG122" s="1">
        <f t="shared" si="65"/>
        <v>1</v>
      </c>
      <c r="AH122" s="1">
        <f t="shared" si="65"/>
        <v>1</v>
      </c>
      <c r="AI122" s="1">
        <f t="shared" si="65"/>
        <v>1</v>
      </c>
      <c r="AJ122" s="1">
        <f t="shared" si="65"/>
        <v>1</v>
      </c>
      <c r="AK122" s="1">
        <f t="shared" si="65"/>
        <v>1</v>
      </c>
      <c r="AL122" s="1">
        <f t="shared" si="65"/>
        <v>1</v>
      </c>
      <c r="AM122" s="1">
        <f t="shared" si="65"/>
        <v>1</v>
      </c>
      <c r="AN122" s="1">
        <f t="shared" si="65"/>
        <v>1</v>
      </c>
      <c r="AO122" s="1">
        <f t="shared" si="65"/>
        <v>1</v>
      </c>
      <c r="AP122" s="1">
        <f t="shared" si="65"/>
        <v>1</v>
      </c>
      <c r="AQ122" s="1">
        <f t="shared" si="65"/>
        <v>1</v>
      </c>
      <c r="AR122" s="1">
        <f t="shared" si="65"/>
        <v>1</v>
      </c>
      <c r="AS122" s="1">
        <f t="shared" si="38"/>
        <v>1</v>
      </c>
      <c r="AT122" s="1">
        <f t="shared" si="38"/>
        <v>1</v>
      </c>
      <c r="AU122" s="1">
        <f t="shared" si="38"/>
        <v>1</v>
      </c>
      <c r="AV122" s="1">
        <f t="shared" si="38"/>
        <v>1</v>
      </c>
      <c r="BA122" s="1" t="str">
        <f t="shared" si="41"/>
        <v/>
      </c>
      <c r="BB122" s="1" t="str">
        <f t="shared" si="66"/>
        <v/>
      </c>
      <c r="BC122" s="1" t="str">
        <f t="shared" si="66"/>
        <v/>
      </c>
      <c r="BD122" s="1" t="str">
        <f t="shared" si="66"/>
        <v/>
      </c>
      <c r="BE122" s="1" t="str">
        <f t="shared" si="66"/>
        <v/>
      </c>
      <c r="BF122" s="1" t="str">
        <f t="shared" si="66"/>
        <v/>
      </c>
      <c r="BG122" s="1" t="str">
        <f t="shared" si="66"/>
        <v/>
      </c>
      <c r="BH122" s="1" t="str">
        <f t="shared" si="66"/>
        <v/>
      </c>
      <c r="BI122" s="1" t="str">
        <f t="shared" si="66"/>
        <v/>
      </c>
      <c r="BJ122" s="1" t="str">
        <f t="shared" si="66"/>
        <v/>
      </c>
    </row>
    <row r="123" spans="1:62" hidden="1" x14ac:dyDescent="0.2">
      <c r="A123" s="50"/>
      <c r="B123" s="50" t="str">
        <f t="shared" si="44"/>
        <v/>
      </c>
      <c r="C123" s="53"/>
      <c r="D123" s="53"/>
      <c r="E123" s="53"/>
      <c r="F123" s="54" t="str">
        <f>IF('תנאי סף'!AN123&lt;&gt;1,"",'תנאי סף'!F123)</f>
        <v/>
      </c>
      <c r="G123" s="429" t="str">
        <f t="shared" ca="1" si="45"/>
        <v/>
      </c>
      <c r="H123" s="51" t="str">
        <f t="shared" ca="1" si="46"/>
        <v/>
      </c>
      <c r="I123" s="51" t="str">
        <f t="shared" ca="1" si="47"/>
        <v/>
      </c>
      <c r="J123" s="51" t="str">
        <f t="shared" ca="1" si="48"/>
        <v/>
      </c>
      <c r="K123" s="51" t="str">
        <f t="shared" ca="1" si="49"/>
        <v/>
      </c>
      <c r="L123" s="51" t="str">
        <f t="shared" ca="1" si="50"/>
        <v/>
      </c>
      <c r="M123" s="51" t="str">
        <f t="shared" ca="1" si="51"/>
        <v/>
      </c>
      <c r="N123" s="51" t="str">
        <f t="shared" ca="1" si="52"/>
        <v/>
      </c>
      <c r="O123" s="51" t="str">
        <f t="shared" ca="1" si="53"/>
        <v/>
      </c>
      <c r="P123" s="51" t="str">
        <f t="shared" ca="1" si="54"/>
        <v/>
      </c>
      <c r="Q123" s="51" t="str">
        <f t="shared" ca="1" si="55"/>
        <v/>
      </c>
      <c r="R123" s="51" t="str">
        <f t="shared" ca="1" si="56"/>
        <v/>
      </c>
      <c r="S123" s="51" t="str">
        <f t="shared" ca="1" si="57"/>
        <v/>
      </c>
      <c r="T123" s="51" t="str">
        <f t="shared" ca="1" si="58"/>
        <v/>
      </c>
      <c r="U123" s="51" t="str">
        <f t="shared" ca="1" si="59"/>
        <v/>
      </c>
      <c r="V123" s="51" t="str">
        <f t="shared" ca="1" si="60"/>
        <v/>
      </c>
      <c r="W123" s="51" t="str">
        <f t="shared" ca="1" si="61"/>
        <v/>
      </c>
      <c r="X123" s="51" t="str">
        <f t="shared" ca="1" si="62"/>
        <v/>
      </c>
      <c r="Y123" s="51" t="str">
        <f t="shared" ca="1" si="63"/>
        <v/>
      </c>
      <c r="AA123" s="1">
        <f t="shared" si="64"/>
        <v>1</v>
      </c>
      <c r="AB123" s="55" t="str">
        <f t="shared" si="42"/>
        <v/>
      </c>
      <c r="AC123" s="55" t="str">
        <f t="shared" si="42"/>
        <v/>
      </c>
      <c r="AD123" s="1">
        <f t="shared" si="65"/>
        <v>1</v>
      </c>
      <c r="AE123" s="1">
        <f t="shared" si="65"/>
        <v>1</v>
      </c>
      <c r="AF123" s="1">
        <f t="shared" si="65"/>
        <v>1</v>
      </c>
      <c r="AG123" s="1">
        <f t="shared" si="65"/>
        <v>1</v>
      </c>
      <c r="AH123" s="1">
        <f t="shared" si="65"/>
        <v>1</v>
      </c>
      <c r="AI123" s="1">
        <f t="shared" si="65"/>
        <v>1</v>
      </c>
      <c r="AJ123" s="1">
        <f t="shared" si="65"/>
        <v>1</v>
      </c>
      <c r="AK123" s="1">
        <f t="shared" si="65"/>
        <v>1</v>
      </c>
      <c r="AL123" s="1">
        <f t="shared" si="65"/>
        <v>1</v>
      </c>
      <c r="AM123" s="1">
        <f t="shared" si="65"/>
        <v>1</v>
      </c>
      <c r="AN123" s="1">
        <f t="shared" si="65"/>
        <v>1</v>
      </c>
      <c r="AO123" s="1">
        <f t="shared" si="65"/>
        <v>1</v>
      </c>
      <c r="AP123" s="1">
        <f t="shared" si="65"/>
        <v>1</v>
      </c>
      <c r="AQ123" s="1">
        <f t="shared" si="65"/>
        <v>1</v>
      </c>
      <c r="AR123" s="1">
        <f t="shared" si="65"/>
        <v>1</v>
      </c>
      <c r="AS123" s="1">
        <f t="shared" si="38"/>
        <v>1</v>
      </c>
      <c r="AT123" s="1">
        <f t="shared" si="38"/>
        <v>1</v>
      </c>
      <c r="AU123" s="1">
        <f t="shared" si="38"/>
        <v>1</v>
      </c>
      <c r="AV123" s="1">
        <f t="shared" si="38"/>
        <v>1</v>
      </c>
      <c r="BA123" s="1" t="str">
        <f t="shared" si="41"/>
        <v/>
      </c>
      <c r="BB123" s="1" t="str">
        <f t="shared" si="66"/>
        <v/>
      </c>
      <c r="BC123" s="1" t="str">
        <f t="shared" si="66"/>
        <v/>
      </c>
      <c r="BD123" s="1" t="str">
        <f t="shared" si="66"/>
        <v/>
      </c>
      <c r="BE123" s="1" t="str">
        <f t="shared" si="66"/>
        <v/>
      </c>
      <c r="BF123" s="1" t="str">
        <f t="shared" si="66"/>
        <v/>
      </c>
      <c r="BG123" s="1" t="str">
        <f t="shared" si="66"/>
        <v/>
      </c>
      <c r="BH123" s="1" t="str">
        <f t="shared" si="66"/>
        <v/>
      </c>
      <c r="BI123" s="1" t="str">
        <f t="shared" si="66"/>
        <v/>
      </c>
      <c r="BJ123" s="1" t="str">
        <f t="shared" si="66"/>
        <v/>
      </c>
    </row>
    <row r="124" spans="1:62" hidden="1" x14ac:dyDescent="0.2">
      <c r="A124" s="50"/>
      <c r="B124" s="50" t="str">
        <f t="shared" si="44"/>
        <v/>
      </c>
      <c r="C124" s="53"/>
      <c r="D124" s="53"/>
      <c r="E124" s="53"/>
      <c r="F124" s="54" t="str">
        <f>IF('תנאי סף'!AN124&lt;&gt;1,"",'תנאי סף'!F124)</f>
        <v/>
      </c>
      <c r="G124" s="429" t="str">
        <f t="shared" ca="1" si="45"/>
        <v/>
      </c>
      <c r="H124" s="51" t="str">
        <f t="shared" ca="1" si="46"/>
        <v/>
      </c>
      <c r="I124" s="51" t="str">
        <f t="shared" ca="1" si="47"/>
        <v/>
      </c>
      <c r="J124" s="51" t="str">
        <f t="shared" ca="1" si="48"/>
        <v/>
      </c>
      <c r="K124" s="51" t="str">
        <f t="shared" ca="1" si="49"/>
        <v/>
      </c>
      <c r="L124" s="51" t="str">
        <f t="shared" ca="1" si="50"/>
        <v/>
      </c>
      <c r="M124" s="51" t="str">
        <f t="shared" ca="1" si="51"/>
        <v/>
      </c>
      <c r="N124" s="51" t="str">
        <f t="shared" ca="1" si="52"/>
        <v/>
      </c>
      <c r="O124" s="51" t="str">
        <f t="shared" ca="1" si="53"/>
        <v/>
      </c>
      <c r="P124" s="51" t="str">
        <f t="shared" ca="1" si="54"/>
        <v/>
      </c>
      <c r="Q124" s="51" t="str">
        <f t="shared" ca="1" si="55"/>
        <v/>
      </c>
      <c r="R124" s="51" t="str">
        <f t="shared" ca="1" si="56"/>
        <v/>
      </c>
      <c r="S124" s="51" t="str">
        <f t="shared" ca="1" si="57"/>
        <v/>
      </c>
      <c r="T124" s="51" t="str">
        <f t="shared" ca="1" si="58"/>
        <v/>
      </c>
      <c r="U124" s="51" t="str">
        <f t="shared" ca="1" si="59"/>
        <v/>
      </c>
      <c r="V124" s="51" t="str">
        <f t="shared" ca="1" si="60"/>
        <v/>
      </c>
      <c r="W124" s="51" t="str">
        <f t="shared" ca="1" si="61"/>
        <v/>
      </c>
      <c r="X124" s="51" t="str">
        <f t="shared" ca="1" si="62"/>
        <v/>
      </c>
      <c r="Y124" s="51" t="str">
        <f t="shared" ca="1" si="63"/>
        <v/>
      </c>
      <c r="AA124" s="1">
        <f t="shared" si="64"/>
        <v>1</v>
      </c>
      <c r="AB124" s="55" t="str">
        <f t="shared" si="42"/>
        <v/>
      </c>
      <c r="AC124" s="55" t="str">
        <f t="shared" si="42"/>
        <v/>
      </c>
      <c r="AD124" s="1">
        <f t="shared" si="65"/>
        <v>1</v>
      </c>
      <c r="AE124" s="1">
        <f t="shared" si="65"/>
        <v>1</v>
      </c>
      <c r="AF124" s="1">
        <f t="shared" si="65"/>
        <v>1</v>
      </c>
      <c r="AG124" s="1">
        <f t="shared" si="65"/>
        <v>1</v>
      </c>
      <c r="AH124" s="1">
        <f t="shared" si="65"/>
        <v>1</v>
      </c>
      <c r="AI124" s="1">
        <f t="shared" si="65"/>
        <v>1</v>
      </c>
      <c r="AJ124" s="1">
        <f t="shared" si="65"/>
        <v>1</v>
      </c>
      <c r="AK124" s="1">
        <f t="shared" si="65"/>
        <v>1</v>
      </c>
      <c r="AL124" s="1">
        <f t="shared" si="65"/>
        <v>1</v>
      </c>
      <c r="AM124" s="1">
        <f t="shared" si="65"/>
        <v>1</v>
      </c>
      <c r="AN124" s="1">
        <f t="shared" si="65"/>
        <v>1</v>
      </c>
      <c r="AO124" s="1">
        <f t="shared" si="65"/>
        <v>1</v>
      </c>
      <c r="AP124" s="1">
        <f t="shared" si="65"/>
        <v>1</v>
      </c>
      <c r="AQ124" s="1">
        <f t="shared" si="65"/>
        <v>1</v>
      </c>
      <c r="AR124" s="1">
        <f t="shared" si="65"/>
        <v>1</v>
      </c>
      <c r="AS124" s="1">
        <f t="shared" si="38"/>
        <v>1</v>
      </c>
      <c r="AT124" s="1">
        <f t="shared" si="38"/>
        <v>1</v>
      </c>
      <c r="AU124" s="1">
        <f t="shared" si="38"/>
        <v>1</v>
      </c>
      <c r="AV124" s="1">
        <f t="shared" si="38"/>
        <v>1</v>
      </c>
      <c r="BA124" s="1" t="str">
        <f t="shared" si="41"/>
        <v/>
      </c>
      <c r="BB124" s="1" t="str">
        <f t="shared" si="66"/>
        <v/>
      </c>
      <c r="BC124" s="1" t="str">
        <f t="shared" si="66"/>
        <v/>
      </c>
      <c r="BD124" s="1" t="str">
        <f t="shared" si="66"/>
        <v/>
      </c>
      <c r="BE124" s="1" t="str">
        <f t="shared" si="66"/>
        <v/>
      </c>
      <c r="BF124" s="1" t="str">
        <f t="shared" si="66"/>
        <v/>
      </c>
      <c r="BG124" s="1" t="str">
        <f t="shared" si="66"/>
        <v/>
      </c>
      <c r="BH124" s="1" t="str">
        <f t="shared" si="66"/>
        <v/>
      </c>
      <c r="BI124" s="1" t="str">
        <f t="shared" si="66"/>
        <v/>
      </c>
      <c r="BJ124" s="1" t="str">
        <f t="shared" si="66"/>
        <v/>
      </c>
    </row>
    <row r="125" spans="1:62" hidden="1" x14ac:dyDescent="0.2">
      <c r="A125" s="50"/>
      <c r="B125" s="50" t="str">
        <f t="shared" si="44"/>
        <v/>
      </c>
      <c r="C125" s="53"/>
      <c r="D125" s="53"/>
      <c r="E125" s="53"/>
      <c r="F125" s="54" t="str">
        <f>IF('תנאי סף'!AN125&lt;&gt;1,"",'תנאי סף'!F125)</f>
        <v/>
      </c>
      <c r="G125" s="429" t="str">
        <f t="shared" ca="1" si="45"/>
        <v/>
      </c>
      <c r="H125" s="51" t="str">
        <f t="shared" ca="1" si="46"/>
        <v/>
      </c>
      <c r="I125" s="51" t="str">
        <f t="shared" ca="1" si="47"/>
        <v/>
      </c>
      <c r="J125" s="51" t="str">
        <f t="shared" ca="1" si="48"/>
        <v/>
      </c>
      <c r="K125" s="51" t="str">
        <f t="shared" ca="1" si="49"/>
        <v/>
      </c>
      <c r="L125" s="51" t="str">
        <f t="shared" ca="1" si="50"/>
        <v/>
      </c>
      <c r="M125" s="51" t="str">
        <f t="shared" ca="1" si="51"/>
        <v/>
      </c>
      <c r="N125" s="51" t="str">
        <f t="shared" ca="1" si="52"/>
        <v/>
      </c>
      <c r="O125" s="51" t="str">
        <f t="shared" ca="1" si="53"/>
        <v/>
      </c>
      <c r="P125" s="51" t="str">
        <f t="shared" ca="1" si="54"/>
        <v/>
      </c>
      <c r="Q125" s="51" t="str">
        <f t="shared" ca="1" si="55"/>
        <v/>
      </c>
      <c r="R125" s="51" t="str">
        <f t="shared" ca="1" si="56"/>
        <v/>
      </c>
      <c r="S125" s="51" t="str">
        <f t="shared" ca="1" si="57"/>
        <v/>
      </c>
      <c r="T125" s="51" t="str">
        <f t="shared" ca="1" si="58"/>
        <v/>
      </c>
      <c r="U125" s="51" t="str">
        <f t="shared" ca="1" si="59"/>
        <v/>
      </c>
      <c r="V125" s="51" t="str">
        <f t="shared" ca="1" si="60"/>
        <v/>
      </c>
      <c r="W125" s="51" t="str">
        <f t="shared" ca="1" si="61"/>
        <v/>
      </c>
      <c r="X125" s="51" t="str">
        <f t="shared" ca="1" si="62"/>
        <v/>
      </c>
      <c r="Y125" s="51" t="str">
        <f t="shared" ca="1" si="63"/>
        <v/>
      </c>
      <c r="AA125" s="1">
        <f t="shared" si="64"/>
        <v>1</v>
      </c>
      <c r="AB125" s="55" t="str">
        <f t="shared" si="42"/>
        <v/>
      </c>
      <c r="AC125" s="55" t="str">
        <f t="shared" si="42"/>
        <v/>
      </c>
      <c r="AD125" s="1">
        <f t="shared" si="65"/>
        <v>1</v>
      </c>
      <c r="AE125" s="1">
        <f t="shared" si="65"/>
        <v>1</v>
      </c>
      <c r="AF125" s="1">
        <f t="shared" si="65"/>
        <v>1</v>
      </c>
      <c r="AG125" s="1">
        <f t="shared" si="65"/>
        <v>1</v>
      </c>
      <c r="AH125" s="1">
        <f t="shared" si="65"/>
        <v>1</v>
      </c>
      <c r="AI125" s="1">
        <f t="shared" si="65"/>
        <v>1</v>
      </c>
      <c r="AJ125" s="1">
        <f t="shared" si="65"/>
        <v>1</v>
      </c>
      <c r="AK125" s="1">
        <f t="shared" si="65"/>
        <v>1</v>
      </c>
      <c r="AL125" s="1">
        <f t="shared" si="65"/>
        <v>1</v>
      </c>
      <c r="AM125" s="1">
        <f t="shared" si="65"/>
        <v>1</v>
      </c>
      <c r="AN125" s="1">
        <f t="shared" si="65"/>
        <v>1</v>
      </c>
      <c r="AO125" s="1">
        <f t="shared" si="65"/>
        <v>1</v>
      </c>
      <c r="AP125" s="1">
        <f t="shared" si="65"/>
        <v>1</v>
      </c>
      <c r="AQ125" s="1">
        <f t="shared" si="65"/>
        <v>1</v>
      </c>
      <c r="AR125" s="1">
        <f t="shared" si="65"/>
        <v>1</v>
      </c>
      <c r="AS125" s="1">
        <f t="shared" si="38"/>
        <v>1</v>
      </c>
      <c r="AT125" s="1">
        <f t="shared" si="38"/>
        <v>1</v>
      </c>
      <c r="AU125" s="1">
        <f t="shared" si="38"/>
        <v>1</v>
      </c>
      <c r="AV125" s="1">
        <f t="shared" si="38"/>
        <v>1</v>
      </c>
      <c r="BA125" s="1" t="str">
        <f t="shared" si="41"/>
        <v/>
      </c>
      <c r="BB125" s="1" t="str">
        <f t="shared" si="66"/>
        <v/>
      </c>
      <c r="BC125" s="1" t="str">
        <f t="shared" si="66"/>
        <v/>
      </c>
      <c r="BD125" s="1" t="str">
        <f t="shared" si="66"/>
        <v/>
      </c>
      <c r="BE125" s="1" t="str">
        <f t="shared" si="66"/>
        <v/>
      </c>
      <c r="BF125" s="1" t="str">
        <f t="shared" si="66"/>
        <v/>
      </c>
      <c r="BG125" s="1" t="str">
        <f t="shared" si="66"/>
        <v/>
      </c>
      <c r="BH125" s="1" t="str">
        <f t="shared" si="66"/>
        <v/>
      </c>
      <c r="BI125" s="1" t="str">
        <f t="shared" si="66"/>
        <v/>
      </c>
      <c r="BJ125" s="1" t="str">
        <f t="shared" si="66"/>
        <v/>
      </c>
    </row>
    <row r="126" spans="1:62" hidden="1" x14ac:dyDescent="0.2">
      <c r="A126" s="50"/>
      <c r="B126" s="50" t="str">
        <f t="shared" si="44"/>
        <v/>
      </c>
      <c r="C126" s="53"/>
      <c r="D126" s="53"/>
      <c r="E126" s="53"/>
      <c r="F126" s="54" t="str">
        <f>IF('תנאי סף'!AN126&lt;&gt;1,"",'תנאי סף'!F126)</f>
        <v/>
      </c>
      <c r="G126" s="429" t="str">
        <f t="shared" ca="1" si="45"/>
        <v/>
      </c>
      <c r="H126" s="51" t="str">
        <f t="shared" ca="1" si="46"/>
        <v/>
      </c>
      <c r="I126" s="51" t="str">
        <f t="shared" ca="1" si="47"/>
        <v/>
      </c>
      <c r="J126" s="51" t="str">
        <f t="shared" ca="1" si="48"/>
        <v/>
      </c>
      <c r="K126" s="51" t="str">
        <f t="shared" ca="1" si="49"/>
        <v/>
      </c>
      <c r="L126" s="51" t="str">
        <f t="shared" ca="1" si="50"/>
        <v/>
      </c>
      <c r="M126" s="51" t="str">
        <f t="shared" ca="1" si="51"/>
        <v/>
      </c>
      <c r="N126" s="51" t="str">
        <f t="shared" ca="1" si="52"/>
        <v/>
      </c>
      <c r="O126" s="51" t="str">
        <f t="shared" ca="1" si="53"/>
        <v/>
      </c>
      <c r="P126" s="51" t="str">
        <f t="shared" ca="1" si="54"/>
        <v/>
      </c>
      <c r="Q126" s="51" t="str">
        <f t="shared" ca="1" si="55"/>
        <v/>
      </c>
      <c r="R126" s="51" t="str">
        <f t="shared" ca="1" si="56"/>
        <v/>
      </c>
      <c r="S126" s="51" t="str">
        <f t="shared" ca="1" si="57"/>
        <v/>
      </c>
      <c r="T126" s="51" t="str">
        <f t="shared" ca="1" si="58"/>
        <v/>
      </c>
      <c r="U126" s="51" t="str">
        <f t="shared" ca="1" si="59"/>
        <v/>
      </c>
      <c r="V126" s="51" t="str">
        <f t="shared" ca="1" si="60"/>
        <v/>
      </c>
      <c r="W126" s="51" t="str">
        <f t="shared" ca="1" si="61"/>
        <v/>
      </c>
      <c r="X126" s="51" t="str">
        <f t="shared" ca="1" si="62"/>
        <v/>
      </c>
      <c r="Y126" s="51" t="str">
        <f t="shared" ca="1" si="63"/>
        <v/>
      </c>
      <c r="AA126" s="1">
        <f t="shared" si="64"/>
        <v>1</v>
      </c>
      <c r="AB126" s="55" t="str">
        <f t="shared" si="42"/>
        <v/>
      </c>
      <c r="AC126" s="55" t="str">
        <f t="shared" si="42"/>
        <v/>
      </c>
      <c r="AD126" s="1">
        <f t="shared" si="65"/>
        <v>1</v>
      </c>
      <c r="AE126" s="1">
        <f t="shared" si="65"/>
        <v>1</v>
      </c>
      <c r="AF126" s="1">
        <f t="shared" si="65"/>
        <v>1</v>
      </c>
      <c r="AG126" s="1">
        <f t="shared" si="65"/>
        <v>1</v>
      </c>
      <c r="AH126" s="1">
        <f t="shared" si="65"/>
        <v>1</v>
      </c>
      <c r="AI126" s="1">
        <f t="shared" si="65"/>
        <v>1</v>
      </c>
      <c r="AJ126" s="1">
        <f t="shared" si="65"/>
        <v>1</v>
      </c>
      <c r="AK126" s="1">
        <f t="shared" si="65"/>
        <v>1</v>
      </c>
      <c r="AL126" s="1">
        <f t="shared" si="65"/>
        <v>1</v>
      </c>
      <c r="AM126" s="1">
        <f t="shared" si="65"/>
        <v>1</v>
      </c>
      <c r="AN126" s="1">
        <f t="shared" si="65"/>
        <v>1</v>
      </c>
      <c r="AO126" s="1">
        <f t="shared" si="65"/>
        <v>1</v>
      </c>
      <c r="AP126" s="1">
        <f t="shared" si="65"/>
        <v>1</v>
      </c>
      <c r="AQ126" s="1">
        <f t="shared" si="65"/>
        <v>1</v>
      </c>
      <c r="AR126" s="1">
        <f t="shared" si="65"/>
        <v>1</v>
      </c>
      <c r="AS126" s="1">
        <f t="shared" si="38"/>
        <v>1</v>
      </c>
      <c r="AT126" s="1">
        <f t="shared" si="38"/>
        <v>1</v>
      </c>
      <c r="AU126" s="1">
        <f t="shared" si="38"/>
        <v>1</v>
      </c>
      <c r="AV126" s="1">
        <f t="shared" si="38"/>
        <v>1</v>
      </c>
      <c r="BA126" s="1" t="str">
        <f t="shared" si="41"/>
        <v/>
      </c>
      <c r="BB126" s="1" t="str">
        <f t="shared" si="66"/>
        <v/>
      </c>
      <c r="BC126" s="1" t="str">
        <f t="shared" si="66"/>
        <v/>
      </c>
      <c r="BD126" s="1" t="str">
        <f t="shared" si="66"/>
        <v/>
      </c>
      <c r="BE126" s="1" t="str">
        <f t="shared" si="66"/>
        <v/>
      </c>
      <c r="BF126" s="1" t="str">
        <f t="shared" si="66"/>
        <v/>
      </c>
      <c r="BG126" s="1" t="str">
        <f t="shared" si="66"/>
        <v/>
      </c>
      <c r="BH126" s="1" t="str">
        <f t="shared" si="66"/>
        <v/>
      </c>
      <c r="BI126" s="1" t="str">
        <f t="shared" si="66"/>
        <v/>
      </c>
      <c r="BJ126" s="1" t="str">
        <f t="shared" si="66"/>
        <v/>
      </c>
    </row>
    <row r="127" spans="1:62" hidden="1" x14ac:dyDescent="0.2">
      <c r="A127" s="50"/>
      <c r="B127" s="50" t="str">
        <f t="shared" si="44"/>
        <v/>
      </c>
      <c r="C127" s="53"/>
      <c r="D127" s="53"/>
      <c r="E127" s="53"/>
      <c r="F127" s="54" t="str">
        <f>IF('תנאי סף'!AN127&lt;&gt;1,"",'תנאי סף'!F127)</f>
        <v/>
      </c>
      <c r="G127" s="429" t="str">
        <f t="shared" ca="1" si="45"/>
        <v/>
      </c>
      <c r="H127" s="51" t="str">
        <f t="shared" ca="1" si="46"/>
        <v/>
      </c>
      <c r="I127" s="51" t="str">
        <f t="shared" ca="1" si="47"/>
        <v/>
      </c>
      <c r="J127" s="51" t="str">
        <f t="shared" ca="1" si="48"/>
        <v/>
      </c>
      <c r="K127" s="51" t="str">
        <f t="shared" ca="1" si="49"/>
        <v/>
      </c>
      <c r="L127" s="51" t="str">
        <f t="shared" ca="1" si="50"/>
        <v/>
      </c>
      <c r="M127" s="51" t="str">
        <f t="shared" ca="1" si="51"/>
        <v/>
      </c>
      <c r="N127" s="51" t="str">
        <f t="shared" ca="1" si="52"/>
        <v/>
      </c>
      <c r="O127" s="51" t="str">
        <f t="shared" ca="1" si="53"/>
        <v/>
      </c>
      <c r="P127" s="51" t="str">
        <f t="shared" ca="1" si="54"/>
        <v/>
      </c>
      <c r="Q127" s="51" t="str">
        <f t="shared" ca="1" si="55"/>
        <v/>
      </c>
      <c r="R127" s="51" t="str">
        <f t="shared" ca="1" si="56"/>
        <v/>
      </c>
      <c r="S127" s="51" t="str">
        <f t="shared" ca="1" si="57"/>
        <v/>
      </c>
      <c r="T127" s="51" t="str">
        <f t="shared" ca="1" si="58"/>
        <v/>
      </c>
      <c r="U127" s="51" t="str">
        <f t="shared" ca="1" si="59"/>
        <v/>
      </c>
      <c r="V127" s="51" t="str">
        <f t="shared" ca="1" si="60"/>
        <v/>
      </c>
      <c r="W127" s="51" t="str">
        <f t="shared" ca="1" si="61"/>
        <v/>
      </c>
      <c r="X127" s="51" t="str">
        <f t="shared" ca="1" si="62"/>
        <v/>
      </c>
      <c r="Y127" s="51" t="str">
        <f t="shared" ca="1" si="63"/>
        <v/>
      </c>
      <c r="AA127" s="1">
        <f t="shared" si="64"/>
        <v>1</v>
      </c>
      <c r="AB127" s="55" t="str">
        <f t="shared" si="42"/>
        <v/>
      </c>
      <c r="AC127" s="55" t="str">
        <f t="shared" si="42"/>
        <v/>
      </c>
      <c r="AD127" s="1">
        <f t="shared" si="65"/>
        <v>1</v>
      </c>
      <c r="AE127" s="1">
        <f t="shared" si="65"/>
        <v>1</v>
      </c>
      <c r="AF127" s="1">
        <f t="shared" si="65"/>
        <v>1</v>
      </c>
      <c r="AG127" s="1">
        <f t="shared" si="65"/>
        <v>1</v>
      </c>
      <c r="AH127" s="1">
        <f t="shared" si="65"/>
        <v>1</v>
      </c>
      <c r="AI127" s="1">
        <f t="shared" si="65"/>
        <v>1</v>
      </c>
      <c r="AJ127" s="1">
        <f t="shared" si="65"/>
        <v>1</v>
      </c>
      <c r="AK127" s="1">
        <f t="shared" si="65"/>
        <v>1</v>
      </c>
      <c r="AL127" s="1">
        <f t="shared" si="65"/>
        <v>1</v>
      </c>
      <c r="AM127" s="1">
        <f t="shared" si="65"/>
        <v>1</v>
      </c>
      <c r="AN127" s="1">
        <f t="shared" si="65"/>
        <v>1</v>
      </c>
      <c r="AO127" s="1">
        <f t="shared" si="65"/>
        <v>1</v>
      </c>
      <c r="AP127" s="1">
        <f t="shared" si="65"/>
        <v>1</v>
      </c>
      <c r="AQ127" s="1">
        <f t="shared" si="65"/>
        <v>1</v>
      </c>
      <c r="AR127" s="1">
        <f t="shared" si="65"/>
        <v>1</v>
      </c>
      <c r="AS127" s="1">
        <f t="shared" si="38"/>
        <v>1</v>
      </c>
      <c r="AT127" s="1">
        <f t="shared" si="38"/>
        <v>1</v>
      </c>
      <c r="AU127" s="1">
        <f t="shared" si="38"/>
        <v>1</v>
      </c>
      <c r="AV127" s="1">
        <f t="shared" si="38"/>
        <v>1</v>
      </c>
      <c r="BA127" s="1" t="str">
        <f t="shared" si="41"/>
        <v/>
      </c>
      <c r="BB127" s="1" t="str">
        <f t="shared" si="66"/>
        <v/>
      </c>
      <c r="BC127" s="1" t="str">
        <f t="shared" si="66"/>
        <v/>
      </c>
      <c r="BD127" s="1" t="str">
        <f t="shared" si="66"/>
        <v/>
      </c>
      <c r="BE127" s="1" t="str">
        <f t="shared" si="66"/>
        <v/>
      </c>
      <c r="BF127" s="1" t="str">
        <f t="shared" si="66"/>
        <v/>
      </c>
      <c r="BG127" s="1" t="str">
        <f t="shared" si="66"/>
        <v/>
      </c>
      <c r="BH127" s="1" t="str">
        <f t="shared" si="66"/>
        <v/>
      </c>
      <c r="BI127" s="1" t="str">
        <f t="shared" si="66"/>
        <v/>
      </c>
      <c r="BJ127" s="1" t="str">
        <f t="shared" si="66"/>
        <v/>
      </c>
    </row>
    <row r="128" spans="1:62" hidden="1" x14ac:dyDescent="0.2">
      <c r="A128" s="50"/>
      <c r="B128" s="50" t="str">
        <f t="shared" si="44"/>
        <v/>
      </c>
      <c r="C128" s="53"/>
      <c r="D128" s="53"/>
      <c r="E128" s="53"/>
      <c r="F128" s="54" t="str">
        <f>IF('תנאי סף'!AN128&lt;&gt;1,"",'תנאי סף'!F128)</f>
        <v/>
      </c>
      <c r="G128" s="429" t="str">
        <f t="shared" ca="1" si="45"/>
        <v/>
      </c>
      <c r="H128" s="51" t="str">
        <f t="shared" ca="1" si="46"/>
        <v/>
      </c>
      <c r="I128" s="51" t="str">
        <f t="shared" ca="1" si="47"/>
        <v/>
      </c>
      <c r="J128" s="51" t="str">
        <f t="shared" ca="1" si="48"/>
        <v/>
      </c>
      <c r="K128" s="51" t="str">
        <f t="shared" ca="1" si="49"/>
        <v/>
      </c>
      <c r="L128" s="51" t="str">
        <f t="shared" ca="1" si="50"/>
        <v/>
      </c>
      <c r="M128" s="51" t="str">
        <f t="shared" ca="1" si="51"/>
        <v/>
      </c>
      <c r="N128" s="51" t="str">
        <f t="shared" ca="1" si="52"/>
        <v/>
      </c>
      <c r="O128" s="51" t="str">
        <f t="shared" ca="1" si="53"/>
        <v/>
      </c>
      <c r="P128" s="51" t="str">
        <f t="shared" ca="1" si="54"/>
        <v/>
      </c>
      <c r="Q128" s="51" t="str">
        <f t="shared" ca="1" si="55"/>
        <v/>
      </c>
      <c r="R128" s="51" t="str">
        <f t="shared" ca="1" si="56"/>
        <v/>
      </c>
      <c r="S128" s="51" t="str">
        <f t="shared" ca="1" si="57"/>
        <v/>
      </c>
      <c r="T128" s="51" t="str">
        <f t="shared" ca="1" si="58"/>
        <v/>
      </c>
      <c r="U128" s="51" t="str">
        <f t="shared" ca="1" si="59"/>
        <v/>
      </c>
      <c r="V128" s="51" t="str">
        <f t="shared" ca="1" si="60"/>
        <v/>
      </c>
      <c r="W128" s="51" t="str">
        <f t="shared" ca="1" si="61"/>
        <v/>
      </c>
      <c r="X128" s="51" t="str">
        <f t="shared" ca="1" si="62"/>
        <v/>
      </c>
      <c r="Y128" s="51" t="str">
        <f t="shared" ca="1" si="63"/>
        <v/>
      </c>
      <c r="AA128" s="1">
        <f t="shared" si="64"/>
        <v>1</v>
      </c>
      <c r="AB128" s="55" t="str">
        <f t="shared" si="42"/>
        <v/>
      </c>
      <c r="AC128" s="55" t="str">
        <f t="shared" si="42"/>
        <v/>
      </c>
      <c r="AD128" s="1">
        <f t="shared" si="65"/>
        <v>1</v>
      </c>
      <c r="AE128" s="1">
        <f t="shared" si="65"/>
        <v>1</v>
      </c>
      <c r="AF128" s="1">
        <f t="shared" si="65"/>
        <v>1</v>
      </c>
      <c r="AG128" s="1">
        <f t="shared" si="65"/>
        <v>1</v>
      </c>
      <c r="AH128" s="1">
        <f t="shared" si="65"/>
        <v>1</v>
      </c>
      <c r="AI128" s="1">
        <f t="shared" si="65"/>
        <v>1</v>
      </c>
      <c r="AJ128" s="1">
        <f t="shared" si="65"/>
        <v>1</v>
      </c>
      <c r="AK128" s="1">
        <f t="shared" si="65"/>
        <v>1</v>
      </c>
      <c r="AL128" s="1">
        <f t="shared" si="65"/>
        <v>1</v>
      </c>
      <c r="AM128" s="1">
        <f t="shared" si="65"/>
        <v>1</v>
      </c>
      <c r="AN128" s="1">
        <f t="shared" si="65"/>
        <v>1</v>
      </c>
      <c r="AO128" s="1">
        <f t="shared" si="65"/>
        <v>1</v>
      </c>
      <c r="AP128" s="1">
        <f t="shared" si="65"/>
        <v>1</v>
      </c>
      <c r="AQ128" s="1">
        <f t="shared" si="65"/>
        <v>1</v>
      </c>
      <c r="AR128" s="1">
        <f t="shared" si="65"/>
        <v>1</v>
      </c>
      <c r="AS128" s="1">
        <f t="shared" si="38"/>
        <v>1</v>
      </c>
      <c r="AT128" s="1">
        <f t="shared" si="38"/>
        <v>1</v>
      </c>
      <c r="AU128" s="1">
        <f t="shared" si="38"/>
        <v>1</v>
      </c>
      <c r="AV128" s="1">
        <f t="shared" si="38"/>
        <v>1</v>
      </c>
      <c r="BA128" s="1" t="str">
        <f t="shared" si="41"/>
        <v/>
      </c>
      <c r="BB128" s="1" t="str">
        <f t="shared" si="66"/>
        <v/>
      </c>
      <c r="BC128" s="1" t="str">
        <f t="shared" si="66"/>
        <v/>
      </c>
      <c r="BD128" s="1" t="str">
        <f t="shared" si="66"/>
        <v/>
      </c>
      <c r="BE128" s="1" t="str">
        <f t="shared" si="66"/>
        <v/>
      </c>
      <c r="BF128" s="1" t="str">
        <f t="shared" si="66"/>
        <v/>
      </c>
      <c r="BG128" s="1" t="str">
        <f t="shared" si="66"/>
        <v/>
      </c>
      <c r="BH128" s="1" t="str">
        <f t="shared" si="66"/>
        <v/>
      </c>
      <c r="BI128" s="1" t="str">
        <f t="shared" si="66"/>
        <v/>
      </c>
      <c r="BJ128" s="1" t="str">
        <f t="shared" si="66"/>
        <v/>
      </c>
    </row>
    <row r="129" spans="1:62" hidden="1" x14ac:dyDescent="0.2">
      <c r="A129" s="50"/>
      <c r="B129" s="50" t="str">
        <f t="shared" si="44"/>
        <v/>
      </c>
      <c r="C129" s="53"/>
      <c r="D129" s="53"/>
      <c r="E129" s="53"/>
      <c r="F129" s="54" t="str">
        <f>IF('תנאי סף'!AN129&lt;&gt;1,"",'תנאי סף'!F129)</f>
        <v/>
      </c>
      <c r="G129" s="429" t="str">
        <f t="shared" ca="1" si="45"/>
        <v/>
      </c>
      <c r="H129" s="51" t="str">
        <f t="shared" ca="1" si="46"/>
        <v/>
      </c>
      <c r="I129" s="51" t="str">
        <f t="shared" ca="1" si="47"/>
        <v/>
      </c>
      <c r="J129" s="51" t="str">
        <f t="shared" ca="1" si="48"/>
        <v/>
      </c>
      <c r="K129" s="51" t="str">
        <f t="shared" ca="1" si="49"/>
        <v/>
      </c>
      <c r="L129" s="51" t="str">
        <f t="shared" ca="1" si="50"/>
        <v/>
      </c>
      <c r="M129" s="51" t="str">
        <f t="shared" ca="1" si="51"/>
        <v/>
      </c>
      <c r="N129" s="51" t="str">
        <f t="shared" ca="1" si="52"/>
        <v/>
      </c>
      <c r="O129" s="51" t="str">
        <f t="shared" ca="1" si="53"/>
        <v/>
      </c>
      <c r="P129" s="51" t="str">
        <f t="shared" ca="1" si="54"/>
        <v/>
      </c>
      <c r="Q129" s="51" t="str">
        <f t="shared" ca="1" si="55"/>
        <v/>
      </c>
      <c r="R129" s="51" t="str">
        <f t="shared" ca="1" si="56"/>
        <v/>
      </c>
      <c r="S129" s="51" t="str">
        <f t="shared" ca="1" si="57"/>
        <v/>
      </c>
      <c r="T129" s="51" t="str">
        <f t="shared" ca="1" si="58"/>
        <v/>
      </c>
      <c r="U129" s="51" t="str">
        <f t="shared" ca="1" si="59"/>
        <v/>
      </c>
      <c r="V129" s="51" t="str">
        <f t="shared" ca="1" si="60"/>
        <v/>
      </c>
      <c r="W129" s="51" t="str">
        <f t="shared" ca="1" si="61"/>
        <v/>
      </c>
      <c r="X129" s="51" t="str">
        <f t="shared" ca="1" si="62"/>
        <v/>
      </c>
      <c r="Y129" s="51" t="str">
        <f t="shared" ca="1" si="63"/>
        <v/>
      </c>
      <c r="AA129" s="1">
        <f t="shared" si="64"/>
        <v>1</v>
      </c>
      <c r="AB129" s="55" t="str">
        <f t="shared" si="42"/>
        <v/>
      </c>
      <c r="AC129" s="55" t="str">
        <f t="shared" si="42"/>
        <v/>
      </c>
      <c r="AD129" s="1">
        <f t="shared" ref="AD129:AR130" si="67">IF(G$30="",1,IF(G129="",0,IF(G$30=$AE$1,IF(ISNA(MATCH(G129,$AB$30:$AC$30,0)),0,1),IF(G$30=$AF$1,IF(IFERROR(G129*1,"bad")="bad",0,1),IF(G$30=$AG$1,IF(IFERROR(IF(G129=TRUNC(G129),1,"bad"),"bad")="bad",0,1),IF(G$30=$AH$1,IF(AND(IF(IFERROR(G129*1,"bad")="bad",0,1)=1,G129&gt;=0),1,0),IF(G$30=$AI$1,IF(AND(IF(IFERROR(IF(G129=TRUNC(G129),1,"bad"),"bad")="bad",0,1)=1,G129&gt;=0),1,0),IF(G$30=$AJ$1,IF(AND(IF(IFERROR(G129*1,"bad")="bad",0,1)=1,G129&gt;0),1,0),IF(G$30=$AK$1,IF(AND(IF(IFERROR(IF(G129=TRUNC(G129),1,"bad"),"bad")="bad",0,1)=1,G129&gt;0),1,0),IF(G$30=$AL$1,1,IF(G$30=$AM$1,IF(IFERROR(HLOOKUP(G129,$AE$4:$AN$4,1,0),"bad")="bad",0,1),0)))))))))))</f>
        <v>1</v>
      </c>
      <c r="AE129" s="1">
        <f t="shared" si="67"/>
        <v>1</v>
      </c>
      <c r="AF129" s="1">
        <f t="shared" si="67"/>
        <v>1</v>
      </c>
      <c r="AG129" s="1">
        <f t="shared" si="67"/>
        <v>1</v>
      </c>
      <c r="AH129" s="1">
        <f t="shared" si="67"/>
        <v>1</v>
      </c>
      <c r="AI129" s="1">
        <f t="shared" si="67"/>
        <v>1</v>
      </c>
      <c r="AJ129" s="1">
        <f t="shared" si="67"/>
        <v>1</v>
      </c>
      <c r="AK129" s="1">
        <f t="shared" si="67"/>
        <v>1</v>
      </c>
      <c r="AL129" s="1">
        <f t="shared" si="67"/>
        <v>1</v>
      </c>
      <c r="AM129" s="1">
        <f t="shared" si="67"/>
        <v>1</v>
      </c>
      <c r="AN129" s="1">
        <f t="shared" si="67"/>
        <v>1</v>
      </c>
      <c r="AO129" s="1">
        <f t="shared" si="67"/>
        <v>1</v>
      </c>
      <c r="AP129" s="1">
        <f t="shared" si="67"/>
        <v>1</v>
      </c>
      <c r="AQ129" s="1">
        <f t="shared" si="67"/>
        <v>1</v>
      </c>
      <c r="AR129" s="1">
        <f t="shared" si="67"/>
        <v>1</v>
      </c>
      <c r="AS129" s="1">
        <f t="shared" si="38"/>
        <v>1</v>
      </c>
      <c r="AT129" s="1">
        <f t="shared" si="38"/>
        <v>1</v>
      </c>
      <c r="AU129" s="1">
        <f t="shared" si="38"/>
        <v>1</v>
      </c>
      <c r="AV129" s="1">
        <f t="shared" si="38"/>
        <v>1</v>
      </c>
      <c r="BA129" s="1" t="str">
        <f t="shared" si="41"/>
        <v/>
      </c>
      <c r="BB129" s="1" t="str">
        <f t="shared" si="66"/>
        <v/>
      </c>
      <c r="BC129" s="1" t="str">
        <f t="shared" si="66"/>
        <v/>
      </c>
      <c r="BD129" s="1" t="str">
        <f t="shared" si="66"/>
        <v/>
      </c>
      <c r="BE129" s="1" t="str">
        <f t="shared" si="66"/>
        <v/>
      </c>
      <c r="BF129" s="1" t="str">
        <f t="shared" si="66"/>
        <v/>
      </c>
      <c r="BG129" s="1" t="str">
        <f t="shared" si="66"/>
        <v/>
      </c>
      <c r="BH129" s="1" t="str">
        <f t="shared" si="66"/>
        <v/>
      </c>
      <c r="BI129" s="1" t="str">
        <f t="shared" si="66"/>
        <v/>
      </c>
      <c r="BJ129" s="1" t="str">
        <f t="shared" si="66"/>
        <v/>
      </c>
    </row>
    <row r="130" spans="1:62" ht="15.75" hidden="1" thickBot="1" x14ac:dyDescent="0.25">
      <c r="A130" s="50"/>
      <c r="B130" s="50" t="str">
        <f t="shared" si="44"/>
        <v/>
      </c>
      <c r="C130" s="53"/>
      <c r="D130" s="53"/>
      <c r="E130" s="53"/>
      <c r="F130" s="54" t="str">
        <f>IF('תנאי סף'!AN130&lt;&gt;1,"",'תנאי סף'!F130)</f>
        <v/>
      </c>
      <c r="G130" s="429" t="str">
        <f t="shared" ca="1" si="45"/>
        <v/>
      </c>
      <c r="H130" s="51" t="str">
        <f t="shared" ca="1" si="46"/>
        <v/>
      </c>
      <c r="I130" s="51" t="str">
        <f t="shared" ca="1" si="47"/>
        <v/>
      </c>
      <c r="J130" s="51" t="str">
        <f t="shared" ca="1" si="48"/>
        <v/>
      </c>
      <c r="K130" s="51" t="str">
        <f t="shared" ca="1" si="49"/>
        <v/>
      </c>
      <c r="L130" s="51" t="str">
        <f t="shared" ca="1" si="50"/>
        <v/>
      </c>
      <c r="M130" s="51" t="str">
        <f t="shared" ca="1" si="51"/>
        <v/>
      </c>
      <c r="N130" s="51" t="str">
        <f t="shared" ca="1" si="52"/>
        <v/>
      </c>
      <c r="O130" s="51" t="str">
        <f t="shared" ca="1" si="53"/>
        <v/>
      </c>
      <c r="P130" s="51" t="str">
        <f t="shared" ca="1" si="54"/>
        <v/>
      </c>
      <c r="Q130" s="51" t="str">
        <f t="shared" ca="1" si="55"/>
        <v/>
      </c>
      <c r="R130" s="51" t="str">
        <f t="shared" ca="1" si="56"/>
        <v/>
      </c>
      <c r="S130" s="51" t="str">
        <f t="shared" ca="1" si="57"/>
        <v/>
      </c>
      <c r="T130" s="51" t="str">
        <f t="shared" ca="1" si="58"/>
        <v/>
      </c>
      <c r="U130" s="51" t="str">
        <f t="shared" ca="1" si="59"/>
        <v/>
      </c>
      <c r="V130" s="51" t="str">
        <f t="shared" ca="1" si="60"/>
        <v/>
      </c>
      <c r="W130" s="51" t="str">
        <f t="shared" ca="1" si="61"/>
        <v/>
      </c>
      <c r="X130" s="51" t="str">
        <f t="shared" ca="1" si="62"/>
        <v/>
      </c>
      <c r="Y130" s="51" t="str">
        <f t="shared" ca="1" si="63"/>
        <v/>
      </c>
      <c r="AA130" s="1">
        <f t="shared" si="64"/>
        <v>1</v>
      </c>
      <c r="AB130" s="55" t="str">
        <f t="shared" si="42"/>
        <v/>
      </c>
      <c r="AC130" s="55" t="str">
        <f t="shared" si="42"/>
        <v/>
      </c>
      <c r="AD130" s="1">
        <f t="shared" si="67"/>
        <v>1</v>
      </c>
      <c r="AE130" s="1">
        <f t="shared" si="67"/>
        <v>1</v>
      </c>
      <c r="AF130" s="1">
        <f t="shared" si="67"/>
        <v>1</v>
      </c>
      <c r="AG130" s="1">
        <f t="shared" si="67"/>
        <v>1</v>
      </c>
      <c r="AH130" s="1">
        <f t="shared" si="67"/>
        <v>1</v>
      </c>
      <c r="AI130" s="1">
        <f t="shared" si="67"/>
        <v>1</v>
      </c>
      <c r="AJ130" s="1">
        <f t="shared" si="67"/>
        <v>1</v>
      </c>
      <c r="AK130" s="1">
        <f t="shared" si="67"/>
        <v>1</v>
      </c>
      <c r="AL130" s="1">
        <f t="shared" si="67"/>
        <v>1</v>
      </c>
      <c r="AM130" s="1">
        <f t="shared" si="67"/>
        <v>1</v>
      </c>
      <c r="AN130" s="1">
        <f t="shared" si="67"/>
        <v>1</v>
      </c>
      <c r="AO130" s="1">
        <f t="shared" si="67"/>
        <v>1</v>
      </c>
      <c r="AP130" s="1">
        <f t="shared" si="67"/>
        <v>1</v>
      </c>
      <c r="AQ130" s="1">
        <f t="shared" si="67"/>
        <v>1</v>
      </c>
      <c r="AR130" s="1">
        <f t="shared" si="67"/>
        <v>1</v>
      </c>
      <c r="AS130" s="1">
        <f t="shared" si="38"/>
        <v>1</v>
      </c>
      <c r="AT130" s="1">
        <f t="shared" si="38"/>
        <v>1</v>
      </c>
      <c r="AU130" s="1">
        <f t="shared" si="38"/>
        <v>1</v>
      </c>
      <c r="AV130" s="1">
        <f t="shared" si="38"/>
        <v>1</v>
      </c>
      <c r="BA130" s="1" t="str">
        <f t="shared" si="41"/>
        <v/>
      </c>
      <c r="BB130" s="1" t="str">
        <f t="shared" si="66"/>
        <v/>
      </c>
      <c r="BC130" s="1" t="str">
        <f t="shared" si="66"/>
        <v/>
      </c>
      <c r="BD130" s="1" t="str">
        <f t="shared" si="66"/>
        <v/>
      </c>
      <c r="BE130" s="1" t="str">
        <f t="shared" si="66"/>
        <v/>
      </c>
      <c r="BF130" s="1" t="str">
        <f t="shared" si="66"/>
        <v/>
      </c>
      <c r="BG130" s="1" t="str">
        <f t="shared" si="66"/>
        <v/>
      </c>
      <c r="BH130" s="1" t="str">
        <f t="shared" si="66"/>
        <v/>
      </c>
      <c r="BI130" s="1" t="str">
        <f t="shared" si="66"/>
        <v/>
      </c>
      <c r="BJ130" s="1" t="str">
        <f t="shared" si="66"/>
        <v/>
      </c>
    </row>
    <row r="131" spans="1:62" ht="18.75" thickBot="1" x14ac:dyDescent="0.3">
      <c r="B131" s="482" t="s">
        <v>8</v>
      </c>
      <c r="C131" s="483"/>
      <c r="D131" s="483"/>
      <c r="E131" s="483"/>
      <c r="F131" s="483"/>
      <c r="G131" s="430">
        <f ca="1">SUM(G31:G130)</f>
        <v>0</v>
      </c>
      <c r="H131" s="52">
        <f t="shared" ref="H131:Y131" ca="1" si="68">SUM(H31:H130)</f>
        <v>87</v>
      </c>
      <c r="I131" s="52">
        <f t="shared" ca="1" si="68"/>
        <v>25</v>
      </c>
      <c r="J131" s="52">
        <f t="shared" ca="1" si="68"/>
        <v>33</v>
      </c>
      <c r="K131" s="52">
        <f t="shared" ca="1" si="68"/>
        <v>31</v>
      </c>
      <c r="L131" s="52">
        <f t="shared" ca="1" si="68"/>
        <v>0</v>
      </c>
      <c r="M131" s="52">
        <f t="shared" ca="1" si="68"/>
        <v>17</v>
      </c>
      <c r="N131" s="52">
        <f t="shared" ca="1" si="68"/>
        <v>7</v>
      </c>
      <c r="O131" s="52">
        <f t="shared" ca="1" si="68"/>
        <v>12</v>
      </c>
      <c r="P131" s="52">
        <f t="shared" ca="1" si="68"/>
        <v>12</v>
      </c>
      <c r="Q131" s="52">
        <f t="shared" ca="1" si="68"/>
        <v>0</v>
      </c>
      <c r="R131" s="52">
        <f t="shared" ca="1" si="68"/>
        <v>3</v>
      </c>
      <c r="S131" s="52">
        <f t="shared" ca="1" si="68"/>
        <v>48</v>
      </c>
      <c r="T131" s="52">
        <f t="shared" ca="1" si="68"/>
        <v>0</v>
      </c>
      <c r="U131" s="52">
        <f t="shared" ca="1" si="68"/>
        <v>0</v>
      </c>
      <c r="V131" s="52">
        <f t="shared" ca="1" si="68"/>
        <v>0</v>
      </c>
      <c r="W131" s="52">
        <f t="shared" ca="1" si="68"/>
        <v>0</v>
      </c>
      <c r="X131" s="52">
        <f t="shared" ca="1" si="68"/>
        <v>0</v>
      </c>
      <c r="Y131" s="52">
        <f t="shared" ca="1" si="68"/>
        <v>0</v>
      </c>
    </row>
  </sheetData>
  <sheetProtection password="CC01" sheet="1" objects="1" scenarios="1" formatColumns="0" formatRows="0"/>
  <mergeCells count="26">
    <mergeCell ref="B131:F131"/>
    <mergeCell ref="Y29:Y30"/>
    <mergeCell ref="B29:B30"/>
    <mergeCell ref="C29:C30"/>
    <mergeCell ref="D29:D30"/>
    <mergeCell ref="E29:E30"/>
    <mergeCell ref="F29:F30"/>
    <mergeCell ref="U29:U30"/>
    <mergeCell ref="V29:V30"/>
    <mergeCell ref="W29:W30"/>
    <mergeCell ref="X29:X30"/>
    <mergeCell ref="P29:P30"/>
    <mergeCell ref="Q29:Q30"/>
    <mergeCell ref="R29:R30"/>
    <mergeCell ref="A1:Y1"/>
    <mergeCell ref="S29:S30"/>
    <mergeCell ref="T29:T30"/>
    <mergeCell ref="O29:O30"/>
    <mergeCell ref="G29:G30"/>
    <mergeCell ref="H29:H30"/>
    <mergeCell ref="I29:I30"/>
    <mergeCell ref="J29:J30"/>
    <mergeCell ref="K29:K30"/>
    <mergeCell ref="L29:L30"/>
    <mergeCell ref="M29:M30"/>
    <mergeCell ref="N29:N30"/>
  </mergeCells>
  <conditionalFormatting sqref="G31:Y130">
    <cfRule type="expression" dxfId="255" priority="51">
      <formula>$F31=""</formula>
    </cfRule>
  </conditionalFormatting>
  <conditionalFormatting sqref="G31:Y130">
    <cfRule type="expression" dxfId="254" priority="50" stopIfTrue="1">
      <formula>AND($F31="",G31&lt;&gt;"")</formula>
    </cfRule>
    <cfRule type="expression" dxfId="253" priority="52">
      <formula>G$30&lt;&gt;""</formula>
    </cfRule>
  </conditionalFormatting>
  <conditionalFormatting sqref="A31:F130">
    <cfRule type="expression" dxfId="252" priority="7">
      <formula>$F31=""</formula>
    </cfRule>
  </conditionalFormatting>
  <conditionalFormatting sqref="A31:F130">
    <cfRule type="expression" dxfId="251" priority="6" stopIfTrue="1">
      <formula>AND($F31="",A31&lt;&gt;"")</formula>
    </cfRule>
    <cfRule type="expression" dxfId="250" priority="8">
      <formula>A$30&lt;&gt;""</formula>
    </cfRule>
  </conditionalFormatting>
  <dataValidations disablePrompts="1" count="1">
    <dataValidation allowBlank="1" showInputMessage="1" showErrorMessage="1" errorTitle="נתון שגוי." error="ניתן להזין רק 0 או 1._x000a_0 = לא עומד בתנאי._x000a_1 = עומד בתנאי." sqref="C31:E130"/>
  </dataValidations>
  <printOptions horizontalCentered="1"/>
  <pageMargins left="0.17" right="0.3" top="0.56999999999999995" bottom="0.56000000000000005" header="0.31496062992125984" footer="0.31496062992125984"/>
  <pageSetup paperSize="9" scale="64"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53" operator="containsText" id="{890804AB-89C4-49B6-8692-B1BB9B2BDCC8}">
            <xm:f>NOT(ISERROR(SEARCH($AB$1,G31)))</xm:f>
            <xm:f>$AB$1</xm:f>
            <x14:dxf>
              <fill>
                <patternFill>
                  <bgColor rgb="FFFF0000"/>
                </patternFill>
              </fill>
            </x14:dxf>
          </x14:cfRule>
          <xm:sqref>G31:Y130</xm:sqref>
        </x14:conditionalFormatting>
        <x14:conditionalFormatting xmlns:xm="http://schemas.microsoft.com/office/excel/2006/main">
          <x14:cfRule type="containsText" priority="9" operator="containsText" id="{C1C794CA-CE1D-4DB8-901B-AAB7447DA989}">
            <xm:f>NOT(ISERROR(SEARCH($AB$1,A31)))</xm:f>
            <xm:f>$AB$1</xm:f>
            <x14:dxf>
              <fill>
                <patternFill>
                  <bgColor rgb="FFFF0000"/>
                </patternFill>
              </fill>
            </x14:dxf>
          </x14:cfRule>
          <xm:sqref>A31:F130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CC"/>
  </sheetPr>
  <dimension ref="A1:BJ231"/>
  <sheetViews>
    <sheetView rightToLeft="1" view="pageBreakPreview" topLeftCell="B49" zoomScale="90" zoomScaleNormal="100" zoomScaleSheetLayoutView="90" workbookViewId="0">
      <selection activeCell="G71" sqref="F71:G71"/>
    </sheetView>
  </sheetViews>
  <sheetFormatPr defaultRowHeight="15"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פאול בן חיים</v>
      </c>
      <c r="G1" s="59"/>
      <c r="H1" s="59"/>
      <c r="I1" s="59"/>
      <c r="J1" s="59"/>
      <c r="K1" s="59"/>
      <c r="L1" s="59"/>
      <c r="M1" s="59"/>
      <c r="N1" s="59"/>
      <c r="O1" s="59"/>
      <c r="P1" s="59"/>
      <c r="Q1" s="59"/>
      <c r="R1" s="59"/>
      <c r="S1" s="59"/>
      <c r="T1" s="347" t="s">
        <v>191</v>
      </c>
      <c r="U1" s="23">
        <f ca="1">INDEX('תנאי סף'!$B$31:$B$130,MATCH(F1,'תנאי סף'!$F$31:$F$130,0))</f>
        <v>1</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0</v>
      </c>
      <c r="AF2" s="1">
        <f>IF(IFERROR(G31*1,"bad")="bad",0,1)</f>
        <v>1</v>
      </c>
      <c r="AG2" s="1">
        <f>IF(IFERROR(IF(G31=TRUNC(G31),1,"bad"),"bad")="bad",0,1)</f>
        <v>1</v>
      </c>
      <c r="AH2" s="1">
        <f>IF(AND(IF(IFERROR(G31*1,"bad")="bad",0,1)=1,G31&gt;=0),1,0)</f>
        <v>1</v>
      </c>
      <c r="AI2" s="1">
        <f>IF(AND(IF(IFERROR(IF(G31=TRUNC(G31),1,"bad"),"bad")="bad",0,1)=1,G31&gt;=0),1,0)</f>
        <v>1</v>
      </c>
      <c r="AJ2" s="1">
        <f>IF(AND(IF(IFERROR(G31*1,"bad")="bad",0,1)=1,G31&gt;0),1,0)</f>
        <v>1</v>
      </c>
      <c r="AK2" s="1">
        <f>IF(AND(IF(IFERROR(IF(G31=TRUNC(G31),1,"bad"),"bad")="bad",0,1)=1,G31&gt;0),1,0)</f>
        <v>1</v>
      </c>
      <c r="AL2" s="1">
        <v>1</v>
      </c>
      <c r="AM2" s="1">
        <f>IF(IFERROR(HLOOKUP(G31,$BA$30:$BK$30,1,0),"bad")="bad",0,1)</f>
        <v>0</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15</v>
      </c>
      <c r="AD3" s="1" t="s">
        <v>65</v>
      </c>
      <c r="AE3" s="1">
        <v>1</v>
      </c>
      <c r="AF3" s="1">
        <v>2</v>
      </c>
      <c r="AG3" s="1">
        <v>3</v>
      </c>
      <c r="AH3" s="1">
        <v>4</v>
      </c>
      <c r="AI3" s="1">
        <v>5</v>
      </c>
      <c r="AJ3" s="1">
        <v>6</v>
      </c>
      <c r="AK3" s="1">
        <v>7</v>
      </c>
      <c r="AL3" s="1">
        <v>8</v>
      </c>
      <c r="AM3" s="1">
        <v>9</v>
      </c>
    </row>
    <row r="4" spans="1:52" ht="36.75" customHeight="1" thickBot="1" x14ac:dyDescent="0.25">
      <c r="F4" s="571" t="s">
        <v>258</v>
      </c>
      <c r="G4" s="572"/>
      <c r="AD4" s="1" t="s">
        <v>66</v>
      </c>
      <c r="AE4" s="24" t="str">
        <f>INDEX($H$6:$H$10,AE3)</f>
        <v>13 - 27</v>
      </c>
      <c r="AF4" s="24" t="str">
        <f>INDEX($H$6:$H$10,AF3)</f>
        <v/>
      </c>
      <c r="AG4" s="24" t="str">
        <f>INDEX($H$6:$H$10,AG3)</f>
        <v/>
      </c>
      <c r="AH4" s="24" t="str">
        <f>INDEX($H$6:$H$10,AH3)</f>
        <v/>
      </c>
      <c r="AI4" s="24" t="str">
        <f>INDEX($H$6:$H$10,AI3)</f>
        <v/>
      </c>
      <c r="AJ4" s="25"/>
      <c r="AK4" s="25"/>
      <c r="AL4" s="25"/>
      <c r="AM4" s="25"/>
      <c r="AN4" s="26"/>
    </row>
    <row r="5" spans="1:52" ht="39" customHeight="1" thickBot="1" x14ac:dyDescent="0.25">
      <c r="F5" s="63" t="s">
        <v>265</v>
      </c>
      <c r="G5" s="63" t="s">
        <v>266</v>
      </c>
      <c r="H5" s="63" t="s">
        <v>261</v>
      </c>
      <c r="T5" s="462" t="s">
        <v>192</v>
      </c>
      <c r="U5" s="469"/>
      <c r="V5" s="469"/>
      <c r="W5" s="469"/>
      <c r="X5" s="463"/>
    </row>
    <row r="6" spans="1:52" ht="32.25" thickBot="1" x14ac:dyDescent="0.25">
      <c r="F6" s="355">
        <v>13</v>
      </c>
      <c r="G6" s="355">
        <v>27</v>
      </c>
      <c r="H6" s="354" t="str">
        <f>F6&amp;" - "&amp;G6</f>
        <v>13 - 27</v>
      </c>
      <c r="T6" s="378" t="s">
        <v>264</v>
      </c>
      <c r="U6" s="412" t="s">
        <v>314</v>
      </c>
      <c r="V6" s="20"/>
      <c r="W6" s="20"/>
      <c r="X6" s="21">
        <f>X232</f>
        <v>0</v>
      </c>
    </row>
    <row r="7" spans="1:52" ht="15.75" x14ac:dyDescent="0.2">
      <c r="F7" s="355"/>
      <c r="G7" s="355"/>
      <c r="H7" s="354" t="str">
        <f>IF(F7="","",IF(F7&lt;=G6,$AB$1,F7&amp;" - "&amp;G7))</f>
        <v/>
      </c>
      <c r="T7" s="414">
        <f>IF(OR(F6="",G6=""),"",SUMPRODUCT(--(($G$31:$G$230&gt;=F6)*($G$31:$G$230&lt;=G6))))</f>
        <v>42</v>
      </c>
      <c r="U7" s="413">
        <f>IF(OR(F6="",G6=""),"",SUMPRODUCT(--($O$31:$O$230=H6)*($N$31:$N$230=1)))</f>
        <v>10</v>
      </c>
      <c r="V7" s="28"/>
      <c r="W7" s="28"/>
      <c r="X7" s="415"/>
    </row>
    <row r="8" spans="1:52" ht="15.75" x14ac:dyDescent="0.2">
      <c r="F8" s="355"/>
      <c r="G8" s="355"/>
      <c r="H8" s="354" t="str">
        <f>IF(F8="","",IF(F8&lt;=G7,$AB$1,F8&amp;" - "&amp;G8))</f>
        <v/>
      </c>
      <c r="T8" s="414" t="str">
        <f>IF(OR(F7="",G7=""),"",SUMPRODUCT(--(($G$31:$G$230&gt;=F7)*($G$31:$G$230&lt;=G7))))</f>
        <v/>
      </c>
      <c r="U8" s="413" t="str">
        <f>IF(OR(F7="",G7=""),"",SUMPRODUCT(--($O$31:$O$230=H7)*($N$31:$N$230=1)))</f>
        <v/>
      </c>
      <c r="V8" s="28"/>
      <c r="W8" s="28"/>
      <c r="X8" s="415"/>
    </row>
    <row r="9" spans="1:52" ht="15.75" x14ac:dyDescent="0.2">
      <c r="F9" s="355"/>
      <c r="G9" s="355"/>
      <c r="H9" s="354" t="str">
        <f>IF(F9="","",IF(F9&lt;=G8,$AB$1,F9&amp;" - "&amp;G9))</f>
        <v/>
      </c>
      <c r="T9" s="414" t="str">
        <f>IF(OR(F8="",G8=""),"",SUMPRODUCT(--(($G$31:$G$230&gt;=F8)*($G$31:$G$230&lt;=G8))))</f>
        <v/>
      </c>
      <c r="U9" s="413" t="str">
        <f>IF(OR(F8="",G8=""),"",SUMPRODUCT(--($O$31:$O$230=H8)*($N$31:$N$230=1)))</f>
        <v/>
      </c>
      <c r="V9" s="28"/>
      <c r="W9" s="28"/>
      <c r="X9" s="415"/>
    </row>
    <row r="10" spans="1:52" ht="15.75"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x14ac:dyDescent="0.2">
      <c r="T11" s="414" t="str">
        <f>IF(OR(F10="",G10=""),"",SUMPRODUCT(--(($G$31:$G$230&gt;=F10)*($G$31:$G$230&lt;=G10))))</f>
        <v/>
      </c>
      <c r="U11" s="413" t="str">
        <f>IF(OR(F10="",G10=""),"",SUMPRODUCT(--($O$31:$O$230=H10)*($N$31:$N$230=1)))</f>
        <v/>
      </c>
      <c r="V11" s="28"/>
      <c r="W11" s="28"/>
      <c r="X11" s="415"/>
    </row>
    <row r="12" spans="1:52" ht="31.5" x14ac:dyDescent="0.2">
      <c r="T12" s="375" t="s">
        <v>267</v>
      </c>
      <c r="U12" s="29">
        <f>IFERROR(IF($T$231/COUNT($T$31:$T$230)&gt;0.5,1,0),0)</f>
        <v>1</v>
      </c>
      <c r="V12" s="28"/>
      <c r="W12" s="28"/>
      <c r="X12" s="415"/>
    </row>
    <row r="13" spans="1:52" ht="16.5" thickBot="1" x14ac:dyDescent="0.25">
      <c r="T13" s="379" t="s">
        <v>315</v>
      </c>
      <c r="U13" s="416">
        <f>U231</f>
        <v>10</v>
      </c>
      <c r="V13" s="31"/>
      <c r="W13" s="31"/>
      <c r="X13" s="417"/>
    </row>
    <row r="17" spans="1:62" hidden="1" x14ac:dyDescent="0.2"/>
    <row r="18" spans="1:62" hidden="1" x14ac:dyDescent="0.2"/>
    <row r="19" spans="1:62" hidden="1" x14ac:dyDescent="0.2"/>
    <row r="20" spans="1:62" hidden="1" x14ac:dyDescent="0.2"/>
    <row r="21" spans="1:62" hidden="1" x14ac:dyDescent="0.2"/>
    <row r="22" spans="1:62" hidden="1" x14ac:dyDescent="0.2"/>
    <row r="23" spans="1:62" hidden="1" x14ac:dyDescent="0.2"/>
    <row r="24" spans="1:62" hidden="1" x14ac:dyDescent="0.2">
      <c r="C24" s="36"/>
      <c r="D24" s="36"/>
      <c r="E24" s="36"/>
      <c r="F24" s="36"/>
      <c r="G24" s="34"/>
      <c r="H24" s="34"/>
      <c r="I24" s="34"/>
      <c r="J24" s="34"/>
      <c r="K24" s="34"/>
      <c r="L24" s="34"/>
      <c r="M24" s="34"/>
      <c r="N24" s="34"/>
      <c r="O24" s="34"/>
      <c r="P24" s="34"/>
      <c r="Q24" s="34"/>
      <c r="R24" s="34"/>
      <c r="S24" s="34"/>
      <c r="T24" s="34"/>
      <c r="U24" s="34"/>
      <c r="V24" s="34"/>
      <c r="W24" s="34"/>
      <c r="X24" s="34"/>
      <c r="Y24" s="34"/>
    </row>
    <row r="26" spans="1:62" x14ac:dyDescent="0.2">
      <c r="F26" s="34"/>
      <c r="G26" s="34"/>
      <c r="H26" s="34"/>
      <c r="I26" s="34"/>
      <c r="J26" s="34"/>
      <c r="K26" s="34"/>
      <c r="L26" s="34"/>
      <c r="M26" s="34"/>
      <c r="N26" s="34"/>
      <c r="O26" s="34"/>
      <c r="P26" s="34"/>
      <c r="Q26" s="34"/>
      <c r="R26" s="34"/>
      <c r="S26" s="34"/>
      <c r="T26" s="34"/>
      <c r="U26" s="34"/>
      <c r="V26" s="34"/>
      <c r="W26" s="34"/>
      <c r="X26" s="34"/>
      <c r="Y26" s="34"/>
    </row>
    <row r="27" spans="1:62"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7</v>
      </c>
      <c r="X28" s="34">
        <f>SUM(X31:X230)</f>
        <v>200</v>
      </c>
      <c r="Y28" s="34">
        <f>SUM(Y31:Y230)</f>
        <v>7</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5.25" customHeight="1" x14ac:dyDescent="0.2">
      <c r="A29" s="66">
        <v>100</v>
      </c>
      <c r="B29" s="568" t="s">
        <v>14</v>
      </c>
      <c r="C29" s="569">
        <f>COLUMN()</f>
        <v>3</v>
      </c>
      <c r="D29" s="569">
        <f>COLUMN()</f>
        <v>4</v>
      </c>
      <c r="E29" s="569">
        <f>COLUMN()</f>
        <v>5</v>
      </c>
      <c r="F29" s="350" t="s">
        <v>235</v>
      </c>
      <c r="G29" s="359" t="s">
        <v>236</v>
      </c>
      <c r="H29" s="357"/>
      <c r="I29" s="356"/>
      <c r="J29" s="349"/>
      <c r="K29" s="349"/>
      <c r="L29" s="570" t="s">
        <v>14</v>
      </c>
      <c r="M29" s="350" t="s">
        <v>259</v>
      </c>
      <c r="N29" s="350" t="s">
        <v>260</v>
      </c>
      <c r="O29" s="350" t="s">
        <v>262</v>
      </c>
      <c r="P29" s="350"/>
      <c r="Q29" s="569">
        <f>COLUMN()</f>
        <v>17</v>
      </c>
      <c r="R29" s="569">
        <f>COLUMN()</f>
        <v>18</v>
      </c>
      <c r="S29" s="569">
        <f>COLUMN()</f>
        <v>19</v>
      </c>
      <c r="T29" s="374"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6.25" thickBot="1" x14ac:dyDescent="0.25">
      <c r="A30" s="67"/>
      <c r="B30" s="568"/>
      <c r="C30" s="569"/>
      <c r="D30" s="569"/>
      <c r="E30" s="569"/>
      <c r="F30" s="350" t="s">
        <v>59</v>
      </c>
      <c r="G30" s="42" t="s">
        <v>58</v>
      </c>
      <c r="H30" s="357"/>
      <c r="I30" s="356"/>
      <c r="J30" s="68"/>
      <c r="K30" s="68"/>
      <c r="L30" s="570"/>
      <c r="M30" s="350" t="s">
        <v>59</v>
      </c>
      <c r="N30" s="350" t="s">
        <v>26</v>
      </c>
      <c r="O30" s="353" t="s">
        <v>60</v>
      </c>
      <c r="P30" s="350"/>
      <c r="Q30" s="569"/>
      <c r="R30" s="569"/>
      <c r="S30" s="569"/>
      <c r="T30" s="374"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13 - 27</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f>IF(F31="","",ROW()-30)</f>
        <v>1</v>
      </c>
      <c r="C31" s="48"/>
      <c r="D31" s="48"/>
      <c r="E31" s="48"/>
      <c r="F31" s="46">
        <v>1</v>
      </c>
      <c r="G31" s="49">
        <v>17</v>
      </c>
      <c r="H31" s="358"/>
      <c r="I31" s="69"/>
      <c r="J31" s="51"/>
      <c r="K31" s="50"/>
      <c r="L31" s="341">
        <f>IF(M31="","",ROW()-30)</f>
        <v>1</v>
      </c>
      <c r="M31" s="46" t="s">
        <v>351</v>
      </c>
      <c r="N31" s="274">
        <v>1</v>
      </c>
      <c r="O31" s="48" t="s">
        <v>348</v>
      </c>
      <c r="P31" s="274"/>
      <c r="Q31" s="51"/>
      <c r="R31" s="51"/>
      <c r="S31" s="51"/>
      <c r="T31" s="274">
        <v>1</v>
      </c>
      <c r="U31" s="50">
        <f>IF(M31="","",IF(AA31=0,$AB$1,1))</f>
        <v>1</v>
      </c>
      <c r="V31" s="51">
        <v>1</v>
      </c>
      <c r="W31" s="51">
        <f t="shared" ref="W31:W62" si="4">IF($F31="","",IF($Z31&lt;&gt;1,$AB$1,IFERROR(U31*V31,$AB$1)))</f>
        <v>1</v>
      </c>
      <c r="X31" s="51">
        <v>1</v>
      </c>
      <c r="Y31" s="51">
        <f t="shared" ref="Y31:Y62" si="5">IF($F31="","",IF($Z31&lt;&gt;1,$AB$1,IFERROR(W31*X31,$AB$1)))</f>
        <v>1</v>
      </c>
      <c r="Z31" s="1">
        <f>IF(SUM(AD31:AH31)=COUNT(AD31:AH31),1,0)</f>
        <v>1</v>
      </c>
      <c r="AA31" s="1">
        <f>IF(SUM(AJ31:AQ31)=COUNT(AJ31:AQ31),1,0)</f>
        <v>1</v>
      </c>
      <c r="AB31" s="351">
        <f>IF(AND($F31="",$M31=""),"",AB$30)</f>
        <v>0</v>
      </c>
      <c r="AC31" s="376">
        <f>IF(AND($F31="",$M31=""),"",AC$30)</f>
        <v>1</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1</v>
      </c>
      <c r="AJ31" s="1">
        <f t="shared" si="6"/>
        <v>1</v>
      </c>
      <c r="AK31" s="1">
        <f t="shared" si="6"/>
        <v>1</v>
      </c>
      <c r="AL31" s="1">
        <f t="shared" si="6"/>
        <v>1</v>
      </c>
      <c r="AQ31" s="1">
        <f t="shared" si="6"/>
        <v>1</v>
      </c>
      <c r="BA31" s="1" t="str">
        <f>IF($M31="","",BA$30)</f>
        <v>13 - 27</v>
      </c>
      <c r="BB31" s="1" t="str">
        <f t="shared" ref="BB31:BJ46" si="7">IF($M31="","",BB$30)</f>
        <v/>
      </c>
      <c r="BC31" s="1" t="str">
        <f t="shared" si="7"/>
        <v/>
      </c>
      <c r="BD31" s="1" t="str">
        <f t="shared" si="7"/>
        <v/>
      </c>
      <c r="BE31" s="1" t="str">
        <f t="shared" si="7"/>
        <v/>
      </c>
      <c r="BF31" s="1">
        <f t="shared" si="7"/>
        <v>0</v>
      </c>
      <c r="BG31" s="1">
        <f t="shared" si="7"/>
        <v>0</v>
      </c>
      <c r="BH31" s="1">
        <f t="shared" si="7"/>
        <v>0</v>
      </c>
      <c r="BI31" s="1">
        <f t="shared" si="7"/>
        <v>0</v>
      </c>
      <c r="BJ31" s="1">
        <f t="shared" si="7"/>
        <v>0</v>
      </c>
    </row>
    <row r="32" spans="1:62" x14ac:dyDescent="0.2">
      <c r="A32" s="50"/>
      <c r="B32" s="50">
        <f t="shared" ref="B32:B95" si="8">IF(F32="","",ROW()-30)</f>
        <v>2</v>
      </c>
      <c r="C32" s="48"/>
      <c r="D32" s="48"/>
      <c r="E32" s="48"/>
      <c r="F32" s="46">
        <v>2</v>
      </c>
      <c r="G32" s="49">
        <v>21</v>
      </c>
      <c r="H32" s="358"/>
      <c r="I32" s="69"/>
      <c r="J32" s="51"/>
      <c r="K32" s="50"/>
      <c r="L32" s="341">
        <f t="shared" ref="L32:L95" si="9">IF(M32="","",ROW()-30)</f>
        <v>2</v>
      </c>
      <c r="M32" s="46" t="s">
        <v>352</v>
      </c>
      <c r="N32" s="274">
        <v>1</v>
      </c>
      <c r="O32" s="48" t="s">
        <v>348</v>
      </c>
      <c r="P32" s="274"/>
      <c r="Q32" s="51"/>
      <c r="R32" s="51"/>
      <c r="S32" s="51"/>
      <c r="T32" s="274">
        <v>1</v>
      </c>
      <c r="U32" s="50">
        <f t="shared" ref="U32:U95" si="10">IF(M32="","",IF(AA32=0,$AB$1,1))</f>
        <v>1</v>
      </c>
      <c r="V32" s="51">
        <v>1</v>
      </c>
      <c r="W32" s="51">
        <f t="shared" si="4"/>
        <v>1</v>
      </c>
      <c r="X32" s="51">
        <v>1</v>
      </c>
      <c r="Y32" s="51">
        <f t="shared" si="5"/>
        <v>1</v>
      </c>
      <c r="Z32" s="1">
        <f t="shared" ref="Z32:Z95" si="11">IF(SUM(AD32:AH32)=COUNT(AD32:AH32),1,0)</f>
        <v>1</v>
      </c>
      <c r="AA32" s="1">
        <f t="shared" ref="AA32:AA95" si="12">IF(SUM(AJ32:AQ32)=COUNT(AJ32:AQ32),1,0)</f>
        <v>1</v>
      </c>
      <c r="AB32" s="376">
        <f t="shared" ref="AB32:AC63" si="13">IF(AND($F32="",$M32=""),"",AB$30)</f>
        <v>0</v>
      </c>
      <c r="AC32" s="376">
        <f t="shared" si="13"/>
        <v>1</v>
      </c>
      <c r="AD32" s="1">
        <f t="shared" si="6"/>
        <v>1</v>
      </c>
      <c r="AJ32" s="1">
        <f t="shared" si="6"/>
        <v>1</v>
      </c>
      <c r="AK32" s="1">
        <f t="shared" si="6"/>
        <v>1</v>
      </c>
      <c r="AL32" s="1">
        <f t="shared" si="6"/>
        <v>1</v>
      </c>
      <c r="AQ32" s="1">
        <f t="shared" si="6"/>
        <v>1</v>
      </c>
      <c r="BA32" s="1" t="str">
        <f t="shared" ref="BA32:BJ63" si="14">IF($M32="","",BA$30)</f>
        <v>13 - 27</v>
      </c>
      <c r="BB32" s="1" t="str">
        <f t="shared" si="7"/>
        <v/>
      </c>
      <c r="BC32" s="1" t="str">
        <f t="shared" si="7"/>
        <v/>
      </c>
      <c r="BD32" s="1" t="str">
        <f t="shared" si="7"/>
        <v/>
      </c>
      <c r="BE32" s="1" t="str">
        <f t="shared" si="7"/>
        <v/>
      </c>
      <c r="BF32" s="1">
        <f t="shared" si="7"/>
        <v>0</v>
      </c>
      <c r="BG32" s="1">
        <f t="shared" si="7"/>
        <v>0</v>
      </c>
      <c r="BH32" s="1">
        <f t="shared" si="7"/>
        <v>0</v>
      </c>
      <c r="BI32" s="1">
        <f t="shared" si="7"/>
        <v>0</v>
      </c>
      <c r="BJ32" s="1">
        <f t="shared" si="7"/>
        <v>0</v>
      </c>
    </row>
    <row r="33" spans="1:62" x14ac:dyDescent="0.2">
      <c r="A33" s="50"/>
      <c r="B33" s="50">
        <f t="shared" si="8"/>
        <v>3</v>
      </c>
      <c r="C33" s="48"/>
      <c r="D33" s="48"/>
      <c r="E33" s="48"/>
      <c r="F33" s="46">
        <v>3</v>
      </c>
      <c r="G33" s="49">
        <v>15</v>
      </c>
      <c r="H33" s="358"/>
      <c r="I33" s="69"/>
      <c r="J33" s="51"/>
      <c r="K33" s="50"/>
      <c r="L33" s="341">
        <f t="shared" si="9"/>
        <v>3</v>
      </c>
      <c r="M33" s="46" t="s">
        <v>353</v>
      </c>
      <c r="N33" s="274">
        <v>1</v>
      </c>
      <c r="O33" s="48" t="s">
        <v>348</v>
      </c>
      <c r="P33" s="274"/>
      <c r="Q33" s="51"/>
      <c r="R33" s="51"/>
      <c r="S33" s="51"/>
      <c r="T33" s="274">
        <v>1</v>
      </c>
      <c r="U33" s="50">
        <f t="shared" si="10"/>
        <v>1</v>
      </c>
      <c r="V33" s="51">
        <v>1</v>
      </c>
      <c r="W33" s="51">
        <f t="shared" si="4"/>
        <v>1</v>
      </c>
      <c r="X33" s="51">
        <v>1</v>
      </c>
      <c r="Y33" s="51">
        <f t="shared" si="5"/>
        <v>1</v>
      </c>
      <c r="Z33" s="1">
        <f t="shared" si="11"/>
        <v>1</v>
      </c>
      <c r="AA33" s="1">
        <f t="shared" si="12"/>
        <v>1</v>
      </c>
      <c r="AB33" s="376">
        <f t="shared" si="13"/>
        <v>0</v>
      </c>
      <c r="AC33" s="376">
        <f t="shared" si="13"/>
        <v>1</v>
      </c>
      <c r="AD33" s="1">
        <f t="shared" si="6"/>
        <v>1</v>
      </c>
      <c r="AJ33" s="1">
        <f t="shared" si="6"/>
        <v>1</v>
      </c>
      <c r="AK33" s="1">
        <f t="shared" si="6"/>
        <v>1</v>
      </c>
      <c r="AL33" s="1">
        <f t="shared" si="6"/>
        <v>1</v>
      </c>
      <c r="AQ33" s="1">
        <f t="shared" si="6"/>
        <v>1</v>
      </c>
      <c r="BA33" s="1" t="str">
        <f t="shared" si="14"/>
        <v>13 - 27</v>
      </c>
      <c r="BB33" s="1" t="str">
        <f t="shared" si="7"/>
        <v/>
      </c>
      <c r="BC33" s="1" t="str">
        <f t="shared" si="7"/>
        <v/>
      </c>
      <c r="BD33" s="1" t="str">
        <f t="shared" si="7"/>
        <v/>
      </c>
      <c r="BE33" s="1" t="str">
        <f t="shared" si="7"/>
        <v/>
      </c>
      <c r="BF33" s="1">
        <f t="shared" si="7"/>
        <v>0</v>
      </c>
      <c r="BG33" s="1">
        <f t="shared" si="7"/>
        <v>0</v>
      </c>
      <c r="BH33" s="1">
        <f t="shared" si="7"/>
        <v>0</v>
      </c>
      <c r="BI33" s="1">
        <f t="shared" si="7"/>
        <v>0</v>
      </c>
      <c r="BJ33" s="1">
        <f t="shared" si="7"/>
        <v>0</v>
      </c>
    </row>
    <row r="34" spans="1:62" x14ac:dyDescent="0.2">
      <c r="A34" s="50"/>
      <c r="B34" s="50" t="str">
        <f t="shared" si="8"/>
        <v/>
      </c>
      <c r="C34" s="48"/>
      <c r="D34" s="48"/>
      <c r="E34" s="48"/>
      <c r="F34" s="46"/>
      <c r="G34" s="49"/>
      <c r="H34" s="358"/>
      <c r="I34" s="69"/>
      <c r="J34" s="51"/>
      <c r="K34" s="50"/>
      <c r="L34" s="341">
        <f t="shared" si="9"/>
        <v>4</v>
      </c>
      <c r="M34" s="46" t="s">
        <v>354</v>
      </c>
      <c r="N34" s="274">
        <v>1</v>
      </c>
      <c r="O34" s="48" t="s">
        <v>348</v>
      </c>
      <c r="P34" s="274"/>
      <c r="Q34" s="51"/>
      <c r="R34" s="51"/>
      <c r="S34" s="51"/>
      <c r="T34" s="274">
        <v>1</v>
      </c>
      <c r="U34" s="50">
        <f t="shared" si="10"/>
        <v>1</v>
      </c>
      <c r="V34" s="51">
        <v>1</v>
      </c>
      <c r="W34" s="51" t="str">
        <f t="shared" si="4"/>
        <v/>
      </c>
      <c r="X34" s="51">
        <v>1</v>
      </c>
      <c r="Y34" s="51" t="str">
        <f t="shared" si="5"/>
        <v/>
      </c>
      <c r="Z34" s="1">
        <f t="shared" si="11"/>
        <v>0</v>
      </c>
      <c r="AA34" s="1">
        <f t="shared" si="12"/>
        <v>1</v>
      </c>
      <c r="AB34" s="376">
        <f t="shared" si="13"/>
        <v>0</v>
      </c>
      <c r="AC34" s="376">
        <f t="shared" si="13"/>
        <v>1</v>
      </c>
      <c r="AD34" s="1">
        <f t="shared" si="6"/>
        <v>0</v>
      </c>
      <c r="AJ34" s="1">
        <f t="shared" si="6"/>
        <v>1</v>
      </c>
      <c r="AK34" s="1">
        <f t="shared" si="6"/>
        <v>1</v>
      </c>
      <c r="AL34" s="1">
        <f t="shared" si="6"/>
        <v>1</v>
      </c>
      <c r="AQ34" s="1">
        <f t="shared" si="6"/>
        <v>1</v>
      </c>
      <c r="BA34" s="1" t="str">
        <f t="shared" si="14"/>
        <v>13 - 27</v>
      </c>
      <c r="BB34" s="1" t="str">
        <f t="shared" si="7"/>
        <v/>
      </c>
      <c r="BC34" s="1" t="str">
        <f t="shared" si="7"/>
        <v/>
      </c>
      <c r="BD34" s="1" t="str">
        <f t="shared" si="7"/>
        <v/>
      </c>
      <c r="BE34" s="1" t="str">
        <f t="shared" si="7"/>
        <v/>
      </c>
      <c r="BF34" s="1">
        <f t="shared" si="7"/>
        <v>0</v>
      </c>
      <c r="BG34" s="1">
        <f t="shared" si="7"/>
        <v>0</v>
      </c>
      <c r="BH34" s="1">
        <f t="shared" si="7"/>
        <v>0</v>
      </c>
      <c r="BI34" s="1">
        <f t="shared" si="7"/>
        <v>0</v>
      </c>
      <c r="BJ34" s="1">
        <f t="shared" si="7"/>
        <v>0</v>
      </c>
    </row>
    <row r="35" spans="1:62" x14ac:dyDescent="0.2">
      <c r="A35" s="50"/>
      <c r="B35" s="50" t="str">
        <f t="shared" si="8"/>
        <v/>
      </c>
      <c r="C35" s="48"/>
      <c r="D35" s="48"/>
      <c r="E35" s="48"/>
      <c r="F35" s="46"/>
      <c r="G35" s="49"/>
      <c r="H35" s="358"/>
      <c r="I35" s="69"/>
      <c r="J35" s="51"/>
      <c r="K35" s="50"/>
      <c r="L35" s="341">
        <f t="shared" si="9"/>
        <v>5</v>
      </c>
      <c r="M35" s="46" t="s">
        <v>355</v>
      </c>
      <c r="N35" s="274">
        <v>1</v>
      </c>
      <c r="O35" s="48" t="s">
        <v>348</v>
      </c>
      <c r="P35" s="274"/>
      <c r="Q35" s="51"/>
      <c r="R35" s="51"/>
      <c r="S35" s="51"/>
      <c r="T35" s="274">
        <v>1</v>
      </c>
      <c r="U35" s="50">
        <f t="shared" si="10"/>
        <v>1</v>
      </c>
      <c r="V35" s="51">
        <v>1</v>
      </c>
      <c r="W35" s="51" t="str">
        <f t="shared" si="4"/>
        <v/>
      </c>
      <c r="X35" s="51">
        <v>1</v>
      </c>
      <c r="Y35" s="51" t="str">
        <f t="shared" si="5"/>
        <v/>
      </c>
      <c r="Z35" s="1">
        <f t="shared" si="11"/>
        <v>0</v>
      </c>
      <c r="AA35" s="1">
        <f t="shared" si="12"/>
        <v>1</v>
      </c>
      <c r="AB35" s="376">
        <f t="shared" si="13"/>
        <v>0</v>
      </c>
      <c r="AC35" s="376">
        <f t="shared" si="13"/>
        <v>1</v>
      </c>
      <c r="AD35" s="1">
        <f t="shared" si="6"/>
        <v>0</v>
      </c>
      <c r="AJ35" s="1">
        <f t="shared" si="6"/>
        <v>1</v>
      </c>
      <c r="AK35" s="1">
        <f t="shared" si="6"/>
        <v>1</v>
      </c>
      <c r="AL35" s="1">
        <f t="shared" si="6"/>
        <v>1</v>
      </c>
      <c r="AQ35" s="1">
        <f t="shared" si="6"/>
        <v>1</v>
      </c>
      <c r="BA35" s="1" t="str">
        <f t="shared" si="14"/>
        <v>13 - 27</v>
      </c>
      <c r="BB35" s="1" t="str">
        <f t="shared" si="7"/>
        <v/>
      </c>
      <c r="BC35" s="1" t="str">
        <f t="shared" si="7"/>
        <v/>
      </c>
      <c r="BD35" s="1" t="str">
        <f t="shared" si="7"/>
        <v/>
      </c>
      <c r="BE35" s="1" t="str">
        <f t="shared" si="7"/>
        <v/>
      </c>
      <c r="BF35" s="1">
        <f t="shared" si="7"/>
        <v>0</v>
      </c>
      <c r="BG35" s="1">
        <f t="shared" si="7"/>
        <v>0</v>
      </c>
      <c r="BH35" s="1">
        <f t="shared" si="7"/>
        <v>0</v>
      </c>
      <c r="BI35" s="1">
        <f t="shared" si="7"/>
        <v>0</v>
      </c>
      <c r="BJ35" s="1">
        <f t="shared" si="7"/>
        <v>0</v>
      </c>
    </row>
    <row r="36" spans="1:62" x14ac:dyDescent="0.2">
      <c r="A36" s="50"/>
      <c r="B36" s="50">
        <f t="shared" si="8"/>
        <v>6</v>
      </c>
      <c r="C36" s="48"/>
      <c r="D36" s="48"/>
      <c r="E36" s="48"/>
      <c r="F36" s="46">
        <v>6</v>
      </c>
      <c r="G36" s="49">
        <v>20</v>
      </c>
      <c r="H36" s="358"/>
      <c r="I36" s="69"/>
      <c r="J36" s="51"/>
      <c r="K36" s="50"/>
      <c r="L36" s="341">
        <f t="shared" si="9"/>
        <v>6</v>
      </c>
      <c r="M36" s="46" t="s">
        <v>356</v>
      </c>
      <c r="N36" s="274">
        <v>1</v>
      </c>
      <c r="O36" s="48" t="s">
        <v>348</v>
      </c>
      <c r="P36" s="274"/>
      <c r="Q36" s="51"/>
      <c r="R36" s="51"/>
      <c r="S36" s="51"/>
      <c r="T36" s="274">
        <v>1</v>
      </c>
      <c r="U36" s="50">
        <f t="shared" si="10"/>
        <v>1</v>
      </c>
      <c r="V36" s="51">
        <v>1</v>
      </c>
      <c r="W36" s="51">
        <f t="shared" si="4"/>
        <v>1</v>
      </c>
      <c r="X36" s="51">
        <v>1</v>
      </c>
      <c r="Y36" s="51">
        <f t="shared" si="5"/>
        <v>1</v>
      </c>
      <c r="Z36" s="1">
        <f t="shared" si="11"/>
        <v>1</v>
      </c>
      <c r="AA36" s="1">
        <f t="shared" si="12"/>
        <v>1</v>
      </c>
      <c r="AB36" s="376">
        <f t="shared" si="13"/>
        <v>0</v>
      </c>
      <c r="AC36" s="376">
        <f t="shared" si="13"/>
        <v>1</v>
      </c>
      <c r="AD36" s="1">
        <f t="shared" si="6"/>
        <v>1</v>
      </c>
      <c r="AJ36" s="1">
        <f t="shared" si="6"/>
        <v>1</v>
      </c>
      <c r="AK36" s="1">
        <f t="shared" si="6"/>
        <v>1</v>
      </c>
      <c r="AL36" s="1">
        <f t="shared" si="6"/>
        <v>1</v>
      </c>
      <c r="AQ36" s="1">
        <f t="shared" si="6"/>
        <v>1</v>
      </c>
      <c r="BA36" s="1" t="str">
        <f t="shared" si="14"/>
        <v>13 - 27</v>
      </c>
      <c r="BB36" s="1" t="str">
        <f t="shared" si="7"/>
        <v/>
      </c>
      <c r="BC36" s="1" t="str">
        <f t="shared" si="7"/>
        <v/>
      </c>
      <c r="BD36" s="1" t="str">
        <f t="shared" si="7"/>
        <v/>
      </c>
      <c r="BE36" s="1" t="str">
        <f t="shared" si="7"/>
        <v/>
      </c>
      <c r="BF36" s="1">
        <f t="shared" si="7"/>
        <v>0</v>
      </c>
      <c r="BG36" s="1">
        <f t="shared" si="7"/>
        <v>0</v>
      </c>
      <c r="BH36" s="1">
        <f t="shared" si="7"/>
        <v>0</v>
      </c>
      <c r="BI36" s="1">
        <f t="shared" si="7"/>
        <v>0</v>
      </c>
      <c r="BJ36" s="1">
        <f t="shared" si="7"/>
        <v>0</v>
      </c>
    </row>
    <row r="37" spans="1:62" x14ac:dyDescent="0.2">
      <c r="A37" s="50"/>
      <c r="B37" s="50" t="str">
        <f t="shared" si="8"/>
        <v/>
      </c>
      <c r="C37" s="48"/>
      <c r="D37" s="48"/>
      <c r="E37" s="48"/>
      <c r="F37" s="46"/>
      <c r="G37" s="49"/>
      <c r="H37" s="358"/>
      <c r="I37" s="69"/>
      <c r="J37" s="51"/>
      <c r="K37" s="50"/>
      <c r="L37" s="341">
        <f t="shared" si="9"/>
        <v>7</v>
      </c>
      <c r="M37" s="46" t="s">
        <v>357</v>
      </c>
      <c r="N37" s="274">
        <v>1</v>
      </c>
      <c r="O37" s="48" t="s">
        <v>348</v>
      </c>
      <c r="P37" s="274"/>
      <c r="Q37" s="51"/>
      <c r="R37" s="51"/>
      <c r="S37" s="51"/>
      <c r="T37" s="274">
        <v>1</v>
      </c>
      <c r="U37" s="50">
        <f t="shared" si="10"/>
        <v>1</v>
      </c>
      <c r="V37" s="51">
        <v>1</v>
      </c>
      <c r="W37" s="51" t="str">
        <f t="shared" si="4"/>
        <v/>
      </c>
      <c r="X37" s="51">
        <v>1</v>
      </c>
      <c r="Y37" s="51" t="str">
        <f t="shared" si="5"/>
        <v/>
      </c>
      <c r="Z37" s="1">
        <f t="shared" si="11"/>
        <v>0</v>
      </c>
      <c r="AA37" s="1">
        <f t="shared" si="12"/>
        <v>1</v>
      </c>
      <c r="AB37" s="376">
        <f t="shared" si="13"/>
        <v>0</v>
      </c>
      <c r="AC37" s="376">
        <f t="shared" si="13"/>
        <v>1</v>
      </c>
      <c r="AD37" s="1">
        <f t="shared" si="6"/>
        <v>0</v>
      </c>
      <c r="AJ37" s="1">
        <f t="shared" si="6"/>
        <v>1</v>
      </c>
      <c r="AK37" s="1">
        <f t="shared" si="6"/>
        <v>1</v>
      </c>
      <c r="AL37" s="1">
        <f t="shared" si="6"/>
        <v>1</v>
      </c>
      <c r="AQ37" s="1">
        <f t="shared" si="6"/>
        <v>1</v>
      </c>
      <c r="BA37" s="1" t="str">
        <f t="shared" si="14"/>
        <v>13 - 27</v>
      </c>
      <c r="BB37" s="1" t="str">
        <f t="shared" si="7"/>
        <v/>
      </c>
      <c r="BC37" s="1" t="str">
        <f t="shared" si="7"/>
        <v/>
      </c>
      <c r="BD37" s="1" t="str">
        <f t="shared" si="7"/>
        <v/>
      </c>
      <c r="BE37" s="1" t="str">
        <f t="shared" si="7"/>
        <v/>
      </c>
      <c r="BF37" s="1">
        <f t="shared" si="7"/>
        <v>0</v>
      </c>
      <c r="BG37" s="1">
        <f t="shared" si="7"/>
        <v>0</v>
      </c>
      <c r="BH37" s="1">
        <f t="shared" si="7"/>
        <v>0</v>
      </c>
      <c r="BI37" s="1">
        <f t="shared" si="7"/>
        <v>0</v>
      </c>
      <c r="BJ37" s="1">
        <f t="shared" si="7"/>
        <v>0</v>
      </c>
    </row>
    <row r="38" spans="1:62" x14ac:dyDescent="0.2">
      <c r="A38" s="50"/>
      <c r="B38" s="50">
        <f t="shared" si="8"/>
        <v>8</v>
      </c>
      <c r="C38" s="48"/>
      <c r="D38" s="48"/>
      <c r="E38" s="48"/>
      <c r="F38" s="46">
        <v>8</v>
      </c>
      <c r="G38" s="49">
        <v>25</v>
      </c>
      <c r="H38" s="358"/>
      <c r="I38" s="69"/>
      <c r="J38" s="51"/>
      <c r="K38" s="50"/>
      <c r="L38" s="341">
        <f t="shared" si="9"/>
        <v>8</v>
      </c>
      <c r="M38" s="46" t="s">
        <v>358</v>
      </c>
      <c r="N38" s="274">
        <v>1</v>
      </c>
      <c r="O38" s="48" t="s">
        <v>348</v>
      </c>
      <c r="P38" s="274"/>
      <c r="Q38" s="51"/>
      <c r="R38" s="51"/>
      <c r="S38" s="51"/>
      <c r="T38" s="274">
        <v>1</v>
      </c>
      <c r="U38" s="50">
        <f t="shared" si="10"/>
        <v>1</v>
      </c>
      <c r="V38" s="51">
        <v>1</v>
      </c>
      <c r="W38" s="51">
        <f t="shared" si="4"/>
        <v>1</v>
      </c>
      <c r="X38" s="51">
        <v>1</v>
      </c>
      <c r="Y38" s="51">
        <f t="shared" si="5"/>
        <v>1</v>
      </c>
      <c r="Z38" s="1">
        <f t="shared" si="11"/>
        <v>1</v>
      </c>
      <c r="AA38" s="1">
        <f t="shared" si="12"/>
        <v>1</v>
      </c>
      <c r="AB38" s="376">
        <f t="shared" si="13"/>
        <v>0</v>
      </c>
      <c r="AC38" s="376">
        <f t="shared" si="13"/>
        <v>1</v>
      </c>
      <c r="AD38" s="1">
        <f t="shared" si="6"/>
        <v>1</v>
      </c>
      <c r="AJ38" s="1">
        <f t="shared" si="6"/>
        <v>1</v>
      </c>
      <c r="AK38" s="1">
        <f t="shared" si="6"/>
        <v>1</v>
      </c>
      <c r="AL38" s="1">
        <f t="shared" si="6"/>
        <v>1</v>
      </c>
      <c r="AQ38" s="1">
        <f t="shared" si="6"/>
        <v>1</v>
      </c>
      <c r="BA38" s="1" t="str">
        <f t="shared" si="14"/>
        <v>13 - 27</v>
      </c>
      <c r="BB38" s="1" t="str">
        <f t="shared" si="7"/>
        <v/>
      </c>
      <c r="BC38" s="1" t="str">
        <f t="shared" si="7"/>
        <v/>
      </c>
      <c r="BD38" s="1" t="str">
        <f t="shared" si="7"/>
        <v/>
      </c>
      <c r="BE38" s="1" t="str">
        <f t="shared" si="7"/>
        <v/>
      </c>
      <c r="BF38" s="1">
        <f t="shared" si="7"/>
        <v>0</v>
      </c>
      <c r="BG38" s="1">
        <f t="shared" si="7"/>
        <v>0</v>
      </c>
      <c r="BH38" s="1">
        <f t="shared" si="7"/>
        <v>0</v>
      </c>
      <c r="BI38" s="1">
        <f t="shared" si="7"/>
        <v>0</v>
      </c>
      <c r="BJ38" s="1">
        <f t="shared" si="7"/>
        <v>0</v>
      </c>
    </row>
    <row r="39" spans="1:62" x14ac:dyDescent="0.2">
      <c r="A39" s="50"/>
      <c r="B39" s="50">
        <f t="shared" si="8"/>
        <v>9</v>
      </c>
      <c r="C39" s="48"/>
      <c r="D39" s="48"/>
      <c r="E39" s="48"/>
      <c r="F39" s="46">
        <v>9</v>
      </c>
      <c r="G39" s="49">
        <v>26</v>
      </c>
      <c r="H39" s="358"/>
      <c r="I39" s="69"/>
      <c r="J39" s="51"/>
      <c r="K39" s="50"/>
      <c r="L39" s="341">
        <f t="shared" si="9"/>
        <v>9</v>
      </c>
      <c r="M39" s="46" t="s">
        <v>359</v>
      </c>
      <c r="N39" s="274">
        <v>1</v>
      </c>
      <c r="O39" s="48" t="s">
        <v>348</v>
      </c>
      <c r="P39" s="274"/>
      <c r="Q39" s="51"/>
      <c r="R39" s="51"/>
      <c r="S39" s="51"/>
      <c r="T39" s="274">
        <v>1</v>
      </c>
      <c r="U39" s="50">
        <f t="shared" si="10"/>
        <v>1</v>
      </c>
      <c r="V39" s="51">
        <v>1</v>
      </c>
      <c r="W39" s="51">
        <f t="shared" si="4"/>
        <v>1</v>
      </c>
      <c r="X39" s="51">
        <v>1</v>
      </c>
      <c r="Y39" s="51">
        <f t="shared" si="5"/>
        <v>1</v>
      </c>
      <c r="Z39" s="1">
        <f t="shared" si="11"/>
        <v>1</v>
      </c>
      <c r="AA39" s="1">
        <f t="shared" si="12"/>
        <v>1</v>
      </c>
      <c r="AB39" s="376">
        <f t="shared" si="13"/>
        <v>0</v>
      </c>
      <c r="AC39" s="376">
        <f t="shared" si="13"/>
        <v>1</v>
      </c>
      <c r="AD39" s="1">
        <f t="shared" si="6"/>
        <v>1</v>
      </c>
      <c r="AJ39" s="1">
        <f t="shared" si="6"/>
        <v>1</v>
      </c>
      <c r="AK39" s="1">
        <f t="shared" si="6"/>
        <v>1</v>
      </c>
      <c r="AL39" s="1">
        <f t="shared" si="6"/>
        <v>1</v>
      </c>
      <c r="AQ39" s="1">
        <f t="shared" si="6"/>
        <v>1</v>
      </c>
      <c r="BA39" s="1" t="str">
        <f t="shared" si="14"/>
        <v>13 - 27</v>
      </c>
      <c r="BB39" s="1" t="str">
        <f t="shared" si="7"/>
        <v/>
      </c>
      <c r="BC39" s="1" t="str">
        <f t="shared" si="7"/>
        <v/>
      </c>
      <c r="BD39" s="1" t="str">
        <f t="shared" si="7"/>
        <v/>
      </c>
      <c r="BE39" s="1" t="str">
        <f t="shared" si="7"/>
        <v/>
      </c>
      <c r="BF39" s="1">
        <f t="shared" si="7"/>
        <v>0</v>
      </c>
      <c r="BG39" s="1">
        <f t="shared" si="7"/>
        <v>0</v>
      </c>
      <c r="BH39" s="1">
        <f t="shared" si="7"/>
        <v>0</v>
      </c>
      <c r="BI39" s="1">
        <f t="shared" si="7"/>
        <v>0</v>
      </c>
      <c r="BJ39" s="1">
        <f t="shared" si="7"/>
        <v>0</v>
      </c>
    </row>
    <row r="40" spans="1:62" x14ac:dyDescent="0.2">
      <c r="A40" s="50"/>
      <c r="B40" s="50">
        <f t="shared" si="8"/>
        <v>10</v>
      </c>
      <c r="C40" s="48"/>
      <c r="D40" s="48"/>
      <c r="E40" s="48"/>
      <c r="F40" s="46">
        <v>10</v>
      </c>
      <c r="G40" s="49">
        <v>18</v>
      </c>
      <c r="H40" s="358"/>
      <c r="I40" s="69"/>
      <c r="J40" s="51"/>
      <c r="K40" s="50"/>
      <c r="L40" s="341">
        <f t="shared" si="9"/>
        <v>10</v>
      </c>
      <c r="M40" s="46" t="s">
        <v>360</v>
      </c>
      <c r="N40" s="274">
        <v>1</v>
      </c>
      <c r="O40" s="48" t="s">
        <v>348</v>
      </c>
      <c r="P40" s="274"/>
      <c r="Q40" s="51"/>
      <c r="R40" s="51"/>
      <c r="S40" s="51"/>
      <c r="T40" s="274">
        <v>1</v>
      </c>
      <c r="U40" s="50">
        <f t="shared" si="10"/>
        <v>1</v>
      </c>
      <c r="V40" s="51">
        <v>1</v>
      </c>
      <c r="W40" s="51">
        <f t="shared" si="4"/>
        <v>1</v>
      </c>
      <c r="X40" s="51">
        <v>1</v>
      </c>
      <c r="Y40" s="51">
        <f t="shared" si="5"/>
        <v>1</v>
      </c>
      <c r="Z40" s="1">
        <f t="shared" si="11"/>
        <v>1</v>
      </c>
      <c r="AA40" s="1">
        <f t="shared" si="12"/>
        <v>1</v>
      </c>
      <c r="AB40" s="376">
        <f t="shared" si="13"/>
        <v>0</v>
      </c>
      <c r="AC40" s="376">
        <f t="shared" si="13"/>
        <v>1</v>
      </c>
      <c r="AD40" s="1">
        <f t="shared" si="6"/>
        <v>1</v>
      </c>
      <c r="AJ40" s="1">
        <f t="shared" si="6"/>
        <v>1</v>
      </c>
      <c r="AK40" s="1">
        <f t="shared" si="6"/>
        <v>1</v>
      </c>
      <c r="AL40" s="1">
        <f t="shared" si="6"/>
        <v>1</v>
      </c>
      <c r="AQ40" s="1">
        <f t="shared" si="6"/>
        <v>1</v>
      </c>
      <c r="BA40" s="1" t="str">
        <f t="shared" si="14"/>
        <v>13 - 27</v>
      </c>
      <c r="BB40" s="1" t="str">
        <f t="shared" si="7"/>
        <v/>
      </c>
      <c r="BC40" s="1" t="str">
        <f t="shared" si="7"/>
        <v/>
      </c>
      <c r="BD40" s="1" t="str">
        <f t="shared" si="7"/>
        <v/>
      </c>
      <c r="BE40" s="1" t="str">
        <f t="shared" si="7"/>
        <v/>
      </c>
      <c r="BF40" s="1">
        <f t="shared" si="7"/>
        <v>0</v>
      </c>
      <c r="BG40" s="1">
        <f t="shared" si="7"/>
        <v>0</v>
      </c>
      <c r="BH40" s="1">
        <f t="shared" si="7"/>
        <v>0</v>
      </c>
      <c r="BI40" s="1">
        <f t="shared" si="7"/>
        <v>0</v>
      </c>
      <c r="BJ40" s="1">
        <f t="shared" si="7"/>
        <v>0</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76" t="str">
        <f t="shared" si="13"/>
        <v/>
      </c>
      <c r="AC41" s="376"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76" t="str">
        <f t="shared" si="13"/>
        <v/>
      </c>
      <c r="AC42" s="376"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f t="shared" si="8"/>
        <v>13</v>
      </c>
      <c r="C43" s="48"/>
      <c r="D43" s="48"/>
      <c r="E43" s="48"/>
      <c r="F43" s="46">
        <v>13</v>
      </c>
      <c r="G43" s="49">
        <v>16</v>
      </c>
      <c r="H43" s="358"/>
      <c r="I43" s="69"/>
      <c r="J43" s="51"/>
      <c r="K43" s="50"/>
      <c r="L43" s="341" t="str">
        <f t="shared" si="9"/>
        <v/>
      </c>
      <c r="M43" s="46"/>
      <c r="N43" s="274"/>
      <c r="O43" s="48"/>
      <c r="P43" s="274"/>
      <c r="Q43" s="51"/>
      <c r="R43" s="51"/>
      <c r="S43" s="51"/>
      <c r="T43" s="274"/>
      <c r="U43" s="50" t="str">
        <f t="shared" si="10"/>
        <v/>
      </c>
      <c r="V43" s="51">
        <v>1</v>
      </c>
      <c r="W43" s="51" t="str">
        <f t="shared" si="4"/>
        <v>בדוק נתוני הזנה</v>
      </c>
      <c r="X43" s="51">
        <v>1</v>
      </c>
      <c r="Y43" s="51" t="str">
        <f t="shared" si="5"/>
        <v>בדוק נתוני הזנה</v>
      </c>
      <c r="Z43" s="1">
        <f t="shared" si="11"/>
        <v>1</v>
      </c>
      <c r="AA43" s="1">
        <f t="shared" si="12"/>
        <v>0</v>
      </c>
      <c r="AB43" s="376">
        <f t="shared" si="13"/>
        <v>0</v>
      </c>
      <c r="AC43" s="376">
        <f t="shared" si="13"/>
        <v>1</v>
      </c>
      <c r="AD43" s="1">
        <f t="shared" si="6"/>
        <v>1</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76" t="str">
        <f t="shared" si="13"/>
        <v/>
      </c>
      <c r="AC44" s="376"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f t="shared" si="8"/>
        <v>15</v>
      </c>
      <c r="C45" s="48"/>
      <c r="D45" s="48"/>
      <c r="E45" s="48"/>
      <c r="F45" s="46">
        <v>15</v>
      </c>
      <c r="G45" s="49">
        <v>16</v>
      </c>
      <c r="H45" s="358"/>
      <c r="I45" s="69"/>
      <c r="J45" s="51"/>
      <c r="K45" s="50"/>
      <c r="L45" s="341" t="str">
        <f t="shared" si="9"/>
        <v/>
      </c>
      <c r="M45" s="46"/>
      <c r="N45" s="274"/>
      <c r="O45" s="48"/>
      <c r="P45" s="274"/>
      <c r="Q45" s="51"/>
      <c r="R45" s="51"/>
      <c r="S45" s="51"/>
      <c r="T45" s="274"/>
      <c r="U45" s="50" t="str">
        <f t="shared" si="10"/>
        <v/>
      </c>
      <c r="V45" s="51">
        <v>1</v>
      </c>
      <c r="W45" s="51" t="str">
        <f t="shared" si="4"/>
        <v>בדוק נתוני הזנה</v>
      </c>
      <c r="X45" s="51">
        <v>1</v>
      </c>
      <c r="Y45" s="51" t="str">
        <f t="shared" si="5"/>
        <v>בדוק נתוני הזנה</v>
      </c>
      <c r="Z45" s="1">
        <f t="shared" si="11"/>
        <v>1</v>
      </c>
      <c r="AA45" s="1">
        <f t="shared" si="12"/>
        <v>0</v>
      </c>
      <c r="AB45" s="376">
        <f t="shared" si="13"/>
        <v>0</v>
      </c>
      <c r="AC45" s="376">
        <f t="shared" si="13"/>
        <v>1</v>
      </c>
      <c r="AD45" s="1">
        <f t="shared" si="6"/>
        <v>1</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76" t="str">
        <f t="shared" si="13"/>
        <v/>
      </c>
      <c r="AC46" s="376"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f t="shared" si="8"/>
        <v>17</v>
      </c>
      <c r="C47" s="48"/>
      <c r="D47" s="48"/>
      <c r="E47" s="48"/>
      <c r="F47" s="46">
        <v>17</v>
      </c>
      <c r="G47" s="49">
        <v>20</v>
      </c>
      <c r="H47" s="358"/>
      <c r="I47" s="69"/>
      <c r="J47" s="51"/>
      <c r="K47" s="50"/>
      <c r="L47" s="341" t="str">
        <f t="shared" si="9"/>
        <v/>
      </c>
      <c r="M47" s="46"/>
      <c r="N47" s="274"/>
      <c r="O47" s="48"/>
      <c r="P47" s="274"/>
      <c r="Q47" s="51"/>
      <c r="R47" s="51"/>
      <c r="S47" s="51"/>
      <c r="T47" s="274"/>
      <c r="U47" s="50" t="str">
        <f t="shared" si="10"/>
        <v/>
      </c>
      <c r="V47" s="51">
        <v>1</v>
      </c>
      <c r="W47" s="51" t="str">
        <f t="shared" si="4"/>
        <v>בדוק נתוני הזנה</v>
      </c>
      <c r="X47" s="51">
        <v>1</v>
      </c>
      <c r="Y47" s="51" t="str">
        <f t="shared" si="5"/>
        <v>בדוק נתוני הזנה</v>
      </c>
      <c r="Z47" s="1">
        <f t="shared" si="11"/>
        <v>1</v>
      </c>
      <c r="AA47" s="1">
        <f t="shared" si="12"/>
        <v>0</v>
      </c>
      <c r="AB47" s="376">
        <f t="shared" si="13"/>
        <v>0</v>
      </c>
      <c r="AC47" s="376">
        <f t="shared" si="13"/>
        <v>1</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1</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f t="shared" si="8"/>
        <v>18</v>
      </c>
      <c r="C48" s="48"/>
      <c r="D48" s="48"/>
      <c r="E48" s="48"/>
      <c r="F48" s="46">
        <v>18</v>
      </c>
      <c r="G48" s="49">
        <v>18</v>
      </c>
      <c r="H48" s="358"/>
      <c r="I48" s="69"/>
      <c r="J48" s="51"/>
      <c r="K48" s="50"/>
      <c r="L48" s="341" t="str">
        <f t="shared" si="9"/>
        <v/>
      </c>
      <c r="M48" s="46"/>
      <c r="N48" s="274"/>
      <c r="O48" s="48"/>
      <c r="P48" s="274"/>
      <c r="Q48" s="51"/>
      <c r="R48" s="51"/>
      <c r="S48" s="51"/>
      <c r="T48" s="274"/>
      <c r="U48" s="50" t="str">
        <f t="shared" si="10"/>
        <v/>
      </c>
      <c r="V48" s="51">
        <v>1</v>
      </c>
      <c r="W48" s="51" t="str">
        <f t="shared" si="4"/>
        <v>בדוק נתוני הזנה</v>
      </c>
      <c r="X48" s="51">
        <v>1</v>
      </c>
      <c r="Y48" s="51" t="str">
        <f t="shared" si="5"/>
        <v>בדוק נתוני הזנה</v>
      </c>
      <c r="Z48" s="1">
        <f t="shared" si="11"/>
        <v>1</v>
      </c>
      <c r="AA48" s="1">
        <f t="shared" si="12"/>
        <v>0</v>
      </c>
      <c r="AB48" s="376">
        <f t="shared" si="13"/>
        <v>0</v>
      </c>
      <c r="AC48" s="376">
        <f t="shared" si="13"/>
        <v>1</v>
      </c>
      <c r="AD48" s="1">
        <f t="shared" si="15"/>
        <v>1</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f t="shared" si="8"/>
        <v>19</v>
      </c>
      <c r="C49" s="48"/>
      <c r="D49" s="48"/>
      <c r="E49" s="48"/>
      <c r="F49" s="46">
        <v>19</v>
      </c>
      <c r="G49" s="49">
        <v>17</v>
      </c>
      <c r="H49" s="358"/>
      <c r="I49" s="69"/>
      <c r="J49" s="51"/>
      <c r="K49" s="50"/>
      <c r="L49" s="341" t="str">
        <f t="shared" si="9"/>
        <v/>
      </c>
      <c r="M49" s="46"/>
      <c r="N49" s="274"/>
      <c r="O49" s="48"/>
      <c r="P49" s="274"/>
      <c r="Q49" s="51"/>
      <c r="R49" s="51"/>
      <c r="S49" s="51"/>
      <c r="T49" s="274"/>
      <c r="U49" s="50" t="str">
        <f t="shared" si="10"/>
        <v/>
      </c>
      <c r="V49" s="51">
        <v>1</v>
      </c>
      <c r="W49" s="51" t="str">
        <f t="shared" si="4"/>
        <v>בדוק נתוני הזנה</v>
      </c>
      <c r="X49" s="51">
        <v>1</v>
      </c>
      <c r="Y49" s="51" t="str">
        <f t="shared" si="5"/>
        <v>בדוק נתוני הזנה</v>
      </c>
      <c r="Z49" s="1">
        <f t="shared" si="11"/>
        <v>1</v>
      </c>
      <c r="AA49" s="1">
        <f t="shared" si="12"/>
        <v>0</v>
      </c>
      <c r="AB49" s="376">
        <f t="shared" si="13"/>
        <v>0</v>
      </c>
      <c r="AC49" s="376">
        <f t="shared" si="13"/>
        <v>1</v>
      </c>
      <c r="AD49" s="1">
        <f t="shared" si="15"/>
        <v>1</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f t="shared" si="8"/>
        <v>20</v>
      </c>
      <c r="C50" s="48"/>
      <c r="D50" s="48"/>
      <c r="E50" s="48"/>
      <c r="F50" s="46">
        <v>20</v>
      </c>
      <c r="G50" s="49">
        <v>21</v>
      </c>
      <c r="H50" s="358"/>
      <c r="I50" s="69"/>
      <c r="J50" s="51"/>
      <c r="K50" s="50"/>
      <c r="L50" s="341" t="str">
        <f t="shared" si="9"/>
        <v/>
      </c>
      <c r="M50" s="46"/>
      <c r="N50" s="274"/>
      <c r="O50" s="48"/>
      <c r="P50" s="274"/>
      <c r="Q50" s="51"/>
      <c r="R50" s="51"/>
      <c r="S50" s="51"/>
      <c r="T50" s="274"/>
      <c r="U50" s="50" t="str">
        <f t="shared" si="10"/>
        <v/>
      </c>
      <c r="V50" s="51">
        <v>1</v>
      </c>
      <c r="W50" s="51" t="str">
        <f t="shared" si="4"/>
        <v>בדוק נתוני הזנה</v>
      </c>
      <c r="X50" s="51">
        <v>1</v>
      </c>
      <c r="Y50" s="51" t="str">
        <f t="shared" si="5"/>
        <v>בדוק נתוני הזנה</v>
      </c>
      <c r="Z50" s="1">
        <f t="shared" si="11"/>
        <v>1</v>
      </c>
      <c r="AA50" s="1">
        <f t="shared" si="12"/>
        <v>0</v>
      </c>
      <c r="AB50" s="376">
        <f t="shared" si="13"/>
        <v>0</v>
      </c>
      <c r="AC50" s="376">
        <f t="shared" si="13"/>
        <v>1</v>
      </c>
      <c r="AD50" s="1">
        <f t="shared" si="15"/>
        <v>1</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f t="shared" si="8"/>
        <v>21</v>
      </c>
      <c r="C51" s="48"/>
      <c r="D51" s="48"/>
      <c r="E51" s="48"/>
      <c r="F51" s="46">
        <v>21</v>
      </c>
      <c r="G51" s="49">
        <v>20</v>
      </c>
      <c r="H51" s="358"/>
      <c r="I51" s="69"/>
      <c r="J51" s="51"/>
      <c r="K51" s="50"/>
      <c r="L51" s="341" t="str">
        <f t="shared" si="9"/>
        <v/>
      </c>
      <c r="M51" s="46"/>
      <c r="N51" s="274"/>
      <c r="O51" s="48"/>
      <c r="P51" s="274"/>
      <c r="Q51" s="51"/>
      <c r="R51" s="51"/>
      <c r="S51" s="51"/>
      <c r="T51" s="274"/>
      <c r="U51" s="50" t="str">
        <f t="shared" si="10"/>
        <v/>
      </c>
      <c r="V51" s="51">
        <v>1</v>
      </c>
      <c r="W51" s="51" t="str">
        <f t="shared" si="4"/>
        <v>בדוק נתוני הזנה</v>
      </c>
      <c r="X51" s="51">
        <v>1</v>
      </c>
      <c r="Y51" s="51" t="str">
        <f t="shared" si="5"/>
        <v>בדוק נתוני הזנה</v>
      </c>
      <c r="Z51" s="1">
        <f t="shared" si="11"/>
        <v>1</v>
      </c>
      <c r="AA51" s="1">
        <f t="shared" si="12"/>
        <v>0</v>
      </c>
      <c r="AB51" s="376">
        <f t="shared" si="13"/>
        <v>0</v>
      </c>
      <c r="AC51" s="376">
        <f t="shared" si="13"/>
        <v>1</v>
      </c>
      <c r="AD51" s="1">
        <f t="shared" si="15"/>
        <v>1</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f t="shared" si="8"/>
        <v>22</v>
      </c>
      <c r="C52" s="48"/>
      <c r="D52" s="48"/>
      <c r="E52" s="48"/>
      <c r="F52" s="46">
        <v>22</v>
      </c>
      <c r="G52" s="49">
        <v>19</v>
      </c>
      <c r="H52" s="358"/>
      <c r="I52" s="69"/>
      <c r="J52" s="51"/>
      <c r="K52" s="50"/>
      <c r="L52" s="341" t="str">
        <f t="shared" si="9"/>
        <v/>
      </c>
      <c r="M52" s="46"/>
      <c r="N52" s="274"/>
      <c r="O52" s="48"/>
      <c r="P52" s="274"/>
      <c r="Q52" s="51"/>
      <c r="R52" s="51"/>
      <c r="S52" s="51"/>
      <c r="T52" s="274"/>
      <c r="U52" s="50" t="str">
        <f t="shared" si="10"/>
        <v/>
      </c>
      <c r="V52" s="51">
        <v>1</v>
      </c>
      <c r="W52" s="51" t="str">
        <f t="shared" si="4"/>
        <v>בדוק נתוני הזנה</v>
      </c>
      <c r="X52" s="51">
        <v>1</v>
      </c>
      <c r="Y52" s="51" t="str">
        <f t="shared" si="5"/>
        <v>בדוק נתוני הזנה</v>
      </c>
      <c r="Z52" s="1">
        <f t="shared" si="11"/>
        <v>1</v>
      </c>
      <c r="AA52" s="1">
        <f t="shared" si="12"/>
        <v>0</v>
      </c>
      <c r="AB52" s="376">
        <f t="shared" si="13"/>
        <v>0</v>
      </c>
      <c r="AC52" s="376">
        <f t="shared" si="13"/>
        <v>1</v>
      </c>
      <c r="AD52" s="1">
        <f t="shared" si="15"/>
        <v>1</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f t="shared" si="8"/>
        <v>23</v>
      </c>
      <c r="C53" s="48"/>
      <c r="D53" s="48"/>
      <c r="E53" s="48"/>
      <c r="F53" s="46">
        <v>23</v>
      </c>
      <c r="G53" s="49">
        <v>16</v>
      </c>
      <c r="H53" s="358"/>
      <c r="I53" s="69"/>
      <c r="J53" s="51"/>
      <c r="K53" s="50"/>
      <c r="L53" s="341" t="str">
        <f t="shared" si="9"/>
        <v/>
      </c>
      <c r="M53" s="46"/>
      <c r="N53" s="274"/>
      <c r="O53" s="48"/>
      <c r="P53" s="274"/>
      <c r="Q53" s="51"/>
      <c r="R53" s="51"/>
      <c r="S53" s="51"/>
      <c r="T53" s="274"/>
      <c r="U53" s="50" t="str">
        <f t="shared" si="10"/>
        <v/>
      </c>
      <c r="V53" s="51">
        <v>1</v>
      </c>
      <c r="W53" s="51" t="str">
        <f t="shared" si="4"/>
        <v>בדוק נתוני הזנה</v>
      </c>
      <c r="X53" s="51">
        <v>1</v>
      </c>
      <c r="Y53" s="51" t="str">
        <f t="shared" si="5"/>
        <v>בדוק נתוני הזנה</v>
      </c>
      <c r="Z53" s="1">
        <f t="shared" si="11"/>
        <v>1</v>
      </c>
      <c r="AA53" s="1">
        <f t="shared" si="12"/>
        <v>0</v>
      </c>
      <c r="AB53" s="376">
        <f t="shared" si="13"/>
        <v>0</v>
      </c>
      <c r="AC53" s="376">
        <f t="shared" si="13"/>
        <v>1</v>
      </c>
      <c r="AD53" s="1">
        <f t="shared" si="15"/>
        <v>1</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f t="shared" si="8"/>
        <v>24</v>
      </c>
      <c r="C54" s="48"/>
      <c r="D54" s="48"/>
      <c r="E54" s="48"/>
      <c r="F54" s="46">
        <v>24</v>
      </c>
      <c r="G54" s="49">
        <v>16</v>
      </c>
      <c r="H54" s="358"/>
      <c r="I54" s="69"/>
      <c r="J54" s="51"/>
      <c r="K54" s="50"/>
      <c r="L54" s="341" t="str">
        <f t="shared" si="9"/>
        <v/>
      </c>
      <c r="M54" s="46"/>
      <c r="N54" s="274"/>
      <c r="O54" s="48"/>
      <c r="P54" s="274"/>
      <c r="Q54" s="51"/>
      <c r="R54" s="51"/>
      <c r="S54" s="51"/>
      <c r="T54" s="274"/>
      <c r="U54" s="50" t="str">
        <f t="shared" si="10"/>
        <v/>
      </c>
      <c r="V54" s="51">
        <v>1</v>
      </c>
      <c r="W54" s="51" t="str">
        <f t="shared" si="4"/>
        <v>בדוק נתוני הזנה</v>
      </c>
      <c r="X54" s="51">
        <v>1</v>
      </c>
      <c r="Y54" s="51" t="str">
        <f t="shared" si="5"/>
        <v>בדוק נתוני הזנה</v>
      </c>
      <c r="Z54" s="1">
        <f t="shared" si="11"/>
        <v>1</v>
      </c>
      <c r="AA54" s="1">
        <f t="shared" si="12"/>
        <v>0</v>
      </c>
      <c r="AB54" s="376">
        <f t="shared" si="13"/>
        <v>0</v>
      </c>
      <c r="AC54" s="376">
        <f t="shared" si="13"/>
        <v>1</v>
      </c>
      <c r="AD54" s="1">
        <f t="shared" si="15"/>
        <v>1</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76" t="str">
        <f t="shared" si="13"/>
        <v/>
      </c>
      <c r="AC55" s="376"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76" t="str">
        <f t="shared" si="13"/>
        <v/>
      </c>
      <c r="AC56" s="376"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76" t="str">
        <f t="shared" si="13"/>
        <v/>
      </c>
      <c r="AC57" s="376"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f t="shared" si="8"/>
        <v>28</v>
      </c>
      <c r="C58" s="48"/>
      <c r="D58" s="48"/>
      <c r="E58" s="48"/>
      <c r="F58" s="46">
        <v>28</v>
      </c>
      <c r="G58" s="49">
        <v>17</v>
      </c>
      <c r="H58" s="358"/>
      <c r="I58" s="69"/>
      <c r="J58" s="51"/>
      <c r="K58" s="50"/>
      <c r="L58" s="341" t="str">
        <f t="shared" si="9"/>
        <v/>
      </c>
      <c r="M58" s="46"/>
      <c r="N58" s="274"/>
      <c r="O58" s="48"/>
      <c r="P58" s="274"/>
      <c r="Q58" s="51"/>
      <c r="R58" s="51"/>
      <c r="S58" s="51"/>
      <c r="T58" s="274"/>
      <c r="U58" s="50" t="str">
        <f t="shared" si="10"/>
        <v/>
      </c>
      <c r="V58" s="51">
        <v>1</v>
      </c>
      <c r="W58" s="51" t="str">
        <f t="shared" si="4"/>
        <v>בדוק נתוני הזנה</v>
      </c>
      <c r="X58" s="51">
        <v>1</v>
      </c>
      <c r="Y58" s="51" t="str">
        <f t="shared" si="5"/>
        <v>בדוק נתוני הזנה</v>
      </c>
      <c r="Z58" s="1">
        <f t="shared" si="11"/>
        <v>1</v>
      </c>
      <c r="AA58" s="1">
        <f t="shared" si="12"/>
        <v>0</v>
      </c>
      <c r="AB58" s="376">
        <f t="shared" si="13"/>
        <v>0</v>
      </c>
      <c r="AC58" s="376">
        <f t="shared" si="13"/>
        <v>1</v>
      </c>
      <c r="AD58" s="1">
        <f t="shared" si="15"/>
        <v>1</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f t="shared" si="8"/>
        <v>29</v>
      </c>
      <c r="C59" s="48"/>
      <c r="D59" s="48"/>
      <c r="E59" s="48"/>
      <c r="F59" s="46">
        <v>29</v>
      </c>
      <c r="G59" s="49">
        <v>24</v>
      </c>
      <c r="H59" s="358"/>
      <c r="I59" s="69"/>
      <c r="J59" s="51"/>
      <c r="K59" s="50"/>
      <c r="L59" s="341" t="str">
        <f t="shared" si="9"/>
        <v/>
      </c>
      <c r="M59" s="46"/>
      <c r="N59" s="274"/>
      <c r="O59" s="48"/>
      <c r="P59" s="274"/>
      <c r="Q59" s="51"/>
      <c r="R59" s="51"/>
      <c r="S59" s="51"/>
      <c r="T59" s="274"/>
      <c r="U59" s="50" t="str">
        <f t="shared" si="10"/>
        <v/>
      </c>
      <c r="V59" s="51">
        <v>1</v>
      </c>
      <c r="W59" s="51" t="str">
        <f t="shared" si="4"/>
        <v>בדוק נתוני הזנה</v>
      </c>
      <c r="X59" s="51">
        <v>1</v>
      </c>
      <c r="Y59" s="51" t="str">
        <f t="shared" si="5"/>
        <v>בדוק נתוני הזנה</v>
      </c>
      <c r="Z59" s="1">
        <f t="shared" si="11"/>
        <v>1</v>
      </c>
      <c r="AA59" s="1">
        <f t="shared" si="12"/>
        <v>0</v>
      </c>
      <c r="AB59" s="376">
        <f t="shared" si="13"/>
        <v>0</v>
      </c>
      <c r="AC59" s="376">
        <f t="shared" si="13"/>
        <v>1</v>
      </c>
      <c r="AD59" s="1">
        <f t="shared" si="15"/>
        <v>1</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f t="shared" si="8"/>
        <v>30</v>
      </c>
      <c r="C60" s="48"/>
      <c r="D60" s="48"/>
      <c r="E60" s="48"/>
      <c r="F60" s="46">
        <v>30</v>
      </c>
      <c r="G60" s="49">
        <v>17</v>
      </c>
      <c r="H60" s="358"/>
      <c r="I60" s="69"/>
      <c r="J60" s="51"/>
      <c r="K60" s="50"/>
      <c r="L60" s="341" t="str">
        <f t="shared" si="9"/>
        <v/>
      </c>
      <c r="M60" s="46"/>
      <c r="N60" s="274"/>
      <c r="O60" s="48"/>
      <c r="P60" s="274"/>
      <c r="Q60" s="51"/>
      <c r="R60" s="51"/>
      <c r="S60" s="51"/>
      <c r="T60" s="274"/>
      <c r="U60" s="50" t="str">
        <f t="shared" si="10"/>
        <v/>
      </c>
      <c r="V60" s="51">
        <v>1</v>
      </c>
      <c r="W60" s="51" t="str">
        <f t="shared" si="4"/>
        <v>בדוק נתוני הזנה</v>
      </c>
      <c r="X60" s="51">
        <v>1</v>
      </c>
      <c r="Y60" s="51" t="str">
        <f t="shared" si="5"/>
        <v>בדוק נתוני הזנה</v>
      </c>
      <c r="Z60" s="1">
        <f t="shared" si="11"/>
        <v>1</v>
      </c>
      <c r="AA60" s="1">
        <f t="shared" si="12"/>
        <v>0</v>
      </c>
      <c r="AB60" s="376">
        <f t="shared" si="13"/>
        <v>0</v>
      </c>
      <c r="AC60" s="376">
        <f t="shared" si="13"/>
        <v>1</v>
      </c>
      <c r="AD60" s="1">
        <f t="shared" si="15"/>
        <v>1</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f t="shared" si="8"/>
        <v>31</v>
      </c>
      <c r="C61" s="48"/>
      <c r="D61" s="48"/>
      <c r="E61" s="48"/>
      <c r="F61" s="46">
        <v>31</v>
      </c>
      <c r="G61" s="49">
        <v>20</v>
      </c>
      <c r="H61" s="358"/>
      <c r="I61" s="69"/>
      <c r="J61" s="51"/>
      <c r="K61" s="50"/>
      <c r="L61" s="341" t="str">
        <f t="shared" si="9"/>
        <v/>
      </c>
      <c r="M61" s="46"/>
      <c r="N61" s="274"/>
      <c r="O61" s="48"/>
      <c r="P61" s="274"/>
      <c r="Q61" s="51"/>
      <c r="R61" s="51"/>
      <c r="S61" s="51"/>
      <c r="T61" s="274"/>
      <c r="U61" s="50" t="str">
        <f t="shared" si="10"/>
        <v/>
      </c>
      <c r="V61" s="51">
        <v>1</v>
      </c>
      <c r="W61" s="51" t="str">
        <f t="shared" si="4"/>
        <v>בדוק נתוני הזנה</v>
      </c>
      <c r="X61" s="51">
        <v>1</v>
      </c>
      <c r="Y61" s="51" t="str">
        <f t="shared" si="5"/>
        <v>בדוק נתוני הזנה</v>
      </c>
      <c r="Z61" s="1">
        <f t="shared" si="11"/>
        <v>1</v>
      </c>
      <c r="AA61" s="1">
        <f t="shared" si="12"/>
        <v>0</v>
      </c>
      <c r="AB61" s="376">
        <f t="shared" si="13"/>
        <v>0</v>
      </c>
      <c r="AC61" s="376">
        <f t="shared" si="13"/>
        <v>1</v>
      </c>
      <c r="AD61" s="1">
        <f t="shared" si="15"/>
        <v>1</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f t="shared" si="8"/>
        <v>32</v>
      </c>
      <c r="C62" s="48"/>
      <c r="D62" s="48"/>
      <c r="E62" s="48"/>
      <c r="F62" s="46">
        <v>32</v>
      </c>
      <c r="G62" s="49">
        <v>17</v>
      </c>
      <c r="H62" s="358"/>
      <c r="I62" s="69"/>
      <c r="J62" s="51"/>
      <c r="K62" s="50"/>
      <c r="L62" s="341" t="str">
        <f t="shared" si="9"/>
        <v/>
      </c>
      <c r="M62" s="46"/>
      <c r="N62" s="274"/>
      <c r="O62" s="48"/>
      <c r="P62" s="274"/>
      <c r="Q62" s="51"/>
      <c r="R62" s="51"/>
      <c r="S62" s="51"/>
      <c r="T62" s="274"/>
      <c r="U62" s="50" t="str">
        <f t="shared" si="10"/>
        <v/>
      </c>
      <c r="V62" s="51">
        <v>1</v>
      </c>
      <c r="W62" s="51" t="str">
        <f t="shared" si="4"/>
        <v>בדוק נתוני הזנה</v>
      </c>
      <c r="X62" s="51">
        <v>1</v>
      </c>
      <c r="Y62" s="51" t="str">
        <f t="shared" si="5"/>
        <v>בדוק נתוני הזנה</v>
      </c>
      <c r="Z62" s="1">
        <f t="shared" si="11"/>
        <v>1</v>
      </c>
      <c r="AA62" s="1">
        <f t="shared" si="12"/>
        <v>0</v>
      </c>
      <c r="AB62" s="376">
        <f t="shared" si="13"/>
        <v>0</v>
      </c>
      <c r="AC62" s="376">
        <f t="shared" si="13"/>
        <v>1</v>
      </c>
      <c r="AD62" s="1">
        <f t="shared" si="15"/>
        <v>1</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f t="shared" si="8"/>
        <v>33</v>
      </c>
      <c r="C63" s="48"/>
      <c r="D63" s="48"/>
      <c r="E63" s="48"/>
      <c r="F63" s="46">
        <v>33</v>
      </c>
      <c r="G63" s="49">
        <v>18</v>
      </c>
      <c r="H63" s="358"/>
      <c r="I63" s="69"/>
      <c r="J63" s="51"/>
      <c r="K63" s="50"/>
      <c r="L63" s="341" t="str">
        <f t="shared" si="9"/>
        <v/>
      </c>
      <c r="M63" s="46"/>
      <c r="N63" s="274"/>
      <c r="O63" s="48"/>
      <c r="P63" s="274"/>
      <c r="Q63" s="51"/>
      <c r="R63" s="51"/>
      <c r="S63" s="51"/>
      <c r="T63" s="274"/>
      <c r="U63" s="50" t="str">
        <f t="shared" si="10"/>
        <v/>
      </c>
      <c r="V63" s="51">
        <v>1</v>
      </c>
      <c r="W63" s="51" t="str">
        <f t="shared" ref="W63:W94" si="16">IF($F63="","",IF($Z63&lt;&gt;1,$AB$1,IFERROR(U63*V63,$AB$1)))</f>
        <v>בדוק נתוני הזנה</v>
      </c>
      <c r="X63" s="51">
        <v>1</v>
      </c>
      <c r="Y63" s="51" t="str">
        <f t="shared" ref="Y63:Y94" si="17">IF($F63="","",IF($Z63&lt;&gt;1,$AB$1,IFERROR(W63*X63,$AB$1)))</f>
        <v>בדוק נתוני הזנה</v>
      </c>
      <c r="Z63" s="1">
        <f t="shared" si="11"/>
        <v>1</v>
      </c>
      <c r="AA63" s="1">
        <f t="shared" si="12"/>
        <v>0</v>
      </c>
      <c r="AB63" s="376">
        <f t="shared" si="13"/>
        <v>0</v>
      </c>
      <c r="AC63" s="376">
        <f t="shared" si="13"/>
        <v>1</v>
      </c>
      <c r="AD63" s="1">
        <f t="shared" si="15"/>
        <v>1</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16"/>
        <v/>
      </c>
      <c r="X64" s="51">
        <v>1</v>
      </c>
      <c r="Y64" s="51" t="str">
        <f t="shared" si="17"/>
        <v/>
      </c>
      <c r="Z64" s="1">
        <f t="shared" si="11"/>
        <v>0</v>
      </c>
      <c r="AA64" s="1">
        <f t="shared" si="12"/>
        <v>0</v>
      </c>
      <c r="AB64" s="376" t="str">
        <f t="shared" ref="AB64:AC95" si="18">IF(AND($F64="",$M64=""),"",AB$30)</f>
        <v/>
      </c>
      <c r="AC64" s="376" t="str">
        <f t="shared" si="18"/>
        <v/>
      </c>
      <c r="AD64" s="1">
        <f t="shared" ref="AD64:AQ80" si="19">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9"/>
        <v>0</v>
      </c>
      <c r="AK64" s="1">
        <f t="shared" si="19"/>
        <v>0</v>
      </c>
      <c r="AL64" s="1">
        <f t="shared" si="19"/>
        <v>0</v>
      </c>
      <c r="AQ64" s="1">
        <f t="shared" si="19"/>
        <v>0</v>
      </c>
      <c r="BA64" s="1" t="str">
        <f t="shared" ref="BA64:BJ89" si="20">IF($M64="","",BA$30)</f>
        <v/>
      </c>
      <c r="BB64" s="1" t="str">
        <f t="shared" si="20"/>
        <v/>
      </c>
      <c r="BC64" s="1" t="str">
        <f t="shared" si="20"/>
        <v/>
      </c>
      <c r="BD64" s="1" t="str">
        <f t="shared" si="20"/>
        <v/>
      </c>
      <c r="BE64" s="1" t="str">
        <f t="shared" si="20"/>
        <v/>
      </c>
      <c r="BF64" s="1" t="str">
        <f t="shared" si="20"/>
        <v/>
      </c>
      <c r="BG64" s="1" t="str">
        <f t="shared" si="20"/>
        <v/>
      </c>
      <c r="BH64" s="1" t="str">
        <f t="shared" si="20"/>
        <v/>
      </c>
      <c r="BI64" s="1" t="str">
        <f t="shared" si="20"/>
        <v/>
      </c>
      <c r="BJ64" s="1" t="str">
        <f t="shared" si="20"/>
        <v/>
      </c>
    </row>
    <row r="65" spans="1:62" x14ac:dyDescent="0.2">
      <c r="A65" s="50"/>
      <c r="B65" s="50">
        <f t="shared" si="8"/>
        <v>35</v>
      </c>
      <c r="C65" s="48"/>
      <c r="D65" s="48"/>
      <c r="E65" s="48"/>
      <c r="F65" s="46">
        <v>35</v>
      </c>
      <c r="G65" s="49">
        <v>17</v>
      </c>
      <c r="H65" s="358"/>
      <c r="I65" s="69"/>
      <c r="J65" s="51"/>
      <c r="K65" s="50"/>
      <c r="L65" s="341" t="str">
        <f t="shared" si="9"/>
        <v/>
      </c>
      <c r="M65" s="46"/>
      <c r="N65" s="274"/>
      <c r="O65" s="48"/>
      <c r="P65" s="274"/>
      <c r="Q65" s="51"/>
      <c r="R65" s="51"/>
      <c r="S65" s="51"/>
      <c r="T65" s="274"/>
      <c r="U65" s="50" t="str">
        <f t="shared" si="10"/>
        <v/>
      </c>
      <c r="V65" s="51">
        <v>1</v>
      </c>
      <c r="W65" s="51" t="str">
        <f t="shared" si="16"/>
        <v>בדוק נתוני הזנה</v>
      </c>
      <c r="X65" s="51">
        <v>1</v>
      </c>
      <c r="Y65" s="51" t="str">
        <f t="shared" si="17"/>
        <v>בדוק נתוני הזנה</v>
      </c>
      <c r="Z65" s="1">
        <f t="shared" si="11"/>
        <v>1</v>
      </c>
      <c r="AA65" s="1">
        <f t="shared" si="12"/>
        <v>0</v>
      </c>
      <c r="AB65" s="376">
        <f t="shared" si="18"/>
        <v>0</v>
      </c>
      <c r="AC65" s="376">
        <f t="shared" si="18"/>
        <v>1</v>
      </c>
      <c r="AD65" s="1">
        <f t="shared" si="19"/>
        <v>1</v>
      </c>
      <c r="AJ65" s="1">
        <f t="shared" si="19"/>
        <v>0</v>
      </c>
      <c r="AK65" s="1">
        <f t="shared" si="19"/>
        <v>0</v>
      </c>
      <c r="AL65" s="1">
        <f t="shared" si="19"/>
        <v>0</v>
      </c>
      <c r="AQ65" s="1">
        <f t="shared" si="19"/>
        <v>0</v>
      </c>
      <c r="BA65" s="1" t="str">
        <f t="shared" si="20"/>
        <v/>
      </c>
      <c r="BB65" s="1" t="str">
        <f t="shared" si="20"/>
        <v/>
      </c>
      <c r="BC65" s="1" t="str">
        <f t="shared" si="20"/>
        <v/>
      </c>
      <c r="BD65" s="1" t="str">
        <f t="shared" si="20"/>
        <v/>
      </c>
      <c r="BE65" s="1" t="str">
        <f t="shared" si="20"/>
        <v/>
      </c>
      <c r="BF65" s="1" t="str">
        <f t="shared" si="20"/>
        <v/>
      </c>
      <c r="BG65" s="1" t="str">
        <f t="shared" si="20"/>
        <v/>
      </c>
      <c r="BH65" s="1" t="str">
        <f t="shared" si="20"/>
        <v/>
      </c>
      <c r="BI65" s="1" t="str">
        <f t="shared" si="20"/>
        <v/>
      </c>
      <c r="BJ65" s="1" t="str">
        <f t="shared" si="20"/>
        <v/>
      </c>
    </row>
    <row r="66" spans="1:62" x14ac:dyDescent="0.2">
      <c r="A66" s="50"/>
      <c r="B66" s="50">
        <f t="shared" si="8"/>
        <v>36</v>
      </c>
      <c r="C66" s="48"/>
      <c r="D66" s="48"/>
      <c r="E66" s="48"/>
      <c r="F66" s="46">
        <v>36</v>
      </c>
      <c r="G66" s="49">
        <v>18</v>
      </c>
      <c r="H66" s="358"/>
      <c r="I66" s="69"/>
      <c r="J66" s="51"/>
      <c r="K66" s="50"/>
      <c r="L66" s="341" t="str">
        <f t="shared" si="9"/>
        <v/>
      </c>
      <c r="M66" s="46"/>
      <c r="N66" s="274"/>
      <c r="O66" s="48"/>
      <c r="P66" s="274"/>
      <c r="Q66" s="51"/>
      <c r="R66" s="51"/>
      <c r="S66" s="51"/>
      <c r="T66" s="274"/>
      <c r="U66" s="50" t="str">
        <f t="shared" si="10"/>
        <v/>
      </c>
      <c r="V66" s="51">
        <v>1</v>
      </c>
      <c r="W66" s="51" t="str">
        <f t="shared" si="16"/>
        <v>בדוק נתוני הזנה</v>
      </c>
      <c r="X66" s="51">
        <v>1</v>
      </c>
      <c r="Y66" s="51" t="str">
        <f t="shared" si="17"/>
        <v>בדוק נתוני הזנה</v>
      </c>
      <c r="Z66" s="1">
        <f t="shared" si="11"/>
        <v>1</v>
      </c>
      <c r="AA66" s="1">
        <f t="shared" si="12"/>
        <v>0</v>
      </c>
      <c r="AB66" s="376">
        <f t="shared" si="18"/>
        <v>0</v>
      </c>
      <c r="AC66" s="376">
        <f t="shared" si="18"/>
        <v>1</v>
      </c>
      <c r="AD66" s="1">
        <f t="shared" si="19"/>
        <v>1</v>
      </c>
      <c r="AJ66" s="1">
        <f t="shared" si="19"/>
        <v>0</v>
      </c>
      <c r="AK66" s="1">
        <f t="shared" si="19"/>
        <v>0</v>
      </c>
      <c r="AL66" s="1">
        <f t="shared" si="19"/>
        <v>0</v>
      </c>
      <c r="AQ66" s="1">
        <f t="shared" si="19"/>
        <v>0</v>
      </c>
      <c r="BA66" s="1" t="str">
        <f t="shared" si="20"/>
        <v/>
      </c>
      <c r="BB66" s="1" t="str">
        <f t="shared" si="20"/>
        <v/>
      </c>
      <c r="BC66" s="1" t="str">
        <f t="shared" si="20"/>
        <v/>
      </c>
      <c r="BD66" s="1" t="str">
        <f t="shared" si="20"/>
        <v/>
      </c>
      <c r="BE66" s="1" t="str">
        <f t="shared" si="20"/>
        <v/>
      </c>
      <c r="BF66" s="1" t="str">
        <f t="shared" si="20"/>
        <v/>
      </c>
      <c r="BG66" s="1" t="str">
        <f t="shared" si="20"/>
        <v/>
      </c>
      <c r="BH66" s="1" t="str">
        <f t="shared" si="20"/>
        <v/>
      </c>
      <c r="BI66" s="1" t="str">
        <f t="shared" si="20"/>
        <v/>
      </c>
      <c r="BJ66" s="1" t="str">
        <f t="shared" si="20"/>
        <v/>
      </c>
    </row>
    <row r="67" spans="1:62" x14ac:dyDescent="0.2">
      <c r="A67" s="50"/>
      <c r="B67" s="50">
        <f t="shared" si="8"/>
        <v>37</v>
      </c>
      <c r="C67" s="48"/>
      <c r="D67" s="48"/>
      <c r="E67" s="48"/>
      <c r="F67" s="46">
        <v>37</v>
      </c>
      <c r="G67" s="49">
        <v>17</v>
      </c>
      <c r="H67" s="358"/>
      <c r="I67" s="69"/>
      <c r="J67" s="51"/>
      <c r="K67" s="50"/>
      <c r="L67" s="341" t="str">
        <f t="shared" si="9"/>
        <v/>
      </c>
      <c r="M67" s="46"/>
      <c r="N67" s="274"/>
      <c r="O67" s="48"/>
      <c r="P67" s="274"/>
      <c r="Q67" s="51"/>
      <c r="R67" s="51"/>
      <c r="S67" s="51"/>
      <c r="T67" s="274"/>
      <c r="U67" s="50" t="str">
        <f t="shared" si="10"/>
        <v/>
      </c>
      <c r="V67" s="51">
        <v>1</v>
      </c>
      <c r="W67" s="51" t="str">
        <f t="shared" si="16"/>
        <v>בדוק נתוני הזנה</v>
      </c>
      <c r="X67" s="51">
        <v>1</v>
      </c>
      <c r="Y67" s="51" t="str">
        <f t="shared" si="17"/>
        <v>בדוק נתוני הזנה</v>
      </c>
      <c r="Z67" s="1">
        <f t="shared" si="11"/>
        <v>1</v>
      </c>
      <c r="AA67" s="1">
        <f t="shared" si="12"/>
        <v>0</v>
      </c>
      <c r="AB67" s="376">
        <f t="shared" si="18"/>
        <v>0</v>
      </c>
      <c r="AC67" s="376">
        <f t="shared" si="18"/>
        <v>1</v>
      </c>
      <c r="AD67" s="1">
        <f t="shared" si="19"/>
        <v>1</v>
      </c>
      <c r="AJ67" s="1">
        <f t="shared" si="19"/>
        <v>0</v>
      </c>
      <c r="AK67" s="1">
        <f t="shared" si="19"/>
        <v>0</v>
      </c>
      <c r="AL67" s="1">
        <f t="shared" si="19"/>
        <v>0</v>
      </c>
      <c r="AQ67" s="1">
        <f t="shared" si="19"/>
        <v>0</v>
      </c>
      <c r="BA67" s="1" t="str">
        <f t="shared" si="20"/>
        <v/>
      </c>
      <c r="BB67" s="1" t="str">
        <f t="shared" si="20"/>
        <v/>
      </c>
      <c r="BC67" s="1" t="str">
        <f t="shared" si="20"/>
        <v/>
      </c>
      <c r="BD67" s="1" t="str">
        <f t="shared" si="20"/>
        <v/>
      </c>
      <c r="BE67" s="1" t="str">
        <f t="shared" si="20"/>
        <v/>
      </c>
      <c r="BF67" s="1" t="str">
        <f t="shared" si="20"/>
        <v/>
      </c>
      <c r="BG67" s="1" t="str">
        <f t="shared" si="20"/>
        <v/>
      </c>
      <c r="BH67" s="1" t="str">
        <f t="shared" si="20"/>
        <v/>
      </c>
      <c r="BI67" s="1" t="str">
        <f t="shared" si="20"/>
        <v/>
      </c>
      <c r="BJ67" s="1" t="str">
        <f t="shared" si="20"/>
        <v/>
      </c>
    </row>
    <row r="68" spans="1:62" x14ac:dyDescent="0.2">
      <c r="A68" s="50"/>
      <c r="B68" s="50">
        <f t="shared" si="8"/>
        <v>38</v>
      </c>
      <c r="C68" s="48"/>
      <c r="D68" s="48"/>
      <c r="E68" s="48"/>
      <c r="F68" s="46">
        <v>38</v>
      </c>
      <c r="G68" s="49">
        <v>17</v>
      </c>
      <c r="H68" s="358"/>
      <c r="I68" s="69"/>
      <c r="J68" s="51"/>
      <c r="K68" s="50"/>
      <c r="L68" s="341" t="str">
        <f t="shared" si="9"/>
        <v/>
      </c>
      <c r="M68" s="46"/>
      <c r="N68" s="274"/>
      <c r="O68" s="48"/>
      <c r="P68" s="274"/>
      <c r="Q68" s="51"/>
      <c r="R68" s="51"/>
      <c r="S68" s="51"/>
      <c r="T68" s="274"/>
      <c r="U68" s="50" t="str">
        <f t="shared" si="10"/>
        <v/>
      </c>
      <c r="V68" s="51">
        <v>1</v>
      </c>
      <c r="W68" s="51" t="str">
        <f t="shared" si="16"/>
        <v>בדוק נתוני הזנה</v>
      </c>
      <c r="X68" s="51">
        <v>1</v>
      </c>
      <c r="Y68" s="51" t="str">
        <f t="shared" si="17"/>
        <v>בדוק נתוני הזנה</v>
      </c>
      <c r="Z68" s="1">
        <f t="shared" si="11"/>
        <v>1</v>
      </c>
      <c r="AA68" s="1">
        <f t="shared" si="12"/>
        <v>0</v>
      </c>
      <c r="AB68" s="376">
        <f t="shared" si="18"/>
        <v>0</v>
      </c>
      <c r="AC68" s="376">
        <f t="shared" si="18"/>
        <v>1</v>
      </c>
      <c r="AD68" s="1">
        <f t="shared" si="19"/>
        <v>1</v>
      </c>
      <c r="AJ68" s="1">
        <f t="shared" si="19"/>
        <v>0</v>
      </c>
      <c r="AK68" s="1">
        <f t="shared" si="19"/>
        <v>0</v>
      </c>
      <c r="AL68" s="1">
        <f t="shared" si="19"/>
        <v>0</v>
      </c>
      <c r="AQ68" s="1">
        <f t="shared" si="19"/>
        <v>0</v>
      </c>
      <c r="BA68" s="1" t="str">
        <f t="shared" si="20"/>
        <v/>
      </c>
      <c r="BB68" s="1" t="str">
        <f t="shared" si="20"/>
        <v/>
      </c>
      <c r="BC68" s="1" t="str">
        <f t="shared" si="20"/>
        <v/>
      </c>
      <c r="BD68" s="1" t="str">
        <f t="shared" si="20"/>
        <v/>
      </c>
      <c r="BE68" s="1" t="str">
        <f t="shared" si="20"/>
        <v/>
      </c>
      <c r="BF68" s="1" t="str">
        <f t="shared" si="20"/>
        <v/>
      </c>
      <c r="BG68" s="1" t="str">
        <f t="shared" si="20"/>
        <v/>
      </c>
      <c r="BH68" s="1" t="str">
        <f t="shared" si="20"/>
        <v/>
      </c>
      <c r="BI68" s="1" t="str">
        <f t="shared" si="20"/>
        <v/>
      </c>
      <c r="BJ68" s="1" t="str">
        <f t="shared" si="20"/>
        <v/>
      </c>
    </row>
    <row r="69" spans="1:62" x14ac:dyDescent="0.2">
      <c r="A69" s="50"/>
      <c r="B69" s="50">
        <f t="shared" si="8"/>
        <v>39</v>
      </c>
      <c r="C69" s="48"/>
      <c r="D69" s="48"/>
      <c r="E69" s="48"/>
      <c r="F69" s="46">
        <v>39</v>
      </c>
      <c r="G69" s="49">
        <v>24</v>
      </c>
      <c r="H69" s="358"/>
      <c r="I69" s="69"/>
      <c r="J69" s="51"/>
      <c r="K69" s="50"/>
      <c r="L69" s="341" t="str">
        <f t="shared" si="9"/>
        <v/>
      </c>
      <c r="M69" s="46"/>
      <c r="N69" s="274"/>
      <c r="O69" s="48"/>
      <c r="P69" s="274"/>
      <c r="Q69" s="51"/>
      <c r="R69" s="51"/>
      <c r="S69" s="51"/>
      <c r="T69" s="274"/>
      <c r="U69" s="50" t="str">
        <f t="shared" si="10"/>
        <v/>
      </c>
      <c r="V69" s="51">
        <v>1</v>
      </c>
      <c r="W69" s="51" t="str">
        <f t="shared" si="16"/>
        <v>בדוק נתוני הזנה</v>
      </c>
      <c r="X69" s="51">
        <v>1</v>
      </c>
      <c r="Y69" s="51" t="str">
        <f t="shared" si="17"/>
        <v>בדוק נתוני הזנה</v>
      </c>
      <c r="Z69" s="1">
        <f t="shared" si="11"/>
        <v>1</v>
      </c>
      <c r="AA69" s="1">
        <f t="shared" si="12"/>
        <v>0</v>
      </c>
      <c r="AB69" s="376">
        <f t="shared" si="18"/>
        <v>0</v>
      </c>
      <c r="AC69" s="376">
        <f t="shared" si="18"/>
        <v>1</v>
      </c>
      <c r="AD69" s="1">
        <f t="shared" si="19"/>
        <v>1</v>
      </c>
      <c r="AJ69" s="1">
        <f t="shared" si="19"/>
        <v>0</v>
      </c>
      <c r="AK69" s="1">
        <f t="shared" si="19"/>
        <v>0</v>
      </c>
      <c r="AL69" s="1">
        <f t="shared" si="19"/>
        <v>0</v>
      </c>
      <c r="AQ69" s="1">
        <f t="shared" si="19"/>
        <v>0</v>
      </c>
      <c r="BA69" s="1" t="str">
        <f t="shared" si="20"/>
        <v/>
      </c>
      <c r="BB69" s="1" t="str">
        <f t="shared" si="20"/>
        <v/>
      </c>
      <c r="BC69" s="1" t="str">
        <f t="shared" si="20"/>
        <v/>
      </c>
      <c r="BD69" s="1" t="str">
        <f t="shared" si="20"/>
        <v/>
      </c>
      <c r="BE69" s="1" t="str">
        <f t="shared" si="20"/>
        <v/>
      </c>
      <c r="BF69" s="1" t="str">
        <f t="shared" si="20"/>
        <v/>
      </c>
      <c r="BG69" s="1" t="str">
        <f t="shared" si="20"/>
        <v/>
      </c>
      <c r="BH69" s="1" t="str">
        <f t="shared" si="20"/>
        <v/>
      </c>
      <c r="BI69" s="1" t="str">
        <f t="shared" si="20"/>
        <v/>
      </c>
      <c r="BJ69" s="1" t="str">
        <f t="shared" si="20"/>
        <v/>
      </c>
    </row>
    <row r="70" spans="1:62" x14ac:dyDescent="0.2">
      <c r="A70" s="50"/>
      <c r="B70" s="50">
        <f t="shared" si="8"/>
        <v>40</v>
      </c>
      <c r="C70" s="48"/>
      <c r="D70" s="48"/>
      <c r="E70" s="48"/>
      <c r="F70" s="46">
        <v>40</v>
      </c>
      <c r="G70" s="49">
        <v>17</v>
      </c>
      <c r="H70" s="358"/>
      <c r="I70" s="69"/>
      <c r="J70" s="51"/>
      <c r="K70" s="50"/>
      <c r="L70" s="341" t="str">
        <f t="shared" si="9"/>
        <v/>
      </c>
      <c r="M70" s="46"/>
      <c r="N70" s="274"/>
      <c r="O70" s="48"/>
      <c r="P70" s="274"/>
      <c r="Q70" s="51"/>
      <c r="R70" s="51"/>
      <c r="S70" s="51"/>
      <c r="T70" s="274"/>
      <c r="U70" s="50" t="str">
        <f t="shared" si="10"/>
        <v/>
      </c>
      <c r="V70" s="51">
        <v>1</v>
      </c>
      <c r="W70" s="51" t="str">
        <f t="shared" si="16"/>
        <v>בדוק נתוני הזנה</v>
      </c>
      <c r="X70" s="51">
        <v>1</v>
      </c>
      <c r="Y70" s="51" t="str">
        <f t="shared" si="17"/>
        <v>בדוק נתוני הזנה</v>
      </c>
      <c r="Z70" s="1">
        <f t="shared" si="11"/>
        <v>1</v>
      </c>
      <c r="AA70" s="1">
        <f t="shared" si="12"/>
        <v>0</v>
      </c>
      <c r="AB70" s="376">
        <f t="shared" si="18"/>
        <v>0</v>
      </c>
      <c r="AC70" s="376">
        <f t="shared" si="18"/>
        <v>1</v>
      </c>
      <c r="AD70" s="1">
        <f t="shared" si="19"/>
        <v>1</v>
      </c>
      <c r="AJ70" s="1">
        <f t="shared" si="19"/>
        <v>0</v>
      </c>
      <c r="AK70" s="1">
        <f t="shared" si="19"/>
        <v>0</v>
      </c>
      <c r="AL70" s="1">
        <f t="shared" si="19"/>
        <v>0</v>
      </c>
      <c r="AQ70" s="1">
        <f t="shared" si="19"/>
        <v>0</v>
      </c>
      <c r="BA70" s="1" t="str">
        <f t="shared" si="20"/>
        <v/>
      </c>
      <c r="BB70" s="1" t="str">
        <f t="shared" si="20"/>
        <v/>
      </c>
      <c r="BC70" s="1" t="str">
        <f t="shared" si="20"/>
        <v/>
      </c>
      <c r="BD70" s="1" t="str">
        <f t="shared" si="20"/>
        <v/>
      </c>
      <c r="BE70" s="1" t="str">
        <f t="shared" si="20"/>
        <v/>
      </c>
      <c r="BF70" s="1" t="str">
        <f t="shared" si="20"/>
        <v/>
      </c>
      <c r="BG70" s="1" t="str">
        <f t="shared" si="20"/>
        <v/>
      </c>
      <c r="BH70" s="1" t="str">
        <f t="shared" si="20"/>
        <v/>
      </c>
      <c r="BI70" s="1" t="str">
        <f t="shared" si="20"/>
        <v/>
      </c>
      <c r="BJ70" s="1" t="str">
        <f t="shared" si="20"/>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16"/>
        <v/>
      </c>
      <c r="X71" s="51">
        <v>1</v>
      </c>
      <c r="Y71" s="51" t="str">
        <f t="shared" si="17"/>
        <v/>
      </c>
      <c r="Z71" s="1">
        <f t="shared" si="11"/>
        <v>0</v>
      </c>
      <c r="AA71" s="1">
        <f t="shared" si="12"/>
        <v>0</v>
      </c>
      <c r="AB71" s="376" t="str">
        <f t="shared" si="18"/>
        <v/>
      </c>
      <c r="AC71" s="376" t="str">
        <f t="shared" si="18"/>
        <v/>
      </c>
      <c r="AD71" s="1">
        <f t="shared" si="19"/>
        <v>0</v>
      </c>
      <c r="AJ71" s="1">
        <f t="shared" si="19"/>
        <v>0</v>
      </c>
      <c r="AK71" s="1">
        <f t="shared" si="19"/>
        <v>0</v>
      </c>
      <c r="AL71" s="1">
        <f t="shared" si="19"/>
        <v>0</v>
      </c>
      <c r="AQ71" s="1">
        <f t="shared" si="19"/>
        <v>0</v>
      </c>
      <c r="BA71" s="1" t="str">
        <f t="shared" si="20"/>
        <v/>
      </c>
      <c r="BB71" s="1" t="str">
        <f t="shared" si="20"/>
        <v/>
      </c>
      <c r="BC71" s="1" t="str">
        <f t="shared" si="20"/>
        <v/>
      </c>
      <c r="BD71" s="1" t="str">
        <f t="shared" si="20"/>
        <v/>
      </c>
      <c r="BE71" s="1" t="str">
        <f t="shared" si="20"/>
        <v/>
      </c>
      <c r="BF71" s="1" t="str">
        <f t="shared" si="20"/>
        <v/>
      </c>
      <c r="BG71" s="1" t="str">
        <f t="shared" si="20"/>
        <v/>
      </c>
      <c r="BH71" s="1" t="str">
        <f t="shared" si="20"/>
        <v/>
      </c>
      <c r="BI71" s="1" t="str">
        <f t="shared" si="20"/>
        <v/>
      </c>
      <c r="BJ71" s="1" t="str">
        <f t="shared" si="20"/>
        <v/>
      </c>
    </row>
    <row r="72" spans="1:62" x14ac:dyDescent="0.2">
      <c r="A72" s="50"/>
      <c r="B72" s="50">
        <f t="shared" si="8"/>
        <v>42</v>
      </c>
      <c r="C72" s="48"/>
      <c r="D72" s="48"/>
      <c r="E72" s="48"/>
      <c r="F72" s="46">
        <v>42</v>
      </c>
      <c r="G72" s="49">
        <v>19</v>
      </c>
      <c r="H72" s="358"/>
      <c r="I72" s="69"/>
      <c r="J72" s="51"/>
      <c r="K72" s="50"/>
      <c r="L72" s="341" t="str">
        <f t="shared" si="9"/>
        <v/>
      </c>
      <c r="M72" s="46"/>
      <c r="N72" s="274"/>
      <c r="O72" s="48"/>
      <c r="P72" s="274"/>
      <c r="Q72" s="51"/>
      <c r="R72" s="51"/>
      <c r="S72" s="51"/>
      <c r="T72" s="274"/>
      <c r="U72" s="50" t="str">
        <f t="shared" si="10"/>
        <v/>
      </c>
      <c r="V72" s="51">
        <v>1</v>
      </c>
      <c r="W72" s="51" t="str">
        <f t="shared" si="16"/>
        <v>בדוק נתוני הזנה</v>
      </c>
      <c r="X72" s="51">
        <v>1</v>
      </c>
      <c r="Y72" s="51" t="str">
        <f t="shared" si="17"/>
        <v>בדוק נתוני הזנה</v>
      </c>
      <c r="Z72" s="1">
        <f t="shared" si="11"/>
        <v>1</v>
      </c>
      <c r="AA72" s="1">
        <f t="shared" si="12"/>
        <v>0</v>
      </c>
      <c r="AB72" s="376">
        <f t="shared" si="18"/>
        <v>0</v>
      </c>
      <c r="AC72" s="376">
        <f t="shared" si="18"/>
        <v>1</v>
      </c>
      <c r="AD72" s="1">
        <f t="shared" si="19"/>
        <v>1</v>
      </c>
      <c r="AJ72" s="1">
        <f t="shared" si="19"/>
        <v>0</v>
      </c>
      <c r="AK72" s="1">
        <f t="shared" si="19"/>
        <v>0</v>
      </c>
      <c r="AL72" s="1">
        <f t="shared" si="19"/>
        <v>0</v>
      </c>
      <c r="AQ72" s="1">
        <f t="shared" si="19"/>
        <v>0</v>
      </c>
      <c r="BA72" s="1" t="str">
        <f t="shared" si="20"/>
        <v/>
      </c>
      <c r="BB72" s="1" t="str">
        <f t="shared" si="20"/>
        <v/>
      </c>
      <c r="BC72" s="1" t="str">
        <f t="shared" si="20"/>
        <v/>
      </c>
      <c r="BD72" s="1" t="str">
        <f t="shared" si="20"/>
        <v/>
      </c>
      <c r="BE72" s="1" t="str">
        <f t="shared" si="20"/>
        <v/>
      </c>
      <c r="BF72" s="1" t="str">
        <f t="shared" si="20"/>
        <v/>
      </c>
      <c r="BG72" s="1" t="str">
        <f t="shared" si="20"/>
        <v/>
      </c>
      <c r="BH72" s="1" t="str">
        <f t="shared" si="20"/>
        <v/>
      </c>
      <c r="BI72" s="1" t="str">
        <f t="shared" si="20"/>
        <v/>
      </c>
      <c r="BJ72" s="1" t="str">
        <f t="shared" si="20"/>
        <v/>
      </c>
    </row>
    <row r="73" spans="1:62" x14ac:dyDescent="0.2">
      <c r="A73" s="50"/>
      <c r="B73" s="50">
        <f t="shared" si="8"/>
        <v>43</v>
      </c>
      <c r="C73" s="48"/>
      <c r="D73" s="48"/>
      <c r="E73" s="48"/>
      <c r="F73" s="46">
        <v>43</v>
      </c>
      <c r="G73" s="49">
        <v>20</v>
      </c>
      <c r="H73" s="358"/>
      <c r="I73" s="69"/>
      <c r="J73" s="51"/>
      <c r="K73" s="50"/>
      <c r="L73" s="341" t="str">
        <f t="shared" si="9"/>
        <v/>
      </c>
      <c r="M73" s="46"/>
      <c r="N73" s="274"/>
      <c r="O73" s="48"/>
      <c r="P73" s="274"/>
      <c r="Q73" s="51"/>
      <c r="R73" s="51"/>
      <c r="S73" s="51"/>
      <c r="T73" s="274"/>
      <c r="U73" s="50" t="str">
        <f t="shared" si="10"/>
        <v/>
      </c>
      <c r="V73" s="51">
        <v>1</v>
      </c>
      <c r="W73" s="51" t="str">
        <f t="shared" si="16"/>
        <v>בדוק נתוני הזנה</v>
      </c>
      <c r="X73" s="51">
        <v>1</v>
      </c>
      <c r="Y73" s="51" t="str">
        <f t="shared" si="17"/>
        <v>בדוק נתוני הזנה</v>
      </c>
      <c r="Z73" s="1">
        <f t="shared" si="11"/>
        <v>1</v>
      </c>
      <c r="AA73" s="1">
        <f t="shared" si="12"/>
        <v>0</v>
      </c>
      <c r="AB73" s="376">
        <f t="shared" si="18"/>
        <v>0</v>
      </c>
      <c r="AC73" s="376">
        <f t="shared" si="18"/>
        <v>1</v>
      </c>
      <c r="AD73" s="1">
        <f t="shared" si="19"/>
        <v>1</v>
      </c>
      <c r="AJ73" s="1">
        <f t="shared" si="19"/>
        <v>0</v>
      </c>
      <c r="AK73" s="1">
        <f t="shared" si="19"/>
        <v>0</v>
      </c>
      <c r="AL73" s="1">
        <f t="shared" si="19"/>
        <v>0</v>
      </c>
      <c r="AQ73" s="1">
        <f t="shared" si="19"/>
        <v>0</v>
      </c>
      <c r="BA73" s="1" t="str">
        <f t="shared" si="20"/>
        <v/>
      </c>
      <c r="BB73" s="1" t="str">
        <f t="shared" si="20"/>
        <v/>
      </c>
      <c r="BC73" s="1" t="str">
        <f t="shared" si="20"/>
        <v/>
      </c>
      <c r="BD73" s="1" t="str">
        <f t="shared" si="20"/>
        <v/>
      </c>
      <c r="BE73" s="1" t="str">
        <f t="shared" si="20"/>
        <v/>
      </c>
      <c r="BF73" s="1" t="str">
        <f t="shared" si="20"/>
        <v/>
      </c>
      <c r="BG73" s="1" t="str">
        <f t="shared" si="20"/>
        <v/>
      </c>
      <c r="BH73" s="1" t="str">
        <f t="shared" si="20"/>
        <v/>
      </c>
      <c r="BI73" s="1" t="str">
        <f t="shared" si="20"/>
        <v/>
      </c>
      <c r="BJ73" s="1" t="str">
        <f t="shared" si="20"/>
        <v/>
      </c>
    </row>
    <row r="74" spans="1:62" x14ac:dyDescent="0.2">
      <c r="A74" s="50"/>
      <c r="B74" s="50">
        <f t="shared" si="8"/>
        <v>44</v>
      </c>
      <c r="C74" s="48"/>
      <c r="D74" s="48"/>
      <c r="E74" s="48"/>
      <c r="F74" s="46">
        <v>44</v>
      </c>
      <c r="G74" s="49">
        <v>19</v>
      </c>
      <c r="H74" s="358"/>
      <c r="I74" s="69"/>
      <c r="J74" s="51"/>
      <c r="K74" s="50"/>
      <c r="L74" s="341" t="str">
        <f t="shared" si="9"/>
        <v/>
      </c>
      <c r="M74" s="46"/>
      <c r="N74" s="274"/>
      <c r="O74" s="48"/>
      <c r="P74" s="274"/>
      <c r="Q74" s="51"/>
      <c r="R74" s="51"/>
      <c r="S74" s="51"/>
      <c r="T74" s="274"/>
      <c r="U74" s="50" t="str">
        <f t="shared" si="10"/>
        <v/>
      </c>
      <c r="V74" s="51">
        <v>1</v>
      </c>
      <c r="W74" s="51" t="str">
        <f t="shared" si="16"/>
        <v>בדוק נתוני הזנה</v>
      </c>
      <c r="X74" s="51">
        <v>1</v>
      </c>
      <c r="Y74" s="51" t="str">
        <f t="shared" si="17"/>
        <v>בדוק נתוני הזנה</v>
      </c>
      <c r="Z74" s="1">
        <f t="shared" si="11"/>
        <v>1</v>
      </c>
      <c r="AA74" s="1">
        <f t="shared" si="12"/>
        <v>0</v>
      </c>
      <c r="AB74" s="376">
        <f t="shared" si="18"/>
        <v>0</v>
      </c>
      <c r="AC74" s="376">
        <f t="shared" si="18"/>
        <v>1</v>
      </c>
      <c r="AD74" s="1">
        <f t="shared" si="19"/>
        <v>1</v>
      </c>
      <c r="AJ74" s="1">
        <f t="shared" si="19"/>
        <v>0</v>
      </c>
      <c r="AK74" s="1">
        <f t="shared" si="19"/>
        <v>0</v>
      </c>
      <c r="AL74" s="1">
        <f t="shared" si="19"/>
        <v>0</v>
      </c>
      <c r="AQ74" s="1">
        <f t="shared" si="19"/>
        <v>0</v>
      </c>
      <c r="BA74" s="1" t="str">
        <f t="shared" si="20"/>
        <v/>
      </c>
      <c r="BB74" s="1" t="str">
        <f t="shared" si="20"/>
        <v/>
      </c>
      <c r="BC74" s="1" t="str">
        <f t="shared" si="20"/>
        <v/>
      </c>
      <c r="BD74" s="1" t="str">
        <f t="shared" si="20"/>
        <v/>
      </c>
      <c r="BE74" s="1" t="str">
        <f t="shared" si="20"/>
        <v/>
      </c>
      <c r="BF74" s="1" t="str">
        <f t="shared" si="20"/>
        <v/>
      </c>
      <c r="BG74" s="1" t="str">
        <f t="shared" si="20"/>
        <v/>
      </c>
      <c r="BH74" s="1" t="str">
        <f t="shared" si="20"/>
        <v/>
      </c>
      <c r="BI74" s="1" t="str">
        <f t="shared" si="20"/>
        <v/>
      </c>
      <c r="BJ74" s="1" t="str">
        <f t="shared" si="20"/>
        <v/>
      </c>
    </row>
    <row r="75" spans="1:62" x14ac:dyDescent="0.2">
      <c r="A75" s="50"/>
      <c r="B75" s="50">
        <f t="shared" si="8"/>
        <v>45</v>
      </c>
      <c r="C75" s="48"/>
      <c r="D75" s="48"/>
      <c r="E75" s="48"/>
      <c r="F75" s="46">
        <v>45</v>
      </c>
      <c r="G75" s="49">
        <v>20</v>
      </c>
      <c r="H75" s="358"/>
      <c r="I75" s="69"/>
      <c r="J75" s="51"/>
      <c r="K75" s="50"/>
      <c r="L75" s="341" t="str">
        <f t="shared" si="9"/>
        <v/>
      </c>
      <c r="M75" s="46"/>
      <c r="N75" s="274"/>
      <c r="O75" s="48"/>
      <c r="P75" s="274"/>
      <c r="Q75" s="51"/>
      <c r="R75" s="51"/>
      <c r="S75" s="51"/>
      <c r="T75" s="274"/>
      <c r="U75" s="50" t="str">
        <f t="shared" si="10"/>
        <v/>
      </c>
      <c r="V75" s="51">
        <v>1</v>
      </c>
      <c r="W75" s="51" t="str">
        <f t="shared" si="16"/>
        <v>בדוק נתוני הזנה</v>
      </c>
      <c r="X75" s="51">
        <v>1</v>
      </c>
      <c r="Y75" s="51" t="str">
        <f t="shared" si="17"/>
        <v>בדוק נתוני הזנה</v>
      </c>
      <c r="Z75" s="1">
        <f t="shared" si="11"/>
        <v>1</v>
      </c>
      <c r="AA75" s="1">
        <f t="shared" si="12"/>
        <v>0</v>
      </c>
      <c r="AB75" s="376">
        <f t="shared" si="18"/>
        <v>0</v>
      </c>
      <c r="AC75" s="376">
        <f t="shared" si="18"/>
        <v>1</v>
      </c>
      <c r="AD75" s="1">
        <f t="shared" si="19"/>
        <v>1</v>
      </c>
      <c r="AJ75" s="1">
        <f t="shared" si="19"/>
        <v>0</v>
      </c>
      <c r="AK75" s="1">
        <f t="shared" si="19"/>
        <v>0</v>
      </c>
      <c r="AL75" s="1">
        <f t="shared" si="19"/>
        <v>0</v>
      </c>
      <c r="AQ75" s="1">
        <f t="shared" si="19"/>
        <v>0</v>
      </c>
      <c r="BA75" s="1" t="str">
        <f t="shared" si="20"/>
        <v/>
      </c>
      <c r="BB75" s="1" t="str">
        <f t="shared" si="20"/>
        <v/>
      </c>
      <c r="BC75" s="1" t="str">
        <f t="shared" si="20"/>
        <v/>
      </c>
      <c r="BD75" s="1" t="str">
        <f t="shared" si="20"/>
        <v/>
      </c>
      <c r="BE75" s="1" t="str">
        <f t="shared" si="20"/>
        <v/>
      </c>
      <c r="BF75" s="1" t="str">
        <f t="shared" si="20"/>
        <v/>
      </c>
      <c r="BG75" s="1" t="str">
        <f t="shared" si="20"/>
        <v/>
      </c>
      <c r="BH75" s="1" t="str">
        <f t="shared" si="20"/>
        <v/>
      </c>
      <c r="BI75" s="1" t="str">
        <f t="shared" si="20"/>
        <v/>
      </c>
      <c r="BJ75" s="1" t="str">
        <f t="shared" si="20"/>
        <v/>
      </c>
    </row>
    <row r="76" spans="1:62" x14ac:dyDescent="0.2">
      <c r="A76" s="50"/>
      <c r="B76" s="50">
        <f t="shared" si="8"/>
        <v>46</v>
      </c>
      <c r="C76" s="48"/>
      <c r="D76" s="48"/>
      <c r="E76" s="48"/>
      <c r="F76" s="46">
        <v>46</v>
      </c>
      <c r="G76" s="49">
        <v>18</v>
      </c>
      <c r="H76" s="358"/>
      <c r="I76" s="69"/>
      <c r="J76" s="51"/>
      <c r="K76" s="50"/>
      <c r="L76" s="341" t="str">
        <f t="shared" si="9"/>
        <v/>
      </c>
      <c r="M76" s="46"/>
      <c r="N76" s="274"/>
      <c r="O76" s="48"/>
      <c r="P76" s="274"/>
      <c r="Q76" s="51"/>
      <c r="R76" s="51"/>
      <c r="S76" s="51"/>
      <c r="T76" s="274"/>
      <c r="U76" s="50" t="str">
        <f t="shared" si="10"/>
        <v/>
      </c>
      <c r="V76" s="51">
        <v>1</v>
      </c>
      <c r="W76" s="51" t="str">
        <f t="shared" si="16"/>
        <v>בדוק נתוני הזנה</v>
      </c>
      <c r="X76" s="51">
        <v>1</v>
      </c>
      <c r="Y76" s="51" t="str">
        <f t="shared" si="17"/>
        <v>בדוק נתוני הזנה</v>
      </c>
      <c r="Z76" s="1">
        <f t="shared" si="11"/>
        <v>1</v>
      </c>
      <c r="AA76" s="1">
        <f t="shared" si="12"/>
        <v>0</v>
      </c>
      <c r="AB76" s="376">
        <f t="shared" si="18"/>
        <v>0</v>
      </c>
      <c r="AC76" s="376">
        <f t="shared" si="18"/>
        <v>1</v>
      </c>
      <c r="AD76" s="1">
        <f t="shared" si="19"/>
        <v>1</v>
      </c>
      <c r="AJ76" s="1">
        <f t="shared" si="19"/>
        <v>0</v>
      </c>
      <c r="AK76" s="1">
        <f t="shared" si="19"/>
        <v>0</v>
      </c>
      <c r="AL76" s="1">
        <f t="shared" si="19"/>
        <v>0</v>
      </c>
      <c r="AQ76" s="1">
        <f t="shared" si="19"/>
        <v>0</v>
      </c>
      <c r="BA76" s="1" t="str">
        <f t="shared" si="20"/>
        <v/>
      </c>
      <c r="BB76" s="1" t="str">
        <f t="shared" si="20"/>
        <v/>
      </c>
      <c r="BC76" s="1" t="str">
        <f t="shared" si="20"/>
        <v/>
      </c>
      <c r="BD76" s="1" t="str">
        <f t="shared" si="20"/>
        <v/>
      </c>
      <c r="BE76" s="1" t="str">
        <f t="shared" si="20"/>
        <v/>
      </c>
      <c r="BF76" s="1" t="str">
        <f t="shared" si="20"/>
        <v/>
      </c>
      <c r="BG76" s="1" t="str">
        <f t="shared" si="20"/>
        <v/>
      </c>
      <c r="BH76" s="1" t="str">
        <f t="shared" si="20"/>
        <v/>
      </c>
      <c r="BI76" s="1" t="str">
        <f t="shared" si="20"/>
        <v/>
      </c>
      <c r="BJ76" s="1" t="str">
        <f t="shared" si="20"/>
        <v/>
      </c>
    </row>
    <row r="77" spans="1:62" x14ac:dyDescent="0.2">
      <c r="A77" s="50"/>
      <c r="B77" s="50">
        <f t="shared" si="8"/>
        <v>47</v>
      </c>
      <c r="C77" s="48"/>
      <c r="D77" s="48"/>
      <c r="E77" s="48"/>
      <c r="F77" s="46">
        <v>47</v>
      </c>
      <c r="G77" s="49">
        <v>23</v>
      </c>
      <c r="H77" s="358"/>
      <c r="I77" s="69"/>
      <c r="J77" s="51"/>
      <c r="K77" s="50"/>
      <c r="L77" s="341" t="str">
        <f t="shared" si="9"/>
        <v/>
      </c>
      <c r="M77" s="46"/>
      <c r="N77" s="274"/>
      <c r="O77" s="48"/>
      <c r="P77" s="274"/>
      <c r="Q77" s="51"/>
      <c r="R77" s="51"/>
      <c r="S77" s="51"/>
      <c r="T77" s="274"/>
      <c r="U77" s="50" t="str">
        <f t="shared" si="10"/>
        <v/>
      </c>
      <c r="V77" s="51">
        <v>1</v>
      </c>
      <c r="W77" s="51" t="str">
        <f t="shared" si="16"/>
        <v>בדוק נתוני הזנה</v>
      </c>
      <c r="X77" s="51">
        <v>1</v>
      </c>
      <c r="Y77" s="51" t="str">
        <f t="shared" si="17"/>
        <v>בדוק נתוני הזנה</v>
      </c>
      <c r="Z77" s="1">
        <f t="shared" si="11"/>
        <v>1</v>
      </c>
      <c r="AA77" s="1">
        <f t="shared" si="12"/>
        <v>0</v>
      </c>
      <c r="AB77" s="376">
        <f t="shared" si="18"/>
        <v>0</v>
      </c>
      <c r="AC77" s="376">
        <f t="shared" si="18"/>
        <v>1</v>
      </c>
      <c r="AD77" s="1">
        <f t="shared" si="19"/>
        <v>1</v>
      </c>
      <c r="AJ77" s="1">
        <f t="shared" si="19"/>
        <v>0</v>
      </c>
      <c r="AK77" s="1">
        <f t="shared" si="19"/>
        <v>0</v>
      </c>
      <c r="AL77" s="1">
        <f t="shared" si="19"/>
        <v>0</v>
      </c>
      <c r="AQ77" s="1">
        <f t="shared" si="19"/>
        <v>0</v>
      </c>
      <c r="BA77" s="1" t="str">
        <f t="shared" si="20"/>
        <v/>
      </c>
      <c r="BB77" s="1" t="str">
        <f t="shared" si="20"/>
        <v/>
      </c>
      <c r="BC77" s="1" t="str">
        <f t="shared" si="20"/>
        <v/>
      </c>
      <c r="BD77" s="1" t="str">
        <f t="shared" si="20"/>
        <v/>
      </c>
      <c r="BE77" s="1" t="str">
        <f t="shared" si="20"/>
        <v/>
      </c>
      <c r="BF77" s="1" t="str">
        <f t="shared" si="20"/>
        <v/>
      </c>
      <c r="BG77" s="1" t="str">
        <f t="shared" si="20"/>
        <v/>
      </c>
      <c r="BH77" s="1" t="str">
        <f t="shared" si="20"/>
        <v/>
      </c>
      <c r="BI77" s="1" t="str">
        <f t="shared" si="20"/>
        <v/>
      </c>
      <c r="BJ77" s="1" t="str">
        <f t="shared" si="20"/>
        <v/>
      </c>
    </row>
    <row r="78" spans="1:62" x14ac:dyDescent="0.2">
      <c r="A78" s="50"/>
      <c r="B78" s="50">
        <f t="shared" si="8"/>
        <v>48</v>
      </c>
      <c r="C78" s="48"/>
      <c r="D78" s="48"/>
      <c r="E78" s="48"/>
      <c r="F78" s="46">
        <v>48</v>
      </c>
      <c r="G78" s="49">
        <v>27</v>
      </c>
      <c r="H78" s="358"/>
      <c r="I78" s="69"/>
      <c r="J78" s="51"/>
      <c r="K78" s="50"/>
      <c r="L78" s="341" t="str">
        <f t="shared" si="9"/>
        <v/>
      </c>
      <c r="M78" s="46"/>
      <c r="N78" s="274"/>
      <c r="O78" s="48"/>
      <c r="P78" s="274"/>
      <c r="Q78" s="51"/>
      <c r="R78" s="51"/>
      <c r="S78" s="51"/>
      <c r="T78" s="274"/>
      <c r="U78" s="50" t="str">
        <f t="shared" si="10"/>
        <v/>
      </c>
      <c r="V78" s="51">
        <v>1</v>
      </c>
      <c r="W78" s="51" t="str">
        <f t="shared" si="16"/>
        <v>בדוק נתוני הזנה</v>
      </c>
      <c r="X78" s="51">
        <v>1</v>
      </c>
      <c r="Y78" s="51" t="str">
        <f t="shared" si="17"/>
        <v>בדוק נתוני הזנה</v>
      </c>
      <c r="Z78" s="1">
        <f t="shared" si="11"/>
        <v>1</v>
      </c>
      <c r="AA78" s="1">
        <f t="shared" si="12"/>
        <v>0</v>
      </c>
      <c r="AB78" s="376">
        <f t="shared" si="18"/>
        <v>0</v>
      </c>
      <c r="AC78" s="376">
        <f t="shared" si="18"/>
        <v>1</v>
      </c>
      <c r="AD78" s="1">
        <f t="shared" si="19"/>
        <v>1</v>
      </c>
      <c r="AJ78" s="1">
        <f t="shared" si="19"/>
        <v>0</v>
      </c>
      <c r="AK78" s="1">
        <f t="shared" si="19"/>
        <v>0</v>
      </c>
      <c r="AL78" s="1">
        <f t="shared" si="19"/>
        <v>0</v>
      </c>
      <c r="AQ78" s="1">
        <f t="shared" si="19"/>
        <v>0</v>
      </c>
      <c r="BA78" s="1" t="str">
        <f t="shared" si="20"/>
        <v/>
      </c>
      <c r="BB78" s="1" t="str">
        <f t="shared" si="20"/>
        <v/>
      </c>
      <c r="BC78" s="1" t="str">
        <f t="shared" si="20"/>
        <v/>
      </c>
      <c r="BD78" s="1" t="str">
        <f t="shared" si="20"/>
        <v/>
      </c>
      <c r="BE78" s="1" t="str">
        <f t="shared" si="20"/>
        <v/>
      </c>
      <c r="BF78" s="1" t="str">
        <f t="shared" si="20"/>
        <v/>
      </c>
      <c r="BG78" s="1" t="str">
        <f t="shared" si="20"/>
        <v/>
      </c>
      <c r="BH78" s="1" t="str">
        <f t="shared" si="20"/>
        <v/>
      </c>
      <c r="BI78" s="1" t="str">
        <f t="shared" si="20"/>
        <v/>
      </c>
      <c r="BJ78" s="1" t="str">
        <f t="shared" si="20"/>
        <v/>
      </c>
    </row>
    <row r="79" spans="1:62" x14ac:dyDescent="0.2">
      <c r="A79" s="50"/>
      <c r="B79" s="50">
        <f t="shared" si="8"/>
        <v>49</v>
      </c>
      <c r="C79" s="48"/>
      <c r="D79" s="48"/>
      <c r="E79" s="48"/>
      <c r="F79" s="46">
        <v>49</v>
      </c>
      <c r="G79" s="49">
        <v>18</v>
      </c>
      <c r="H79" s="358"/>
      <c r="I79" s="69"/>
      <c r="J79" s="51"/>
      <c r="K79" s="50"/>
      <c r="L79" s="341" t="str">
        <f t="shared" si="9"/>
        <v/>
      </c>
      <c r="M79" s="46"/>
      <c r="N79" s="274"/>
      <c r="O79" s="48"/>
      <c r="P79" s="274"/>
      <c r="Q79" s="51"/>
      <c r="R79" s="51"/>
      <c r="S79" s="51"/>
      <c r="T79" s="274"/>
      <c r="U79" s="50" t="str">
        <f t="shared" si="10"/>
        <v/>
      </c>
      <c r="V79" s="51">
        <v>1</v>
      </c>
      <c r="W79" s="51" t="str">
        <f t="shared" si="16"/>
        <v>בדוק נתוני הזנה</v>
      </c>
      <c r="X79" s="51">
        <v>1</v>
      </c>
      <c r="Y79" s="51" t="str">
        <f t="shared" si="17"/>
        <v>בדוק נתוני הזנה</v>
      </c>
      <c r="Z79" s="1">
        <f t="shared" si="11"/>
        <v>1</v>
      </c>
      <c r="AA79" s="1">
        <f t="shared" si="12"/>
        <v>0</v>
      </c>
      <c r="AB79" s="376">
        <f t="shared" si="18"/>
        <v>0</v>
      </c>
      <c r="AC79" s="376">
        <f t="shared" si="18"/>
        <v>1</v>
      </c>
      <c r="AD79" s="1">
        <f t="shared" si="19"/>
        <v>1</v>
      </c>
      <c r="AJ79" s="1">
        <f t="shared" si="19"/>
        <v>0</v>
      </c>
      <c r="AK79" s="1">
        <f t="shared" si="19"/>
        <v>0</v>
      </c>
      <c r="AL79" s="1">
        <f t="shared" si="19"/>
        <v>0</v>
      </c>
      <c r="AQ79" s="1">
        <f t="shared" si="19"/>
        <v>0</v>
      </c>
      <c r="BA79" s="1" t="str">
        <f t="shared" si="20"/>
        <v/>
      </c>
      <c r="BB79" s="1" t="str">
        <f t="shared" si="20"/>
        <v/>
      </c>
      <c r="BC79" s="1" t="str">
        <f t="shared" si="20"/>
        <v/>
      </c>
      <c r="BD79" s="1" t="str">
        <f t="shared" si="20"/>
        <v/>
      </c>
      <c r="BE79" s="1" t="str">
        <f t="shared" si="20"/>
        <v/>
      </c>
      <c r="BF79" s="1" t="str">
        <f t="shared" si="20"/>
        <v/>
      </c>
      <c r="BG79" s="1" t="str">
        <f t="shared" si="20"/>
        <v/>
      </c>
      <c r="BH79" s="1" t="str">
        <f t="shared" si="20"/>
        <v/>
      </c>
      <c r="BI79" s="1" t="str">
        <f t="shared" si="20"/>
        <v/>
      </c>
      <c r="BJ79" s="1" t="str">
        <f t="shared" si="20"/>
        <v/>
      </c>
    </row>
    <row r="80" spans="1:62" x14ac:dyDescent="0.2">
      <c r="A80" s="50"/>
      <c r="B80" s="50">
        <f t="shared" si="8"/>
        <v>50</v>
      </c>
      <c r="C80" s="48"/>
      <c r="D80" s="48"/>
      <c r="E80" s="48"/>
      <c r="F80" s="46">
        <v>50</v>
      </c>
      <c r="G80" s="49">
        <v>19</v>
      </c>
      <c r="H80" s="358"/>
      <c r="I80" s="69"/>
      <c r="J80" s="51"/>
      <c r="K80" s="50"/>
      <c r="L80" s="341" t="str">
        <f t="shared" si="9"/>
        <v/>
      </c>
      <c r="M80" s="46"/>
      <c r="N80" s="274"/>
      <c r="O80" s="48"/>
      <c r="P80" s="274"/>
      <c r="Q80" s="51"/>
      <c r="R80" s="51"/>
      <c r="S80" s="51"/>
      <c r="T80" s="274"/>
      <c r="U80" s="50" t="str">
        <f t="shared" si="10"/>
        <v/>
      </c>
      <c r="V80" s="51">
        <v>1</v>
      </c>
      <c r="W80" s="51" t="str">
        <f t="shared" si="16"/>
        <v>בדוק נתוני הזנה</v>
      </c>
      <c r="X80" s="51">
        <v>1</v>
      </c>
      <c r="Y80" s="51" t="str">
        <f t="shared" si="17"/>
        <v>בדוק נתוני הזנה</v>
      </c>
      <c r="Z80" s="1">
        <f t="shared" si="11"/>
        <v>1</v>
      </c>
      <c r="AA80" s="1">
        <f t="shared" si="12"/>
        <v>0</v>
      </c>
      <c r="AB80" s="376">
        <f t="shared" si="18"/>
        <v>0</v>
      </c>
      <c r="AC80" s="376">
        <f t="shared" si="18"/>
        <v>1</v>
      </c>
      <c r="AD80" s="1">
        <f t="shared" si="19"/>
        <v>1</v>
      </c>
      <c r="AJ80" s="1">
        <f t="shared" si="19"/>
        <v>0</v>
      </c>
      <c r="AK80" s="1">
        <f t="shared" si="19"/>
        <v>0</v>
      </c>
      <c r="AL80" s="1">
        <f t="shared" si="19"/>
        <v>0</v>
      </c>
      <c r="AQ80" s="1">
        <f t="shared" ref="AQ80:AQ111" si="21">IF(T$30="",1,IF(T80="",0,CHOOSE(AQ$28,IF(ISNA(MATCH(T80,$AB$30:$AC$30,0)),0,1),IF(IFERROR(T80*1,"bad")="bad",0,1),IF(IFERROR(IF(T80=TRUNC(T80),1,"bad"),"bad")="bad",0,1),IF(AND(IF(IFERROR(T80*1,"bad")="bad",0,1)=1,T80&gt;=0),1,0),IF(AND(IF(IFERROR(IF(T80=TRUNC(T80),1,"bad"),"bad")="bad",0,1)=1,T80&gt;=0),1,0),IF(AND(IF(IFERROR(T80*1,"bad")="bad",0,1)=1,T80&gt;0),1,0),IF(AND(IF(IFERROR(IF(T80=TRUNC(T80),1,"bad"),"bad")="bad",0,1)=1,T80&gt;0),1,0),1,IF(IFERROR(HLOOKUP(T80,$AE$4:$AN$4,1,0),"bad")="bad",0,1))))</f>
        <v>0</v>
      </c>
      <c r="BA80" s="1" t="str">
        <f t="shared" si="20"/>
        <v/>
      </c>
      <c r="BB80" s="1" t="str">
        <f t="shared" si="20"/>
        <v/>
      </c>
      <c r="BC80" s="1" t="str">
        <f t="shared" si="20"/>
        <v/>
      </c>
      <c r="BD80" s="1" t="str">
        <f t="shared" si="20"/>
        <v/>
      </c>
      <c r="BE80" s="1" t="str">
        <f t="shared" si="20"/>
        <v/>
      </c>
      <c r="BF80" s="1" t="str">
        <f t="shared" si="20"/>
        <v/>
      </c>
      <c r="BG80" s="1" t="str">
        <f t="shared" si="20"/>
        <v/>
      </c>
      <c r="BH80" s="1" t="str">
        <f t="shared" si="20"/>
        <v/>
      </c>
      <c r="BI80" s="1" t="str">
        <f t="shared" si="20"/>
        <v/>
      </c>
      <c r="BJ80" s="1" t="str">
        <f t="shared" si="20"/>
        <v/>
      </c>
    </row>
    <row r="81" spans="1:62" x14ac:dyDescent="0.2">
      <c r="A81" s="50"/>
      <c r="B81" s="50">
        <f t="shared" si="8"/>
        <v>51</v>
      </c>
      <c r="C81" s="48"/>
      <c r="D81" s="48"/>
      <c r="E81" s="48"/>
      <c r="F81" s="46">
        <v>51</v>
      </c>
      <c r="G81" s="49">
        <v>21</v>
      </c>
      <c r="H81" s="358"/>
      <c r="I81" s="69"/>
      <c r="J81" s="51"/>
      <c r="K81" s="50"/>
      <c r="L81" s="341" t="str">
        <f t="shared" si="9"/>
        <v/>
      </c>
      <c r="M81" s="46"/>
      <c r="N81" s="274"/>
      <c r="O81" s="48"/>
      <c r="P81" s="274"/>
      <c r="Q81" s="51"/>
      <c r="R81" s="51"/>
      <c r="S81" s="51"/>
      <c r="T81" s="274"/>
      <c r="U81" s="50" t="str">
        <f t="shared" si="10"/>
        <v/>
      </c>
      <c r="V81" s="51">
        <v>1</v>
      </c>
      <c r="W81" s="51" t="str">
        <f t="shared" si="16"/>
        <v>בדוק נתוני הזנה</v>
      </c>
      <c r="X81" s="51">
        <v>1</v>
      </c>
      <c r="Y81" s="51" t="str">
        <f t="shared" si="17"/>
        <v>בדוק נתוני הזנה</v>
      </c>
      <c r="Z81" s="1">
        <f t="shared" si="11"/>
        <v>1</v>
      </c>
      <c r="AA81" s="1">
        <f t="shared" si="12"/>
        <v>0</v>
      </c>
      <c r="AB81" s="376">
        <f t="shared" si="18"/>
        <v>0</v>
      </c>
      <c r="AC81" s="376">
        <f t="shared" si="18"/>
        <v>1</v>
      </c>
      <c r="AD81" s="1">
        <f t="shared" ref="AD81:AL100" si="22">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1</v>
      </c>
      <c r="AJ81" s="1">
        <f t="shared" si="22"/>
        <v>0</v>
      </c>
      <c r="AK81" s="1">
        <f t="shared" si="22"/>
        <v>0</v>
      </c>
      <c r="AL81" s="1">
        <f t="shared" si="22"/>
        <v>0</v>
      </c>
      <c r="AQ81" s="1">
        <f t="shared" si="21"/>
        <v>0</v>
      </c>
      <c r="BA81" s="1" t="str">
        <f t="shared" si="20"/>
        <v/>
      </c>
      <c r="BB81" s="1" t="str">
        <f t="shared" si="20"/>
        <v/>
      </c>
      <c r="BC81" s="1" t="str">
        <f t="shared" si="20"/>
        <v/>
      </c>
      <c r="BD81" s="1" t="str">
        <f t="shared" si="20"/>
        <v/>
      </c>
      <c r="BE81" s="1" t="str">
        <f t="shared" si="20"/>
        <v/>
      </c>
      <c r="BF81" s="1" t="str">
        <f t="shared" si="20"/>
        <v/>
      </c>
      <c r="BG81" s="1" t="str">
        <f t="shared" si="20"/>
        <v/>
      </c>
      <c r="BH81" s="1" t="str">
        <f t="shared" si="20"/>
        <v/>
      </c>
      <c r="BI81" s="1" t="str">
        <f t="shared" si="20"/>
        <v/>
      </c>
      <c r="BJ81" s="1" t="str">
        <f t="shared" si="20"/>
        <v/>
      </c>
    </row>
    <row r="82" spans="1:62" x14ac:dyDescent="0.2">
      <c r="A82" s="50"/>
      <c r="B82" s="50">
        <f t="shared" si="8"/>
        <v>52</v>
      </c>
      <c r="C82" s="48"/>
      <c r="D82" s="48"/>
      <c r="E82" s="48"/>
      <c r="F82" s="46">
        <v>52</v>
      </c>
      <c r="G82" s="49">
        <v>22</v>
      </c>
      <c r="H82" s="358"/>
      <c r="I82" s="69"/>
      <c r="J82" s="51"/>
      <c r="K82" s="50"/>
      <c r="L82" s="341" t="str">
        <f t="shared" si="9"/>
        <v/>
      </c>
      <c r="M82" s="46"/>
      <c r="N82" s="274"/>
      <c r="O82" s="48"/>
      <c r="P82" s="274"/>
      <c r="Q82" s="51"/>
      <c r="R82" s="51"/>
      <c r="S82" s="51"/>
      <c r="T82" s="274"/>
      <c r="U82" s="50" t="str">
        <f t="shared" si="10"/>
        <v/>
      </c>
      <c r="V82" s="51">
        <v>1</v>
      </c>
      <c r="W82" s="51" t="str">
        <f t="shared" si="16"/>
        <v>בדוק נתוני הזנה</v>
      </c>
      <c r="X82" s="51">
        <v>1</v>
      </c>
      <c r="Y82" s="51" t="str">
        <f t="shared" si="17"/>
        <v>בדוק נתוני הזנה</v>
      </c>
      <c r="Z82" s="1">
        <f t="shared" si="11"/>
        <v>1</v>
      </c>
      <c r="AA82" s="1">
        <f t="shared" si="12"/>
        <v>0</v>
      </c>
      <c r="AB82" s="376">
        <f t="shared" si="18"/>
        <v>0</v>
      </c>
      <c r="AC82" s="376">
        <f t="shared" si="18"/>
        <v>1</v>
      </c>
      <c r="AD82" s="1">
        <f t="shared" si="22"/>
        <v>1</v>
      </c>
      <c r="AJ82" s="1">
        <f t="shared" si="22"/>
        <v>0</v>
      </c>
      <c r="AK82" s="1">
        <f t="shared" si="22"/>
        <v>0</v>
      </c>
      <c r="AL82" s="1">
        <f t="shared" si="22"/>
        <v>0</v>
      </c>
      <c r="AQ82" s="1">
        <f t="shared" si="21"/>
        <v>0</v>
      </c>
      <c r="BA82" s="1" t="str">
        <f t="shared" si="20"/>
        <v/>
      </c>
      <c r="BB82" s="1" t="str">
        <f t="shared" si="20"/>
        <v/>
      </c>
      <c r="BC82" s="1" t="str">
        <f t="shared" si="20"/>
        <v/>
      </c>
      <c r="BD82" s="1" t="str">
        <f t="shared" si="20"/>
        <v/>
      </c>
      <c r="BE82" s="1" t="str">
        <f t="shared" si="20"/>
        <v/>
      </c>
      <c r="BF82" s="1" t="str">
        <f t="shared" si="20"/>
        <v/>
      </c>
      <c r="BG82" s="1" t="str">
        <f t="shared" si="20"/>
        <v/>
      </c>
      <c r="BH82" s="1" t="str">
        <f t="shared" si="20"/>
        <v/>
      </c>
      <c r="BI82" s="1" t="str">
        <f t="shared" si="20"/>
        <v/>
      </c>
      <c r="BJ82" s="1" t="str">
        <f t="shared" si="20"/>
        <v/>
      </c>
    </row>
    <row r="83" spans="1:62" x14ac:dyDescent="0.2">
      <c r="A83" s="50"/>
      <c r="B83" s="50">
        <f t="shared" si="8"/>
        <v>53</v>
      </c>
      <c r="C83" s="48"/>
      <c r="D83" s="48"/>
      <c r="E83" s="48"/>
      <c r="F83" s="46">
        <v>53</v>
      </c>
      <c r="G83" s="49">
        <v>18</v>
      </c>
      <c r="H83" s="358"/>
      <c r="I83" s="69"/>
      <c r="J83" s="51"/>
      <c r="K83" s="50"/>
      <c r="L83" s="341" t="str">
        <f t="shared" si="9"/>
        <v/>
      </c>
      <c r="M83" s="46"/>
      <c r="N83" s="274"/>
      <c r="O83" s="48"/>
      <c r="P83" s="274"/>
      <c r="Q83" s="51"/>
      <c r="R83" s="51"/>
      <c r="S83" s="51"/>
      <c r="T83" s="274"/>
      <c r="U83" s="50" t="str">
        <f t="shared" si="10"/>
        <v/>
      </c>
      <c r="V83" s="51">
        <v>1</v>
      </c>
      <c r="W83" s="51" t="str">
        <f t="shared" si="16"/>
        <v>בדוק נתוני הזנה</v>
      </c>
      <c r="X83" s="51">
        <v>1</v>
      </c>
      <c r="Y83" s="51" t="str">
        <f t="shared" si="17"/>
        <v>בדוק נתוני הזנה</v>
      </c>
      <c r="Z83" s="1">
        <f t="shared" si="11"/>
        <v>1</v>
      </c>
      <c r="AA83" s="1">
        <f t="shared" si="12"/>
        <v>0</v>
      </c>
      <c r="AB83" s="376">
        <f t="shared" si="18"/>
        <v>0</v>
      </c>
      <c r="AC83" s="376">
        <f t="shared" si="18"/>
        <v>1</v>
      </c>
      <c r="AD83" s="1">
        <f t="shared" si="22"/>
        <v>1</v>
      </c>
      <c r="AJ83" s="1">
        <f t="shared" si="22"/>
        <v>0</v>
      </c>
      <c r="AK83" s="1">
        <f t="shared" si="22"/>
        <v>0</v>
      </c>
      <c r="AL83" s="1">
        <f t="shared" si="22"/>
        <v>0</v>
      </c>
      <c r="AQ83" s="1">
        <f t="shared" si="21"/>
        <v>0</v>
      </c>
      <c r="BA83" s="1" t="str">
        <f t="shared" si="20"/>
        <v/>
      </c>
      <c r="BB83" s="1" t="str">
        <f t="shared" si="20"/>
        <v/>
      </c>
      <c r="BC83" s="1" t="str">
        <f t="shared" si="20"/>
        <v/>
      </c>
      <c r="BD83" s="1" t="str">
        <f t="shared" si="20"/>
        <v/>
      </c>
      <c r="BE83" s="1" t="str">
        <f t="shared" si="20"/>
        <v/>
      </c>
      <c r="BF83" s="1" t="str">
        <f t="shared" si="20"/>
        <v/>
      </c>
      <c r="BG83" s="1" t="str">
        <f t="shared" si="20"/>
        <v/>
      </c>
      <c r="BH83" s="1" t="str">
        <f t="shared" si="20"/>
        <v/>
      </c>
      <c r="BI83" s="1" t="str">
        <f t="shared" si="20"/>
        <v/>
      </c>
      <c r="BJ83" s="1" t="str">
        <f t="shared" si="20"/>
        <v/>
      </c>
    </row>
    <row r="84" spans="1:62" x14ac:dyDescent="0.2">
      <c r="A84" s="50"/>
      <c r="B84" s="50">
        <f t="shared" si="8"/>
        <v>54</v>
      </c>
      <c r="C84" s="48"/>
      <c r="D84" s="48"/>
      <c r="E84" s="48"/>
      <c r="F84" s="46">
        <v>54</v>
      </c>
      <c r="G84" s="49">
        <v>18</v>
      </c>
      <c r="H84" s="358"/>
      <c r="I84" s="69"/>
      <c r="J84" s="51"/>
      <c r="K84" s="50"/>
      <c r="L84" s="341" t="str">
        <f t="shared" si="9"/>
        <v/>
      </c>
      <c r="M84" s="46"/>
      <c r="N84" s="274"/>
      <c r="O84" s="48"/>
      <c r="P84" s="274"/>
      <c r="Q84" s="51"/>
      <c r="R84" s="51"/>
      <c r="S84" s="51"/>
      <c r="T84" s="274"/>
      <c r="U84" s="50" t="str">
        <f t="shared" si="10"/>
        <v/>
      </c>
      <c r="V84" s="51">
        <v>1</v>
      </c>
      <c r="W84" s="51" t="str">
        <f t="shared" si="16"/>
        <v>בדוק נתוני הזנה</v>
      </c>
      <c r="X84" s="51">
        <v>1</v>
      </c>
      <c r="Y84" s="51" t="str">
        <f t="shared" si="17"/>
        <v>בדוק נתוני הזנה</v>
      </c>
      <c r="Z84" s="1">
        <f t="shared" si="11"/>
        <v>1</v>
      </c>
      <c r="AA84" s="1">
        <f t="shared" si="12"/>
        <v>0</v>
      </c>
      <c r="AB84" s="376">
        <f t="shared" si="18"/>
        <v>0</v>
      </c>
      <c r="AC84" s="376">
        <f t="shared" si="18"/>
        <v>1</v>
      </c>
      <c r="AD84" s="1">
        <f t="shared" si="22"/>
        <v>1</v>
      </c>
      <c r="AJ84" s="1">
        <f t="shared" si="22"/>
        <v>0</v>
      </c>
      <c r="AK84" s="1">
        <f t="shared" si="22"/>
        <v>0</v>
      </c>
      <c r="AL84" s="1">
        <f t="shared" si="22"/>
        <v>0</v>
      </c>
      <c r="AQ84" s="1">
        <f t="shared" si="21"/>
        <v>0</v>
      </c>
      <c r="BA84" s="1" t="str">
        <f t="shared" si="20"/>
        <v/>
      </c>
      <c r="BB84" s="1" t="str">
        <f t="shared" si="20"/>
        <v/>
      </c>
      <c r="BC84" s="1" t="str">
        <f t="shared" si="20"/>
        <v/>
      </c>
      <c r="BD84" s="1" t="str">
        <f t="shared" si="20"/>
        <v/>
      </c>
      <c r="BE84" s="1" t="str">
        <f t="shared" si="20"/>
        <v/>
      </c>
      <c r="BF84" s="1" t="str">
        <f t="shared" si="20"/>
        <v/>
      </c>
      <c r="BG84" s="1" t="str">
        <f t="shared" si="20"/>
        <v/>
      </c>
      <c r="BH84" s="1" t="str">
        <f t="shared" si="20"/>
        <v/>
      </c>
      <c r="BI84" s="1" t="str">
        <f t="shared" si="20"/>
        <v/>
      </c>
      <c r="BJ84" s="1" t="str">
        <f t="shared" si="20"/>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16"/>
        <v/>
      </c>
      <c r="X85" s="51">
        <v>1</v>
      </c>
      <c r="Y85" s="51" t="str">
        <f t="shared" si="17"/>
        <v/>
      </c>
      <c r="Z85" s="1">
        <f t="shared" si="11"/>
        <v>0</v>
      </c>
      <c r="AA85" s="1">
        <f t="shared" si="12"/>
        <v>0</v>
      </c>
      <c r="AB85" s="376" t="str">
        <f t="shared" si="18"/>
        <v/>
      </c>
      <c r="AC85" s="376" t="str">
        <f t="shared" si="18"/>
        <v/>
      </c>
      <c r="AD85" s="1">
        <f t="shared" si="22"/>
        <v>0</v>
      </c>
      <c r="AJ85" s="1">
        <f t="shared" si="22"/>
        <v>0</v>
      </c>
      <c r="AK85" s="1">
        <f t="shared" si="22"/>
        <v>0</v>
      </c>
      <c r="AL85" s="1">
        <f t="shared" si="22"/>
        <v>0</v>
      </c>
      <c r="AQ85" s="1">
        <f t="shared" si="21"/>
        <v>0</v>
      </c>
      <c r="BA85" s="1" t="str">
        <f t="shared" si="20"/>
        <v/>
      </c>
      <c r="BB85" s="1" t="str">
        <f t="shared" si="20"/>
        <v/>
      </c>
      <c r="BC85" s="1" t="str">
        <f t="shared" si="20"/>
        <v/>
      </c>
      <c r="BD85" s="1" t="str">
        <f t="shared" si="20"/>
        <v/>
      </c>
      <c r="BE85" s="1" t="str">
        <f t="shared" si="20"/>
        <v/>
      </c>
      <c r="BF85" s="1" t="str">
        <f t="shared" si="20"/>
        <v/>
      </c>
      <c r="BG85" s="1" t="str">
        <f t="shared" si="20"/>
        <v/>
      </c>
      <c r="BH85" s="1" t="str">
        <f t="shared" si="20"/>
        <v/>
      </c>
      <c r="BI85" s="1" t="str">
        <f t="shared" si="20"/>
        <v/>
      </c>
      <c r="BJ85" s="1" t="str">
        <f t="shared" si="20"/>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16"/>
        <v/>
      </c>
      <c r="X86" s="51">
        <v>1</v>
      </c>
      <c r="Y86" s="51" t="str">
        <f t="shared" si="17"/>
        <v/>
      </c>
      <c r="Z86" s="1">
        <f t="shared" si="11"/>
        <v>0</v>
      </c>
      <c r="AA86" s="1">
        <f t="shared" si="12"/>
        <v>0</v>
      </c>
      <c r="AB86" s="376" t="str">
        <f t="shared" si="18"/>
        <v/>
      </c>
      <c r="AC86" s="376" t="str">
        <f t="shared" si="18"/>
        <v/>
      </c>
      <c r="AD86" s="1">
        <f t="shared" si="22"/>
        <v>0</v>
      </c>
      <c r="AJ86" s="1">
        <f t="shared" si="22"/>
        <v>0</v>
      </c>
      <c r="AK86" s="1">
        <f t="shared" si="22"/>
        <v>0</v>
      </c>
      <c r="AL86" s="1">
        <f t="shared" si="22"/>
        <v>0</v>
      </c>
      <c r="AQ86" s="1">
        <f t="shared" si="21"/>
        <v>0</v>
      </c>
      <c r="BA86" s="1" t="str">
        <f t="shared" si="20"/>
        <v/>
      </c>
      <c r="BB86" s="1" t="str">
        <f t="shared" si="20"/>
        <v/>
      </c>
      <c r="BC86" s="1" t="str">
        <f t="shared" si="20"/>
        <v/>
      </c>
      <c r="BD86" s="1" t="str">
        <f t="shared" si="20"/>
        <v/>
      </c>
      <c r="BE86" s="1" t="str">
        <f t="shared" si="20"/>
        <v/>
      </c>
      <c r="BF86" s="1" t="str">
        <f t="shared" si="20"/>
        <v/>
      </c>
      <c r="BG86" s="1" t="str">
        <f t="shared" si="20"/>
        <v/>
      </c>
      <c r="BH86" s="1" t="str">
        <f t="shared" si="20"/>
        <v/>
      </c>
      <c r="BI86" s="1" t="str">
        <f t="shared" si="20"/>
        <v/>
      </c>
      <c r="BJ86" s="1" t="str">
        <f t="shared" si="20"/>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16"/>
        <v/>
      </c>
      <c r="X87" s="51">
        <v>1</v>
      </c>
      <c r="Y87" s="51" t="str">
        <f t="shared" si="17"/>
        <v/>
      </c>
      <c r="Z87" s="1">
        <f t="shared" si="11"/>
        <v>0</v>
      </c>
      <c r="AA87" s="1">
        <f t="shared" si="12"/>
        <v>0</v>
      </c>
      <c r="AB87" s="376" t="str">
        <f t="shared" si="18"/>
        <v/>
      </c>
      <c r="AC87" s="376" t="str">
        <f t="shared" si="18"/>
        <v/>
      </c>
      <c r="AD87" s="1">
        <f t="shared" si="22"/>
        <v>0</v>
      </c>
      <c r="AJ87" s="1">
        <f t="shared" si="22"/>
        <v>0</v>
      </c>
      <c r="AK87" s="1">
        <f t="shared" si="22"/>
        <v>0</v>
      </c>
      <c r="AL87" s="1">
        <f t="shared" si="22"/>
        <v>0</v>
      </c>
      <c r="AQ87" s="1">
        <f t="shared" si="21"/>
        <v>0</v>
      </c>
      <c r="BA87" s="1" t="str">
        <f t="shared" si="20"/>
        <v/>
      </c>
      <c r="BB87" s="1" t="str">
        <f t="shared" si="20"/>
        <v/>
      </c>
      <c r="BC87" s="1" t="str">
        <f t="shared" si="20"/>
        <v/>
      </c>
      <c r="BD87" s="1" t="str">
        <f t="shared" si="20"/>
        <v/>
      </c>
      <c r="BE87" s="1" t="str">
        <f t="shared" si="20"/>
        <v/>
      </c>
      <c r="BF87" s="1" t="str">
        <f t="shared" si="20"/>
        <v/>
      </c>
      <c r="BG87" s="1" t="str">
        <f t="shared" si="20"/>
        <v/>
      </c>
      <c r="BH87" s="1" t="str">
        <f t="shared" si="20"/>
        <v/>
      </c>
      <c r="BI87" s="1" t="str">
        <f t="shared" si="20"/>
        <v/>
      </c>
      <c r="BJ87" s="1" t="str">
        <f t="shared" si="20"/>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16"/>
        <v/>
      </c>
      <c r="X88" s="51">
        <v>1</v>
      </c>
      <c r="Y88" s="51" t="str">
        <f t="shared" si="17"/>
        <v/>
      </c>
      <c r="Z88" s="1">
        <f t="shared" si="11"/>
        <v>0</v>
      </c>
      <c r="AA88" s="1">
        <f t="shared" si="12"/>
        <v>0</v>
      </c>
      <c r="AB88" s="376" t="str">
        <f t="shared" si="18"/>
        <v/>
      </c>
      <c r="AC88" s="376" t="str">
        <f t="shared" si="18"/>
        <v/>
      </c>
      <c r="AD88" s="1">
        <f t="shared" si="22"/>
        <v>0</v>
      </c>
      <c r="AJ88" s="1">
        <f t="shared" si="22"/>
        <v>0</v>
      </c>
      <c r="AK88" s="1">
        <f t="shared" si="22"/>
        <v>0</v>
      </c>
      <c r="AL88" s="1">
        <f t="shared" si="22"/>
        <v>0</v>
      </c>
      <c r="AQ88" s="1">
        <f t="shared" si="21"/>
        <v>0</v>
      </c>
      <c r="BA88" s="1" t="str">
        <f t="shared" si="20"/>
        <v/>
      </c>
      <c r="BB88" s="1" t="str">
        <f t="shared" si="20"/>
        <v/>
      </c>
      <c r="BC88" s="1" t="str">
        <f t="shared" si="20"/>
        <v/>
      </c>
      <c r="BD88" s="1" t="str">
        <f t="shared" si="20"/>
        <v/>
      </c>
      <c r="BE88" s="1" t="str">
        <f t="shared" si="20"/>
        <v/>
      </c>
      <c r="BF88" s="1" t="str">
        <f t="shared" si="20"/>
        <v/>
      </c>
      <c r="BG88" s="1" t="str">
        <f t="shared" si="20"/>
        <v/>
      </c>
      <c r="BH88" s="1" t="str">
        <f t="shared" si="20"/>
        <v/>
      </c>
      <c r="BI88" s="1" t="str">
        <f t="shared" si="20"/>
        <v/>
      </c>
      <c r="BJ88" s="1" t="str">
        <f t="shared" si="20"/>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16"/>
        <v/>
      </c>
      <c r="X89" s="51">
        <v>1</v>
      </c>
      <c r="Y89" s="51" t="str">
        <f t="shared" si="17"/>
        <v/>
      </c>
      <c r="Z89" s="1">
        <f t="shared" si="11"/>
        <v>0</v>
      </c>
      <c r="AA89" s="1">
        <f t="shared" si="12"/>
        <v>0</v>
      </c>
      <c r="AB89" s="376" t="str">
        <f t="shared" si="18"/>
        <v/>
      </c>
      <c r="AC89" s="376" t="str">
        <f t="shared" si="18"/>
        <v/>
      </c>
      <c r="AD89" s="1">
        <f t="shared" si="22"/>
        <v>0</v>
      </c>
      <c r="AJ89" s="1">
        <f t="shared" si="22"/>
        <v>0</v>
      </c>
      <c r="AK89" s="1">
        <f t="shared" si="22"/>
        <v>0</v>
      </c>
      <c r="AL89" s="1">
        <f t="shared" si="22"/>
        <v>0</v>
      </c>
      <c r="AQ89" s="1">
        <f t="shared" si="21"/>
        <v>0</v>
      </c>
      <c r="BA89" s="1" t="str">
        <f t="shared" si="20"/>
        <v/>
      </c>
      <c r="BB89" s="1" t="str">
        <f t="shared" si="20"/>
        <v/>
      </c>
      <c r="BC89" s="1" t="str">
        <f t="shared" si="20"/>
        <v/>
      </c>
      <c r="BD89" s="1" t="str">
        <f t="shared" si="20"/>
        <v/>
      </c>
      <c r="BE89" s="1" t="str">
        <f t="shared" si="20"/>
        <v/>
      </c>
      <c r="BF89" s="1" t="str">
        <f t="shared" ref="BB89:BJ117" si="23">IF($M89="","",BF$30)</f>
        <v/>
      </c>
      <c r="BG89" s="1" t="str">
        <f t="shared" si="23"/>
        <v/>
      </c>
      <c r="BH89" s="1" t="str">
        <f t="shared" si="23"/>
        <v/>
      </c>
      <c r="BI89" s="1" t="str">
        <f t="shared" si="23"/>
        <v/>
      </c>
      <c r="BJ89" s="1" t="str">
        <f t="shared" si="23"/>
        <v/>
      </c>
    </row>
    <row r="90" spans="1:62" ht="15.75" thickBot="1" x14ac:dyDescent="0.25">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16"/>
        <v/>
      </c>
      <c r="X90" s="51">
        <v>1</v>
      </c>
      <c r="Y90" s="51" t="str">
        <f t="shared" si="17"/>
        <v/>
      </c>
      <c r="Z90" s="1">
        <f t="shared" si="11"/>
        <v>0</v>
      </c>
      <c r="AA90" s="1">
        <f t="shared" si="12"/>
        <v>0</v>
      </c>
      <c r="AB90" s="376" t="str">
        <f t="shared" si="18"/>
        <v/>
      </c>
      <c r="AC90" s="376" t="str">
        <f t="shared" si="18"/>
        <v/>
      </c>
      <c r="AD90" s="1">
        <f t="shared" si="22"/>
        <v>0</v>
      </c>
      <c r="AJ90" s="1">
        <f t="shared" si="22"/>
        <v>0</v>
      </c>
      <c r="AK90" s="1">
        <f t="shared" si="22"/>
        <v>0</v>
      </c>
      <c r="AL90" s="1">
        <f t="shared" si="22"/>
        <v>0</v>
      </c>
      <c r="AQ90" s="1">
        <f t="shared" si="21"/>
        <v>0</v>
      </c>
      <c r="BA90" s="1" t="str">
        <f t="shared" ref="BA90:BA230" si="24">IF($M90="","",BA$30)</f>
        <v/>
      </c>
      <c r="BB90" s="1" t="str">
        <f t="shared" si="23"/>
        <v/>
      </c>
      <c r="BC90" s="1" t="str">
        <f t="shared" si="23"/>
        <v/>
      </c>
      <c r="BD90" s="1" t="str">
        <f t="shared" si="23"/>
        <v/>
      </c>
      <c r="BE90" s="1" t="str">
        <f t="shared" si="23"/>
        <v/>
      </c>
      <c r="BF90" s="1" t="str">
        <f t="shared" si="23"/>
        <v/>
      </c>
      <c r="BG90" s="1" t="str">
        <f t="shared" si="23"/>
        <v/>
      </c>
      <c r="BH90" s="1" t="str">
        <f t="shared" si="23"/>
        <v/>
      </c>
      <c r="BI90" s="1" t="str">
        <f t="shared" si="23"/>
        <v/>
      </c>
      <c r="BJ90" s="1" t="str">
        <f t="shared" si="23"/>
        <v/>
      </c>
    </row>
    <row r="91" spans="1:62" hidden="1"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16"/>
        <v/>
      </c>
      <c r="X91" s="51">
        <v>1</v>
      </c>
      <c r="Y91" s="51" t="str">
        <f t="shared" si="17"/>
        <v/>
      </c>
      <c r="Z91" s="1">
        <f t="shared" si="11"/>
        <v>0</v>
      </c>
      <c r="AA91" s="1">
        <f t="shared" si="12"/>
        <v>0</v>
      </c>
      <c r="AB91" s="376" t="str">
        <f t="shared" si="18"/>
        <v/>
      </c>
      <c r="AC91" s="376" t="str">
        <f t="shared" si="18"/>
        <v/>
      </c>
      <c r="AD91" s="1">
        <f t="shared" si="22"/>
        <v>0</v>
      </c>
      <c r="AJ91" s="1">
        <f t="shared" si="22"/>
        <v>0</v>
      </c>
      <c r="AK91" s="1">
        <f t="shared" si="22"/>
        <v>0</v>
      </c>
      <c r="AL91" s="1">
        <f t="shared" si="22"/>
        <v>0</v>
      </c>
      <c r="AQ91" s="1">
        <f t="shared" si="21"/>
        <v>0</v>
      </c>
      <c r="BA91" s="1" t="str">
        <f t="shared" si="24"/>
        <v/>
      </c>
      <c r="BB91" s="1" t="str">
        <f t="shared" si="23"/>
        <v/>
      </c>
      <c r="BC91" s="1" t="str">
        <f t="shared" si="23"/>
        <v/>
      </c>
      <c r="BD91" s="1" t="str">
        <f t="shared" si="23"/>
        <v/>
      </c>
      <c r="BE91" s="1" t="str">
        <f t="shared" si="23"/>
        <v/>
      </c>
      <c r="BF91" s="1" t="str">
        <f t="shared" si="23"/>
        <v/>
      </c>
      <c r="BG91" s="1" t="str">
        <f t="shared" si="23"/>
        <v/>
      </c>
      <c r="BH91" s="1" t="str">
        <f t="shared" si="23"/>
        <v/>
      </c>
      <c r="BI91" s="1" t="str">
        <f t="shared" si="23"/>
        <v/>
      </c>
      <c r="BJ91" s="1" t="str">
        <f t="shared" si="23"/>
        <v/>
      </c>
    </row>
    <row r="92" spans="1:62" hidden="1"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16"/>
        <v/>
      </c>
      <c r="X92" s="51">
        <v>1</v>
      </c>
      <c r="Y92" s="51" t="str">
        <f t="shared" si="17"/>
        <v/>
      </c>
      <c r="Z92" s="1">
        <f t="shared" si="11"/>
        <v>0</v>
      </c>
      <c r="AA92" s="1">
        <f t="shared" si="12"/>
        <v>0</v>
      </c>
      <c r="AB92" s="376" t="str">
        <f t="shared" si="18"/>
        <v/>
      </c>
      <c r="AC92" s="376" t="str">
        <f t="shared" si="18"/>
        <v/>
      </c>
      <c r="AD92" s="1">
        <f t="shared" si="22"/>
        <v>0</v>
      </c>
      <c r="AJ92" s="1">
        <f t="shared" si="22"/>
        <v>0</v>
      </c>
      <c r="AK92" s="1">
        <f t="shared" si="22"/>
        <v>0</v>
      </c>
      <c r="AL92" s="1">
        <f t="shared" si="22"/>
        <v>0</v>
      </c>
      <c r="AQ92" s="1">
        <f t="shared" si="21"/>
        <v>0</v>
      </c>
      <c r="BA92" s="1" t="str">
        <f t="shared" si="24"/>
        <v/>
      </c>
      <c r="BB92" s="1" t="str">
        <f t="shared" si="23"/>
        <v/>
      </c>
      <c r="BC92" s="1" t="str">
        <f t="shared" si="23"/>
        <v/>
      </c>
      <c r="BD92" s="1" t="str">
        <f t="shared" si="23"/>
        <v/>
      </c>
      <c r="BE92" s="1" t="str">
        <f t="shared" si="23"/>
        <v/>
      </c>
      <c r="BF92" s="1" t="str">
        <f t="shared" si="23"/>
        <v/>
      </c>
      <c r="BG92" s="1" t="str">
        <f t="shared" si="23"/>
        <v/>
      </c>
      <c r="BH92" s="1" t="str">
        <f t="shared" si="23"/>
        <v/>
      </c>
      <c r="BI92" s="1" t="str">
        <f t="shared" si="23"/>
        <v/>
      </c>
      <c r="BJ92" s="1" t="str">
        <f t="shared" si="23"/>
        <v/>
      </c>
    </row>
    <row r="93" spans="1:62" hidden="1"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16"/>
        <v/>
      </c>
      <c r="X93" s="51">
        <v>1</v>
      </c>
      <c r="Y93" s="51" t="str">
        <f t="shared" si="17"/>
        <v/>
      </c>
      <c r="Z93" s="1">
        <f t="shared" si="11"/>
        <v>0</v>
      </c>
      <c r="AA93" s="1">
        <f t="shared" si="12"/>
        <v>0</v>
      </c>
      <c r="AB93" s="376" t="str">
        <f t="shared" si="18"/>
        <v/>
      </c>
      <c r="AC93" s="376" t="str">
        <f t="shared" si="18"/>
        <v/>
      </c>
      <c r="AD93" s="1">
        <f t="shared" si="22"/>
        <v>0</v>
      </c>
      <c r="AJ93" s="1">
        <f t="shared" si="22"/>
        <v>0</v>
      </c>
      <c r="AK93" s="1">
        <f t="shared" si="22"/>
        <v>0</v>
      </c>
      <c r="AL93" s="1">
        <f t="shared" si="22"/>
        <v>0</v>
      </c>
      <c r="AQ93" s="1">
        <f t="shared" si="21"/>
        <v>0</v>
      </c>
      <c r="BA93" s="1" t="str">
        <f t="shared" si="24"/>
        <v/>
      </c>
      <c r="BB93" s="1" t="str">
        <f t="shared" si="23"/>
        <v/>
      </c>
      <c r="BC93" s="1" t="str">
        <f t="shared" si="23"/>
        <v/>
      </c>
      <c r="BD93" s="1" t="str">
        <f t="shared" si="23"/>
        <v/>
      </c>
      <c r="BE93" s="1" t="str">
        <f t="shared" si="23"/>
        <v/>
      </c>
      <c r="BF93" s="1" t="str">
        <f t="shared" si="23"/>
        <v/>
      </c>
      <c r="BG93" s="1" t="str">
        <f t="shared" si="23"/>
        <v/>
      </c>
      <c r="BH93" s="1" t="str">
        <f t="shared" si="23"/>
        <v/>
      </c>
      <c r="BI93" s="1" t="str">
        <f t="shared" si="23"/>
        <v/>
      </c>
      <c r="BJ93" s="1" t="str">
        <f t="shared" si="23"/>
        <v/>
      </c>
    </row>
    <row r="94" spans="1:62" hidden="1"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16"/>
        <v/>
      </c>
      <c r="X94" s="51">
        <v>1</v>
      </c>
      <c r="Y94" s="51" t="str">
        <f t="shared" si="17"/>
        <v/>
      </c>
      <c r="Z94" s="1">
        <f t="shared" si="11"/>
        <v>0</v>
      </c>
      <c r="AA94" s="1">
        <f t="shared" si="12"/>
        <v>0</v>
      </c>
      <c r="AB94" s="376" t="str">
        <f t="shared" si="18"/>
        <v/>
      </c>
      <c r="AC94" s="376" t="str">
        <f t="shared" si="18"/>
        <v/>
      </c>
      <c r="AD94" s="1">
        <f t="shared" si="22"/>
        <v>0</v>
      </c>
      <c r="AJ94" s="1">
        <f t="shared" si="22"/>
        <v>0</v>
      </c>
      <c r="AK94" s="1">
        <f t="shared" si="22"/>
        <v>0</v>
      </c>
      <c r="AL94" s="1">
        <f t="shared" si="22"/>
        <v>0</v>
      </c>
      <c r="AQ94" s="1">
        <f t="shared" si="21"/>
        <v>0</v>
      </c>
      <c r="BA94" s="1" t="str">
        <f t="shared" si="24"/>
        <v/>
      </c>
      <c r="BB94" s="1" t="str">
        <f t="shared" si="23"/>
        <v/>
      </c>
      <c r="BC94" s="1" t="str">
        <f t="shared" si="23"/>
        <v/>
      </c>
      <c r="BD94" s="1" t="str">
        <f t="shared" si="23"/>
        <v/>
      </c>
      <c r="BE94" s="1" t="str">
        <f t="shared" si="23"/>
        <v/>
      </c>
      <c r="BF94" s="1" t="str">
        <f t="shared" si="23"/>
        <v/>
      </c>
      <c r="BG94" s="1" t="str">
        <f t="shared" si="23"/>
        <v/>
      </c>
      <c r="BH94" s="1" t="str">
        <f t="shared" si="23"/>
        <v/>
      </c>
      <c r="BI94" s="1" t="str">
        <f t="shared" si="23"/>
        <v/>
      </c>
      <c r="BJ94" s="1" t="str">
        <f t="shared" si="23"/>
        <v/>
      </c>
    </row>
    <row r="95" spans="1:62" hidden="1"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6" si="25">IF($F95="","",IF($Z95&lt;&gt;1,$AB$1,IFERROR(U95*V95,$AB$1)))</f>
        <v/>
      </c>
      <c r="X95" s="51">
        <v>1</v>
      </c>
      <c r="Y95" s="51" t="str">
        <f t="shared" ref="Y95:Y126" si="26">IF($F95="","",IF($Z95&lt;&gt;1,$AB$1,IFERROR(W95*X95,$AB$1)))</f>
        <v/>
      </c>
      <c r="Z95" s="1">
        <f t="shared" si="11"/>
        <v>0</v>
      </c>
      <c r="AA95" s="1">
        <f t="shared" si="12"/>
        <v>0</v>
      </c>
      <c r="AB95" s="376" t="str">
        <f t="shared" si="18"/>
        <v/>
      </c>
      <c r="AC95" s="376" t="str">
        <f t="shared" si="18"/>
        <v/>
      </c>
      <c r="AD95" s="1">
        <f t="shared" si="22"/>
        <v>0</v>
      </c>
      <c r="AJ95" s="1">
        <f t="shared" si="22"/>
        <v>0</v>
      </c>
      <c r="AK95" s="1">
        <f t="shared" si="22"/>
        <v>0</v>
      </c>
      <c r="AL95" s="1">
        <f t="shared" si="22"/>
        <v>0</v>
      </c>
      <c r="AQ95" s="1">
        <f t="shared" si="21"/>
        <v>0</v>
      </c>
      <c r="BA95" s="1" t="str">
        <f t="shared" si="24"/>
        <v/>
      </c>
      <c r="BB95" s="1" t="str">
        <f t="shared" si="23"/>
        <v/>
      </c>
      <c r="BC95" s="1" t="str">
        <f t="shared" si="23"/>
        <v/>
      </c>
      <c r="BD95" s="1" t="str">
        <f t="shared" si="23"/>
        <v/>
      </c>
      <c r="BE95" s="1" t="str">
        <f t="shared" si="23"/>
        <v/>
      </c>
      <c r="BF95" s="1" t="str">
        <f t="shared" si="23"/>
        <v/>
      </c>
      <c r="BG95" s="1" t="str">
        <f t="shared" si="23"/>
        <v/>
      </c>
      <c r="BH95" s="1" t="str">
        <f t="shared" si="23"/>
        <v/>
      </c>
      <c r="BI95" s="1" t="str">
        <f t="shared" si="23"/>
        <v/>
      </c>
      <c r="BJ95" s="1" t="str">
        <f t="shared" si="23"/>
        <v/>
      </c>
    </row>
    <row r="96" spans="1:62" hidden="1" x14ac:dyDescent="0.2">
      <c r="A96" s="50"/>
      <c r="B96" s="50" t="str">
        <f t="shared" ref="B96:B129" si="27">IF(F96="","",ROW()-30)</f>
        <v/>
      </c>
      <c r="C96" s="48"/>
      <c r="D96" s="48"/>
      <c r="E96" s="48"/>
      <c r="F96" s="46"/>
      <c r="G96" s="49"/>
      <c r="H96" s="358"/>
      <c r="I96" s="69"/>
      <c r="J96" s="51"/>
      <c r="K96" s="50"/>
      <c r="L96" s="341" t="str">
        <f t="shared" ref="L96:L129" si="28">IF(M96="","",ROW()-30)</f>
        <v/>
      </c>
      <c r="M96" s="46"/>
      <c r="N96" s="274"/>
      <c r="O96" s="48"/>
      <c r="P96" s="274"/>
      <c r="Q96" s="51"/>
      <c r="R96" s="51"/>
      <c r="S96" s="51"/>
      <c r="T96" s="274"/>
      <c r="U96" s="50" t="str">
        <f t="shared" ref="U96:U129" si="29">IF(M96="","",IF(AA96=0,$AB$1,1))</f>
        <v/>
      </c>
      <c r="V96" s="51">
        <v>1</v>
      </c>
      <c r="W96" s="51" t="str">
        <f t="shared" si="25"/>
        <v/>
      </c>
      <c r="X96" s="51">
        <v>1</v>
      </c>
      <c r="Y96" s="51" t="str">
        <f t="shared" si="26"/>
        <v/>
      </c>
      <c r="Z96" s="1">
        <f t="shared" ref="Z96:Z129" si="30">IF(SUM(AD96:AH96)=COUNT(AD96:AH96),1,0)</f>
        <v>0</v>
      </c>
      <c r="AA96" s="1">
        <f t="shared" ref="AA96:AA129" si="31">IF(SUM(AJ96:AQ96)=COUNT(AJ96:AQ96),1,0)</f>
        <v>0</v>
      </c>
      <c r="AB96" s="376" t="str">
        <f t="shared" ref="AB96:AC223" si="32">IF(AND($F96="",$M96=""),"",AB$30)</f>
        <v/>
      </c>
      <c r="AC96" s="376" t="str">
        <f t="shared" si="32"/>
        <v/>
      </c>
      <c r="AD96" s="1">
        <f t="shared" si="22"/>
        <v>0</v>
      </c>
      <c r="AJ96" s="1">
        <f t="shared" si="22"/>
        <v>0</v>
      </c>
      <c r="AK96" s="1">
        <f t="shared" si="22"/>
        <v>0</v>
      </c>
      <c r="AL96" s="1">
        <f t="shared" si="22"/>
        <v>0</v>
      </c>
      <c r="AQ96" s="1">
        <f t="shared" si="21"/>
        <v>0</v>
      </c>
      <c r="BA96" s="1" t="str">
        <f t="shared" si="24"/>
        <v/>
      </c>
      <c r="BB96" s="1" t="str">
        <f t="shared" si="23"/>
        <v/>
      </c>
      <c r="BC96" s="1" t="str">
        <f t="shared" si="23"/>
        <v/>
      </c>
      <c r="BD96" s="1" t="str">
        <f t="shared" si="23"/>
        <v/>
      </c>
      <c r="BE96" s="1" t="str">
        <f t="shared" si="23"/>
        <v/>
      </c>
      <c r="BF96" s="1" t="str">
        <f t="shared" si="23"/>
        <v/>
      </c>
      <c r="BG96" s="1" t="str">
        <f t="shared" si="23"/>
        <v/>
      </c>
      <c r="BH96" s="1" t="str">
        <f t="shared" si="23"/>
        <v/>
      </c>
      <c r="BI96" s="1" t="str">
        <f t="shared" si="23"/>
        <v/>
      </c>
      <c r="BJ96" s="1" t="str">
        <f t="shared" si="23"/>
        <v/>
      </c>
    </row>
    <row r="97" spans="1:62" hidden="1" x14ac:dyDescent="0.2">
      <c r="A97" s="50"/>
      <c r="B97" s="50" t="str">
        <f t="shared" si="27"/>
        <v/>
      </c>
      <c r="C97" s="48"/>
      <c r="D97" s="48"/>
      <c r="E97" s="48"/>
      <c r="F97" s="46"/>
      <c r="G97" s="49"/>
      <c r="H97" s="358"/>
      <c r="I97" s="69"/>
      <c r="J97" s="51"/>
      <c r="K97" s="50"/>
      <c r="L97" s="341" t="str">
        <f t="shared" si="28"/>
        <v/>
      </c>
      <c r="M97" s="46"/>
      <c r="N97" s="274"/>
      <c r="O97" s="48"/>
      <c r="P97" s="274"/>
      <c r="Q97" s="51"/>
      <c r="R97" s="51"/>
      <c r="S97" s="51"/>
      <c r="T97" s="274"/>
      <c r="U97" s="50" t="str">
        <f t="shared" si="29"/>
        <v/>
      </c>
      <c r="V97" s="51">
        <v>1</v>
      </c>
      <c r="W97" s="51" t="str">
        <f t="shared" si="25"/>
        <v/>
      </c>
      <c r="X97" s="51">
        <v>1</v>
      </c>
      <c r="Y97" s="51" t="str">
        <f t="shared" si="26"/>
        <v/>
      </c>
      <c r="Z97" s="1">
        <f t="shared" si="30"/>
        <v>0</v>
      </c>
      <c r="AA97" s="1">
        <f t="shared" si="31"/>
        <v>0</v>
      </c>
      <c r="AB97" s="376" t="str">
        <f t="shared" si="32"/>
        <v/>
      </c>
      <c r="AC97" s="376" t="str">
        <f t="shared" si="32"/>
        <v/>
      </c>
      <c r="AD97" s="1">
        <f t="shared" si="22"/>
        <v>0</v>
      </c>
      <c r="AJ97" s="1">
        <f t="shared" si="22"/>
        <v>0</v>
      </c>
      <c r="AK97" s="1">
        <f t="shared" si="22"/>
        <v>0</v>
      </c>
      <c r="AL97" s="1">
        <f t="shared" si="22"/>
        <v>0</v>
      </c>
      <c r="AQ97" s="1">
        <f t="shared" si="21"/>
        <v>0</v>
      </c>
      <c r="BA97" s="1" t="str">
        <f t="shared" si="24"/>
        <v/>
      </c>
      <c r="BB97" s="1" t="str">
        <f t="shared" si="23"/>
        <v/>
      </c>
      <c r="BC97" s="1" t="str">
        <f t="shared" si="23"/>
        <v/>
      </c>
      <c r="BD97" s="1" t="str">
        <f t="shared" si="23"/>
        <v/>
      </c>
      <c r="BE97" s="1" t="str">
        <f t="shared" si="23"/>
        <v/>
      </c>
      <c r="BF97" s="1" t="str">
        <f t="shared" si="23"/>
        <v/>
      </c>
      <c r="BG97" s="1" t="str">
        <f t="shared" si="23"/>
        <v/>
      </c>
      <c r="BH97" s="1" t="str">
        <f t="shared" si="23"/>
        <v/>
      </c>
      <c r="BI97" s="1" t="str">
        <f t="shared" si="23"/>
        <v/>
      </c>
      <c r="BJ97" s="1" t="str">
        <f t="shared" si="23"/>
        <v/>
      </c>
    </row>
    <row r="98" spans="1:62" hidden="1" x14ac:dyDescent="0.2">
      <c r="A98" s="50"/>
      <c r="B98" s="50" t="str">
        <f t="shared" si="27"/>
        <v/>
      </c>
      <c r="C98" s="48"/>
      <c r="D98" s="48"/>
      <c r="E98" s="48"/>
      <c r="F98" s="46"/>
      <c r="G98" s="49"/>
      <c r="H98" s="358"/>
      <c r="I98" s="69"/>
      <c r="J98" s="51"/>
      <c r="K98" s="50"/>
      <c r="L98" s="341" t="str">
        <f t="shared" si="28"/>
        <v/>
      </c>
      <c r="M98" s="46"/>
      <c r="N98" s="274"/>
      <c r="O98" s="48"/>
      <c r="P98" s="274"/>
      <c r="Q98" s="51"/>
      <c r="R98" s="51"/>
      <c r="S98" s="51"/>
      <c r="T98" s="274"/>
      <c r="U98" s="50" t="str">
        <f t="shared" si="29"/>
        <v/>
      </c>
      <c r="V98" s="51">
        <v>1</v>
      </c>
      <c r="W98" s="51" t="str">
        <f t="shared" si="25"/>
        <v/>
      </c>
      <c r="X98" s="51">
        <v>1</v>
      </c>
      <c r="Y98" s="51" t="str">
        <f t="shared" si="26"/>
        <v/>
      </c>
      <c r="Z98" s="1">
        <f t="shared" si="30"/>
        <v>0</v>
      </c>
      <c r="AA98" s="1">
        <f t="shared" si="31"/>
        <v>0</v>
      </c>
      <c r="AB98" s="376" t="str">
        <f t="shared" si="32"/>
        <v/>
      </c>
      <c r="AC98" s="376" t="str">
        <f t="shared" si="32"/>
        <v/>
      </c>
      <c r="AD98" s="1">
        <f t="shared" si="22"/>
        <v>0</v>
      </c>
      <c r="AJ98" s="1">
        <f t="shared" si="22"/>
        <v>0</v>
      </c>
      <c r="AK98" s="1">
        <f t="shared" si="22"/>
        <v>0</v>
      </c>
      <c r="AL98" s="1">
        <f t="shared" si="22"/>
        <v>0</v>
      </c>
      <c r="AQ98" s="1">
        <f t="shared" si="21"/>
        <v>0</v>
      </c>
      <c r="BA98" s="1" t="str">
        <f t="shared" si="24"/>
        <v/>
      </c>
      <c r="BB98" s="1" t="str">
        <f t="shared" si="23"/>
        <v/>
      </c>
      <c r="BC98" s="1" t="str">
        <f t="shared" si="23"/>
        <v/>
      </c>
      <c r="BD98" s="1" t="str">
        <f t="shared" si="23"/>
        <v/>
      </c>
      <c r="BE98" s="1" t="str">
        <f t="shared" si="23"/>
        <v/>
      </c>
      <c r="BF98" s="1" t="str">
        <f t="shared" si="23"/>
        <v/>
      </c>
      <c r="BG98" s="1" t="str">
        <f t="shared" si="23"/>
        <v/>
      </c>
      <c r="BH98" s="1" t="str">
        <f t="shared" si="23"/>
        <v/>
      </c>
      <c r="BI98" s="1" t="str">
        <f t="shared" si="23"/>
        <v/>
      </c>
      <c r="BJ98" s="1" t="str">
        <f t="shared" si="23"/>
        <v/>
      </c>
    </row>
    <row r="99" spans="1:62" hidden="1" x14ac:dyDescent="0.2">
      <c r="A99" s="50"/>
      <c r="B99" s="50" t="str">
        <f t="shared" si="27"/>
        <v/>
      </c>
      <c r="C99" s="48"/>
      <c r="D99" s="48"/>
      <c r="E99" s="48"/>
      <c r="F99" s="46"/>
      <c r="G99" s="49"/>
      <c r="H99" s="358"/>
      <c r="I99" s="69"/>
      <c r="J99" s="51"/>
      <c r="K99" s="50"/>
      <c r="L99" s="341" t="str">
        <f t="shared" si="28"/>
        <v/>
      </c>
      <c r="M99" s="46"/>
      <c r="N99" s="274"/>
      <c r="O99" s="48"/>
      <c r="P99" s="274"/>
      <c r="Q99" s="51"/>
      <c r="R99" s="51"/>
      <c r="S99" s="51"/>
      <c r="T99" s="274"/>
      <c r="U99" s="50" t="str">
        <f t="shared" si="29"/>
        <v/>
      </c>
      <c r="V99" s="51">
        <v>1</v>
      </c>
      <c r="W99" s="51" t="str">
        <f t="shared" si="25"/>
        <v/>
      </c>
      <c r="X99" s="51">
        <v>1</v>
      </c>
      <c r="Y99" s="51" t="str">
        <f t="shared" si="26"/>
        <v/>
      </c>
      <c r="Z99" s="1">
        <f t="shared" si="30"/>
        <v>0</v>
      </c>
      <c r="AA99" s="1">
        <f t="shared" si="31"/>
        <v>0</v>
      </c>
      <c r="AB99" s="376" t="str">
        <f t="shared" si="32"/>
        <v/>
      </c>
      <c r="AC99" s="376" t="str">
        <f t="shared" si="32"/>
        <v/>
      </c>
      <c r="AD99" s="1">
        <f t="shared" si="22"/>
        <v>0</v>
      </c>
      <c r="AJ99" s="1">
        <f t="shared" si="22"/>
        <v>0</v>
      </c>
      <c r="AK99" s="1">
        <f t="shared" si="22"/>
        <v>0</v>
      </c>
      <c r="AL99" s="1">
        <f t="shared" si="22"/>
        <v>0</v>
      </c>
      <c r="AQ99" s="1">
        <f t="shared" si="21"/>
        <v>0</v>
      </c>
      <c r="BA99" s="1" t="str">
        <f t="shared" si="24"/>
        <v/>
      </c>
      <c r="BB99" s="1" t="str">
        <f t="shared" si="23"/>
        <v/>
      </c>
      <c r="BC99" s="1" t="str">
        <f t="shared" si="23"/>
        <v/>
      </c>
      <c r="BD99" s="1" t="str">
        <f t="shared" si="23"/>
        <v/>
      </c>
      <c r="BE99" s="1" t="str">
        <f t="shared" si="23"/>
        <v/>
      </c>
      <c r="BF99" s="1" t="str">
        <f t="shared" si="23"/>
        <v/>
      </c>
      <c r="BG99" s="1" t="str">
        <f t="shared" si="23"/>
        <v/>
      </c>
      <c r="BH99" s="1" t="str">
        <f t="shared" si="23"/>
        <v/>
      </c>
      <c r="BI99" s="1" t="str">
        <f t="shared" si="23"/>
        <v/>
      </c>
      <c r="BJ99" s="1" t="str">
        <f t="shared" si="23"/>
        <v/>
      </c>
    </row>
    <row r="100" spans="1:62" hidden="1" x14ac:dyDescent="0.2">
      <c r="A100" s="50"/>
      <c r="B100" s="50" t="str">
        <f t="shared" si="27"/>
        <v/>
      </c>
      <c r="C100" s="48"/>
      <c r="D100" s="48"/>
      <c r="E100" s="48"/>
      <c r="F100" s="46"/>
      <c r="G100" s="49"/>
      <c r="H100" s="358"/>
      <c r="I100" s="69"/>
      <c r="J100" s="51"/>
      <c r="K100" s="50"/>
      <c r="L100" s="341" t="str">
        <f t="shared" si="28"/>
        <v/>
      </c>
      <c r="M100" s="46"/>
      <c r="N100" s="274"/>
      <c r="O100" s="48"/>
      <c r="P100" s="274"/>
      <c r="Q100" s="51"/>
      <c r="R100" s="51"/>
      <c r="S100" s="51"/>
      <c r="T100" s="274"/>
      <c r="U100" s="50" t="str">
        <f t="shared" si="29"/>
        <v/>
      </c>
      <c r="V100" s="51">
        <v>1</v>
      </c>
      <c r="W100" s="51" t="str">
        <f t="shared" si="25"/>
        <v/>
      </c>
      <c r="X100" s="51">
        <v>1</v>
      </c>
      <c r="Y100" s="51" t="str">
        <f t="shared" si="26"/>
        <v/>
      </c>
      <c r="Z100" s="1">
        <f t="shared" si="30"/>
        <v>0</v>
      </c>
      <c r="AA100" s="1">
        <f t="shared" si="31"/>
        <v>0</v>
      </c>
      <c r="AB100" s="376" t="str">
        <f t="shared" si="32"/>
        <v/>
      </c>
      <c r="AC100" s="376" t="str">
        <f t="shared" si="32"/>
        <v/>
      </c>
      <c r="AD100" s="1">
        <f t="shared" si="22"/>
        <v>0</v>
      </c>
      <c r="AJ100" s="1">
        <f t="shared" si="22"/>
        <v>0</v>
      </c>
      <c r="AK100" s="1">
        <f t="shared" si="22"/>
        <v>0</v>
      </c>
      <c r="AL100" s="1">
        <f t="shared" ref="AL100:AQ129" si="33">IF(O$30="",1,IF(O100="",0,CHOOSE(AL$28,IF(ISNA(MATCH(O100,$AB$30:$AC$30,0)),0,1),IF(IFERROR(O100*1,"bad")="bad",0,1),IF(IFERROR(IF(O100=TRUNC(O100),1,"bad"),"bad")="bad",0,1),IF(AND(IF(IFERROR(O100*1,"bad")="bad",0,1)=1,O100&gt;=0),1,0),IF(AND(IF(IFERROR(IF(O100=TRUNC(O100),1,"bad"),"bad")="bad",0,1)=1,O100&gt;=0),1,0),IF(AND(IF(IFERROR(O100*1,"bad")="bad",0,1)=1,O100&gt;0),1,0),IF(AND(IF(IFERROR(IF(O100=TRUNC(O100),1,"bad"),"bad")="bad",0,1)=1,O100&gt;0),1,0),1,IF(IFERROR(HLOOKUP(O100,$AE$4:$AN$4,1,0),"bad")="bad",0,1))))</f>
        <v>0</v>
      </c>
      <c r="AQ100" s="1">
        <f t="shared" si="21"/>
        <v>0</v>
      </c>
      <c r="BA100" s="1" t="str">
        <f t="shared" si="24"/>
        <v/>
      </c>
      <c r="BB100" s="1" t="str">
        <f t="shared" si="23"/>
        <v/>
      </c>
      <c r="BC100" s="1" t="str">
        <f t="shared" si="23"/>
        <v/>
      </c>
      <c r="BD100" s="1" t="str">
        <f t="shared" si="23"/>
        <v/>
      </c>
      <c r="BE100" s="1" t="str">
        <f t="shared" si="23"/>
        <v/>
      </c>
      <c r="BF100" s="1" t="str">
        <f t="shared" si="23"/>
        <v/>
      </c>
      <c r="BG100" s="1" t="str">
        <f t="shared" si="23"/>
        <v/>
      </c>
      <c r="BH100" s="1" t="str">
        <f t="shared" si="23"/>
        <v/>
      </c>
      <c r="BI100" s="1" t="str">
        <f t="shared" si="23"/>
        <v/>
      </c>
      <c r="BJ100" s="1" t="str">
        <f t="shared" si="23"/>
        <v/>
      </c>
    </row>
    <row r="101" spans="1:62" hidden="1" x14ac:dyDescent="0.2">
      <c r="A101" s="50"/>
      <c r="B101" s="50" t="str">
        <f t="shared" si="27"/>
        <v/>
      </c>
      <c r="C101" s="48"/>
      <c r="D101" s="48"/>
      <c r="E101" s="48"/>
      <c r="F101" s="46"/>
      <c r="G101" s="49"/>
      <c r="H101" s="358"/>
      <c r="I101" s="69"/>
      <c r="J101" s="51"/>
      <c r="K101" s="50"/>
      <c r="L101" s="341" t="str">
        <f t="shared" si="28"/>
        <v/>
      </c>
      <c r="M101" s="46"/>
      <c r="N101" s="274"/>
      <c r="O101" s="48"/>
      <c r="P101" s="274"/>
      <c r="Q101" s="51"/>
      <c r="R101" s="51"/>
      <c r="S101" s="51"/>
      <c r="T101" s="274"/>
      <c r="U101" s="50" t="str">
        <f t="shared" si="29"/>
        <v/>
      </c>
      <c r="V101" s="51">
        <v>1</v>
      </c>
      <c r="W101" s="51" t="str">
        <f t="shared" si="25"/>
        <v/>
      </c>
      <c r="X101" s="51">
        <v>1</v>
      </c>
      <c r="Y101" s="51" t="str">
        <f t="shared" si="26"/>
        <v/>
      </c>
      <c r="Z101" s="1">
        <f t="shared" si="30"/>
        <v>0</v>
      </c>
      <c r="AA101" s="1">
        <f t="shared" si="31"/>
        <v>0</v>
      </c>
      <c r="AB101" s="376" t="str">
        <f t="shared" si="32"/>
        <v/>
      </c>
      <c r="AC101" s="376" t="str">
        <f t="shared" si="32"/>
        <v/>
      </c>
      <c r="AD101" s="1">
        <f t="shared" ref="AD101:AK129" si="34">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4"/>
        <v>0</v>
      </c>
      <c r="AK101" s="1">
        <f t="shared" si="34"/>
        <v>0</v>
      </c>
      <c r="AL101" s="1">
        <f t="shared" si="33"/>
        <v>0</v>
      </c>
      <c r="AQ101" s="1">
        <f t="shared" si="21"/>
        <v>0</v>
      </c>
      <c r="BA101" s="1" t="str">
        <f t="shared" si="24"/>
        <v/>
      </c>
      <c r="BB101" s="1" t="str">
        <f t="shared" si="23"/>
        <v/>
      </c>
      <c r="BC101" s="1" t="str">
        <f t="shared" si="23"/>
        <v/>
      </c>
      <c r="BD101" s="1" t="str">
        <f t="shared" si="23"/>
        <v/>
      </c>
      <c r="BE101" s="1" t="str">
        <f t="shared" si="23"/>
        <v/>
      </c>
      <c r="BF101" s="1" t="str">
        <f t="shared" si="23"/>
        <v/>
      </c>
      <c r="BG101" s="1" t="str">
        <f t="shared" si="23"/>
        <v/>
      </c>
      <c r="BH101" s="1" t="str">
        <f t="shared" si="23"/>
        <v/>
      </c>
      <c r="BI101" s="1" t="str">
        <f t="shared" si="23"/>
        <v/>
      </c>
      <c r="BJ101" s="1" t="str">
        <f t="shared" si="23"/>
        <v/>
      </c>
    </row>
    <row r="102" spans="1:62" hidden="1" x14ac:dyDescent="0.2">
      <c r="A102" s="50"/>
      <c r="B102" s="50" t="str">
        <f t="shared" si="27"/>
        <v/>
      </c>
      <c r="C102" s="48"/>
      <c r="D102" s="48"/>
      <c r="E102" s="48"/>
      <c r="F102" s="46"/>
      <c r="G102" s="49"/>
      <c r="H102" s="358"/>
      <c r="I102" s="69"/>
      <c r="J102" s="51"/>
      <c r="K102" s="50"/>
      <c r="L102" s="341" t="str">
        <f t="shared" si="28"/>
        <v/>
      </c>
      <c r="M102" s="46"/>
      <c r="N102" s="274"/>
      <c r="O102" s="48"/>
      <c r="P102" s="274"/>
      <c r="Q102" s="51"/>
      <c r="R102" s="51"/>
      <c r="S102" s="51"/>
      <c r="T102" s="274"/>
      <c r="U102" s="50" t="str">
        <f t="shared" si="29"/>
        <v/>
      </c>
      <c r="V102" s="51">
        <v>1</v>
      </c>
      <c r="W102" s="51" t="str">
        <f t="shared" si="25"/>
        <v/>
      </c>
      <c r="X102" s="51">
        <v>1</v>
      </c>
      <c r="Y102" s="51" t="str">
        <f t="shared" si="26"/>
        <v/>
      </c>
      <c r="Z102" s="1">
        <f t="shared" si="30"/>
        <v>0</v>
      </c>
      <c r="AA102" s="1">
        <f t="shared" si="31"/>
        <v>0</v>
      </c>
      <c r="AB102" s="376" t="str">
        <f t="shared" si="32"/>
        <v/>
      </c>
      <c r="AC102" s="376" t="str">
        <f t="shared" si="32"/>
        <v/>
      </c>
      <c r="AD102" s="1">
        <f t="shared" si="34"/>
        <v>0</v>
      </c>
      <c r="AJ102" s="1">
        <f t="shared" si="34"/>
        <v>0</v>
      </c>
      <c r="AK102" s="1">
        <f t="shared" si="34"/>
        <v>0</v>
      </c>
      <c r="AL102" s="1">
        <f t="shared" si="33"/>
        <v>0</v>
      </c>
      <c r="AQ102" s="1">
        <f t="shared" si="21"/>
        <v>0</v>
      </c>
      <c r="BA102" s="1" t="str">
        <f t="shared" si="24"/>
        <v/>
      </c>
      <c r="BB102" s="1" t="str">
        <f t="shared" si="23"/>
        <v/>
      </c>
      <c r="BC102" s="1" t="str">
        <f t="shared" si="23"/>
        <v/>
      </c>
      <c r="BD102" s="1" t="str">
        <f t="shared" si="23"/>
        <v/>
      </c>
      <c r="BE102" s="1" t="str">
        <f t="shared" si="23"/>
        <v/>
      </c>
      <c r="BF102" s="1" t="str">
        <f t="shared" si="23"/>
        <v/>
      </c>
      <c r="BG102" s="1" t="str">
        <f t="shared" si="23"/>
        <v/>
      </c>
      <c r="BH102" s="1" t="str">
        <f t="shared" si="23"/>
        <v/>
      </c>
      <c r="BI102" s="1" t="str">
        <f t="shared" si="23"/>
        <v/>
      </c>
      <c r="BJ102" s="1" t="str">
        <f t="shared" si="23"/>
        <v/>
      </c>
    </row>
    <row r="103" spans="1:62" hidden="1" x14ac:dyDescent="0.2">
      <c r="A103" s="50"/>
      <c r="B103" s="50" t="str">
        <f t="shared" si="27"/>
        <v/>
      </c>
      <c r="C103" s="48"/>
      <c r="D103" s="48"/>
      <c r="E103" s="48"/>
      <c r="F103" s="46"/>
      <c r="G103" s="49"/>
      <c r="H103" s="358"/>
      <c r="I103" s="69"/>
      <c r="J103" s="51"/>
      <c r="K103" s="50"/>
      <c r="L103" s="341" t="str">
        <f t="shared" si="28"/>
        <v/>
      </c>
      <c r="M103" s="46"/>
      <c r="N103" s="274"/>
      <c r="O103" s="48"/>
      <c r="P103" s="274"/>
      <c r="Q103" s="51"/>
      <c r="R103" s="51"/>
      <c r="S103" s="51"/>
      <c r="T103" s="274"/>
      <c r="U103" s="50" t="str">
        <f t="shared" si="29"/>
        <v/>
      </c>
      <c r="V103" s="51">
        <v>1</v>
      </c>
      <c r="W103" s="51" t="str">
        <f t="shared" si="25"/>
        <v/>
      </c>
      <c r="X103" s="51">
        <v>1</v>
      </c>
      <c r="Y103" s="51" t="str">
        <f t="shared" si="26"/>
        <v/>
      </c>
      <c r="Z103" s="1">
        <f t="shared" si="30"/>
        <v>0</v>
      </c>
      <c r="AA103" s="1">
        <f t="shared" si="31"/>
        <v>0</v>
      </c>
      <c r="AB103" s="376" t="str">
        <f t="shared" si="32"/>
        <v/>
      </c>
      <c r="AC103" s="376" t="str">
        <f t="shared" si="32"/>
        <v/>
      </c>
      <c r="AD103" s="1">
        <f t="shared" si="34"/>
        <v>0</v>
      </c>
      <c r="AJ103" s="1">
        <f t="shared" si="34"/>
        <v>0</v>
      </c>
      <c r="AK103" s="1">
        <f t="shared" si="34"/>
        <v>0</v>
      </c>
      <c r="AL103" s="1">
        <f t="shared" si="33"/>
        <v>0</v>
      </c>
      <c r="AQ103" s="1">
        <f t="shared" si="21"/>
        <v>0</v>
      </c>
      <c r="BA103" s="1" t="str">
        <f t="shared" si="24"/>
        <v/>
      </c>
      <c r="BB103" s="1" t="str">
        <f t="shared" si="23"/>
        <v/>
      </c>
      <c r="BC103" s="1" t="str">
        <f t="shared" si="23"/>
        <v/>
      </c>
      <c r="BD103" s="1" t="str">
        <f t="shared" si="23"/>
        <v/>
      </c>
      <c r="BE103" s="1" t="str">
        <f t="shared" si="23"/>
        <v/>
      </c>
      <c r="BF103" s="1" t="str">
        <f t="shared" si="23"/>
        <v/>
      </c>
      <c r="BG103" s="1" t="str">
        <f t="shared" si="23"/>
        <v/>
      </c>
      <c r="BH103" s="1" t="str">
        <f t="shared" si="23"/>
        <v/>
      </c>
      <c r="BI103" s="1" t="str">
        <f t="shared" si="23"/>
        <v/>
      </c>
      <c r="BJ103" s="1" t="str">
        <f t="shared" si="23"/>
        <v/>
      </c>
    </row>
    <row r="104" spans="1:62" hidden="1" x14ac:dyDescent="0.2">
      <c r="A104" s="50"/>
      <c r="B104" s="50" t="str">
        <f t="shared" si="27"/>
        <v/>
      </c>
      <c r="C104" s="48"/>
      <c r="D104" s="48"/>
      <c r="E104" s="48"/>
      <c r="F104" s="46"/>
      <c r="G104" s="49"/>
      <c r="H104" s="358"/>
      <c r="I104" s="69"/>
      <c r="J104" s="51"/>
      <c r="K104" s="50"/>
      <c r="L104" s="341" t="str">
        <f t="shared" si="28"/>
        <v/>
      </c>
      <c r="M104" s="46"/>
      <c r="N104" s="274"/>
      <c r="O104" s="48"/>
      <c r="P104" s="274"/>
      <c r="Q104" s="51"/>
      <c r="R104" s="51"/>
      <c r="S104" s="51"/>
      <c r="T104" s="274"/>
      <c r="U104" s="50" t="str">
        <f t="shared" si="29"/>
        <v/>
      </c>
      <c r="V104" s="51">
        <v>1</v>
      </c>
      <c r="W104" s="51" t="str">
        <f t="shared" si="25"/>
        <v/>
      </c>
      <c r="X104" s="51">
        <v>1</v>
      </c>
      <c r="Y104" s="51" t="str">
        <f t="shared" si="26"/>
        <v/>
      </c>
      <c r="Z104" s="1">
        <f t="shared" si="30"/>
        <v>0</v>
      </c>
      <c r="AA104" s="1">
        <f t="shared" si="31"/>
        <v>0</v>
      </c>
      <c r="AB104" s="376" t="str">
        <f t="shared" si="32"/>
        <v/>
      </c>
      <c r="AC104" s="376" t="str">
        <f t="shared" si="32"/>
        <v/>
      </c>
      <c r="AD104" s="1">
        <f t="shared" si="34"/>
        <v>0</v>
      </c>
      <c r="AJ104" s="1">
        <f t="shared" si="34"/>
        <v>0</v>
      </c>
      <c r="AK104" s="1">
        <f t="shared" si="34"/>
        <v>0</v>
      </c>
      <c r="AL104" s="1">
        <f t="shared" si="33"/>
        <v>0</v>
      </c>
      <c r="AQ104" s="1">
        <f t="shared" si="21"/>
        <v>0</v>
      </c>
      <c r="BA104" s="1" t="str">
        <f t="shared" si="24"/>
        <v/>
      </c>
      <c r="BB104" s="1" t="str">
        <f t="shared" si="23"/>
        <v/>
      </c>
      <c r="BC104" s="1" t="str">
        <f t="shared" si="23"/>
        <v/>
      </c>
      <c r="BD104" s="1" t="str">
        <f t="shared" si="23"/>
        <v/>
      </c>
      <c r="BE104" s="1" t="str">
        <f t="shared" si="23"/>
        <v/>
      </c>
      <c r="BF104" s="1" t="str">
        <f t="shared" si="23"/>
        <v/>
      </c>
      <c r="BG104" s="1" t="str">
        <f t="shared" si="23"/>
        <v/>
      </c>
      <c r="BH104" s="1" t="str">
        <f t="shared" si="23"/>
        <v/>
      </c>
      <c r="BI104" s="1" t="str">
        <f t="shared" si="23"/>
        <v/>
      </c>
      <c r="BJ104" s="1" t="str">
        <f t="shared" si="23"/>
        <v/>
      </c>
    </row>
    <row r="105" spans="1:62" hidden="1" x14ac:dyDescent="0.2">
      <c r="A105" s="50"/>
      <c r="B105" s="50" t="str">
        <f t="shared" si="27"/>
        <v/>
      </c>
      <c r="C105" s="48"/>
      <c r="D105" s="48"/>
      <c r="E105" s="48"/>
      <c r="F105" s="46"/>
      <c r="G105" s="49"/>
      <c r="H105" s="358"/>
      <c r="I105" s="69"/>
      <c r="J105" s="51"/>
      <c r="K105" s="50"/>
      <c r="L105" s="341" t="str">
        <f t="shared" si="28"/>
        <v/>
      </c>
      <c r="M105" s="46"/>
      <c r="N105" s="274"/>
      <c r="O105" s="48"/>
      <c r="P105" s="274"/>
      <c r="Q105" s="51"/>
      <c r="R105" s="51"/>
      <c r="S105" s="51"/>
      <c r="T105" s="274"/>
      <c r="U105" s="50" t="str">
        <f t="shared" si="29"/>
        <v/>
      </c>
      <c r="V105" s="51">
        <v>1</v>
      </c>
      <c r="W105" s="51" t="str">
        <f t="shared" si="25"/>
        <v/>
      </c>
      <c r="X105" s="51">
        <v>1</v>
      </c>
      <c r="Y105" s="51" t="str">
        <f t="shared" si="26"/>
        <v/>
      </c>
      <c r="Z105" s="1">
        <f t="shared" si="30"/>
        <v>0</v>
      </c>
      <c r="AA105" s="1">
        <f t="shared" si="31"/>
        <v>0</v>
      </c>
      <c r="AB105" s="376" t="str">
        <f t="shared" si="32"/>
        <v/>
      </c>
      <c r="AC105" s="376" t="str">
        <f t="shared" si="32"/>
        <v/>
      </c>
      <c r="AD105" s="1">
        <f t="shared" si="34"/>
        <v>0</v>
      </c>
      <c r="AJ105" s="1">
        <f t="shared" si="34"/>
        <v>0</v>
      </c>
      <c r="AK105" s="1">
        <f t="shared" si="34"/>
        <v>0</v>
      </c>
      <c r="AL105" s="1">
        <f t="shared" si="33"/>
        <v>0</v>
      </c>
      <c r="AQ105" s="1">
        <f t="shared" si="21"/>
        <v>0</v>
      </c>
      <c r="BA105" s="1" t="str">
        <f t="shared" si="24"/>
        <v/>
      </c>
      <c r="BB105" s="1" t="str">
        <f t="shared" si="23"/>
        <v/>
      </c>
      <c r="BC105" s="1" t="str">
        <f t="shared" si="23"/>
        <v/>
      </c>
      <c r="BD105" s="1" t="str">
        <f t="shared" si="23"/>
        <v/>
      </c>
      <c r="BE105" s="1" t="str">
        <f t="shared" si="23"/>
        <v/>
      </c>
      <c r="BF105" s="1" t="str">
        <f t="shared" si="23"/>
        <v/>
      </c>
      <c r="BG105" s="1" t="str">
        <f t="shared" si="23"/>
        <v/>
      </c>
      <c r="BH105" s="1" t="str">
        <f t="shared" si="23"/>
        <v/>
      </c>
      <c r="BI105" s="1" t="str">
        <f t="shared" si="23"/>
        <v/>
      </c>
      <c r="BJ105" s="1" t="str">
        <f t="shared" si="23"/>
        <v/>
      </c>
    </row>
    <row r="106" spans="1:62" hidden="1" x14ac:dyDescent="0.2">
      <c r="A106" s="50"/>
      <c r="B106" s="50" t="str">
        <f t="shared" si="27"/>
        <v/>
      </c>
      <c r="C106" s="48"/>
      <c r="D106" s="48"/>
      <c r="E106" s="48"/>
      <c r="F106" s="46"/>
      <c r="G106" s="49"/>
      <c r="H106" s="358"/>
      <c r="I106" s="69"/>
      <c r="J106" s="51"/>
      <c r="K106" s="50"/>
      <c r="L106" s="341" t="str">
        <f t="shared" si="28"/>
        <v/>
      </c>
      <c r="M106" s="46"/>
      <c r="N106" s="274"/>
      <c r="O106" s="48"/>
      <c r="P106" s="274"/>
      <c r="Q106" s="51"/>
      <c r="R106" s="51"/>
      <c r="S106" s="51"/>
      <c r="T106" s="274"/>
      <c r="U106" s="50" t="str">
        <f t="shared" si="29"/>
        <v/>
      </c>
      <c r="V106" s="51">
        <v>1</v>
      </c>
      <c r="W106" s="51" t="str">
        <f t="shared" si="25"/>
        <v/>
      </c>
      <c r="X106" s="51">
        <v>1</v>
      </c>
      <c r="Y106" s="51" t="str">
        <f t="shared" si="26"/>
        <v/>
      </c>
      <c r="Z106" s="1">
        <f t="shared" si="30"/>
        <v>0</v>
      </c>
      <c r="AA106" s="1">
        <f t="shared" si="31"/>
        <v>0</v>
      </c>
      <c r="AB106" s="376" t="str">
        <f t="shared" si="32"/>
        <v/>
      </c>
      <c r="AC106" s="376" t="str">
        <f t="shared" si="32"/>
        <v/>
      </c>
      <c r="AD106" s="1">
        <f t="shared" si="34"/>
        <v>0</v>
      </c>
      <c r="AJ106" s="1">
        <f t="shared" si="34"/>
        <v>0</v>
      </c>
      <c r="AK106" s="1">
        <f t="shared" si="34"/>
        <v>0</v>
      </c>
      <c r="AL106" s="1">
        <f t="shared" si="33"/>
        <v>0</v>
      </c>
      <c r="AQ106" s="1">
        <f t="shared" si="21"/>
        <v>0</v>
      </c>
      <c r="BA106" s="1" t="str">
        <f t="shared" si="24"/>
        <v/>
      </c>
      <c r="BB106" s="1" t="str">
        <f t="shared" si="23"/>
        <v/>
      </c>
      <c r="BC106" s="1" t="str">
        <f t="shared" si="23"/>
        <v/>
      </c>
      <c r="BD106" s="1" t="str">
        <f t="shared" si="23"/>
        <v/>
      </c>
      <c r="BE106" s="1" t="str">
        <f t="shared" si="23"/>
        <v/>
      </c>
      <c r="BF106" s="1" t="str">
        <f t="shared" si="23"/>
        <v/>
      </c>
      <c r="BG106" s="1" t="str">
        <f t="shared" si="23"/>
        <v/>
      </c>
      <c r="BH106" s="1" t="str">
        <f t="shared" si="23"/>
        <v/>
      </c>
      <c r="BI106" s="1" t="str">
        <f t="shared" si="23"/>
        <v/>
      </c>
      <c r="BJ106" s="1" t="str">
        <f t="shared" si="23"/>
        <v/>
      </c>
    </row>
    <row r="107" spans="1:62" hidden="1" x14ac:dyDescent="0.2">
      <c r="A107" s="50"/>
      <c r="B107" s="50" t="str">
        <f t="shared" si="27"/>
        <v/>
      </c>
      <c r="C107" s="48"/>
      <c r="D107" s="48"/>
      <c r="E107" s="48"/>
      <c r="F107" s="46"/>
      <c r="G107" s="49"/>
      <c r="H107" s="358"/>
      <c r="I107" s="69"/>
      <c r="J107" s="51"/>
      <c r="K107" s="50"/>
      <c r="L107" s="341" t="str">
        <f t="shared" si="28"/>
        <v/>
      </c>
      <c r="M107" s="46"/>
      <c r="N107" s="274"/>
      <c r="O107" s="48"/>
      <c r="P107" s="274"/>
      <c r="Q107" s="51"/>
      <c r="R107" s="51"/>
      <c r="S107" s="51"/>
      <c r="T107" s="274"/>
      <c r="U107" s="50" t="str">
        <f t="shared" si="29"/>
        <v/>
      </c>
      <c r="V107" s="51">
        <v>1</v>
      </c>
      <c r="W107" s="51" t="str">
        <f t="shared" si="25"/>
        <v/>
      </c>
      <c r="X107" s="51">
        <v>1</v>
      </c>
      <c r="Y107" s="51" t="str">
        <f t="shared" si="26"/>
        <v/>
      </c>
      <c r="Z107" s="1">
        <f t="shared" si="30"/>
        <v>0</v>
      </c>
      <c r="AA107" s="1">
        <f t="shared" si="31"/>
        <v>0</v>
      </c>
      <c r="AB107" s="376" t="str">
        <f t="shared" si="32"/>
        <v/>
      </c>
      <c r="AC107" s="376" t="str">
        <f t="shared" si="32"/>
        <v/>
      </c>
      <c r="AD107" s="1">
        <f t="shared" si="34"/>
        <v>0</v>
      </c>
      <c r="AJ107" s="1">
        <f t="shared" si="34"/>
        <v>0</v>
      </c>
      <c r="AK107" s="1">
        <f t="shared" si="34"/>
        <v>0</v>
      </c>
      <c r="AL107" s="1">
        <f t="shared" si="33"/>
        <v>0</v>
      </c>
      <c r="AQ107" s="1">
        <f t="shared" si="21"/>
        <v>0</v>
      </c>
      <c r="BA107" s="1" t="str">
        <f t="shared" si="24"/>
        <v/>
      </c>
      <c r="BB107" s="1" t="str">
        <f t="shared" si="23"/>
        <v/>
      </c>
      <c r="BC107" s="1" t="str">
        <f t="shared" si="23"/>
        <v/>
      </c>
      <c r="BD107" s="1" t="str">
        <f t="shared" si="23"/>
        <v/>
      </c>
      <c r="BE107" s="1" t="str">
        <f t="shared" si="23"/>
        <v/>
      </c>
      <c r="BF107" s="1" t="str">
        <f t="shared" si="23"/>
        <v/>
      </c>
      <c r="BG107" s="1" t="str">
        <f t="shared" si="23"/>
        <v/>
      </c>
      <c r="BH107" s="1" t="str">
        <f t="shared" si="23"/>
        <v/>
      </c>
      <c r="BI107" s="1" t="str">
        <f t="shared" si="23"/>
        <v/>
      </c>
      <c r="BJ107" s="1" t="str">
        <f t="shared" si="23"/>
        <v/>
      </c>
    </row>
    <row r="108" spans="1:62" hidden="1" x14ac:dyDescent="0.2">
      <c r="A108" s="50"/>
      <c r="B108" s="50" t="str">
        <f t="shared" si="27"/>
        <v/>
      </c>
      <c r="C108" s="48"/>
      <c r="D108" s="48"/>
      <c r="E108" s="48"/>
      <c r="F108" s="46"/>
      <c r="G108" s="49"/>
      <c r="H108" s="358"/>
      <c r="I108" s="69"/>
      <c r="J108" s="51"/>
      <c r="K108" s="50"/>
      <c r="L108" s="341" t="str">
        <f t="shared" si="28"/>
        <v/>
      </c>
      <c r="M108" s="46"/>
      <c r="N108" s="274"/>
      <c r="O108" s="48"/>
      <c r="P108" s="274"/>
      <c r="Q108" s="51"/>
      <c r="R108" s="51"/>
      <c r="S108" s="51"/>
      <c r="T108" s="274"/>
      <c r="U108" s="50" t="str">
        <f t="shared" si="29"/>
        <v/>
      </c>
      <c r="V108" s="51">
        <v>1</v>
      </c>
      <c r="W108" s="51" t="str">
        <f t="shared" si="25"/>
        <v/>
      </c>
      <c r="X108" s="51">
        <v>1</v>
      </c>
      <c r="Y108" s="51" t="str">
        <f t="shared" si="26"/>
        <v/>
      </c>
      <c r="Z108" s="1">
        <f t="shared" si="30"/>
        <v>0</v>
      </c>
      <c r="AA108" s="1">
        <f t="shared" si="31"/>
        <v>0</v>
      </c>
      <c r="AB108" s="376" t="str">
        <f t="shared" si="32"/>
        <v/>
      </c>
      <c r="AC108" s="376" t="str">
        <f t="shared" si="32"/>
        <v/>
      </c>
      <c r="AD108" s="1">
        <f t="shared" si="34"/>
        <v>0</v>
      </c>
      <c r="AJ108" s="1">
        <f t="shared" si="34"/>
        <v>0</v>
      </c>
      <c r="AK108" s="1">
        <f t="shared" si="34"/>
        <v>0</v>
      </c>
      <c r="AL108" s="1">
        <f t="shared" si="33"/>
        <v>0</v>
      </c>
      <c r="AQ108" s="1">
        <f t="shared" si="21"/>
        <v>0</v>
      </c>
      <c r="BA108" s="1" t="str">
        <f t="shared" si="24"/>
        <v/>
      </c>
      <c r="BB108" s="1" t="str">
        <f t="shared" si="23"/>
        <v/>
      </c>
      <c r="BC108" s="1" t="str">
        <f t="shared" si="23"/>
        <v/>
      </c>
      <c r="BD108" s="1" t="str">
        <f t="shared" si="23"/>
        <v/>
      </c>
      <c r="BE108" s="1" t="str">
        <f t="shared" si="23"/>
        <v/>
      </c>
      <c r="BF108" s="1" t="str">
        <f t="shared" si="23"/>
        <v/>
      </c>
      <c r="BG108" s="1" t="str">
        <f t="shared" si="23"/>
        <v/>
      </c>
      <c r="BH108" s="1" t="str">
        <f t="shared" si="23"/>
        <v/>
      </c>
      <c r="BI108" s="1" t="str">
        <f t="shared" si="23"/>
        <v/>
      </c>
      <c r="BJ108" s="1" t="str">
        <f t="shared" si="23"/>
        <v/>
      </c>
    </row>
    <row r="109" spans="1:62" hidden="1" x14ac:dyDescent="0.2">
      <c r="A109" s="50"/>
      <c r="B109" s="50" t="str">
        <f t="shared" si="27"/>
        <v/>
      </c>
      <c r="C109" s="48"/>
      <c r="D109" s="48"/>
      <c r="E109" s="48"/>
      <c r="F109" s="46"/>
      <c r="G109" s="49"/>
      <c r="H109" s="358"/>
      <c r="I109" s="69"/>
      <c r="J109" s="51"/>
      <c r="K109" s="50"/>
      <c r="L109" s="341" t="str">
        <f t="shared" si="28"/>
        <v/>
      </c>
      <c r="M109" s="46"/>
      <c r="N109" s="274"/>
      <c r="O109" s="48"/>
      <c r="P109" s="274"/>
      <c r="Q109" s="51"/>
      <c r="R109" s="51"/>
      <c r="S109" s="51"/>
      <c r="T109" s="274"/>
      <c r="U109" s="50" t="str">
        <f t="shared" si="29"/>
        <v/>
      </c>
      <c r="V109" s="51">
        <v>1</v>
      </c>
      <c r="W109" s="51" t="str">
        <f t="shared" si="25"/>
        <v/>
      </c>
      <c r="X109" s="51">
        <v>1</v>
      </c>
      <c r="Y109" s="51" t="str">
        <f t="shared" si="26"/>
        <v/>
      </c>
      <c r="Z109" s="1">
        <f t="shared" si="30"/>
        <v>0</v>
      </c>
      <c r="AA109" s="1">
        <f t="shared" si="31"/>
        <v>0</v>
      </c>
      <c r="AB109" s="376" t="str">
        <f t="shared" si="32"/>
        <v/>
      </c>
      <c r="AC109" s="376" t="str">
        <f t="shared" si="32"/>
        <v/>
      </c>
      <c r="AD109" s="1">
        <f t="shared" si="34"/>
        <v>0</v>
      </c>
      <c r="AJ109" s="1">
        <f t="shared" si="34"/>
        <v>0</v>
      </c>
      <c r="AK109" s="1">
        <f t="shared" si="34"/>
        <v>0</v>
      </c>
      <c r="AL109" s="1">
        <f t="shared" si="33"/>
        <v>0</v>
      </c>
      <c r="AQ109" s="1">
        <f t="shared" si="21"/>
        <v>0</v>
      </c>
      <c r="BA109" s="1" t="str">
        <f t="shared" si="24"/>
        <v/>
      </c>
      <c r="BB109" s="1" t="str">
        <f t="shared" si="23"/>
        <v/>
      </c>
      <c r="BC109" s="1" t="str">
        <f t="shared" si="23"/>
        <v/>
      </c>
      <c r="BD109" s="1" t="str">
        <f t="shared" si="23"/>
        <v/>
      </c>
      <c r="BE109" s="1" t="str">
        <f t="shared" si="23"/>
        <v/>
      </c>
      <c r="BF109" s="1" t="str">
        <f t="shared" si="23"/>
        <v/>
      </c>
      <c r="BG109" s="1" t="str">
        <f t="shared" si="23"/>
        <v/>
      </c>
      <c r="BH109" s="1" t="str">
        <f t="shared" si="23"/>
        <v/>
      </c>
      <c r="BI109" s="1" t="str">
        <f t="shared" si="23"/>
        <v/>
      </c>
      <c r="BJ109" s="1" t="str">
        <f t="shared" si="23"/>
        <v/>
      </c>
    </row>
    <row r="110" spans="1:62" hidden="1" x14ac:dyDescent="0.2">
      <c r="A110" s="50"/>
      <c r="B110" s="50" t="str">
        <f t="shared" si="27"/>
        <v/>
      </c>
      <c r="C110" s="48"/>
      <c r="D110" s="48"/>
      <c r="E110" s="48"/>
      <c r="F110" s="46"/>
      <c r="G110" s="49"/>
      <c r="H110" s="358"/>
      <c r="I110" s="69"/>
      <c r="J110" s="51"/>
      <c r="K110" s="50"/>
      <c r="L110" s="341" t="str">
        <f t="shared" si="28"/>
        <v/>
      </c>
      <c r="M110" s="46"/>
      <c r="N110" s="274"/>
      <c r="O110" s="48"/>
      <c r="P110" s="274"/>
      <c r="Q110" s="51"/>
      <c r="R110" s="51"/>
      <c r="S110" s="51"/>
      <c r="T110" s="274"/>
      <c r="U110" s="50" t="str">
        <f t="shared" si="29"/>
        <v/>
      </c>
      <c r="V110" s="51">
        <v>1</v>
      </c>
      <c r="W110" s="51" t="str">
        <f t="shared" si="25"/>
        <v/>
      </c>
      <c r="X110" s="51">
        <v>1</v>
      </c>
      <c r="Y110" s="51" t="str">
        <f t="shared" si="26"/>
        <v/>
      </c>
      <c r="Z110" s="1">
        <f t="shared" si="30"/>
        <v>0</v>
      </c>
      <c r="AA110" s="1">
        <f t="shared" si="31"/>
        <v>0</v>
      </c>
      <c r="AB110" s="376" t="str">
        <f t="shared" si="32"/>
        <v/>
      </c>
      <c r="AC110" s="376" t="str">
        <f t="shared" si="32"/>
        <v/>
      </c>
      <c r="AD110" s="1">
        <f t="shared" si="34"/>
        <v>0</v>
      </c>
      <c r="AJ110" s="1">
        <f t="shared" si="34"/>
        <v>0</v>
      </c>
      <c r="AK110" s="1">
        <f t="shared" si="34"/>
        <v>0</v>
      </c>
      <c r="AL110" s="1">
        <f t="shared" si="33"/>
        <v>0</v>
      </c>
      <c r="AQ110" s="1">
        <f t="shared" si="21"/>
        <v>0</v>
      </c>
      <c r="BA110" s="1" t="str">
        <f t="shared" si="24"/>
        <v/>
      </c>
      <c r="BB110" s="1" t="str">
        <f t="shared" si="23"/>
        <v/>
      </c>
      <c r="BC110" s="1" t="str">
        <f t="shared" si="23"/>
        <v/>
      </c>
      <c r="BD110" s="1" t="str">
        <f t="shared" si="23"/>
        <v/>
      </c>
      <c r="BE110" s="1" t="str">
        <f t="shared" si="23"/>
        <v/>
      </c>
      <c r="BF110" s="1" t="str">
        <f t="shared" si="23"/>
        <v/>
      </c>
      <c r="BG110" s="1" t="str">
        <f t="shared" si="23"/>
        <v/>
      </c>
      <c r="BH110" s="1" t="str">
        <f t="shared" si="23"/>
        <v/>
      </c>
      <c r="BI110" s="1" t="str">
        <f t="shared" si="23"/>
        <v/>
      </c>
      <c r="BJ110" s="1" t="str">
        <f t="shared" si="23"/>
        <v/>
      </c>
    </row>
    <row r="111" spans="1:62" hidden="1" x14ac:dyDescent="0.2">
      <c r="A111" s="50"/>
      <c r="B111" s="50" t="str">
        <f t="shared" si="27"/>
        <v/>
      </c>
      <c r="C111" s="48"/>
      <c r="D111" s="48"/>
      <c r="E111" s="48"/>
      <c r="F111" s="46"/>
      <c r="G111" s="49"/>
      <c r="H111" s="358"/>
      <c r="I111" s="69"/>
      <c r="J111" s="51"/>
      <c r="K111" s="50"/>
      <c r="L111" s="341" t="str">
        <f t="shared" si="28"/>
        <v/>
      </c>
      <c r="M111" s="46"/>
      <c r="N111" s="274"/>
      <c r="O111" s="48"/>
      <c r="P111" s="274"/>
      <c r="Q111" s="51"/>
      <c r="R111" s="51"/>
      <c r="S111" s="51"/>
      <c r="T111" s="274"/>
      <c r="U111" s="50" t="str">
        <f t="shared" si="29"/>
        <v/>
      </c>
      <c r="V111" s="51">
        <v>1</v>
      </c>
      <c r="W111" s="51" t="str">
        <f t="shared" si="25"/>
        <v/>
      </c>
      <c r="X111" s="51">
        <v>1</v>
      </c>
      <c r="Y111" s="51" t="str">
        <f t="shared" si="26"/>
        <v/>
      </c>
      <c r="Z111" s="1">
        <f t="shared" si="30"/>
        <v>0</v>
      </c>
      <c r="AA111" s="1">
        <f t="shared" si="31"/>
        <v>0</v>
      </c>
      <c r="AB111" s="376" t="str">
        <f t="shared" si="32"/>
        <v/>
      </c>
      <c r="AC111" s="376" t="str">
        <f t="shared" si="32"/>
        <v/>
      </c>
      <c r="AD111" s="1">
        <f t="shared" si="34"/>
        <v>0</v>
      </c>
      <c r="AJ111" s="1">
        <f t="shared" si="34"/>
        <v>0</v>
      </c>
      <c r="AK111" s="1">
        <f t="shared" si="34"/>
        <v>0</v>
      </c>
      <c r="AL111" s="1">
        <f t="shared" si="33"/>
        <v>0</v>
      </c>
      <c r="AQ111" s="1">
        <f t="shared" si="21"/>
        <v>0</v>
      </c>
      <c r="BA111" s="1" t="str">
        <f t="shared" si="24"/>
        <v/>
      </c>
      <c r="BB111" s="1" t="str">
        <f t="shared" si="23"/>
        <v/>
      </c>
      <c r="BC111" s="1" t="str">
        <f t="shared" si="23"/>
        <v/>
      </c>
      <c r="BD111" s="1" t="str">
        <f t="shared" si="23"/>
        <v/>
      </c>
      <c r="BE111" s="1" t="str">
        <f t="shared" si="23"/>
        <v/>
      </c>
      <c r="BF111" s="1" t="str">
        <f t="shared" si="23"/>
        <v/>
      </c>
      <c r="BG111" s="1" t="str">
        <f t="shared" si="23"/>
        <v/>
      </c>
      <c r="BH111" s="1" t="str">
        <f t="shared" si="23"/>
        <v/>
      </c>
      <c r="BI111" s="1" t="str">
        <f t="shared" si="23"/>
        <v/>
      </c>
      <c r="BJ111" s="1" t="str">
        <f t="shared" si="23"/>
        <v/>
      </c>
    </row>
    <row r="112" spans="1:62" hidden="1" x14ac:dyDescent="0.2">
      <c r="A112" s="50"/>
      <c r="B112" s="50" t="str">
        <f t="shared" si="27"/>
        <v/>
      </c>
      <c r="C112" s="48"/>
      <c r="D112" s="48"/>
      <c r="E112" s="48"/>
      <c r="F112" s="46"/>
      <c r="G112" s="49"/>
      <c r="H112" s="358"/>
      <c r="I112" s="69"/>
      <c r="J112" s="51"/>
      <c r="K112" s="50"/>
      <c r="L112" s="341" t="str">
        <f t="shared" si="28"/>
        <v/>
      </c>
      <c r="M112" s="46"/>
      <c r="N112" s="274"/>
      <c r="O112" s="48"/>
      <c r="P112" s="274"/>
      <c r="Q112" s="51"/>
      <c r="R112" s="51"/>
      <c r="S112" s="51"/>
      <c r="T112" s="274"/>
      <c r="U112" s="50" t="str">
        <f t="shared" si="29"/>
        <v/>
      </c>
      <c r="V112" s="51">
        <v>1</v>
      </c>
      <c r="W112" s="51" t="str">
        <f t="shared" si="25"/>
        <v/>
      </c>
      <c r="X112" s="51">
        <v>1</v>
      </c>
      <c r="Y112" s="51" t="str">
        <f t="shared" si="26"/>
        <v/>
      </c>
      <c r="Z112" s="1">
        <f t="shared" si="30"/>
        <v>0</v>
      </c>
      <c r="AA112" s="1">
        <f t="shared" si="31"/>
        <v>0</v>
      </c>
      <c r="AB112" s="376" t="str">
        <f t="shared" si="32"/>
        <v/>
      </c>
      <c r="AC112" s="376" t="str">
        <f t="shared" si="32"/>
        <v/>
      </c>
      <c r="AD112" s="1">
        <f t="shared" si="34"/>
        <v>0</v>
      </c>
      <c r="AJ112" s="1">
        <f t="shared" si="34"/>
        <v>0</v>
      </c>
      <c r="AK112" s="1">
        <f t="shared" si="34"/>
        <v>0</v>
      </c>
      <c r="AL112" s="1">
        <f t="shared" si="33"/>
        <v>0</v>
      </c>
      <c r="AQ112" s="1">
        <f t="shared" si="33"/>
        <v>0</v>
      </c>
      <c r="BA112" s="1" t="str">
        <f t="shared" si="24"/>
        <v/>
      </c>
      <c r="BB112" s="1" t="str">
        <f t="shared" si="23"/>
        <v/>
      </c>
      <c r="BC112" s="1" t="str">
        <f t="shared" si="23"/>
        <v/>
      </c>
      <c r="BD112" s="1" t="str">
        <f t="shared" si="23"/>
        <v/>
      </c>
      <c r="BE112" s="1" t="str">
        <f t="shared" si="23"/>
        <v/>
      </c>
      <c r="BF112" s="1" t="str">
        <f t="shared" si="23"/>
        <v/>
      </c>
      <c r="BG112" s="1" t="str">
        <f t="shared" si="23"/>
        <v/>
      </c>
      <c r="BH112" s="1" t="str">
        <f t="shared" si="23"/>
        <v/>
      </c>
      <c r="BI112" s="1" t="str">
        <f t="shared" si="23"/>
        <v/>
      </c>
      <c r="BJ112" s="1" t="str">
        <f t="shared" si="23"/>
        <v/>
      </c>
    </row>
    <row r="113" spans="1:62" hidden="1" x14ac:dyDescent="0.2">
      <c r="A113" s="50"/>
      <c r="B113" s="50" t="str">
        <f t="shared" si="27"/>
        <v/>
      </c>
      <c r="C113" s="48"/>
      <c r="D113" s="48"/>
      <c r="E113" s="48"/>
      <c r="F113" s="46"/>
      <c r="G113" s="49"/>
      <c r="H113" s="358"/>
      <c r="I113" s="69"/>
      <c r="J113" s="51"/>
      <c r="K113" s="50"/>
      <c r="L113" s="341" t="str">
        <f t="shared" si="28"/>
        <v/>
      </c>
      <c r="M113" s="46"/>
      <c r="N113" s="274"/>
      <c r="O113" s="48"/>
      <c r="P113" s="274"/>
      <c r="Q113" s="51"/>
      <c r="R113" s="51"/>
      <c r="S113" s="51"/>
      <c r="T113" s="274"/>
      <c r="U113" s="50" t="str">
        <f t="shared" si="29"/>
        <v/>
      </c>
      <c r="V113" s="51">
        <v>1</v>
      </c>
      <c r="W113" s="51" t="str">
        <f t="shared" si="25"/>
        <v/>
      </c>
      <c r="X113" s="51">
        <v>1</v>
      </c>
      <c r="Y113" s="51" t="str">
        <f t="shared" si="26"/>
        <v/>
      </c>
      <c r="Z113" s="1">
        <f t="shared" si="30"/>
        <v>0</v>
      </c>
      <c r="AA113" s="1">
        <f t="shared" si="31"/>
        <v>0</v>
      </c>
      <c r="AB113" s="376" t="str">
        <f t="shared" si="32"/>
        <v/>
      </c>
      <c r="AC113" s="376" t="str">
        <f t="shared" si="32"/>
        <v/>
      </c>
      <c r="AD113" s="1">
        <f t="shared" si="34"/>
        <v>0</v>
      </c>
      <c r="AJ113" s="1">
        <f t="shared" si="34"/>
        <v>0</v>
      </c>
      <c r="AK113" s="1">
        <f t="shared" si="34"/>
        <v>0</v>
      </c>
      <c r="AL113" s="1">
        <f t="shared" si="33"/>
        <v>0</v>
      </c>
      <c r="AQ113" s="1">
        <f t="shared" si="33"/>
        <v>0</v>
      </c>
      <c r="BA113" s="1" t="str">
        <f t="shared" si="24"/>
        <v/>
      </c>
      <c r="BB113" s="1" t="str">
        <f t="shared" si="23"/>
        <v/>
      </c>
      <c r="BC113" s="1" t="str">
        <f t="shared" si="23"/>
        <v/>
      </c>
      <c r="BD113" s="1" t="str">
        <f t="shared" si="23"/>
        <v/>
      </c>
      <c r="BE113" s="1" t="str">
        <f t="shared" si="23"/>
        <v/>
      </c>
      <c r="BF113" s="1" t="str">
        <f t="shared" si="23"/>
        <v/>
      </c>
      <c r="BG113" s="1" t="str">
        <f t="shared" si="23"/>
        <v/>
      </c>
      <c r="BH113" s="1" t="str">
        <f t="shared" si="23"/>
        <v/>
      </c>
      <c r="BI113" s="1" t="str">
        <f t="shared" si="23"/>
        <v/>
      </c>
      <c r="BJ113" s="1" t="str">
        <f t="shared" si="23"/>
        <v/>
      </c>
    </row>
    <row r="114" spans="1:62" hidden="1" x14ac:dyDescent="0.2">
      <c r="A114" s="50"/>
      <c r="B114" s="50" t="str">
        <f t="shared" si="27"/>
        <v/>
      </c>
      <c r="C114" s="48"/>
      <c r="D114" s="48"/>
      <c r="E114" s="48"/>
      <c r="F114" s="46"/>
      <c r="G114" s="49"/>
      <c r="H114" s="358"/>
      <c r="I114" s="69"/>
      <c r="J114" s="51"/>
      <c r="K114" s="50"/>
      <c r="L114" s="341" t="str">
        <f t="shared" si="28"/>
        <v/>
      </c>
      <c r="M114" s="46"/>
      <c r="N114" s="274"/>
      <c r="O114" s="48"/>
      <c r="P114" s="274"/>
      <c r="Q114" s="51"/>
      <c r="R114" s="51"/>
      <c r="S114" s="51"/>
      <c r="T114" s="274"/>
      <c r="U114" s="50" t="str">
        <f t="shared" si="29"/>
        <v/>
      </c>
      <c r="V114" s="51">
        <v>1</v>
      </c>
      <c r="W114" s="51" t="str">
        <f t="shared" si="25"/>
        <v/>
      </c>
      <c r="X114" s="51">
        <v>1</v>
      </c>
      <c r="Y114" s="51" t="str">
        <f t="shared" si="26"/>
        <v/>
      </c>
      <c r="Z114" s="1">
        <f t="shared" si="30"/>
        <v>0</v>
      </c>
      <c r="AA114" s="1">
        <f t="shared" si="31"/>
        <v>0</v>
      </c>
      <c r="AB114" s="376" t="str">
        <f t="shared" si="32"/>
        <v/>
      </c>
      <c r="AC114" s="376" t="str">
        <f t="shared" si="32"/>
        <v/>
      </c>
      <c r="AD114" s="1">
        <f t="shared" si="34"/>
        <v>0</v>
      </c>
      <c r="AJ114" s="1">
        <f t="shared" si="34"/>
        <v>0</v>
      </c>
      <c r="AK114" s="1">
        <f t="shared" si="34"/>
        <v>0</v>
      </c>
      <c r="AL114" s="1">
        <f t="shared" si="33"/>
        <v>0</v>
      </c>
      <c r="AQ114" s="1">
        <f t="shared" si="33"/>
        <v>0</v>
      </c>
      <c r="BA114" s="1" t="str">
        <f t="shared" si="24"/>
        <v/>
      </c>
      <c r="BB114" s="1" t="str">
        <f t="shared" si="23"/>
        <v/>
      </c>
      <c r="BC114" s="1" t="str">
        <f t="shared" si="23"/>
        <v/>
      </c>
      <c r="BD114" s="1" t="str">
        <f t="shared" si="23"/>
        <v/>
      </c>
      <c r="BE114" s="1" t="str">
        <f t="shared" si="23"/>
        <v/>
      </c>
      <c r="BF114" s="1" t="str">
        <f t="shared" si="23"/>
        <v/>
      </c>
      <c r="BG114" s="1" t="str">
        <f t="shared" si="23"/>
        <v/>
      </c>
      <c r="BH114" s="1" t="str">
        <f t="shared" si="23"/>
        <v/>
      </c>
      <c r="BI114" s="1" t="str">
        <f t="shared" si="23"/>
        <v/>
      </c>
      <c r="BJ114" s="1" t="str">
        <f t="shared" si="23"/>
        <v/>
      </c>
    </row>
    <row r="115" spans="1:62" hidden="1" x14ac:dyDescent="0.2">
      <c r="A115" s="50"/>
      <c r="B115" s="50" t="str">
        <f t="shared" si="27"/>
        <v/>
      </c>
      <c r="C115" s="48"/>
      <c r="D115" s="48"/>
      <c r="E115" s="48"/>
      <c r="F115" s="46"/>
      <c r="G115" s="49"/>
      <c r="H115" s="358"/>
      <c r="I115" s="69"/>
      <c r="J115" s="51"/>
      <c r="K115" s="50"/>
      <c r="L115" s="341" t="str">
        <f t="shared" si="28"/>
        <v/>
      </c>
      <c r="M115" s="46"/>
      <c r="N115" s="274"/>
      <c r="O115" s="48"/>
      <c r="P115" s="274"/>
      <c r="Q115" s="51"/>
      <c r="R115" s="51"/>
      <c r="S115" s="51"/>
      <c r="T115" s="274"/>
      <c r="U115" s="50" t="str">
        <f t="shared" si="29"/>
        <v/>
      </c>
      <c r="V115" s="51">
        <v>1</v>
      </c>
      <c r="W115" s="51" t="str">
        <f t="shared" si="25"/>
        <v/>
      </c>
      <c r="X115" s="51">
        <v>1</v>
      </c>
      <c r="Y115" s="51" t="str">
        <f t="shared" si="26"/>
        <v/>
      </c>
      <c r="Z115" s="1">
        <f t="shared" si="30"/>
        <v>0</v>
      </c>
      <c r="AA115" s="1">
        <f t="shared" si="31"/>
        <v>0</v>
      </c>
      <c r="AB115" s="376" t="str">
        <f t="shared" si="32"/>
        <v/>
      </c>
      <c r="AC115" s="376" t="str">
        <f t="shared" si="32"/>
        <v/>
      </c>
      <c r="AD115" s="1">
        <f t="shared" si="34"/>
        <v>0</v>
      </c>
      <c r="AJ115" s="1">
        <f t="shared" si="34"/>
        <v>0</v>
      </c>
      <c r="AK115" s="1">
        <f t="shared" si="34"/>
        <v>0</v>
      </c>
      <c r="AL115" s="1">
        <f t="shared" si="33"/>
        <v>0</v>
      </c>
      <c r="AQ115" s="1">
        <f t="shared" si="33"/>
        <v>0</v>
      </c>
      <c r="BA115" s="1" t="str">
        <f t="shared" si="24"/>
        <v/>
      </c>
      <c r="BB115" s="1" t="str">
        <f t="shared" si="23"/>
        <v/>
      </c>
      <c r="BC115" s="1" t="str">
        <f t="shared" si="23"/>
        <v/>
      </c>
      <c r="BD115" s="1" t="str">
        <f t="shared" si="23"/>
        <v/>
      </c>
      <c r="BE115" s="1" t="str">
        <f t="shared" si="23"/>
        <v/>
      </c>
      <c r="BF115" s="1" t="str">
        <f t="shared" si="23"/>
        <v/>
      </c>
      <c r="BG115" s="1" t="str">
        <f t="shared" si="23"/>
        <v/>
      </c>
      <c r="BH115" s="1" t="str">
        <f t="shared" si="23"/>
        <v/>
      </c>
      <c r="BI115" s="1" t="str">
        <f t="shared" si="23"/>
        <v/>
      </c>
      <c r="BJ115" s="1" t="str">
        <f t="shared" si="23"/>
        <v/>
      </c>
    </row>
    <row r="116" spans="1:62" hidden="1" x14ac:dyDescent="0.2">
      <c r="A116" s="50"/>
      <c r="B116" s="50" t="str">
        <f t="shared" si="27"/>
        <v/>
      </c>
      <c r="C116" s="48"/>
      <c r="D116" s="48"/>
      <c r="E116" s="48"/>
      <c r="F116" s="46"/>
      <c r="G116" s="49"/>
      <c r="H116" s="358"/>
      <c r="I116" s="69"/>
      <c r="J116" s="51"/>
      <c r="K116" s="50"/>
      <c r="L116" s="341" t="str">
        <f t="shared" si="28"/>
        <v/>
      </c>
      <c r="M116" s="46"/>
      <c r="N116" s="274"/>
      <c r="O116" s="48"/>
      <c r="P116" s="274"/>
      <c r="Q116" s="51"/>
      <c r="R116" s="51"/>
      <c r="S116" s="51"/>
      <c r="T116" s="274"/>
      <c r="U116" s="50" t="str">
        <f t="shared" si="29"/>
        <v/>
      </c>
      <c r="V116" s="51">
        <v>1</v>
      </c>
      <c r="W116" s="51" t="str">
        <f t="shared" si="25"/>
        <v/>
      </c>
      <c r="X116" s="51">
        <v>1</v>
      </c>
      <c r="Y116" s="51" t="str">
        <f t="shared" si="26"/>
        <v/>
      </c>
      <c r="Z116" s="1">
        <f t="shared" si="30"/>
        <v>0</v>
      </c>
      <c r="AA116" s="1">
        <f t="shared" si="31"/>
        <v>0</v>
      </c>
      <c r="AB116" s="376" t="str">
        <f t="shared" si="32"/>
        <v/>
      </c>
      <c r="AC116" s="376" t="str">
        <f t="shared" si="32"/>
        <v/>
      </c>
      <c r="AD116" s="1">
        <f t="shared" si="34"/>
        <v>0</v>
      </c>
      <c r="AJ116" s="1">
        <f t="shared" si="34"/>
        <v>0</v>
      </c>
      <c r="AK116" s="1">
        <f t="shared" si="34"/>
        <v>0</v>
      </c>
      <c r="AL116" s="1">
        <f t="shared" si="33"/>
        <v>0</v>
      </c>
      <c r="AQ116" s="1">
        <f t="shared" si="33"/>
        <v>0</v>
      </c>
      <c r="BA116" s="1" t="str">
        <f t="shared" si="24"/>
        <v/>
      </c>
      <c r="BB116" s="1" t="str">
        <f t="shared" si="23"/>
        <v/>
      </c>
      <c r="BC116" s="1" t="str">
        <f t="shared" si="23"/>
        <v/>
      </c>
      <c r="BD116" s="1" t="str">
        <f t="shared" si="23"/>
        <v/>
      </c>
      <c r="BE116" s="1" t="str">
        <f t="shared" si="23"/>
        <v/>
      </c>
      <c r="BF116" s="1" t="str">
        <f t="shared" si="23"/>
        <v/>
      </c>
      <c r="BG116" s="1" t="str">
        <f t="shared" si="23"/>
        <v/>
      </c>
      <c r="BH116" s="1" t="str">
        <f t="shared" si="23"/>
        <v/>
      </c>
      <c r="BI116" s="1" t="str">
        <f t="shared" si="23"/>
        <v/>
      </c>
      <c r="BJ116" s="1" t="str">
        <f t="shared" si="23"/>
        <v/>
      </c>
    </row>
    <row r="117" spans="1:62" hidden="1" x14ac:dyDescent="0.2">
      <c r="A117" s="50"/>
      <c r="B117" s="50" t="str">
        <f t="shared" si="27"/>
        <v/>
      </c>
      <c r="C117" s="48"/>
      <c r="D117" s="48"/>
      <c r="E117" s="48"/>
      <c r="F117" s="46"/>
      <c r="G117" s="49"/>
      <c r="H117" s="358"/>
      <c r="I117" s="69"/>
      <c r="J117" s="51"/>
      <c r="K117" s="50"/>
      <c r="L117" s="341" t="str">
        <f t="shared" si="28"/>
        <v/>
      </c>
      <c r="M117" s="46"/>
      <c r="N117" s="274"/>
      <c r="O117" s="48"/>
      <c r="P117" s="274"/>
      <c r="Q117" s="51"/>
      <c r="R117" s="51"/>
      <c r="S117" s="51"/>
      <c r="T117" s="274"/>
      <c r="U117" s="50" t="str">
        <f t="shared" si="29"/>
        <v/>
      </c>
      <c r="V117" s="51">
        <v>1</v>
      </c>
      <c r="W117" s="51" t="str">
        <f t="shared" si="25"/>
        <v/>
      </c>
      <c r="X117" s="51">
        <v>1</v>
      </c>
      <c r="Y117" s="51" t="str">
        <f t="shared" si="26"/>
        <v/>
      </c>
      <c r="Z117" s="1">
        <f t="shared" si="30"/>
        <v>0</v>
      </c>
      <c r="AA117" s="1">
        <f t="shared" si="31"/>
        <v>0</v>
      </c>
      <c r="AB117" s="376" t="str">
        <f t="shared" si="32"/>
        <v/>
      </c>
      <c r="AC117" s="376" t="str">
        <f t="shared" si="32"/>
        <v/>
      </c>
      <c r="AD117" s="1">
        <f t="shared" si="34"/>
        <v>0</v>
      </c>
      <c r="AJ117" s="1">
        <f t="shared" si="34"/>
        <v>0</v>
      </c>
      <c r="AK117" s="1">
        <f t="shared" si="34"/>
        <v>0</v>
      </c>
      <c r="AL117" s="1">
        <f t="shared" si="33"/>
        <v>0</v>
      </c>
      <c r="AQ117" s="1">
        <f t="shared" si="33"/>
        <v>0</v>
      </c>
      <c r="BA117" s="1" t="str">
        <f t="shared" si="24"/>
        <v/>
      </c>
      <c r="BB117" s="1" t="str">
        <f t="shared" si="23"/>
        <v/>
      </c>
      <c r="BC117" s="1" t="str">
        <f t="shared" si="23"/>
        <v/>
      </c>
      <c r="BD117" s="1" t="str">
        <f t="shared" si="23"/>
        <v/>
      </c>
      <c r="BE117" s="1" t="str">
        <f t="shared" si="23"/>
        <v/>
      </c>
      <c r="BF117" s="1" t="str">
        <f t="shared" si="23"/>
        <v/>
      </c>
      <c r="BG117" s="1" t="str">
        <f t="shared" si="23"/>
        <v/>
      </c>
      <c r="BH117" s="1" t="str">
        <f t="shared" si="23"/>
        <v/>
      </c>
      <c r="BI117" s="1" t="str">
        <f t="shared" ref="BB117:BJ146" si="35">IF($M117="","",BI$30)</f>
        <v/>
      </c>
      <c r="BJ117" s="1" t="str">
        <f t="shared" si="35"/>
        <v/>
      </c>
    </row>
    <row r="118" spans="1:62" hidden="1" x14ac:dyDescent="0.2">
      <c r="A118" s="50"/>
      <c r="B118" s="50" t="str">
        <f t="shared" si="27"/>
        <v/>
      </c>
      <c r="C118" s="48"/>
      <c r="D118" s="48"/>
      <c r="E118" s="48"/>
      <c r="F118" s="46"/>
      <c r="G118" s="49"/>
      <c r="H118" s="358"/>
      <c r="I118" s="69"/>
      <c r="J118" s="51"/>
      <c r="K118" s="50"/>
      <c r="L118" s="341" t="str">
        <f t="shared" si="28"/>
        <v/>
      </c>
      <c r="M118" s="46"/>
      <c r="N118" s="274"/>
      <c r="O118" s="48"/>
      <c r="P118" s="274"/>
      <c r="Q118" s="51"/>
      <c r="R118" s="51"/>
      <c r="S118" s="51"/>
      <c r="T118" s="274"/>
      <c r="U118" s="50" t="str">
        <f t="shared" si="29"/>
        <v/>
      </c>
      <c r="V118" s="51">
        <v>1</v>
      </c>
      <c r="W118" s="51" t="str">
        <f t="shared" si="25"/>
        <v/>
      </c>
      <c r="X118" s="51">
        <v>1</v>
      </c>
      <c r="Y118" s="51" t="str">
        <f t="shared" si="26"/>
        <v/>
      </c>
      <c r="Z118" s="1">
        <f t="shared" si="30"/>
        <v>0</v>
      </c>
      <c r="AA118" s="1">
        <f t="shared" si="31"/>
        <v>0</v>
      </c>
      <c r="AB118" s="376" t="str">
        <f t="shared" si="32"/>
        <v/>
      </c>
      <c r="AC118" s="376" t="str">
        <f t="shared" si="32"/>
        <v/>
      </c>
      <c r="AD118" s="1">
        <f t="shared" si="34"/>
        <v>0</v>
      </c>
      <c r="AJ118" s="1">
        <f t="shared" si="34"/>
        <v>0</v>
      </c>
      <c r="AK118" s="1">
        <f t="shared" si="34"/>
        <v>0</v>
      </c>
      <c r="AL118" s="1">
        <f t="shared" si="33"/>
        <v>0</v>
      </c>
      <c r="AQ118" s="1">
        <f t="shared" si="33"/>
        <v>0</v>
      </c>
      <c r="BA118" s="1" t="str">
        <f t="shared" si="24"/>
        <v/>
      </c>
      <c r="BB118" s="1" t="str">
        <f t="shared" si="35"/>
        <v/>
      </c>
      <c r="BC118" s="1" t="str">
        <f t="shared" si="35"/>
        <v/>
      </c>
      <c r="BD118" s="1" t="str">
        <f t="shared" si="35"/>
        <v/>
      </c>
      <c r="BE118" s="1" t="str">
        <f t="shared" si="35"/>
        <v/>
      </c>
      <c r="BF118" s="1" t="str">
        <f t="shared" si="35"/>
        <v/>
      </c>
      <c r="BG118" s="1" t="str">
        <f t="shared" si="35"/>
        <v/>
      </c>
      <c r="BH118" s="1" t="str">
        <f t="shared" si="35"/>
        <v/>
      </c>
      <c r="BI118" s="1" t="str">
        <f t="shared" si="35"/>
        <v/>
      </c>
      <c r="BJ118" s="1" t="str">
        <f t="shared" si="35"/>
        <v/>
      </c>
    </row>
    <row r="119" spans="1:62" hidden="1" x14ac:dyDescent="0.2">
      <c r="A119" s="50"/>
      <c r="B119" s="50" t="str">
        <f t="shared" si="27"/>
        <v/>
      </c>
      <c r="C119" s="48"/>
      <c r="D119" s="48"/>
      <c r="E119" s="48"/>
      <c r="F119" s="46"/>
      <c r="G119" s="49"/>
      <c r="H119" s="358"/>
      <c r="I119" s="69"/>
      <c r="J119" s="51"/>
      <c r="K119" s="50"/>
      <c r="L119" s="341" t="str">
        <f t="shared" si="28"/>
        <v/>
      </c>
      <c r="M119" s="46"/>
      <c r="N119" s="274"/>
      <c r="O119" s="48"/>
      <c r="P119" s="274"/>
      <c r="Q119" s="51"/>
      <c r="R119" s="51"/>
      <c r="S119" s="51"/>
      <c r="T119" s="274"/>
      <c r="U119" s="50" t="str">
        <f t="shared" si="29"/>
        <v/>
      </c>
      <c r="V119" s="51">
        <v>1</v>
      </c>
      <c r="W119" s="51" t="str">
        <f t="shared" si="25"/>
        <v/>
      </c>
      <c r="X119" s="51">
        <v>1</v>
      </c>
      <c r="Y119" s="51" t="str">
        <f t="shared" si="26"/>
        <v/>
      </c>
      <c r="Z119" s="1">
        <f t="shared" si="30"/>
        <v>0</v>
      </c>
      <c r="AA119" s="1">
        <f t="shared" si="31"/>
        <v>0</v>
      </c>
      <c r="AB119" s="376" t="str">
        <f t="shared" si="32"/>
        <v/>
      </c>
      <c r="AC119" s="376" t="str">
        <f t="shared" si="32"/>
        <v/>
      </c>
      <c r="AD119" s="1">
        <f t="shared" si="34"/>
        <v>0</v>
      </c>
      <c r="AJ119" s="1">
        <f t="shared" si="34"/>
        <v>0</v>
      </c>
      <c r="AK119" s="1">
        <f t="shared" si="34"/>
        <v>0</v>
      </c>
      <c r="AL119" s="1">
        <f t="shared" si="33"/>
        <v>0</v>
      </c>
      <c r="AQ119" s="1">
        <f t="shared" si="33"/>
        <v>0</v>
      </c>
      <c r="BA119" s="1" t="str">
        <f t="shared" si="24"/>
        <v/>
      </c>
      <c r="BB119" s="1" t="str">
        <f t="shared" si="35"/>
        <v/>
      </c>
      <c r="BC119" s="1" t="str">
        <f t="shared" si="35"/>
        <v/>
      </c>
      <c r="BD119" s="1" t="str">
        <f t="shared" si="35"/>
        <v/>
      </c>
      <c r="BE119" s="1" t="str">
        <f t="shared" si="35"/>
        <v/>
      </c>
      <c r="BF119" s="1" t="str">
        <f t="shared" si="35"/>
        <v/>
      </c>
      <c r="BG119" s="1" t="str">
        <f t="shared" si="35"/>
        <v/>
      </c>
      <c r="BH119" s="1" t="str">
        <f t="shared" si="35"/>
        <v/>
      </c>
      <c r="BI119" s="1" t="str">
        <f t="shared" si="35"/>
        <v/>
      </c>
      <c r="BJ119" s="1" t="str">
        <f t="shared" si="35"/>
        <v/>
      </c>
    </row>
    <row r="120" spans="1:62" hidden="1" x14ac:dyDescent="0.2">
      <c r="A120" s="50"/>
      <c r="B120" s="50" t="str">
        <f t="shared" si="27"/>
        <v/>
      </c>
      <c r="C120" s="48"/>
      <c r="D120" s="48"/>
      <c r="E120" s="48"/>
      <c r="F120" s="46"/>
      <c r="G120" s="49"/>
      <c r="H120" s="358"/>
      <c r="I120" s="69"/>
      <c r="J120" s="51"/>
      <c r="K120" s="50"/>
      <c r="L120" s="341" t="str">
        <f t="shared" si="28"/>
        <v/>
      </c>
      <c r="M120" s="46"/>
      <c r="N120" s="274"/>
      <c r="O120" s="48"/>
      <c r="P120" s="274"/>
      <c r="Q120" s="51"/>
      <c r="R120" s="51"/>
      <c r="S120" s="51"/>
      <c r="T120" s="274"/>
      <c r="U120" s="50" t="str">
        <f t="shared" si="29"/>
        <v/>
      </c>
      <c r="V120" s="51">
        <v>1</v>
      </c>
      <c r="W120" s="51" t="str">
        <f t="shared" si="25"/>
        <v/>
      </c>
      <c r="X120" s="51">
        <v>1</v>
      </c>
      <c r="Y120" s="51" t="str">
        <f t="shared" si="26"/>
        <v/>
      </c>
      <c r="Z120" s="1">
        <f t="shared" si="30"/>
        <v>0</v>
      </c>
      <c r="AA120" s="1">
        <f t="shared" si="31"/>
        <v>0</v>
      </c>
      <c r="AB120" s="376" t="str">
        <f t="shared" si="32"/>
        <v/>
      </c>
      <c r="AC120" s="376" t="str">
        <f t="shared" si="32"/>
        <v/>
      </c>
      <c r="AD120" s="1">
        <f t="shared" si="34"/>
        <v>0</v>
      </c>
      <c r="AJ120" s="1">
        <f t="shared" si="34"/>
        <v>0</v>
      </c>
      <c r="AK120" s="1">
        <f t="shared" si="34"/>
        <v>0</v>
      </c>
      <c r="AL120" s="1">
        <f t="shared" si="33"/>
        <v>0</v>
      </c>
      <c r="AQ120" s="1">
        <f t="shared" si="33"/>
        <v>0</v>
      </c>
      <c r="BA120" s="1" t="str">
        <f t="shared" si="24"/>
        <v/>
      </c>
      <c r="BB120" s="1" t="str">
        <f t="shared" si="35"/>
        <v/>
      </c>
      <c r="BC120" s="1" t="str">
        <f t="shared" si="35"/>
        <v/>
      </c>
      <c r="BD120" s="1" t="str">
        <f t="shared" si="35"/>
        <v/>
      </c>
      <c r="BE120" s="1" t="str">
        <f t="shared" si="35"/>
        <v/>
      </c>
      <c r="BF120" s="1" t="str">
        <f t="shared" si="35"/>
        <v/>
      </c>
      <c r="BG120" s="1" t="str">
        <f t="shared" si="35"/>
        <v/>
      </c>
      <c r="BH120" s="1" t="str">
        <f t="shared" si="35"/>
        <v/>
      </c>
      <c r="BI120" s="1" t="str">
        <f t="shared" si="35"/>
        <v/>
      </c>
      <c r="BJ120" s="1" t="str">
        <f t="shared" si="35"/>
        <v/>
      </c>
    </row>
    <row r="121" spans="1:62" hidden="1" x14ac:dyDescent="0.2">
      <c r="A121" s="50"/>
      <c r="B121" s="50" t="str">
        <f t="shared" si="27"/>
        <v/>
      </c>
      <c r="C121" s="48"/>
      <c r="D121" s="48"/>
      <c r="E121" s="48"/>
      <c r="F121" s="46"/>
      <c r="G121" s="49"/>
      <c r="H121" s="358"/>
      <c r="I121" s="69"/>
      <c r="J121" s="51"/>
      <c r="K121" s="50"/>
      <c r="L121" s="341" t="str">
        <f t="shared" si="28"/>
        <v/>
      </c>
      <c r="M121" s="46"/>
      <c r="N121" s="274"/>
      <c r="O121" s="48"/>
      <c r="P121" s="274"/>
      <c r="Q121" s="51"/>
      <c r="R121" s="51"/>
      <c r="S121" s="51"/>
      <c r="T121" s="274"/>
      <c r="U121" s="50" t="str">
        <f t="shared" si="29"/>
        <v/>
      </c>
      <c r="V121" s="51">
        <v>1</v>
      </c>
      <c r="W121" s="51" t="str">
        <f t="shared" si="25"/>
        <v/>
      </c>
      <c r="X121" s="51">
        <v>1</v>
      </c>
      <c r="Y121" s="51" t="str">
        <f t="shared" si="26"/>
        <v/>
      </c>
      <c r="Z121" s="1">
        <f t="shared" si="30"/>
        <v>0</v>
      </c>
      <c r="AA121" s="1">
        <f t="shared" si="31"/>
        <v>0</v>
      </c>
      <c r="AB121" s="376" t="str">
        <f t="shared" si="32"/>
        <v/>
      </c>
      <c r="AC121" s="376" t="str">
        <f t="shared" si="32"/>
        <v/>
      </c>
      <c r="AD121" s="1">
        <f t="shared" si="34"/>
        <v>0</v>
      </c>
      <c r="AJ121" s="1">
        <f t="shared" si="34"/>
        <v>0</v>
      </c>
      <c r="AK121" s="1">
        <f t="shared" si="34"/>
        <v>0</v>
      </c>
      <c r="AL121" s="1">
        <f t="shared" si="33"/>
        <v>0</v>
      </c>
      <c r="AQ121" s="1">
        <f t="shared" si="33"/>
        <v>0</v>
      </c>
      <c r="BA121" s="1" t="str">
        <f t="shared" si="24"/>
        <v/>
      </c>
      <c r="BB121" s="1" t="str">
        <f t="shared" si="35"/>
        <v/>
      </c>
      <c r="BC121" s="1" t="str">
        <f t="shared" si="35"/>
        <v/>
      </c>
      <c r="BD121" s="1" t="str">
        <f t="shared" si="35"/>
        <v/>
      </c>
      <c r="BE121" s="1" t="str">
        <f t="shared" si="35"/>
        <v/>
      </c>
      <c r="BF121" s="1" t="str">
        <f t="shared" si="35"/>
        <v/>
      </c>
      <c r="BG121" s="1" t="str">
        <f t="shared" si="35"/>
        <v/>
      </c>
      <c r="BH121" s="1" t="str">
        <f t="shared" si="35"/>
        <v/>
      </c>
      <c r="BI121" s="1" t="str">
        <f t="shared" si="35"/>
        <v/>
      </c>
      <c r="BJ121" s="1" t="str">
        <f t="shared" si="35"/>
        <v/>
      </c>
    </row>
    <row r="122" spans="1:62" hidden="1" x14ac:dyDescent="0.2">
      <c r="A122" s="50"/>
      <c r="B122" s="50" t="str">
        <f t="shared" si="27"/>
        <v/>
      </c>
      <c r="C122" s="48"/>
      <c r="D122" s="48"/>
      <c r="E122" s="48"/>
      <c r="F122" s="46"/>
      <c r="G122" s="49"/>
      <c r="H122" s="358"/>
      <c r="I122" s="69"/>
      <c r="J122" s="51"/>
      <c r="K122" s="50"/>
      <c r="L122" s="341" t="str">
        <f t="shared" si="28"/>
        <v/>
      </c>
      <c r="M122" s="46"/>
      <c r="N122" s="274"/>
      <c r="O122" s="48"/>
      <c r="P122" s="274"/>
      <c r="Q122" s="51"/>
      <c r="R122" s="51"/>
      <c r="S122" s="51"/>
      <c r="T122" s="274"/>
      <c r="U122" s="50" t="str">
        <f t="shared" si="29"/>
        <v/>
      </c>
      <c r="V122" s="51">
        <v>1</v>
      </c>
      <c r="W122" s="51" t="str">
        <f t="shared" si="25"/>
        <v/>
      </c>
      <c r="X122" s="51">
        <v>1</v>
      </c>
      <c r="Y122" s="51" t="str">
        <f t="shared" si="26"/>
        <v/>
      </c>
      <c r="Z122" s="1">
        <f t="shared" si="30"/>
        <v>0</v>
      </c>
      <c r="AA122" s="1">
        <f t="shared" si="31"/>
        <v>0</v>
      </c>
      <c r="AB122" s="376" t="str">
        <f t="shared" si="32"/>
        <v/>
      </c>
      <c r="AC122" s="376" t="str">
        <f t="shared" si="32"/>
        <v/>
      </c>
      <c r="AD122" s="1">
        <f t="shared" si="34"/>
        <v>0</v>
      </c>
      <c r="AJ122" s="1">
        <f t="shared" si="34"/>
        <v>0</v>
      </c>
      <c r="AK122" s="1">
        <f t="shared" si="34"/>
        <v>0</v>
      </c>
      <c r="AL122" s="1">
        <f t="shared" si="33"/>
        <v>0</v>
      </c>
      <c r="AQ122" s="1">
        <f t="shared" si="33"/>
        <v>0</v>
      </c>
      <c r="BA122" s="1" t="str">
        <f t="shared" si="24"/>
        <v/>
      </c>
      <c r="BB122" s="1" t="str">
        <f t="shared" si="35"/>
        <v/>
      </c>
      <c r="BC122" s="1" t="str">
        <f t="shared" si="35"/>
        <v/>
      </c>
      <c r="BD122" s="1" t="str">
        <f t="shared" si="35"/>
        <v/>
      </c>
      <c r="BE122" s="1" t="str">
        <f t="shared" si="35"/>
        <v/>
      </c>
      <c r="BF122" s="1" t="str">
        <f t="shared" si="35"/>
        <v/>
      </c>
      <c r="BG122" s="1" t="str">
        <f t="shared" si="35"/>
        <v/>
      </c>
      <c r="BH122" s="1" t="str">
        <f t="shared" si="35"/>
        <v/>
      </c>
      <c r="BI122" s="1" t="str">
        <f t="shared" si="35"/>
        <v/>
      </c>
      <c r="BJ122" s="1" t="str">
        <f t="shared" si="35"/>
        <v/>
      </c>
    </row>
    <row r="123" spans="1:62" hidden="1" x14ac:dyDescent="0.2">
      <c r="A123" s="50"/>
      <c r="B123" s="50" t="str">
        <f t="shared" si="27"/>
        <v/>
      </c>
      <c r="C123" s="48"/>
      <c r="D123" s="48"/>
      <c r="E123" s="48"/>
      <c r="F123" s="46"/>
      <c r="G123" s="49"/>
      <c r="H123" s="358"/>
      <c r="I123" s="69"/>
      <c r="J123" s="51"/>
      <c r="K123" s="50"/>
      <c r="L123" s="341" t="str">
        <f t="shared" si="28"/>
        <v/>
      </c>
      <c r="M123" s="46"/>
      <c r="N123" s="274"/>
      <c r="O123" s="48"/>
      <c r="P123" s="274"/>
      <c r="Q123" s="51"/>
      <c r="R123" s="51"/>
      <c r="S123" s="51"/>
      <c r="T123" s="274"/>
      <c r="U123" s="50" t="str">
        <f t="shared" si="29"/>
        <v/>
      </c>
      <c r="V123" s="51">
        <v>1</v>
      </c>
      <c r="W123" s="51" t="str">
        <f t="shared" si="25"/>
        <v/>
      </c>
      <c r="X123" s="51">
        <v>1</v>
      </c>
      <c r="Y123" s="51" t="str">
        <f t="shared" si="26"/>
        <v/>
      </c>
      <c r="Z123" s="1">
        <f t="shared" si="30"/>
        <v>0</v>
      </c>
      <c r="AA123" s="1">
        <f t="shared" si="31"/>
        <v>0</v>
      </c>
      <c r="AB123" s="376" t="str">
        <f t="shared" si="32"/>
        <v/>
      </c>
      <c r="AC123" s="376" t="str">
        <f t="shared" si="32"/>
        <v/>
      </c>
      <c r="AD123" s="1">
        <f t="shared" si="34"/>
        <v>0</v>
      </c>
      <c r="AJ123" s="1">
        <f t="shared" si="34"/>
        <v>0</v>
      </c>
      <c r="AK123" s="1">
        <f t="shared" si="34"/>
        <v>0</v>
      </c>
      <c r="AL123" s="1">
        <f t="shared" si="33"/>
        <v>0</v>
      </c>
      <c r="AQ123" s="1">
        <f t="shared" si="33"/>
        <v>0</v>
      </c>
      <c r="BA123" s="1" t="str">
        <f t="shared" si="24"/>
        <v/>
      </c>
      <c r="BB123" s="1" t="str">
        <f t="shared" si="35"/>
        <v/>
      </c>
      <c r="BC123" s="1" t="str">
        <f t="shared" si="35"/>
        <v/>
      </c>
      <c r="BD123" s="1" t="str">
        <f t="shared" si="35"/>
        <v/>
      </c>
      <c r="BE123" s="1" t="str">
        <f t="shared" si="35"/>
        <v/>
      </c>
      <c r="BF123" s="1" t="str">
        <f t="shared" si="35"/>
        <v/>
      </c>
      <c r="BG123" s="1" t="str">
        <f t="shared" si="35"/>
        <v/>
      </c>
      <c r="BH123" s="1" t="str">
        <f t="shared" si="35"/>
        <v/>
      </c>
      <c r="BI123" s="1" t="str">
        <f t="shared" si="35"/>
        <v/>
      </c>
      <c r="BJ123" s="1" t="str">
        <f t="shared" si="35"/>
        <v/>
      </c>
    </row>
    <row r="124" spans="1:62" hidden="1" x14ac:dyDescent="0.2">
      <c r="A124" s="50"/>
      <c r="B124" s="50" t="str">
        <f t="shared" si="27"/>
        <v/>
      </c>
      <c r="C124" s="48"/>
      <c r="D124" s="48"/>
      <c r="E124" s="48"/>
      <c r="F124" s="46"/>
      <c r="G124" s="49"/>
      <c r="H124" s="358"/>
      <c r="I124" s="69"/>
      <c r="J124" s="51"/>
      <c r="K124" s="50"/>
      <c r="L124" s="341" t="str">
        <f t="shared" si="28"/>
        <v/>
      </c>
      <c r="M124" s="46"/>
      <c r="N124" s="274"/>
      <c r="O124" s="48"/>
      <c r="P124" s="274"/>
      <c r="Q124" s="51"/>
      <c r="R124" s="51"/>
      <c r="S124" s="51"/>
      <c r="T124" s="274"/>
      <c r="U124" s="50" t="str">
        <f t="shared" si="29"/>
        <v/>
      </c>
      <c r="V124" s="51">
        <v>1</v>
      </c>
      <c r="W124" s="51" t="str">
        <f t="shared" si="25"/>
        <v/>
      </c>
      <c r="X124" s="51">
        <v>1</v>
      </c>
      <c r="Y124" s="51" t="str">
        <f t="shared" si="26"/>
        <v/>
      </c>
      <c r="Z124" s="1">
        <f t="shared" si="30"/>
        <v>0</v>
      </c>
      <c r="AA124" s="1">
        <f t="shared" si="31"/>
        <v>0</v>
      </c>
      <c r="AB124" s="376" t="str">
        <f t="shared" si="32"/>
        <v/>
      </c>
      <c r="AC124" s="376" t="str">
        <f t="shared" si="32"/>
        <v/>
      </c>
      <c r="AD124" s="1">
        <f t="shared" si="34"/>
        <v>0</v>
      </c>
      <c r="AJ124" s="1">
        <f t="shared" si="34"/>
        <v>0</v>
      </c>
      <c r="AK124" s="1">
        <f t="shared" si="34"/>
        <v>0</v>
      </c>
      <c r="AL124" s="1">
        <f t="shared" si="33"/>
        <v>0</v>
      </c>
      <c r="AQ124" s="1">
        <f t="shared" si="33"/>
        <v>0</v>
      </c>
      <c r="BA124" s="1" t="str">
        <f t="shared" si="24"/>
        <v/>
      </c>
      <c r="BB124" s="1" t="str">
        <f t="shared" si="35"/>
        <v/>
      </c>
      <c r="BC124" s="1" t="str">
        <f t="shared" si="35"/>
        <v/>
      </c>
      <c r="BD124" s="1" t="str">
        <f t="shared" si="35"/>
        <v/>
      </c>
      <c r="BE124" s="1" t="str">
        <f t="shared" si="35"/>
        <v/>
      </c>
      <c r="BF124" s="1" t="str">
        <f t="shared" si="35"/>
        <v/>
      </c>
      <c r="BG124" s="1" t="str">
        <f t="shared" si="35"/>
        <v/>
      </c>
      <c r="BH124" s="1" t="str">
        <f t="shared" si="35"/>
        <v/>
      </c>
      <c r="BI124" s="1" t="str">
        <f t="shared" si="35"/>
        <v/>
      </c>
      <c r="BJ124" s="1" t="str">
        <f t="shared" si="35"/>
        <v/>
      </c>
    </row>
    <row r="125" spans="1:62" hidden="1" x14ac:dyDescent="0.2">
      <c r="A125" s="50"/>
      <c r="B125" s="50" t="str">
        <f t="shared" si="27"/>
        <v/>
      </c>
      <c r="C125" s="48"/>
      <c r="D125" s="48"/>
      <c r="E125" s="48"/>
      <c r="F125" s="46"/>
      <c r="G125" s="49"/>
      <c r="H125" s="358"/>
      <c r="I125" s="69"/>
      <c r="J125" s="51"/>
      <c r="K125" s="50"/>
      <c r="L125" s="341" t="str">
        <f t="shared" si="28"/>
        <v/>
      </c>
      <c r="M125" s="46"/>
      <c r="N125" s="274"/>
      <c r="O125" s="48"/>
      <c r="P125" s="274"/>
      <c r="Q125" s="51"/>
      <c r="R125" s="51"/>
      <c r="S125" s="51"/>
      <c r="T125" s="274"/>
      <c r="U125" s="50" t="str">
        <f t="shared" si="29"/>
        <v/>
      </c>
      <c r="V125" s="51">
        <v>1</v>
      </c>
      <c r="W125" s="51" t="str">
        <f t="shared" si="25"/>
        <v/>
      </c>
      <c r="X125" s="51">
        <v>1</v>
      </c>
      <c r="Y125" s="51" t="str">
        <f t="shared" si="26"/>
        <v/>
      </c>
      <c r="Z125" s="1">
        <f t="shared" si="30"/>
        <v>0</v>
      </c>
      <c r="AA125" s="1">
        <f t="shared" si="31"/>
        <v>0</v>
      </c>
      <c r="AB125" s="376" t="str">
        <f t="shared" si="32"/>
        <v/>
      </c>
      <c r="AC125" s="376" t="str">
        <f t="shared" si="32"/>
        <v/>
      </c>
      <c r="AD125" s="1">
        <f t="shared" si="34"/>
        <v>0</v>
      </c>
      <c r="AJ125" s="1">
        <f t="shared" si="34"/>
        <v>0</v>
      </c>
      <c r="AK125" s="1">
        <f t="shared" si="34"/>
        <v>0</v>
      </c>
      <c r="AL125" s="1">
        <f t="shared" si="33"/>
        <v>0</v>
      </c>
      <c r="AQ125" s="1">
        <f t="shared" si="33"/>
        <v>0</v>
      </c>
      <c r="BA125" s="1" t="str">
        <f t="shared" si="24"/>
        <v/>
      </c>
      <c r="BB125" s="1" t="str">
        <f t="shared" si="35"/>
        <v/>
      </c>
      <c r="BC125" s="1" t="str">
        <f t="shared" si="35"/>
        <v/>
      </c>
      <c r="BD125" s="1" t="str">
        <f t="shared" si="35"/>
        <v/>
      </c>
      <c r="BE125" s="1" t="str">
        <f t="shared" si="35"/>
        <v/>
      </c>
      <c r="BF125" s="1" t="str">
        <f t="shared" si="35"/>
        <v/>
      </c>
      <c r="BG125" s="1" t="str">
        <f t="shared" si="35"/>
        <v/>
      </c>
      <c r="BH125" s="1" t="str">
        <f t="shared" si="35"/>
        <v/>
      </c>
      <c r="BI125" s="1" t="str">
        <f t="shared" si="35"/>
        <v/>
      </c>
      <c r="BJ125" s="1" t="str">
        <f t="shared" si="35"/>
        <v/>
      </c>
    </row>
    <row r="126" spans="1:62" hidden="1" x14ac:dyDescent="0.2">
      <c r="A126" s="50"/>
      <c r="B126" s="50" t="str">
        <f t="shared" si="27"/>
        <v/>
      </c>
      <c r="C126" s="48"/>
      <c r="D126" s="48"/>
      <c r="E126" s="48"/>
      <c r="F126" s="46"/>
      <c r="G126" s="49"/>
      <c r="H126" s="358"/>
      <c r="I126" s="69"/>
      <c r="J126" s="51"/>
      <c r="K126" s="50"/>
      <c r="L126" s="341" t="str">
        <f t="shared" si="28"/>
        <v/>
      </c>
      <c r="M126" s="46"/>
      <c r="N126" s="274"/>
      <c r="O126" s="48"/>
      <c r="P126" s="274"/>
      <c r="Q126" s="51"/>
      <c r="R126" s="51"/>
      <c r="S126" s="51"/>
      <c r="T126" s="274"/>
      <c r="U126" s="50" t="str">
        <f t="shared" si="29"/>
        <v/>
      </c>
      <c r="V126" s="51">
        <v>1</v>
      </c>
      <c r="W126" s="51" t="str">
        <f t="shared" si="25"/>
        <v/>
      </c>
      <c r="X126" s="51">
        <v>1</v>
      </c>
      <c r="Y126" s="51" t="str">
        <f t="shared" si="26"/>
        <v/>
      </c>
      <c r="Z126" s="1">
        <f t="shared" si="30"/>
        <v>0</v>
      </c>
      <c r="AA126" s="1">
        <f t="shared" si="31"/>
        <v>0</v>
      </c>
      <c r="AB126" s="376" t="str">
        <f t="shared" si="32"/>
        <v/>
      </c>
      <c r="AC126" s="376" t="str">
        <f t="shared" si="32"/>
        <v/>
      </c>
      <c r="AD126" s="1">
        <f t="shared" si="34"/>
        <v>0</v>
      </c>
      <c r="AJ126" s="1">
        <f t="shared" si="34"/>
        <v>0</v>
      </c>
      <c r="AK126" s="1">
        <f t="shared" si="34"/>
        <v>0</v>
      </c>
      <c r="AL126" s="1">
        <f t="shared" si="33"/>
        <v>0</v>
      </c>
      <c r="AQ126" s="1">
        <f t="shared" si="33"/>
        <v>0</v>
      </c>
      <c r="BA126" s="1" t="str">
        <f t="shared" si="24"/>
        <v/>
      </c>
      <c r="BB126" s="1" t="str">
        <f t="shared" si="35"/>
        <v/>
      </c>
      <c r="BC126" s="1" t="str">
        <f t="shared" si="35"/>
        <v/>
      </c>
      <c r="BD126" s="1" t="str">
        <f t="shared" si="35"/>
        <v/>
      </c>
      <c r="BE126" s="1" t="str">
        <f t="shared" si="35"/>
        <v/>
      </c>
      <c r="BF126" s="1" t="str">
        <f t="shared" si="35"/>
        <v/>
      </c>
      <c r="BG126" s="1" t="str">
        <f t="shared" si="35"/>
        <v/>
      </c>
      <c r="BH126" s="1" t="str">
        <f t="shared" si="35"/>
        <v/>
      </c>
      <c r="BI126" s="1" t="str">
        <f t="shared" si="35"/>
        <v/>
      </c>
      <c r="BJ126" s="1" t="str">
        <f t="shared" si="35"/>
        <v/>
      </c>
    </row>
    <row r="127" spans="1:62" hidden="1" x14ac:dyDescent="0.2">
      <c r="A127" s="50"/>
      <c r="B127" s="50" t="str">
        <f t="shared" si="27"/>
        <v/>
      </c>
      <c r="C127" s="48"/>
      <c r="D127" s="48"/>
      <c r="E127" s="48"/>
      <c r="F127" s="46"/>
      <c r="G127" s="49"/>
      <c r="H127" s="358"/>
      <c r="I127" s="69"/>
      <c r="J127" s="51"/>
      <c r="K127" s="50"/>
      <c r="L127" s="341" t="str">
        <f t="shared" si="28"/>
        <v/>
      </c>
      <c r="M127" s="46"/>
      <c r="N127" s="274"/>
      <c r="O127" s="48"/>
      <c r="P127" s="274"/>
      <c r="Q127" s="51"/>
      <c r="R127" s="51"/>
      <c r="S127" s="51"/>
      <c r="T127" s="274"/>
      <c r="U127" s="50" t="str">
        <f t="shared" si="29"/>
        <v/>
      </c>
      <c r="V127" s="51">
        <v>1</v>
      </c>
      <c r="W127" s="51" t="str">
        <f t="shared" ref="W127:W129" si="36">IF($F127="","",IF($Z127&lt;&gt;1,$AB$1,IFERROR(U127*V127,$AB$1)))</f>
        <v/>
      </c>
      <c r="X127" s="51">
        <v>1</v>
      </c>
      <c r="Y127" s="51" t="str">
        <f t="shared" ref="Y127:Y129" si="37">IF($F127="","",IF($Z127&lt;&gt;1,$AB$1,IFERROR(W127*X127,$AB$1)))</f>
        <v/>
      </c>
      <c r="Z127" s="1">
        <f t="shared" si="30"/>
        <v>0</v>
      </c>
      <c r="AA127" s="1">
        <f t="shared" si="31"/>
        <v>0</v>
      </c>
      <c r="AB127" s="376" t="str">
        <f t="shared" si="32"/>
        <v/>
      </c>
      <c r="AC127" s="376" t="str">
        <f t="shared" si="32"/>
        <v/>
      </c>
      <c r="AD127" s="1">
        <f t="shared" si="34"/>
        <v>0</v>
      </c>
      <c r="AJ127" s="1">
        <f t="shared" si="34"/>
        <v>0</v>
      </c>
      <c r="AK127" s="1">
        <f t="shared" si="34"/>
        <v>0</v>
      </c>
      <c r="AL127" s="1">
        <f t="shared" si="33"/>
        <v>0</v>
      </c>
      <c r="AQ127" s="1">
        <f t="shared" si="33"/>
        <v>0</v>
      </c>
      <c r="BA127" s="1" t="str">
        <f t="shared" si="24"/>
        <v/>
      </c>
      <c r="BB127" s="1" t="str">
        <f t="shared" si="35"/>
        <v/>
      </c>
      <c r="BC127" s="1" t="str">
        <f t="shared" si="35"/>
        <v/>
      </c>
      <c r="BD127" s="1" t="str">
        <f t="shared" si="35"/>
        <v/>
      </c>
      <c r="BE127" s="1" t="str">
        <f t="shared" si="35"/>
        <v/>
      </c>
      <c r="BF127" s="1" t="str">
        <f t="shared" si="35"/>
        <v/>
      </c>
      <c r="BG127" s="1" t="str">
        <f t="shared" si="35"/>
        <v/>
      </c>
      <c r="BH127" s="1" t="str">
        <f t="shared" si="35"/>
        <v/>
      </c>
      <c r="BI127" s="1" t="str">
        <f t="shared" si="35"/>
        <v/>
      </c>
      <c r="BJ127" s="1" t="str">
        <f t="shared" si="35"/>
        <v/>
      </c>
    </row>
    <row r="128" spans="1:62" hidden="1" x14ac:dyDescent="0.2">
      <c r="A128" s="50"/>
      <c r="B128" s="50" t="str">
        <f t="shared" si="27"/>
        <v/>
      </c>
      <c r="C128" s="48"/>
      <c r="D128" s="48"/>
      <c r="E128" s="48"/>
      <c r="F128" s="46"/>
      <c r="G128" s="49"/>
      <c r="H128" s="358"/>
      <c r="I128" s="69"/>
      <c r="J128" s="51"/>
      <c r="K128" s="50"/>
      <c r="L128" s="341" t="str">
        <f t="shared" si="28"/>
        <v/>
      </c>
      <c r="M128" s="46"/>
      <c r="N128" s="274"/>
      <c r="O128" s="48"/>
      <c r="P128" s="274"/>
      <c r="Q128" s="51"/>
      <c r="R128" s="51"/>
      <c r="S128" s="51"/>
      <c r="T128" s="274"/>
      <c r="U128" s="50" t="str">
        <f t="shared" si="29"/>
        <v/>
      </c>
      <c r="V128" s="51">
        <v>1</v>
      </c>
      <c r="W128" s="51" t="str">
        <f t="shared" si="36"/>
        <v/>
      </c>
      <c r="X128" s="51">
        <v>1</v>
      </c>
      <c r="Y128" s="51" t="str">
        <f t="shared" si="37"/>
        <v/>
      </c>
      <c r="Z128" s="1">
        <f t="shared" si="30"/>
        <v>0</v>
      </c>
      <c r="AA128" s="1">
        <f t="shared" si="31"/>
        <v>0</v>
      </c>
      <c r="AB128" s="376" t="str">
        <f t="shared" si="32"/>
        <v/>
      </c>
      <c r="AC128" s="376" t="str">
        <f t="shared" si="32"/>
        <v/>
      </c>
      <c r="AD128" s="1">
        <f t="shared" si="34"/>
        <v>0</v>
      </c>
      <c r="AJ128" s="1">
        <f t="shared" si="34"/>
        <v>0</v>
      </c>
      <c r="AK128" s="1">
        <f t="shared" si="34"/>
        <v>0</v>
      </c>
      <c r="AL128" s="1">
        <f t="shared" si="33"/>
        <v>0</v>
      </c>
      <c r="AQ128" s="1">
        <f t="shared" si="33"/>
        <v>0</v>
      </c>
      <c r="BA128" s="1" t="str">
        <f t="shared" si="24"/>
        <v/>
      </c>
      <c r="BB128" s="1" t="str">
        <f t="shared" si="35"/>
        <v/>
      </c>
      <c r="BC128" s="1" t="str">
        <f t="shared" si="35"/>
        <v/>
      </c>
      <c r="BD128" s="1" t="str">
        <f t="shared" si="35"/>
        <v/>
      </c>
      <c r="BE128" s="1" t="str">
        <f t="shared" si="35"/>
        <v/>
      </c>
      <c r="BF128" s="1" t="str">
        <f t="shared" si="35"/>
        <v/>
      </c>
      <c r="BG128" s="1" t="str">
        <f t="shared" si="35"/>
        <v/>
      </c>
      <c r="BH128" s="1" t="str">
        <f t="shared" si="35"/>
        <v/>
      </c>
      <c r="BI128" s="1" t="str">
        <f t="shared" si="35"/>
        <v/>
      </c>
      <c r="BJ128" s="1" t="str">
        <f t="shared" si="35"/>
        <v/>
      </c>
    </row>
    <row r="129" spans="1:62" hidden="1" x14ac:dyDescent="0.2">
      <c r="A129" s="50"/>
      <c r="B129" s="50" t="str">
        <f t="shared" si="27"/>
        <v/>
      </c>
      <c r="C129" s="48"/>
      <c r="D129" s="48"/>
      <c r="E129" s="48"/>
      <c r="F129" s="46"/>
      <c r="G129" s="49"/>
      <c r="H129" s="358"/>
      <c r="I129" s="69"/>
      <c r="J129" s="51"/>
      <c r="K129" s="50"/>
      <c r="L129" s="341" t="str">
        <f t="shared" si="28"/>
        <v/>
      </c>
      <c r="M129" s="46"/>
      <c r="N129" s="274"/>
      <c r="O129" s="48"/>
      <c r="P129" s="274"/>
      <c r="Q129" s="51"/>
      <c r="R129" s="51"/>
      <c r="S129" s="51"/>
      <c r="T129" s="274"/>
      <c r="U129" s="50" t="str">
        <f t="shared" si="29"/>
        <v/>
      </c>
      <c r="V129" s="51">
        <v>1</v>
      </c>
      <c r="W129" s="51" t="str">
        <f t="shared" si="36"/>
        <v/>
      </c>
      <c r="X129" s="51">
        <v>1</v>
      </c>
      <c r="Y129" s="51" t="str">
        <f t="shared" si="37"/>
        <v/>
      </c>
      <c r="Z129" s="1">
        <f t="shared" si="30"/>
        <v>0</v>
      </c>
      <c r="AA129" s="1">
        <f t="shared" si="31"/>
        <v>0</v>
      </c>
      <c r="AB129" s="376" t="str">
        <f t="shared" si="32"/>
        <v/>
      </c>
      <c r="AC129" s="376" t="str">
        <f t="shared" si="32"/>
        <v/>
      </c>
      <c r="AD129" s="1">
        <f t="shared" si="34"/>
        <v>0</v>
      </c>
      <c r="AJ129" s="1">
        <f t="shared" si="34"/>
        <v>0</v>
      </c>
      <c r="AK129" s="1">
        <f t="shared" si="34"/>
        <v>0</v>
      </c>
      <c r="AL129" s="1">
        <f t="shared" si="33"/>
        <v>0</v>
      </c>
      <c r="AQ129" s="1">
        <f t="shared" si="33"/>
        <v>0</v>
      </c>
      <c r="BA129" s="1" t="str">
        <f t="shared" si="24"/>
        <v/>
      </c>
      <c r="BB129" s="1" t="str">
        <f t="shared" si="35"/>
        <v/>
      </c>
      <c r="BC129" s="1" t="str">
        <f t="shared" si="35"/>
        <v/>
      </c>
      <c r="BD129" s="1" t="str">
        <f t="shared" si="35"/>
        <v/>
      </c>
      <c r="BE129" s="1" t="str">
        <f t="shared" si="35"/>
        <v/>
      </c>
      <c r="BF129" s="1" t="str">
        <f t="shared" si="35"/>
        <v/>
      </c>
      <c r="BG129" s="1" t="str">
        <f t="shared" si="35"/>
        <v/>
      </c>
      <c r="BH129" s="1" t="str">
        <f t="shared" si="35"/>
        <v/>
      </c>
      <c r="BI129" s="1" t="str">
        <f t="shared" si="35"/>
        <v/>
      </c>
      <c r="BJ129" s="1" t="str">
        <f t="shared" si="35"/>
        <v/>
      </c>
    </row>
    <row r="130" spans="1:62" hidden="1" x14ac:dyDescent="0.2">
      <c r="A130" s="50"/>
      <c r="B130" s="50" t="str">
        <f t="shared" ref="B130:B193" si="38">IF(F130="","",ROW()-30)</f>
        <v/>
      </c>
      <c r="C130" s="48"/>
      <c r="D130" s="48"/>
      <c r="E130" s="48"/>
      <c r="F130" s="46"/>
      <c r="G130" s="49"/>
      <c r="H130" s="358"/>
      <c r="I130" s="69"/>
      <c r="J130" s="51"/>
      <c r="K130" s="50"/>
      <c r="L130" s="341" t="str">
        <f t="shared" ref="L130:L193" si="39">IF(M130="","",ROW()-30)</f>
        <v/>
      </c>
      <c r="M130" s="46"/>
      <c r="N130" s="274"/>
      <c r="O130" s="48"/>
      <c r="P130" s="274"/>
      <c r="Q130" s="51"/>
      <c r="R130" s="51"/>
      <c r="S130" s="51"/>
      <c r="T130" s="274"/>
      <c r="U130" s="50" t="str">
        <f t="shared" ref="U130:U193" si="40">IF(M130="","",IF(AA130=0,$AB$1,1))</f>
        <v/>
      </c>
      <c r="V130" s="51">
        <v>1</v>
      </c>
      <c r="W130" s="51" t="str">
        <f t="shared" ref="W130:W193" si="41">IF($F130="","",IF($Z130&lt;&gt;1,$AB$1,IFERROR(U130*V130,$AB$1)))</f>
        <v/>
      </c>
      <c r="X130" s="51">
        <v>1</v>
      </c>
      <c r="Y130" s="51" t="str">
        <f t="shared" ref="Y130:Y193" si="42">IF($F130="","",IF($Z130&lt;&gt;1,$AB$1,IFERROR(W130*X130,$AB$1)))</f>
        <v/>
      </c>
      <c r="Z130" s="1">
        <f t="shared" ref="Z130:Z193" si="43">IF(SUM(AD130:AH130)=COUNT(AD130:AH130),1,0)</f>
        <v>0</v>
      </c>
      <c r="AA130" s="1">
        <f t="shared" ref="AA130:AA193" si="44">IF(SUM(AJ130:AQ130)=COUNT(AJ130:AQ130),1,0)</f>
        <v>0</v>
      </c>
      <c r="AB130" s="382" t="str">
        <f t="shared" si="32"/>
        <v/>
      </c>
      <c r="AC130" s="382" t="str">
        <f t="shared" si="32"/>
        <v/>
      </c>
      <c r="AD130" s="1">
        <f t="shared" ref="AD130:AD193" si="45">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6">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7">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8">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9">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24"/>
        <v/>
      </c>
      <c r="BB130" s="1" t="str">
        <f t="shared" si="35"/>
        <v/>
      </c>
      <c r="BC130" s="1" t="str">
        <f t="shared" si="35"/>
        <v/>
      </c>
      <c r="BD130" s="1" t="str">
        <f t="shared" si="35"/>
        <v/>
      </c>
      <c r="BE130" s="1" t="str">
        <f t="shared" si="35"/>
        <v/>
      </c>
      <c r="BF130" s="1" t="str">
        <f t="shared" si="35"/>
        <v/>
      </c>
      <c r="BG130" s="1" t="str">
        <f t="shared" si="35"/>
        <v/>
      </c>
      <c r="BH130" s="1" t="str">
        <f t="shared" si="35"/>
        <v/>
      </c>
      <c r="BI130" s="1" t="str">
        <f t="shared" si="35"/>
        <v/>
      </c>
      <c r="BJ130" s="1" t="str">
        <f t="shared" si="35"/>
        <v/>
      </c>
    </row>
    <row r="131" spans="1:62" hidden="1" x14ac:dyDescent="0.2">
      <c r="A131" s="50"/>
      <c r="B131" s="50" t="str">
        <f t="shared" si="38"/>
        <v/>
      </c>
      <c r="C131" s="48"/>
      <c r="D131" s="48"/>
      <c r="E131" s="48"/>
      <c r="F131" s="46"/>
      <c r="G131" s="49"/>
      <c r="H131" s="358"/>
      <c r="I131" s="69"/>
      <c r="J131" s="51"/>
      <c r="K131" s="50"/>
      <c r="L131" s="341" t="str">
        <f t="shared" si="39"/>
        <v/>
      </c>
      <c r="M131" s="46"/>
      <c r="N131" s="274"/>
      <c r="O131" s="48"/>
      <c r="P131" s="274"/>
      <c r="Q131" s="51"/>
      <c r="R131" s="51"/>
      <c r="S131" s="51"/>
      <c r="T131" s="274"/>
      <c r="U131" s="50" t="str">
        <f t="shared" si="40"/>
        <v/>
      </c>
      <c r="V131" s="51">
        <v>1</v>
      </c>
      <c r="W131" s="51" t="str">
        <f t="shared" si="41"/>
        <v/>
      </c>
      <c r="X131" s="51">
        <v>1</v>
      </c>
      <c r="Y131" s="51" t="str">
        <f t="shared" si="42"/>
        <v/>
      </c>
      <c r="Z131" s="1">
        <f t="shared" si="43"/>
        <v>0</v>
      </c>
      <c r="AA131" s="1">
        <f t="shared" si="44"/>
        <v>0</v>
      </c>
      <c r="AB131" s="382" t="str">
        <f t="shared" si="32"/>
        <v/>
      </c>
      <c r="AC131" s="382" t="str">
        <f t="shared" si="32"/>
        <v/>
      </c>
      <c r="AD131" s="1">
        <f t="shared" si="45"/>
        <v>0</v>
      </c>
      <c r="AJ131" s="1">
        <f t="shared" si="46"/>
        <v>0</v>
      </c>
      <c r="AK131" s="1">
        <f t="shared" si="47"/>
        <v>0</v>
      </c>
      <c r="AL131" s="1">
        <f t="shared" si="48"/>
        <v>0</v>
      </c>
      <c r="AQ131" s="1">
        <f t="shared" si="49"/>
        <v>0</v>
      </c>
      <c r="BA131" s="1" t="str">
        <f t="shared" si="24"/>
        <v/>
      </c>
      <c r="BB131" s="1" t="str">
        <f t="shared" si="35"/>
        <v/>
      </c>
      <c r="BC131" s="1" t="str">
        <f t="shared" si="35"/>
        <v/>
      </c>
      <c r="BD131" s="1" t="str">
        <f t="shared" si="35"/>
        <v/>
      </c>
      <c r="BE131" s="1" t="str">
        <f t="shared" si="35"/>
        <v/>
      </c>
      <c r="BF131" s="1" t="str">
        <f t="shared" si="35"/>
        <v/>
      </c>
      <c r="BG131" s="1" t="str">
        <f t="shared" si="35"/>
        <v/>
      </c>
      <c r="BH131" s="1" t="str">
        <f t="shared" si="35"/>
        <v/>
      </c>
      <c r="BI131" s="1" t="str">
        <f t="shared" si="35"/>
        <v/>
      </c>
      <c r="BJ131" s="1" t="str">
        <f t="shared" si="35"/>
        <v/>
      </c>
    </row>
    <row r="132" spans="1:62" hidden="1" x14ac:dyDescent="0.2">
      <c r="A132" s="50"/>
      <c r="B132" s="50" t="str">
        <f t="shared" si="38"/>
        <v/>
      </c>
      <c r="C132" s="48"/>
      <c r="D132" s="48"/>
      <c r="E132" s="48"/>
      <c r="F132" s="46"/>
      <c r="G132" s="49"/>
      <c r="H132" s="358"/>
      <c r="I132" s="69"/>
      <c r="J132" s="51"/>
      <c r="K132" s="50"/>
      <c r="L132" s="341" t="str">
        <f t="shared" si="39"/>
        <v/>
      </c>
      <c r="M132" s="46"/>
      <c r="N132" s="274"/>
      <c r="O132" s="48"/>
      <c r="P132" s="274"/>
      <c r="Q132" s="51"/>
      <c r="R132" s="51"/>
      <c r="S132" s="51"/>
      <c r="T132" s="274"/>
      <c r="U132" s="50" t="str">
        <f t="shared" si="40"/>
        <v/>
      </c>
      <c r="V132" s="51">
        <v>1</v>
      </c>
      <c r="W132" s="51" t="str">
        <f t="shared" si="41"/>
        <v/>
      </c>
      <c r="X132" s="51">
        <v>1</v>
      </c>
      <c r="Y132" s="51" t="str">
        <f t="shared" si="42"/>
        <v/>
      </c>
      <c r="Z132" s="1">
        <f t="shared" si="43"/>
        <v>0</v>
      </c>
      <c r="AA132" s="1">
        <f t="shared" si="44"/>
        <v>0</v>
      </c>
      <c r="AB132" s="382" t="str">
        <f t="shared" si="32"/>
        <v/>
      </c>
      <c r="AC132" s="382" t="str">
        <f t="shared" si="32"/>
        <v/>
      </c>
      <c r="AD132" s="1">
        <f t="shared" si="45"/>
        <v>0</v>
      </c>
      <c r="AJ132" s="1">
        <f t="shared" si="46"/>
        <v>0</v>
      </c>
      <c r="AK132" s="1">
        <f t="shared" si="47"/>
        <v>0</v>
      </c>
      <c r="AL132" s="1">
        <f t="shared" si="48"/>
        <v>0</v>
      </c>
      <c r="AQ132" s="1">
        <f t="shared" si="49"/>
        <v>0</v>
      </c>
      <c r="BA132" s="1" t="str">
        <f t="shared" si="24"/>
        <v/>
      </c>
      <c r="BB132" s="1" t="str">
        <f t="shared" si="35"/>
        <v/>
      </c>
      <c r="BC132" s="1" t="str">
        <f t="shared" si="35"/>
        <v/>
      </c>
      <c r="BD132" s="1" t="str">
        <f t="shared" si="35"/>
        <v/>
      </c>
      <c r="BE132" s="1" t="str">
        <f t="shared" si="35"/>
        <v/>
      </c>
      <c r="BF132" s="1" t="str">
        <f t="shared" si="35"/>
        <v/>
      </c>
      <c r="BG132" s="1" t="str">
        <f t="shared" si="35"/>
        <v/>
      </c>
      <c r="BH132" s="1" t="str">
        <f t="shared" si="35"/>
        <v/>
      </c>
      <c r="BI132" s="1" t="str">
        <f t="shared" si="35"/>
        <v/>
      </c>
      <c r="BJ132" s="1" t="str">
        <f t="shared" si="35"/>
        <v/>
      </c>
    </row>
    <row r="133" spans="1:62" hidden="1" x14ac:dyDescent="0.2">
      <c r="A133" s="50"/>
      <c r="B133" s="50" t="str">
        <f t="shared" si="38"/>
        <v/>
      </c>
      <c r="C133" s="48"/>
      <c r="D133" s="48"/>
      <c r="E133" s="48"/>
      <c r="F133" s="46"/>
      <c r="G133" s="49"/>
      <c r="H133" s="358"/>
      <c r="I133" s="69"/>
      <c r="J133" s="51"/>
      <c r="K133" s="50"/>
      <c r="L133" s="341" t="str">
        <f t="shared" si="39"/>
        <v/>
      </c>
      <c r="M133" s="46"/>
      <c r="N133" s="274"/>
      <c r="O133" s="48"/>
      <c r="P133" s="274"/>
      <c r="Q133" s="51"/>
      <c r="R133" s="51"/>
      <c r="S133" s="51"/>
      <c r="T133" s="274"/>
      <c r="U133" s="50" t="str">
        <f t="shared" si="40"/>
        <v/>
      </c>
      <c r="V133" s="51">
        <v>1</v>
      </c>
      <c r="W133" s="51" t="str">
        <f t="shared" si="41"/>
        <v/>
      </c>
      <c r="X133" s="51">
        <v>1</v>
      </c>
      <c r="Y133" s="51" t="str">
        <f t="shared" si="42"/>
        <v/>
      </c>
      <c r="Z133" s="1">
        <f t="shared" si="43"/>
        <v>0</v>
      </c>
      <c r="AA133" s="1">
        <f t="shared" si="44"/>
        <v>0</v>
      </c>
      <c r="AB133" s="382" t="str">
        <f t="shared" si="32"/>
        <v/>
      </c>
      <c r="AC133" s="382" t="str">
        <f t="shared" si="32"/>
        <v/>
      </c>
      <c r="AD133" s="1">
        <f t="shared" si="45"/>
        <v>0</v>
      </c>
      <c r="AJ133" s="1">
        <f t="shared" si="46"/>
        <v>0</v>
      </c>
      <c r="AK133" s="1">
        <f t="shared" si="47"/>
        <v>0</v>
      </c>
      <c r="AL133" s="1">
        <f t="shared" si="48"/>
        <v>0</v>
      </c>
      <c r="AQ133" s="1">
        <f t="shared" si="49"/>
        <v>0</v>
      </c>
      <c r="BA133" s="1" t="str">
        <f t="shared" si="24"/>
        <v/>
      </c>
      <c r="BB133" s="1" t="str">
        <f t="shared" si="35"/>
        <v/>
      </c>
      <c r="BC133" s="1" t="str">
        <f t="shared" si="35"/>
        <v/>
      </c>
      <c r="BD133" s="1" t="str">
        <f t="shared" si="35"/>
        <v/>
      </c>
      <c r="BE133" s="1" t="str">
        <f t="shared" si="35"/>
        <v/>
      </c>
      <c r="BF133" s="1" t="str">
        <f t="shared" si="35"/>
        <v/>
      </c>
      <c r="BG133" s="1" t="str">
        <f t="shared" si="35"/>
        <v/>
      </c>
      <c r="BH133" s="1" t="str">
        <f t="shared" si="35"/>
        <v/>
      </c>
      <c r="BI133" s="1" t="str">
        <f t="shared" si="35"/>
        <v/>
      </c>
      <c r="BJ133" s="1" t="str">
        <f t="shared" si="35"/>
        <v/>
      </c>
    </row>
    <row r="134" spans="1:62" hidden="1" x14ac:dyDescent="0.2">
      <c r="A134" s="50"/>
      <c r="B134" s="50" t="str">
        <f t="shared" si="38"/>
        <v/>
      </c>
      <c r="C134" s="48"/>
      <c r="D134" s="48"/>
      <c r="E134" s="48"/>
      <c r="F134" s="46"/>
      <c r="G134" s="49"/>
      <c r="H134" s="358"/>
      <c r="I134" s="69"/>
      <c r="J134" s="51"/>
      <c r="K134" s="50"/>
      <c r="L134" s="341" t="str">
        <f t="shared" si="39"/>
        <v/>
      </c>
      <c r="M134" s="46"/>
      <c r="N134" s="274"/>
      <c r="O134" s="48"/>
      <c r="P134" s="274"/>
      <c r="Q134" s="51"/>
      <c r="R134" s="51"/>
      <c r="S134" s="51"/>
      <c r="T134" s="274"/>
      <c r="U134" s="50" t="str">
        <f t="shared" si="40"/>
        <v/>
      </c>
      <c r="V134" s="51">
        <v>1</v>
      </c>
      <c r="W134" s="51" t="str">
        <f t="shared" si="41"/>
        <v/>
      </c>
      <c r="X134" s="51">
        <v>1</v>
      </c>
      <c r="Y134" s="51" t="str">
        <f t="shared" si="42"/>
        <v/>
      </c>
      <c r="Z134" s="1">
        <f t="shared" si="43"/>
        <v>0</v>
      </c>
      <c r="AA134" s="1">
        <f t="shared" si="44"/>
        <v>0</v>
      </c>
      <c r="AB134" s="382" t="str">
        <f t="shared" si="32"/>
        <v/>
      </c>
      <c r="AC134" s="382" t="str">
        <f t="shared" si="32"/>
        <v/>
      </c>
      <c r="AD134" s="1">
        <f t="shared" si="45"/>
        <v>0</v>
      </c>
      <c r="AJ134" s="1">
        <f t="shared" si="46"/>
        <v>0</v>
      </c>
      <c r="AK134" s="1">
        <f t="shared" si="47"/>
        <v>0</v>
      </c>
      <c r="AL134" s="1">
        <f t="shared" si="48"/>
        <v>0</v>
      </c>
      <c r="AQ134" s="1">
        <f t="shared" si="49"/>
        <v>0</v>
      </c>
      <c r="BA134" s="1" t="str">
        <f t="shared" si="24"/>
        <v/>
      </c>
      <c r="BB134" s="1" t="str">
        <f t="shared" si="35"/>
        <v/>
      </c>
      <c r="BC134" s="1" t="str">
        <f t="shared" si="35"/>
        <v/>
      </c>
      <c r="BD134" s="1" t="str">
        <f t="shared" si="35"/>
        <v/>
      </c>
      <c r="BE134" s="1" t="str">
        <f t="shared" si="35"/>
        <v/>
      </c>
      <c r="BF134" s="1" t="str">
        <f t="shared" si="35"/>
        <v/>
      </c>
      <c r="BG134" s="1" t="str">
        <f t="shared" si="35"/>
        <v/>
      </c>
      <c r="BH134" s="1" t="str">
        <f t="shared" si="35"/>
        <v/>
      </c>
      <c r="BI134" s="1" t="str">
        <f t="shared" si="35"/>
        <v/>
      </c>
      <c r="BJ134" s="1" t="str">
        <f t="shared" si="35"/>
        <v/>
      </c>
    </row>
    <row r="135" spans="1:62" hidden="1" x14ac:dyDescent="0.2">
      <c r="A135" s="50"/>
      <c r="B135" s="50" t="str">
        <f t="shared" si="38"/>
        <v/>
      </c>
      <c r="C135" s="48"/>
      <c r="D135" s="48"/>
      <c r="E135" s="48"/>
      <c r="F135" s="46"/>
      <c r="G135" s="49"/>
      <c r="H135" s="358"/>
      <c r="I135" s="69"/>
      <c r="J135" s="51"/>
      <c r="K135" s="50"/>
      <c r="L135" s="341" t="str">
        <f t="shared" si="39"/>
        <v/>
      </c>
      <c r="M135" s="46"/>
      <c r="N135" s="274"/>
      <c r="O135" s="48"/>
      <c r="P135" s="274"/>
      <c r="Q135" s="51"/>
      <c r="R135" s="51"/>
      <c r="S135" s="51"/>
      <c r="T135" s="274"/>
      <c r="U135" s="50" t="str">
        <f t="shared" si="40"/>
        <v/>
      </c>
      <c r="V135" s="51">
        <v>1</v>
      </c>
      <c r="W135" s="51" t="str">
        <f t="shared" si="41"/>
        <v/>
      </c>
      <c r="X135" s="51">
        <v>1</v>
      </c>
      <c r="Y135" s="51" t="str">
        <f t="shared" si="42"/>
        <v/>
      </c>
      <c r="Z135" s="1">
        <f t="shared" si="43"/>
        <v>0</v>
      </c>
      <c r="AA135" s="1">
        <f t="shared" si="44"/>
        <v>0</v>
      </c>
      <c r="AB135" s="382" t="str">
        <f t="shared" si="32"/>
        <v/>
      </c>
      <c r="AC135" s="382" t="str">
        <f t="shared" si="32"/>
        <v/>
      </c>
      <c r="AD135" s="1">
        <f t="shared" si="45"/>
        <v>0</v>
      </c>
      <c r="AJ135" s="1">
        <f t="shared" si="46"/>
        <v>0</v>
      </c>
      <c r="AK135" s="1">
        <f t="shared" si="47"/>
        <v>0</v>
      </c>
      <c r="AL135" s="1">
        <f t="shared" si="48"/>
        <v>0</v>
      </c>
      <c r="AQ135" s="1">
        <f t="shared" si="49"/>
        <v>0</v>
      </c>
      <c r="BA135" s="1" t="str">
        <f t="shared" si="24"/>
        <v/>
      </c>
      <c r="BB135" s="1" t="str">
        <f t="shared" si="35"/>
        <v/>
      </c>
      <c r="BC135" s="1" t="str">
        <f t="shared" si="35"/>
        <v/>
      </c>
      <c r="BD135" s="1" t="str">
        <f t="shared" si="35"/>
        <v/>
      </c>
      <c r="BE135" s="1" t="str">
        <f t="shared" si="35"/>
        <v/>
      </c>
      <c r="BF135" s="1" t="str">
        <f t="shared" si="35"/>
        <v/>
      </c>
      <c r="BG135" s="1" t="str">
        <f t="shared" si="35"/>
        <v/>
      </c>
      <c r="BH135" s="1" t="str">
        <f t="shared" si="35"/>
        <v/>
      </c>
      <c r="BI135" s="1" t="str">
        <f t="shared" si="35"/>
        <v/>
      </c>
      <c r="BJ135" s="1" t="str">
        <f t="shared" si="35"/>
        <v/>
      </c>
    </row>
    <row r="136" spans="1:62" hidden="1" x14ac:dyDescent="0.2">
      <c r="A136" s="50"/>
      <c r="B136" s="50" t="str">
        <f t="shared" si="38"/>
        <v/>
      </c>
      <c r="C136" s="48"/>
      <c r="D136" s="48"/>
      <c r="E136" s="48"/>
      <c r="F136" s="46"/>
      <c r="G136" s="49"/>
      <c r="H136" s="358"/>
      <c r="I136" s="69"/>
      <c r="J136" s="51"/>
      <c r="K136" s="50"/>
      <c r="L136" s="341" t="str">
        <f t="shared" si="39"/>
        <v/>
      </c>
      <c r="M136" s="46"/>
      <c r="N136" s="274"/>
      <c r="O136" s="48"/>
      <c r="P136" s="274"/>
      <c r="Q136" s="51"/>
      <c r="R136" s="51"/>
      <c r="S136" s="51"/>
      <c r="T136" s="274"/>
      <c r="U136" s="50" t="str">
        <f t="shared" si="40"/>
        <v/>
      </c>
      <c r="V136" s="51">
        <v>1</v>
      </c>
      <c r="W136" s="51" t="str">
        <f t="shared" si="41"/>
        <v/>
      </c>
      <c r="X136" s="51">
        <v>1</v>
      </c>
      <c r="Y136" s="51" t="str">
        <f t="shared" si="42"/>
        <v/>
      </c>
      <c r="Z136" s="1">
        <f t="shared" si="43"/>
        <v>0</v>
      </c>
      <c r="AA136" s="1">
        <f t="shared" si="44"/>
        <v>0</v>
      </c>
      <c r="AB136" s="382" t="str">
        <f t="shared" si="32"/>
        <v/>
      </c>
      <c r="AC136" s="382" t="str">
        <f t="shared" si="32"/>
        <v/>
      </c>
      <c r="AD136" s="1">
        <f t="shared" si="45"/>
        <v>0</v>
      </c>
      <c r="AJ136" s="1">
        <f t="shared" si="46"/>
        <v>0</v>
      </c>
      <c r="AK136" s="1">
        <f t="shared" si="47"/>
        <v>0</v>
      </c>
      <c r="AL136" s="1">
        <f t="shared" si="48"/>
        <v>0</v>
      </c>
      <c r="AQ136" s="1">
        <f t="shared" si="49"/>
        <v>0</v>
      </c>
      <c r="BA136" s="1" t="str">
        <f t="shared" si="24"/>
        <v/>
      </c>
      <c r="BB136" s="1" t="str">
        <f t="shared" si="35"/>
        <v/>
      </c>
      <c r="BC136" s="1" t="str">
        <f t="shared" si="35"/>
        <v/>
      </c>
      <c r="BD136" s="1" t="str">
        <f t="shared" si="35"/>
        <v/>
      </c>
      <c r="BE136" s="1" t="str">
        <f t="shared" si="35"/>
        <v/>
      </c>
      <c r="BF136" s="1" t="str">
        <f t="shared" si="35"/>
        <v/>
      </c>
      <c r="BG136" s="1" t="str">
        <f t="shared" si="35"/>
        <v/>
      </c>
      <c r="BH136" s="1" t="str">
        <f t="shared" si="35"/>
        <v/>
      </c>
      <c r="BI136" s="1" t="str">
        <f t="shared" si="35"/>
        <v/>
      </c>
      <c r="BJ136" s="1" t="str">
        <f t="shared" si="35"/>
        <v/>
      </c>
    </row>
    <row r="137" spans="1:62" hidden="1" x14ac:dyDescent="0.2">
      <c r="A137" s="50"/>
      <c r="B137" s="50" t="str">
        <f t="shared" si="38"/>
        <v/>
      </c>
      <c r="C137" s="48"/>
      <c r="D137" s="48"/>
      <c r="E137" s="48"/>
      <c r="F137" s="46"/>
      <c r="G137" s="49"/>
      <c r="H137" s="358"/>
      <c r="I137" s="69"/>
      <c r="J137" s="51"/>
      <c r="K137" s="50"/>
      <c r="L137" s="341" t="str">
        <f t="shared" si="39"/>
        <v/>
      </c>
      <c r="M137" s="46"/>
      <c r="N137" s="274"/>
      <c r="O137" s="48"/>
      <c r="P137" s="274"/>
      <c r="Q137" s="51"/>
      <c r="R137" s="51"/>
      <c r="S137" s="51"/>
      <c r="T137" s="274"/>
      <c r="U137" s="50" t="str">
        <f t="shared" si="40"/>
        <v/>
      </c>
      <c r="V137" s="51">
        <v>1</v>
      </c>
      <c r="W137" s="51" t="str">
        <f t="shared" si="41"/>
        <v/>
      </c>
      <c r="X137" s="51">
        <v>1</v>
      </c>
      <c r="Y137" s="51" t="str">
        <f t="shared" si="42"/>
        <v/>
      </c>
      <c r="Z137" s="1">
        <f t="shared" si="43"/>
        <v>0</v>
      </c>
      <c r="AA137" s="1">
        <f t="shared" si="44"/>
        <v>0</v>
      </c>
      <c r="AB137" s="382" t="str">
        <f t="shared" si="32"/>
        <v/>
      </c>
      <c r="AC137" s="382" t="str">
        <f t="shared" si="32"/>
        <v/>
      </c>
      <c r="AD137" s="1">
        <f t="shared" si="45"/>
        <v>0</v>
      </c>
      <c r="AJ137" s="1">
        <f t="shared" si="46"/>
        <v>0</v>
      </c>
      <c r="AK137" s="1">
        <f t="shared" si="47"/>
        <v>0</v>
      </c>
      <c r="AL137" s="1">
        <f t="shared" si="48"/>
        <v>0</v>
      </c>
      <c r="AQ137" s="1">
        <f t="shared" si="49"/>
        <v>0</v>
      </c>
      <c r="BA137" s="1" t="str">
        <f t="shared" si="24"/>
        <v/>
      </c>
      <c r="BB137" s="1" t="str">
        <f t="shared" si="35"/>
        <v/>
      </c>
      <c r="BC137" s="1" t="str">
        <f t="shared" si="35"/>
        <v/>
      </c>
      <c r="BD137" s="1" t="str">
        <f t="shared" si="35"/>
        <v/>
      </c>
      <c r="BE137" s="1" t="str">
        <f t="shared" si="35"/>
        <v/>
      </c>
      <c r="BF137" s="1" t="str">
        <f t="shared" si="35"/>
        <v/>
      </c>
      <c r="BG137" s="1" t="str">
        <f t="shared" si="35"/>
        <v/>
      </c>
      <c r="BH137" s="1" t="str">
        <f t="shared" si="35"/>
        <v/>
      </c>
      <c r="BI137" s="1" t="str">
        <f t="shared" si="35"/>
        <v/>
      </c>
      <c r="BJ137" s="1" t="str">
        <f t="shared" si="35"/>
        <v/>
      </c>
    </row>
    <row r="138" spans="1:62" hidden="1" x14ac:dyDescent="0.2">
      <c r="A138" s="50"/>
      <c r="B138" s="50" t="str">
        <f t="shared" si="38"/>
        <v/>
      </c>
      <c r="C138" s="48"/>
      <c r="D138" s="48"/>
      <c r="E138" s="48"/>
      <c r="F138" s="46"/>
      <c r="G138" s="49"/>
      <c r="H138" s="358"/>
      <c r="I138" s="69"/>
      <c r="J138" s="51"/>
      <c r="K138" s="50"/>
      <c r="L138" s="341" t="str">
        <f t="shared" si="39"/>
        <v/>
      </c>
      <c r="M138" s="46"/>
      <c r="N138" s="274"/>
      <c r="O138" s="48"/>
      <c r="P138" s="274"/>
      <c r="Q138" s="51"/>
      <c r="R138" s="51"/>
      <c r="S138" s="51"/>
      <c r="T138" s="274"/>
      <c r="U138" s="50" t="str">
        <f t="shared" si="40"/>
        <v/>
      </c>
      <c r="V138" s="51">
        <v>1</v>
      </c>
      <c r="W138" s="51" t="str">
        <f t="shared" si="41"/>
        <v/>
      </c>
      <c r="X138" s="51">
        <v>1</v>
      </c>
      <c r="Y138" s="51" t="str">
        <f t="shared" si="42"/>
        <v/>
      </c>
      <c r="Z138" s="1">
        <f t="shared" si="43"/>
        <v>0</v>
      </c>
      <c r="AA138" s="1">
        <f t="shared" si="44"/>
        <v>0</v>
      </c>
      <c r="AB138" s="382" t="str">
        <f t="shared" si="32"/>
        <v/>
      </c>
      <c r="AC138" s="382" t="str">
        <f t="shared" si="32"/>
        <v/>
      </c>
      <c r="AD138" s="1">
        <f t="shared" si="45"/>
        <v>0</v>
      </c>
      <c r="AJ138" s="1">
        <f t="shared" si="46"/>
        <v>0</v>
      </c>
      <c r="AK138" s="1">
        <f t="shared" si="47"/>
        <v>0</v>
      </c>
      <c r="AL138" s="1">
        <f t="shared" si="48"/>
        <v>0</v>
      </c>
      <c r="AQ138" s="1">
        <f t="shared" si="49"/>
        <v>0</v>
      </c>
      <c r="BA138" s="1" t="str">
        <f t="shared" si="24"/>
        <v/>
      </c>
      <c r="BB138" s="1" t="str">
        <f t="shared" si="35"/>
        <v/>
      </c>
      <c r="BC138" s="1" t="str">
        <f t="shared" si="35"/>
        <v/>
      </c>
      <c r="BD138" s="1" t="str">
        <f t="shared" si="35"/>
        <v/>
      </c>
      <c r="BE138" s="1" t="str">
        <f t="shared" si="35"/>
        <v/>
      </c>
      <c r="BF138" s="1" t="str">
        <f t="shared" si="35"/>
        <v/>
      </c>
      <c r="BG138" s="1" t="str">
        <f t="shared" si="35"/>
        <v/>
      </c>
      <c r="BH138" s="1" t="str">
        <f t="shared" si="35"/>
        <v/>
      </c>
      <c r="BI138" s="1" t="str">
        <f t="shared" si="35"/>
        <v/>
      </c>
      <c r="BJ138" s="1" t="str">
        <f t="shared" si="35"/>
        <v/>
      </c>
    </row>
    <row r="139" spans="1:62" hidden="1" x14ac:dyDescent="0.2">
      <c r="A139" s="50"/>
      <c r="B139" s="50" t="str">
        <f t="shared" si="38"/>
        <v/>
      </c>
      <c r="C139" s="48"/>
      <c r="D139" s="48"/>
      <c r="E139" s="48"/>
      <c r="F139" s="46"/>
      <c r="G139" s="49"/>
      <c r="H139" s="358"/>
      <c r="I139" s="69"/>
      <c r="J139" s="51"/>
      <c r="K139" s="50"/>
      <c r="L139" s="341" t="str">
        <f t="shared" si="39"/>
        <v/>
      </c>
      <c r="M139" s="46"/>
      <c r="N139" s="274"/>
      <c r="O139" s="48"/>
      <c r="P139" s="274"/>
      <c r="Q139" s="51"/>
      <c r="R139" s="51"/>
      <c r="S139" s="51"/>
      <c r="T139" s="274"/>
      <c r="U139" s="50" t="str">
        <f t="shared" si="40"/>
        <v/>
      </c>
      <c r="V139" s="51">
        <v>1</v>
      </c>
      <c r="W139" s="51" t="str">
        <f t="shared" si="41"/>
        <v/>
      </c>
      <c r="X139" s="51">
        <v>1</v>
      </c>
      <c r="Y139" s="51" t="str">
        <f t="shared" si="42"/>
        <v/>
      </c>
      <c r="Z139" s="1">
        <f t="shared" si="43"/>
        <v>0</v>
      </c>
      <c r="AA139" s="1">
        <f t="shared" si="44"/>
        <v>0</v>
      </c>
      <c r="AB139" s="382" t="str">
        <f t="shared" si="32"/>
        <v/>
      </c>
      <c r="AC139" s="382" t="str">
        <f t="shared" si="32"/>
        <v/>
      </c>
      <c r="AD139" s="1">
        <f t="shared" si="45"/>
        <v>0</v>
      </c>
      <c r="AJ139" s="1">
        <f t="shared" si="46"/>
        <v>0</v>
      </c>
      <c r="AK139" s="1">
        <f t="shared" si="47"/>
        <v>0</v>
      </c>
      <c r="AL139" s="1">
        <f t="shared" si="48"/>
        <v>0</v>
      </c>
      <c r="AQ139" s="1">
        <f t="shared" si="49"/>
        <v>0</v>
      </c>
      <c r="BA139" s="1" t="str">
        <f t="shared" si="24"/>
        <v/>
      </c>
      <c r="BB139" s="1" t="str">
        <f t="shared" si="35"/>
        <v/>
      </c>
      <c r="BC139" s="1" t="str">
        <f t="shared" si="35"/>
        <v/>
      </c>
      <c r="BD139" s="1" t="str">
        <f t="shared" si="35"/>
        <v/>
      </c>
      <c r="BE139" s="1" t="str">
        <f t="shared" si="35"/>
        <v/>
      </c>
      <c r="BF139" s="1" t="str">
        <f t="shared" si="35"/>
        <v/>
      </c>
      <c r="BG139" s="1" t="str">
        <f t="shared" si="35"/>
        <v/>
      </c>
      <c r="BH139" s="1" t="str">
        <f t="shared" si="35"/>
        <v/>
      </c>
      <c r="BI139" s="1" t="str">
        <f t="shared" si="35"/>
        <v/>
      </c>
      <c r="BJ139" s="1" t="str">
        <f t="shared" si="35"/>
        <v/>
      </c>
    </row>
    <row r="140" spans="1:62" hidden="1" x14ac:dyDescent="0.2">
      <c r="A140" s="50"/>
      <c r="B140" s="50" t="str">
        <f t="shared" si="38"/>
        <v/>
      </c>
      <c r="C140" s="48"/>
      <c r="D140" s="48"/>
      <c r="E140" s="48"/>
      <c r="F140" s="46"/>
      <c r="G140" s="49"/>
      <c r="H140" s="358"/>
      <c r="I140" s="69"/>
      <c r="J140" s="51"/>
      <c r="K140" s="50"/>
      <c r="L140" s="341" t="str">
        <f t="shared" si="39"/>
        <v/>
      </c>
      <c r="M140" s="46"/>
      <c r="N140" s="274"/>
      <c r="O140" s="48"/>
      <c r="P140" s="274"/>
      <c r="Q140" s="51"/>
      <c r="R140" s="51"/>
      <c r="S140" s="51"/>
      <c r="T140" s="274"/>
      <c r="U140" s="50" t="str">
        <f t="shared" si="40"/>
        <v/>
      </c>
      <c r="V140" s="51">
        <v>1</v>
      </c>
      <c r="W140" s="51" t="str">
        <f t="shared" si="41"/>
        <v/>
      </c>
      <c r="X140" s="51">
        <v>1</v>
      </c>
      <c r="Y140" s="51" t="str">
        <f t="shared" si="42"/>
        <v/>
      </c>
      <c r="Z140" s="1">
        <f t="shared" si="43"/>
        <v>0</v>
      </c>
      <c r="AA140" s="1">
        <f t="shared" si="44"/>
        <v>0</v>
      </c>
      <c r="AB140" s="382" t="str">
        <f t="shared" si="32"/>
        <v/>
      </c>
      <c r="AC140" s="382" t="str">
        <f t="shared" si="32"/>
        <v/>
      </c>
      <c r="AD140" s="1">
        <f t="shared" si="45"/>
        <v>0</v>
      </c>
      <c r="AJ140" s="1">
        <f t="shared" si="46"/>
        <v>0</v>
      </c>
      <c r="AK140" s="1">
        <f t="shared" si="47"/>
        <v>0</v>
      </c>
      <c r="AL140" s="1">
        <f t="shared" si="48"/>
        <v>0</v>
      </c>
      <c r="AQ140" s="1">
        <f t="shared" si="49"/>
        <v>0</v>
      </c>
      <c r="BA140" s="1" t="str">
        <f t="shared" si="24"/>
        <v/>
      </c>
      <c r="BB140" s="1" t="str">
        <f t="shared" si="35"/>
        <v/>
      </c>
      <c r="BC140" s="1" t="str">
        <f t="shared" si="35"/>
        <v/>
      </c>
      <c r="BD140" s="1" t="str">
        <f t="shared" si="35"/>
        <v/>
      </c>
      <c r="BE140" s="1" t="str">
        <f t="shared" si="35"/>
        <v/>
      </c>
      <c r="BF140" s="1" t="str">
        <f t="shared" si="35"/>
        <v/>
      </c>
      <c r="BG140" s="1" t="str">
        <f t="shared" si="35"/>
        <v/>
      </c>
      <c r="BH140" s="1" t="str">
        <f t="shared" si="35"/>
        <v/>
      </c>
      <c r="BI140" s="1" t="str">
        <f t="shared" si="35"/>
        <v/>
      </c>
      <c r="BJ140" s="1" t="str">
        <f t="shared" si="35"/>
        <v/>
      </c>
    </row>
    <row r="141" spans="1:62" hidden="1" x14ac:dyDescent="0.2">
      <c r="A141" s="50"/>
      <c r="B141" s="50" t="str">
        <f t="shared" si="38"/>
        <v/>
      </c>
      <c r="C141" s="48"/>
      <c r="D141" s="48"/>
      <c r="E141" s="48"/>
      <c r="F141" s="46"/>
      <c r="G141" s="49"/>
      <c r="H141" s="358"/>
      <c r="I141" s="69"/>
      <c r="J141" s="51"/>
      <c r="K141" s="50"/>
      <c r="L141" s="341" t="str">
        <f t="shared" si="39"/>
        <v/>
      </c>
      <c r="M141" s="46"/>
      <c r="N141" s="274"/>
      <c r="O141" s="48"/>
      <c r="P141" s="274"/>
      <c r="Q141" s="51"/>
      <c r="R141" s="51"/>
      <c r="S141" s="51"/>
      <c r="T141" s="274"/>
      <c r="U141" s="50" t="str">
        <f t="shared" si="40"/>
        <v/>
      </c>
      <c r="V141" s="51">
        <v>1</v>
      </c>
      <c r="W141" s="51" t="str">
        <f t="shared" si="41"/>
        <v/>
      </c>
      <c r="X141" s="51">
        <v>1</v>
      </c>
      <c r="Y141" s="51" t="str">
        <f t="shared" si="42"/>
        <v/>
      </c>
      <c r="Z141" s="1">
        <f t="shared" si="43"/>
        <v>0</v>
      </c>
      <c r="AA141" s="1">
        <f t="shared" si="44"/>
        <v>0</v>
      </c>
      <c r="AB141" s="382" t="str">
        <f t="shared" si="32"/>
        <v/>
      </c>
      <c r="AC141" s="382" t="str">
        <f t="shared" si="32"/>
        <v/>
      </c>
      <c r="AD141" s="1">
        <f t="shared" si="45"/>
        <v>0</v>
      </c>
      <c r="AJ141" s="1">
        <f t="shared" si="46"/>
        <v>0</v>
      </c>
      <c r="AK141" s="1">
        <f t="shared" si="47"/>
        <v>0</v>
      </c>
      <c r="AL141" s="1">
        <f t="shared" si="48"/>
        <v>0</v>
      </c>
      <c r="AQ141" s="1">
        <f t="shared" si="49"/>
        <v>0</v>
      </c>
      <c r="BA141" s="1" t="str">
        <f t="shared" si="24"/>
        <v/>
      </c>
      <c r="BB141" s="1" t="str">
        <f t="shared" si="35"/>
        <v/>
      </c>
      <c r="BC141" s="1" t="str">
        <f t="shared" si="35"/>
        <v/>
      </c>
      <c r="BD141" s="1" t="str">
        <f t="shared" si="35"/>
        <v/>
      </c>
      <c r="BE141" s="1" t="str">
        <f t="shared" si="35"/>
        <v/>
      </c>
      <c r="BF141" s="1" t="str">
        <f t="shared" si="35"/>
        <v/>
      </c>
      <c r="BG141" s="1" t="str">
        <f t="shared" si="35"/>
        <v/>
      </c>
      <c r="BH141" s="1" t="str">
        <f t="shared" si="35"/>
        <v/>
      </c>
      <c r="BI141" s="1" t="str">
        <f t="shared" si="35"/>
        <v/>
      </c>
      <c r="BJ141" s="1" t="str">
        <f t="shared" si="35"/>
        <v/>
      </c>
    </row>
    <row r="142" spans="1:62" hidden="1" x14ac:dyDescent="0.2">
      <c r="A142" s="50"/>
      <c r="B142" s="50" t="str">
        <f t="shared" si="38"/>
        <v/>
      </c>
      <c r="C142" s="48"/>
      <c r="D142" s="48"/>
      <c r="E142" s="48"/>
      <c r="F142" s="46"/>
      <c r="G142" s="49"/>
      <c r="H142" s="358"/>
      <c r="I142" s="69"/>
      <c r="J142" s="51"/>
      <c r="K142" s="50"/>
      <c r="L142" s="341" t="str">
        <f t="shared" si="39"/>
        <v/>
      </c>
      <c r="M142" s="46"/>
      <c r="N142" s="274"/>
      <c r="O142" s="48"/>
      <c r="P142" s="274"/>
      <c r="Q142" s="51"/>
      <c r="R142" s="51"/>
      <c r="S142" s="51"/>
      <c r="T142" s="274"/>
      <c r="U142" s="50" t="str">
        <f t="shared" si="40"/>
        <v/>
      </c>
      <c r="V142" s="51">
        <v>1</v>
      </c>
      <c r="W142" s="51" t="str">
        <f t="shared" si="41"/>
        <v/>
      </c>
      <c r="X142" s="51">
        <v>1</v>
      </c>
      <c r="Y142" s="51" t="str">
        <f t="shared" si="42"/>
        <v/>
      </c>
      <c r="Z142" s="1">
        <f t="shared" si="43"/>
        <v>0</v>
      </c>
      <c r="AA142" s="1">
        <f t="shared" si="44"/>
        <v>0</v>
      </c>
      <c r="AB142" s="382" t="str">
        <f t="shared" si="32"/>
        <v/>
      </c>
      <c r="AC142" s="382" t="str">
        <f t="shared" si="32"/>
        <v/>
      </c>
      <c r="AD142" s="1">
        <f t="shared" si="45"/>
        <v>0</v>
      </c>
      <c r="AJ142" s="1">
        <f t="shared" si="46"/>
        <v>0</v>
      </c>
      <c r="AK142" s="1">
        <f t="shared" si="47"/>
        <v>0</v>
      </c>
      <c r="AL142" s="1">
        <f t="shared" si="48"/>
        <v>0</v>
      </c>
      <c r="AQ142" s="1">
        <f t="shared" si="49"/>
        <v>0</v>
      </c>
      <c r="BA142" s="1" t="str">
        <f t="shared" si="24"/>
        <v/>
      </c>
      <c r="BB142" s="1" t="str">
        <f t="shared" si="35"/>
        <v/>
      </c>
      <c r="BC142" s="1" t="str">
        <f t="shared" si="35"/>
        <v/>
      </c>
      <c r="BD142" s="1" t="str">
        <f t="shared" si="35"/>
        <v/>
      </c>
      <c r="BE142" s="1" t="str">
        <f t="shared" si="35"/>
        <v/>
      </c>
      <c r="BF142" s="1" t="str">
        <f t="shared" si="35"/>
        <v/>
      </c>
      <c r="BG142" s="1" t="str">
        <f t="shared" si="35"/>
        <v/>
      </c>
      <c r="BH142" s="1" t="str">
        <f t="shared" si="35"/>
        <v/>
      </c>
      <c r="BI142" s="1" t="str">
        <f t="shared" si="35"/>
        <v/>
      </c>
      <c r="BJ142" s="1" t="str">
        <f t="shared" si="35"/>
        <v/>
      </c>
    </row>
    <row r="143" spans="1:62" hidden="1" x14ac:dyDescent="0.2">
      <c r="A143" s="50"/>
      <c r="B143" s="50" t="str">
        <f t="shared" si="38"/>
        <v/>
      </c>
      <c r="C143" s="48"/>
      <c r="D143" s="48"/>
      <c r="E143" s="48"/>
      <c r="F143" s="46"/>
      <c r="G143" s="49"/>
      <c r="H143" s="358"/>
      <c r="I143" s="69"/>
      <c r="J143" s="51"/>
      <c r="K143" s="50"/>
      <c r="L143" s="341" t="str">
        <f t="shared" si="39"/>
        <v/>
      </c>
      <c r="M143" s="46"/>
      <c r="N143" s="274"/>
      <c r="O143" s="48"/>
      <c r="P143" s="274"/>
      <c r="Q143" s="51"/>
      <c r="R143" s="51"/>
      <c r="S143" s="51"/>
      <c r="T143" s="274"/>
      <c r="U143" s="50" t="str">
        <f t="shared" si="40"/>
        <v/>
      </c>
      <c r="V143" s="51">
        <v>1</v>
      </c>
      <c r="W143" s="51" t="str">
        <f t="shared" si="41"/>
        <v/>
      </c>
      <c r="X143" s="51">
        <v>1</v>
      </c>
      <c r="Y143" s="51" t="str">
        <f t="shared" si="42"/>
        <v/>
      </c>
      <c r="Z143" s="1">
        <f t="shared" si="43"/>
        <v>0</v>
      </c>
      <c r="AA143" s="1">
        <f t="shared" si="44"/>
        <v>0</v>
      </c>
      <c r="AB143" s="382" t="str">
        <f t="shared" si="32"/>
        <v/>
      </c>
      <c r="AC143" s="382" t="str">
        <f t="shared" si="32"/>
        <v/>
      </c>
      <c r="AD143" s="1">
        <f t="shared" si="45"/>
        <v>0</v>
      </c>
      <c r="AJ143" s="1">
        <f t="shared" si="46"/>
        <v>0</v>
      </c>
      <c r="AK143" s="1">
        <f t="shared" si="47"/>
        <v>0</v>
      </c>
      <c r="AL143" s="1">
        <f t="shared" si="48"/>
        <v>0</v>
      </c>
      <c r="AQ143" s="1">
        <f t="shared" si="49"/>
        <v>0</v>
      </c>
      <c r="BA143" s="1" t="str">
        <f t="shared" si="24"/>
        <v/>
      </c>
      <c r="BB143" s="1" t="str">
        <f t="shared" si="35"/>
        <v/>
      </c>
      <c r="BC143" s="1" t="str">
        <f t="shared" si="35"/>
        <v/>
      </c>
      <c r="BD143" s="1" t="str">
        <f t="shared" si="35"/>
        <v/>
      </c>
      <c r="BE143" s="1" t="str">
        <f t="shared" si="35"/>
        <v/>
      </c>
      <c r="BF143" s="1" t="str">
        <f t="shared" si="35"/>
        <v/>
      </c>
      <c r="BG143" s="1" t="str">
        <f t="shared" si="35"/>
        <v/>
      </c>
      <c r="BH143" s="1" t="str">
        <f t="shared" si="35"/>
        <v/>
      </c>
      <c r="BI143" s="1" t="str">
        <f t="shared" si="35"/>
        <v/>
      </c>
      <c r="BJ143" s="1" t="str">
        <f t="shared" si="35"/>
        <v/>
      </c>
    </row>
    <row r="144" spans="1:62" hidden="1" x14ac:dyDescent="0.2">
      <c r="A144" s="50"/>
      <c r="B144" s="50" t="str">
        <f t="shared" si="38"/>
        <v/>
      </c>
      <c r="C144" s="48"/>
      <c r="D144" s="48"/>
      <c r="E144" s="48"/>
      <c r="F144" s="46"/>
      <c r="G144" s="49"/>
      <c r="H144" s="358"/>
      <c r="I144" s="69"/>
      <c r="J144" s="51"/>
      <c r="K144" s="50"/>
      <c r="L144" s="341" t="str">
        <f t="shared" si="39"/>
        <v/>
      </c>
      <c r="M144" s="46"/>
      <c r="N144" s="274"/>
      <c r="O144" s="48"/>
      <c r="P144" s="274"/>
      <c r="Q144" s="51"/>
      <c r="R144" s="51"/>
      <c r="S144" s="51"/>
      <c r="T144" s="274"/>
      <c r="U144" s="50" t="str">
        <f t="shared" si="40"/>
        <v/>
      </c>
      <c r="V144" s="51">
        <v>1</v>
      </c>
      <c r="W144" s="51" t="str">
        <f t="shared" si="41"/>
        <v/>
      </c>
      <c r="X144" s="51">
        <v>1</v>
      </c>
      <c r="Y144" s="51" t="str">
        <f t="shared" si="42"/>
        <v/>
      </c>
      <c r="Z144" s="1">
        <f t="shared" si="43"/>
        <v>0</v>
      </c>
      <c r="AA144" s="1">
        <f t="shared" si="44"/>
        <v>0</v>
      </c>
      <c r="AB144" s="382" t="str">
        <f t="shared" si="32"/>
        <v/>
      </c>
      <c r="AC144" s="382" t="str">
        <f t="shared" si="32"/>
        <v/>
      </c>
      <c r="AD144" s="1">
        <f t="shared" si="45"/>
        <v>0</v>
      </c>
      <c r="AJ144" s="1">
        <f t="shared" si="46"/>
        <v>0</v>
      </c>
      <c r="AK144" s="1">
        <f t="shared" si="47"/>
        <v>0</v>
      </c>
      <c r="AL144" s="1">
        <f t="shared" si="48"/>
        <v>0</v>
      </c>
      <c r="AQ144" s="1">
        <f t="shared" si="49"/>
        <v>0</v>
      </c>
      <c r="BA144" s="1" t="str">
        <f t="shared" si="24"/>
        <v/>
      </c>
      <c r="BB144" s="1" t="str">
        <f t="shared" si="35"/>
        <v/>
      </c>
      <c r="BC144" s="1" t="str">
        <f t="shared" si="35"/>
        <v/>
      </c>
      <c r="BD144" s="1" t="str">
        <f t="shared" si="35"/>
        <v/>
      </c>
      <c r="BE144" s="1" t="str">
        <f t="shared" si="35"/>
        <v/>
      </c>
      <c r="BF144" s="1" t="str">
        <f t="shared" si="35"/>
        <v/>
      </c>
      <c r="BG144" s="1" t="str">
        <f t="shared" si="35"/>
        <v/>
      </c>
      <c r="BH144" s="1" t="str">
        <f t="shared" si="35"/>
        <v/>
      </c>
      <c r="BI144" s="1" t="str">
        <f t="shared" si="35"/>
        <v/>
      </c>
      <c r="BJ144" s="1" t="str">
        <f t="shared" si="35"/>
        <v/>
      </c>
    </row>
    <row r="145" spans="1:62" hidden="1" x14ac:dyDescent="0.2">
      <c r="A145" s="50"/>
      <c r="B145" s="50" t="str">
        <f t="shared" si="38"/>
        <v/>
      </c>
      <c r="C145" s="48"/>
      <c r="D145" s="48"/>
      <c r="E145" s="48"/>
      <c r="F145" s="46"/>
      <c r="G145" s="49"/>
      <c r="H145" s="358"/>
      <c r="I145" s="69"/>
      <c r="J145" s="51"/>
      <c r="K145" s="50"/>
      <c r="L145" s="341" t="str">
        <f t="shared" si="39"/>
        <v/>
      </c>
      <c r="M145" s="46"/>
      <c r="N145" s="274"/>
      <c r="O145" s="48"/>
      <c r="P145" s="274"/>
      <c r="Q145" s="51"/>
      <c r="R145" s="51"/>
      <c r="S145" s="51"/>
      <c r="T145" s="274"/>
      <c r="U145" s="50" t="str">
        <f t="shared" si="40"/>
        <v/>
      </c>
      <c r="V145" s="51">
        <v>1</v>
      </c>
      <c r="W145" s="51" t="str">
        <f t="shared" si="41"/>
        <v/>
      </c>
      <c r="X145" s="51">
        <v>1</v>
      </c>
      <c r="Y145" s="51" t="str">
        <f t="shared" si="42"/>
        <v/>
      </c>
      <c r="Z145" s="1">
        <f t="shared" si="43"/>
        <v>0</v>
      </c>
      <c r="AA145" s="1">
        <f t="shared" si="44"/>
        <v>0</v>
      </c>
      <c r="AB145" s="382" t="str">
        <f t="shared" si="32"/>
        <v/>
      </c>
      <c r="AC145" s="382" t="str">
        <f t="shared" si="32"/>
        <v/>
      </c>
      <c r="AD145" s="1">
        <f t="shared" si="45"/>
        <v>0</v>
      </c>
      <c r="AJ145" s="1">
        <f t="shared" si="46"/>
        <v>0</v>
      </c>
      <c r="AK145" s="1">
        <f t="shared" si="47"/>
        <v>0</v>
      </c>
      <c r="AL145" s="1">
        <f t="shared" si="48"/>
        <v>0</v>
      </c>
      <c r="AQ145" s="1">
        <f t="shared" si="49"/>
        <v>0</v>
      </c>
      <c r="BA145" s="1" t="str">
        <f t="shared" si="24"/>
        <v/>
      </c>
      <c r="BB145" s="1" t="str">
        <f t="shared" si="35"/>
        <v/>
      </c>
      <c r="BC145" s="1" t="str">
        <f t="shared" si="35"/>
        <v/>
      </c>
      <c r="BD145" s="1" t="str">
        <f t="shared" si="35"/>
        <v/>
      </c>
      <c r="BE145" s="1" t="str">
        <f t="shared" si="35"/>
        <v/>
      </c>
      <c r="BF145" s="1" t="str">
        <f t="shared" si="35"/>
        <v/>
      </c>
      <c r="BG145" s="1" t="str">
        <f t="shared" si="35"/>
        <v/>
      </c>
      <c r="BH145" s="1" t="str">
        <f t="shared" si="35"/>
        <v/>
      </c>
      <c r="BI145" s="1" t="str">
        <f t="shared" si="35"/>
        <v/>
      </c>
      <c r="BJ145" s="1" t="str">
        <f t="shared" si="35"/>
        <v/>
      </c>
    </row>
    <row r="146" spans="1:62" hidden="1" x14ac:dyDescent="0.2">
      <c r="A146" s="50"/>
      <c r="B146" s="50" t="str">
        <f t="shared" si="38"/>
        <v/>
      </c>
      <c r="C146" s="48"/>
      <c r="D146" s="48"/>
      <c r="E146" s="48"/>
      <c r="F146" s="46"/>
      <c r="G146" s="49"/>
      <c r="H146" s="358"/>
      <c r="I146" s="69"/>
      <c r="J146" s="51"/>
      <c r="K146" s="50"/>
      <c r="L146" s="341" t="str">
        <f t="shared" si="39"/>
        <v/>
      </c>
      <c r="M146" s="46"/>
      <c r="N146" s="274"/>
      <c r="O146" s="48"/>
      <c r="P146" s="274"/>
      <c r="Q146" s="51"/>
      <c r="R146" s="51"/>
      <c r="S146" s="51"/>
      <c r="T146" s="274"/>
      <c r="U146" s="50" t="str">
        <f t="shared" si="40"/>
        <v/>
      </c>
      <c r="V146" s="51">
        <v>1</v>
      </c>
      <c r="W146" s="51" t="str">
        <f t="shared" si="41"/>
        <v/>
      </c>
      <c r="X146" s="51">
        <v>1</v>
      </c>
      <c r="Y146" s="51" t="str">
        <f t="shared" si="42"/>
        <v/>
      </c>
      <c r="Z146" s="1">
        <f t="shared" si="43"/>
        <v>0</v>
      </c>
      <c r="AA146" s="1">
        <f t="shared" si="44"/>
        <v>0</v>
      </c>
      <c r="AB146" s="382" t="str">
        <f t="shared" si="32"/>
        <v/>
      </c>
      <c r="AC146" s="382" t="str">
        <f t="shared" si="32"/>
        <v/>
      </c>
      <c r="AD146" s="1">
        <f t="shared" si="45"/>
        <v>0</v>
      </c>
      <c r="AJ146" s="1">
        <f t="shared" si="46"/>
        <v>0</v>
      </c>
      <c r="AK146" s="1">
        <f t="shared" si="47"/>
        <v>0</v>
      </c>
      <c r="AL146" s="1">
        <f t="shared" si="48"/>
        <v>0</v>
      </c>
      <c r="AQ146" s="1">
        <f t="shared" si="49"/>
        <v>0</v>
      </c>
      <c r="BA146" s="1" t="str">
        <f t="shared" si="24"/>
        <v/>
      </c>
      <c r="BB146" s="1" t="str">
        <f t="shared" si="35"/>
        <v/>
      </c>
      <c r="BC146" s="1" t="str">
        <f t="shared" ref="BB146:BJ174" si="50">IF($M146="","",BC$30)</f>
        <v/>
      </c>
      <c r="BD146" s="1" t="str">
        <f t="shared" si="50"/>
        <v/>
      </c>
      <c r="BE146" s="1" t="str">
        <f t="shared" si="50"/>
        <v/>
      </c>
      <c r="BF146" s="1" t="str">
        <f t="shared" si="50"/>
        <v/>
      </c>
      <c r="BG146" s="1" t="str">
        <f t="shared" si="50"/>
        <v/>
      </c>
      <c r="BH146" s="1" t="str">
        <f t="shared" si="50"/>
        <v/>
      </c>
      <c r="BI146" s="1" t="str">
        <f t="shared" si="50"/>
        <v/>
      </c>
      <c r="BJ146" s="1" t="str">
        <f t="shared" si="50"/>
        <v/>
      </c>
    </row>
    <row r="147" spans="1:62" hidden="1" x14ac:dyDescent="0.2">
      <c r="A147" s="50"/>
      <c r="B147" s="50" t="str">
        <f t="shared" si="38"/>
        <v/>
      </c>
      <c r="C147" s="48"/>
      <c r="D147" s="48"/>
      <c r="E147" s="48"/>
      <c r="F147" s="46"/>
      <c r="G147" s="49"/>
      <c r="H147" s="358"/>
      <c r="I147" s="69"/>
      <c r="J147" s="51"/>
      <c r="K147" s="50"/>
      <c r="L147" s="341" t="str">
        <f t="shared" si="39"/>
        <v/>
      </c>
      <c r="M147" s="46"/>
      <c r="N147" s="274"/>
      <c r="O147" s="48"/>
      <c r="P147" s="274"/>
      <c r="Q147" s="51"/>
      <c r="R147" s="51"/>
      <c r="S147" s="51"/>
      <c r="T147" s="274"/>
      <c r="U147" s="50" t="str">
        <f t="shared" si="40"/>
        <v/>
      </c>
      <c r="V147" s="51">
        <v>1</v>
      </c>
      <c r="W147" s="51" t="str">
        <f t="shared" si="41"/>
        <v/>
      </c>
      <c r="X147" s="51">
        <v>1</v>
      </c>
      <c r="Y147" s="51" t="str">
        <f t="shared" si="42"/>
        <v/>
      </c>
      <c r="Z147" s="1">
        <f t="shared" si="43"/>
        <v>0</v>
      </c>
      <c r="AA147" s="1">
        <f t="shared" si="44"/>
        <v>0</v>
      </c>
      <c r="AB147" s="382" t="str">
        <f t="shared" si="32"/>
        <v/>
      </c>
      <c r="AC147" s="382" t="str">
        <f t="shared" si="32"/>
        <v/>
      </c>
      <c r="AD147" s="1">
        <f t="shared" si="45"/>
        <v>0</v>
      </c>
      <c r="AJ147" s="1">
        <f t="shared" si="46"/>
        <v>0</v>
      </c>
      <c r="AK147" s="1">
        <f t="shared" si="47"/>
        <v>0</v>
      </c>
      <c r="AL147" s="1">
        <f t="shared" si="48"/>
        <v>0</v>
      </c>
      <c r="AQ147" s="1">
        <f t="shared" si="49"/>
        <v>0</v>
      </c>
      <c r="BA147" s="1" t="str">
        <f t="shared" si="24"/>
        <v/>
      </c>
      <c r="BB147" s="1" t="str">
        <f t="shared" si="50"/>
        <v/>
      </c>
      <c r="BC147" s="1" t="str">
        <f t="shared" si="50"/>
        <v/>
      </c>
      <c r="BD147" s="1" t="str">
        <f t="shared" si="50"/>
        <v/>
      </c>
      <c r="BE147" s="1" t="str">
        <f t="shared" si="50"/>
        <v/>
      </c>
      <c r="BF147" s="1" t="str">
        <f t="shared" si="50"/>
        <v/>
      </c>
      <c r="BG147" s="1" t="str">
        <f t="shared" si="50"/>
        <v/>
      </c>
      <c r="BH147" s="1" t="str">
        <f t="shared" si="50"/>
        <v/>
      </c>
      <c r="BI147" s="1" t="str">
        <f t="shared" si="50"/>
        <v/>
      </c>
      <c r="BJ147" s="1" t="str">
        <f t="shared" si="50"/>
        <v/>
      </c>
    </row>
    <row r="148" spans="1:62" hidden="1" x14ac:dyDescent="0.2">
      <c r="A148" s="50"/>
      <c r="B148" s="50" t="str">
        <f t="shared" si="38"/>
        <v/>
      </c>
      <c r="C148" s="48"/>
      <c r="D148" s="48"/>
      <c r="E148" s="48"/>
      <c r="F148" s="46"/>
      <c r="G148" s="49"/>
      <c r="H148" s="358"/>
      <c r="I148" s="69"/>
      <c r="J148" s="51"/>
      <c r="K148" s="50"/>
      <c r="L148" s="341" t="str">
        <f t="shared" si="39"/>
        <v/>
      </c>
      <c r="M148" s="46"/>
      <c r="N148" s="274"/>
      <c r="O148" s="48"/>
      <c r="P148" s="274"/>
      <c r="Q148" s="51"/>
      <c r="R148" s="51"/>
      <c r="S148" s="51"/>
      <c r="T148" s="274"/>
      <c r="U148" s="50" t="str">
        <f t="shared" si="40"/>
        <v/>
      </c>
      <c r="V148" s="51">
        <v>1</v>
      </c>
      <c r="W148" s="51" t="str">
        <f t="shared" si="41"/>
        <v/>
      </c>
      <c r="X148" s="51">
        <v>1</v>
      </c>
      <c r="Y148" s="51" t="str">
        <f t="shared" si="42"/>
        <v/>
      </c>
      <c r="Z148" s="1">
        <f t="shared" si="43"/>
        <v>0</v>
      </c>
      <c r="AA148" s="1">
        <f t="shared" si="44"/>
        <v>0</v>
      </c>
      <c r="AB148" s="382" t="str">
        <f t="shared" si="32"/>
        <v/>
      </c>
      <c r="AC148" s="382" t="str">
        <f t="shared" si="32"/>
        <v/>
      </c>
      <c r="AD148" s="1">
        <f t="shared" si="45"/>
        <v>0</v>
      </c>
      <c r="AJ148" s="1">
        <f t="shared" si="46"/>
        <v>0</v>
      </c>
      <c r="AK148" s="1">
        <f t="shared" si="47"/>
        <v>0</v>
      </c>
      <c r="AL148" s="1">
        <f t="shared" si="48"/>
        <v>0</v>
      </c>
      <c r="AQ148" s="1">
        <f t="shared" si="49"/>
        <v>0</v>
      </c>
      <c r="BA148" s="1" t="str">
        <f t="shared" si="24"/>
        <v/>
      </c>
      <c r="BB148" s="1" t="str">
        <f t="shared" si="50"/>
        <v/>
      </c>
      <c r="BC148" s="1" t="str">
        <f t="shared" si="50"/>
        <v/>
      </c>
      <c r="BD148" s="1" t="str">
        <f t="shared" si="50"/>
        <v/>
      </c>
      <c r="BE148" s="1" t="str">
        <f t="shared" si="50"/>
        <v/>
      </c>
      <c r="BF148" s="1" t="str">
        <f t="shared" si="50"/>
        <v/>
      </c>
      <c r="BG148" s="1" t="str">
        <f t="shared" si="50"/>
        <v/>
      </c>
      <c r="BH148" s="1" t="str">
        <f t="shared" si="50"/>
        <v/>
      </c>
      <c r="BI148" s="1" t="str">
        <f t="shared" si="50"/>
        <v/>
      </c>
      <c r="BJ148" s="1" t="str">
        <f t="shared" si="50"/>
        <v/>
      </c>
    </row>
    <row r="149" spans="1:62" hidden="1" x14ac:dyDescent="0.2">
      <c r="A149" s="50"/>
      <c r="B149" s="50" t="str">
        <f t="shared" si="38"/>
        <v/>
      </c>
      <c r="C149" s="48"/>
      <c r="D149" s="48"/>
      <c r="E149" s="48"/>
      <c r="F149" s="46"/>
      <c r="G149" s="49"/>
      <c r="H149" s="358"/>
      <c r="I149" s="69"/>
      <c r="J149" s="51"/>
      <c r="K149" s="50"/>
      <c r="L149" s="341" t="str">
        <f t="shared" si="39"/>
        <v/>
      </c>
      <c r="M149" s="46"/>
      <c r="N149" s="274"/>
      <c r="O149" s="48"/>
      <c r="P149" s="274"/>
      <c r="Q149" s="51"/>
      <c r="R149" s="51"/>
      <c r="S149" s="51"/>
      <c r="T149" s="274"/>
      <c r="U149" s="50" t="str">
        <f t="shared" si="40"/>
        <v/>
      </c>
      <c r="V149" s="51">
        <v>1</v>
      </c>
      <c r="W149" s="51" t="str">
        <f t="shared" si="41"/>
        <v/>
      </c>
      <c r="X149" s="51">
        <v>1</v>
      </c>
      <c r="Y149" s="51" t="str">
        <f t="shared" si="42"/>
        <v/>
      </c>
      <c r="Z149" s="1">
        <f t="shared" si="43"/>
        <v>0</v>
      </c>
      <c r="AA149" s="1">
        <f t="shared" si="44"/>
        <v>0</v>
      </c>
      <c r="AB149" s="382" t="str">
        <f t="shared" si="32"/>
        <v/>
      </c>
      <c r="AC149" s="382" t="str">
        <f t="shared" si="32"/>
        <v/>
      </c>
      <c r="AD149" s="1">
        <f t="shared" si="45"/>
        <v>0</v>
      </c>
      <c r="AJ149" s="1">
        <f t="shared" si="46"/>
        <v>0</v>
      </c>
      <c r="AK149" s="1">
        <f t="shared" si="47"/>
        <v>0</v>
      </c>
      <c r="AL149" s="1">
        <f t="shared" si="48"/>
        <v>0</v>
      </c>
      <c r="AQ149" s="1">
        <f t="shared" si="49"/>
        <v>0</v>
      </c>
      <c r="BA149" s="1" t="str">
        <f t="shared" si="24"/>
        <v/>
      </c>
      <c r="BB149" s="1" t="str">
        <f t="shared" si="50"/>
        <v/>
      </c>
      <c r="BC149" s="1" t="str">
        <f t="shared" si="50"/>
        <v/>
      </c>
      <c r="BD149" s="1" t="str">
        <f t="shared" si="50"/>
        <v/>
      </c>
      <c r="BE149" s="1" t="str">
        <f t="shared" si="50"/>
        <v/>
      </c>
      <c r="BF149" s="1" t="str">
        <f t="shared" si="50"/>
        <v/>
      </c>
      <c r="BG149" s="1" t="str">
        <f t="shared" si="50"/>
        <v/>
      </c>
      <c r="BH149" s="1" t="str">
        <f t="shared" si="50"/>
        <v/>
      </c>
      <c r="BI149" s="1" t="str">
        <f t="shared" si="50"/>
        <v/>
      </c>
      <c r="BJ149" s="1" t="str">
        <f t="shared" si="50"/>
        <v/>
      </c>
    </row>
    <row r="150" spans="1:62" hidden="1" x14ac:dyDescent="0.2">
      <c r="A150" s="50"/>
      <c r="B150" s="50" t="str">
        <f t="shared" si="38"/>
        <v/>
      </c>
      <c r="C150" s="48"/>
      <c r="D150" s="48"/>
      <c r="E150" s="48"/>
      <c r="F150" s="46"/>
      <c r="G150" s="49"/>
      <c r="H150" s="358"/>
      <c r="I150" s="69"/>
      <c r="J150" s="51"/>
      <c r="K150" s="50"/>
      <c r="L150" s="341" t="str">
        <f t="shared" si="39"/>
        <v/>
      </c>
      <c r="M150" s="46"/>
      <c r="N150" s="274"/>
      <c r="O150" s="48"/>
      <c r="P150" s="274"/>
      <c r="Q150" s="51"/>
      <c r="R150" s="51"/>
      <c r="S150" s="51"/>
      <c r="T150" s="274"/>
      <c r="U150" s="50" t="str">
        <f t="shared" si="40"/>
        <v/>
      </c>
      <c r="V150" s="51">
        <v>1</v>
      </c>
      <c r="W150" s="51" t="str">
        <f t="shared" si="41"/>
        <v/>
      </c>
      <c r="X150" s="51">
        <v>1</v>
      </c>
      <c r="Y150" s="51" t="str">
        <f t="shared" si="42"/>
        <v/>
      </c>
      <c r="Z150" s="1">
        <f t="shared" si="43"/>
        <v>0</v>
      </c>
      <c r="AA150" s="1">
        <f t="shared" si="44"/>
        <v>0</v>
      </c>
      <c r="AB150" s="382" t="str">
        <f t="shared" si="32"/>
        <v/>
      </c>
      <c r="AC150" s="382" t="str">
        <f t="shared" si="32"/>
        <v/>
      </c>
      <c r="AD150" s="1">
        <f t="shared" si="45"/>
        <v>0</v>
      </c>
      <c r="AJ150" s="1">
        <f t="shared" si="46"/>
        <v>0</v>
      </c>
      <c r="AK150" s="1">
        <f t="shared" si="47"/>
        <v>0</v>
      </c>
      <c r="AL150" s="1">
        <f t="shared" si="48"/>
        <v>0</v>
      </c>
      <c r="AQ150" s="1">
        <f t="shared" si="49"/>
        <v>0</v>
      </c>
      <c r="BA150" s="1" t="str">
        <f t="shared" si="24"/>
        <v/>
      </c>
      <c r="BB150" s="1" t="str">
        <f t="shared" si="50"/>
        <v/>
      </c>
      <c r="BC150" s="1" t="str">
        <f t="shared" si="50"/>
        <v/>
      </c>
      <c r="BD150" s="1" t="str">
        <f t="shared" si="50"/>
        <v/>
      </c>
      <c r="BE150" s="1" t="str">
        <f t="shared" si="50"/>
        <v/>
      </c>
      <c r="BF150" s="1" t="str">
        <f t="shared" si="50"/>
        <v/>
      </c>
      <c r="BG150" s="1" t="str">
        <f t="shared" si="50"/>
        <v/>
      </c>
      <c r="BH150" s="1" t="str">
        <f t="shared" si="50"/>
        <v/>
      </c>
      <c r="BI150" s="1" t="str">
        <f t="shared" si="50"/>
        <v/>
      </c>
      <c r="BJ150" s="1" t="str">
        <f t="shared" si="50"/>
        <v/>
      </c>
    </row>
    <row r="151" spans="1:62" hidden="1" x14ac:dyDescent="0.2">
      <c r="A151" s="50"/>
      <c r="B151" s="50" t="str">
        <f t="shared" si="38"/>
        <v/>
      </c>
      <c r="C151" s="48"/>
      <c r="D151" s="48"/>
      <c r="E151" s="48"/>
      <c r="F151" s="46"/>
      <c r="G151" s="49"/>
      <c r="H151" s="358"/>
      <c r="I151" s="69"/>
      <c r="J151" s="51"/>
      <c r="K151" s="50"/>
      <c r="L151" s="341" t="str">
        <f t="shared" si="39"/>
        <v/>
      </c>
      <c r="M151" s="46"/>
      <c r="N151" s="274"/>
      <c r="O151" s="48"/>
      <c r="P151" s="274"/>
      <c r="Q151" s="51"/>
      <c r="R151" s="51"/>
      <c r="S151" s="51"/>
      <c r="T151" s="274"/>
      <c r="U151" s="50" t="str">
        <f t="shared" si="40"/>
        <v/>
      </c>
      <c r="V151" s="51">
        <v>1</v>
      </c>
      <c r="W151" s="51" t="str">
        <f t="shared" si="41"/>
        <v/>
      </c>
      <c r="X151" s="51">
        <v>1</v>
      </c>
      <c r="Y151" s="51" t="str">
        <f t="shared" si="42"/>
        <v/>
      </c>
      <c r="Z151" s="1">
        <f t="shared" si="43"/>
        <v>0</v>
      </c>
      <c r="AA151" s="1">
        <f t="shared" si="44"/>
        <v>0</v>
      </c>
      <c r="AB151" s="382" t="str">
        <f t="shared" si="32"/>
        <v/>
      </c>
      <c r="AC151" s="382" t="str">
        <f t="shared" si="32"/>
        <v/>
      </c>
      <c r="AD151" s="1">
        <f t="shared" si="45"/>
        <v>0</v>
      </c>
      <c r="AJ151" s="1">
        <f t="shared" si="46"/>
        <v>0</v>
      </c>
      <c r="AK151" s="1">
        <f t="shared" si="47"/>
        <v>0</v>
      </c>
      <c r="AL151" s="1">
        <f t="shared" si="48"/>
        <v>0</v>
      </c>
      <c r="AQ151" s="1">
        <f t="shared" si="49"/>
        <v>0</v>
      </c>
      <c r="BA151" s="1" t="str">
        <f t="shared" si="24"/>
        <v/>
      </c>
      <c r="BB151" s="1" t="str">
        <f t="shared" si="50"/>
        <v/>
      </c>
      <c r="BC151" s="1" t="str">
        <f t="shared" si="50"/>
        <v/>
      </c>
      <c r="BD151" s="1" t="str">
        <f t="shared" si="50"/>
        <v/>
      </c>
      <c r="BE151" s="1" t="str">
        <f t="shared" si="50"/>
        <v/>
      </c>
      <c r="BF151" s="1" t="str">
        <f t="shared" si="50"/>
        <v/>
      </c>
      <c r="BG151" s="1" t="str">
        <f t="shared" si="50"/>
        <v/>
      </c>
      <c r="BH151" s="1" t="str">
        <f t="shared" si="50"/>
        <v/>
      </c>
      <c r="BI151" s="1" t="str">
        <f t="shared" si="50"/>
        <v/>
      </c>
      <c r="BJ151" s="1" t="str">
        <f t="shared" si="50"/>
        <v/>
      </c>
    </row>
    <row r="152" spans="1:62" hidden="1" x14ac:dyDescent="0.2">
      <c r="A152" s="50"/>
      <c r="B152" s="50" t="str">
        <f t="shared" si="38"/>
        <v/>
      </c>
      <c r="C152" s="48"/>
      <c r="D152" s="48"/>
      <c r="E152" s="48"/>
      <c r="F152" s="46"/>
      <c r="G152" s="49"/>
      <c r="H152" s="358"/>
      <c r="I152" s="69"/>
      <c r="J152" s="51"/>
      <c r="K152" s="50"/>
      <c r="L152" s="341" t="str">
        <f t="shared" si="39"/>
        <v/>
      </c>
      <c r="M152" s="46"/>
      <c r="N152" s="274"/>
      <c r="O152" s="48"/>
      <c r="P152" s="274"/>
      <c r="Q152" s="51"/>
      <c r="R152" s="51"/>
      <c r="S152" s="51"/>
      <c r="T152" s="274"/>
      <c r="U152" s="50" t="str">
        <f t="shared" si="40"/>
        <v/>
      </c>
      <c r="V152" s="51">
        <v>1</v>
      </c>
      <c r="W152" s="51" t="str">
        <f t="shared" si="41"/>
        <v/>
      </c>
      <c r="X152" s="51">
        <v>1</v>
      </c>
      <c r="Y152" s="51" t="str">
        <f t="shared" si="42"/>
        <v/>
      </c>
      <c r="Z152" s="1">
        <f t="shared" si="43"/>
        <v>0</v>
      </c>
      <c r="AA152" s="1">
        <f t="shared" si="44"/>
        <v>0</v>
      </c>
      <c r="AB152" s="382" t="str">
        <f t="shared" si="32"/>
        <v/>
      </c>
      <c r="AC152" s="382" t="str">
        <f t="shared" si="32"/>
        <v/>
      </c>
      <c r="AD152" s="1">
        <f t="shared" si="45"/>
        <v>0</v>
      </c>
      <c r="AJ152" s="1">
        <f t="shared" si="46"/>
        <v>0</v>
      </c>
      <c r="AK152" s="1">
        <f t="shared" si="47"/>
        <v>0</v>
      </c>
      <c r="AL152" s="1">
        <f t="shared" si="48"/>
        <v>0</v>
      </c>
      <c r="AQ152" s="1">
        <f t="shared" si="49"/>
        <v>0</v>
      </c>
      <c r="BA152" s="1" t="str">
        <f t="shared" si="24"/>
        <v/>
      </c>
      <c r="BB152" s="1" t="str">
        <f t="shared" si="50"/>
        <v/>
      </c>
      <c r="BC152" s="1" t="str">
        <f t="shared" si="50"/>
        <v/>
      </c>
      <c r="BD152" s="1" t="str">
        <f t="shared" si="50"/>
        <v/>
      </c>
      <c r="BE152" s="1" t="str">
        <f t="shared" si="50"/>
        <v/>
      </c>
      <c r="BF152" s="1" t="str">
        <f t="shared" si="50"/>
        <v/>
      </c>
      <c r="BG152" s="1" t="str">
        <f t="shared" si="50"/>
        <v/>
      </c>
      <c r="BH152" s="1" t="str">
        <f t="shared" si="50"/>
        <v/>
      </c>
      <c r="BI152" s="1" t="str">
        <f t="shared" si="50"/>
        <v/>
      </c>
      <c r="BJ152" s="1" t="str">
        <f t="shared" si="50"/>
        <v/>
      </c>
    </row>
    <row r="153" spans="1:62" hidden="1" x14ac:dyDescent="0.2">
      <c r="A153" s="50"/>
      <c r="B153" s="50" t="str">
        <f t="shared" si="38"/>
        <v/>
      </c>
      <c r="C153" s="48"/>
      <c r="D153" s="48"/>
      <c r="E153" s="48"/>
      <c r="F153" s="46"/>
      <c r="G153" s="49"/>
      <c r="H153" s="358"/>
      <c r="I153" s="69"/>
      <c r="J153" s="51"/>
      <c r="K153" s="50"/>
      <c r="L153" s="341" t="str">
        <f t="shared" si="39"/>
        <v/>
      </c>
      <c r="M153" s="46"/>
      <c r="N153" s="274"/>
      <c r="O153" s="48"/>
      <c r="P153" s="274"/>
      <c r="Q153" s="51"/>
      <c r="R153" s="51"/>
      <c r="S153" s="51"/>
      <c r="T153" s="274"/>
      <c r="U153" s="50" t="str">
        <f t="shared" si="40"/>
        <v/>
      </c>
      <c r="V153" s="51">
        <v>1</v>
      </c>
      <c r="W153" s="51" t="str">
        <f t="shared" si="41"/>
        <v/>
      </c>
      <c r="X153" s="51">
        <v>1</v>
      </c>
      <c r="Y153" s="51" t="str">
        <f t="shared" si="42"/>
        <v/>
      </c>
      <c r="Z153" s="1">
        <f t="shared" si="43"/>
        <v>0</v>
      </c>
      <c r="AA153" s="1">
        <f t="shared" si="44"/>
        <v>0</v>
      </c>
      <c r="AB153" s="382" t="str">
        <f t="shared" si="32"/>
        <v/>
      </c>
      <c r="AC153" s="382" t="str">
        <f t="shared" si="32"/>
        <v/>
      </c>
      <c r="AD153" s="1">
        <f t="shared" si="45"/>
        <v>0</v>
      </c>
      <c r="AJ153" s="1">
        <f t="shared" si="46"/>
        <v>0</v>
      </c>
      <c r="AK153" s="1">
        <f t="shared" si="47"/>
        <v>0</v>
      </c>
      <c r="AL153" s="1">
        <f t="shared" si="48"/>
        <v>0</v>
      </c>
      <c r="AQ153" s="1">
        <f t="shared" si="49"/>
        <v>0</v>
      </c>
      <c r="BA153" s="1" t="str">
        <f t="shared" si="24"/>
        <v/>
      </c>
      <c r="BB153" s="1" t="str">
        <f t="shared" si="50"/>
        <v/>
      </c>
      <c r="BC153" s="1" t="str">
        <f t="shared" si="50"/>
        <v/>
      </c>
      <c r="BD153" s="1" t="str">
        <f t="shared" si="50"/>
        <v/>
      </c>
      <c r="BE153" s="1" t="str">
        <f t="shared" si="50"/>
        <v/>
      </c>
      <c r="BF153" s="1" t="str">
        <f t="shared" si="50"/>
        <v/>
      </c>
      <c r="BG153" s="1" t="str">
        <f t="shared" si="50"/>
        <v/>
      </c>
      <c r="BH153" s="1" t="str">
        <f t="shared" si="50"/>
        <v/>
      </c>
      <c r="BI153" s="1" t="str">
        <f t="shared" si="50"/>
        <v/>
      </c>
      <c r="BJ153" s="1" t="str">
        <f t="shared" si="50"/>
        <v/>
      </c>
    </row>
    <row r="154" spans="1:62" hidden="1" x14ac:dyDescent="0.2">
      <c r="A154" s="50"/>
      <c r="B154" s="50" t="str">
        <f t="shared" si="38"/>
        <v/>
      </c>
      <c r="C154" s="48"/>
      <c r="D154" s="48"/>
      <c r="E154" s="48"/>
      <c r="F154" s="46"/>
      <c r="G154" s="49"/>
      <c r="H154" s="358"/>
      <c r="I154" s="69"/>
      <c r="J154" s="51"/>
      <c r="K154" s="50"/>
      <c r="L154" s="341" t="str">
        <f t="shared" si="39"/>
        <v/>
      </c>
      <c r="M154" s="46"/>
      <c r="N154" s="274"/>
      <c r="O154" s="48"/>
      <c r="P154" s="274"/>
      <c r="Q154" s="51"/>
      <c r="R154" s="51"/>
      <c r="S154" s="51"/>
      <c r="T154" s="274"/>
      <c r="U154" s="50" t="str">
        <f t="shared" si="40"/>
        <v/>
      </c>
      <c r="V154" s="51">
        <v>1</v>
      </c>
      <c r="W154" s="51" t="str">
        <f t="shared" si="41"/>
        <v/>
      </c>
      <c r="X154" s="51">
        <v>1</v>
      </c>
      <c r="Y154" s="51" t="str">
        <f t="shared" si="42"/>
        <v/>
      </c>
      <c r="Z154" s="1">
        <f t="shared" si="43"/>
        <v>0</v>
      </c>
      <c r="AA154" s="1">
        <f t="shared" si="44"/>
        <v>0</v>
      </c>
      <c r="AB154" s="382" t="str">
        <f t="shared" si="32"/>
        <v/>
      </c>
      <c r="AC154" s="382" t="str">
        <f t="shared" si="32"/>
        <v/>
      </c>
      <c r="AD154" s="1">
        <f t="shared" si="45"/>
        <v>0</v>
      </c>
      <c r="AJ154" s="1">
        <f t="shared" si="46"/>
        <v>0</v>
      </c>
      <c r="AK154" s="1">
        <f t="shared" si="47"/>
        <v>0</v>
      </c>
      <c r="AL154" s="1">
        <f t="shared" si="48"/>
        <v>0</v>
      </c>
      <c r="AQ154" s="1">
        <f t="shared" si="49"/>
        <v>0</v>
      </c>
      <c r="BA154" s="1" t="str">
        <f t="shared" si="24"/>
        <v/>
      </c>
      <c r="BB154" s="1" t="str">
        <f t="shared" si="50"/>
        <v/>
      </c>
      <c r="BC154" s="1" t="str">
        <f t="shared" si="50"/>
        <v/>
      </c>
      <c r="BD154" s="1" t="str">
        <f t="shared" si="50"/>
        <v/>
      </c>
      <c r="BE154" s="1" t="str">
        <f t="shared" si="50"/>
        <v/>
      </c>
      <c r="BF154" s="1" t="str">
        <f t="shared" si="50"/>
        <v/>
      </c>
      <c r="BG154" s="1" t="str">
        <f t="shared" si="50"/>
        <v/>
      </c>
      <c r="BH154" s="1" t="str">
        <f t="shared" si="50"/>
        <v/>
      </c>
      <c r="BI154" s="1" t="str">
        <f t="shared" si="50"/>
        <v/>
      </c>
      <c r="BJ154" s="1" t="str">
        <f t="shared" si="50"/>
        <v/>
      </c>
    </row>
    <row r="155" spans="1:62" hidden="1" x14ac:dyDescent="0.2">
      <c r="A155" s="50"/>
      <c r="B155" s="50" t="str">
        <f t="shared" si="38"/>
        <v/>
      </c>
      <c r="C155" s="48"/>
      <c r="D155" s="48"/>
      <c r="E155" s="48"/>
      <c r="F155" s="46"/>
      <c r="G155" s="49"/>
      <c r="H155" s="358"/>
      <c r="I155" s="69"/>
      <c r="J155" s="51"/>
      <c r="K155" s="50"/>
      <c r="L155" s="341" t="str">
        <f t="shared" si="39"/>
        <v/>
      </c>
      <c r="M155" s="46"/>
      <c r="N155" s="274"/>
      <c r="O155" s="48"/>
      <c r="P155" s="274"/>
      <c r="Q155" s="51"/>
      <c r="R155" s="51"/>
      <c r="S155" s="51"/>
      <c r="T155" s="274"/>
      <c r="U155" s="50" t="str">
        <f t="shared" si="40"/>
        <v/>
      </c>
      <c r="V155" s="51">
        <v>1</v>
      </c>
      <c r="W155" s="51" t="str">
        <f t="shared" si="41"/>
        <v/>
      </c>
      <c r="X155" s="51">
        <v>1</v>
      </c>
      <c r="Y155" s="51" t="str">
        <f t="shared" si="42"/>
        <v/>
      </c>
      <c r="Z155" s="1">
        <f t="shared" si="43"/>
        <v>0</v>
      </c>
      <c r="AA155" s="1">
        <f t="shared" si="44"/>
        <v>0</v>
      </c>
      <c r="AB155" s="382" t="str">
        <f t="shared" si="32"/>
        <v/>
      </c>
      <c r="AC155" s="382" t="str">
        <f t="shared" si="32"/>
        <v/>
      </c>
      <c r="AD155" s="1">
        <f t="shared" si="45"/>
        <v>0</v>
      </c>
      <c r="AJ155" s="1">
        <f t="shared" si="46"/>
        <v>0</v>
      </c>
      <c r="AK155" s="1">
        <f t="shared" si="47"/>
        <v>0</v>
      </c>
      <c r="AL155" s="1">
        <f t="shared" si="48"/>
        <v>0</v>
      </c>
      <c r="AQ155" s="1">
        <f t="shared" si="49"/>
        <v>0</v>
      </c>
      <c r="BA155" s="1" t="str">
        <f t="shared" si="24"/>
        <v/>
      </c>
      <c r="BB155" s="1" t="str">
        <f t="shared" si="50"/>
        <v/>
      </c>
      <c r="BC155" s="1" t="str">
        <f t="shared" si="50"/>
        <v/>
      </c>
      <c r="BD155" s="1" t="str">
        <f t="shared" si="50"/>
        <v/>
      </c>
      <c r="BE155" s="1" t="str">
        <f t="shared" si="50"/>
        <v/>
      </c>
      <c r="BF155" s="1" t="str">
        <f t="shared" si="50"/>
        <v/>
      </c>
      <c r="BG155" s="1" t="str">
        <f t="shared" si="50"/>
        <v/>
      </c>
      <c r="BH155" s="1" t="str">
        <f t="shared" si="50"/>
        <v/>
      </c>
      <c r="BI155" s="1" t="str">
        <f t="shared" si="50"/>
        <v/>
      </c>
      <c r="BJ155" s="1" t="str">
        <f t="shared" si="50"/>
        <v/>
      </c>
    </row>
    <row r="156" spans="1:62" hidden="1" x14ac:dyDescent="0.2">
      <c r="A156" s="50"/>
      <c r="B156" s="50" t="str">
        <f t="shared" si="38"/>
        <v/>
      </c>
      <c r="C156" s="48"/>
      <c r="D156" s="48"/>
      <c r="E156" s="48"/>
      <c r="F156" s="46"/>
      <c r="G156" s="49"/>
      <c r="H156" s="358"/>
      <c r="I156" s="69"/>
      <c r="J156" s="51"/>
      <c r="K156" s="50"/>
      <c r="L156" s="341" t="str">
        <f t="shared" si="39"/>
        <v/>
      </c>
      <c r="M156" s="46"/>
      <c r="N156" s="274"/>
      <c r="O156" s="48"/>
      <c r="P156" s="274"/>
      <c r="Q156" s="51"/>
      <c r="R156" s="51"/>
      <c r="S156" s="51"/>
      <c r="T156" s="274"/>
      <c r="U156" s="50" t="str">
        <f t="shared" si="40"/>
        <v/>
      </c>
      <c r="V156" s="51">
        <v>1</v>
      </c>
      <c r="W156" s="51" t="str">
        <f t="shared" si="41"/>
        <v/>
      </c>
      <c r="X156" s="51">
        <v>1</v>
      </c>
      <c r="Y156" s="51" t="str">
        <f t="shared" si="42"/>
        <v/>
      </c>
      <c r="Z156" s="1">
        <f t="shared" si="43"/>
        <v>0</v>
      </c>
      <c r="AA156" s="1">
        <f t="shared" si="44"/>
        <v>0</v>
      </c>
      <c r="AB156" s="382" t="str">
        <f t="shared" si="32"/>
        <v/>
      </c>
      <c r="AC156" s="382" t="str">
        <f t="shared" si="32"/>
        <v/>
      </c>
      <c r="AD156" s="1">
        <f t="shared" si="45"/>
        <v>0</v>
      </c>
      <c r="AJ156" s="1">
        <f t="shared" si="46"/>
        <v>0</v>
      </c>
      <c r="AK156" s="1">
        <f t="shared" si="47"/>
        <v>0</v>
      </c>
      <c r="AL156" s="1">
        <f t="shared" si="48"/>
        <v>0</v>
      </c>
      <c r="AQ156" s="1">
        <f t="shared" si="49"/>
        <v>0</v>
      </c>
      <c r="BA156" s="1" t="str">
        <f t="shared" si="24"/>
        <v/>
      </c>
      <c r="BB156" s="1" t="str">
        <f t="shared" si="50"/>
        <v/>
      </c>
      <c r="BC156" s="1" t="str">
        <f t="shared" si="50"/>
        <v/>
      </c>
      <c r="BD156" s="1" t="str">
        <f t="shared" si="50"/>
        <v/>
      </c>
      <c r="BE156" s="1" t="str">
        <f t="shared" si="50"/>
        <v/>
      </c>
      <c r="BF156" s="1" t="str">
        <f t="shared" si="50"/>
        <v/>
      </c>
      <c r="BG156" s="1" t="str">
        <f t="shared" si="50"/>
        <v/>
      </c>
      <c r="BH156" s="1" t="str">
        <f t="shared" si="50"/>
        <v/>
      </c>
      <c r="BI156" s="1" t="str">
        <f t="shared" si="50"/>
        <v/>
      </c>
      <c r="BJ156" s="1" t="str">
        <f t="shared" si="50"/>
        <v/>
      </c>
    </row>
    <row r="157" spans="1:62" hidden="1" x14ac:dyDescent="0.2">
      <c r="A157" s="50"/>
      <c r="B157" s="50" t="str">
        <f t="shared" si="38"/>
        <v/>
      </c>
      <c r="C157" s="48"/>
      <c r="D157" s="48"/>
      <c r="E157" s="48"/>
      <c r="F157" s="46"/>
      <c r="G157" s="49"/>
      <c r="H157" s="358"/>
      <c r="I157" s="69"/>
      <c r="J157" s="51"/>
      <c r="K157" s="50"/>
      <c r="L157" s="341" t="str">
        <f t="shared" si="39"/>
        <v/>
      </c>
      <c r="M157" s="46"/>
      <c r="N157" s="274"/>
      <c r="O157" s="48"/>
      <c r="P157" s="274"/>
      <c r="Q157" s="51"/>
      <c r="R157" s="51"/>
      <c r="S157" s="51"/>
      <c r="T157" s="274"/>
      <c r="U157" s="50" t="str">
        <f t="shared" si="40"/>
        <v/>
      </c>
      <c r="V157" s="51">
        <v>1</v>
      </c>
      <c r="W157" s="51" t="str">
        <f t="shared" si="41"/>
        <v/>
      </c>
      <c r="X157" s="51">
        <v>1</v>
      </c>
      <c r="Y157" s="51" t="str">
        <f t="shared" si="42"/>
        <v/>
      </c>
      <c r="Z157" s="1">
        <f t="shared" si="43"/>
        <v>0</v>
      </c>
      <c r="AA157" s="1">
        <f t="shared" si="44"/>
        <v>0</v>
      </c>
      <c r="AB157" s="382" t="str">
        <f t="shared" si="32"/>
        <v/>
      </c>
      <c r="AC157" s="382" t="str">
        <f t="shared" si="32"/>
        <v/>
      </c>
      <c r="AD157" s="1">
        <f t="shared" si="45"/>
        <v>0</v>
      </c>
      <c r="AJ157" s="1">
        <f t="shared" si="46"/>
        <v>0</v>
      </c>
      <c r="AK157" s="1">
        <f t="shared" si="47"/>
        <v>0</v>
      </c>
      <c r="AL157" s="1">
        <f t="shared" si="48"/>
        <v>0</v>
      </c>
      <c r="AQ157" s="1">
        <f t="shared" si="49"/>
        <v>0</v>
      </c>
      <c r="BA157" s="1" t="str">
        <f t="shared" si="24"/>
        <v/>
      </c>
      <c r="BB157" s="1" t="str">
        <f t="shared" si="50"/>
        <v/>
      </c>
      <c r="BC157" s="1" t="str">
        <f t="shared" si="50"/>
        <v/>
      </c>
      <c r="BD157" s="1" t="str">
        <f t="shared" si="50"/>
        <v/>
      </c>
      <c r="BE157" s="1" t="str">
        <f t="shared" si="50"/>
        <v/>
      </c>
      <c r="BF157" s="1" t="str">
        <f t="shared" si="50"/>
        <v/>
      </c>
      <c r="BG157" s="1" t="str">
        <f t="shared" si="50"/>
        <v/>
      </c>
      <c r="BH157" s="1" t="str">
        <f t="shared" si="50"/>
        <v/>
      </c>
      <c r="BI157" s="1" t="str">
        <f t="shared" si="50"/>
        <v/>
      </c>
      <c r="BJ157" s="1" t="str">
        <f t="shared" si="50"/>
        <v/>
      </c>
    </row>
    <row r="158" spans="1:62" hidden="1" x14ac:dyDescent="0.2">
      <c r="A158" s="50"/>
      <c r="B158" s="50" t="str">
        <f t="shared" si="38"/>
        <v/>
      </c>
      <c r="C158" s="48"/>
      <c r="D158" s="48"/>
      <c r="E158" s="48"/>
      <c r="F158" s="46"/>
      <c r="G158" s="49"/>
      <c r="H158" s="358"/>
      <c r="I158" s="69"/>
      <c r="J158" s="51"/>
      <c r="K158" s="50"/>
      <c r="L158" s="341" t="str">
        <f t="shared" si="39"/>
        <v/>
      </c>
      <c r="M158" s="46"/>
      <c r="N158" s="274"/>
      <c r="O158" s="48"/>
      <c r="P158" s="274"/>
      <c r="Q158" s="51"/>
      <c r="R158" s="51"/>
      <c r="S158" s="51"/>
      <c r="T158" s="274"/>
      <c r="U158" s="50" t="str">
        <f t="shared" si="40"/>
        <v/>
      </c>
      <c r="V158" s="51">
        <v>1</v>
      </c>
      <c r="W158" s="51" t="str">
        <f t="shared" si="41"/>
        <v/>
      </c>
      <c r="X158" s="51">
        <v>1</v>
      </c>
      <c r="Y158" s="51" t="str">
        <f t="shared" si="42"/>
        <v/>
      </c>
      <c r="Z158" s="1">
        <f t="shared" si="43"/>
        <v>0</v>
      </c>
      <c r="AA158" s="1">
        <f t="shared" si="44"/>
        <v>0</v>
      </c>
      <c r="AB158" s="382" t="str">
        <f t="shared" si="32"/>
        <v/>
      </c>
      <c r="AC158" s="382" t="str">
        <f t="shared" si="32"/>
        <v/>
      </c>
      <c r="AD158" s="1">
        <f t="shared" si="45"/>
        <v>0</v>
      </c>
      <c r="AJ158" s="1">
        <f t="shared" si="46"/>
        <v>0</v>
      </c>
      <c r="AK158" s="1">
        <f t="shared" si="47"/>
        <v>0</v>
      </c>
      <c r="AL158" s="1">
        <f t="shared" si="48"/>
        <v>0</v>
      </c>
      <c r="AQ158" s="1">
        <f t="shared" si="49"/>
        <v>0</v>
      </c>
      <c r="BA158" s="1" t="str">
        <f t="shared" si="24"/>
        <v/>
      </c>
      <c r="BB158" s="1" t="str">
        <f t="shared" si="50"/>
        <v/>
      </c>
      <c r="BC158" s="1" t="str">
        <f t="shared" si="50"/>
        <v/>
      </c>
      <c r="BD158" s="1" t="str">
        <f t="shared" si="50"/>
        <v/>
      </c>
      <c r="BE158" s="1" t="str">
        <f t="shared" si="50"/>
        <v/>
      </c>
      <c r="BF158" s="1" t="str">
        <f t="shared" si="50"/>
        <v/>
      </c>
      <c r="BG158" s="1" t="str">
        <f t="shared" si="50"/>
        <v/>
      </c>
      <c r="BH158" s="1" t="str">
        <f t="shared" si="50"/>
        <v/>
      </c>
      <c r="BI158" s="1" t="str">
        <f t="shared" si="50"/>
        <v/>
      </c>
      <c r="BJ158" s="1" t="str">
        <f t="shared" si="50"/>
        <v/>
      </c>
    </row>
    <row r="159" spans="1:62" hidden="1" x14ac:dyDescent="0.2">
      <c r="A159" s="50"/>
      <c r="B159" s="50" t="str">
        <f t="shared" si="38"/>
        <v/>
      </c>
      <c r="C159" s="48"/>
      <c r="D159" s="48"/>
      <c r="E159" s="48"/>
      <c r="F159" s="46"/>
      <c r="G159" s="49"/>
      <c r="H159" s="358"/>
      <c r="I159" s="69"/>
      <c r="J159" s="51"/>
      <c r="K159" s="50"/>
      <c r="L159" s="341" t="str">
        <f t="shared" si="39"/>
        <v/>
      </c>
      <c r="M159" s="46"/>
      <c r="N159" s="274"/>
      <c r="O159" s="48"/>
      <c r="P159" s="274"/>
      <c r="Q159" s="51"/>
      <c r="R159" s="51"/>
      <c r="S159" s="51"/>
      <c r="T159" s="274"/>
      <c r="U159" s="50" t="str">
        <f t="shared" si="40"/>
        <v/>
      </c>
      <c r="V159" s="51">
        <v>1</v>
      </c>
      <c r="W159" s="51" t="str">
        <f t="shared" si="41"/>
        <v/>
      </c>
      <c r="X159" s="51">
        <v>1</v>
      </c>
      <c r="Y159" s="51" t="str">
        <f t="shared" si="42"/>
        <v/>
      </c>
      <c r="Z159" s="1">
        <f t="shared" si="43"/>
        <v>0</v>
      </c>
      <c r="AA159" s="1">
        <f t="shared" si="44"/>
        <v>0</v>
      </c>
      <c r="AB159" s="382" t="str">
        <f t="shared" si="32"/>
        <v/>
      </c>
      <c r="AC159" s="382" t="str">
        <f t="shared" si="32"/>
        <v/>
      </c>
      <c r="AD159" s="1">
        <f t="shared" si="45"/>
        <v>0</v>
      </c>
      <c r="AJ159" s="1">
        <f t="shared" si="46"/>
        <v>0</v>
      </c>
      <c r="AK159" s="1">
        <f t="shared" si="47"/>
        <v>0</v>
      </c>
      <c r="AL159" s="1">
        <f t="shared" si="48"/>
        <v>0</v>
      </c>
      <c r="AQ159" s="1">
        <f t="shared" si="49"/>
        <v>0</v>
      </c>
      <c r="BA159" s="1" t="str">
        <f t="shared" si="24"/>
        <v/>
      </c>
      <c r="BB159" s="1" t="str">
        <f t="shared" si="50"/>
        <v/>
      </c>
      <c r="BC159" s="1" t="str">
        <f t="shared" si="50"/>
        <v/>
      </c>
      <c r="BD159" s="1" t="str">
        <f t="shared" si="50"/>
        <v/>
      </c>
      <c r="BE159" s="1" t="str">
        <f t="shared" si="50"/>
        <v/>
      </c>
      <c r="BF159" s="1" t="str">
        <f t="shared" si="50"/>
        <v/>
      </c>
      <c r="BG159" s="1" t="str">
        <f t="shared" si="50"/>
        <v/>
      </c>
      <c r="BH159" s="1" t="str">
        <f t="shared" si="50"/>
        <v/>
      </c>
      <c r="BI159" s="1" t="str">
        <f t="shared" si="50"/>
        <v/>
      </c>
      <c r="BJ159" s="1" t="str">
        <f t="shared" si="50"/>
        <v/>
      </c>
    </row>
    <row r="160" spans="1:62" hidden="1" x14ac:dyDescent="0.2">
      <c r="A160" s="50"/>
      <c r="B160" s="50" t="str">
        <f t="shared" si="38"/>
        <v/>
      </c>
      <c r="C160" s="48"/>
      <c r="D160" s="48"/>
      <c r="E160" s="48"/>
      <c r="F160" s="46"/>
      <c r="G160" s="49"/>
      <c r="H160" s="358"/>
      <c r="I160" s="69"/>
      <c r="J160" s="51"/>
      <c r="K160" s="50"/>
      <c r="L160" s="341" t="str">
        <f t="shared" si="39"/>
        <v/>
      </c>
      <c r="M160" s="46"/>
      <c r="N160" s="274"/>
      <c r="O160" s="48"/>
      <c r="P160" s="274"/>
      <c r="Q160" s="51"/>
      <c r="R160" s="51"/>
      <c r="S160" s="51"/>
      <c r="T160" s="274"/>
      <c r="U160" s="50" t="str">
        <f t="shared" si="40"/>
        <v/>
      </c>
      <c r="V160" s="51">
        <v>1</v>
      </c>
      <c r="W160" s="51" t="str">
        <f t="shared" si="41"/>
        <v/>
      </c>
      <c r="X160" s="51">
        <v>1</v>
      </c>
      <c r="Y160" s="51" t="str">
        <f t="shared" si="42"/>
        <v/>
      </c>
      <c r="Z160" s="1">
        <f t="shared" si="43"/>
        <v>0</v>
      </c>
      <c r="AA160" s="1">
        <f t="shared" si="44"/>
        <v>0</v>
      </c>
      <c r="AB160" s="382" t="str">
        <f t="shared" si="32"/>
        <v/>
      </c>
      <c r="AC160" s="382" t="str">
        <f t="shared" si="32"/>
        <v/>
      </c>
      <c r="AD160" s="1">
        <f t="shared" si="45"/>
        <v>0</v>
      </c>
      <c r="AJ160" s="1">
        <f t="shared" si="46"/>
        <v>0</v>
      </c>
      <c r="AK160" s="1">
        <f t="shared" si="47"/>
        <v>0</v>
      </c>
      <c r="AL160" s="1">
        <f t="shared" si="48"/>
        <v>0</v>
      </c>
      <c r="AQ160" s="1">
        <f t="shared" si="49"/>
        <v>0</v>
      </c>
      <c r="BA160" s="1" t="str">
        <f t="shared" si="24"/>
        <v/>
      </c>
      <c r="BB160" s="1" t="str">
        <f t="shared" si="50"/>
        <v/>
      </c>
      <c r="BC160" s="1" t="str">
        <f t="shared" si="50"/>
        <v/>
      </c>
      <c r="BD160" s="1" t="str">
        <f t="shared" si="50"/>
        <v/>
      </c>
      <c r="BE160" s="1" t="str">
        <f t="shared" si="50"/>
        <v/>
      </c>
      <c r="BF160" s="1" t="str">
        <f t="shared" si="50"/>
        <v/>
      </c>
      <c r="BG160" s="1" t="str">
        <f t="shared" si="50"/>
        <v/>
      </c>
      <c r="BH160" s="1" t="str">
        <f t="shared" si="50"/>
        <v/>
      </c>
      <c r="BI160" s="1" t="str">
        <f t="shared" si="50"/>
        <v/>
      </c>
      <c r="BJ160" s="1" t="str">
        <f t="shared" si="50"/>
        <v/>
      </c>
    </row>
    <row r="161" spans="1:62" hidden="1" x14ac:dyDescent="0.2">
      <c r="A161" s="50"/>
      <c r="B161" s="50" t="str">
        <f t="shared" si="38"/>
        <v/>
      </c>
      <c r="C161" s="48"/>
      <c r="D161" s="48"/>
      <c r="E161" s="48"/>
      <c r="F161" s="46"/>
      <c r="G161" s="49"/>
      <c r="H161" s="358"/>
      <c r="I161" s="69"/>
      <c r="J161" s="51"/>
      <c r="K161" s="50"/>
      <c r="L161" s="341" t="str">
        <f t="shared" si="39"/>
        <v/>
      </c>
      <c r="M161" s="46"/>
      <c r="N161" s="274"/>
      <c r="O161" s="48"/>
      <c r="P161" s="274"/>
      <c r="Q161" s="51"/>
      <c r="R161" s="51"/>
      <c r="S161" s="51"/>
      <c r="T161" s="274"/>
      <c r="U161" s="50" t="str">
        <f t="shared" si="40"/>
        <v/>
      </c>
      <c r="V161" s="51">
        <v>1</v>
      </c>
      <c r="W161" s="51" t="str">
        <f t="shared" si="41"/>
        <v/>
      </c>
      <c r="X161" s="51">
        <v>1</v>
      </c>
      <c r="Y161" s="51" t="str">
        <f t="shared" si="42"/>
        <v/>
      </c>
      <c r="Z161" s="1">
        <f t="shared" si="43"/>
        <v>0</v>
      </c>
      <c r="AA161" s="1">
        <f t="shared" si="44"/>
        <v>0</v>
      </c>
      <c r="AB161" s="382" t="str">
        <f t="shared" si="32"/>
        <v/>
      </c>
      <c r="AC161" s="382" t="str">
        <f t="shared" si="32"/>
        <v/>
      </c>
      <c r="AD161" s="1">
        <f t="shared" si="45"/>
        <v>0</v>
      </c>
      <c r="AJ161" s="1">
        <f t="shared" si="46"/>
        <v>0</v>
      </c>
      <c r="AK161" s="1">
        <f t="shared" si="47"/>
        <v>0</v>
      </c>
      <c r="AL161" s="1">
        <f t="shared" si="48"/>
        <v>0</v>
      </c>
      <c r="AQ161" s="1">
        <f t="shared" si="49"/>
        <v>0</v>
      </c>
      <c r="BA161" s="1" t="str">
        <f t="shared" si="24"/>
        <v/>
      </c>
      <c r="BB161" s="1" t="str">
        <f t="shared" si="50"/>
        <v/>
      </c>
      <c r="BC161" s="1" t="str">
        <f t="shared" si="50"/>
        <v/>
      </c>
      <c r="BD161" s="1" t="str">
        <f t="shared" si="50"/>
        <v/>
      </c>
      <c r="BE161" s="1" t="str">
        <f t="shared" si="50"/>
        <v/>
      </c>
      <c r="BF161" s="1" t="str">
        <f t="shared" si="50"/>
        <v/>
      </c>
      <c r="BG161" s="1" t="str">
        <f t="shared" si="50"/>
        <v/>
      </c>
      <c r="BH161" s="1" t="str">
        <f t="shared" si="50"/>
        <v/>
      </c>
      <c r="BI161" s="1" t="str">
        <f t="shared" si="50"/>
        <v/>
      </c>
      <c r="BJ161" s="1" t="str">
        <f t="shared" si="50"/>
        <v/>
      </c>
    </row>
    <row r="162" spans="1:62" hidden="1" x14ac:dyDescent="0.2">
      <c r="A162" s="50"/>
      <c r="B162" s="50" t="str">
        <f t="shared" si="38"/>
        <v/>
      </c>
      <c r="C162" s="48"/>
      <c r="D162" s="48"/>
      <c r="E162" s="48"/>
      <c r="F162" s="46"/>
      <c r="G162" s="49"/>
      <c r="H162" s="358"/>
      <c r="I162" s="69"/>
      <c r="J162" s="51"/>
      <c r="K162" s="50"/>
      <c r="L162" s="341" t="str">
        <f t="shared" si="39"/>
        <v/>
      </c>
      <c r="M162" s="46"/>
      <c r="N162" s="274"/>
      <c r="O162" s="48"/>
      <c r="P162" s="274"/>
      <c r="Q162" s="51"/>
      <c r="R162" s="51"/>
      <c r="S162" s="51"/>
      <c r="T162" s="274"/>
      <c r="U162" s="50" t="str">
        <f t="shared" si="40"/>
        <v/>
      </c>
      <c r="V162" s="51">
        <v>1</v>
      </c>
      <c r="W162" s="51" t="str">
        <f t="shared" si="41"/>
        <v/>
      </c>
      <c r="X162" s="51">
        <v>1</v>
      </c>
      <c r="Y162" s="51" t="str">
        <f t="shared" si="42"/>
        <v/>
      </c>
      <c r="Z162" s="1">
        <f t="shared" si="43"/>
        <v>0</v>
      </c>
      <c r="AA162" s="1">
        <f t="shared" si="44"/>
        <v>0</v>
      </c>
      <c r="AB162" s="382" t="str">
        <f t="shared" si="32"/>
        <v/>
      </c>
      <c r="AC162" s="382" t="str">
        <f t="shared" si="32"/>
        <v/>
      </c>
      <c r="AD162" s="1">
        <f t="shared" si="45"/>
        <v>0</v>
      </c>
      <c r="AJ162" s="1">
        <f t="shared" si="46"/>
        <v>0</v>
      </c>
      <c r="AK162" s="1">
        <f t="shared" si="47"/>
        <v>0</v>
      </c>
      <c r="AL162" s="1">
        <f t="shared" si="48"/>
        <v>0</v>
      </c>
      <c r="AQ162" s="1">
        <f t="shared" si="49"/>
        <v>0</v>
      </c>
      <c r="BA162" s="1" t="str">
        <f t="shared" si="24"/>
        <v/>
      </c>
      <c r="BB162" s="1" t="str">
        <f t="shared" si="50"/>
        <v/>
      </c>
      <c r="BC162" s="1" t="str">
        <f t="shared" si="50"/>
        <v/>
      </c>
      <c r="BD162" s="1" t="str">
        <f t="shared" si="50"/>
        <v/>
      </c>
      <c r="BE162" s="1" t="str">
        <f t="shared" si="50"/>
        <v/>
      </c>
      <c r="BF162" s="1" t="str">
        <f t="shared" si="50"/>
        <v/>
      </c>
      <c r="BG162" s="1" t="str">
        <f t="shared" si="50"/>
        <v/>
      </c>
      <c r="BH162" s="1" t="str">
        <f t="shared" si="50"/>
        <v/>
      </c>
      <c r="BI162" s="1" t="str">
        <f t="shared" si="50"/>
        <v/>
      </c>
      <c r="BJ162" s="1" t="str">
        <f t="shared" si="50"/>
        <v/>
      </c>
    </row>
    <row r="163" spans="1:62" hidden="1" x14ac:dyDescent="0.2">
      <c r="A163" s="50"/>
      <c r="B163" s="50" t="str">
        <f t="shared" si="38"/>
        <v/>
      </c>
      <c r="C163" s="48"/>
      <c r="D163" s="48"/>
      <c r="E163" s="48"/>
      <c r="F163" s="46"/>
      <c r="G163" s="49"/>
      <c r="H163" s="358"/>
      <c r="I163" s="69"/>
      <c r="J163" s="51"/>
      <c r="K163" s="50"/>
      <c r="L163" s="341" t="str">
        <f t="shared" si="39"/>
        <v/>
      </c>
      <c r="M163" s="46"/>
      <c r="N163" s="274"/>
      <c r="O163" s="48"/>
      <c r="P163" s="274"/>
      <c r="Q163" s="51"/>
      <c r="R163" s="51"/>
      <c r="S163" s="51"/>
      <c r="T163" s="274"/>
      <c r="U163" s="50" t="str">
        <f t="shared" si="40"/>
        <v/>
      </c>
      <c r="V163" s="51">
        <v>1</v>
      </c>
      <c r="W163" s="51" t="str">
        <f t="shared" si="41"/>
        <v/>
      </c>
      <c r="X163" s="51">
        <v>1</v>
      </c>
      <c r="Y163" s="51" t="str">
        <f t="shared" si="42"/>
        <v/>
      </c>
      <c r="Z163" s="1">
        <f t="shared" si="43"/>
        <v>0</v>
      </c>
      <c r="AA163" s="1">
        <f t="shared" si="44"/>
        <v>0</v>
      </c>
      <c r="AB163" s="382" t="str">
        <f t="shared" si="32"/>
        <v/>
      </c>
      <c r="AC163" s="382" t="str">
        <f t="shared" si="32"/>
        <v/>
      </c>
      <c r="AD163" s="1">
        <f t="shared" si="45"/>
        <v>0</v>
      </c>
      <c r="AJ163" s="1">
        <f t="shared" si="46"/>
        <v>0</v>
      </c>
      <c r="AK163" s="1">
        <f t="shared" si="47"/>
        <v>0</v>
      </c>
      <c r="AL163" s="1">
        <f t="shared" si="48"/>
        <v>0</v>
      </c>
      <c r="AQ163" s="1">
        <f t="shared" si="49"/>
        <v>0</v>
      </c>
      <c r="BA163" s="1" t="str">
        <f t="shared" si="24"/>
        <v/>
      </c>
      <c r="BB163" s="1" t="str">
        <f t="shared" si="50"/>
        <v/>
      </c>
      <c r="BC163" s="1" t="str">
        <f t="shared" si="50"/>
        <v/>
      </c>
      <c r="BD163" s="1" t="str">
        <f t="shared" si="50"/>
        <v/>
      </c>
      <c r="BE163" s="1" t="str">
        <f t="shared" si="50"/>
        <v/>
      </c>
      <c r="BF163" s="1" t="str">
        <f t="shared" si="50"/>
        <v/>
      </c>
      <c r="BG163" s="1" t="str">
        <f t="shared" si="50"/>
        <v/>
      </c>
      <c r="BH163" s="1" t="str">
        <f t="shared" si="50"/>
        <v/>
      </c>
      <c r="BI163" s="1" t="str">
        <f t="shared" si="50"/>
        <v/>
      </c>
      <c r="BJ163" s="1" t="str">
        <f t="shared" si="50"/>
        <v/>
      </c>
    </row>
    <row r="164" spans="1:62" hidden="1" x14ac:dyDescent="0.2">
      <c r="A164" s="50"/>
      <c r="B164" s="50" t="str">
        <f t="shared" si="38"/>
        <v/>
      </c>
      <c r="C164" s="48"/>
      <c r="D164" s="48"/>
      <c r="E164" s="48"/>
      <c r="F164" s="46"/>
      <c r="G164" s="49"/>
      <c r="H164" s="358"/>
      <c r="I164" s="69"/>
      <c r="J164" s="51"/>
      <c r="K164" s="50"/>
      <c r="L164" s="341" t="str">
        <f t="shared" si="39"/>
        <v/>
      </c>
      <c r="M164" s="46"/>
      <c r="N164" s="274"/>
      <c r="O164" s="48"/>
      <c r="P164" s="274"/>
      <c r="Q164" s="51"/>
      <c r="R164" s="51"/>
      <c r="S164" s="51"/>
      <c r="T164" s="274"/>
      <c r="U164" s="50" t="str">
        <f t="shared" si="40"/>
        <v/>
      </c>
      <c r="V164" s="51">
        <v>1</v>
      </c>
      <c r="W164" s="51" t="str">
        <f t="shared" si="41"/>
        <v/>
      </c>
      <c r="X164" s="51">
        <v>1</v>
      </c>
      <c r="Y164" s="51" t="str">
        <f t="shared" si="42"/>
        <v/>
      </c>
      <c r="Z164" s="1">
        <f t="shared" si="43"/>
        <v>0</v>
      </c>
      <c r="AA164" s="1">
        <f t="shared" si="44"/>
        <v>0</v>
      </c>
      <c r="AB164" s="382" t="str">
        <f t="shared" si="32"/>
        <v/>
      </c>
      <c r="AC164" s="382" t="str">
        <f t="shared" si="32"/>
        <v/>
      </c>
      <c r="AD164" s="1">
        <f t="shared" si="45"/>
        <v>0</v>
      </c>
      <c r="AJ164" s="1">
        <f t="shared" si="46"/>
        <v>0</v>
      </c>
      <c r="AK164" s="1">
        <f t="shared" si="47"/>
        <v>0</v>
      </c>
      <c r="AL164" s="1">
        <f t="shared" si="48"/>
        <v>0</v>
      </c>
      <c r="AQ164" s="1">
        <f t="shared" si="49"/>
        <v>0</v>
      </c>
      <c r="BA164" s="1" t="str">
        <f t="shared" si="24"/>
        <v/>
      </c>
      <c r="BB164" s="1" t="str">
        <f t="shared" si="50"/>
        <v/>
      </c>
      <c r="BC164" s="1" t="str">
        <f t="shared" si="50"/>
        <v/>
      </c>
      <c r="BD164" s="1" t="str">
        <f t="shared" si="50"/>
        <v/>
      </c>
      <c r="BE164" s="1" t="str">
        <f t="shared" si="50"/>
        <v/>
      </c>
      <c r="BF164" s="1" t="str">
        <f t="shared" si="50"/>
        <v/>
      </c>
      <c r="BG164" s="1" t="str">
        <f t="shared" si="50"/>
        <v/>
      </c>
      <c r="BH164" s="1" t="str">
        <f t="shared" si="50"/>
        <v/>
      </c>
      <c r="BI164" s="1" t="str">
        <f t="shared" si="50"/>
        <v/>
      </c>
      <c r="BJ164" s="1" t="str">
        <f t="shared" si="50"/>
        <v/>
      </c>
    </row>
    <row r="165" spans="1:62" hidden="1" x14ac:dyDescent="0.2">
      <c r="A165" s="50"/>
      <c r="B165" s="50" t="str">
        <f t="shared" si="38"/>
        <v/>
      </c>
      <c r="C165" s="48"/>
      <c r="D165" s="48"/>
      <c r="E165" s="48"/>
      <c r="F165" s="46"/>
      <c r="G165" s="49"/>
      <c r="H165" s="358"/>
      <c r="I165" s="69"/>
      <c r="J165" s="51"/>
      <c r="K165" s="50"/>
      <c r="L165" s="341" t="str">
        <f t="shared" si="39"/>
        <v/>
      </c>
      <c r="M165" s="46"/>
      <c r="N165" s="274"/>
      <c r="O165" s="48"/>
      <c r="P165" s="274"/>
      <c r="Q165" s="51"/>
      <c r="R165" s="51"/>
      <c r="S165" s="51"/>
      <c r="T165" s="274"/>
      <c r="U165" s="50" t="str">
        <f t="shared" si="40"/>
        <v/>
      </c>
      <c r="V165" s="51">
        <v>1</v>
      </c>
      <c r="W165" s="51" t="str">
        <f t="shared" si="41"/>
        <v/>
      </c>
      <c r="X165" s="51">
        <v>1</v>
      </c>
      <c r="Y165" s="51" t="str">
        <f t="shared" si="42"/>
        <v/>
      </c>
      <c r="Z165" s="1">
        <f t="shared" si="43"/>
        <v>0</v>
      </c>
      <c r="AA165" s="1">
        <f t="shared" si="44"/>
        <v>0</v>
      </c>
      <c r="AB165" s="382" t="str">
        <f t="shared" si="32"/>
        <v/>
      </c>
      <c r="AC165" s="382" t="str">
        <f t="shared" si="32"/>
        <v/>
      </c>
      <c r="AD165" s="1">
        <f t="shared" si="45"/>
        <v>0</v>
      </c>
      <c r="AJ165" s="1">
        <f t="shared" si="46"/>
        <v>0</v>
      </c>
      <c r="AK165" s="1">
        <f t="shared" si="47"/>
        <v>0</v>
      </c>
      <c r="AL165" s="1">
        <f t="shared" si="48"/>
        <v>0</v>
      </c>
      <c r="AQ165" s="1">
        <f t="shared" si="49"/>
        <v>0</v>
      </c>
      <c r="BA165" s="1" t="str">
        <f t="shared" si="24"/>
        <v/>
      </c>
      <c r="BB165" s="1" t="str">
        <f t="shared" si="50"/>
        <v/>
      </c>
      <c r="BC165" s="1" t="str">
        <f t="shared" si="50"/>
        <v/>
      </c>
      <c r="BD165" s="1" t="str">
        <f t="shared" si="50"/>
        <v/>
      </c>
      <c r="BE165" s="1" t="str">
        <f t="shared" si="50"/>
        <v/>
      </c>
      <c r="BF165" s="1" t="str">
        <f t="shared" si="50"/>
        <v/>
      </c>
      <c r="BG165" s="1" t="str">
        <f t="shared" si="50"/>
        <v/>
      </c>
      <c r="BH165" s="1" t="str">
        <f t="shared" si="50"/>
        <v/>
      </c>
      <c r="BI165" s="1" t="str">
        <f t="shared" si="50"/>
        <v/>
      </c>
      <c r="BJ165" s="1" t="str">
        <f t="shared" si="50"/>
        <v/>
      </c>
    </row>
    <row r="166" spans="1:62" hidden="1" x14ac:dyDescent="0.2">
      <c r="A166" s="50"/>
      <c r="B166" s="50" t="str">
        <f t="shared" si="38"/>
        <v/>
      </c>
      <c r="C166" s="48"/>
      <c r="D166" s="48"/>
      <c r="E166" s="48"/>
      <c r="F166" s="46"/>
      <c r="G166" s="49"/>
      <c r="H166" s="358"/>
      <c r="I166" s="69"/>
      <c r="J166" s="51"/>
      <c r="K166" s="50"/>
      <c r="L166" s="341" t="str">
        <f t="shared" si="39"/>
        <v/>
      </c>
      <c r="M166" s="46"/>
      <c r="N166" s="274"/>
      <c r="O166" s="48"/>
      <c r="P166" s="274"/>
      <c r="Q166" s="51"/>
      <c r="R166" s="51"/>
      <c r="S166" s="51"/>
      <c r="T166" s="274"/>
      <c r="U166" s="50" t="str">
        <f t="shared" si="40"/>
        <v/>
      </c>
      <c r="V166" s="51">
        <v>1</v>
      </c>
      <c r="W166" s="51" t="str">
        <f t="shared" si="41"/>
        <v/>
      </c>
      <c r="X166" s="51">
        <v>1</v>
      </c>
      <c r="Y166" s="51" t="str">
        <f t="shared" si="42"/>
        <v/>
      </c>
      <c r="Z166" s="1">
        <f t="shared" si="43"/>
        <v>0</v>
      </c>
      <c r="AA166" s="1">
        <f t="shared" si="44"/>
        <v>0</v>
      </c>
      <c r="AB166" s="382" t="str">
        <f t="shared" si="32"/>
        <v/>
      </c>
      <c r="AC166" s="382" t="str">
        <f t="shared" si="32"/>
        <v/>
      </c>
      <c r="AD166" s="1">
        <f t="shared" si="45"/>
        <v>0</v>
      </c>
      <c r="AJ166" s="1">
        <f t="shared" si="46"/>
        <v>0</v>
      </c>
      <c r="AK166" s="1">
        <f t="shared" si="47"/>
        <v>0</v>
      </c>
      <c r="AL166" s="1">
        <f t="shared" si="48"/>
        <v>0</v>
      </c>
      <c r="AQ166" s="1">
        <f t="shared" si="49"/>
        <v>0</v>
      </c>
      <c r="BA166" s="1" t="str">
        <f t="shared" si="24"/>
        <v/>
      </c>
      <c r="BB166" s="1" t="str">
        <f t="shared" si="50"/>
        <v/>
      </c>
      <c r="BC166" s="1" t="str">
        <f t="shared" si="50"/>
        <v/>
      </c>
      <c r="BD166" s="1" t="str">
        <f t="shared" si="50"/>
        <v/>
      </c>
      <c r="BE166" s="1" t="str">
        <f t="shared" si="50"/>
        <v/>
      </c>
      <c r="BF166" s="1" t="str">
        <f t="shared" si="50"/>
        <v/>
      </c>
      <c r="BG166" s="1" t="str">
        <f t="shared" si="50"/>
        <v/>
      </c>
      <c r="BH166" s="1" t="str">
        <f t="shared" si="50"/>
        <v/>
      </c>
      <c r="BI166" s="1" t="str">
        <f t="shared" si="50"/>
        <v/>
      </c>
      <c r="BJ166" s="1" t="str">
        <f t="shared" si="50"/>
        <v/>
      </c>
    </row>
    <row r="167" spans="1:62" hidden="1" x14ac:dyDescent="0.2">
      <c r="A167" s="50"/>
      <c r="B167" s="50" t="str">
        <f t="shared" si="38"/>
        <v/>
      </c>
      <c r="C167" s="48"/>
      <c r="D167" s="48"/>
      <c r="E167" s="48"/>
      <c r="F167" s="46"/>
      <c r="G167" s="49"/>
      <c r="H167" s="358"/>
      <c r="I167" s="69"/>
      <c r="J167" s="51"/>
      <c r="K167" s="50"/>
      <c r="L167" s="341" t="str">
        <f t="shared" si="39"/>
        <v/>
      </c>
      <c r="M167" s="46"/>
      <c r="N167" s="274"/>
      <c r="O167" s="48"/>
      <c r="P167" s="274"/>
      <c r="Q167" s="51"/>
      <c r="R167" s="51"/>
      <c r="S167" s="51"/>
      <c r="T167" s="274"/>
      <c r="U167" s="50" t="str">
        <f t="shared" si="40"/>
        <v/>
      </c>
      <c r="V167" s="51">
        <v>1</v>
      </c>
      <c r="W167" s="51" t="str">
        <f t="shared" si="41"/>
        <v/>
      </c>
      <c r="X167" s="51">
        <v>1</v>
      </c>
      <c r="Y167" s="51" t="str">
        <f t="shared" si="42"/>
        <v/>
      </c>
      <c r="Z167" s="1">
        <f t="shared" si="43"/>
        <v>0</v>
      </c>
      <c r="AA167" s="1">
        <f t="shared" si="44"/>
        <v>0</v>
      </c>
      <c r="AB167" s="382" t="str">
        <f t="shared" si="32"/>
        <v/>
      </c>
      <c r="AC167" s="382" t="str">
        <f t="shared" si="32"/>
        <v/>
      </c>
      <c r="AD167" s="1">
        <f t="shared" si="45"/>
        <v>0</v>
      </c>
      <c r="AJ167" s="1">
        <f t="shared" si="46"/>
        <v>0</v>
      </c>
      <c r="AK167" s="1">
        <f t="shared" si="47"/>
        <v>0</v>
      </c>
      <c r="AL167" s="1">
        <f t="shared" si="48"/>
        <v>0</v>
      </c>
      <c r="AQ167" s="1">
        <f t="shared" si="49"/>
        <v>0</v>
      </c>
      <c r="BA167" s="1" t="str">
        <f t="shared" si="24"/>
        <v/>
      </c>
      <c r="BB167" s="1" t="str">
        <f t="shared" si="50"/>
        <v/>
      </c>
      <c r="BC167" s="1" t="str">
        <f t="shared" si="50"/>
        <v/>
      </c>
      <c r="BD167" s="1" t="str">
        <f t="shared" si="50"/>
        <v/>
      </c>
      <c r="BE167" s="1" t="str">
        <f t="shared" si="50"/>
        <v/>
      </c>
      <c r="BF167" s="1" t="str">
        <f t="shared" si="50"/>
        <v/>
      </c>
      <c r="BG167" s="1" t="str">
        <f t="shared" si="50"/>
        <v/>
      </c>
      <c r="BH167" s="1" t="str">
        <f t="shared" si="50"/>
        <v/>
      </c>
      <c r="BI167" s="1" t="str">
        <f t="shared" si="50"/>
        <v/>
      </c>
      <c r="BJ167" s="1" t="str">
        <f t="shared" si="50"/>
        <v/>
      </c>
    </row>
    <row r="168" spans="1:62" hidden="1" x14ac:dyDescent="0.2">
      <c r="A168" s="50"/>
      <c r="B168" s="50" t="str">
        <f t="shared" si="38"/>
        <v/>
      </c>
      <c r="C168" s="48"/>
      <c r="D168" s="48"/>
      <c r="E168" s="48"/>
      <c r="F168" s="46"/>
      <c r="G168" s="49"/>
      <c r="H168" s="358"/>
      <c r="I168" s="69"/>
      <c r="J168" s="51"/>
      <c r="K168" s="50"/>
      <c r="L168" s="341" t="str">
        <f t="shared" si="39"/>
        <v/>
      </c>
      <c r="M168" s="46"/>
      <c r="N168" s="274"/>
      <c r="O168" s="48"/>
      <c r="P168" s="274"/>
      <c r="Q168" s="51"/>
      <c r="R168" s="51"/>
      <c r="S168" s="51"/>
      <c r="T168" s="274"/>
      <c r="U168" s="50" t="str">
        <f t="shared" si="40"/>
        <v/>
      </c>
      <c r="V168" s="51">
        <v>1</v>
      </c>
      <c r="W168" s="51" t="str">
        <f t="shared" si="41"/>
        <v/>
      </c>
      <c r="X168" s="51">
        <v>1</v>
      </c>
      <c r="Y168" s="51" t="str">
        <f t="shared" si="42"/>
        <v/>
      </c>
      <c r="Z168" s="1">
        <f t="shared" si="43"/>
        <v>0</v>
      </c>
      <c r="AA168" s="1">
        <f t="shared" si="44"/>
        <v>0</v>
      </c>
      <c r="AB168" s="382" t="str">
        <f t="shared" si="32"/>
        <v/>
      </c>
      <c r="AC168" s="382" t="str">
        <f t="shared" si="32"/>
        <v/>
      </c>
      <c r="AD168" s="1">
        <f t="shared" si="45"/>
        <v>0</v>
      </c>
      <c r="AJ168" s="1">
        <f t="shared" si="46"/>
        <v>0</v>
      </c>
      <c r="AK168" s="1">
        <f t="shared" si="47"/>
        <v>0</v>
      </c>
      <c r="AL168" s="1">
        <f t="shared" si="48"/>
        <v>0</v>
      </c>
      <c r="AQ168" s="1">
        <f t="shared" si="49"/>
        <v>0</v>
      </c>
      <c r="BA168" s="1" t="str">
        <f t="shared" si="24"/>
        <v/>
      </c>
      <c r="BB168" s="1" t="str">
        <f t="shared" si="50"/>
        <v/>
      </c>
      <c r="BC168" s="1" t="str">
        <f t="shared" si="50"/>
        <v/>
      </c>
      <c r="BD168" s="1" t="str">
        <f t="shared" si="50"/>
        <v/>
      </c>
      <c r="BE168" s="1" t="str">
        <f t="shared" si="50"/>
        <v/>
      </c>
      <c r="BF168" s="1" t="str">
        <f t="shared" si="50"/>
        <v/>
      </c>
      <c r="BG168" s="1" t="str">
        <f t="shared" si="50"/>
        <v/>
      </c>
      <c r="BH168" s="1" t="str">
        <f t="shared" si="50"/>
        <v/>
      </c>
      <c r="BI168" s="1" t="str">
        <f t="shared" si="50"/>
        <v/>
      </c>
      <c r="BJ168" s="1" t="str">
        <f t="shared" si="50"/>
        <v/>
      </c>
    </row>
    <row r="169" spans="1:62" hidden="1" x14ac:dyDescent="0.2">
      <c r="A169" s="50"/>
      <c r="B169" s="50" t="str">
        <f t="shared" si="38"/>
        <v/>
      </c>
      <c r="C169" s="48"/>
      <c r="D169" s="48"/>
      <c r="E169" s="48"/>
      <c r="F169" s="46"/>
      <c r="G169" s="49"/>
      <c r="H169" s="358"/>
      <c r="I169" s="69"/>
      <c r="J169" s="51"/>
      <c r="K169" s="50"/>
      <c r="L169" s="341" t="str">
        <f t="shared" si="39"/>
        <v/>
      </c>
      <c r="M169" s="46"/>
      <c r="N169" s="274"/>
      <c r="O169" s="48"/>
      <c r="P169" s="274"/>
      <c r="Q169" s="51"/>
      <c r="R169" s="51"/>
      <c r="S169" s="51"/>
      <c r="T169" s="274"/>
      <c r="U169" s="50" t="str">
        <f t="shared" si="40"/>
        <v/>
      </c>
      <c r="V169" s="51">
        <v>1</v>
      </c>
      <c r="W169" s="51" t="str">
        <f t="shared" si="41"/>
        <v/>
      </c>
      <c r="X169" s="51">
        <v>1</v>
      </c>
      <c r="Y169" s="51" t="str">
        <f t="shared" si="42"/>
        <v/>
      </c>
      <c r="Z169" s="1">
        <f t="shared" si="43"/>
        <v>0</v>
      </c>
      <c r="AA169" s="1">
        <f t="shared" si="44"/>
        <v>0</v>
      </c>
      <c r="AB169" s="382" t="str">
        <f t="shared" si="32"/>
        <v/>
      </c>
      <c r="AC169" s="382" t="str">
        <f t="shared" si="32"/>
        <v/>
      </c>
      <c r="AD169" s="1">
        <f t="shared" si="45"/>
        <v>0</v>
      </c>
      <c r="AJ169" s="1">
        <f t="shared" si="46"/>
        <v>0</v>
      </c>
      <c r="AK169" s="1">
        <f t="shared" si="47"/>
        <v>0</v>
      </c>
      <c r="AL169" s="1">
        <f t="shared" si="48"/>
        <v>0</v>
      </c>
      <c r="AQ169" s="1">
        <f t="shared" si="49"/>
        <v>0</v>
      </c>
      <c r="BA169" s="1" t="str">
        <f t="shared" si="24"/>
        <v/>
      </c>
      <c r="BB169" s="1" t="str">
        <f t="shared" si="50"/>
        <v/>
      </c>
      <c r="BC169" s="1" t="str">
        <f t="shared" si="50"/>
        <v/>
      </c>
      <c r="BD169" s="1" t="str">
        <f t="shared" si="50"/>
        <v/>
      </c>
      <c r="BE169" s="1" t="str">
        <f t="shared" si="50"/>
        <v/>
      </c>
      <c r="BF169" s="1" t="str">
        <f t="shared" si="50"/>
        <v/>
      </c>
      <c r="BG169" s="1" t="str">
        <f t="shared" si="50"/>
        <v/>
      </c>
      <c r="BH169" s="1" t="str">
        <f t="shared" si="50"/>
        <v/>
      </c>
      <c r="BI169" s="1" t="str">
        <f t="shared" si="50"/>
        <v/>
      </c>
      <c r="BJ169" s="1" t="str">
        <f t="shared" si="50"/>
        <v/>
      </c>
    </row>
    <row r="170" spans="1:62" hidden="1" x14ac:dyDescent="0.2">
      <c r="A170" s="50"/>
      <c r="B170" s="50" t="str">
        <f t="shared" si="38"/>
        <v/>
      </c>
      <c r="C170" s="48"/>
      <c r="D170" s="48"/>
      <c r="E170" s="48"/>
      <c r="F170" s="46"/>
      <c r="G170" s="49"/>
      <c r="H170" s="358"/>
      <c r="I170" s="69"/>
      <c r="J170" s="51"/>
      <c r="K170" s="50"/>
      <c r="L170" s="341" t="str">
        <f t="shared" si="39"/>
        <v/>
      </c>
      <c r="M170" s="46"/>
      <c r="N170" s="274"/>
      <c r="O170" s="48"/>
      <c r="P170" s="274"/>
      <c r="Q170" s="51"/>
      <c r="R170" s="51"/>
      <c r="S170" s="51"/>
      <c r="T170" s="274"/>
      <c r="U170" s="50" t="str">
        <f t="shared" si="40"/>
        <v/>
      </c>
      <c r="V170" s="51">
        <v>1</v>
      </c>
      <c r="W170" s="51" t="str">
        <f t="shared" si="41"/>
        <v/>
      </c>
      <c r="X170" s="51">
        <v>1</v>
      </c>
      <c r="Y170" s="51" t="str">
        <f t="shared" si="42"/>
        <v/>
      </c>
      <c r="Z170" s="1">
        <f t="shared" si="43"/>
        <v>0</v>
      </c>
      <c r="AA170" s="1">
        <f t="shared" si="44"/>
        <v>0</v>
      </c>
      <c r="AB170" s="382" t="str">
        <f t="shared" si="32"/>
        <v/>
      </c>
      <c r="AC170" s="382" t="str">
        <f t="shared" si="32"/>
        <v/>
      </c>
      <c r="AD170" s="1">
        <f t="shared" si="45"/>
        <v>0</v>
      </c>
      <c r="AJ170" s="1">
        <f t="shared" si="46"/>
        <v>0</v>
      </c>
      <c r="AK170" s="1">
        <f t="shared" si="47"/>
        <v>0</v>
      </c>
      <c r="AL170" s="1">
        <f t="shared" si="48"/>
        <v>0</v>
      </c>
      <c r="AQ170" s="1">
        <f t="shared" si="49"/>
        <v>0</v>
      </c>
      <c r="BA170" s="1" t="str">
        <f t="shared" si="24"/>
        <v/>
      </c>
      <c r="BB170" s="1" t="str">
        <f t="shared" si="50"/>
        <v/>
      </c>
      <c r="BC170" s="1" t="str">
        <f t="shared" si="50"/>
        <v/>
      </c>
      <c r="BD170" s="1" t="str">
        <f t="shared" si="50"/>
        <v/>
      </c>
      <c r="BE170" s="1" t="str">
        <f t="shared" si="50"/>
        <v/>
      </c>
      <c r="BF170" s="1" t="str">
        <f t="shared" si="50"/>
        <v/>
      </c>
      <c r="BG170" s="1" t="str">
        <f t="shared" si="50"/>
        <v/>
      </c>
      <c r="BH170" s="1" t="str">
        <f t="shared" si="50"/>
        <v/>
      </c>
      <c r="BI170" s="1" t="str">
        <f t="shared" si="50"/>
        <v/>
      </c>
      <c r="BJ170" s="1" t="str">
        <f t="shared" si="50"/>
        <v/>
      </c>
    </row>
    <row r="171" spans="1:62" hidden="1" x14ac:dyDescent="0.2">
      <c r="A171" s="50"/>
      <c r="B171" s="50" t="str">
        <f t="shared" si="38"/>
        <v/>
      </c>
      <c r="C171" s="48"/>
      <c r="D171" s="48"/>
      <c r="E171" s="48"/>
      <c r="F171" s="46"/>
      <c r="G171" s="49"/>
      <c r="H171" s="358"/>
      <c r="I171" s="69"/>
      <c r="J171" s="51"/>
      <c r="K171" s="50"/>
      <c r="L171" s="341" t="str">
        <f t="shared" si="39"/>
        <v/>
      </c>
      <c r="M171" s="46"/>
      <c r="N171" s="274"/>
      <c r="O171" s="48"/>
      <c r="P171" s="274"/>
      <c r="Q171" s="51"/>
      <c r="R171" s="51"/>
      <c r="S171" s="51"/>
      <c r="T171" s="274"/>
      <c r="U171" s="50" t="str">
        <f t="shared" si="40"/>
        <v/>
      </c>
      <c r="V171" s="51">
        <v>1</v>
      </c>
      <c r="W171" s="51" t="str">
        <f t="shared" si="41"/>
        <v/>
      </c>
      <c r="X171" s="51">
        <v>1</v>
      </c>
      <c r="Y171" s="51" t="str">
        <f t="shared" si="42"/>
        <v/>
      </c>
      <c r="Z171" s="1">
        <f t="shared" si="43"/>
        <v>0</v>
      </c>
      <c r="AA171" s="1">
        <f t="shared" si="44"/>
        <v>0</v>
      </c>
      <c r="AB171" s="382" t="str">
        <f t="shared" si="32"/>
        <v/>
      </c>
      <c r="AC171" s="382" t="str">
        <f t="shared" si="32"/>
        <v/>
      </c>
      <c r="AD171" s="1">
        <f t="shared" si="45"/>
        <v>0</v>
      </c>
      <c r="AJ171" s="1">
        <f t="shared" si="46"/>
        <v>0</v>
      </c>
      <c r="AK171" s="1">
        <f t="shared" si="47"/>
        <v>0</v>
      </c>
      <c r="AL171" s="1">
        <f t="shared" si="48"/>
        <v>0</v>
      </c>
      <c r="AQ171" s="1">
        <f t="shared" si="49"/>
        <v>0</v>
      </c>
      <c r="BA171" s="1" t="str">
        <f t="shared" si="24"/>
        <v/>
      </c>
      <c r="BB171" s="1" t="str">
        <f t="shared" si="50"/>
        <v/>
      </c>
      <c r="BC171" s="1" t="str">
        <f t="shared" si="50"/>
        <v/>
      </c>
      <c r="BD171" s="1" t="str">
        <f t="shared" si="50"/>
        <v/>
      </c>
      <c r="BE171" s="1" t="str">
        <f t="shared" si="50"/>
        <v/>
      </c>
      <c r="BF171" s="1" t="str">
        <f t="shared" si="50"/>
        <v/>
      </c>
      <c r="BG171" s="1" t="str">
        <f t="shared" si="50"/>
        <v/>
      </c>
      <c r="BH171" s="1" t="str">
        <f t="shared" si="50"/>
        <v/>
      </c>
      <c r="BI171" s="1" t="str">
        <f t="shared" si="50"/>
        <v/>
      </c>
      <c r="BJ171" s="1" t="str">
        <f t="shared" si="50"/>
        <v/>
      </c>
    </row>
    <row r="172" spans="1:62" hidden="1" x14ac:dyDescent="0.2">
      <c r="A172" s="50"/>
      <c r="B172" s="50" t="str">
        <f t="shared" si="38"/>
        <v/>
      </c>
      <c r="C172" s="48"/>
      <c r="D172" s="48"/>
      <c r="E172" s="48"/>
      <c r="F172" s="46"/>
      <c r="G172" s="49"/>
      <c r="H172" s="358"/>
      <c r="I172" s="69"/>
      <c r="J172" s="51"/>
      <c r="K172" s="50"/>
      <c r="L172" s="341" t="str">
        <f t="shared" si="39"/>
        <v/>
      </c>
      <c r="M172" s="46"/>
      <c r="N172" s="274"/>
      <c r="O172" s="48"/>
      <c r="P172" s="274"/>
      <c r="Q172" s="51"/>
      <c r="R172" s="51"/>
      <c r="S172" s="51"/>
      <c r="T172" s="274"/>
      <c r="U172" s="50" t="str">
        <f t="shared" si="40"/>
        <v/>
      </c>
      <c r="V172" s="51">
        <v>1</v>
      </c>
      <c r="W172" s="51" t="str">
        <f t="shared" si="41"/>
        <v/>
      </c>
      <c r="X172" s="51">
        <v>1</v>
      </c>
      <c r="Y172" s="51" t="str">
        <f t="shared" si="42"/>
        <v/>
      </c>
      <c r="Z172" s="1">
        <f t="shared" si="43"/>
        <v>0</v>
      </c>
      <c r="AA172" s="1">
        <f t="shared" si="44"/>
        <v>0</v>
      </c>
      <c r="AB172" s="382" t="str">
        <f t="shared" si="32"/>
        <v/>
      </c>
      <c r="AC172" s="382" t="str">
        <f t="shared" si="32"/>
        <v/>
      </c>
      <c r="AD172" s="1">
        <f t="shared" si="45"/>
        <v>0</v>
      </c>
      <c r="AJ172" s="1">
        <f t="shared" si="46"/>
        <v>0</v>
      </c>
      <c r="AK172" s="1">
        <f t="shared" si="47"/>
        <v>0</v>
      </c>
      <c r="AL172" s="1">
        <f t="shared" si="48"/>
        <v>0</v>
      </c>
      <c r="AQ172" s="1">
        <f t="shared" si="49"/>
        <v>0</v>
      </c>
      <c r="BA172" s="1" t="str">
        <f t="shared" si="24"/>
        <v/>
      </c>
      <c r="BB172" s="1" t="str">
        <f t="shared" si="50"/>
        <v/>
      </c>
      <c r="BC172" s="1" t="str">
        <f t="shared" si="50"/>
        <v/>
      </c>
      <c r="BD172" s="1" t="str">
        <f t="shared" si="50"/>
        <v/>
      </c>
      <c r="BE172" s="1" t="str">
        <f t="shared" si="50"/>
        <v/>
      </c>
      <c r="BF172" s="1" t="str">
        <f t="shared" si="50"/>
        <v/>
      </c>
      <c r="BG172" s="1" t="str">
        <f t="shared" si="50"/>
        <v/>
      </c>
      <c r="BH172" s="1" t="str">
        <f t="shared" si="50"/>
        <v/>
      </c>
      <c r="BI172" s="1" t="str">
        <f t="shared" si="50"/>
        <v/>
      </c>
      <c r="BJ172" s="1" t="str">
        <f t="shared" si="50"/>
        <v/>
      </c>
    </row>
    <row r="173" spans="1:62" hidden="1" x14ac:dyDescent="0.2">
      <c r="A173" s="50"/>
      <c r="B173" s="50" t="str">
        <f t="shared" si="38"/>
        <v/>
      </c>
      <c r="C173" s="48"/>
      <c r="D173" s="48"/>
      <c r="E173" s="48"/>
      <c r="F173" s="46"/>
      <c r="G173" s="49"/>
      <c r="H173" s="358"/>
      <c r="I173" s="69"/>
      <c r="J173" s="51"/>
      <c r="K173" s="50"/>
      <c r="L173" s="341" t="str">
        <f t="shared" si="39"/>
        <v/>
      </c>
      <c r="M173" s="46"/>
      <c r="N173" s="274"/>
      <c r="O173" s="48"/>
      <c r="P173" s="274"/>
      <c r="Q173" s="51"/>
      <c r="R173" s="51"/>
      <c r="S173" s="51"/>
      <c r="T173" s="274"/>
      <c r="U173" s="50" t="str">
        <f t="shared" si="40"/>
        <v/>
      </c>
      <c r="V173" s="51">
        <v>1</v>
      </c>
      <c r="W173" s="51" t="str">
        <f t="shared" si="41"/>
        <v/>
      </c>
      <c r="X173" s="51">
        <v>1</v>
      </c>
      <c r="Y173" s="51" t="str">
        <f t="shared" si="42"/>
        <v/>
      </c>
      <c r="Z173" s="1">
        <f t="shared" si="43"/>
        <v>0</v>
      </c>
      <c r="AA173" s="1">
        <f t="shared" si="44"/>
        <v>0</v>
      </c>
      <c r="AB173" s="382" t="str">
        <f t="shared" si="32"/>
        <v/>
      </c>
      <c r="AC173" s="382" t="str">
        <f t="shared" si="32"/>
        <v/>
      </c>
      <c r="AD173" s="1">
        <f t="shared" si="45"/>
        <v>0</v>
      </c>
      <c r="AJ173" s="1">
        <f t="shared" si="46"/>
        <v>0</v>
      </c>
      <c r="AK173" s="1">
        <f t="shared" si="47"/>
        <v>0</v>
      </c>
      <c r="AL173" s="1">
        <f t="shared" si="48"/>
        <v>0</v>
      </c>
      <c r="AQ173" s="1">
        <f t="shared" si="49"/>
        <v>0</v>
      </c>
      <c r="BA173" s="1" t="str">
        <f t="shared" si="24"/>
        <v/>
      </c>
      <c r="BB173" s="1" t="str">
        <f t="shared" si="50"/>
        <v/>
      </c>
      <c r="BC173" s="1" t="str">
        <f t="shared" si="50"/>
        <v/>
      </c>
      <c r="BD173" s="1" t="str">
        <f t="shared" si="50"/>
        <v/>
      </c>
      <c r="BE173" s="1" t="str">
        <f t="shared" si="50"/>
        <v/>
      </c>
      <c r="BF173" s="1" t="str">
        <f t="shared" si="50"/>
        <v/>
      </c>
      <c r="BG173" s="1" t="str">
        <f t="shared" si="50"/>
        <v/>
      </c>
      <c r="BH173" s="1" t="str">
        <f t="shared" si="50"/>
        <v/>
      </c>
      <c r="BI173" s="1" t="str">
        <f t="shared" si="50"/>
        <v/>
      </c>
      <c r="BJ173" s="1" t="str">
        <f t="shared" si="50"/>
        <v/>
      </c>
    </row>
    <row r="174" spans="1:62" hidden="1" x14ac:dyDescent="0.2">
      <c r="A174" s="50"/>
      <c r="B174" s="50" t="str">
        <f t="shared" si="38"/>
        <v/>
      </c>
      <c r="C174" s="48"/>
      <c r="D174" s="48"/>
      <c r="E174" s="48"/>
      <c r="F174" s="46"/>
      <c r="G174" s="49"/>
      <c r="H174" s="358"/>
      <c r="I174" s="69"/>
      <c r="J174" s="51"/>
      <c r="K174" s="50"/>
      <c r="L174" s="341" t="str">
        <f t="shared" si="39"/>
        <v/>
      </c>
      <c r="M174" s="46"/>
      <c r="N174" s="274"/>
      <c r="O174" s="48"/>
      <c r="P174" s="274"/>
      <c r="Q174" s="51"/>
      <c r="R174" s="51"/>
      <c r="S174" s="51"/>
      <c r="T174" s="274"/>
      <c r="U174" s="50" t="str">
        <f t="shared" si="40"/>
        <v/>
      </c>
      <c r="V174" s="51">
        <v>1</v>
      </c>
      <c r="W174" s="51" t="str">
        <f t="shared" si="41"/>
        <v/>
      </c>
      <c r="X174" s="51">
        <v>1</v>
      </c>
      <c r="Y174" s="51" t="str">
        <f t="shared" si="42"/>
        <v/>
      </c>
      <c r="Z174" s="1">
        <f t="shared" si="43"/>
        <v>0</v>
      </c>
      <c r="AA174" s="1">
        <f t="shared" si="44"/>
        <v>0</v>
      </c>
      <c r="AB174" s="382" t="str">
        <f t="shared" si="32"/>
        <v/>
      </c>
      <c r="AC174" s="382" t="str">
        <f t="shared" si="32"/>
        <v/>
      </c>
      <c r="AD174" s="1">
        <f t="shared" si="45"/>
        <v>0</v>
      </c>
      <c r="AJ174" s="1">
        <f t="shared" si="46"/>
        <v>0</v>
      </c>
      <c r="AK174" s="1">
        <f t="shared" si="47"/>
        <v>0</v>
      </c>
      <c r="AL174" s="1">
        <f t="shared" si="48"/>
        <v>0</v>
      </c>
      <c r="AQ174" s="1">
        <f t="shared" si="49"/>
        <v>0</v>
      </c>
      <c r="BA174" s="1" t="str">
        <f t="shared" si="24"/>
        <v/>
      </c>
      <c r="BB174" s="1" t="str">
        <f t="shared" si="50"/>
        <v/>
      </c>
      <c r="BC174" s="1" t="str">
        <f t="shared" si="50"/>
        <v/>
      </c>
      <c r="BD174" s="1" t="str">
        <f t="shared" si="50"/>
        <v/>
      </c>
      <c r="BE174" s="1" t="str">
        <f t="shared" si="50"/>
        <v/>
      </c>
      <c r="BF174" s="1" t="str">
        <f t="shared" ref="BB174:BJ202" si="51">IF($M174="","",BF$30)</f>
        <v/>
      </c>
      <c r="BG174" s="1" t="str">
        <f t="shared" si="51"/>
        <v/>
      </c>
      <c r="BH174" s="1" t="str">
        <f t="shared" si="51"/>
        <v/>
      </c>
      <c r="BI174" s="1" t="str">
        <f t="shared" si="51"/>
        <v/>
      </c>
      <c r="BJ174" s="1" t="str">
        <f t="shared" si="51"/>
        <v/>
      </c>
    </row>
    <row r="175" spans="1:62" hidden="1" x14ac:dyDescent="0.2">
      <c r="A175" s="50"/>
      <c r="B175" s="50" t="str">
        <f t="shared" si="38"/>
        <v/>
      </c>
      <c r="C175" s="48"/>
      <c r="D175" s="48"/>
      <c r="E175" s="48"/>
      <c r="F175" s="46"/>
      <c r="G175" s="49"/>
      <c r="H175" s="358"/>
      <c r="I175" s="69"/>
      <c r="J175" s="51"/>
      <c r="K175" s="50"/>
      <c r="L175" s="341" t="str">
        <f t="shared" si="39"/>
        <v/>
      </c>
      <c r="M175" s="46"/>
      <c r="N175" s="274"/>
      <c r="O175" s="48"/>
      <c r="P175" s="274"/>
      <c r="Q175" s="51"/>
      <c r="R175" s="51"/>
      <c r="S175" s="51"/>
      <c r="T175" s="274"/>
      <c r="U175" s="50" t="str">
        <f t="shared" si="40"/>
        <v/>
      </c>
      <c r="V175" s="51">
        <v>1</v>
      </c>
      <c r="W175" s="51" t="str">
        <f t="shared" si="41"/>
        <v/>
      </c>
      <c r="X175" s="51">
        <v>1</v>
      </c>
      <c r="Y175" s="51" t="str">
        <f t="shared" si="42"/>
        <v/>
      </c>
      <c r="Z175" s="1">
        <f t="shared" si="43"/>
        <v>0</v>
      </c>
      <c r="AA175" s="1">
        <f t="shared" si="44"/>
        <v>0</v>
      </c>
      <c r="AB175" s="382" t="str">
        <f t="shared" si="32"/>
        <v/>
      </c>
      <c r="AC175" s="382" t="str">
        <f t="shared" si="32"/>
        <v/>
      </c>
      <c r="AD175" s="1">
        <f t="shared" si="45"/>
        <v>0</v>
      </c>
      <c r="AJ175" s="1">
        <f t="shared" si="46"/>
        <v>0</v>
      </c>
      <c r="AK175" s="1">
        <f t="shared" si="47"/>
        <v>0</v>
      </c>
      <c r="AL175" s="1">
        <f t="shared" si="48"/>
        <v>0</v>
      </c>
      <c r="AQ175" s="1">
        <f t="shared" si="49"/>
        <v>0</v>
      </c>
      <c r="BA175" s="1" t="str">
        <f t="shared" si="24"/>
        <v/>
      </c>
      <c r="BB175" s="1" t="str">
        <f t="shared" si="51"/>
        <v/>
      </c>
      <c r="BC175" s="1" t="str">
        <f t="shared" si="51"/>
        <v/>
      </c>
      <c r="BD175" s="1" t="str">
        <f t="shared" si="51"/>
        <v/>
      </c>
      <c r="BE175" s="1" t="str">
        <f t="shared" si="51"/>
        <v/>
      </c>
      <c r="BF175" s="1" t="str">
        <f t="shared" si="51"/>
        <v/>
      </c>
      <c r="BG175" s="1" t="str">
        <f t="shared" si="51"/>
        <v/>
      </c>
      <c r="BH175" s="1" t="str">
        <f t="shared" si="51"/>
        <v/>
      </c>
      <c r="BI175" s="1" t="str">
        <f t="shared" si="51"/>
        <v/>
      </c>
      <c r="BJ175" s="1" t="str">
        <f t="shared" si="51"/>
        <v/>
      </c>
    </row>
    <row r="176" spans="1:62" hidden="1" x14ac:dyDescent="0.2">
      <c r="A176" s="50"/>
      <c r="B176" s="50" t="str">
        <f t="shared" si="38"/>
        <v/>
      </c>
      <c r="C176" s="48"/>
      <c r="D176" s="48"/>
      <c r="E176" s="48"/>
      <c r="F176" s="46"/>
      <c r="G176" s="49"/>
      <c r="H176" s="358"/>
      <c r="I176" s="69"/>
      <c r="J176" s="51"/>
      <c r="K176" s="50"/>
      <c r="L176" s="341" t="str">
        <f t="shared" si="39"/>
        <v/>
      </c>
      <c r="M176" s="46"/>
      <c r="N176" s="274"/>
      <c r="O176" s="48"/>
      <c r="P176" s="274"/>
      <c r="Q176" s="51"/>
      <c r="R176" s="51"/>
      <c r="S176" s="51"/>
      <c r="T176" s="274"/>
      <c r="U176" s="50" t="str">
        <f t="shared" si="40"/>
        <v/>
      </c>
      <c r="V176" s="51">
        <v>1</v>
      </c>
      <c r="W176" s="51" t="str">
        <f t="shared" si="41"/>
        <v/>
      </c>
      <c r="X176" s="51">
        <v>1</v>
      </c>
      <c r="Y176" s="51" t="str">
        <f t="shared" si="42"/>
        <v/>
      </c>
      <c r="Z176" s="1">
        <f t="shared" si="43"/>
        <v>0</v>
      </c>
      <c r="AA176" s="1">
        <f t="shared" si="44"/>
        <v>0</v>
      </c>
      <c r="AB176" s="382" t="str">
        <f t="shared" si="32"/>
        <v/>
      </c>
      <c r="AC176" s="382" t="str">
        <f t="shared" si="32"/>
        <v/>
      </c>
      <c r="AD176" s="1">
        <f t="shared" si="45"/>
        <v>0</v>
      </c>
      <c r="AJ176" s="1">
        <f t="shared" si="46"/>
        <v>0</v>
      </c>
      <c r="AK176" s="1">
        <f t="shared" si="47"/>
        <v>0</v>
      </c>
      <c r="AL176" s="1">
        <f t="shared" si="48"/>
        <v>0</v>
      </c>
      <c r="AQ176" s="1">
        <f t="shared" si="49"/>
        <v>0</v>
      </c>
      <c r="BA176" s="1" t="str">
        <f t="shared" si="24"/>
        <v/>
      </c>
      <c r="BB176" s="1" t="str">
        <f t="shared" si="51"/>
        <v/>
      </c>
      <c r="BC176" s="1" t="str">
        <f t="shared" si="51"/>
        <v/>
      </c>
      <c r="BD176" s="1" t="str">
        <f t="shared" si="51"/>
        <v/>
      </c>
      <c r="BE176" s="1" t="str">
        <f t="shared" si="51"/>
        <v/>
      </c>
      <c r="BF176" s="1" t="str">
        <f t="shared" si="51"/>
        <v/>
      </c>
      <c r="BG176" s="1" t="str">
        <f t="shared" si="51"/>
        <v/>
      </c>
      <c r="BH176" s="1" t="str">
        <f t="shared" si="51"/>
        <v/>
      </c>
      <c r="BI176" s="1" t="str">
        <f t="shared" si="51"/>
        <v/>
      </c>
      <c r="BJ176" s="1" t="str">
        <f t="shared" si="51"/>
        <v/>
      </c>
    </row>
    <row r="177" spans="1:62" hidden="1" x14ac:dyDescent="0.2">
      <c r="A177" s="50"/>
      <c r="B177" s="50" t="str">
        <f t="shared" si="38"/>
        <v/>
      </c>
      <c r="C177" s="48"/>
      <c r="D177" s="48"/>
      <c r="E177" s="48"/>
      <c r="F177" s="46"/>
      <c r="G177" s="49"/>
      <c r="H177" s="358"/>
      <c r="I177" s="69"/>
      <c r="J177" s="51"/>
      <c r="K177" s="50"/>
      <c r="L177" s="341" t="str">
        <f t="shared" si="39"/>
        <v/>
      </c>
      <c r="M177" s="46"/>
      <c r="N177" s="274"/>
      <c r="O177" s="48"/>
      <c r="P177" s="274"/>
      <c r="Q177" s="51"/>
      <c r="R177" s="51"/>
      <c r="S177" s="51"/>
      <c r="T177" s="274"/>
      <c r="U177" s="50" t="str">
        <f t="shared" si="40"/>
        <v/>
      </c>
      <c r="V177" s="51">
        <v>1</v>
      </c>
      <c r="W177" s="51" t="str">
        <f t="shared" si="41"/>
        <v/>
      </c>
      <c r="X177" s="51">
        <v>1</v>
      </c>
      <c r="Y177" s="51" t="str">
        <f t="shared" si="42"/>
        <v/>
      </c>
      <c r="Z177" s="1">
        <f t="shared" si="43"/>
        <v>0</v>
      </c>
      <c r="AA177" s="1">
        <f t="shared" si="44"/>
        <v>0</v>
      </c>
      <c r="AB177" s="382" t="str">
        <f t="shared" si="32"/>
        <v/>
      </c>
      <c r="AC177" s="382" t="str">
        <f t="shared" si="32"/>
        <v/>
      </c>
      <c r="AD177" s="1">
        <f t="shared" si="45"/>
        <v>0</v>
      </c>
      <c r="AJ177" s="1">
        <f t="shared" si="46"/>
        <v>0</v>
      </c>
      <c r="AK177" s="1">
        <f t="shared" si="47"/>
        <v>0</v>
      </c>
      <c r="AL177" s="1">
        <f t="shared" si="48"/>
        <v>0</v>
      </c>
      <c r="AQ177" s="1">
        <f t="shared" si="49"/>
        <v>0</v>
      </c>
      <c r="BA177" s="1" t="str">
        <f t="shared" si="24"/>
        <v/>
      </c>
      <c r="BB177" s="1" t="str">
        <f t="shared" si="51"/>
        <v/>
      </c>
      <c r="BC177" s="1" t="str">
        <f t="shared" si="51"/>
        <v/>
      </c>
      <c r="BD177" s="1" t="str">
        <f t="shared" si="51"/>
        <v/>
      </c>
      <c r="BE177" s="1" t="str">
        <f t="shared" si="51"/>
        <v/>
      </c>
      <c r="BF177" s="1" t="str">
        <f t="shared" si="51"/>
        <v/>
      </c>
      <c r="BG177" s="1" t="str">
        <f t="shared" si="51"/>
        <v/>
      </c>
      <c r="BH177" s="1" t="str">
        <f t="shared" si="51"/>
        <v/>
      </c>
      <c r="BI177" s="1" t="str">
        <f t="shared" si="51"/>
        <v/>
      </c>
      <c r="BJ177" s="1" t="str">
        <f t="shared" si="51"/>
        <v/>
      </c>
    </row>
    <row r="178" spans="1:62" hidden="1" x14ac:dyDescent="0.2">
      <c r="A178" s="50"/>
      <c r="B178" s="50" t="str">
        <f t="shared" si="38"/>
        <v/>
      </c>
      <c r="C178" s="48"/>
      <c r="D178" s="48"/>
      <c r="E178" s="48"/>
      <c r="F178" s="46"/>
      <c r="G178" s="49"/>
      <c r="H178" s="358"/>
      <c r="I178" s="69"/>
      <c r="J178" s="51"/>
      <c r="K178" s="50"/>
      <c r="L178" s="341" t="str">
        <f t="shared" si="39"/>
        <v/>
      </c>
      <c r="M178" s="46"/>
      <c r="N178" s="274"/>
      <c r="O178" s="48"/>
      <c r="P178" s="274"/>
      <c r="Q178" s="51"/>
      <c r="R178" s="51"/>
      <c r="S178" s="51"/>
      <c r="T178" s="274"/>
      <c r="U178" s="50" t="str">
        <f t="shared" si="40"/>
        <v/>
      </c>
      <c r="V178" s="51">
        <v>1</v>
      </c>
      <c r="W178" s="51" t="str">
        <f t="shared" si="41"/>
        <v/>
      </c>
      <c r="X178" s="51">
        <v>1</v>
      </c>
      <c r="Y178" s="51" t="str">
        <f t="shared" si="42"/>
        <v/>
      </c>
      <c r="Z178" s="1">
        <f t="shared" si="43"/>
        <v>0</v>
      </c>
      <c r="AA178" s="1">
        <f t="shared" si="44"/>
        <v>0</v>
      </c>
      <c r="AB178" s="382" t="str">
        <f t="shared" si="32"/>
        <v/>
      </c>
      <c r="AC178" s="382" t="str">
        <f t="shared" si="32"/>
        <v/>
      </c>
      <c r="AD178" s="1">
        <f t="shared" si="45"/>
        <v>0</v>
      </c>
      <c r="AJ178" s="1">
        <f t="shared" si="46"/>
        <v>0</v>
      </c>
      <c r="AK178" s="1">
        <f t="shared" si="47"/>
        <v>0</v>
      </c>
      <c r="AL178" s="1">
        <f t="shared" si="48"/>
        <v>0</v>
      </c>
      <c r="AQ178" s="1">
        <f t="shared" si="49"/>
        <v>0</v>
      </c>
      <c r="BA178" s="1" t="str">
        <f t="shared" si="24"/>
        <v/>
      </c>
      <c r="BB178" s="1" t="str">
        <f t="shared" si="51"/>
        <v/>
      </c>
      <c r="BC178" s="1" t="str">
        <f t="shared" si="51"/>
        <v/>
      </c>
      <c r="BD178" s="1" t="str">
        <f t="shared" si="51"/>
        <v/>
      </c>
      <c r="BE178" s="1" t="str">
        <f t="shared" si="51"/>
        <v/>
      </c>
      <c r="BF178" s="1" t="str">
        <f t="shared" si="51"/>
        <v/>
      </c>
      <c r="BG178" s="1" t="str">
        <f t="shared" si="51"/>
        <v/>
      </c>
      <c r="BH178" s="1" t="str">
        <f t="shared" si="51"/>
        <v/>
      </c>
      <c r="BI178" s="1" t="str">
        <f t="shared" si="51"/>
        <v/>
      </c>
      <c r="BJ178" s="1" t="str">
        <f t="shared" si="51"/>
        <v/>
      </c>
    </row>
    <row r="179" spans="1:62" hidden="1" x14ac:dyDescent="0.2">
      <c r="A179" s="50"/>
      <c r="B179" s="50" t="str">
        <f t="shared" si="38"/>
        <v/>
      </c>
      <c r="C179" s="48"/>
      <c r="D179" s="48"/>
      <c r="E179" s="48"/>
      <c r="F179" s="46"/>
      <c r="G179" s="49"/>
      <c r="H179" s="358"/>
      <c r="I179" s="69"/>
      <c r="J179" s="51"/>
      <c r="K179" s="50"/>
      <c r="L179" s="341" t="str">
        <f t="shared" si="39"/>
        <v/>
      </c>
      <c r="M179" s="46"/>
      <c r="N179" s="274"/>
      <c r="O179" s="48"/>
      <c r="P179" s="274"/>
      <c r="Q179" s="51"/>
      <c r="R179" s="51"/>
      <c r="S179" s="51"/>
      <c r="T179" s="274"/>
      <c r="U179" s="50" t="str">
        <f t="shared" si="40"/>
        <v/>
      </c>
      <c r="V179" s="51">
        <v>1</v>
      </c>
      <c r="W179" s="51" t="str">
        <f t="shared" si="41"/>
        <v/>
      </c>
      <c r="X179" s="51">
        <v>1</v>
      </c>
      <c r="Y179" s="51" t="str">
        <f t="shared" si="42"/>
        <v/>
      </c>
      <c r="Z179" s="1">
        <f t="shared" si="43"/>
        <v>0</v>
      </c>
      <c r="AA179" s="1">
        <f t="shared" si="44"/>
        <v>0</v>
      </c>
      <c r="AB179" s="382" t="str">
        <f t="shared" si="32"/>
        <v/>
      </c>
      <c r="AC179" s="382" t="str">
        <f t="shared" si="32"/>
        <v/>
      </c>
      <c r="AD179" s="1">
        <f t="shared" si="45"/>
        <v>0</v>
      </c>
      <c r="AJ179" s="1">
        <f t="shared" si="46"/>
        <v>0</v>
      </c>
      <c r="AK179" s="1">
        <f t="shared" si="47"/>
        <v>0</v>
      </c>
      <c r="AL179" s="1">
        <f t="shared" si="48"/>
        <v>0</v>
      </c>
      <c r="AQ179" s="1">
        <f t="shared" si="49"/>
        <v>0</v>
      </c>
      <c r="BA179" s="1" t="str">
        <f t="shared" si="24"/>
        <v/>
      </c>
      <c r="BB179" s="1" t="str">
        <f t="shared" si="51"/>
        <v/>
      </c>
      <c r="BC179" s="1" t="str">
        <f t="shared" si="51"/>
        <v/>
      </c>
      <c r="BD179" s="1" t="str">
        <f t="shared" si="51"/>
        <v/>
      </c>
      <c r="BE179" s="1" t="str">
        <f t="shared" si="51"/>
        <v/>
      </c>
      <c r="BF179" s="1" t="str">
        <f t="shared" si="51"/>
        <v/>
      </c>
      <c r="BG179" s="1" t="str">
        <f t="shared" si="51"/>
        <v/>
      </c>
      <c r="BH179" s="1" t="str">
        <f t="shared" si="51"/>
        <v/>
      </c>
      <c r="BI179" s="1" t="str">
        <f t="shared" si="51"/>
        <v/>
      </c>
      <c r="BJ179" s="1" t="str">
        <f t="shared" si="51"/>
        <v/>
      </c>
    </row>
    <row r="180" spans="1:62" hidden="1" x14ac:dyDescent="0.2">
      <c r="A180" s="50"/>
      <c r="B180" s="50" t="str">
        <f t="shared" si="38"/>
        <v/>
      </c>
      <c r="C180" s="48"/>
      <c r="D180" s="48"/>
      <c r="E180" s="48"/>
      <c r="F180" s="46"/>
      <c r="G180" s="49"/>
      <c r="H180" s="358"/>
      <c r="I180" s="69"/>
      <c r="J180" s="51"/>
      <c r="K180" s="50"/>
      <c r="L180" s="341" t="str">
        <f t="shared" si="39"/>
        <v/>
      </c>
      <c r="M180" s="46"/>
      <c r="N180" s="274"/>
      <c r="O180" s="48"/>
      <c r="P180" s="274"/>
      <c r="Q180" s="51"/>
      <c r="R180" s="51"/>
      <c r="S180" s="51"/>
      <c r="T180" s="274"/>
      <c r="U180" s="50" t="str">
        <f t="shared" si="40"/>
        <v/>
      </c>
      <c r="V180" s="51">
        <v>1</v>
      </c>
      <c r="W180" s="51" t="str">
        <f t="shared" si="41"/>
        <v/>
      </c>
      <c r="X180" s="51">
        <v>1</v>
      </c>
      <c r="Y180" s="51" t="str">
        <f t="shared" si="42"/>
        <v/>
      </c>
      <c r="Z180" s="1">
        <f t="shared" si="43"/>
        <v>0</v>
      </c>
      <c r="AA180" s="1">
        <f t="shared" si="44"/>
        <v>0</v>
      </c>
      <c r="AB180" s="382" t="str">
        <f t="shared" si="32"/>
        <v/>
      </c>
      <c r="AC180" s="382" t="str">
        <f t="shared" si="32"/>
        <v/>
      </c>
      <c r="AD180" s="1">
        <f t="shared" si="45"/>
        <v>0</v>
      </c>
      <c r="AJ180" s="1">
        <f t="shared" si="46"/>
        <v>0</v>
      </c>
      <c r="AK180" s="1">
        <f t="shared" si="47"/>
        <v>0</v>
      </c>
      <c r="AL180" s="1">
        <f t="shared" si="48"/>
        <v>0</v>
      </c>
      <c r="AQ180" s="1">
        <f t="shared" si="49"/>
        <v>0</v>
      </c>
      <c r="BA180" s="1" t="str">
        <f t="shared" si="24"/>
        <v/>
      </c>
      <c r="BB180" s="1" t="str">
        <f t="shared" si="51"/>
        <v/>
      </c>
      <c r="BC180" s="1" t="str">
        <f t="shared" si="51"/>
        <v/>
      </c>
      <c r="BD180" s="1" t="str">
        <f t="shared" si="51"/>
        <v/>
      </c>
      <c r="BE180" s="1" t="str">
        <f t="shared" si="51"/>
        <v/>
      </c>
      <c r="BF180" s="1" t="str">
        <f t="shared" si="51"/>
        <v/>
      </c>
      <c r="BG180" s="1" t="str">
        <f t="shared" si="51"/>
        <v/>
      </c>
      <c r="BH180" s="1" t="str">
        <f t="shared" si="51"/>
        <v/>
      </c>
      <c r="BI180" s="1" t="str">
        <f t="shared" si="51"/>
        <v/>
      </c>
      <c r="BJ180" s="1" t="str">
        <f t="shared" si="51"/>
        <v/>
      </c>
    </row>
    <row r="181" spans="1:62" hidden="1" x14ac:dyDescent="0.2">
      <c r="A181" s="50"/>
      <c r="B181" s="50" t="str">
        <f t="shared" si="38"/>
        <v/>
      </c>
      <c r="C181" s="48"/>
      <c r="D181" s="48"/>
      <c r="E181" s="48"/>
      <c r="F181" s="46"/>
      <c r="G181" s="49"/>
      <c r="H181" s="358"/>
      <c r="I181" s="69"/>
      <c r="J181" s="51"/>
      <c r="K181" s="50"/>
      <c r="L181" s="341" t="str">
        <f t="shared" si="39"/>
        <v/>
      </c>
      <c r="M181" s="46"/>
      <c r="N181" s="274"/>
      <c r="O181" s="48"/>
      <c r="P181" s="274"/>
      <c r="Q181" s="51"/>
      <c r="R181" s="51"/>
      <c r="S181" s="51"/>
      <c r="T181" s="274"/>
      <c r="U181" s="50" t="str">
        <f t="shared" si="40"/>
        <v/>
      </c>
      <c r="V181" s="51">
        <v>1</v>
      </c>
      <c r="W181" s="51" t="str">
        <f t="shared" si="41"/>
        <v/>
      </c>
      <c r="X181" s="51">
        <v>1</v>
      </c>
      <c r="Y181" s="51" t="str">
        <f t="shared" si="42"/>
        <v/>
      </c>
      <c r="Z181" s="1">
        <f t="shared" si="43"/>
        <v>0</v>
      </c>
      <c r="AA181" s="1">
        <f t="shared" si="44"/>
        <v>0</v>
      </c>
      <c r="AB181" s="382" t="str">
        <f t="shared" si="32"/>
        <v/>
      </c>
      <c r="AC181" s="382" t="str">
        <f t="shared" si="32"/>
        <v/>
      </c>
      <c r="AD181" s="1">
        <f t="shared" si="45"/>
        <v>0</v>
      </c>
      <c r="AJ181" s="1">
        <f t="shared" si="46"/>
        <v>0</v>
      </c>
      <c r="AK181" s="1">
        <f t="shared" si="47"/>
        <v>0</v>
      </c>
      <c r="AL181" s="1">
        <f t="shared" si="48"/>
        <v>0</v>
      </c>
      <c r="AQ181" s="1">
        <f t="shared" si="49"/>
        <v>0</v>
      </c>
      <c r="BA181" s="1" t="str">
        <f t="shared" si="24"/>
        <v/>
      </c>
      <c r="BB181" s="1" t="str">
        <f t="shared" si="51"/>
        <v/>
      </c>
      <c r="BC181" s="1" t="str">
        <f t="shared" si="51"/>
        <v/>
      </c>
      <c r="BD181" s="1" t="str">
        <f t="shared" si="51"/>
        <v/>
      </c>
      <c r="BE181" s="1" t="str">
        <f t="shared" si="51"/>
        <v/>
      </c>
      <c r="BF181" s="1" t="str">
        <f t="shared" si="51"/>
        <v/>
      </c>
      <c r="BG181" s="1" t="str">
        <f t="shared" si="51"/>
        <v/>
      </c>
      <c r="BH181" s="1" t="str">
        <f t="shared" si="51"/>
        <v/>
      </c>
      <c r="BI181" s="1" t="str">
        <f t="shared" si="51"/>
        <v/>
      </c>
      <c r="BJ181" s="1" t="str">
        <f t="shared" si="51"/>
        <v/>
      </c>
    </row>
    <row r="182" spans="1:62" hidden="1" x14ac:dyDescent="0.2">
      <c r="A182" s="50"/>
      <c r="B182" s="50" t="str">
        <f t="shared" si="38"/>
        <v/>
      </c>
      <c r="C182" s="48"/>
      <c r="D182" s="48"/>
      <c r="E182" s="48"/>
      <c r="F182" s="46"/>
      <c r="G182" s="49"/>
      <c r="H182" s="358"/>
      <c r="I182" s="69"/>
      <c r="J182" s="51"/>
      <c r="K182" s="50"/>
      <c r="L182" s="341" t="str">
        <f t="shared" si="39"/>
        <v/>
      </c>
      <c r="M182" s="46"/>
      <c r="N182" s="274"/>
      <c r="O182" s="48"/>
      <c r="P182" s="274"/>
      <c r="Q182" s="51"/>
      <c r="R182" s="51"/>
      <c r="S182" s="51"/>
      <c r="T182" s="274"/>
      <c r="U182" s="50" t="str">
        <f t="shared" si="40"/>
        <v/>
      </c>
      <c r="V182" s="51">
        <v>1</v>
      </c>
      <c r="W182" s="51" t="str">
        <f t="shared" si="41"/>
        <v/>
      </c>
      <c r="X182" s="51">
        <v>1</v>
      </c>
      <c r="Y182" s="51" t="str">
        <f t="shared" si="42"/>
        <v/>
      </c>
      <c r="Z182" s="1">
        <f t="shared" si="43"/>
        <v>0</v>
      </c>
      <c r="AA182" s="1">
        <f t="shared" si="44"/>
        <v>0</v>
      </c>
      <c r="AB182" s="382" t="str">
        <f t="shared" si="32"/>
        <v/>
      </c>
      <c r="AC182" s="382" t="str">
        <f t="shared" si="32"/>
        <v/>
      </c>
      <c r="AD182" s="1">
        <f t="shared" si="45"/>
        <v>0</v>
      </c>
      <c r="AJ182" s="1">
        <f t="shared" si="46"/>
        <v>0</v>
      </c>
      <c r="AK182" s="1">
        <f t="shared" si="47"/>
        <v>0</v>
      </c>
      <c r="AL182" s="1">
        <f t="shared" si="48"/>
        <v>0</v>
      </c>
      <c r="AQ182" s="1">
        <f t="shared" si="49"/>
        <v>0</v>
      </c>
      <c r="BA182" s="1" t="str">
        <f t="shared" si="24"/>
        <v/>
      </c>
      <c r="BB182" s="1" t="str">
        <f t="shared" si="51"/>
        <v/>
      </c>
      <c r="BC182" s="1" t="str">
        <f t="shared" si="51"/>
        <v/>
      </c>
      <c r="BD182" s="1" t="str">
        <f t="shared" si="51"/>
        <v/>
      </c>
      <c r="BE182" s="1" t="str">
        <f t="shared" si="51"/>
        <v/>
      </c>
      <c r="BF182" s="1" t="str">
        <f t="shared" si="51"/>
        <v/>
      </c>
      <c r="BG182" s="1" t="str">
        <f t="shared" si="51"/>
        <v/>
      </c>
      <c r="BH182" s="1" t="str">
        <f t="shared" si="51"/>
        <v/>
      </c>
      <c r="BI182" s="1" t="str">
        <f t="shared" si="51"/>
        <v/>
      </c>
      <c r="BJ182" s="1" t="str">
        <f t="shared" si="51"/>
        <v/>
      </c>
    </row>
    <row r="183" spans="1:62" hidden="1" x14ac:dyDescent="0.2">
      <c r="A183" s="50"/>
      <c r="B183" s="50" t="str">
        <f t="shared" si="38"/>
        <v/>
      </c>
      <c r="C183" s="48"/>
      <c r="D183" s="48"/>
      <c r="E183" s="48"/>
      <c r="F183" s="46"/>
      <c r="G183" s="49"/>
      <c r="H183" s="358"/>
      <c r="I183" s="69"/>
      <c r="J183" s="51"/>
      <c r="K183" s="50"/>
      <c r="L183" s="341" t="str">
        <f t="shared" si="39"/>
        <v/>
      </c>
      <c r="M183" s="46"/>
      <c r="N183" s="274"/>
      <c r="O183" s="48"/>
      <c r="P183" s="274"/>
      <c r="Q183" s="51"/>
      <c r="R183" s="51"/>
      <c r="S183" s="51"/>
      <c r="T183" s="274"/>
      <c r="U183" s="50" t="str">
        <f t="shared" si="40"/>
        <v/>
      </c>
      <c r="V183" s="51">
        <v>1</v>
      </c>
      <c r="W183" s="51" t="str">
        <f t="shared" si="41"/>
        <v/>
      </c>
      <c r="X183" s="51">
        <v>1</v>
      </c>
      <c r="Y183" s="51" t="str">
        <f t="shared" si="42"/>
        <v/>
      </c>
      <c r="Z183" s="1">
        <f t="shared" si="43"/>
        <v>0</v>
      </c>
      <c r="AA183" s="1">
        <f t="shared" si="44"/>
        <v>0</v>
      </c>
      <c r="AB183" s="382" t="str">
        <f t="shared" si="32"/>
        <v/>
      </c>
      <c r="AC183" s="382" t="str">
        <f t="shared" si="32"/>
        <v/>
      </c>
      <c r="AD183" s="1">
        <f t="shared" si="45"/>
        <v>0</v>
      </c>
      <c r="AJ183" s="1">
        <f t="shared" si="46"/>
        <v>0</v>
      </c>
      <c r="AK183" s="1">
        <f t="shared" si="47"/>
        <v>0</v>
      </c>
      <c r="AL183" s="1">
        <f t="shared" si="48"/>
        <v>0</v>
      </c>
      <c r="AQ183" s="1">
        <f t="shared" si="49"/>
        <v>0</v>
      </c>
      <c r="BA183" s="1" t="str">
        <f t="shared" si="24"/>
        <v/>
      </c>
      <c r="BB183" s="1" t="str">
        <f t="shared" si="51"/>
        <v/>
      </c>
      <c r="BC183" s="1" t="str">
        <f t="shared" si="51"/>
        <v/>
      </c>
      <c r="BD183" s="1" t="str">
        <f t="shared" si="51"/>
        <v/>
      </c>
      <c r="BE183" s="1" t="str">
        <f t="shared" si="51"/>
        <v/>
      </c>
      <c r="BF183" s="1" t="str">
        <f t="shared" si="51"/>
        <v/>
      </c>
      <c r="BG183" s="1" t="str">
        <f t="shared" si="51"/>
        <v/>
      </c>
      <c r="BH183" s="1" t="str">
        <f t="shared" si="51"/>
        <v/>
      </c>
      <c r="BI183" s="1" t="str">
        <f t="shared" si="51"/>
        <v/>
      </c>
      <c r="BJ183" s="1" t="str">
        <f t="shared" si="51"/>
        <v/>
      </c>
    </row>
    <row r="184" spans="1:62" hidden="1" x14ac:dyDescent="0.2">
      <c r="A184" s="50"/>
      <c r="B184" s="50" t="str">
        <f t="shared" si="38"/>
        <v/>
      </c>
      <c r="C184" s="48"/>
      <c r="D184" s="48"/>
      <c r="E184" s="48"/>
      <c r="F184" s="46"/>
      <c r="G184" s="49"/>
      <c r="H184" s="358"/>
      <c r="I184" s="69"/>
      <c r="J184" s="51"/>
      <c r="K184" s="50"/>
      <c r="L184" s="341" t="str">
        <f t="shared" si="39"/>
        <v/>
      </c>
      <c r="M184" s="46"/>
      <c r="N184" s="274"/>
      <c r="O184" s="48"/>
      <c r="P184" s="274"/>
      <c r="Q184" s="51"/>
      <c r="R184" s="51"/>
      <c r="S184" s="51"/>
      <c r="T184" s="274"/>
      <c r="U184" s="50" t="str">
        <f t="shared" si="40"/>
        <v/>
      </c>
      <c r="V184" s="51">
        <v>1</v>
      </c>
      <c r="W184" s="51" t="str">
        <f t="shared" si="41"/>
        <v/>
      </c>
      <c r="X184" s="51">
        <v>1</v>
      </c>
      <c r="Y184" s="51" t="str">
        <f t="shared" si="42"/>
        <v/>
      </c>
      <c r="Z184" s="1">
        <f t="shared" si="43"/>
        <v>0</v>
      </c>
      <c r="AA184" s="1">
        <f t="shared" si="44"/>
        <v>0</v>
      </c>
      <c r="AB184" s="382" t="str">
        <f t="shared" si="32"/>
        <v/>
      </c>
      <c r="AC184" s="382" t="str">
        <f t="shared" si="32"/>
        <v/>
      </c>
      <c r="AD184" s="1">
        <f t="shared" si="45"/>
        <v>0</v>
      </c>
      <c r="AJ184" s="1">
        <f t="shared" si="46"/>
        <v>0</v>
      </c>
      <c r="AK184" s="1">
        <f t="shared" si="47"/>
        <v>0</v>
      </c>
      <c r="AL184" s="1">
        <f t="shared" si="48"/>
        <v>0</v>
      </c>
      <c r="AQ184" s="1">
        <f t="shared" si="49"/>
        <v>0</v>
      </c>
      <c r="BA184" s="1" t="str">
        <f t="shared" si="24"/>
        <v/>
      </c>
      <c r="BB184" s="1" t="str">
        <f t="shared" si="51"/>
        <v/>
      </c>
      <c r="BC184" s="1" t="str">
        <f t="shared" si="51"/>
        <v/>
      </c>
      <c r="BD184" s="1" t="str">
        <f t="shared" si="51"/>
        <v/>
      </c>
      <c r="BE184" s="1" t="str">
        <f t="shared" si="51"/>
        <v/>
      </c>
      <c r="BF184" s="1" t="str">
        <f t="shared" si="51"/>
        <v/>
      </c>
      <c r="BG184" s="1" t="str">
        <f t="shared" si="51"/>
        <v/>
      </c>
      <c r="BH184" s="1" t="str">
        <f t="shared" si="51"/>
        <v/>
      </c>
      <c r="BI184" s="1" t="str">
        <f t="shared" si="51"/>
        <v/>
      </c>
      <c r="BJ184" s="1" t="str">
        <f t="shared" si="51"/>
        <v/>
      </c>
    </row>
    <row r="185" spans="1:62" hidden="1" x14ac:dyDescent="0.2">
      <c r="A185" s="50"/>
      <c r="B185" s="50" t="str">
        <f t="shared" si="38"/>
        <v/>
      </c>
      <c r="C185" s="48"/>
      <c r="D185" s="48"/>
      <c r="E185" s="48"/>
      <c r="F185" s="46"/>
      <c r="G185" s="49"/>
      <c r="H185" s="358"/>
      <c r="I185" s="69"/>
      <c r="J185" s="51"/>
      <c r="K185" s="50"/>
      <c r="L185" s="341" t="str">
        <f t="shared" si="39"/>
        <v/>
      </c>
      <c r="M185" s="46"/>
      <c r="N185" s="274"/>
      <c r="O185" s="48"/>
      <c r="P185" s="274"/>
      <c r="Q185" s="51"/>
      <c r="R185" s="51"/>
      <c r="S185" s="51"/>
      <c r="T185" s="274"/>
      <c r="U185" s="50" t="str">
        <f t="shared" si="40"/>
        <v/>
      </c>
      <c r="V185" s="51">
        <v>1</v>
      </c>
      <c r="W185" s="51" t="str">
        <f t="shared" si="41"/>
        <v/>
      </c>
      <c r="X185" s="51">
        <v>1</v>
      </c>
      <c r="Y185" s="51" t="str">
        <f t="shared" si="42"/>
        <v/>
      </c>
      <c r="Z185" s="1">
        <f t="shared" si="43"/>
        <v>0</v>
      </c>
      <c r="AA185" s="1">
        <f t="shared" si="44"/>
        <v>0</v>
      </c>
      <c r="AB185" s="382" t="str">
        <f t="shared" si="32"/>
        <v/>
      </c>
      <c r="AC185" s="382" t="str">
        <f t="shared" si="32"/>
        <v/>
      </c>
      <c r="AD185" s="1">
        <f t="shared" si="45"/>
        <v>0</v>
      </c>
      <c r="AJ185" s="1">
        <f t="shared" si="46"/>
        <v>0</v>
      </c>
      <c r="AK185" s="1">
        <f t="shared" si="47"/>
        <v>0</v>
      </c>
      <c r="AL185" s="1">
        <f t="shared" si="48"/>
        <v>0</v>
      </c>
      <c r="AQ185" s="1">
        <f t="shared" si="49"/>
        <v>0</v>
      </c>
      <c r="BA185" s="1" t="str">
        <f t="shared" si="24"/>
        <v/>
      </c>
      <c r="BB185" s="1" t="str">
        <f t="shared" si="51"/>
        <v/>
      </c>
      <c r="BC185" s="1" t="str">
        <f t="shared" si="51"/>
        <v/>
      </c>
      <c r="BD185" s="1" t="str">
        <f t="shared" si="51"/>
        <v/>
      </c>
      <c r="BE185" s="1" t="str">
        <f t="shared" si="51"/>
        <v/>
      </c>
      <c r="BF185" s="1" t="str">
        <f t="shared" si="51"/>
        <v/>
      </c>
      <c r="BG185" s="1" t="str">
        <f t="shared" si="51"/>
        <v/>
      </c>
      <c r="BH185" s="1" t="str">
        <f t="shared" si="51"/>
        <v/>
      </c>
      <c r="BI185" s="1" t="str">
        <f t="shared" si="51"/>
        <v/>
      </c>
      <c r="BJ185" s="1" t="str">
        <f t="shared" si="51"/>
        <v/>
      </c>
    </row>
    <row r="186" spans="1:62" hidden="1" x14ac:dyDescent="0.2">
      <c r="A186" s="50"/>
      <c r="B186" s="50" t="str">
        <f t="shared" si="38"/>
        <v/>
      </c>
      <c r="C186" s="48"/>
      <c r="D186" s="48"/>
      <c r="E186" s="48"/>
      <c r="F186" s="46"/>
      <c r="G186" s="49"/>
      <c r="H186" s="358"/>
      <c r="I186" s="69"/>
      <c r="J186" s="51"/>
      <c r="K186" s="50"/>
      <c r="L186" s="341" t="str">
        <f t="shared" si="39"/>
        <v/>
      </c>
      <c r="M186" s="46"/>
      <c r="N186" s="274"/>
      <c r="O186" s="48"/>
      <c r="P186" s="274"/>
      <c r="Q186" s="51"/>
      <c r="R186" s="51"/>
      <c r="S186" s="51"/>
      <c r="T186" s="274"/>
      <c r="U186" s="50" t="str">
        <f t="shared" si="40"/>
        <v/>
      </c>
      <c r="V186" s="51">
        <v>1</v>
      </c>
      <c r="W186" s="51" t="str">
        <f t="shared" si="41"/>
        <v/>
      </c>
      <c r="X186" s="51">
        <v>1</v>
      </c>
      <c r="Y186" s="51" t="str">
        <f t="shared" si="42"/>
        <v/>
      </c>
      <c r="Z186" s="1">
        <f t="shared" si="43"/>
        <v>0</v>
      </c>
      <c r="AA186" s="1">
        <f t="shared" si="44"/>
        <v>0</v>
      </c>
      <c r="AB186" s="382" t="str">
        <f t="shared" si="32"/>
        <v/>
      </c>
      <c r="AC186" s="382" t="str">
        <f t="shared" si="32"/>
        <v/>
      </c>
      <c r="AD186" s="1">
        <f t="shared" si="45"/>
        <v>0</v>
      </c>
      <c r="AJ186" s="1">
        <f t="shared" si="46"/>
        <v>0</v>
      </c>
      <c r="AK186" s="1">
        <f t="shared" si="47"/>
        <v>0</v>
      </c>
      <c r="AL186" s="1">
        <f t="shared" si="48"/>
        <v>0</v>
      </c>
      <c r="AQ186" s="1">
        <f t="shared" si="49"/>
        <v>0</v>
      </c>
      <c r="BA186" s="1" t="str">
        <f t="shared" si="24"/>
        <v/>
      </c>
      <c r="BB186" s="1" t="str">
        <f t="shared" si="51"/>
        <v/>
      </c>
      <c r="BC186" s="1" t="str">
        <f t="shared" si="51"/>
        <v/>
      </c>
      <c r="BD186" s="1" t="str">
        <f t="shared" si="51"/>
        <v/>
      </c>
      <c r="BE186" s="1" t="str">
        <f t="shared" si="51"/>
        <v/>
      </c>
      <c r="BF186" s="1" t="str">
        <f t="shared" si="51"/>
        <v/>
      </c>
      <c r="BG186" s="1" t="str">
        <f t="shared" si="51"/>
        <v/>
      </c>
      <c r="BH186" s="1" t="str">
        <f t="shared" si="51"/>
        <v/>
      </c>
      <c r="BI186" s="1" t="str">
        <f t="shared" si="51"/>
        <v/>
      </c>
      <c r="BJ186" s="1" t="str">
        <f t="shared" si="51"/>
        <v/>
      </c>
    </row>
    <row r="187" spans="1:62" hidden="1" x14ac:dyDescent="0.2">
      <c r="A187" s="50"/>
      <c r="B187" s="50" t="str">
        <f t="shared" si="38"/>
        <v/>
      </c>
      <c r="C187" s="48"/>
      <c r="D187" s="48"/>
      <c r="E187" s="48"/>
      <c r="F187" s="46"/>
      <c r="G187" s="49"/>
      <c r="H187" s="358"/>
      <c r="I187" s="69"/>
      <c r="J187" s="51"/>
      <c r="K187" s="50"/>
      <c r="L187" s="341" t="str">
        <f t="shared" si="39"/>
        <v/>
      </c>
      <c r="M187" s="46"/>
      <c r="N187" s="274"/>
      <c r="O187" s="48"/>
      <c r="P187" s="274"/>
      <c r="Q187" s="51"/>
      <c r="R187" s="51"/>
      <c r="S187" s="51"/>
      <c r="T187" s="274"/>
      <c r="U187" s="50" t="str">
        <f t="shared" si="40"/>
        <v/>
      </c>
      <c r="V187" s="51">
        <v>1</v>
      </c>
      <c r="W187" s="51" t="str">
        <f t="shared" si="41"/>
        <v/>
      </c>
      <c r="X187" s="51">
        <v>1</v>
      </c>
      <c r="Y187" s="51" t="str">
        <f t="shared" si="42"/>
        <v/>
      </c>
      <c r="Z187" s="1">
        <f t="shared" si="43"/>
        <v>0</v>
      </c>
      <c r="AA187" s="1">
        <f t="shared" si="44"/>
        <v>0</v>
      </c>
      <c r="AB187" s="382" t="str">
        <f t="shared" si="32"/>
        <v/>
      </c>
      <c r="AC187" s="382" t="str">
        <f t="shared" si="32"/>
        <v/>
      </c>
      <c r="AD187" s="1">
        <f t="shared" si="45"/>
        <v>0</v>
      </c>
      <c r="AJ187" s="1">
        <f t="shared" si="46"/>
        <v>0</v>
      </c>
      <c r="AK187" s="1">
        <f t="shared" si="47"/>
        <v>0</v>
      </c>
      <c r="AL187" s="1">
        <f t="shared" si="48"/>
        <v>0</v>
      </c>
      <c r="AQ187" s="1">
        <f t="shared" si="49"/>
        <v>0</v>
      </c>
      <c r="BA187" s="1" t="str">
        <f t="shared" si="24"/>
        <v/>
      </c>
      <c r="BB187" s="1" t="str">
        <f t="shared" si="51"/>
        <v/>
      </c>
      <c r="BC187" s="1" t="str">
        <f t="shared" si="51"/>
        <v/>
      </c>
      <c r="BD187" s="1" t="str">
        <f t="shared" si="51"/>
        <v/>
      </c>
      <c r="BE187" s="1" t="str">
        <f t="shared" si="51"/>
        <v/>
      </c>
      <c r="BF187" s="1" t="str">
        <f t="shared" si="51"/>
        <v/>
      </c>
      <c r="BG187" s="1" t="str">
        <f t="shared" si="51"/>
        <v/>
      </c>
      <c r="BH187" s="1" t="str">
        <f t="shared" si="51"/>
        <v/>
      </c>
      <c r="BI187" s="1" t="str">
        <f t="shared" si="51"/>
        <v/>
      </c>
      <c r="BJ187" s="1" t="str">
        <f t="shared" si="51"/>
        <v/>
      </c>
    </row>
    <row r="188" spans="1:62" hidden="1" x14ac:dyDescent="0.2">
      <c r="A188" s="50"/>
      <c r="B188" s="50" t="str">
        <f t="shared" si="38"/>
        <v/>
      </c>
      <c r="C188" s="48"/>
      <c r="D188" s="48"/>
      <c r="E188" s="48"/>
      <c r="F188" s="46"/>
      <c r="G188" s="49"/>
      <c r="H188" s="358"/>
      <c r="I188" s="69"/>
      <c r="J188" s="51"/>
      <c r="K188" s="50"/>
      <c r="L188" s="341" t="str">
        <f t="shared" si="39"/>
        <v/>
      </c>
      <c r="M188" s="46"/>
      <c r="N188" s="274"/>
      <c r="O188" s="48"/>
      <c r="P188" s="274"/>
      <c r="Q188" s="51"/>
      <c r="R188" s="51"/>
      <c r="S188" s="51"/>
      <c r="T188" s="274"/>
      <c r="U188" s="50" t="str">
        <f t="shared" si="40"/>
        <v/>
      </c>
      <c r="V188" s="51">
        <v>1</v>
      </c>
      <c r="W188" s="51" t="str">
        <f t="shared" si="41"/>
        <v/>
      </c>
      <c r="X188" s="51">
        <v>1</v>
      </c>
      <c r="Y188" s="51" t="str">
        <f t="shared" si="42"/>
        <v/>
      </c>
      <c r="Z188" s="1">
        <f t="shared" si="43"/>
        <v>0</v>
      </c>
      <c r="AA188" s="1">
        <f t="shared" si="44"/>
        <v>0</v>
      </c>
      <c r="AB188" s="382" t="str">
        <f t="shared" si="32"/>
        <v/>
      </c>
      <c r="AC188" s="382" t="str">
        <f t="shared" si="32"/>
        <v/>
      </c>
      <c r="AD188" s="1">
        <f t="shared" si="45"/>
        <v>0</v>
      </c>
      <c r="AJ188" s="1">
        <f t="shared" si="46"/>
        <v>0</v>
      </c>
      <c r="AK188" s="1">
        <f t="shared" si="47"/>
        <v>0</v>
      </c>
      <c r="AL188" s="1">
        <f t="shared" si="48"/>
        <v>0</v>
      </c>
      <c r="AQ188" s="1">
        <f t="shared" si="49"/>
        <v>0</v>
      </c>
      <c r="BA188" s="1" t="str">
        <f t="shared" si="24"/>
        <v/>
      </c>
      <c r="BB188" s="1" t="str">
        <f t="shared" si="51"/>
        <v/>
      </c>
      <c r="BC188" s="1" t="str">
        <f t="shared" si="51"/>
        <v/>
      </c>
      <c r="BD188" s="1" t="str">
        <f t="shared" si="51"/>
        <v/>
      </c>
      <c r="BE188" s="1" t="str">
        <f t="shared" si="51"/>
        <v/>
      </c>
      <c r="BF188" s="1" t="str">
        <f t="shared" si="51"/>
        <v/>
      </c>
      <c r="BG188" s="1" t="str">
        <f t="shared" si="51"/>
        <v/>
      </c>
      <c r="BH188" s="1" t="str">
        <f t="shared" si="51"/>
        <v/>
      </c>
      <c r="BI188" s="1" t="str">
        <f t="shared" si="51"/>
        <v/>
      </c>
      <c r="BJ188" s="1" t="str">
        <f t="shared" si="51"/>
        <v/>
      </c>
    </row>
    <row r="189" spans="1:62" hidden="1" x14ac:dyDescent="0.2">
      <c r="A189" s="50"/>
      <c r="B189" s="50" t="str">
        <f t="shared" si="38"/>
        <v/>
      </c>
      <c r="C189" s="48"/>
      <c r="D189" s="48"/>
      <c r="E189" s="48"/>
      <c r="F189" s="46"/>
      <c r="G189" s="49"/>
      <c r="H189" s="358"/>
      <c r="I189" s="69"/>
      <c r="J189" s="51"/>
      <c r="K189" s="50"/>
      <c r="L189" s="341" t="str">
        <f t="shared" si="39"/>
        <v/>
      </c>
      <c r="M189" s="46"/>
      <c r="N189" s="274"/>
      <c r="O189" s="48"/>
      <c r="P189" s="274"/>
      <c r="Q189" s="51"/>
      <c r="R189" s="51"/>
      <c r="S189" s="51"/>
      <c r="T189" s="274"/>
      <c r="U189" s="50" t="str">
        <f t="shared" si="40"/>
        <v/>
      </c>
      <c r="V189" s="51">
        <v>1</v>
      </c>
      <c r="W189" s="51" t="str">
        <f t="shared" si="41"/>
        <v/>
      </c>
      <c r="X189" s="51">
        <v>1</v>
      </c>
      <c r="Y189" s="51" t="str">
        <f t="shared" si="42"/>
        <v/>
      </c>
      <c r="Z189" s="1">
        <f t="shared" si="43"/>
        <v>0</v>
      </c>
      <c r="AA189" s="1">
        <f t="shared" si="44"/>
        <v>0</v>
      </c>
      <c r="AB189" s="382" t="str">
        <f t="shared" si="32"/>
        <v/>
      </c>
      <c r="AC189" s="382" t="str">
        <f t="shared" si="32"/>
        <v/>
      </c>
      <c r="AD189" s="1">
        <f t="shared" si="45"/>
        <v>0</v>
      </c>
      <c r="AJ189" s="1">
        <f t="shared" si="46"/>
        <v>0</v>
      </c>
      <c r="AK189" s="1">
        <f t="shared" si="47"/>
        <v>0</v>
      </c>
      <c r="AL189" s="1">
        <f t="shared" si="48"/>
        <v>0</v>
      </c>
      <c r="AQ189" s="1">
        <f t="shared" si="49"/>
        <v>0</v>
      </c>
      <c r="BA189" s="1" t="str">
        <f t="shared" si="24"/>
        <v/>
      </c>
      <c r="BB189" s="1" t="str">
        <f t="shared" si="51"/>
        <v/>
      </c>
      <c r="BC189" s="1" t="str">
        <f t="shared" si="51"/>
        <v/>
      </c>
      <c r="BD189" s="1" t="str">
        <f t="shared" si="51"/>
        <v/>
      </c>
      <c r="BE189" s="1" t="str">
        <f t="shared" si="51"/>
        <v/>
      </c>
      <c r="BF189" s="1" t="str">
        <f t="shared" si="51"/>
        <v/>
      </c>
      <c r="BG189" s="1" t="str">
        <f t="shared" si="51"/>
        <v/>
      </c>
      <c r="BH189" s="1" t="str">
        <f t="shared" si="51"/>
        <v/>
      </c>
      <c r="BI189" s="1" t="str">
        <f t="shared" si="51"/>
        <v/>
      </c>
      <c r="BJ189" s="1" t="str">
        <f t="shared" si="51"/>
        <v/>
      </c>
    </row>
    <row r="190" spans="1:62" hidden="1" x14ac:dyDescent="0.2">
      <c r="A190" s="50"/>
      <c r="B190" s="50" t="str">
        <f t="shared" si="38"/>
        <v/>
      </c>
      <c r="C190" s="48"/>
      <c r="D190" s="48"/>
      <c r="E190" s="48"/>
      <c r="F190" s="46"/>
      <c r="G190" s="49"/>
      <c r="H190" s="358"/>
      <c r="I190" s="69"/>
      <c r="J190" s="51"/>
      <c r="K190" s="50"/>
      <c r="L190" s="341" t="str">
        <f t="shared" si="39"/>
        <v/>
      </c>
      <c r="M190" s="46"/>
      <c r="N190" s="274"/>
      <c r="O190" s="48"/>
      <c r="P190" s="274"/>
      <c r="Q190" s="51"/>
      <c r="R190" s="51"/>
      <c r="S190" s="51"/>
      <c r="T190" s="274"/>
      <c r="U190" s="50" t="str">
        <f t="shared" si="40"/>
        <v/>
      </c>
      <c r="V190" s="51">
        <v>1</v>
      </c>
      <c r="W190" s="51" t="str">
        <f t="shared" si="41"/>
        <v/>
      </c>
      <c r="X190" s="51">
        <v>1</v>
      </c>
      <c r="Y190" s="51" t="str">
        <f t="shared" si="42"/>
        <v/>
      </c>
      <c r="Z190" s="1">
        <f t="shared" si="43"/>
        <v>0</v>
      </c>
      <c r="AA190" s="1">
        <f t="shared" si="44"/>
        <v>0</v>
      </c>
      <c r="AB190" s="382" t="str">
        <f t="shared" si="32"/>
        <v/>
      </c>
      <c r="AC190" s="382" t="str">
        <f t="shared" si="32"/>
        <v/>
      </c>
      <c r="AD190" s="1">
        <f t="shared" si="45"/>
        <v>0</v>
      </c>
      <c r="AJ190" s="1">
        <f t="shared" si="46"/>
        <v>0</v>
      </c>
      <c r="AK190" s="1">
        <f t="shared" si="47"/>
        <v>0</v>
      </c>
      <c r="AL190" s="1">
        <f t="shared" si="48"/>
        <v>0</v>
      </c>
      <c r="AQ190" s="1">
        <f t="shared" si="49"/>
        <v>0</v>
      </c>
      <c r="BA190" s="1" t="str">
        <f t="shared" si="24"/>
        <v/>
      </c>
      <c r="BB190" s="1" t="str">
        <f t="shared" si="51"/>
        <v/>
      </c>
      <c r="BC190" s="1" t="str">
        <f t="shared" si="51"/>
        <v/>
      </c>
      <c r="BD190" s="1" t="str">
        <f t="shared" si="51"/>
        <v/>
      </c>
      <c r="BE190" s="1" t="str">
        <f t="shared" si="51"/>
        <v/>
      </c>
      <c r="BF190" s="1" t="str">
        <f t="shared" si="51"/>
        <v/>
      </c>
      <c r="BG190" s="1" t="str">
        <f t="shared" si="51"/>
        <v/>
      </c>
      <c r="BH190" s="1" t="str">
        <f t="shared" si="51"/>
        <v/>
      </c>
      <c r="BI190" s="1" t="str">
        <f t="shared" si="51"/>
        <v/>
      </c>
      <c r="BJ190" s="1" t="str">
        <f t="shared" si="51"/>
        <v/>
      </c>
    </row>
    <row r="191" spans="1:62" hidden="1" x14ac:dyDescent="0.2">
      <c r="A191" s="50"/>
      <c r="B191" s="50" t="str">
        <f t="shared" si="38"/>
        <v/>
      </c>
      <c r="C191" s="48"/>
      <c r="D191" s="48"/>
      <c r="E191" s="48"/>
      <c r="F191" s="46"/>
      <c r="G191" s="49"/>
      <c r="H191" s="358"/>
      <c r="I191" s="69"/>
      <c r="J191" s="51"/>
      <c r="K191" s="50"/>
      <c r="L191" s="341" t="str">
        <f t="shared" si="39"/>
        <v/>
      </c>
      <c r="M191" s="46"/>
      <c r="N191" s="274"/>
      <c r="O191" s="48"/>
      <c r="P191" s="274"/>
      <c r="Q191" s="51"/>
      <c r="R191" s="51"/>
      <c r="S191" s="51"/>
      <c r="T191" s="274"/>
      <c r="U191" s="50" t="str">
        <f t="shared" si="40"/>
        <v/>
      </c>
      <c r="V191" s="51">
        <v>1</v>
      </c>
      <c r="W191" s="51" t="str">
        <f t="shared" si="41"/>
        <v/>
      </c>
      <c r="X191" s="51">
        <v>1</v>
      </c>
      <c r="Y191" s="51" t="str">
        <f t="shared" si="42"/>
        <v/>
      </c>
      <c r="Z191" s="1">
        <f t="shared" si="43"/>
        <v>0</v>
      </c>
      <c r="AA191" s="1">
        <f t="shared" si="44"/>
        <v>0</v>
      </c>
      <c r="AB191" s="382" t="str">
        <f t="shared" si="32"/>
        <v/>
      </c>
      <c r="AC191" s="382" t="str">
        <f t="shared" si="32"/>
        <v/>
      </c>
      <c r="AD191" s="1">
        <f t="shared" si="45"/>
        <v>0</v>
      </c>
      <c r="AJ191" s="1">
        <f t="shared" si="46"/>
        <v>0</v>
      </c>
      <c r="AK191" s="1">
        <f t="shared" si="47"/>
        <v>0</v>
      </c>
      <c r="AL191" s="1">
        <f t="shared" si="48"/>
        <v>0</v>
      </c>
      <c r="AQ191" s="1">
        <f t="shared" si="49"/>
        <v>0</v>
      </c>
      <c r="BA191" s="1" t="str">
        <f t="shared" si="24"/>
        <v/>
      </c>
      <c r="BB191" s="1" t="str">
        <f t="shared" si="51"/>
        <v/>
      </c>
      <c r="BC191" s="1" t="str">
        <f t="shared" si="51"/>
        <v/>
      </c>
      <c r="BD191" s="1" t="str">
        <f t="shared" si="51"/>
        <v/>
      </c>
      <c r="BE191" s="1" t="str">
        <f t="shared" si="51"/>
        <v/>
      </c>
      <c r="BF191" s="1" t="str">
        <f t="shared" si="51"/>
        <v/>
      </c>
      <c r="BG191" s="1" t="str">
        <f t="shared" si="51"/>
        <v/>
      </c>
      <c r="BH191" s="1" t="str">
        <f t="shared" si="51"/>
        <v/>
      </c>
      <c r="BI191" s="1" t="str">
        <f t="shared" si="51"/>
        <v/>
      </c>
      <c r="BJ191" s="1" t="str">
        <f t="shared" si="51"/>
        <v/>
      </c>
    </row>
    <row r="192" spans="1:62" hidden="1" x14ac:dyDescent="0.2">
      <c r="A192" s="50"/>
      <c r="B192" s="50" t="str">
        <f t="shared" si="38"/>
        <v/>
      </c>
      <c r="C192" s="48"/>
      <c r="D192" s="48"/>
      <c r="E192" s="48"/>
      <c r="F192" s="46"/>
      <c r="G192" s="49"/>
      <c r="H192" s="358"/>
      <c r="I192" s="69"/>
      <c r="J192" s="51"/>
      <c r="K192" s="50"/>
      <c r="L192" s="341" t="str">
        <f t="shared" si="39"/>
        <v/>
      </c>
      <c r="M192" s="46"/>
      <c r="N192" s="274"/>
      <c r="O192" s="48"/>
      <c r="P192" s="274"/>
      <c r="Q192" s="51"/>
      <c r="R192" s="51"/>
      <c r="S192" s="51"/>
      <c r="T192" s="274"/>
      <c r="U192" s="50" t="str">
        <f t="shared" si="40"/>
        <v/>
      </c>
      <c r="V192" s="51">
        <v>1</v>
      </c>
      <c r="W192" s="51" t="str">
        <f t="shared" si="41"/>
        <v/>
      </c>
      <c r="X192" s="51">
        <v>1</v>
      </c>
      <c r="Y192" s="51" t="str">
        <f t="shared" si="42"/>
        <v/>
      </c>
      <c r="Z192" s="1">
        <f t="shared" si="43"/>
        <v>0</v>
      </c>
      <c r="AA192" s="1">
        <f t="shared" si="44"/>
        <v>0</v>
      </c>
      <c r="AB192" s="382" t="str">
        <f t="shared" si="32"/>
        <v/>
      </c>
      <c r="AC192" s="382" t="str">
        <f t="shared" si="32"/>
        <v/>
      </c>
      <c r="AD192" s="1">
        <f t="shared" si="45"/>
        <v>0</v>
      </c>
      <c r="AJ192" s="1">
        <f t="shared" si="46"/>
        <v>0</v>
      </c>
      <c r="AK192" s="1">
        <f t="shared" si="47"/>
        <v>0</v>
      </c>
      <c r="AL192" s="1">
        <f t="shared" si="48"/>
        <v>0</v>
      </c>
      <c r="AQ192" s="1">
        <f t="shared" si="49"/>
        <v>0</v>
      </c>
      <c r="BA192" s="1" t="str">
        <f t="shared" si="24"/>
        <v/>
      </c>
      <c r="BB192" s="1" t="str">
        <f t="shared" si="51"/>
        <v/>
      </c>
      <c r="BC192" s="1" t="str">
        <f t="shared" si="51"/>
        <v/>
      </c>
      <c r="BD192" s="1" t="str">
        <f t="shared" si="51"/>
        <v/>
      </c>
      <c r="BE192" s="1" t="str">
        <f t="shared" si="51"/>
        <v/>
      </c>
      <c r="BF192" s="1" t="str">
        <f t="shared" si="51"/>
        <v/>
      </c>
      <c r="BG192" s="1" t="str">
        <f t="shared" si="51"/>
        <v/>
      </c>
      <c r="BH192" s="1" t="str">
        <f t="shared" si="51"/>
        <v/>
      </c>
      <c r="BI192" s="1" t="str">
        <f t="shared" si="51"/>
        <v/>
      </c>
      <c r="BJ192" s="1" t="str">
        <f t="shared" si="51"/>
        <v/>
      </c>
    </row>
    <row r="193" spans="1:62" hidden="1" x14ac:dyDescent="0.2">
      <c r="A193" s="50"/>
      <c r="B193" s="50" t="str">
        <f t="shared" si="38"/>
        <v/>
      </c>
      <c r="C193" s="48"/>
      <c r="D193" s="48"/>
      <c r="E193" s="48"/>
      <c r="F193" s="46"/>
      <c r="G193" s="49"/>
      <c r="H193" s="358"/>
      <c r="I193" s="69"/>
      <c r="J193" s="51"/>
      <c r="K193" s="50"/>
      <c r="L193" s="341" t="str">
        <f t="shared" si="39"/>
        <v/>
      </c>
      <c r="M193" s="46"/>
      <c r="N193" s="274"/>
      <c r="O193" s="48"/>
      <c r="P193" s="274"/>
      <c r="Q193" s="51"/>
      <c r="R193" s="51"/>
      <c r="S193" s="51"/>
      <c r="T193" s="274"/>
      <c r="U193" s="50" t="str">
        <f t="shared" si="40"/>
        <v/>
      </c>
      <c r="V193" s="51">
        <v>1</v>
      </c>
      <c r="W193" s="51" t="str">
        <f t="shared" si="41"/>
        <v/>
      </c>
      <c r="X193" s="51">
        <v>1</v>
      </c>
      <c r="Y193" s="51" t="str">
        <f t="shared" si="42"/>
        <v/>
      </c>
      <c r="Z193" s="1">
        <f t="shared" si="43"/>
        <v>0</v>
      </c>
      <c r="AA193" s="1">
        <f t="shared" si="44"/>
        <v>0</v>
      </c>
      <c r="AB193" s="382" t="str">
        <f t="shared" si="32"/>
        <v/>
      </c>
      <c r="AC193" s="382" t="str">
        <f t="shared" si="32"/>
        <v/>
      </c>
      <c r="AD193" s="1">
        <f t="shared" si="45"/>
        <v>0</v>
      </c>
      <c r="AJ193" s="1">
        <f t="shared" si="46"/>
        <v>0</v>
      </c>
      <c r="AK193" s="1">
        <f t="shared" si="47"/>
        <v>0</v>
      </c>
      <c r="AL193" s="1">
        <f t="shared" si="48"/>
        <v>0</v>
      </c>
      <c r="AQ193" s="1">
        <f t="shared" si="49"/>
        <v>0</v>
      </c>
      <c r="BA193" s="1" t="str">
        <f t="shared" si="24"/>
        <v/>
      </c>
      <c r="BB193" s="1" t="str">
        <f t="shared" si="51"/>
        <v/>
      </c>
      <c r="BC193" s="1" t="str">
        <f t="shared" si="51"/>
        <v/>
      </c>
      <c r="BD193" s="1" t="str">
        <f t="shared" si="51"/>
        <v/>
      </c>
      <c r="BE193" s="1" t="str">
        <f t="shared" si="51"/>
        <v/>
      </c>
      <c r="BF193" s="1" t="str">
        <f t="shared" si="51"/>
        <v/>
      </c>
      <c r="BG193" s="1" t="str">
        <f t="shared" si="51"/>
        <v/>
      </c>
      <c r="BH193" s="1" t="str">
        <f t="shared" si="51"/>
        <v/>
      </c>
      <c r="BI193" s="1" t="str">
        <f t="shared" si="51"/>
        <v/>
      </c>
      <c r="BJ193" s="1" t="str">
        <f t="shared" si="51"/>
        <v/>
      </c>
    </row>
    <row r="194" spans="1:62" hidden="1" x14ac:dyDescent="0.2">
      <c r="A194" s="50"/>
      <c r="B194" s="50" t="str">
        <f t="shared" ref="B194:B230" si="52">IF(F194="","",ROW()-30)</f>
        <v/>
      </c>
      <c r="C194" s="48"/>
      <c r="D194" s="48"/>
      <c r="E194" s="48"/>
      <c r="F194" s="46"/>
      <c r="G194" s="49"/>
      <c r="H194" s="358"/>
      <c r="I194" s="69"/>
      <c r="J194" s="51"/>
      <c r="K194" s="50"/>
      <c r="L194" s="341" t="str">
        <f t="shared" ref="L194:L230" si="53">IF(M194="","",ROW()-30)</f>
        <v/>
      </c>
      <c r="M194" s="46"/>
      <c r="N194" s="274"/>
      <c r="O194" s="48"/>
      <c r="P194" s="274"/>
      <c r="Q194" s="51"/>
      <c r="R194" s="51"/>
      <c r="S194" s="51"/>
      <c r="T194" s="274"/>
      <c r="U194" s="50" t="str">
        <f t="shared" ref="U194:U230" si="54">IF(M194="","",IF(AA194=0,$AB$1,1))</f>
        <v/>
      </c>
      <c r="V194" s="51">
        <v>1</v>
      </c>
      <c r="W194" s="51" t="str">
        <f t="shared" ref="W194:W230" si="55">IF($F194="","",IF($Z194&lt;&gt;1,$AB$1,IFERROR(U194*V194,$AB$1)))</f>
        <v/>
      </c>
      <c r="X194" s="51">
        <v>1</v>
      </c>
      <c r="Y194" s="51" t="str">
        <f t="shared" ref="Y194:Y230" si="56">IF($F194="","",IF($Z194&lt;&gt;1,$AB$1,IFERROR(W194*X194,$AB$1)))</f>
        <v/>
      </c>
      <c r="Z194" s="1">
        <f t="shared" ref="Z194:Z230" si="57">IF(SUM(AD194:AH194)=COUNT(AD194:AH194),1,0)</f>
        <v>0</v>
      </c>
      <c r="AA194" s="1">
        <f t="shared" ref="AA194:AA230" si="58">IF(SUM(AJ194:AQ194)=COUNT(AJ194:AQ194),1,0)</f>
        <v>0</v>
      </c>
      <c r="AB194" s="382" t="str">
        <f t="shared" si="32"/>
        <v/>
      </c>
      <c r="AC194" s="382" t="str">
        <f t="shared" si="32"/>
        <v/>
      </c>
      <c r="AD194" s="1">
        <f t="shared" ref="AD194:AD230" si="59">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60">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61">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62">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3">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24"/>
        <v/>
      </c>
      <c r="BB194" s="1" t="str">
        <f t="shared" si="51"/>
        <v/>
      </c>
      <c r="BC194" s="1" t="str">
        <f t="shared" si="51"/>
        <v/>
      </c>
      <c r="BD194" s="1" t="str">
        <f t="shared" si="51"/>
        <v/>
      </c>
      <c r="BE194" s="1" t="str">
        <f t="shared" si="51"/>
        <v/>
      </c>
      <c r="BF194" s="1" t="str">
        <f t="shared" si="51"/>
        <v/>
      </c>
      <c r="BG194" s="1" t="str">
        <f t="shared" si="51"/>
        <v/>
      </c>
      <c r="BH194" s="1" t="str">
        <f t="shared" si="51"/>
        <v/>
      </c>
      <c r="BI194" s="1" t="str">
        <f t="shared" si="51"/>
        <v/>
      </c>
      <c r="BJ194" s="1" t="str">
        <f t="shared" si="51"/>
        <v/>
      </c>
    </row>
    <row r="195" spans="1:62" hidden="1" x14ac:dyDescent="0.2">
      <c r="A195" s="50"/>
      <c r="B195" s="50" t="str">
        <f t="shared" si="52"/>
        <v/>
      </c>
      <c r="C195" s="48"/>
      <c r="D195" s="48"/>
      <c r="E195" s="48"/>
      <c r="F195" s="46"/>
      <c r="G195" s="49"/>
      <c r="H195" s="358"/>
      <c r="I195" s="69"/>
      <c r="J195" s="51"/>
      <c r="K195" s="50"/>
      <c r="L195" s="341" t="str">
        <f t="shared" si="53"/>
        <v/>
      </c>
      <c r="M195" s="46"/>
      <c r="N195" s="274"/>
      <c r="O195" s="48"/>
      <c r="P195" s="274"/>
      <c r="Q195" s="51"/>
      <c r="R195" s="51"/>
      <c r="S195" s="51"/>
      <c r="T195" s="274"/>
      <c r="U195" s="50" t="str">
        <f t="shared" si="54"/>
        <v/>
      </c>
      <c r="V195" s="51">
        <v>1</v>
      </c>
      <c r="W195" s="51" t="str">
        <f t="shared" si="55"/>
        <v/>
      </c>
      <c r="X195" s="51">
        <v>1</v>
      </c>
      <c r="Y195" s="51" t="str">
        <f t="shared" si="56"/>
        <v/>
      </c>
      <c r="Z195" s="1">
        <f t="shared" si="57"/>
        <v>0</v>
      </c>
      <c r="AA195" s="1">
        <f t="shared" si="58"/>
        <v>0</v>
      </c>
      <c r="AB195" s="382" t="str">
        <f t="shared" si="32"/>
        <v/>
      </c>
      <c r="AC195" s="382" t="str">
        <f t="shared" si="32"/>
        <v/>
      </c>
      <c r="AD195" s="1">
        <f t="shared" si="59"/>
        <v>0</v>
      </c>
      <c r="AJ195" s="1">
        <f t="shared" si="60"/>
        <v>0</v>
      </c>
      <c r="AK195" s="1">
        <f t="shared" si="61"/>
        <v>0</v>
      </c>
      <c r="AL195" s="1">
        <f t="shared" si="62"/>
        <v>0</v>
      </c>
      <c r="AQ195" s="1">
        <f t="shared" si="63"/>
        <v>0</v>
      </c>
      <c r="BA195" s="1" t="str">
        <f t="shared" si="24"/>
        <v/>
      </c>
      <c r="BB195" s="1" t="str">
        <f t="shared" si="51"/>
        <v/>
      </c>
      <c r="BC195" s="1" t="str">
        <f t="shared" si="51"/>
        <v/>
      </c>
      <c r="BD195" s="1" t="str">
        <f t="shared" si="51"/>
        <v/>
      </c>
      <c r="BE195" s="1" t="str">
        <f t="shared" si="51"/>
        <v/>
      </c>
      <c r="BF195" s="1" t="str">
        <f t="shared" si="51"/>
        <v/>
      </c>
      <c r="BG195" s="1" t="str">
        <f t="shared" si="51"/>
        <v/>
      </c>
      <c r="BH195" s="1" t="str">
        <f t="shared" si="51"/>
        <v/>
      </c>
      <c r="BI195" s="1" t="str">
        <f t="shared" si="51"/>
        <v/>
      </c>
      <c r="BJ195" s="1" t="str">
        <f t="shared" si="51"/>
        <v/>
      </c>
    </row>
    <row r="196" spans="1:62" hidden="1" x14ac:dyDescent="0.2">
      <c r="A196" s="50"/>
      <c r="B196" s="50" t="str">
        <f t="shared" si="52"/>
        <v/>
      </c>
      <c r="C196" s="48"/>
      <c r="D196" s="48"/>
      <c r="E196" s="48"/>
      <c r="F196" s="46"/>
      <c r="G196" s="49"/>
      <c r="H196" s="358"/>
      <c r="I196" s="69"/>
      <c r="J196" s="51"/>
      <c r="K196" s="50"/>
      <c r="L196" s="341" t="str">
        <f t="shared" si="53"/>
        <v/>
      </c>
      <c r="M196" s="46"/>
      <c r="N196" s="274"/>
      <c r="O196" s="48"/>
      <c r="P196" s="274"/>
      <c r="Q196" s="51"/>
      <c r="R196" s="51"/>
      <c r="S196" s="51"/>
      <c r="T196" s="274"/>
      <c r="U196" s="50" t="str">
        <f t="shared" si="54"/>
        <v/>
      </c>
      <c r="V196" s="51">
        <v>1</v>
      </c>
      <c r="W196" s="51" t="str">
        <f t="shared" si="55"/>
        <v/>
      </c>
      <c r="X196" s="51">
        <v>1</v>
      </c>
      <c r="Y196" s="51" t="str">
        <f t="shared" si="56"/>
        <v/>
      </c>
      <c r="Z196" s="1">
        <f t="shared" si="57"/>
        <v>0</v>
      </c>
      <c r="AA196" s="1">
        <f t="shared" si="58"/>
        <v>0</v>
      </c>
      <c r="AB196" s="382" t="str">
        <f t="shared" si="32"/>
        <v/>
      </c>
      <c r="AC196" s="382" t="str">
        <f t="shared" si="32"/>
        <v/>
      </c>
      <c r="AD196" s="1">
        <f t="shared" si="59"/>
        <v>0</v>
      </c>
      <c r="AJ196" s="1">
        <f t="shared" si="60"/>
        <v>0</v>
      </c>
      <c r="AK196" s="1">
        <f t="shared" si="61"/>
        <v>0</v>
      </c>
      <c r="AL196" s="1">
        <f t="shared" si="62"/>
        <v>0</v>
      </c>
      <c r="AQ196" s="1">
        <f t="shared" si="63"/>
        <v>0</v>
      </c>
      <c r="BA196" s="1" t="str">
        <f t="shared" si="24"/>
        <v/>
      </c>
      <c r="BB196" s="1" t="str">
        <f t="shared" si="51"/>
        <v/>
      </c>
      <c r="BC196" s="1" t="str">
        <f t="shared" si="51"/>
        <v/>
      </c>
      <c r="BD196" s="1" t="str">
        <f t="shared" si="51"/>
        <v/>
      </c>
      <c r="BE196" s="1" t="str">
        <f t="shared" si="51"/>
        <v/>
      </c>
      <c r="BF196" s="1" t="str">
        <f t="shared" si="51"/>
        <v/>
      </c>
      <c r="BG196" s="1" t="str">
        <f t="shared" si="51"/>
        <v/>
      </c>
      <c r="BH196" s="1" t="str">
        <f t="shared" si="51"/>
        <v/>
      </c>
      <c r="BI196" s="1" t="str">
        <f t="shared" si="51"/>
        <v/>
      </c>
      <c r="BJ196" s="1" t="str">
        <f t="shared" si="51"/>
        <v/>
      </c>
    </row>
    <row r="197" spans="1:62" hidden="1" x14ac:dyDescent="0.2">
      <c r="A197" s="50"/>
      <c r="B197" s="50" t="str">
        <f t="shared" si="52"/>
        <v/>
      </c>
      <c r="C197" s="48"/>
      <c r="D197" s="48"/>
      <c r="E197" s="48"/>
      <c r="F197" s="46"/>
      <c r="G197" s="49"/>
      <c r="H197" s="358"/>
      <c r="I197" s="69"/>
      <c r="J197" s="51"/>
      <c r="K197" s="50"/>
      <c r="L197" s="341" t="str">
        <f t="shared" si="53"/>
        <v/>
      </c>
      <c r="M197" s="46"/>
      <c r="N197" s="274"/>
      <c r="O197" s="48"/>
      <c r="P197" s="274"/>
      <c r="Q197" s="51"/>
      <c r="R197" s="51"/>
      <c r="S197" s="51"/>
      <c r="T197" s="274"/>
      <c r="U197" s="50" t="str">
        <f t="shared" si="54"/>
        <v/>
      </c>
      <c r="V197" s="51">
        <v>1</v>
      </c>
      <c r="W197" s="51" t="str">
        <f t="shared" si="55"/>
        <v/>
      </c>
      <c r="X197" s="51">
        <v>1</v>
      </c>
      <c r="Y197" s="51" t="str">
        <f t="shared" si="56"/>
        <v/>
      </c>
      <c r="Z197" s="1">
        <f t="shared" si="57"/>
        <v>0</v>
      </c>
      <c r="AA197" s="1">
        <f t="shared" si="58"/>
        <v>0</v>
      </c>
      <c r="AB197" s="382" t="str">
        <f t="shared" si="32"/>
        <v/>
      </c>
      <c r="AC197" s="382" t="str">
        <f t="shared" si="32"/>
        <v/>
      </c>
      <c r="AD197" s="1">
        <f t="shared" si="59"/>
        <v>0</v>
      </c>
      <c r="AJ197" s="1">
        <f t="shared" si="60"/>
        <v>0</v>
      </c>
      <c r="AK197" s="1">
        <f t="shared" si="61"/>
        <v>0</v>
      </c>
      <c r="AL197" s="1">
        <f t="shared" si="62"/>
        <v>0</v>
      </c>
      <c r="AQ197" s="1">
        <f t="shared" si="63"/>
        <v>0</v>
      </c>
      <c r="BA197" s="1" t="str">
        <f t="shared" si="24"/>
        <v/>
      </c>
      <c r="BB197" s="1" t="str">
        <f t="shared" si="51"/>
        <v/>
      </c>
      <c r="BC197" s="1" t="str">
        <f t="shared" si="51"/>
        <v/>
      </c>
      <c r="BD197" s="1" t="str">
        <f t="shared" si="51"/>
        <v/>
      </c>
      <c r="BE197" s="1" t="str">
        <f t="shared" si="51"/>
        <v/>
      </c>
      <c r="BF197" s="1" t="str">
        <f t="shared" si="51"/>
        <v/>
      </c>
      <c r="BG197" s="1" t="str">
        <f t="shared" si="51"/>
        <v/>
      </c>
      <c r="BH197" s="1" t="str">
        <f t="shared" si="51"/>
        <v/>
      </c>
      <c r="BI197" s="1" t="str">
        <f t="shared" si="51"/>
        <v/>
      </c>
      <c r="BJ197" s="1" t="str">
        <f t="shared" si="51"/>
        <v/>
      </c>
    </row>
    <row r="198" spans="1:62" hidden="1" x14ac:dyDescent="0.2">
      <c r="A198" s="50"/>
      <c r="B198" s="50" t="str">
        <f t="shared" si="52"/>
        <v/>
      </c>
      <c r="C198" s="48"/>
      <c r="D198" s="48"/>
      <c r="E198" s="48"/>
      <c r="F198" s="46"/>
      <c r="G198" s="49"/>
      <c r="H198" s="358"/>
      <c r="I198" s="69"/>
      <c r="J198" s="51"/>
      <c r="K198" s="50"/>
      <c r="L198" s="341" t="str">
        <f t="shared" si="53"/>
        <v/>
      </c>
      <c r="M198" s="46"/>
      <c r="N198" s="274"/>
      <c r="O198" s="48"/>
      <c r="P198" s="274"/>
      <c r="Q198" s="51"/>
      <c r="R198" s="51"/>
      <c r="S198" s="51"/>
      <c r="T198" s="274"/>
      <c r="U198" s="50" t="str">
        <f t="shared" si="54"/>
        <v/>
      </c>
      <c r="V198" s="51">
        <v>1</v>
      </c>
      <c r="W198" s="51" t="str">
        <f t="shared" si="55"/>
        <v/>
      </c>
      <c r="X198" s="51">
        <v>1</v>
      </c>
      <c r="Y198" s="51" t="str">
        <f t="shared" si="56"/>
        <v/>
      </c>
      <c r="Z198" s="1">
        <f t="shared" si="57"/>
        <v>0</v>
      </c>
      <c r="AA198" s="1">
        <f t="shared" si="58"/>
        <v>0</v>
      </c>
      <c r="AB198" s="382" t="str">
        <f t="shared" si="32"/>
        <v/>
      </c>
      <c r="AC198" s="382" t="str">
        <f t="shared" si="32"/>
        <v/>
      </c>
      <c r="AD198" s="1">
        <f t="shared" si="59"/>
        <v>0</v>
      </c>
      <c r="AJ198" s="1">
        <f t="shared" si="60"/>
        <v>0</v>
      </c>
      <c r="AK198" s="1">
        <f t="shared" si="61"/>
        <v>0</v>
      </c>
      <c r="AL198" s="1">
        <f t="shared" si="62"/>
        <v>0</v>
      </c>
      <c r="AQ198" s="1">
        <f t="shared" si="63"/>
        <v>0</v>
      </c>
      <c r="BA198" s="1" t="str">
        <f t="shared" si="24"/>
        <v/>
      </c>
      <c r="BB198" s="1" t="str">
        <f t="shared" si="51"/>
        <v/>
      </c>
      <c r="BC198" s="1" t="str">
        <f t="shared" si="51"/>
        <v/>
      </c>
      <c r="BD198" s="1" t="str">
        <f t="shared" si="51"/>
        <v/>
      </c>
      <c r="BE198" s="1" t="str">
        <f t="shared" si="51"/>
        <v/>
      </c>
      <c r="BF198" s="1" t="str">
        <f t="shared" si="51"/>
        <v/>
      </c>
      <c r="BG198" s="1" t="str">
        <f t="shared" si="51"/>
        <v/>
      </c>
      <c r="BH198" s="1" t="str">
        <f t="shared" si="51"/>
        <v/>
      </c>
      <c r="BI198" s="1" t="str">
        <f t="shared" si="51"/>
        <v/>
      </c>
      <c r="BJ198" s="1" t="str">
        <f t="shared" si="51"/>
        <v/>
      </c>
    </row>
    <row r="199" spans="1:62" hidden="1" x14ac:dyDescent="0.2">
      <c r="A199" s="50"/>
      <c r="B199" s="50" t="str">
        <f t="shared" si="52"/>
        <v/>
      </c>
      <c r="C199" s="48"/>
      <c r="D199" s="48"/>
      <c r="E199" s="48"/>
      <c r="F199" s="46"/>
      <c r="G199" s="49"/>
      <c r="H199" s="358"/>
      <c r="I199" s="69"/>
      <c r="J199" s="51"/>
      <c r="K199" s="50"/>
      <c r="L199" s="341" t="str">
        <f t="shared" si="53"/>
        <v/>
      </c>
      <c r="M199" s="46"/>
      <c r="N199" s="274"/>
      <c r="O199" s="48"/>
      <c r="P199" s="274"/>
      <c r="Q199" s="51"/>
      <c r="R199" s="51"/>
      <c r="S199" s="51"/>
      <c r="T199" s="274"/>
      <c r="U199" s="50" t="str">
        <f t="shared" si="54"/>
        <v/>
      </c>
      <c r="V199" s="51">
        <v>1</v>
      </c>
      <c r="W199" s="51" t="str">
        <f t="shared" si="55"/>
        <v/>
      </c>
      <c r="X199" s="51">
        <v>1</v>
      </c>
      <c r="Y199" s="51" t="str">
        <f t="shared" si="56"/>
        <v/>
      </c>
      <c r="Z199" s="1">
        <f t="shared" si="57"/>
        <v>0</v>
      </c>
      <c r="AA199" s="1">
        <f t="shared" si="58"/>
        <v>0</v>
      </c>
      <c r="AB199" s="382" t="str">
        <f t="shared" si="32"/>
        <v/>
      </c>
      <c r="AC199" s="382" t="str">
        <f t="shared" si="32"/>
        <v/>
      </c>
      <c r="AD199" s="1">
        <f t="shared" si="59"/>
        <v>0</v>
      </c>
      <c r="AJ199" s="1">
        <f t="shared" si="60"/>
        <v>0</v>
      </c>
      <c r="AK199" s="1">
        <f t="shared" si="61"/>
        <v>0</v>
      </c>
      <c r="AL199" s="1">
        <f t="shared" si="62"/>
        <v>0</v>
      </c>
      <c r="AQ199" s="1">
        <f t="shared" si="63"/>
        <v>0</v>
      </c>
      <c r="BA199" s="1" t="str">
        <f t="shared" si="24"/>
        <v/>
      </c>
      <c r="BB199" s="1" t="str">
        <f t="shared" si="51"/>
        <v/>
      </c>
      <c r="BC199" s="1" t="str">
        <f t="shared" si="51"/>
        <v/>
      </c>
      <c r="BD199" s="1" t="str">
        <f t="shared" si="51"/>
        <v/>
      </c>
      <c r="BE199" s="1" t="str">
        <f t="shared" si="51"/>
        <v/>
      </c>
      <c r="BF199" s="1" t="str">
        <f t="shared" si="51"/>
        <v/>
      </c>
      <c r="BG199" s="1" t="str">
        <f t="shared" si="51"/>
        <v/>
      </c>
      <c r="BH199" s="1" t="str">
        <f t="shared" si="51"/>
        <v/>
      </c>
      <c r="BI199" s="1" t="str">
        <f t="shared" si="51"/>
        <v/>
      </c>
      <c r="BJ199" s="1" t="str">
        <f t="shared" si="51"/>
        <v/>
      </c>
    </row>
    <row r="200" spans="1:62" hidden="1" x14ac:dyDescent="0.2">
      <c r="A200" s="50"/>
      <c r="B200" s="50" t="str">
        <f t="shared" si="52"/>
        <v/>
      </c>
      <c r="C200" s="48"/>
      <c r="D200" s="48"/>
      <c r="E200" s="48"/>
      <c r="F200" s="46"/>
      <c r="G200" s="49"/>
      <c r="H200" s="358"/>
      <c r="I200" s="69"/>
      <c r="J200" s="51"/>
      <c r="K200" s="50"/>
      <c r="L200" s="341" t="str">
        <f t="shared" si="53"/>
        <v/>
      </c>
      <c r="M200" s="46"/>
      <c r="N200" s="274"/>
      <c r="O200" s="48"/>
      <c r="P200" s="274"/>
      <c r="Q200" s="51"/>
      <c r="R200" s="51"/>
      <c r="S200" s="51"/>
      <c r="T200" s="274"/>
      <c r="U200" s="50" t="str">
        <f t="shared" si="54"/>
        <v/>
      </c>
      <c r="V200" s="51">
        <v>1</v>
      </c>
      <c r="W200" s="51" t="str">
        <f t="shared" si="55"/>
        <v/>
      </c>
      <c r="X200" s="51">
        <v>1</v>
      </c>
      <c r="Y200" s="51" t="str">
        <f t="shared" si="56"/>
        <v/>
      </c>
      <c r="Z200" s="1">
        <f t="shared" si="57"/>
        <v>0</v>
      </c>
      <c r="AA200" s="1">
        <f t="shared" si="58"/>
        <v>0</v>
      </c>
      <c r="AB200" s="382" t="str">
        <f t="shared" si="32"/>
        <v/>
      </c>
      <c r="AC200" s="382" t="str">
        <f t="shared" si="32"/>
        <v/>
      </c>
      <c r="AD200" s="1">
        <f t="shared" si="59"/>
        <v>0</v>
      </c>
      <c r="AJ200" s="1">
        <f t="shared" si="60"/>
        <v>0</v>
      </c>
      <c r="AK200" s="1">
        <f t="shared" si="61"/>
        <v>0</v>
      </c>
      <c r="AL200" s="1">
        <f t="shared" si="62"/>
        <v>0</v>
      </c>
      <c r="AQ200" s="1">
        <f t="shared" si="63"/>
        <v>0</v>
      </c>
      <c r="BA200" s="1" t="str">
        <f t="shared" si="24"/>
        <v/>
      </c>
      <c r="BB200" s="1" t="str">
        <f t="shared" si="51"/>
        <v/>
      </c>
      <c r="BC200" s="1" t="str">
        <f t="shared" si="51"/>
        <v/>
      </c>
      <c r="BD200" s="1" t="str">
        <f t="shared" si="51"/>
        <v/>
      </c>
      <c r="BE200" s="1" t="str">
        <f t="shared" si="51"/>
        <v/>
      </c>
      <c r="BF200" s="1" t="str">
        <f t="shared" si="51"/>
        <v/>
      </c>
      <c r="BG200" s="1" t="str">
        <f t="shared" si="51"/>
        <v/>
      </c>
      <c r="BH200" s="1" t="str">
        <f t="shared" si="51"/>
        <v/>
      </c>
      <c r="BI200" s="1" t="str">
        <f t="shared" si="51"/>
        <v/>
      </c>
      <c r="BJ200" s="1" t="str">
        <f t="shared" si="51"/>
        <v/>
      </c>
    </row>
    <row r="201" spans="1:62" hidden="1" x14ac:dyDescent="0.2">
      <c r="A201" s="50"/>
      <c r="B201" s="50" t="str">
        <f t="shared" si="52"/>
        <v/>
      </c>
      <c r="C201" s="48"/>
      <c r="D201" s="48"/>
      <c r="E201" s="48"/>
      <c r="F201" s="46"/>
      <c r="G201" s="49"/>
      <c r="H201" s="358"/>
      <c r="I201" s="69"/>
      <c r="J201" s="51"/>
      <c r="K201" s="50"/>
      <c r="L201" s="341" t="str">
        <f t="shared" si="53"/>
        <v/>
      </c>
      <c r="M201" s="46"/>
      <c r="N201" s="274"/>
      <c r="O201" s="48"/>
      <c r="P201" s="274"/>
      <c r="Q201" s="51"/>
      <c r="R201" s="51"/>
      <c r="S201" s="51"/>
      <c r="T201" s="274"/>
      <c r="U201" s="50" t="str">
        <f t="shared" si="54"/>
        <v/>
      </c>
      <c r="V201" s="51">
        <v>1</v>
      </c>
      <c r="W201" s="51" t="str">
        <f t="shared" si="55"/>
        <v/>
      </c>
      <c r="X201" s="51">
        <v>1</v>
      </c>
      <c r="Y201" s="51" t="str">
        <f t="shared" si="56"/>
        <v/>
      </c>
      <c r="Z201" s="1">
        <f t="shared" si="57"/>
        <v>0</v>
      </c>
      <c r="AA201" s="1">
        <f t="shared" si="58"/>
        <v>0</v>
      </c>
      <c r="AB201" s="382" t="str">
        <f t="shared" si="32"/>
        <v/>
      </c>
      <c r="AC201" s="382" t="str">
        <f t="shared" si="32"/>
        <v/>
      </c>
      <c r="AD201" s="1">
        <f t="shared" si="59"/>
        <v>0</v>
      </c>
      <c r="AJ201" s="1">
        <f t="shared" si="60"/>
        <v>0</v>
      </c>
      <c r="AK201" s="1">
        <f t="shared" si="61"/>
        <v>0</v>
      </c>
      <c r="AL201" s="1">
        <f t="shared" si="62"/>
        <v>0</v>
      </c>
      <c r="AQ201" s="1">
        <f t="shared" si="63"/>
        <v>0</v>
      </c>
      <c r="BA201" s="1" t="str">
        <f t="shared" si="24"/>
        <v/>
      </c>
      <c r="BB201" s="1" t="str">
        <f t="shared" si="51"/>
        <v/>
      </c>
      <c r="BC201" s="1" t="str">
        <f t="shared" si="51"/>
        <v/>
      </c>
      <c r="BD201" s="1" t="str">
        <f t="shared" si="51"/>
        <v/>
      </c>
      <c r="BE201" s="1" t="str">
        <f t="shared" si="51"/>
        <v/>
      </c>
      <c r="BF201" s="1" t="str">
        <f t="shared" si="51"/>
        <v/>
      </c>
      <c r="BG201" s="1" t="str">
        <f t="shared" si="51"/>
        <v/>
      </c>
      <c r="BH201" s="1" t="str">
        <f t="shared" si="51"/>
        <v/>
      </c>
      <c r="BI201" s="1" t="str">
        <f t="shared" si="51"/>
        <v/>
      </c>
      <c r="BJ201" s="1" t="str">
        <f t="shared" si="51"/>
        <v/>
      </c>
    </row>
    <row r="202" spans="1:62" hidden="1" x14ac:dyDescent="0.2">
      <c r="A202" s="50"/>
      <c r="B202" s="50" t="str">
        <f t="shared" si="52"/>
        <v/>
      </c>
      <c r="C202" s="48"/>
      <c r="D202" s="48"/>
      <c r="E202" s="48"/>
      <c r="F202" s="46"/>
      <c r="G202" s="49"/>
      <c r="H202" s="358"/>
      <c r="I202" s="69"/>
      <c r="J202" s="51"/>
      <c r="K202" s="50"/>
      <c r="L202" s="341" t="str">
        <f t="shared" si="53"/>
        <v/>
      </c>
      <c r="M202" s="46"/>
      <c r="N202" s="274"/>
      <c r="O202" s="48"/>
      <c r="P202" s="274"/>
      <c r="Q202" s="51"/>
      <c r="R202" s="51"/>
      <c r="S202" s="51"/>
      <c r="T202" s="274"/>
      <c r="U202" s="50" t="str">
        <f t="shared" si="54"/>
        <v/>
      </c>
      <c r="V202" s="51">
        <v>1</v>
      </c>
      <c r="W202" s="51" t="str">
        <f t="shared" si="55"/>
        <v/>
      </c>
      <c r="X202" s="51">
        <v>1</v>
      </c>
      <c r="Y202" s="51" t="str">
        <f t="shared" si="56"/>
        <v/>
      </c>
      <c r="Z202" s="1">
        <f t="shared" si="57"/>
        <v>0</v>
      </c>
      <c r="AA202" s="1">
        <f t="shared" si="58"/>
        <v>0</v>
      </c>
      <c r="AB202" s="382" t="str">
        <f t="shared" si="32"/>
        <v/>
      </c>
      <c r="AC202" s="382" t="str">
        <f t="shared" si="32"/>
        <v/>
      </c>
      <c r="AD202" s="1">
        <f t="shared" si="59"/>
        <v>0</v>
      </c>
      <c r="AJ202" s="1">
        <f t="shared" si="60"/>
        <v>0</v>
      </c>
      <c r="AK202" s="1">
        <f t="shared" si="61"/>
        <v>0</v>
      </c>
      <c r="AL202" s="1">
        <f t="shared" si="62"/>
        <v>0</v>
      </c>
      <c r="AQ202" s="1">
        <f t="shared" si="63"/>
        <v>0</v>
      </c>
      <c r="BA202" s="1" t="str">
        <f t="shared" si="24"/>
        <v/>
      </c>
      <c r="BB202" s="1" t="str">
        <f t="shared" si="51"/>
        <v/>
      </c>
      <c r="BC202" s="1" t="str">
        <f t="shared" si="51"/>
        <v/>
      </c>
      <c r="BD202" s="1" t="str">
        <f t="shared" si="51"/>
        <v/>
      </c>
      <c r="BE202" s="1" t="str">
        <f t="shared" si="51"/>
        <v/>
      </c>
      <c r="BF202" s="1" t="str">
        <f t="shared" si="51"/>
        <v/>
      </c>
      <c r="BG202" s="1" t="str">
        <f t="shared" si="51"/>
        <v/>
      </c>
      <c r="BH202" s="1" t="str">
        <f t="shared" si="51"/>
        <v/>
      </c>
      <c r="BI202" s="1" t="str">
        <f t="shared" ref="BB202:BJ230" si="64">IF($M202="","",BI$30)</f>
        <v/>
      </c>
      <c r="BJ202" s="1" t="str">
        <f t="shared" si="64"/>
        <v/>
      </c>
    </row>
    <row r="203" spans="1:62" hidden="1" x14ac:dyDescent="0.2">
      <c r="A203" s="50"/>
      <c r="B203" s="50" t="str">
        <f t="shared" si="52"/>
        <v/>
      </c>
      <c r="C203" s="48"/>
      <c r="D203" s="48"/>
      <c r="E203" s="48"/>
      <c r="F203" s="46"/>
      <c r="G203" s="49"/>
      <c r="H203" s="358"/>
      <c r="I203" s="69"/>
      <c r="J203" s="51"/>
      <c r="K203" s="50"/>
      <c r="L203" s="341" t="str">
        <f t="shared" si="53"/>
        <v/>
      </c>
      <c r="M203" s="46"/>
      <c r="N203" s="274"/>
      <c r="O203" s="48"/>
      <c r="P203" s="274"/>
      <c r="Q203" s="51"/>
      <c r="R203" s="51"/>
      <c r="S203" s="51"/>
      <c r="T203" s="274"/>
      <c r="U203" s="50" t="str">
        <f t="shared" si="54"/>
        <v/>
      </c>
      <c r="V203" s="51">
        <v>1</v>
      </c>
      <c r="W203" s="51" t="str">
        <f t="shared" si="55"/>
        <v/>
      </c>
      <c r="X203" s="51">
        <v>1</v>
      </c>
      <c r="Y203" s="51" t="str">
        <f t="shared" si="56"/>
        <v/>
      </c>
      <c r="Z203" s="1">
        <f t="shared" si="57"/>
        <v>0</v>
      </c>
      <c r="AA203" s="1">
        <f t="shared" si="58"/>
        <v>0</v>
      </c>
      <c r="AB203" s="382" t="str">
        <f t="shared" si="32"/>
        <v/>
      </c>
      <c r="AC203" s="382" t="str">
        <f t="shared" si="32"/>
        <v/>
      </c>
      <c r="AD203" s="1">
        <f t="shared" si="59"/>
        <v>0</v>
      </c>
      <c r="AJ203" s="1">
        <f t="shared" si="60"/>
        <v>0</v>
      </c>
      <c r="AK203" s="1">
        <f t="shared" si="61"/>
        <v>0</v>
      </c>
      <c r="AL203" s="1">
        <f t="shared" si="62"/>
        <v>0</v>
      </c>
      <c r="AQ203" s="1">
        <f t="shared" si="63"/>
        <v>0</v>
      </c>
      <c r="BA203" s="1" t="str">
        <f t="shared" si="24"/>
        <v/>
      </c>
      <c r="BB203" s="1" t="str">
        <f t="shared" si="64"/>
        <v/>
      </c>
      <c r="BC203" s="1" t="str">
        <f t="shared" si="64"/>
        <v/>
      </c>
      <c r="BD203" s="1" t="str">
        <f t="shared" si="64"/>
        <v/>
      </c>
      <c r="BE203" s="1" t="str">
        <f t="shared" si="64"/>
        <v/>
      </c>
      <c r="BF203" s="1" t="str">
        <f t="shared" si="64"/>
        <v/>
      </c>
      <c r="BG203" s="1" t="str">
        <f t="shared" si="64"/>
        <v/>
      </c>
      <c r="BH203" s="1" t="str">
        <f t="shared" si="64"/>
        <v/>
      </c>
      <c r="BI203" s="1" t="str">
        <f t="shared" si="64"/>
        <v/>
      </c>
      <c r="BJ203" s="1" t="str">
        <f t="shared" si="64"/>
        <v/>
      </c>
    </row>
    <row r="204" spans="1:62" hidden="1" x14ac:dyDescent="0.2">
      <c r="A204" s="50"/>
      <c r="B204" s="50" t="str">
        <f t="shared" si="52"/>
        <v/>
      </c>
      <c r="C204" s="48"/>
      <c r="D204" s="48"/>
      <c r="E204" s="48"/>
      <c r="F204" s="46"/>
      <c r="G204" s="49"/>
      <c r="H204" s="358"/>
      <c r="I204" s="69"/>
      <c r="J204" s="51"/>
      <c r="K204" s="50"/>
      <c r="L204" s="341" t="str">
        <f t="shared" si="53"/>
        <v/>
      </c>
      <c r="M204" s="46"/>
      <c r="N204" s="274"/>
      <c r="O204" s="48"/>
      <c r="P204" s="274"/>
      <c r="Q204" s="51"/>
      <c r="R204" s="51"/>
      <c r="S204" s="51"/>
      <c r="T204" s="274"/>
      <c r="U204" s="50" t="str">
        <f t="shared" si="54"/>
        <v/>
      </c>
      <c r="V204" s="51">
        <v>1</v>
      </c>
      <c r="W204" s="51" t="str">
        <f t="shared" si="55"/>
        <v/>
      </c>
      <c r="X204" s="51">
        <v>1</v>
      </c>
      <c r="Y204" s="51" t="str">
        <f t="shared" si="56"/>
        <v/>
      </c>
      <c r="Z204" s="1">
        <f t="shared" si="57"/>
        <v>0</v>
      </c>
      <c r="AA204" s="1">
        <f t="shared" si="58"/>
        <v>0</v>
      </c>
      <c r="AB204" s="382" t="str">
        <f t="shared" si="32"/>
        <v/>
      </c>
      <c r="AC204" s="382" t="str">
        <f t="shared" si="32"/>
        <v/>
      </c>
      <c r="AD204" s="1">
        <f t="shared" si="59"/>
        <v>0</v>
      </c>
      <c r="AJ204" s="1">
        <f t="shared" si="60"/>
        <v>0</v>
      </c>
      <c r="AK204" s="1">
        <f t="shared" si="61"/>
        <v>0</v>
      </c>
      <c r="AL204" s="1">
        <f t="shared" si="62"/>
        <v>0</v>
      </c>
      <c r="AQ204" s="1">
        <f t="shared" si="63"/>
        <v>0</v>
      </c>
      <c r="BA204" s="1" t="str">
        <f t="shared" si="24"/>
        <v/>
      </c>
      <c r="BB204" s="1" t="str">
        <f t="shared" si="64"/>
        <v/>
      </c>
      <c r="BC204" s="1" t="str">
        <f t="shared" si="64"/>
        <v/>
      </c>
      <c r="BD204" s="1" t="str">
        <f t="shared" si="64"/>
        <v/>
      </c>
      <c r="BE204" s="1" t="str">
        <f t="shared" si="64"/>
        <v/>
      </c>
      <c r="BF204" s="1" t="str">
        <f t="shared" si="64"/>
        <v/>
      </c>
      <c r="BG204" s="1" t="str">
        <f t="shared" si="64"/>
        <v/>
      </c>
      <c r="BH204" s="1" t="str">
        <f t="shared" si="64"/>
        <v/>
      </c>
      <c r="BI204" s="1" t="str">
        <f t="shared" si="64"/>
        <v/>
      </c>
      <c r="BJ204" s="1" t="str">
        <f t="shared" si="64"/>
        <v/>
      </c>
    </row>
    <row r="205" spans="1:62" hidden="1" x14ac:dyDescent="0.2">
      <c r="A205" s="50"/>
      <c r="B205" s="50" t="str">
        <f t="shared" si="52"/>
        <v/>
      </c>
      <c r="C205" s="48"/>
      <c r="D205" s="48"/>
      <c r="E205" s="48"/>
      <c r="F205" s="46"/>
      <c r="G205" s="49"/>
      <c r="H205" s="358"/>
      <c r="I205" s="69"/>
      <c r="J205" s="51"/>
      <c r="K205" s="50"/>
      <c r="L205" s="341" t="str">
        <f t="shared" si="53"/>
        <v/>
      </c>
      <c r="M205" s="46"/>
      <c r="N205" s="274"/>
      <c r="O205" s="48"/>
      <c r="P205" s="274"/>
      <c r="Q205" s="51"/>
      <c r="R205" s="51"/>
      <c r="S205" s="51"/>
      <c r="T205" s="274"/>
      <c r="U205" s="50" t="str">
        <f t="shared" si="54"/>
        <v/>
      </c>
      <c r="V205" s="51">
        <v>1</v>
      </c>
      <c r="W205" s="51" t="str">
        <f t="shared" si="55"/>
        <v/>
      </c>
      <c r="X205" s="51">
        <v>1</v>
      </c>
      <c r="Y205" s="51" t="str">
        <f t="shared" si="56"/>
        <v/>
      </c>
      <c r="Z205" s="1">
        <f t="shared" si="57"/>
        <v>0</v>
      </c>
      <c r="AA205" s="1">
        <f t="shared" si="58"/>
        <v>0</v>
      </c>
      <c r="AB205" s="382" t="str">
        <f t="shared" si="32"/>
        <v/>
      </c>
      <c r="AC205" s="382" t="str">
        <f t="shared" si="32"/>
        <v/>
      </c>
      <c r="AD205" s="1">
        <f t="shared" si="59"/>
        <v>0</v>
      </c>
      <c r="AJ205" s="1">
        <f t="shared" si="60"/>
        <v>0</v>
      </c>
      <c r="AK205" s="1">
        <f t="shared" si="61"/>
        <v>0</v>
      </c>
      <c r="AL205" s="1">
        <f t="shared" si="62"/>
        <v>0</v>
      </c>
      <c r="AQ205" s="1">
        <f t="shared" si="63"/>
        <v>0</v>
      </c>
      <c r="BA205" s="1" t="str">
        <f t="shared" si="24"/>
        <v/>
      </c>
      <c r="BB205" s="1" t="str">
        <f t="shared" si="64"/>
        <v/>
      </c>
      <c r="BC205" s="1" t="str">
        <f t="shared" si="64"/>
        <v/>
      </c>
      <c r="BD205" s="1" t="str">
        <f t="shared" si="64"/>
        <v/>
      </c>
      <c r="BE205" s="1" t="str">
        <f t="shared" si="64"/>
        <v/>
      </c>
      <c r="BF205" s="1" t="str">
        <f t="shared" si="64"/>
        <v/>
      </c>
      <c r="BG205" s="1" t="str">
        <f t="shared" si="64"/>
        <v/>
      </c>
      <c r="BH205" s="1" t="str">
        <f t="shared" si="64"/>
        <v/>
      </c>
      <c r="BI205" s="1" t="str">
        <f t="shared" si="64"/>
        <v/>
      </c>
      <c r="BJ205" s="1" t="str">
        <f t="shared" si="64"/>
        <v/>
      </c>
    </row>
    <row r="206" spans="1:62" hidden="1" x14ac:dyDescent="0.2">
      <c r="A206" s="50"/>
      <c r="B206" s="50" t="str">
        <f t="shared" si="52"/>
        <v/>
      </c>
      <c r="C206" s="48"/>
      <c r="D206" s="48"/>
      <c r="E206" s="48"/>
      <c r="F206" s="46"/>
      <c r="G206" s="49"/>
      <c r="H206" s="358"/>
      <c r="I206" s="69"/>
      <c r="J206" s="51"/>
      <c r="K206" s="50"/>
      <c r="L206" s="341" t="str">
        <f t="shared" si="53"/>
        <v/>
      </c>
      <c r="M206" s="46"/>
      <c r="N206" s="274"/>
      <c r="O206" s="48"/>
      <c r="P206" s="274"/>
      <c r="Q206" s="51"/>
      <c r="R206" s="51"/>
      <c r="S206" s="51"/>
      <c r="T206" s="274"/>
      <c r="U206" s="50" t="str">
        <f t="shared" si="54"/>
        <v/>
      </c>
      <c r="V206" s="51">
        <v>1</v>
      </c>
      <c r="W206" s="51" t="str">
        <f t="shared" si="55"/>
        <v/>
      </c>
      <c r="X206" s="51">
        <v>1</v>
      </c>
      <c r="Y206" s="51" t="str">
        <f t="shared" si="56"/>
        <v/>
      </c>
      <c r="Z206" s="1">
        <f t="shared" si="57"/>
        <v>0</v>
      </c>
      <c r="AA206" s="1">
        <f t="shared" si="58"/>
        <v>0</v>
      </c>
      <c r="AB206" s="382" t="str">
        <f t="shared" si="32"/>
        <v/>
      </c>
      <c r="AC206" s="382" t="str">
        <f t="shared" si="32"/>
        <v/>
      </c>
      <c r="AD206" s="1">
        <f t="shared" si="59"/>
        <v>0</v>
      </c>
      <c r="AJ206" s="1">
        <f t="shared" si="60"/>
        <v>0</v>
      </c>
      <c r="AK206" s="1">
        <f t="shared" si="61"/>
        <v>0</v>
      </c>
      <c r="AL206" s="1">
        <f t="shared" si="62"/>
        <v>0</v>
      </c>
      <c r="AQ206" s="1">
        <f t="shared" si="63"/>
        <v>0</v>
      </c>
      <c r="BA206" s="1" t="str">
        <f t="shared" si="24"/>
        <v/>
      </c>
      <c r="BB206" s="1" t="str">
        <f t="shared" si="64"/>
        <v/>
      </c>
      <c r="BC206" s="1" t="str">
        <f t="shared" si="64"/>
        <v/>
      </c>
      <c r="BD206" s="1" t="str">
        <f t="shared" si="64"/>
        <v/>
      </c>
      <c r="BE206" s="1" t="str">
        <f t="shared" si="64"/>
        <v/>
      </c>
      <c r="BF206" s="1" t="str">
        <f t="shared" si="64"/>
        <v/>
      </c>
      <c r="BG206" s="1" t="str">
        <f t="shared" si="64"/>
        <v/>
      </c>
      <c r="BH206" s="1" t="str">
        <f t="shared" si="64"/>
        <v/>
      </c>
      <c r="BI206" s="1" t="str">
        <f t="shared" si="64"/>
        <v/>
      </c>
      <c r="BJ206" s="1" t="str">
        <f t="shared" si="64"/>
        <v/>
      </c>
    </row>
    <row r="207" spans="1:62" hidden="1" x14ac:dyDescent="0.2">
      <c r="A207" s="50"/>
      <c r="B207" s="50" t="str">
        <f t="shared" si="52"/>
        <v/>
      </c>
      <c r="C207" s="48"/>
      <c r="D207" s="48"/>
      <c r="E207" s="48"/>
      <c r="F207" s="46"/>
      <c r="G207" s="49"/>
      <c r="H207" s="358"/>
      <c r="I207" s="69"/>
      <c r="J207" s="51"/>
      <c r="K207" s="50"/>
      <c r="L207" s="341" t="str">
        <f t="shared" si="53"/>
        <v/>
      </c>
      <c r="M207" s="46"/>
      <c r="N207" s="274"/>
      <c r="O207" s="48"/>
      <c r="P207" s="274"/>
      <c r="Q207" s="51"/>
      <c r="R207" s="51"/>
      <c r="S207" s="51"/>
      <c r="T207" s="274"/>
      <c r="U207" s="50" t="str">
        <f t="shared" si="54"/>
        <v/>
      </c>
      <c r="V207" s="51">
        <v>1</v>
      </c>
      <c r="W207" s="51" t="str">
        <f t="shared" si="55"/>
        <v/>
      </c>
      <c r="X207" s="51">
        <v>1</v>
      </c>
      <c r="Y207" s="51" t="str">
        <f t="shared" si="56"/>
        <v/>
      </c>
      <c r="Z207" s="1">
        <f t="shared" si="57"/>
        <v>0</v>
      </c>
      <c r="AA207" s="1">
        <f t="shared" si="58"/>
        <v>0</v>
      </c>
      <c r="AB207" s="382" t="str">
        <f t="shared" si="32"/>
        <v/>
      </c>
      <c r="AC207" s="382" t="str">
        <f t="shared" si="32"/>
        <v/>
      </c>
      <c r="AD207" s="1">
        <f t="shared" si="59"/>
        <v>0</v>
      </c>
      <c r="AJ207" s="1">
        <f t="shared" si="60"/>
        <v>0</v>
      </c>
      <c r="AK207" s="1">
        <f t="shared" si="61"/>
        <v>0</v>
      </c>
      <c r="AL207" s="1">
        <f t="shared" si="62"/>
        <v>0</v>
      </c>
      <c r="AQ207" s="1">
        <f t="shared" si="63"/>
        <v>0</v>
      </c>
      <c r="BA207" s="1" t="str">
        <f t="shared" si="24"/>
        <v/>
      </c>
      <c r="BB207" s="1" t="str">
        <f t="shared" si="64"/>
        <v/>
      </c>
      <c r="BC207" s="1" t="str">
        <f t="shared" si="64"/>
        <v/>
      </c>
      <c r="BD207" s="1" t="str">
        <f t="shared" si="64"/>
        <v/>
      </c>
      <c r="BE207" s="1" t="str">
        <f t="shared" si="64"/>
        <v/>
      </c>
      <c r="BF207" s="1" t="str">
        <f t="shared" si="64"/>
        <v/>
      </c>
      <c r="BG207" s="1" t="str">
        <f t="shared" si="64"/>
        <v/>
      </c>
      <c r="BH207" s="1" t="str">
        <f t="shared" si="64"/>
        <v/>
      </c>
      <c r="BI207" s="1" t="str">
        <f t="shared" si="64"/>
        <v/>
      </c>
      <c r="BJ207" s="1" t="str">
        <f t="shared" si="64"/>
        <v/>
      </c>
    </row>
    <row r="208" spans="1:62" hidden="1" x14ac:dyDescent="0.2">
      <c r="A208" s="50"/>
      <c r="B208" s="50" t="str">
        <f t="shared" si="52"/>
        <v/>
      </c>
      <c r="C208" s="48"/>
      <c r="D208" s="48"/>
      <c r="E208" s="48"/>
      <c r="F208" s="46"/>
      <c r="G208" s="49"/>
      <c r="H208" s="358"/>
      <c r="I208" s="69"/>
      <c r="J208" s="51"/>
      <c r="K208" s="50"/>
      <c r="L208" s="341" t="str">
        <f t="shared" si="53"/>
        <v/>
      </c>
      <c r="M208" s="46"/>
      <c r="N208" s="274"/>
      <c r="O208" s="48"/>
      <c r="P208" s="274"/>
      <c r="Q208" s="51"/>
      <c r="R208" s="51"/>
      <c r="S208" s="51"/>
      <c r="T208" s="274"/>
      <c r="U208" s="50" t="str">
        <f t="shared" si="54"/>
        <v/>
      </c>
      <c r="V208" s="51">
        <v>1</v>
      </c>
      <c r="W208" s="51" t="str">
        <f t="shared" si="55"/>
        <v/>
      </c>
      <c r="X208" s="51">
        <v>1</v>
      </c>
      <c r="Y208" s="51" t="str">
        <f t="shared" si="56"/>
        <v/>
      </c>
      <c r="Z208" s="1">
        <f t="shared" si="57"/>
        <v>0</v>
      </c>
      <c r="AA208" s="1">
        <f t="shared" si="58"/>
        <v>0</v>
      </c>
      <c r="AB208" s="382" t="str">
        <f t="shared" si="32"/>
        <v/>
      </c>
      <c r="AC208" s="382" t="str">
        <f t="shared" si="32"/>
        <v/>
      </c>
      <c r="AD208" s="1">
        <f t="shared" si="59"/>
        <v>0</v>
      </c>
      <c r="AJ208" s="1">
        <f t="shared" si="60"/>
        <v>0</v>
      </c>
      <c r="AK208" s="1">
        <f t="shared" si="61"/>
        <v>0</v>
      </c>
      <c r="AL208" s="1">
        <f t="shared" si="62"/>
        <v>0</v>
      </c>
      <c r="AQ208" s="1">
        <f t="shared" si="63"/>
        <v>0</v>
      </c>
      <c r="BA208" s="1" t="str">
        <f t="shared" si="24"/>
        <v/>
      </c>
      <c r="BB208" s="1" t="str">
        <f t="shared" si="64"/>
        <v/>
      </c>
      <c r="BC208" s="1" t="str">
        <f t="shared" si="64"/>
        <v/>
      </c>
      <c r="BD208" s="1" t="str">
        <f t="shared" si="64"/>
        <v/>
      </c>
      <c r="BE208" s="1" t="str">
        <f t="shared" si="64"/>
        <v/>
      </c>
      <c r="BF208" s="1" t="str">
        <f t="shared" si="64"/>
        <v/>
      </c>
      <c r="BG208" s="1" t="str">
        <f t="shared" si="64"/>
        <v/>
      </c>
      <c r="BH208" s="1" t="str">
        <f t="shared" si="64"/>
        <v/>
      </c>
      <c r="BI208" s="1" t="str">
        <f t="shared" si="64"/>
        <v/>
      </c>
      <c r="BJ208" s="1" t="str">
        <f t="shared" si="64"/>
        <v/>
      </c>
    </row>
    <row r="209" spans="1:62" hidden="1" x14ac:dyDescent="0.2">
      <c r="A209" s="50"/>
      <c r="B209" s="50" t="str">
        <f t="shared" si="52"/>
        <v/>
      </c>
      <c r="C209" s="48"/>
      <c r="D209" s="48"/>
      <c r="E209" s="48"/>
      <c r="F209" s="46"/>
      <c r="G209" s="49"/>
      <c r="H209" s="358"/>
      <c r="I209" s="69"/>
      <c r="J209" s="51"/>
      <c r="K209" s="50"/>
      <c r="L209" s="341" t="str">
        <f t="shared" si="53"/>
        <v/>
      </c>
      <c r="M209" s="46"/>
      <c r="N209" s="274"/>
      <c r="O209" s="48"/>
      <c r="P209" s="274"/>
      <c r="Q209" s="51"/>
      <c r="R209" s="51"/>
      <c r="S209" s="51"/>
      <c r="T209" s="274"/>
      <c r="U209" s="50" t="str">
        <f t="shared" si="54"/>
        <v/>
      </c>
      <c r="V209" s="51">
        <v>1</v>
      </c>
      <c r="W209" s="51" t="str">
        <f t="shared" si="55"/>
        <v/>
      </c>
      <c r="X209" s="51">
        <v>1</v>
      </c>
      <c r="Y209" s="51" t="str">
        <f t="shared" si="56"/>
        <v/>
      </c>
      <c r="Z209" s="1">
        <f t="shared" si="57"/>
        <v>0</v>
      </c>
      <c r="AA209" s="1">
        <f t="shared" si="58"/>
        <v>0</v>
      </c>
      <c r="AB209" s="382" t="str">
        <f t="shared" si="32"/>
        <v/>
      </c>
      <c r="AC209" s="382" t="str">
        <f t="shared" si="32"/>
        <v/>
      </c>
      <c r="AD209" s="1">
        <f t="shared" si="59"/>
        <v>0</v>
      </c>
      <c r="AJ209" s="1">
        <f t="shared" si="60"/>
        <v>0</v>
      </c>
      <c r="AK209" s="1">
        <f t="shared" si="61"/>
        <v>0</v>
      </c>
      <c r="AL209" s="1">
        <f t="shared" si="62"/>
        <v>0</v>
      </c>
      <c r="AQ209" s="1">
        <f t="shared" si="63"/>
        <v>0</v>
      </c>
      <c r="BA209" s="1" t="str">
        <f t="shared" si="24"/>
        <v/>
      </c>
      <c r="BB209" s="1" t="str">
        <f t="shared" si="64"/>
        <v/>
      </c>
      <c r="BC209" s="1" t="str">
        <f t="shared" si="64"/>
        <v/>
      </c>
      <c r="BD209" s="1" t="str">
        <f t="shared" si="64"/>
        <v/>
      </c>
      <c r="BE209" s="1" t="str">
        <f t="shared" si="64"/>
        <v/>
      </c>
      <c r="BF209" s="1" t="str">
        <f t="shared" si="64"/>
        <v/>
      </c>
      <c r="BG209" s="1" t="str">
        <f t="shared" si="64"/>
        <v/>
      </c>
      <c r="BH209" s="1" t="str">
        <f t="shared" si="64"/>
        <v/>
      </c>
      <c r="BI209" s="1" t="str">
        <f t="shared" si="64"/>
        <v/>
      </c>
      <c r="BJ209" s="1" t="str">
        <f t="shared" si="64"/>
        <v/>
      </c>
    </row>
    <row r="210" spans="1:62" hidden="1" x14ac:dyDescent="0.2">
      <c r="A210" s="50"/>
      <c r="B210" s="50" t="str">
        <f t="shared" si="52"/>
        <v/>
      </c>
      <c r="C210" s="48"/>
      <c r="D210" s="48"/>
      <c r="E210" s="48"/>
      <c r="F210" s="46"/>
      <c r="G210" s="49"/>
      <c r="H210" s="358"/>
      <c r="I210" s="69"/>
      <c r="J210" s="51"/>
      <c r="K210" s="50"/>
      <c r="L210" s="341" t="str">
        <f t="shared" si="53"/>
        <v/>
      </c>
      <c r="M210" s="46"/>
      <c r="N210" s="274"/>
      <c r="O210" s="48"/>
      <c r="P210" s="274"/>
      <c r="Q210" s="51"/>
      <c r="R210" s="51"/>
      <c r="S210" s="51"/>
      <c r="T210" s="274"/>
      <c r="U210" s="50" t="str">
        <f t="shared" si="54"/>
        <v/>
      </c>
      <c r="V210" s="51">
        <v>1</v>
      </c>
      <c r="W210" s="51" t="str">
        <f t="shared" si="55"/>
        <v/>
      </c>
      <c r="X210" s="51">
        <v>1</v>
      </c>
      <c r="Y210" s="51" t="str">
        <f t="shared" si="56"/>
        <v/>
      </c>
      <c r="Z210" s="1">
        <f t="shared" si="57"/>
        <v>0</v>
      </c>
      <c r="AA210" s="1">
        <f t="shared" si="58"/>
        <v>0</v>
      </c>
      <c r="AB210" s="382" t="str">
        <f t="shared" si="32"/>
        <v/>
      </c>
      <c r="AC210" s="382" t="str">
        <f t="shared" si="32"/>
        <v/>
      </c>
      <c r="AD210" s="1">
        <f t="shared" si="59"/>
        <v>0</v>
      </c>
      <c r="AJ210" s="1">
        <f t="shared" si="60"/>
        <v>0</v>
      </c>
      <c r="AK210" s="1">
        <f t="shared" si="61"/>
        <v>0</v>
      </c>
      <c r="AL210" s="1">
        <f t="shared" si="62"/>
        <v>0</v>
      </c>
      <c r="AQ210" s="1">
        <f t="shared" si="63"/>
        <v>0</v>
      </c>
      <c r="BA210" s="1" t="str">
        <f t="shared" si="24"/>
        <v/>
      </c>
      <c r="BB210" s="1" t="str">
        <f t="shared" si="64"/>
        <v/>
      </c>
      <c r="BC210" s="1" t="str">
        <f t="shared" si="64"/>
        <v/>
      </c>
      <c r="BD210" s="1" t="str">
        <f t="shared" si="64"/>
        <v/>
      </c>
      <c r="BE210" s="1" t="str">
        <f t="shared" si="64"/>
        <v/>
      </c>
      <c r="BF210" s="1" t="str">
        <f t="shared" si="64"/>
        <v/>
      </c>
      <c r="BG210" s="1" t="str">
        <f t="shared" si="64"/>
        <v/>
      </c>
      <c r="BH210" s="1" t="str">
        <f t="shared" si="64"/>
        <v/>
      </c>
      <c r="BI210" s="1" t="str">
        <f t="shared" si="64"/>
        <v/>
      </c>
      <c r="BJ210" s="1" t="str">
        <f t="shared" si="64"/>
        <v/>
      </c>
    </row>
    <row r="211" spans="1:62" hidden="1" x14ac:dyDescent="0.2">
      <c r="A211" s="50"/>
      <c r="B211" s="50" t="str">
        <f t="shared" si="52"/>
        <v/>
      </c>
      <c r="C211" s="48"/>
      <c r="D211" s="48"/>
      <c r="E211" s="48"/>
      <c r="F211" s="46"/>
      <c r="G211" s="49"/>
      <c r="H211" s="358"/>
      <c r="I211" s="69"/>
      <c r="J211" s="51"/>
      <c r="K211" s="50"/>
      <c r="L211" s="341" t="str">
        <f t="shared" si="53"/>
        <v/>
      </c>
      <c r="M211" s="46"/>
      <c r="N211" s="274"/>
      <c r="O211" s="48"/>
      <c r="P211" s="274"/>
      <c r="Q211" s="51"/>
      <c r="R211" s="51"/>
      <c r="S211" s="51"/>
      <c r="T211" s="274"/>
      <c r="U211" s="50" t="str">
        <f t="shared" si="54"/>
        <v/>
      </c>
      <c r="V211" s="51">
        <v>1</v>
      </c>
      <c r="W211" s="51" t="str">
        <f t="shared" si="55"/>
        <v/>
      </c>
      <c r="X211" s="51">
        <v>1</v>
      </c>
      <c r="Y211" s="51" t="str">
        <f t="shared" si="56"/>
        <v/>
      </c>
      <c r="Z211" s="1">
        <f t="shared" si="57"/>
        <v>0</v>
      </c>
      <c r="AA211" s="1">
        <f t="shared" si="58"/>
        <v>0</v>
      </c>
      <c r="AB211" s="382" t="str">
        <f t="shared" si="32"/>
        <v/>
      </c>
      <c r="AC211" s="382" t="str">
        <f t="shared" si="32"/>
        <v/>
      </c>
      <c r="AD211" s="1">
        <f t="shared" si="59"/>
        <v>0</v>
      </c>
      <c r="AJ211" s="1">
        <f t="shared" si="60"/>
        <v>0</v>
      </c>
      <c r="AK211" s="1">
        <f t="shared" si="61"/>
        <v>0</v>
      </c>
      <c r="AL211" s="1">
        <f t="shared" si="62"/>
        <v>0</v>
      </c>
      <c r="AQ211" s="1">
        <f t="shared" si="63"/>
        <v>0</v>
      </c>
      <c r="BA211" s="1" t="str">
        <f t="shared" si="24"/>
        <v/>
      </c>
      <c r="BB211" s="1" t="str">
        <f t="shared" si="64"/>
        <v/>
      </c>
      <c r="BC211" s="1" t="str">
        <f t="shared" si="64"/>
        <v/>
      </c>
      <c r="BD211" s="1" t="str">
        <f t="shared" si="64"/>
        <v/>
      </c>
      <c r="BE211" s="1" t="str">
        <f t="shared" si="64"/>
        <v/>
      </c>
      <c r="BF211" s="1" t="str">
        <f t="shared" si="64"/>
        <v/>
      </c>
      <c r="BG211" s="1" t="str">
        <f t="shared" si="64"/>
        <v/>
      </c>
      <c r="BH211" s="1" t="str">
        <f t="shared" si="64"/>
        <v/>
      </c>
      <c r="BI211" s="1" t="str">
        <f t="shared" si="64"/>
        <v/>
      </c>
      <c r="BJ211" s="1" t="str">
        <f t="shared" si="64"/>
        <v/>
      </c>
    </row>
    <row r="212" spans="1:62" hidden="1" x14ac:dyDescent="0.2">
      <c r="A212" s="50"/>
      <c r="B212" s="50" t="str">
        <f t="shared" si="52"/>
        <v/>
      </c>
      <c r="C212" s="48"/>
      <c r="D212" s="48"/>
      <c r="E212" s="48"/>
      <c r="F212" s="46"/>
      <c r="G212" s="49"/>
      <c r="H212" s="358"/>
      <c r="I212" s="69"/>
      <c r="J212" s="51"/>
      <c r="K212" s="50"/>
      <c r="L212" s="341" t="str">
        <f t="shared" si="53"/>
        <v/>
      </c>
      <c r="M212" s="46"/>
      <c r="N212" s="274"/>
      <c r="O212" s="48"/>
      <c r="P212" s="274"/>
      <c r="Q212" s="51"/>
      <c r="R212" s="51"/>
      <c r="S212" s="51"/>
      <c r="T212" s="274"/>
      <c r="U212" s="50" t="str">
        <f t="shared" si="54"/>
        <v/>
      </c>
      <c r="V212" s="51">
        <v>1</v>
      </c>
      <c r="W212" s="51" t="str">
        <f t="shared" si="55"/>
        <v/>
      </c>
      <c r="X212" s="51">
        <v>1</v>
      </c>
      <c r="Y212" s="51" t="str">
        <f t="shared" si="56"/>
        <v/>
      </c>
      <c r="Z212" s="1">
        <f t="shared" si="57"/>
        <v>0</v>
      </c>
      <c r="AA212" s="1">
        <f t="shared" si="58"/>
        <v>0</v>
      </c>
      <c r="AB212" s="382" t="str">
        <f t="shared" si="32"/>
        <v/>
      </c>
      <c r="AC212" s="382" t="str">
        <f t="shared" si="32"/>
        <v/>
      </c>
      <c r="AD212" s="1">
        <f t="shared" si="59"/>
        <v>0</v>
      </c>
      <c r="AJ212" s="1">
        <f t="shared" si="60"/>
        <v>0</v>
      </c>
      <c r="AK212" s="1">
        <f t="shared" si="61"/>
        <v>0</v>
      </c>
      <c r="AL212" s="1">
        <f t="shared" si="62"/>
        <v>0</v>
      </c>
      <c r="AQ212" s="1">
        <f t="shared" si="63"/>
        <v>0</v>
      </c>
      <c r="BA212" s="1" t="str">
        <f t="shared" si="24"/>
        <v/>
      </c>
      <c r="BB212" s="1" t="str">
        <f t="shared" si="64"/>
        <v/>
      </c>
      <c r="BC212" s="1" t="str">
        <f t="shared" si="64"/>
        <v/>
      </c>
      <c r="BD212" s="1" t="str">
        <f t="shared" si="64"/>
        <v/>
      </c>
      <c r="BE212" s="1" t="str">
        <f t="shared" si="64"/>
        <v/>
      </c>
      <c r="BF212" s="1" t="str">
        <f t="shared" si="64"/>
        <v/>
      </c>
      <c r="BG212" s="1" t="str">
        <f t="shared" si="64"/>
        <v/>
      </c>
      <c r="BH212" s="1" t="str">
        <f t="shared" si="64"/>
        <v/>
      </c>
      <c r="BI212" s="1" t="str">
        <f t="shared" si="64"/>
        <v/>
      </c>
      <c r="BJ212" s="1" t="str">
        <f t="shared" si="64"/>
        <v/>
      </c>
    </row>
    <row r="213" spans="1:62" hidden="1" x14ac:dyDescent="0.2">
      <c r="A213" s="50"/>
      <c r="B213" s="50" t="str">
        <f t="shared" si="52"/>
        <v/>
      </c>
      <c r="C213" s="48"/>
      <c r="D213" s="48"/>
      <c r="E213" s="48"/>
      <c r="F213" s="46"/>
      <c r="G213" s="49"/>
      <c r="H213" s="358"/>
      <c r="I213" s="69"/>
      <c r="J213" s="51"/>
      <c r="K213" s="50"/>
      <c r="L213" s="341" t="str">
        <f t="shared" si="53"/>
        <v/>
      </c>
      <c r="M213" s="46"/>
      <c r="N213" s="274"/>
      <c r="O213" s="48"/>
      <c r="P213" s="274"/>
      <c r="Q213" s="51"/>
      <c r="R213" s="51"/>
      <c r="S213" s="51"/>
      <c r="T213" s="274"/>
      <c r="U213" s="50" t="str">
        <f t="shared" si="54"/>
        <v/>
      </c>
      <c r="V213" s="51">
        <v>1</v>
      </c>
      <c r="W213" s="51" t="str">
        <f t="shared" si="55"/>
        <v/>
      </c>
      <c r="X213" s="51">
        <v>1</v>
      </c>
      <c r="Y213" s="51" t="str">
        <f t="shared" si="56"/>
        <v/>
      </c>
      <c r="Z213" s="1">
        <f t="shared" si="57"/>
        <v>0</v>
      </c>
      <c r="AA213" s="1">
        <f t="shared" si="58"/>
        <v>0</v>
      </c>
      <c r="AB213" s="382" t="str">
        <f t="shared" si="32"/>
        <v/>
      </c>
      <c r="AC213" s="382" t="str">
        <f t="shared" si="32"/>
        <v/>
      </c>
      <c r="AD213" s="1">
        <f t="shared" si="59"/>
        <v>0</v>
      </c>
      <c r="AJ213" s="1">
        <f t="shared" si="60"/>
        <v>0</v>
      </c>
      <c r="AK213" s="1">
        <f t="shared" si="61"/>
        <v>0</v>
      </c>
      <c r="AL213" s="1">
        <f t="shared" si="62"/>
        <v>0</v>
      </c>
      <c r="AQ213" s="1">
        <f t="shared" si="63"/>
        <v>0</v>
      </c>
      <c r="BA213" s="1" t="str">
        <f t="shared" si="24"/>
        <v/>
      </c>
      <c r="BB213" s="1" t="str">
        <f t="shared" si="64"/>
        <v/>
      </c>
      <c r="BC213" s="1" t="str">
        <f t="shared" si="64"/>
        <v/>
      </c>
      <c r="BD213" s="1" t="str">
        <f t="shared" si="64"/>
        <v/>
      </c>
      <c r="BE213" s="1" t="str">
        <f t="shared" si="64"/>
        <v/>
      </c>
      <c r="BF213" s="1" t="str">
        <f t="shared" si="64"/>
        <v/>
      </c>
      <c r="BG213" s="1" t="str">
        <f t="shared" si="64"/>
        <v/>
      </c>
      <c r="BH213" s="1" t="str">
        <f t="shared" si="64"/>
        <v/>
      </c>
      <c r="BI213" s="1" t="str">
        <f t="shared" si="64"/>
        <v/>
      </c>
      <c r="BJ213" s="1" t="str">
        <f t="shared" si="64"/>
        <v/>
      </c>
    </row>
    <row r="214" spans="1:62" hidden="1" x14ac:dyDescent="0.2">
      <c r="A214" s="50"/>
      <c r="B214" s="50" t="str">
        <f t="shared" si="52"/>
        <v/>
      </c>
      <c r="C214" s="48"/>
      <c r="D214" s="48"/>
      <c r="E214" s="48"/>
      <c r="F214" s="46"/>
      <c r="G214" s="49"/>
      <c r="H214" s="358"/>
      <c r="I214" s="69"/>
      <c r="J214" s="51"/>
      <c r="K214" s="50"/>
      <c r="L214" s="341" t="str">
        <f t="shared" si="53"/>
        <v/>
      </c>
      <c r="M214" s="46"/>
      <c r="N214" s="274"/>
      <c r="O214" s="48"/>
      <c r="P214" s="274"/>
      <c r="Q214" s="51"/>
      <c r="R214" s="51"/>
      <c r="S214" s="51"/>
      <c r="T214" s="274"/>
      <c r="U214" s="50" t="str">
        <f t="shared" si="54"/>
        <v/>
      </c>
      <c r="V214" s="51">
        <v>1</v>
      </c>
      <c r="W214" s="51" t="str">
        <f t="shared" si="55"/>
        <v/>
      </c>
      <c r="X214" s="51">
        <v>1</v>
      </c>
      <c r="Y214" s="51" t="str">
        <f t="shared" si="56"/>
        <v/>
      </c>
      <c r="Z214" s="1">
        <f t="shared" si="57"/>
        <v>0</v>
      </c>
      <c r="AA214" s="1">
        <f t="shared" si="58"/>
        <v>0</v>
      </c>
      <c r="AB214" s="382" t="str">
        <f t="shared" si="32"/>
        <v/>
      </c>
      <c r="AC214" s="382" t="str">
        <f t="shared" si="32"/>
        <v/>
      </c>
      <c r="AD214" s="1">
        <f t="shared" si="59"/>
        <v>0</v>
      </c>
      <c r="AJ214" s="1">
        <f t="shared" si="60"/>
        <v>0</v>
      </c>
      <c r="AK214" s="1">
        <f t="shared" si="61"/>
        <v>0</v>
      </c>
      <c r="AL214" s="1">
        <f t="shared" si="62"/>
        <v>0</v>
      </c>
      <c r="AQ214" s="1">
        <f t="shared" si="63"/>
        <v>0</v>
      </c>
      <c r="BA214" s="1" t="str">
        <f t="shared" si="24"/>
        <v/>
      </c>
      <c r="BB214" s="1" t="str">
        <f t="shared" si="64"/>
        <v/>
      </c>
      <c r="BC214" s="1" t="str">
        <f t="shared" si="64"/>
        <v/>
      </c>
      <c r="BD214" s="1" t="str">
        <f t="shared" si="64"/>
        <v/>
      </c>
      <c r="BE214" s="1" t="str">
        <f t="shared" si="64"/>
        <v/>
      </c>
      <c r="BF214" s="1" t="str">
        <f t="shared" si="64"/>
        <v/>
      </c>
      <c r="BG214" s="1" t="str">
        <f t="shared" si="64"/>
        <v/>
      </c>
      <c r="BH214" s="1" t="str">
        <f t="shared" si="64"/>
        <v/>
      </c>
      <c r="BI214" s="1" t="str">
        <f t="shared" si="64"/>
        <v/>
      </c>
      <c r="BJ214" s="1" t="str">
        <f t="shared" si="64"/>
        <v/>
      </c>
    </row>
    <row r="215" spans="1:62" hidden="1" x14ac:dyDescent="0.2">
      <c r="A215" s="50"/>
      <c r="B215" s="50" t="str">
        <f t="shared" si="52"/>
        <v/>
      </c>
      <c r="C215" s="48"/>
      <c r="D215" s="48"/>
      <c r="E215" s="48"/>
      <c r="F215" s="46"/>
      <c r="G215" s="49"/>
      <c r="H215" s="358"/>
      <c r="I215" s="69"/>
      <c r="J215" s="51"/>
      <c r="K215" s="50"/>
      <c r="L215" s="341" t="str">
        <f t="shared" si="53"/>
        <v/>
      </c>
      <c r="M215" s="46"/>
      <c r="N215" s="274"/>
      <c r="O215" s="48"/>
      <c r="P215" s="274"/>
      <c r="Q215" s="51"/>
      <c r="R215" s="51"/>
      <c r="S215" s="51"/>
      <c r="T215" s="274"/>
      <c r="U215" s="50" t="str">
        <f t="shared" si="54"/>
        <v/>
      </c>
      <c r="V215" s="51">
        <v>1</v>
      </c>
      <c r="W215" s="51" t="str">
        <f t="shared" si="55"/>
        <v/>
      </c>
      <c r="X215" s="51">
        <v>1</v>
      </c>
      <c r="Y215" s="51" t="str">
        <f t="shared" si="56"/>
        <v/>
      </c>
      <c r="Z215" s="1">
        <f t="shared" si="57"/>
        <v>0</v>
      </c>
      <c r="AA215" s="1">
        <f t="shared" si="58"/>
        <v>0</v>
      </c>
      <c r="AB215" s="382" t="str">
        <f t="shared" si="32"/>
        <v/>
      </c>
      <c r="AC215" s="382" t="str">
        <f t="shared" si="32"/>
        <v/>
      </c>
      <c r="AD215" s="1">
        <f t="shared" si="59"/>
        <v>0</v>
      </c>
      <c r="AJ215" s="1">
        <f t="shared" si="60"/>
        <v>0</v>
      </c>
      <c r="AK215" s="1">
        <f t="shared" si="61"/>
        <v>0</v>
      </c>
      <c r="AL215" s="1">
        <f t="shared" si="62"/>
        <v>0</v>
      </c>
      <c r="AQ215" s="1">
        <f t="shared" si="63"/>
        <v>0</v>
      </c>
      <c r="BA215" s="1" t="str">
        <f t="shared" si="24"/>
        <v/>
      </c>
      <c r="BB215" s="1" t="str">
        <f t="shared" si="64"/>
        <v/>
      </c>
      <c r="BC215" s="1" t="str">
        <f t="shared" si="64"/>
        <v/>
      </c>
      <c r="BD215" s="1" t="str">
        <f t="shared" si="64"/>
        <v/>
      </c>
      <c r="BE215" s="1" t="str">
        <f t="shared" si="64"/>
        <v/>
      </c>
      <c r="BF215" s="1" t="str">
        <f t="shared" si="64"/>
        <v/>
      </c>
      <c r="BG215" s="1" t="str">
        <f t="shared" si="64"/>
        <v/>
      </c>
      <c r="BH215" s="1" t="str">
        <f t="shared" si="64"/>
        <v/>
      </c>
      <c r="BI215" s="1" t="str">
        <f t="shared" si="64"/>
        <v/>
      </c>
      <c r="BJ215" s="1" t="str">
        <f t="shared" si="64"/>
        <v/>
      </c>
    </row>
    <row r="216" spans="1:62" hidden="1" x14ac:dyDescent="0.2">
      <c r="A216" s="50"/>
      <c r="B216" s="50" t="str">
        <f t="shared" si="52"/>
        <v/>
      </c>
      <c r="C216" s="48"/>
      <c r="D216" s="48"/>
      <c r="E216" s="48"/>
      <c r="F216" s="46"/>
      <c r="G216" s="49"/>
      <c r="H216" s="358"/>
      <c r="I216" s="69"/>
      <c r="J216" s="51"/>
      <c r="K216" s="50"/>
      <c r="L216" s="341" t="str">
        <f t="shared" si="53"/>
        <v/>
      </c>
      <c r="M216" s="46"/>
      <c r="N216" s="274"/>
      <c r="O216" s="48"/>
      <c r="P216" s="274"/>
      <c r="Q216" s="51"/>
      <c r="R216" s="51"/>
      <c r="S216" s="51"/>
      <c r="T216" s="274"/>
      <c r="U216" s="50" t="str">
        <f t="shared" si="54"/>
        <v/>
      </c>
      <c r="V216" s="51">
        <v>1</v>
      </c>
      <c r="W216" s="51" t="str">
        <f t="shared" si="55"/>
        <v/>
      </c>
      <c r="X216" s="51">
        <v>1</v>
      </c>
      <c r="Y216" s="51" t="str">
        <f t="shared" si="56"/>
        <v/>
      </c>
      <c r="Z216" s="1">
        <f t="shared" si="57"/>
        <v>0</v>
      </c>
      <c r="AA216" s="1">
        <f t="shared" si="58"/>
        <v>0</v>
      </c>
      <c r="AB216" s="382" t="str">
        <f t="shared" si="32"/>
        <v/>
      </c>
      <c r="AC216" s="382" t="str">
        <f t="shared" si="32"/>
        <v/>
      </c>
      <c r="AD216" s="1">
        <f t="shared" si="59"/>
        <v>0</v>
      </c>
      <c r="AJ216" s="1">
        <f t="shared" si="60"/>
        <v>0</v>
      </c>
      <c r="AK216" s="1">
        <f t="shared" si="61"/>
        <v>0</v>
      </c>
      <c r="AL216" s="1">
        <f t="shared" si="62"/>
        <v>0</v>
      </c>
      <c r="AQ216" s="1">
        <f t="shared" si="63"/>
        <v>0</v>
      </c>
      <c r="BA216" s="1" t="str">
        <f t="shared" si="24"/>
        <v/>
      </c>
      <c r="BB216" s="1" t="str">
        <f t="shared" si="64"/>
        <v/>
      </c>
      <c r="BC216" s="1" t="str">
        <f t="shared" si="64"/>
        <v/>
      </c>
      <c r="BD216" s="1" t="str">
        <f t="shared" si="64"/>
        <v/>
      </c>
      <c r="BE216" s="1" t="str">
        <f t="shared" si="64"/>
        <v/>
      </c>
      <c r="BF216" s="1" t="str">
        <f t="shared" si="64"/>
        <v/>
      </c>
      <c r="BG216" s="1" t="str">
        <f t="shared" si="64"/>
        <v/>
      </c>
      <c r="BH216" s="1" t="str">
        <f t="shared" si="64"/>
        <v/>
      </c>
      <c r="BI216" s="1" t="str">
        <f t="shared" si="64"/>
        <v/>
      </c>
      <c r="BJ216" s="1" t="str">
        <f t="shared" si="64"/>
        <v/>
      </c>
    </row>
    <row r="217" spans="1:62" hidden="1" x14ac:dyDescent="0.2">
      <c r="A217" s="50"/>
      <c r="B217" s="50" t="str">
        <f t="shared" si="52"/>
        <v/>
      </c>
      <c r="C217" s="48"/>
      <c r="D217" s="48"/>
      <c r="E217" s="48"/>
      <c r="F217" s="46"/>
      <c r="G217" s="49"/>
      <c r="H217" s="358"/>
      <c r="I217" s="69"/>
      <c r="J217" s="51"/>
      <c r="K217" s="50"/>
      <c r="L217" s="341" t="str">
        <f t="shared" si="53"/>
        <v/>
      </c>
      <c r="M217" s="46"/>
      <c r="N217" s="274"/>
      <c r="O217" s="48"/>
      <c r="P217" s="274"/>
      <c r="Q217" s="51"/>
      <c r="R217" s="51"/>
      <c r="S217" s="51"/>
      <c r="T217" s="274"/>
      <c r="U217" s="50" t="str">
        <f t="shared" si="54"/>
        <v/>
      </c>
      <c r="V217" s="51">
        <v>1</v>
      </c>
      <c r="W217" s="51" t="str">
        <f t="shared" si="55"/>
        <v/>
      </c>
      <c r="X217" s="51">
        <v>1</v>
      </c>
      <c r="Y217" s="51" t="str">
        <f t="shared" si="56"/>
        <v/>
      </c>
      <c r="Z217" s="1">
        <f t="shared" si="57"/>
        <v>0</v>
      </c>
      <c r="AA217" s="1">
        <f t="shared" si="58"/>
        <v>0</v>
      </c>
      <c r="AB217" s="382" t="str">
        <f t="shared" si="32"/>
        <v/>
      </c>
      <c r="AC217" s="382" t="str">
        <f t="shared" si="32"/>
        <v/>
      </c>
      <c r="AD217" s="1">
        <f t="shared" si="59"/>
        <v>0</v>
      </c>
      <c r="AJ217" s="1">
        <f t="shared" si="60"/>
        <v>0</v>
      </c>
      <c r="AK217" s="1">
        <f t="shared" si="61"/>
        <v>0</v>
      </c>
      <c r="AL217" s="1">
        <f t="shared" si="62"/>
        <v>0</v>
      </c>
      <c r="AQ217" s="1">
        <f t="shared" si="63"/>
        <v>0</v>
      </c>
      <c r="BA217" s="1" t="str">
        <f t="shared" si="24"/>
        <v/>
      </c>
      <c r="BB217" s="1" t="str">
        <f t="shared" si="64"/>
        <v/>
      </c>
      <c r="BC217" s="1" t="str">
        <f t="shared" si="64"/>
        <v/>
      </c>
      <c r="BD217" s="1" t="str">
        <f t="shared" si="64"/>
        <v/>
      </c>
      <c r="BE217" s="1" t="str">
        <f t="shared" si="64"/>
        <v/>
      </c>
      <c r="BF217" s="1" t="str">
        <f t="shared" si="64"/>
        <v/>
      </c>
      <c r="BG217" s="1" t="str">
        <f t="shared" si="64"/>
        <v/>
      </c>
      <c r="BH217" s="1" t="str">
        <f t="shared" si="64"/>
        <v/>
      </c>
      <c r="BI217" s="1" t="str">
        <f t="shared" si="64"/>
        <v/>
      </c>
      <c r="BJ217" s="1" t="str">
        <f t="shared" si="64"/>
        <v/>
      </c>
    </row>
    <row r="218" spans="1:62" hidden="1" x14ac:dyDescent="0.2">
      <c r="A218" s="50"/>
      <c r="B218" s="50" t="str">
        <f t="shared" si="52"/>
        <v/>
      </c>
      <c r="C218" s="48"/>
      <c r="D218" s="48"/>
      <c r="E218" s="48"/>
      <c r="F218" s="46"/>
      <c r="G218" s="49"/>
      <c r="H218" s="358"/>
      <c r="I218" s="69"/>
      <c r="J218" s="51"/>
      <c r="K218" s="50"/>
      <c r="L218" s="341" t="str">
        <f t="shared" si="53"/>
        <v/>
      </c>
      <c r="M218" s="46"/>
      <c r="N218" s="274"/>
      <c r="O218" s="48"/>
      <c r="P218" s="274"/>
      <c r="Q218" s="51"/>
      <c r="R218" s="51"/>
      <c r="S218" s="51"/>
      <c r="T218" s="274"/>
      <c r="U218" s="50" t="str">
        <f t="shared" si="54"/>
        <v/>
      </c>
      <c r="V218" s="51">
        <v>1</v>
      </c>
      <c r="W218" s="51" t="str">
        <f t="shared" si="55"/>
        <v/>
      </c>
      <c r="X218" s="51">
        <v>1</v>
      </c>
      <c r="Y218" s="51" t="str">
        <f t="shared" si="56"/>
        <v/>
      </c>
      <c r="Z218" s="1">
        <f t="shared" si="57"/>
        <v>0</v>
      </c>
      <c r="AA218" s="1">
        <f t="shared" si="58"/>
        <v>0</v>
      </c>
      <c r="AB218" s="382" t="str">
        <f t="shared" si="32"/>
        <v/>
      </c>
      <c r="AC218" s="382" t="str">
        <f t="shared" si="32"/>
        <v/>
      </c>
      <c r="AD218" s="1">
        <f t="shared" si="59"/>
        <v>0</v>
      </c>
      <c r="AJ218" s="1">
        <f t="shared" si="60"/>
        <v>0</v>
      </c>
      <c r="AK218" s="1">
        <f t="shared" si="61"/>
        <v>0</v>
      </c>
      <c r="AL218" s="1">
        <f t="shared" si="62"/>
        <v>0</v>
      </c>
      <c r="AQ218" s="1">
        <f t="shared" si="63"/>
        <v>0</v>
      </c>
      <c r="BA218" s="1" t="str">
        <f t="shared" si="24"/>
        <v/>
      </c>
      <c r="BB218" s="1" t="str">
        <f t="shared" si="64"/>
        <v/>
      </c>
      <c r="BC218" s="1" t="str">
        <f t="shared" si="64"/>
        <v/>
      </c>
      <c r="BD218" s="1" t="str">
        <f t="shared" si="64"/>
        <v/>
      </c>
      <c r="BE218" s="1" t="str">
        <f t="shared" si="64"/>
        <v/>
      </c>
      <c r="BF218" s="1" t="str">
        <f t="shared" si="64"/>
        <v/>
      </c>
      <c r="BG218" s="1" t="str">
        <f t="shared" si="64"/>
        <v/>
      </c>
      <c r="BH218" s="1" t="str">
        <f t="shared" si="64"/>
        <v/>
      </c>
      <c r="BI218" s="1" t="str">
        <f t="shared" si="64"/>
        <v/>
      </c>
      <c r="BJ218" s="1" t="str">
        <f t="shared" si="64"/>
        <v/>
      </c>
    </row>
    <row r="219" spans="1:62" hidden="1" x14ac:dyDescent="0.2">
      <c r="A219" s="50"/>
      <c r="B219" s="50" t="str">
        <f t="shared" si="52"/>
        <v/>
      </c>
      <c r="C219" s="48"/>
      <c r="D219" s="48"/>
      <c r="E219" s="48"/>
      <c r="F219" s="46"/>
      <c r="G219" s="49"/>
      <c r="H219" s="358"/>
      <c r="I219" s="69"/>
      <c r="J219" s="51"/>
      <c r="K219" s="50"/>
      <c r="L219" s="341" t="str">
        <f t="shared" si="53"/>
        <v/>
      </c>
      <c r="M219" s="46"/>
      <c r="N219" s="274"/>
      <c r="O219" s="48"/>
      <c r="P219" s="274"/>
      <c r="Q219" s="51"/>
      <c r="R219" s="51"/>
      <c r="S219" s="51"/>
      <c r="T219" s="274"/>
      <c r="U219" s="50" t="str">
        <f t="shared" si="54"/>
        <v/>
      </c>
      <c r="V219" s="51">
        <v>1</v>
      </c>
      <c r="W219" s="51" t="str">
        <f t="shared" si="55"/>
        <v/>
      </c>
      <c r="X219" s="51">
        <v>1</v>
      </c>
      <c r="Y219" s="51" t="str">
        <f t="shared" si="56"/>
        <v/>
      </c>
      <c r="Z219" s="1">
        <f t="shared" si="57"/>
        <v>0</v>
      </c>
      <c r="AA219" s="1">
        <f t="shared" si="58"/>
        <v>0</v>
      </c>
      <c r="AB219" s="382" t="str">
        <f t="shared" si="32"/>
        <v/>
      </c>
      <c r="AC219" s="382" t="str">
        <f t="shared" si="32"/>
        <v/>
      </c>
      <c r="AD219" s="1">
        <f t="shared" si="59"/>
        <v>0</v>
      </c>
      <c r="AJ219" s="1">
        <f t="shared" si="60"/>
        <v>0</v>
      </c>
      <c r="AK219" s="1">
        <f t="shared" si="61"/>
        <v>0</v>
      </c>
      <c r="AL219" s="1">
        <f t="shared" si="62"/>
        <v>0</v>
      </c>
      <c r="AQ219" s="1">
        <f t="shared" si="63"/>
        <v>0</v>
      </c>
      <c r="BA219" s="1" t="str">
        <f t="shared" si="24"/>
        <v/>
      </c>
      <c r="BB219" s="1" t="str">
        <f t="shared" si="64"/>
        <v/>
      </c>
      <c r="BC219" s="1" t="str">
        <f t="shared" si="64"/>
        <v/>
      </c>
      <c r="BD219" s="1" t="str">
        <f t="shared" si="64"/>
        <v/>
      </c>
      <c r="BE219" s="1" t="str">
        <f t="shared" si="64"/>
        <v/>
      </c>
      <c r="BF219" s="1" t="str">
        <f t="shared" si="64"/>
        <v/>
      </c>
      <c r="BG219" s="1" t="str">
        <f t="shared" si="64"/>
        <v/>
      </c>
      <c r="BH219" s="1" t="str">
        <f t="shared" si="64"/>
        <v/>
      </c>
      <c r="BI219" s="1" t="str">
        <f t="shared" si="64"/>
        <v/>
      </c>
      <c r="BJ219" s="1" t="str">
        <f t="shared" si="64"/>
        <v/>
      </c>
    </row>
    <row r="220" spans="1:62" hidden="1" x14ac:dyDescent="0.2">
      <c r="A220" s="50"/>
      <c r="B220" s="50" t="str">
        <f t="shared" si="52"/>
        <v/>
      </c>
      <c r="C220" s="48"/>
      <c r="D220" s="48"/>
      <c r="E220" s="48"/>
      <c r="F220" s="46"/>
      <c r="G220" s="49"/>
      <c r="H220" s="358"/>
      <c r="I220" s="69"/>
      <c r="J220" s="51"/>
      <c r="K220" s="50"/>
      <c r="L220" s="341" t="str">
        <f t="shared" si="53"/>
        <v/>
      </c>
      <c r="M220" s="46"/>
      <c r="N220" s="274"/>
      <c r="O220" s="48"/>
      <c r="P220" s="274"/>
      <c r="Q220" s="51"/>
      <c r="R220" s="51"/>
      <c r="S220" s="51"/>
      <c r="T220" s="274"/>
      <c r="U220" s="50" t="str">
        <f t="shared" si="54"/>
        <v/>
      </c>
      <c r="V220" s="51">
        <v>1</v>
      </c>
      <c r="W220" s="51" t="str">
        <f t="shared" si="55"/>
        <v/>
      </c>
      <c r="X220" s="51">
        <v>1</v>
      </c>
      <c r="Y220" s="51" t="str">
        <f t="shared" si="56"/>
        <v/>
      </c>
      <c r="Z220" s="1">
        <f t="shared" si="57"/>
        <v>0</v>
      </c>
      <c r="AA220" s="1">
        <f t="shared" si="58"/>
        <v>0</v>
      </c>
      <c r="AB220" s="382" t="str">
        <f t="shared" si="32"/>
        <v/>
      </c>
      <c r="AC220" s="382" t="str">
        <f t="shared" si="32"/>
        <v/>
      </c>
      <c r="AD220" s="1">
        <f t="shared" si="59"/>
        <v>0</v>
      </c>
      <c r="AJ220" s="1">
        <f t="shared" si="60"/>
        <v>0</v>
      </c>
      <c r="AK220" s="1">
        <f t="shared" si="61"/>
        <v>0</v>
      </c>
      <c r="AL220" s="1">
        <f t="shared" si="62"/>
        <v>0</v>
      </c>
      <c r="AQ220" s="1">
        <f t="shared" si="63"/>
        <v>0</v>
      </c>
      <c r="BA220" s="1" t="str">
        <f t="shared" si="24"/>
        <v/>
      </c>
      <c r="BB220" s="1" t="str">
        <f t="shared" si="64"/>
        <v/>
      </c>
      <c r="BC220" s="1" t="str">
        <f t="shared" si="64"/>
        <v/>
      </c>
      <c r="BD220" s="1" t="str">
        <f t="shared" si="64"/>
        <v/>
      </c>
      <c r="BE220" s="1" t="str">
        <f t="shared" si="64"/>
        <v/>
      </c>
      <c r="BF220" s="1" t="str">
        <f t="shared" si="64"/>
        <v/>
      </c>
      <c r="BG220" s="1" t="str">
        <f t="shared" si="64"/>
        <v/>
      </c>
      <c r="BH220" s="1" t="str">
        <f t="shared" si="64"/>
        <v/>
      </c>
      <c r="BI220" s="1" t="str">
        <f t="shared" si="64"/>
        <v/>
      </c>
      <c r="BJ220" s="1" t="str">
        <f t="shared" si="64"/>
        <v/>
      </c>
    </row>
    <row r="221" spans="1:62" hidden="1" x14ac:dyDescent="0.2">
      <c r="A221" s="50"/>
      <c r="B221" s="50" t="str">
        <f t="shared" si="52"/>
        <v/>
      </c>
      <c r="C221" s="48"/>
      <c r="D221" s="48"/>
      <c r="E221" s="48"/>
      <c r="F221" s="46"/>
      <c r="G221" s="49"/>
      <c r="H221" s="358"/>
      <c r="I221" s="69"/>
      <c r="J221" s="51"/>
      <c r="K221" s="50"/>
      <c r="L221" s="341" t="str">
        <f t="shared" si="53"/>
        <v/>
      </c>
      <c r="M221" s="46"/>
      <c r="N221" s="274"/>
      <c r="O221" s="48"/>
      <c r="P221" s="274"/>
      <c r="Q221" s="51"/>
      <c r="R221" s="51"/>
      <c r="S221" s="51"/>
      <c r="T221" s="274"/>
      <c r="U221" s="50" t="str">
        <f t="shared" si="54"/>
        <v/>
      </c>
      <c r="V221" s="51">
        <v>1</v>
      </c>
      <c r="W221" s="51" t="str">
        <f t="shared" si="55"/>
        <v/>
      </c>
      <c r="X221" s="51">
        <v>1</v>
      </c>
      <c r="Y221" s="51" t="str">
        <f t="shared" si="56"/>
        <v/>
      </c>
      <c r="Z221" s="1">
        <f t="shared" si="57"/>
        <v>0</v>
      </c>
      <c r="AA221" s="1">
        <f t="shared" si="58"/>
        <v>0</v>
      </c>
      <c r="AB221" s="382" t="str">
        <f t="shared" si="32"/>
        <v/>
      </c>
      <c r="AC221" s="382" t="str">
        <f t="shared" si="32"/>
        <v/>
      </c>
      <c r="AD221" s="1">
        <f t="shared" si="59"/>
        <v>0</v>
      </c>
      <c r="AJ221" s="1">
        <f t="shared" si="60"/>
        <v>0</v>
      </c>
      <c r="AK221" s="1">
        <f t="shared" si="61"/>
        <v>0</v>
      </c>
      <c r="AL221" s="1">
        <f t="shared" si="62"/>
        <v>0</v>
      </c>
      <c r="AQ221" s="1">
        <f t="shared" si="63"/>
        <v>0</v>
      </c>
      <c r="BA221" s="1" t="str">
        <f t="shared" si="24"/>
        <v/>
      </c>
      <c r="BB221" s="1" t="str">
        <f t="shared" si="64"/>
        <v/>
      </c>
      <c r="BC221" s="1" t="str">
        <f t="shared" si="64"/>
        <v/>
      </c>
      <c r="BD221" s="1" t="str">
        <f t="shared" si="64"/>
        <v/>
      </c>
      <c r="BE221" s="1" t="str">
        <f t="shared" si="64"/>
        <v/>
      </c>
      <c r="BF221" s="1" t="str">
        <f t="shared" si="64"/>
        <v/>
      </c>
      <c r="BG221" s="1" t="str">
        <f t="shared" si="64"/>
        <v/>
      </c>
      <c r="BH221" s="1" t="str">
        <f t="shared" si="64"/>
        <v/>
      </c>
      <c r="BI221" s="1" t="str">
        <f t="shared" si="64"/>
        <v/>
      </c>
      <c r="BJ221" s="1" t="str">
        <f t="shared" si="64"/>
        <v/>
      </c>
    </row>
    <row r="222" spans="1:62" hidden="1" x14ac:dyDescent="0.2">
      <c r="A222" s="50"/>
      <c r="B222" s="50" t="str">
        <f t="shared" si="52"/>
        <v/>
      </c>
      <c r="C222" s="48"/>
      <c r="D222" s="48"/>
      <c r="E222" s="48"/>
      <c r="F222" s="46"/>
      <c r="G222" s="49"/>
      <c r="H222" s="358"/>
      <c r="I222" s="69"/>
      <c r="J222" s="51"/>
      <c r="K222" s="50"/>
      <c r="L222" s="341" t="str">
        <f t="shared" si="53"/>
        <v/>
      </c>
      <c r="M222" s="46"/>
      <c r="N222" s="274"/>
      <c r="O222" s="48"/>
      <c r="P222" s="274"/>
      <c r="Q222" s="51"/>
      <c r="R222" s="51"/>
      <c r="S222" s="51"/>
      <c r="T222" s="274"/>
      <c r="U222" s="50" t="str">
        <f t="shared" si="54"/>
        <v/>
      </c>
      <c r="V222" s="51">
        <v>1</v>
      </c>
      <c r="W222" s="51" t="str">
        <f t="shared" si="55"/>
        <v/>
      </c>
      <c r="X222" s="51">
        <v>1</v>
      </c>
      <c r="Y222" s="51" t="str">
        <f t="shared" si="56"/>
        <v/>
      </c>
      <c r="Z222" s="1">
        <f t="shared" si="57"/>
        <v>0</v>
      </c>
      <c r="AA222" s="1">
        <f t="shared" si="58"/>
        <v>0</v>
      </c>
      <c r="AB222" s="382" t="str">
        <f t="shared" si="32"/>
        <v/>
      </c>
      <c r="AC222" s="382" t="str">
        <f t="shared" si="32"/>
        <v/>
      </c>
      <c r="AD222" s="1">
        <f t="shared" si="59"/>
        <v>0</v>
      </c>
      <c r="AJ222" s="1">
        <f t="shared" si="60"/>
        <v>0</v>
      </c>
      <c r="AK222" s="1">
        <f t="shared" si="61"/>
        <v>0</v>
      </c>
      <c r="AL222" s="1">
        <f t="shared" si="62"/>
        <v>0</v>
      </c>
      <c r="AQ222" s="1">
        <f t="shared" si="63"/>
        <v>0</v>
      </c>
      <c r="BA222" s="1" t="str">
        <f t="shared" si="24"/>
        <v/>
      </c>
      <c r="BB222" s="1" t="str">
        <f t="shared" si="64"/>
        <v/>
      </c>
      <c r="BC222" s="1" t="str">
        <f t="shared" si="64"/>
        <v/>
      </c>
      <c r="BD222" s="1" t="str">
        <f t="shared" si="64"/>
        <v/>
      </c>
      <c r="BE222" s="1" t="str">
        <f t="shared" si="64"/>
        <v/>
      </c>
      <c r="BF222" s="1" t="str">
        <f t="shared" si="64"/>
        <v/>
      </c>
      <c r="BG222" s="1" t="str">
        <f t="shared" si="64"/>
        <v/>
      </c>
      <c r="BH222" s="1" t="str">
        <f t="shared" si="64"/>
        <v/>
      </c>
      <c r="BI222" s="1" t="str">
        <f t="shared" si="64"/>
        <v/>
      </c>
      <c r="BJ222" s="1" t="str">
        <f t="shared" si="64"/>
        <v/>
      </c>
    </row>
    <row r="223" spans="1:62" hidden="1" x14ac:dyDescent="0.2">
      <c r="A223" s="50"/>
      <c r="B223" s="50" t="str">
        <f t="shared" si="52"/>
        <v/>
      </c>
      <c r="C223" s="48"/>
      <c r="D223" s="48"/>
      <c r="E223" s="48"/>
      <c r="F223" s="46"/>
      <c r="G223" s="49"/>
      <c r="H223" s="358"/>
      <c r="I223" s="69"/>
      <c r="J223" s="51"/>
      <c r="K223" s="50"/>
      <c r="L223" s="341" t="str">
        <f t="shared" si="53"/>
        <v/>
      </c>
      <c r="M223" s="46"/>
      <c r="N223" s="274"/>
      <c r="O223" s="48"/>
      <c r="P223" s="274"/>
      <c r="Q223" s="51"/>
      <c r="R223" s="51"/>
      <c r="S223" s="51"/>
      <c r="T223" s="274"/>
      <c r="U223" s="50" t="str">
        <f t="shared" si="54"/>
        <v/>
      </c>
      <c r="V223" s="51">
        <v>1</v>
      </c>
      <c r="W223" s="51" t="str">
        <f t="shared" si="55"/>
        <v/>
      </c>
      <c r="X223" s="51">
        <v>1</v>
      </c>
      <c r="Y223" s="51" t="str">
        <f t="shared" si="56"/>
        <v/>
      </c>
      <c r="Z223" s="1">
        <f t="shared" si="57"/>
        <v>0</v>
      </c>
      <c r="AA223" s="1">
        <f t="shared" si="58"/>
        <v>0</v>
      </c>
      <c r="AB223" s="382" t="str">
        <f t="shared" si="32"/>
        <v/>
      </c>
      <c r="AC223" s="382" t="str">
        <f t="shared" ref="AB223:AC230" si="65">IF(AND($F223="",$M223=""),"",AC$30)</f>
        <v/>
      </c>
      <c r="AD223" s="1">
        <f t="shared" si="59"/>
        <v>0</v>
      </c>
      <c r="AJ223" s="1">
        <f t="shared" si="60"/>
        <v>0</v>
      </c>
      <c r="AK223" s="1">
        <f t="shared" si="61"/>
        <v>0</v>
      </c>
      <c r="AL223" s="1">
        <f t="shared" si="62"/>
        <v>0</v>
      </c>
      <c r="AQ223" s="1">
        <f t="shared" si="63"/>
        <v>0</v>
      </c>
      <c r="BA223" s="1" t="str">
        <f t="shared" si="24"/>
        <v/>
      </c>
      <c r="BB223" s="1" t="str">
        <f t="shared" si="64"/>
        <v/>
      </c>
      <c r="BC223" s="1" t="str">
        <f t="shared" si="64"/>
        <v/>
      </c>
      <c r="BD223" s="1" t="str">
        <f t="shared" si="64"/>
        <v/>
      </c>
      <c r="BE223" s="1" t="str">
        <f t="shared" si="64"/>
        <v/>
      </c>
      <c r="BF223" s="1" t="str">
        <f t="shared" si="64"/>
        <v/>
      </c>
      <c r="BG223" s="1" t="str">
        <f t="shared" si="64"/>
        <v/>
      </c>
      <c r="BH223" s="1" t="str">
        <f t="shared" si="64"/>
        <v/>
      </c>
      <c r="BI223" s="1" t="str">
        <f t="shared" si="64"/>
        <v/>
      </c>
      <c r="BJ223" s="1" t="str">
        <f t="shared" si="64"/>
        <v/>
      </c>
    </row>
    <row r="224" spans="1:62" hidden="1" x14ac:dyDescent="0.2">
      <c r="A224" s="50"/>
      <c r="B224" s="50" t="str">
        <f t="shared" si="52"/>
        <v/>
      </c>
      <c r="C224" s="48"/>
      <c r="D224" s="48"/>
      <c r="E224" s="48"/>
      <c r="F224" s="46"/>
      <c r="G224" s="49"/>
      <c r="H224" s="358"/>
      <c r="I224" s="69"/>
      <c r="J224" s="51"/>
      <c r="K224" s="50"/>
      <c r="L224" s="341" t="str">
        <f t="shared" si="53"/>
        <v/>
      </c>
      <c r="M224" s="46"/>
      <c r="N224" s="274"/>
      <c r="O224" s="48"/>
      <c r="P224" s="274"/>
      <c r="Q224" s="51"/>
      <c r="R224" s="51"/>
      <c r="S224" s="51"/>
      <c r="T224" s="274"/>
      <c r="U224" s="50" t="str">
        <f t="shared" si="54"/>
        <v/>
      </c>
      <c r="V224" s="51">
        <v>1</v>
      </c>
      <c r="W224" s="51" t="str">
        <f t="shared" si="55"/>
        <v/>
      </c>
      <c r="X224" s="51">
        <v>1</v>
      </c>
      <c r="Y224" s="51" t="str">
        <f t="shared" si="56"/>
        <v/>
      </c>
      <c r="Z224" s="1">
        <f t="shared" si="57"/>
        <v>0</v>
      </c>
      <c r="AA224" s="1">
        <f t="shared" si="58"/>
        <v>0</v>
      </c>
      <c r="AB224" s="382" t="str">
        <f t="shared" si="65"/>
        <v/>
      </c>
      <c r="AC224" s="382" t="str">
        <f t="shared" si="65"/>
        <v/>
      </c>
      <c r="AD224" s="1">
        <f t="shared" si="59"/>
        <v>0</v>
      </c>
      <c r="AJ224" s="1">
        <f t="shared" si="60"/>
        <v>0</v>
      </c>
      <c r="AK224" s="1">
        <f t="shared" si="61"/>
        <v>0</v>
      </c>
      <c r="AL224" s="1">
        <f t="shared" si="62"/>
        <v>0</v>
      </c>
      <c r="AQ224" s="1">
        <f t="shared" si="63"/>
        <v>0</v>
      </c>
      <c r="BA224" s="1" t="str">
        <f t="shared" si="24"/>
        <v/>
      </c>
      <c r="BB224" s="1" t="str">
        <f t="shared" si="64"/>
        <v/>
      </c>
      <c r="BC224" s="1" t="str">
        <f t="shared" si="64"/>
        <v/>
      </c>
      <c r="BD224" s="1" t="str">
        <f t="shared" si="64"/>
        <v/>
      </c>
      <c r="BE224" s="1" t="str">
        <f t="shared" si="64"/>
        <v/>
      </c>
      <c r="BF224" s="1" t="str">
        <f t="shared" si="64"/>
        <v/>
      </c>
      <c r="BG224" s="1" t="str">
        <f t="shared" si="64"/>
        <v/>
      </c>
      <c r="BH224" s="1" t="str">
        <f t="shared" si="64"/>
        <v/>
      </c>
      <c r="BI224" s="1" t="str">
        <f t="shared" si="64"/>
        <v/>
      </c>
      <c r="BJ224" s="1" t="str">
        <f t="shared" si="64"/>
        <v/>
      </c>
    </row>
    <row r="225" spans="1:62" hidden="1" x14ac:dyDescent="0.2">
      <c r="A225" s="50"/>
      <c r="B225" s="50" t="str">
        <f t="shared" si="52"/>
        <v/>
      </c>
      <c r="C225" s="48"/>
      <c r="D225" s="48"/>
      <c r="E225" s="48"/>
      <c r="F225" s="46"/>
      <c r="G225" s="49"/>
      <c r="H225" s="358"/>
      <c r="I225" s="69"/>
      <c r="J225" s="51"/>
      <c r="K225" s="50"/>
      <c r="L225" s="341" t="str">
        <f t="shared" si="53"/>
        <v/>
      </c>
      <c r="M225" s="46"/>
      <c r="N225" s="274"/>
      <c r="O225" s="48"/>
      <c r="P225" s="274"/>
      <c r="Q225" s="51"/>
      <c r="R225" s="51"/>
      <c r="S225" s="51"/>
      <c r="T225" s="274"/>
      <c r="U225" s="50" t="str">
        <f t="shared" si="54"/>
        <v/>
      </c>
      <c r="V225" s="51">
        <v>1</v>
      </c>
      <c r="W225" s="51" t="str">
        <f t="shared" si="55"/>
        <v/>
      </c>
      <c r="X225" s="51">
        <v>1</v>
      </c>
      <c r="Y225" s="51" t="str">
        <f t="shared" si="56"/>
        <v/>
      </c>
      <c r="Z225" s="1">
        <f t="shared" si="57"/>
        <v>0</v>
      </c>
      <c r="AA225" s="1">
        <f t="shared" si="58"/>
        <v>0</v>
      </c>
      <c r="AB225" s="382" t="str">
        <f t="shared" si="65"/>
        <v/>
      </c>
      <c r="AC225" s="382" t="str">
        <f t="shared" si="65"/>
        <v/>
      </c>
      <c r="AD225" s="1">
        <f t="shared" si="59"/>
        <v>0</v>
      </c>
      <c r="AJ225" s="1">
        <f t="shared" si="60"/>
        <v>0</v>
      </c>
      <c r="AK225" s="1">
        <f t="shared" si="61"/>
        <v>0</v>
      </c>
      <c r="AL225" s="1">
        <f t="shared" si="62"/>
        <v>0</v>
      </c>
      <c r="AQ225" s="1">
        <f t="shared" si="63"/>
        <v>0</v>
      </c>
      <c r="BA225" s="1" t="str">
        <f t="shared" si="24"/>
        <v/>
      </c>
      <c r="BB225" s="1" t="str">
        <f t="shared" si="64"/>
        <v/>
      </c>
      <c r="BC225" s="1" t="str">
        <f t="shared" si="64"/>
        <v/>
      </c>
      <c r="BD225" s="1" t="str">
        <f t="shared" si="64"/>
        <v/>
      </c>
      <c r="BE225" s="1" t="str">
        <f t="shared" si="64"/>
        <v/>
      </c>
      <c r="BF225" s="1" t="str">
        <f t="shared" si="64"/>
        <v/>
      </c>
      <c r="BG225" s="1" t="str">
        <f t="shared" si="64"/>
        <v/>
      </c>
      <c r="BH225" s="1" t="str">
        <f t="shared" si="64"/>
        <v/>
      </c>
      <c r="BI225" s="1" t="str">
        <f t="shared" si="64"/>
        <v/>
      </c>
      <c r="BJ225" s="1" t="str">
        <f t="shared" si="64"/>
        <v/>
      </c>
    </row>
    <row r="226" spans="1:62" hidden="1" x14ac:dyDescent="0.2">
      <c r="A226" s="50"/>
      <c r="B226" s="50" t="str">
        <f t="shared" si="52"/>
        <v/>
      </c>
      <c r="C226" s="48"/>
      <c r="D226" s="48"/>
      <c r="E226" s="48"/>
      <c r="F226" s="46"/>
      <c r="G226" s="49"/>
      <c r="H226" s="358"/>
      <c r="I226" s="69"/>
      <c r="J226" s="51"/>
      <c r="K226" s="50"/>
      <c r="L226" s="341" t="str">
        <f t="shared" si="53"/>
        <v/>
      </c>
      <c r="M226" s="46"/>
      <c r="N226" s="274"/>
      <c r="O226" s="48"/>
      <c r="P226" s="274"/>
      <c r="Q226" s="51"/>
      <c r="R226" s="51"/>
      <c r="S226" s="51"/>
      <c r="T226" s="274"/>
      <c r="U226" s="50" t="str">
        <f t="shared" si="54"/>
        <v/>
      </c>
      <c r="V226" s="51">
        <v>1</v>
      </c>
      <c r="W226" s="51" t="str">
        <f t="shared" si="55"/>
        <v/>
      </c>
      <c r="X226" s="51">
        <v>1</v>
      </c>
      <c r="Y226" s="51" t="str">
        <f t="shared" si="56"/>
        <v/>
      </c>
      <c r="Z226" s="1">
        <f t="shared" si="57"/>
        <v>0</v>
      </c>
      <c r="AA226" s="1">
        <f t="shared" si="58"/>
        <v>0</v>
      </c>
      <c r="AB226" s="382" t="str">
        <f t="shared" si="65"/>
        <v/>
      </c>
      <c r="AC226" s="382" t="str">
        <f t="shared" si="65"/>
        <v/>
      </c>
      <c r="AD226" s="1">
        <f t="shared" si="59"/>
        <v>0</v>
      </c>
      <c r="AJ226" s="1">
        <f t="shared" si="60"/>
        <v>0</v>
      </c>
      <c r="AK226" s="1">
        <f t="shared" si="61"/>
        <v>0</v>
      </c>
      <c r="AL226" s="1">
        <f t="shared" si="62"/>
        <v>0</v>
      </c>
      <c r="AQ226" s="1">
        <f t="shared" si="63"/>
        <v>0</v>
      </c>
      <c r="BA226" s="1" t="str">
        <f t="shared" si="24"/>
        <v/>
      </c>
      <c r="BB226" s="1" t="str">
        <f t="shared" si="64"/>
        <v/>
      </c>
      <c r="BC226" s="1" t="str">
        <f t="shared" si="64"/>
        <v/>
      </c>
      <c r="BD226" s="1" t="str">
        <f t="shared" si="64"/>
        <v/>
      </c>
      <c r="BE226" s="1" t="str">
        <f t="shared" si="64"/>
        <v/>
      </c>
      <c r="BF226" s="1" t="str">
        <f t="shared" si="64"/>
        <v/>
      </c>
      <c r="BG226" s="1" t="str">
        <f t="shared" si="64"/>
        <v/>
      </c>
      <c r="BH226" s="1" t="str">
        <f t="shared" si="64"/>
        <v/>
      </c>
      <c r="BI226" s="1" t="str">
        <f t="shared" si="64"/>
        <v/>
      </c>
      <c r="BJ226" s="1" t="str">
        <f t="shared" si="64"/>
        <v/>
      </c>
    </row>
    <row r="227" spans="1:62" hidden="1" x14ac:dyDescent="0.2">
      <c r="A227" s="50"/>
      <c r="B227" s="50" t="str">
        <f t="shared" si="52"/>
        <v/>
      </c>
      <c r="C227" s="48"/>
      <c r="D227" s="48"/>
      <c r="E227" s="48"/>
      <c r="F227" s="46"/>
      <c r="G227" s="49"/>
      <c r="H227" s="358"/>
      <c r="I227" s="69"/>
      <c r="J227" s="51"/>
      <c r="K227" s="50"/>
      <c r="L227" s="341" t="str">
        <f t="shared" si="53"/>
        <v/>
      </c>
      <c r="M227" s="46"/>
      <c r="N227" s="274"/>
      <c r="O227" s="48"/>
      <c r="P227" s="274"/>
      <c r="Q227" s="51"/>
      <c r="R227" s="51"/>
      <c r="S227" s="51"/>
      <c r="T227" s="274"/>
      <c r="U227" s="50" t="str">
        <f t="shared" si="54"/>
        <v/>
      </c>
      <c r="V227" s="51">
        <v>1</v>
      </c>
      <c r="W227" s="51" t="str">
        <f t="shared" si="55"/>
        <v/>
      </c>
      <c r="X227" s="51">
        <v>1</v>
      </c>
      <c r="Y227" s="51" t="str">
        <f t="shared" si="56"/>
        <v/>
      </c>
      <c r="Z227" s="1">
        <f t="shared" si="57"/>
        <v>0</v>
      </c>
      <c r="AA227" s="1">
        <f t="shared" si="58"/>
        <v>0</v>
      </c>
      <c r="AB227" s="382" t="str">
        <f t="shared" si="65"/>
        <v/>
      </c>
      <c r="AC227" s="382" t="str">
        <f t="shared" si="65"/>
        <v/>
      </c>
      <c r="AD227" s="1">
        <f t="shared" si="59"/>
        <v>0</v>
      </c>
      <c r="AJ227" s="1">
        <f t="shared" si="60"/>
        <v>0</v>
      </c>
      <c r="AK227" s="1">
        <f t="shared" si="61"/>
        <v>0</v>
      </c>
      <c r="AL227" s="1">
        <f t="shared" si="62"/>
        <v>0</v>
      </c>
      <c r="AQ227" s="1">
        <f t="shared" si="63"/>
        <v>0</v>
      </c>
      <c r="BA227" s="1" t="str">
        <f t="shared" si="24"/>
        <v/>
      </c>
      <c r="BB227" s="1" t="str">
        <f t="shared" si="64"/>
        <v/>
      </c>
      <c r="BC227" s="1" t="str">
        <f t="shared" si="64"/>
        <v/>
      </c>
      <c r="BD227" s="1" t="str">
        <f t="shared" si="64"/>
        <v/>
      </c>
      <c r="BE227" s="1" t="str">
        <f t="shared" si="64"/>
        <v/>
      </c>
      <c r="BF227" s="1" t="str">
        <f t="shared" si="64"/>
        <v/>
      </c>
      <c r="BG227" s="1" t="str">
        <f t="shared" si="64"/>
        <v/>
      </c>
      <c r="BH227" s="1" t="str">
        <f t="shared" si="64"/>
        <v/>
      </c>
      <c r="BI227" s="1" t="str">
        <f t="shared" si="64"/>
        <v/>
      </c>
      <c r="BJ227" s="1" t="str">
        <f t="shared" si="64"/>
        <v/>
      </c>
    </row>
    <row r="228" spans="1:62" hidden="1" x14ac:dyDescent="0.2">
      <c r="A228" s="50"/>
      <c r="B228" s="50" t="str">
        <f t="shared" si="52"/>
        <v/>
      </c>
      <c r="C228" s="48"/>
      <c r="D228" s="48"/>
      <c r="E228" s="48"/>
      <c r="F228" s="46"/>
      <c r="G228" s="49"/>
      <c r="H228" s="358"/>
      <c r="I228" s="69"/>
      <c r="J228" s="51"/>
      <c r="K228" s="50"/>
      <c r="L228" s="341" t="str">
        <f t="shared" si="53"/>
        <v/>
      </c>
      <c r="M228" s="46"/>
      <c r="N228" s="274"/>
      <c r="O228" s="48"/>
      <c r="P228" s="274"/>
      <c r="Q228" s="51"/>
      <c r="R228" s="51"/>
      <c r="S228" s="51"/>
      <c r="T228" s="274"/>
      <c r="U228" s="50" t="str">
        <f t="shared" si="54"/>
        <v/>
      </c>
      <c r="V228" s="51">
        <v>1</v>
      </c>
      <c r="W228" s="51" t="str">
        <f t="shared" si="55"/>
        <v/>
      </c>
      <c r="X228" s="51">
        <v>1</v>
      </c>
      <c r="Y228" s="51" t="str">
        <f t="shared" si="56"/>
        <v/>
      </c>
      <c r="Z228" s="1">
        <f t="shared" si="57"/>
        <v>0</v>
      </c>
      <c r="AA228" s="1">
        <f t="shared" si="58"/>
        <v>0</v>
      </c>
      <c r="AB228" s="382" t="str">
        <f t="shared" si="65"/>
        <v/>
      </c>
      <c r="AC228" s="382" t="str">
        <f t="shared" si="65"/>
        <v/>
      </c>
      <c r="AD228" s="1">
        <f t="shared" si="59"/>
        <v>0</v>
      </c>
      <c r="AJ228" s="1">
        <f t="shared" si="60"/>
        <v>0</v>
      </c>
      <c r="AK228" s="1">
        <f t="shared" si="61"/>
        <v>0</v>
      </c>
      <c r="AL228" s="1">
        <f t="shared" si="62"/>
        <v>0</v>
      </c>
      <c r="AQ228" s="1">
        <f t="shared" si="63"/>
        <v>0</v>
      </c>
      <c r="BA228" s="1" t="str">
        <f t="shared" si="24"/>
        <v/>
      </c>
      <c r="BB228" s="1" t="str">
        <f t="shared" si="64"/>
        <v/>
      </c>
      <c r="BC228" s="1" t="str">
        <f t="shared" si="64"/>
        <v/>
      </c>
      <c r="BD228" s="1" t="str">
        <f t="shared" si="64"/>
        <v/>
      </c>
      <c r="BE228" s="1" t="str">
        <f t="shared" si="64"/>
        <v/>
      </c>
      <c r="BF228" s="1" t="str">
        <f t="shared" si="64"/>
        <v/>
      </c>
      <c r="BG228" s="1" t="str">
        <f t="shared" si="64"/>
        <v/>
      </c>
      <c r="BH228" s="1" t="str">
        <f t="shared" si="64"/>
        <v/>
      </c>
      <c r="BI228" s="1" t="str">
        <f t="shared" si="64"/>
        <v/>
      </c>
      <c r="BJ228" s="1" t="str">
        <f t="shared" si="64"/>
        <v/>
      </c>
    </row>
    <row r="229" spans="1:62" hidden="1" x14ac:dyDescent="0.2">
      <c r="A229" s="50"/>
      <c r="B229" s="50" t="str">
        <f t="shared" si="52"/>
        <v/>
      </c>
      <c r="C229" s="48"/>
      <c r="D229" s="48"/>
      <c r="E229" s="48"/>
      <c r="F229" s="46"/>
      <c r="G229" s="49"/>
      <c r="H229" s="358"/>
      <c r="I229" s="69"/>
      <c r="J229" s="51"/>
      <c r="K229" s="50"/>
      <c r="L229" s="341" t="str">
        <f t="shared" si="53"/>
        <v/>
      </c>
      <c r="M229" s="46"/>
      <c r="N229" s="274"/>
      <c r="O229" s="48"/>
      <c r="P229" s="274"/>
      <c r="Q229" s="51"/>
      <c r="R229" s="51"/>
      <c r="S229" s="51"/>
      <c r="T229" s="274"/>
      <c r="U229" s="50" t="str">
        <f t="shared" si="54"/>
        <v/>
      </c>
      <c r="V229" s="51">
        <v>1</v>
      </c>
      <c r="W229" s="51" t="str">
        <f t="shared" si="55"/>
        <v/>
      </c>
      <c r="X229" s="51">
        <v>1</v>
      </c>
      <c r="Y229" s="51" t="str">
        <f t="shared" si="56"/>
        <v/>
      </c>
      <c r="Z229" s="1">
        <f t="shared" si="57"/>
        <v>0</v>
      </c>
      <c r="AA229" s="1">
        <f t="shared" si="58"/>
        <v>0</v>
      </c>
      <c r="AB229" s="382" t="str">
        <f t="shared" si="65"/>
        <v/>
      </c>
      <c r="AC229" s="382" t="str">
        <f t="shared" si="65"/>
        <v/>
      </c>
      <c r="AD229" s="1">
        <f t="shared" si="59"/>
        <v>0</v>
      </c>
      <c r="AJ229" s="1">
        <f t="shared" si="60"/>
        <v>0</v>
      </c>
      <c r="AK229" s="1">
        <f t="shared" si="61"/>
        <v>0</v>
      </c>
      <c r="AL229" s="1">
        <f t="shared" si="62"/>
        <v>0</v>
      </c>
      <c r="AQ229" s="1">
        <f t="shared" si="63"/>
        <v>0</v>
      </c>
      <c r="BA229" s="1" t="str">
        <f t="shared" si="24"/>
        <v/>
      </c>
      <c r="BB229" s="1" t="str">
        <f t="shared" si="64"/>
        <v/>
      </c>
      <c r="BC229" s="1" t="str">
        <f t="shared" si="64"/>
        <v/>
      </c>
      <c r="BD229" s="1" t="str">
        <f t="shared" si="64"/>
        <v/>
      </c>
      <c r="BE229" s="1" t="str">
        <f t="shared" si="64"/>
        <v/>
      </c>
      <c r="BF229" s="1" t="str">
        <f t="shared" si="64"/>
        <v/>
      </c>
      <c r="BG229" s="1" t="str">
        <f t="shared" si="64"/>
        <v/>
      </c>
      <c r="BH229" s="1" t="str">
        <f t="shared" si="64"/>
        <v/>
      </c>
      <c r="BI229" s="1" t="str">
        <f t="shared" si="64"/>
        <v/>
      </c>
      <c r="BJ229" s="1" t="str">
        <f t="shared" si="64"/>
        <v/>
      </c>
    </row>
    <row r="230" spans="1:62" ht="15.75" hidden="1" thickBot="1" x14ac:dyDescent="0.25">
      <c r="A230" s="50"/>
      <c r="B230" s="50" t="str">
        <f t="shared" si="52"/>
        <v/>
      </c>
      <c r="C230" s="48"/>
      <c r="D230" s="48"/>
      <c r="E230" s="48"/>
      <c r="F230" s="46"/>
      <c r="G230" s="49"/>
      <c r="H230" s="358"/>
      <c r="I230" s="69"/>
      <c r="J230" s="51"/>
      <c r="K230" s="50"/>
      <c r="L230" s="341" t="str">
        <f t="shared" si="53"/>
        <v/>
      </c>
      <c r="M230" s="46"/>
      <c r="N230" s="274"/>
      <c r="O230" s="48"/>
      <c r="P230" s="274"/>
      <c r="Q230" s="51"/>
      <c r="R230" s="51"/>
      <c r="S230" s="51"/>
      <c r="T230" s="274"/>
      <c r="U230" s="50" t="str">
        <f t="shared" si="54"/>
        <v/>
      </c>
      <c r="V230" s="51">
        <v>1</v>
      </c>
      <c r="W230" s="51" t="str">
        <f t="shared" si="55"/>
        <v/>
      </c>
      <c r="X230" s="51">
        <v>1</v>
      </c>
      <c r="Y230" s="51" t="str">
        <f t="shared" si="56"/>
        <v/>
      </c>
      <c r="Z230" s="1">
        <f t="shared" si="57"/>
        <v>0</v>
      </c>
      <c r="AA230" s="1">
        <f t="shared" si="58"/>
        <v>0</v>
      </c>
      <c r="AB230" s="382" t="str">
        <f t="shared" si="65"/>
        <v/>
      </c>
      <c r="AC230" s="382" t="str">
        <f t="shared" si="65"/>
        <v/>
      </c>
      <c r="AD230" s="1">
        <f t="shared" si="59"/>
        <v>0</v>
      </c>
      <c r="AJ230" s="1">
        <f t="shared" si="60"/>
        <v>0</v>
      </c>
      <c r="AK230" s="1">
        <f t="shared" si="61"/>
        <v>0</v>
      </c>
      <c r="AL230" s="1">
        <f t="shared" si="62"/>
        <v>0</v>
      </c>
      <c r="AQ230" s="1">
        <f t="shared" si="63"/>
        <v>0</v>
      </c>
      <c r="BA230" s="1" t="str">
        <f t="shared" si="24"/>
        <v/>
      </c>
      <c r="BB230" s="1" t="str">
        <f t="shared" si="64"/>
        <v/>
      </c>
      <c r="BC230" s="1" t="str">
        <f t="shared" si="64"/>
        <v/>
      </c>
      <c r="BD230" s="1" t="str">
        <f t="shared" si="64"/>
        <v/>
      </c>
      <c r="BE230" s="1" t="str">
        <f t="shared" si="64"/>
        <v/>
      </c>
      <c r="BF230" s="1" t="str">
        <f t="shared" si="64"/>
        <v/>
      </c>
      <c r="BG230" s="1" t="str">
        <f t="shared" si="64"/>
        <v/>
      </c>
      <c r="BH230" s="1" t="str">
        <f t="shared" si="64"/>
        <v/>
      </c>
      <c r="BI230" s="1" t="str">
        <f t="shared" si="64"/>
        <v/>
      </c>
      <c r="BJ230" s="1" t="str">
        <f t="shared" si="64"/>
        <v/>
      </c>
    </row>
    <row r="231" spans="1:62" ht="18.75" thickBot="1" x14ac:dyDescent="0.3">
      <c r="B231" s="482" t="s">
        <v>8</v>
      </c>
      <c r="C231" s="483"/>
      <c r="D231" s="483"/>
      <c r="E231" s="483"/>
      <c r="F231" s="483"/>
      <c r="G231" s="52">
        <f>COUNT(G31:G230)</f>
        <v>42</v>
      </c>
      <c r="H231" s="358"/>
      <c r="I231" s="52">
        <f t="shared" ref="I231:Y231" si="66">SUM(I31:I230)</f>
        <v>0</v>
      </c>
      <c r="J231" s="52">
        <f t="shared" si="66"/>
        <v>0</v>
      </c>
      <c r="K231" s="52">
        <f t="shared" si="66"/>
        <v>0</v>
      </c>
      <c r="L231" s="52"/>
      <c r="M231" s="52"/>
      <c r="N231" s="52">
        <f t="shared" si="66"/>
        <v>10</v>
      </c>
      <c r="O231" s="52">
        <f t="shared" si="66"/>
        <v>0</v>
      </c>
      <c r="P231" s="52">
        <f t="shared" si="66"/>
        <v>0</v>
      </c>
      <c r="Q231" s="52">
        <f t="shared" si="66"/>
        <v>0</v>
      </c>
      <c r="R231" s="52">
        <f t="shared" si="66"/>
        <v>0</v>
      </c>
      <c r="S231" s="52">
        <f t="shared" si="66"/>
        <v>0</v>
      </c>
      <c r="T231" s="52">
        <f t="shared" ref="T231" si="67">SUM(T31:T230)</f>
        <v>10</v>
      </c>
      <c r="U231" s="52">
        <f t="shared" si="66"/>
        <v>10</v>
      </c>
      <c r="V231" s="52">
        <f t="shared" si="66"/>
        <v>200</v>
      </c>
      <c r="W231" s="52">
        <f t="shared" si="66"/>
        <v>7</v>
      </c>
      <c r="X231" s="52">
        <f t="shared" si="66"/>
        <v>200</v>
      </c>
      <c r="Y231" s="52">
        <f t="shared" si="66"/>
        <v>7</v>
      </c>
    </row>
  </sheetData>
  <sheetProtection password="CC01" sheet="1" objects="1" scenarios="1" formatColumns="0" formatRows="0"/>
  <mergeCells count="16">
    <mergeCell ref="Y29:Y30"/>
    <mergeCell ref="Q29:Q30"/>
    <mergeCell ref="R29:R30"/>
    <mergeCell ref="S29:S30"/>
    <mergeCell ref="F4:G4"/>
    <mergeCell ref="B231:F231"/>
    <mergeCell ref="U29:U30"/>
    <mergeCell ref="V29:V30"/>
    <mergeCell ref="T5:X5"/>
    <mergeCell ref="L29:L30"/>
    <mergeCell ref="W29:W30"/>
    <mergeCell ref="X29:X30"/>
    <mergeCell ref="B29:B30"/>
    <mergeCell ref="C29:C30"/>
    <mergeCell ref="D29:D30"/>
    <mergeCell ref="E29:E30"/>
  </mergeCells>
  <conditionalFormatting sqref="I31:K230 Q31:S230 U31:Y230">
    <cfRule type="expression" dxfId="247" priority="41">
      <formula>$M31=""</formula>
    </cfRule>
  </conditionalFormatting>
  <conditionalFormatting sqref="I31:K230 Q31:S230 U31:Y230">
    <cfRule type="expression" dxfId="246" priority="40" stopIfTrue="1">
      <formula>AND($M31="",I31&lt;&gt;"")</formula>
    </cfRule>
    <cfRule type="expression" dxfId="245" priority="42">
      <formula>I$30&lt;&gt;""</formula>
    </cfRule>
  </conditionalFormatting>
  <conditionalFormatting sqref="A31:E230">
    <cfRule type="expression" dxfId="244" priority="37">
      <formula>$F31=""</formula>
    </cfRule>
  </conditionalFormatting>
  <conditionalFormatting sqref="A31:E230">
    <cfRule type="expression" dxfId="243" priority="36" stopIfTrue="1">
      <formula>AND($F31="",A31&lt;&gt;"")</formula>
    </cfRule>
    <cfRule type="expression" dxfId="242" priority="38">
      <formula>A$30&lt;&gt;""</formula>
    </cfRule>
  </conditionalFormatting>
  <conditionalFormatting sqref="J30:K30">
    <cfRule type="expression" dxfId="241" priority="35">
      <formula>J25&lt;&gt;1</formula>
    </cfRule>
  </conditionalFormatting>
  <conditionalFormatting sqref="N31:P230 T31:T230">
    <cfRule type="expression" dxfId="240" priority="24" stopIfTrue="1">
      <formula>AND($M31="",N31&lt;&gt;"")</formula>
    </cfRule>
    <cfRule type="expression" dxfId="239" priority="25">
      <formula>$M31=""</formula>
    </cfRule>
    <cfRule type="expression" dxfId="238" priority="26">
      <formula>N$30&lt;&gt;""</formula>
    </cfRule>
  </conditionalFormatting>
  <conditionalFormatting sqref="L31:L230">
    <cfRule type="expression" dxfId="237" priority="32">
      <formula>$M31=""</formula>
    </cfRule>
    <cfRule type="expression" dxfId="236" priority="33">
      <formula>L$30&lt;&gt;""</formula>
    </cfRule>
  </conditionalFormatting>
  <conditionalFormatting sqref="G31:G230">
    <cfRule type="expression" dxfId="235" priority="7">
      <formula>$F31=""</formula>
    </cfRule>
  </conditionalFormatting>
  <conditionalFormatting sqref="G31:G230">
    <cfRule type="expression" dxfId="234" priority="6" stopIfTrue="1">
      <formula>AND($F31="",G31&lt;&gt;"")</formula>
    </cfRule>
    <cfRule type="expression" dxfId="233" priority="8">
      <formula>G$30&lt;&gt;""</formula>
    </cfRule>
  </conditionalFormatting>
  <dataValidations count="9">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 type="list" allowBlank="1" showInputMessage="1" showErrorMessage="1" sqref="F30 M30">
      <formula1>$AF$1:$AZ$1</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list" allowBlank="1" showInputMessage="1" showErrorMessage="1" sqref="N30:P30 G30:K30 T30">
      <formula1>$AE$1:$AZ$1</formula1>
    </dataValidation>
    <dataValidation type="list" allowBlank="1" showInputMessage="1" showErrorMessage="1" errorTitle="נתון שגוי." error="ניתן להזין רק 0 או 1._x000a_0 = לא עומד בתנאי._x000a_1 = עומד בתנאי." sqref="N31:N230 T31:T230 H31:H231 P31:P230">
      <formula1>$AB31:$AC31</formula1>
    </dataValidation>
    <dataValidation allowBlank="1" showInputMessage="1" showErrorMessage="1" errorTitle="נתון שגוי." error="ניתן להזין רק 0 או 1._x000a_0 = לא עומד בתנאי._x000a_1 = עומד בתנאי." sqref="C31:E230"/>
    <dataValidation type="whole" operator="notBetween" allowBlank="1" showInputMessage="1" showErrorMessage="1" errorTitle="נתון שגוי." error="ניתן להזין רק מספר שלם" sqref="I31:I230">
      <formula1>-999999999</formula1>
      <formula2>-999999998</formula2>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27" operator="containsText" id="{EEB4A8C4-0706-47F9-84F8-35D5A07C91B5}">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43" operator="containsText" id="{0AA6E139-3B98-42C3-A08E-9D8FB94DF468}">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39" operator="containsText" id="{9D2E829D-F4FD-47F1-ABB5-F5916394D0F2}">
            <xm:f>NOT(ISERROR(SEARCH($AB$1,A31)))</xm:f>
            <xm:f>$AB$1</xm:f>
            <x14:dxf>
              <fill>
                <patternFill>
                  <bgColor rgb="FFFF0000"/>
                </patternFill>
              </fill>
            </x14:dxf>
          </x14:cfRule>
          <xm:sqref>A31:E230</xm:sqref>
        </x14:conditionalFormatting>
        <x14:conditionalFormatting xmlns:xm="http://schemas.microsoft.com/office/excel/2006/main">
          <x14:cfRule type="containsText" priority="34" operator="containsText" id="{31A84D6F-8D08-42D7-85AB-6D650390364D}">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2C61C473-BCF5-43FE-B957-D79A4253D3E9}">
            <xm:f>NOT(ISERROR(SEARCH($AB$1,G31)))</xm:f>
            <xm:f>$AB$1</xm:f>
            <x14:dxf>
              <fill>
                <patternFill>
                  <bgColor rgb="FFFF0000"/>
                </patternFill>
              </fill>
            </x14:dxf>
          </x14:cfRule>
          <xm:sqref>G31:G230</xm:sqref>
        </x14:conditionalFormatting>
        <x14:conditionalFormatting xmlns:xm="http://schemas.microsoft.com/office/excel/2006/main">
          <x14:cfRule type="containsText" priority="5" operator="containsText" id="{26E98EC8-EC27-4CB9-9F81-E07B22B914F9}">
            <xm:f>NOT(ISERROR(SEARCH($AB$1,H6)))</xm:f>
            <xm:f>$AB$1</xm:f>
            <x14:dxf>
              <fill>
                <patternFill>
                  <bgColor rgb="FFFF0000"/>
                </patternFill>
              </fill>
            </x14:dxf>
          </x14:cfRule>
          <xm:sqref>H6:H10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CC"/>
  </sheetPr>
  <dimension ref="A1:BJ231"/>
  <sheetViews>
    <sheetView rightToLeft="1" view="pageBreakPreview" topLeftCell="B4" zoomScale="90" zoomScaleNormal="100" zoomScaleSheetLayoutView="90" workbookViewId="0">
      <selection activeCell="M48" sqref="M48"/>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פנינה זלמצן כ"ס</v>
      </c>
      <c r="G1" s="59"/>
      <c r="H1" s="59"/>
      <c r="I1" s="59"/>
      <c r="J1" s="59"/>
      <c r="K1" s="59"/>
      <c r="L1" s="59"/>
      <c r="M1" s="59"/>
      <c r="N1" s="59"/>
      <c r="O1" s="59"/>
      <c r="P1" s="59"/>
      <c r="Q1" s="59"/>
      <c r="R1" s="59"/>
      <c r="S1" s="59"/>
      <c r="T1" s="377" t="s">
        <v>191</v>
      </c>
      <c r="U1" s="23">
        <f ca="1">INDEX('תנאי סף'!$B$31:$B$130,MATCH(F1,'תנאי סף'!$F$31:$F$130,0))</f>
        <v>2</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0</v>
      </c>
      <c r="AF2" s="1">
        <f>IF(IFERROR(G31*1,"bad")="bad",0,1)</f>
        <v>1</v>
      </c>
      <c r="AG2" s="1">
        <f>IF(IFERROR(IF(G31=TRUNC(G31),1,"bad"),"bad")="bad",0,1)</f>
        <v>1</v>
      </c>
      <c r="AH2" s="1">
        <f>IF(AND(IF(IFERROR(G31*1,"bad")="bad",0,1)=1,G31&gt;=0),1,0)</f>
        <v>1</v>
      </c>
      <c r="AI2" s="1">
        <f>IF(AND(IF(IFERROR(IF(G31=TRUNC(G31),1,"bad"),"bad")="bad",0,1)=1,G31&gt;=0),1,0)</f>
        <v>1</v>
      </c>
      <c r="AJ2" s="1">
        <f>IF(AND(IF(IFERROR(G31*1,"bad")="bad",0,1)=1,G31&gt;0),1,0)</f>
        <v>1</v>
      </c>
      <c r="AK2" s="1">
        <f>IF(AND(IF(IFERROR(IF(G31=TRUNC(G31),1,"bad"),"bad")="bad",0,1)=1,G31&gt;0),1,0)</f>
        <v>1</v>
      </c>
      <c r="AL2" s="1">
        <v>1</v>
      </c>
      <c r="AM2" s="1">
        <f>IF(IFERROR(HLOOKUP(G31,$BA$30:$BK$30,1,0),"bad")="bad",0,1)</f>
        <v>0</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15</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16 - 19</v>
      </c>
      <c r="AH4" s="24" t="str">
        <f>INDEX($H$6:$H$10,AH3)</f>
        <v>20 - 25</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v>16</v>
      </c>
      <c r="G8" s="355">
        <v>19</v>
      </c>
      <c r="H8" s="354" t="str">
        <f>IF(F8="","",IF(F8&lt;=G7,$AB$1,F8&amp;" - "&amp;G8))</f>
        <v>16 - 19</v>
      </c>
      <c r="T8" s="414" t="str">
        <f>IF(OR(F7="",G7=""),"",SUMPRODUCT(--(($G$31:$G$230&gt;=F7)*($G$31:$G$230&lt;=G7))))</f>
        <v/>
      </c>
      <c r="U8" s="413" t="str">
        <f>IF(OR(F7="",G7=""),"",SUMPRODUCT(--($O$31:$O$230=H7)*($N$31:$N$230=1)))</f>
        <v/>
      </c>
      <c r="V8" s="28"/>
      <c r="W8" s="28"/>
      <c r="X8" s="415"/>
    </row>
    <row r="9" spans="1:52" ht="15.75" outlineLevel="1" x14ac:dyDescent="0.2">
      <c r="F9" s="355">
        <v>20</v>
      </c>
      <c r="G9" s="355">
        <v>25</v>
      </c>
      <c r="H9" s="354" t="str">
        <f>IF(F9="","",IF(F9&lt;=G8,$AB$1,F9&amp;" - "&amp;G9))</f>
        <v>20 - 25</v>
      </c>
      <c r="T9" s="414">
        <f>IF(OR(F8="",G8=""),"",SUMPRODUCT(--(($G$31:$G$230&gt;=F8)*($G$31:$G$230&lt;=G8))))</f>
        <v>13</v>
      </c>
      <c r="U9" s="413">
        <f>IF(OR(F8="",G8=""),"",SUMPRODUCT(--($O$31:$O$230=H8)*($N$31:$N$230=1)))</f>
        <v>5</v>
      </c>
      <c r="V9" s="28"/>
      <c r="W9" s="28"/>
      <c r="X9" s="415"/>
    </row>
    <row r="10" spans="1:52" ht="15.75" outlineLevel="1" x14ac:dyDescent="0.2">
      <c r="F10" s="355"/>
      <c r="G10" s="355"/>
      <c r="H10" s="354" t="str">
        <f>IF(F10="","",IF(F10&lt;=G9,$AB$1,F10&amp;" - "&amp;G10))</f>
        <v/>
      </c>
      <c r="T10" s="414">
        <f>IF(OR(F9="",G9=""),"",SUMPRODUCT(--(($G$31:$G$230&gt;=F9)*($G$31:$G$230&lt;=G9))))</f>
        <v>12</v>
      </c>
      <c r="U10" s="413">
        <f>IF(OR(F9="",G9=""),"",SUMPRODUCT(--($O$31:$O$230=H9)*($N$31:$N$230=1)))</f>
        <v>5</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1</v>
      </c>
      <c r="V12" s="28"/>
      <c r="W12" s="28"/>
      <c r="X12" s="415"/>
    </row>
    <row r="13" spans="1:52" ht="16.5" outlineLevel="1" thickBot="1" x14ac:dyDescent="0.25">
      <c r="T13" s="379" t="s">
        <v>315</v>
      </c>
      <c r="U13" s="416">
        <f>U231</f>
        <v>10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10</v>
      </c>
      <c r="X28" s="34">
        <f>SUM(X31:X230)</f>
        <v>200</v>
      </c>
      <c r="Y28" s="34">
        <f>SUM(Y31:Y230)</f>
        <v>10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16 - 19</v>
      </c>
      <c r="BD30" s="1" t="str">
        <f t="shared" si="3"/>
        <v>20 - 25</v>
      </c>
      <c r="BE30" s="1" t="str">
        <f t="shared" si="3"/>
        <v/>
      </c>
      <c r="BF30" s="1">
        <f t="shared" si="3"/>
        <v>0</v>
      </c>
      <c r="BG30" s="1">
        <f t="shared" si="3"/>
        <v>0</v>
      </c>
      <c r="BH30" s="1">
        <f t="shared" si="3"/>
        <v>0</v>
      </c>
      <c r="BI30" s="1">
        <f t="shared" si="3"/>
        <v>0</v>
      </c>
      <c r="BJ30" s="1">
        <f t="shared" si="3"/>
        <v>0</v>
      </c>
    </row>
    <row r="31" spans="1:62" x14ac:dyDescent="0.2">
      <c r="A31" s="50"/>
      <c r="B31" s="50">
        <f>IF(F31="","",ROW()-30)</f>
        <v>1</v>
      </c>
      <c r="C31" s="48"/>
      <c r="D31" s="48"/>
      <c r="E31" s="48"/>
      <c r="F31" s="46">
        <v>17</v>
      </c>
      <c r="G31" s="49">
        <v>17</v>
      </c>
      <c r="H31" s="358"/>
      <c r="I31" s="69"/>
      <c r="J31" s="51"/>
      <c r="K31" s="50"/>
      <c r="L31" s="341" t="str">
        <f>IF(M31="","",ROW()-30)</f>
        <v/>
      </c>
      <c r="M31" s="46"/>
      <c r="N31" s="274"/>
      <c r="O31" s="48" t="s">
        <v>219</v>
      </c>
      <c r="P31" s="274"/>
      <c r="Q31" s="51"/>
      <c r="R31" s="51"/>
      <c r="S31" s="51"/>
      <c r="T31" s="274"/>
      <c r="U31" s="50" t="str">
        <f>IF(M31="","",IF(AA31=0,$AB$1,1))</f>
        <v/>
      </c>
      <c r="V31" s="51">
        <v>1</v>
      </c>
      <c r="W31" s="51" t="str">
        <f t="shared" ref="W31:W94" si="4">IF($F31="","",IF($Z31&lt;&gt;1,$AB$1,IFERROR(U31*V31,$AB$1)))</f>
        <v>בדוק נתוני הזנה</v>
      </c>
      <c r="X31" s="51">
        <v>1</v>
      </c>
      <c r="Y31" s="51" t="str">
        <f t="shared" ref="Y31:Y94" si="5">IF($F31="","",IF($Z31&lt;&gt;1,$AB$1,IFERROR(W31*X31,$AB$1)))</f>
        <v>בדוק נתוני הזנה</v>
      </c>
      <c r="Z31" s="1">
        <f>IF(SUM(AD31:AH31)=COUNT(AD31:AH31),1,0)</f>
        <v>1</v>
      </c>
      <c r="AA31" s="1">
        <f>IF(SUM(AJ31:AQ31)=COUNT(AJ31:AQ31),1,0)</f>
        <v>0</v>
      </c>
      <c r="AB31" s="382">
        <f>IF(AND($F31="",$M31=""),"",AB$30)</f>
        <v>0</v>
      </c>
      <c r="AC31" s="382">
        <f>IF(AND($F31="",$M31=""),"",AC$30)</f>
        <v>1</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1</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f t="shared" ref="B32:B95" si="8">IF(F32="","",ROW()-30)</f>
        <v>2</v>
      </c>
      <c r="C32" s="48"/>
      <c r="D32" s="48"/>
      <c r="E32" s="48"/>
      <c r="F32" s="46">
        <v>18</v>
      </c>
      <c r="G32" s="49">
        <v>17</v>
      </c>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בדוק נתוני הזנה</v>
      </c>
      <c r="X32" s="51">
        <v>1</v>
      </c>
      <c r="Y32" s="51" t="str">
        <f t="shared" si="5"/>
        <v>בדוק נתוני הזנה</v>
      </c>
      <c r="Z32" s="1">
        <f t="shared" ref="Z32:Z95" si="11">IF(SUM(AD32:AH32)=COUNT(AD32:AH32),1,0)</f>
        <v>1</v>
      </c>
      <c r="AA32" s="1">
        <f t="shared" ref="AA32:AA95" si="12">IF(SUM(AJ32:AQ32)=COUNT(AJ32:AQ32),1,0)</f>
        <v>0</v>
      </c>
      <c r="AB32" s="382">
        <f t="shared" ref="AB32:AC63" si="13">IF(AND($F32="",$M32=""),"",AB$30)</f>
        <v>0</v>
      </c>
      <c r="AC32" s="382">
        <f t="shared" si="13"/>
        <v>1</v>
      </c>
      <c r="AD32" s="1">
        <f t="shared" si="6"/>
        <v>1</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f t="shared" si="8"/>
        <v>3</v>
      </c>
      <c r="C33" s="48"/>
      <c r="D33" s="48"/>
      <c r="E33" s="48"/>
      <c r="F33" s="46">
        <v>19</v>
      </c>
      <c r="G33" s="49">
        <v>17</v>
      </c>
      <c r="H33" s="358"/>
      <c r="I33" s="69"/>
      <c r="J33" s="51"/>
      <c r="K33" s="50"/>
      <c r="L33" s="341">
        <f t="shared" si="9"/>
        <v>3</v>
      </c>
      <c r="M33" s="46" t="s">
        <v>361</v>
      </c>
      <c r="N33" s="274">
        <v>1</v>
      </c>
      <c r="O33" s="48" t="s">
        <v>349</v>
      </c>
      <c r="P33" s="274"/>
      <c r="Q33" s="51"/>
      <c r="R33" s="51"/>
      <c r="S33" s="51"/>
      <c r="T33" s="274">
        <v>1</v>
      </c>
      <c r="U33" s="50">
        <f t="shared" si="10"/>
        <v>1</v>
      </c>
      <c r="V33" s="51">
        <v>1</v>
      </c>
      <c r="W33" s="51">
        <f t="shared" si="4"/>
        <v>1</v>
      </c>
      <c r="X33" s="51">
        <v>1</v>
      </c>
      <c r="Y33" s="51">
        <f t="shared" si="5"/>
        <v>1</v>
      </c>
      <c r="Z33" s="1">
        <f t="shared" si="11"/>
        <v>1</v>
      </c>
      <c r="AA33" s="1">
        <f t="shared" si="12"/>
        <v>1</v>
      </c>
      <c r="AB33" s="382">
        <f t="shared" si="13"/>
        <v>0</v>
      </c>
      <c r="AC33" s="382">
        <f t="shared" si="13"/>
        <v>1</v>
      </c>
      <c r="AD33" s="1">
        <f t="shared" si="6"/>
        <v>1</v>
      </c>
      <c r="AJ33" s="1">
        <f t="shared" si="6"/>
        <v>1</v>
      </c>
      <c r="AK33" s="1">
        <f t="shared" si="6"/>
        <v>1</v>
      </c>
      <c r="AL33" s="1">
        <f t="shared" si="6"/>
        <v>1</v>
      </c>
      <c r="AQ33" s="1">
        <f t="shared" si="6"/>
        <v>1</v>
      </c>
      <c r="BA33" s="1" t="str">
        <f t="shared" si="14"/>
        <v xml:space="preserve"> - </v>
      </c>
      <c r="BB33" s="1" t="str">
        <f t="shared" si="7"/>
        <v/>
      </c>
      <c r="BC33" s="1" t="str">
        <f t="shared" si="7"/>
        <v>16 - 19</v>
      </c>
      <c r="BD33" s="1" t="str">
        <f t="shared" si="7"/>
        <v>20 - 25</v>
      </c>
      <c r="BE33" s="1" t="str">
        <f t="shared" si="7"/>
        <v/>
      </c>
      <c r="BF33" s="1">
        <f t="shared" si="7"/>
        <v>0</v>
      </c>
      <c r="BG33" s="1">
        <f t="shared" si="7"/>
        <v>0</v>
      </c>
      <c r="BH33" s="1">
        <f t="shared" si="7"/>
        <v>0</v>
      </c>
      <c r="BI33" s="1">
        <f t="shared" si="7"/>
        <v>0</v>
      </c>
      <c r="BJ33" s="1">
        <f t="shared" si="7"/>
        <v>0</v>
      </c>
    </row>
    <row r="34" spans="1:62" x14ac:dyDescent="0.2">
      <c r="A34" s="50"/>
      <c r="B34" s="50">
        <f t="shared" si="8"/>
        <v>4</v>
      </c>
      <c r="C34" s="48"/>
      <c r="D34" s="48"/>
      <c r="E34" s="48"/>
      <c r="F34" s="46">
        <v>20</v>
      </c>
      <c r="G34" s="49">
        <v>17</v>
      </c>
      <c r="H34" s="358"/>
      <c r="I34" s="69"/>
      <c r="J34" s="51"/>
      <c r="K34" s="50"/>
      <c r="L34" s="341">
        <f t="shared" si="9"/>
        <v>4</v>
      </c>
      <c r="M34" s="46" t="s">
        <v>361</v>
      </c>
      <c r="N34" s="274">
        <v>1</v>
      </c>
      <c r="O34" s="48" t="s">
        <v>350</v>
      </c>
      <c r="P34" s="274"/>
      <c r="Q34" s="51"/>
      <c r="R34" s="51"/>
      <c r="S34" s="51"/>
      <c r="T34" s="274">
        <v>1</v>
      </c>
      <c r="U34" s="50">
        <f t="shared" si="10"/>
        <v>1</v>
      </c>
      <c r="V34" s="51">
        <v>1</v>
      </c>
      <c r="W34" s="51">
        <f t="shared" si="4"/>
        <v>1</v>
      </c>
      <c r="X34" s="51">
        <v>1</v>
      </c>
      <c r="Y34" s="51">
        <f t="shared" si="5"/>
        <v>1</v>
      </c>
      <c r="Z34" s="1">
        <f t="shared" si="11"/>
        <v>1</v>
      </c>
      <c r="AA34" s="1">
        <f t="shared" si="12"/>
        <v>1</v>
      </c>
      <c r="AB34" s="382">
        <f t="shared" si="13"/>
        <v>0</v>
      </c>
      <c r="AC34" s="382">
        <f t="shared" si="13"/>
        <v>1</v>
      </c>
      <c r="AD34" s="1">
        <f t="shared" si="6"/>
        <v>1</v>
      </c>
      <c r="AJ34" s="1">
        <f t="shared" si="6"/>
        <v>1</v>
      </c>
      <c r="AK34" s="1">
        <f t="shared" si="6"/>
        <v>1</v>
      </c>
      <c r="AL34" s="1">
        <f t="shared" si="6"/>
        <v>1</v>
      </c>
      <c r="AQ34" s="1">
        <f t="shared" si="6"/>
        <v>1</v>
      </c>
      <c r="BA34" s="1" t="str">
        <f t="shared" si="14"/>
        <v xml:space="preserve"> - </v>
      </c>
      <c r="BB34" s="1" t="str">
        <f t="shared" si="7"/>
        <v/>
      </c>
      <c r="BC34" s="1" t="str">
        <f t="shared" si="7"/>
        <v>16 - 19</v>
      </c>
      <c r="BD34" s="1" t="str">
        <f t="shared" si="7"/>
        <v>20 - 25</v>
      </c>
      <c r="BE34" s="1" t="str">
        <f t="shared" si="7"/>
        <v/>
      </c>
      <c r="BF34" s="1">
        <f t="shared" si="7"/>
        <v>0</v>
      </c>
      <c r="BG34" s="1">
        <f t="shared" si="7"/>
        <v>0</v>
      </c>
      <c r="BH34" s="1">
        <f t="shared" si="7"/>
        <v>0</v>
      </c>
      <c r="BI34" s="1">
        <f t="shared" si="7"/>
        <v>0</v>
      </c>
      <c r="BJ34" s="1">
        <f t="shared" si="7"/>
        <v>0</v>
      </c>
    </row>
    <row r="35" spans="1:62" x14ac:dyDescent="0.2">
      <c r="A35" s="50"/>
      <c r="B35" s="50">
        <f t="shared" si="8"/>
        <v>5</v>
      </c>
      <c r="C35" s="48"/>
      <c r="D35" s="48"/>
      <c r="E35" s="48"/>
      <c r="F35" s="46">
        <v>21</v>
      </c>
      <c r="G35" s="49">
        <v>17</v>
      </c>
      <c r="H35" s="358"/>
      <c r="I35" s="69"/>
      <c r="J35" s="51"/>
      <c r="K35" s="50"/>
      <c r="L35" s="341" t="str">
        <f t="shared" si="9"/>
        <v/>
      </c>
      <c r="M35" s="46"/>
      <c r="N35" s="274"/>
      <c r="O35" s="48"/>
      <c r="P35" s="274"/>
      <c r="Q35" s="51"/>
      <c r="R35" s="51"/>
      <c r="S35" s="51"/>
      <c r="T35" s="274"/>
      <c r="U35" s="50" t="str">
        <f t="shared" si="10"/>
        <v/>
      </c>
      <c r="V35" s="51">
        <v>1</v>
      </c>
      <c r="W35" s="51" t="str">
        <f t="shared" si="4"/>
        <v>בדוק נתוני הזנה</v>
      </c>
      <c r="X35" s="51">
        <v>1</v>
      </c>
      <c r="Y35" s="51" t="str">
        <f t="shared" si="5"/>
        <v>בדוק נתוני הזנה</v>
      </c>
      <c r="Z35" s="1">
        <f t="shared" si="11"/>
        <v>1</v>
      </c>
      <c r="AA35" s="1">
        <f t="shared" si="12"/>
        <v>0</v>
      </c>
      <c r="AB35" s="382">
        <f t="shared" si="13"/>
        <v>0</v>
      </c>
      <c r="AC35" s="382">
        <f t="shared" si="13"/>
        <v>1</v>
      </c>
      <c r="AD35" s="1">
        <f t="shared" si="6"/>
        <v>1</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f t="shared" si="8"/>
        <v>6</v>
      </c>
      <c r="C36" s="48"/>
      <c r="D36" s="48"/>
      <c r="E36" s="48"/>
      <c r="F36" s="46">
        <v>22</v>
      </c>
      <c r="G36" s="49">
        <v>17</v>
      </c>
      <c r="H36" s="358"/>
      <c r="I36" s="69"/>
      <c r="J36" s="51"/>
      <c r="K36" s="50"/>
      <c r="L36" s="341" t="str">
        <f t="shared" si="9"/>
        <v/>
      </c>
      <c r="M36" s="46"/>
      <c r="N36" s="274"/>
      <c r="O36" s="48"/>
      <c r="P36" s="274"/>
      <c r="Q36" s="51"/>
      <c r="R36" s="51"/>
      <c r="S36" s="51"/>
      <c r="T36" s="274"/>
      <c r="U36" s="50" t="str">
        <f t="shared" si="10"/>
        <v/>
      </c>
      <c r="V36" s="51">
        <v>1</v>
      </c>
      <c r="W36" s="51" t="str">
        <f t="shared" si="4"/>
        <v>בדוק נתוני הזנה</v>
      </c>
      <c r="X36" s="51">
        <v>1</v>
      </c>
      <c r="Y36" s="51" t="str">
        <f t="shared" si="5"/>
        <v>בדוק נתוני הזנה</v>
      </c>
      <c r="Z36" s="1">
        <f t="shared" si="11"/>
        <v>1</v>
      </c>
      <c r="AA36" s="1">
        <f t="shared" si="12"/>
        <v>0</v>
      </c>
      <c r="AB36" s="382">
        <f t="shared" si="13"/>
        <v>0</v>
      </c>
      <c r="AC36" s="382">
        <f t="shared" si="13"/>
        <v>1</v>
      </c>
      <c r="AD36" s="1">
        <f t="shared" si="6"/>
        <v>1</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f t="shared" si="8"/>
        <v>7</v>
      </c>
      <c r="C37" s="48"/>
      <c r="D37" s="48"/>
      <c r="E37" s="48"/>
      <c r="F37" s="46">
        <v>23</v>
      </c>
      <c r="G37" s="49">
        <v>17</v>
      </c>
      <c r="H37" s="358"/>
      <c r="I37" s="69"/>
      <c r="J37" s="51"/>
      <c r="K37" s="50"/>
      <c r="L37" s="341">
        <f t="shared" si="9"/>
        <v>7</v>
      </c>
      <c r="M37" s="46" t="s">
        <v>362</v>
      </c>
      <c r="N37" s="274">
        <v>1</v>
      </c>
      <c r="O37" s="48" t="s">
        <v>349</v>
      </c>
      <c r="P37" s="274"/>
      <c r="Q37" s="51"/>
      <c r="R37" s="51"/>
      <c r="S37" s="51"/>
      <c r="T37" s="274">
        <v>1</v>
      </c>
      <c r="U37" s="50">
        <f t="shared" si="10"/>
        <v>1</v>
      </c>
      <c r="V37" s="51">
        <v>1</v>
      </c>
      <c r="W37" s="51">
        <f t="shared" si="4"/>
        <v>1</v>
      </c>
      <c r="X37" s="51">
        <v>1</v>
      </c>
      <c r="Y37" s="51">
        <f t="shared" si="5"/>
        <v>1</v>
      </c>
      <c r="Z37" s="1">
        <f t="shared" si="11"/>
        <v>1</v>
      </c>
      <c r="AA37" s="1">
        <f t="shared" si="12"/>
        <v>1</v>
      </c>
      <c r="AB37" s="382">
        <f t="shared" si="13"/>
        <v>0</v>
      </c>
      <c r="AC37" s="382">
        <f t="shared" si="13"/>
        <v>1</v>
      </c>
      <c r="AD37" s="1">
        <f t="shared" si="6"/>
        <v>1</v>
      </c>
      <c r="AJ37" s="1">
        <f t="shared" si="6"/>
        <v>1</v>
      </c>
      <c r="AK37" s="1">
        <f t="shared" si="6"/>
        <v>1</v>
      </c>
      <c r="AL37" s="1">
        <f t="shared" si="6"/>
        <v>1</v>
      </c>
      <c r="AQ37" s="1">
        <f t="shared" si="6"/>
        <v>1</v>
      </c>
      <c r="BA37" s="1" t="str">
        <f t="shared" si="14"/>
        <v xml:space="preserve"> - </v>
      </c>
      <c r="BB37" s="1" t="str">
        <f t="shared" si="7"/>
        <v/>
      </c>
      <c r="BC37" s="1" t="str">
        <f t="shared" si="7"/>
        <v>16 - 19</v>
      </c>
      <c r="BD37" s="1" t="str">
        <f t="shared" si="7"/>
        <v>20 - 25</v>
      </c>
      <c r="BE37" s="1" t="str">
        <f t="shared" si="7"/>
        <v/>
      </c>
      <c r="BF37" s="1">
        <f t="shared" si="7"/>
        <v>0</v>
      </c>
      <c r="BG37" s="1">
        <f t="shared" si="7"/>
        <v>0</v>
      </c>
      <c r="BH37" s="1">
        <f t="shared" si="7"/>
        <v>0</v>
      </c>
      <c r="BI37" s="1">
        <f t="shared" si="7"/>
        <v>0</v>
      </c>
      <c r="BJ37" s="1">
        <f t="shared" si="7"/>
        <v>0</v>
      </c>
    </row>
    <row r="38" spans="1:62" x14ac:dyDescent="0.2">
      <c r="A38" s="50"/>
      <c r="B38" s="50">
        <f t="shared" si="8"/>
        <v>8</v>
      </c>
      <c r="C38" s="48"/>
      <c r="D38" s="48"/>
      <c r="E38" s="48"/>
      <c r="F38" s="46">
        <v>24</v>
      </c>
      <c r="G38" s="49">
        <v>17</v>
      </c>
      <c r="H38" s="358"/>
      <c r="I38" s="69"/>
      <c r="J38" s="51"/>
      <c r="K38" s="50"/>
      <c r="L38" s="341">
        <f t="shared" si="9"/>
        <v>8</v>
      </c>
      <c r="M38" s="46" t="s">
        <v>362</v>
      </c>
      <c r="N38" s="274">
        <v>1</v>
      </c>
      <c r="O38" s="48" t="s">
        <v>350</v>
      </c>
      <c r="P38" s="274"/>
      <c r="Q38" s="51"/>
      <c r="R38" s="51"/>
      <c r="S38" s="51"/>
      <c r="T38" s="274">
        <v>1</v>
      </c>
      <c r="U38" s="50">
        <f t="shared" si="10"/>
        <v>1</v>
      </c>
      <c r="V38" s="51">
        <v>1</v>
      </c>
      <c r="W38" s="51">
        <f t="shared" si="4"/>
        <v>1</v>
      </c>
      <c r="X38" s="51">
        <v>1</v>
      </c>
      <c r="Y38" s="51">
        <f t="shared" si="5"/>
        <v>1</v>
      </c>
      <c r="Z38" s="1">
        <f t="shared" si="11"/>
        <v>1</v>
      </c>
      <c r="AA38" s="1">
        <f t="shared" si="12"/>
        <v>1</v>
      </c>
      <c r="AB38" s="382">
        <f t="shared" si="13"/>
        <v>0</v>
      </c>
      <c r="AC38" s="382">
        <f t="shared" si="13"/>
        <v>1</v>
      </c>
      <c r="AD38" s="1">
        <f t="shared" si="6"/>
        <v>1</v>
      </c>
      <c r="AJ38" s="1">
        <f t="shared" si="6"/>
        <v>1</v>
      </c>
      <c r="AK38" s="1">
        <f t="shared" si="6"/>
        <v>1</v>
      </c>
      <c r="AL38" s="1">
        <f t="shared" si="6"/>
        <v>1</v>
      </c>
      <c r="AQ38" s="1">
        <f t="shared" si="6"/>
        <v>1</v>
      </c>
      <c r="BA38" s="1" t="str">
        <f t="shared" si="14"/>
        <v xml:space="preserve"> - </v>
      </c>
      <c r="BB38" s="1" t="str">
        <f t="shared" si="7"/>
        <v/>
      </c>
      <c r="BC38" s="1" t="str">
        <f t="shared" si="7"/>
        <v>16 - 19</v>
      </c>
      <c r="BD38" s="1" t="str">
        <f t="shared" si="7"/>
        <v>20 - 25</v>
      </c>
      <c r="BE38" s="1" t="str">
        <f t="shared" si="7"/>
        <v/>
      </c>
      <c r="BF38" s="1">
        <f t="shared" si="7"/>
        <v>0</v>
      </c>
      <c r="BG38" s="1">
        <f t="shared" si="7"/>
        <v>0</v>
      </c>
      <c r="BH38" s="1">
        <f t="shared" si="7"/>
        <v>0</v>
      </c>
      <c r="BI38" s="1">
        <f t="shared" si="7"/>
        <v>0</v>
      </c>
      <c r="BJ38" s="1">
        <f t="shared" si="7"/>
        <v>0</v>
      </c>
    </row>
    <row r="39" spans="1:62" x14ac:dyDescent="0.2">
      <c r="A39" s="50"/>
      <c r="B39" s="50">
        <f t="shared" si="8"/>
        <v>9</v>
      </c>
      <c r="C39" s="48"/>
      <c r="D39" s="48"/>
      <c r="E39" s="48"/>
      <c r="F39" s="46">
        <v>25</v>
      </c>
      <c r="G39" s="49">
        <v>17</v>
      </c>
      <c r="H39" s="358"/>
      <c r="I39" s="69"/>
      <c r="J39" s="51"/>
      <c r="K39" s="50"/>
      <c r="L39" s="341" t="str">
        <f t="shared" si="9"/>
        <v/>
      </c>
      <c r="M39" s="46"/>
      <c r="N39" s="274"/>
      <c r="O39" s="48"/>
      <c r="P39" s="274"/>
      <c r="Q39" s="51"/>
      <c r="R39" s="51"/>
      <c r="S39" s="51"/>
      <c r="T39" s="274"/>
      <c r="U39" s="50" t="str">
        <f t="shared" si="10"/>
        <v/>
      </c>
      <c r="V39" s="51">
        <v>1</v>
      </c>
      <c r="W39" s="51" t="str">
        <f t="shared" si="4"/>
        <v>בדוק נתוני הזנה</v>
      </c>
      <c r="X39" s="51">
        <v>1</v>
      </c>
      <c r="Y39" s="51" t="str">
        <f t="shared" si="5"/>
        <v>בדוק נתוני הזנה</v>
      </c>
      <c r="Z39" s="1">
        <f t="shared" si="11"/>
        <v>1</v>
      </c>
      <c r="AA39" s="1">
        <f t="shared" si="12"/>
        <v>0</v>
      </c>
      <c r="AB39" s="382">
        <f t="shared" si="13"/>
        <v>0</v>
      </c>
      <c r="AC39" s="382">
        <f t="shared" si="13"/>
        <v>1</v>
      </c>
      <c r="AD39" s="1">
        <f t="shared" si="6"/>
        <v>1</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f t="shared" si="8"/>
        <v>10</v>
      </c>
      <c r="C40" s="48"/>
      <c r="D40" s="48"/>
      <c r="E40" s="48"/>
      <c r="F40" s="46">
        <v>26</v>
      </c>
      <c r="G40" s="49">
        <v>17</v>
      </c>
      <c r="H40" s="358"/>
      <c r="I40" s="69"/>
      <c r="J40" s="51"/>
      <c r="K40" s="50"/>
      <c r="L40" s="341" t="str">
        <f t="shared" si="9"/>
        <v/>
      </c>
      <c r="M40" s="46"/>
      <c r="N40" s="274"/>
      <c r="O40" s="48"/>
      <c r="P40" s="274"/>
      <c r="Q40" s="51"/>
      <c r="R40" s="51"/>
      <c r="S40" s="51"/>
      <c r="T40" s="274"/>
      <c r="U40" s="50" t="str">
        <f t="shared" si="10"/>
        <v/>
      </c>
      <c r="V40" s="51">
        <v>1</v>
      </c>
      <c r="W40" s="51" t="str">
        <f t="shared" si="4"/>
        <v>בדוק נתוני הזנה</v>
      </c>
      <c r="X40" s="51">
        <v>1</v>
      </c>
      <c r="Y40" s="51" t="str">
        <f t="shared" si="5"/>
        <v>בדוק נתוני הזנה</v>
      </c>
      <c r="Z40" s="1">
        <f t="shared" si="11"/>
        <v>1</v>
      </c>
      <c r="AA40" s="1">
        <f t="shared" si="12"/>
        <v>0</v>
      </c>
      <c r="AB40" s="382">
        <f t="shared" si="13"/>
        <v>0</v>
      </c>
      <c r="AC40" s="382">
        <f t="shared" si="13"/>
        <v>1</v>
      </c>
      <c r="AD40" s="1">
        <f t="shared" si="6"/>
        <v>1</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f t="shared" si="8"/>
        <v>11</v>
      </c>
      <c r="C41" s="48"/>
      <c r="D41" s="48"/>
      <c r="E41" s="48"/>
      <c r="F41" s="46">
        <v>27</v>
      </c>
      <c r="G41" s="49">
        <v>17</v>
      </c>
      <c r="H41" s="358"/>
      <c r="I41" s="69"/>
      <c r="J41" s="51"/>
      <c r="K41" s="50"/>
      <c r="L41" s="341">
        <f t="shared" si="9"/>
        <v>11</v>
      </c>
      <c r="M41" s="46" t="s">
        <v>363</v>
      </c>
      <c r="N41" s="274">
        <v>1</v>
      </c>
      <c r="O41" s="48" t="s">
        <v>349</v>
      </c>
      <c r="P41" s="274"/>
      <c r="Q41" s="51"/>
      <c r="R41" s="51"/>
      <c r="S41" s="51"/>
      <c r="T41" s="274">
        <v>1</v>
      </c>
      <c r="U41" s="50">
        <f t="shared" si="10"/>
        <v>1</v>
      </c>
      <c r="V41" s="51">
        <v>1</v>
      </c>
      <c r="W41" s="51">
        <f t="shared" si="4"/>
        <v>1</v>
      </c>
      <c r="X41" s="51">
        <v>1</v>
      </c>
      <c r="Y41" s="51">
        <f t="shared" si="5"/>
        <v>1</v>
      </c>
      <c r="Z41" s="1">
        <f t="shared" si="11"/>
        <v>1</v>
      </c>
      <c r="AA41" s="1">
        <f t="shared" si="12"/>
        <v>1</v>
      </c>
      <c r="AB41" s="382">
        <f t="shared" si="13"/>
        <v>0</v>
      </c>
      <c r="AC41" s="382">
        <f t="shared" si="13"/>
        <v>1</v>
      </c>
      <c r="AD41" s="1">
        <f t="shared" si="6"/>
        <v>1</v>
      </c>
      <c r="AJ41" s="1">
        <f t="shared" si="6"/>
        <v>1</v>
      </c>
      <c r="AK41" s="1">
        <f t="shared" si="6"/>
        <v>1</v>
      </c>
      <c r="AL41" s="1">
        <f t="shared" si="6"/>
        <v>1</v>
      </c>
      <c r="AQ41" s="1">
        <f t="shared" si="6"/>
        <v>1</v>
      </c>
      <c r="BA41" s="1" t="str">
        <f t="shared" si="14"/>
        <v xml:space="preserve"> - </v>
      </c>
      <c r="BB41" s="1" t="str">
        <f t="shared" si="7"/>
        <v/>
      </c>
      <c r="BC41" s="1" t="str">
        <f t="shared" si="7"/>
        <v>16 - 19</v>
      </c>
      <c r="BD41" s="1" t="str">
        <f t="shared" si="7"/>
        <v>20 - 25</v>
      </c>
      <c r="BE41" s="1" t="str">
        <f t="shared" si="7"/>
        <v/>
      </c>
      <c r="BF41" s="1">
        <f t="shared" si="7"/>
        <v>0</v>
      </c>
      <c r="BG41" s="1">
        <f t="shared" si="7"/>
        <v>0</v>
      </c>
      <c r="BH41" s="1">
        <f t="shared" si="7"/>
        <v>0</v>
      </c>
      <c r="BI41" s="1">
        <f t="shared" si="7"/>
        <v>0</v>
      </c>
      <c r="BJ41" s="1">
        <f t="shared" si="7"/>
        <v>0</v>
      </c>
    </row>
    <row r="42" spans="1:62" x14ac:dyDescent="0.2">
      <c r="A42" s="50"/>
      <c r="B42" s="50">
        <f t="shared" si="8"/>
        <v>12</v>
      </c>
      <c r="C42" s="48"/>
      <c r="D42" s="48"/>
      <c r="E42" s="48"/>
      <c r="F42" s="46">
        <v>28</v>
      </c>
      <c r="G42" s="49">
        <v>17</v>
      </c>
      <c r="H42" s="358"/>
      <c r="I42" s="69"/>
      <c r="J42" s="51"/>
      <c r="K42" s="50"/>
      <c r="L42" s="341">
        <f t="shared" si="9"/>
        <v>12</v>
      </c>
      <c r="M42" s="46" t="s">
        <v>363</v>
      </c>
      <c r="N42" s="274">
        <v>1</v>
      </c>
      <c r="O42" s="48" t="s">
        <v>350</v>
      </c>
      <c r="P42" s="274"/>
      <c r="Q42" s="51"/>
      <c r="R42" s="51"/>
      <c r="S42" s="51"/>
      <c r="T42" s="274">
        <v>1</v>
      </c>
      <c r="U42" s="50">
        <f t="shared" si="10"/>
        <v>1</v>
      </c>
      <c r="V42" s="51">
        <v>1</v>
      </c>
      <c r="W42" s="51">
        <f t="shared" si="4"/>
        <v>1</v>
      </c>
      <c r="X42" s="51">
        <v>1</v>
      </c>
      <c r="Y42" s="51">
        <f t="shared" si="5"/>
        <v>1</v>
      </c>
      <c r="Z42" s="1">
        <f t="shared" si="11"/>
        <v>1</v>
      </c>
      <c r="AA42" s="1">
        <f t="shared" si="12"/>
        <v>1</v>
      </c>
      <c r="AB42" s="382">
        <f t="shared" si="13"/>
        <v>0</v>
      </c>
      <c r="AC42" s="382">
        <f t="shared" si="13"/>
        <v>1</v>
      </c>
      <c r="AD42" s="1">
        <f t="shared" si="6"/>
        <v>1</v>
      </c>
      <c r="AJ42" s="1">
        <f t="shared" si="6"/>
        <v>1</v>
      </c>
      <c r="AK42" s="1">
        <f t="shared" si="6"/>
        <v>1</v>
      </c>
      <c r="AL42" s="1">
        <f t="shared" si="6"/>
        <v>1</v>
      </c>
      <c r="AQ42" s="1">
        <f t="shared" si="6"/>
        <v>1</v>
      </c>
      <c r="BA42" s="1" t="str">
        <f t="shared" si="14"/>
        <v xml:space="preserve"> - </v>
      </c>
      <c r="BB42" s="1" t="str">
        <f t="shared" si="7"/>
        <v/>
      </c>
      <c r="BC42" s="1" t="str">
        <f t="shared" si="7"/>
        <v>16 - 19</v>
      </c>
      <c r="BD42" s="1" t="str">
        <f t="shared" si="7"/>
        <v>20 - 25</v>
      </c>
      <c r="BE42" s="1" t="str">
        <f t="shared" si="7"/>
        <v/>
      </c>
      <c r="BF42" s="1">
        <f t="shared" si="7"/>
        <v>0</v>
      </c>
      <c r="BG42" s="1">
        <f t="shared" si="7"/>
        <v>0</v>
      </c>
      <c r="BH42" s="1">
        <f t="shared" si="7"/>
        <v>0</v>
      </c>
      <c r="BI42" s="1">
        <f t="shared" si="7"/>
        <v>0</v>
      </c>
      <c r="BJ42" s="1">
        <f t="shared" si="7"/>
        <v>0</v>
      </c>
    </row>
    <row r="43" spans="1:62" x14ac:dyDescent="0.2">
      <c r="A43" s="50"/>
      <c r="B43" s="50">
        <f t="shared" si="8"/>
        <v>13</v>
      </c>
      <c r="C43" s="48"/>
      <c r="D43" s="48"/>
      <c r="E43" s="48"/>
      <c r="F43" s="46">
        <v>29</v>
      </c>
      <c r="G43" s="49">
        <v>17</v>
      </c>
      <c r="H43" s="358"/>
      <c r="I43" s="69"/>
      <c r="J43" s="51"/>
      <c r="K43" s="50"/>
      <c r="L43" s="341" t="str">
        <f t="shared" si="9"/>
        <v/>
      </c>
      <c r="M43" s="46"/>
      <c r="N43" s="274"/>
      <c r="O43" s="48"/>
      <c r="P43" s="274"/>
      <c r="Q43" s="51"/>
      <c r="R43" s="51"/>
      <c r="S43" s="51"/>
      <c r="T43" s="274"/>
      <c r="U43" s="50" t="str">
        <f t="shared" si="10"/>
        <v/>
      </c>
      <c r="V43" s="51">
        <v>1</v>
      </c>
      <c r="W43" s="51" t="str">
        <f t="shared" si="4"/>
        <v>בדוק נתוני הזנה</v>
      </c>
      <c r="X43" s="51">
        <v>1</v>
      </c>
      <c r="Y43" s="51" t="str">
        <f t="shared" si="5"/>
        <v>בדוק נתוני הזנה</v>
      </c>
      <c r="Z43" s="1">
        <f t="shared" si="11"/>
        <v>1</v>
      </c>
      <c r="AA43" s="1">
        <f t="shared" si="12"/>
        <v>0</v>
      </c>
      <c r="AB43" s="382">
        <f t="shared" si="13"/>
        <v>0</v>
      </c>
      <c r="AC43" s="382">
        <f t="shared" si="13"/>
        <v>1</v>
      </c>
      <c r="AD43" s="1">
        <f t="shared" si="6"/>
        <v>1</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f t="shared" si="8"/>
        <v>14</v>
      </c>
      <c r="C44" s="48"/>
      <c r="D44" s="48"/>
      <c r="E44" s="48"/>
      <c r="F44" s="46">
        <v>30</v>
      </c>
      <c r="G44" s="49">
        <v>23</v>
      </c>
      <c r="H44" s="358"/>
      <c r="I44" s="69"/>
      <c r="J44" s="51"/>
      <c r="K44" s="50"/>
      <c r="L44" s="341" t="str">
        <f t="shared" si="9"/>
        <v/>
      </c>
      <c r="M44" s="46"/>
      <c r="N44" s="274"/>
      <c r="O44" s="48"/>
      <c r="P44" s="274"/>
      <c r="Q44" s="51"/>
      <c r="R44" s="51"/>
      <c r="S44" s="51"/>
      <c r="T44" s="274"/>
      <c r="U44" s="50" t="str">
        <f t="shared" si="10"/>
        <v/>
      </c>
      <c r="V44" s="51">
        <v>1</v>
      </c>
      <c r="W44" s="51" t="str">
        <f t="shared" si="4"/>
        <v>בדוק נתוני הזנה</v>
      </c>
      <c r="X44" s="51">
        <v>1</v>
      </c>
      <c r="Y44" s="51" t="str">
        <f t="shared" si="5"/>
        <v>בדוק נתוני הזנה</v>
      </c>
      <c r="Z44" s="1">
        <f t="shared" si="11"/>
        <v>1</v>
      </c>
      <c r="AA44" s="1">
        <f t="shared" si="12"/>
        <v>0</v>
      </c>
      <c r="AB44" s="382">
        <f t="shared" si="13"/>
        <v>0</v>
      </c>
      <c r="AC44" s="382">
        <f t="shared" si="13"/>
        <v>1</v>
      </c>
      <c r="AD44" s="1">
        <f t="shared" si="6"/>
        <v>1</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f t="shared" si="8"/>
        <v>15</v>
      </c>
      <c r="C45" s="48"/>
      <c r="D45" s="48"/>
      <c r="E45" s="48"/>
      <c r="F45" s="46">
        <v>31</v>
      </c>
      <c r="G45" s="49">
        <v>23</v>
      </c>
      <c r="H45" s="358"/>
      <c r="I45" s="69"/>
      <c r="J45" s="51"/>
      <c r="K45" s="50"/>
      <c r="L45" s="341">
        <f t="shared" si="9"/>
        <v>15</v>
      </c>
      <c r="M45" s="46" t="s">
        <v>364</v>
      </c>
      <c r="N45" s="274">
        <v>1</v>
      </c>
      <c r="O45" s="48" t="s">
        <v>349</v>
      </c>
      <c r="P45" s="274"/>
      <c r="Q45" s="51"/>
      <c r="R45" s="51"/>
      <c r="S45" s="51"/>
      <c r="T45" s="274">
        <v>1</v>
      </c>
      <c r="U45" s="50">
        <f t="shared" si="10"/>
        <v>1</v>
      </c>
      <c r="V45" s="51">
        <v>1</v>
      </c>
      <c r="W45" s="51">
        <f t="shared" si="4"/>
        <v>1</v>
      </c>
      <c r="X45" s="51">
        <v>1</v>
      </c>
      <c r="Y45" s="51">
        <f t="shared" si="5"/>
        <v>1</v>
      </c>
      <c r="Z45" s="1">
        <f t="shared" si="11"/>
        <v>1</v>
      </c>
      <c r="AA45" s="1">
        <f t="shared" si="12"/>
        <v>1</v>
      </c>
      <c r="AB45" s="382">
        <f t="shared" si="13"/>
        <v>0</v>
      </c>
      <c r="AC45" s="382">
        <f t="shared" si="13"/>
        <v>1</v>
      </c>
      <c r="AD45" s="1">
        <f t="shared" si="6"/>
        <v>1</v>
      </c>
      <c r="AJ45" s="1">
        <f t="shared" si="6"/>
        <v>1</v>
      </c>
      <c r="AK45" s="1">
        <f t="shared" si="6"/>
        <v>1</v>
      </c>
      <c r="AL45" s="1">
        <f t="shared" si="6"/>
        <v>1</v>
      </c>
      <c r="AQ45" s="1">
        <f t="shared" si="6"/>
        <v>1</v>
      </c>
      <c r="BA45" s="1" t="str">
        <f t="shared" si="14"/>
        <v xml:space="preserve"> - </v>
      </c>
      <c r="BB45" s="1" t="str">
        <f t="shared" si="7"/>
        <v/>
      </c>
      <c r="BC45" s="1" t="str">
        <f t="shared" si="7"/>
        <v>16 - 19</v>
      </c>
      <c r="BD45" s="1" t="str">
        <f t="shared" si="7"/>
        <v>20 - 25</v>
      </c>
      <c r="BE45" s="1" t="str">
        <f t="shared" si="7"/>
        <v/>
      </c>
      <c r="BF45" s="1">
        <f t="shared" si="7"/>
        <v>0</v>
      </c>
      <c r="BG45" s="1">
        <f t="shared" si="7"/>
        <v>0</v>
      </c>
      <c r="BH45" s="1">
        <f t="shared" si="7"/>
        <v>0</v>
      </c>
      <c r="BI45" s="1">
        <f t="shared" si="7"/>
        <v>0</v>
      </c>
      <c r="BJ45" s="1">
        <f t="shared" si="7"/>
        <v>0</v>
      </c>
    </row>
    <row r="46" spans="1:62" x14ac:dyDescent="0.2">
      <c r="A46" s="50"/>
      <c r="B46" s="50">
        <f t="shared" si="8"/>
        <v>16</v>
      </c>
      <c r="C46" s="48"/>
      <c r="D46" s="48"/>
      <c r="E46" s="48"/>
      <c r="F46" s="46">
        <v>32</v>
      </c>
      <c r="G46" s="49">
        <v>23</v>
      </c>
      <c r="H46" s="358"/>
      <c r="I46" s="69"/>
      <c r="J46" s="51"/>
      <c r="K46" s="50"/>
      <c r="L46" s="341">
        <f t="shared" si="9"/>
        <v>16</v>
      </c>
      <c r="M46" s="46" t="s">
        <v>364</v>
      </c>
      <c r="N46" s="274">
        <v>1</v>
      </c>
      <c r="O46" s="48" t="s">
        <v>350</v>
      </c>
      <c r="P46" s="274"/>
      <c r="Q46" s="51"/>
      <c r="R46" s="51"/>
      <c r="S46" s="51"/>
      <c r="T46" s="274">
        <v>1</v>
      </c>
      <c r="U46" s="50">
        <f t="shared" si="10"/>
        <v>1</v>
      </c>
      <c r="V46" s="51">
        <v>1</v>
      </c>
      <c r="W46" s="51">
        <f t="shared" si="4"/>
        <v>1</v>
      </c>
      <c r="X46" s="51">
        <v>1</v>
      </c>
      <c r="Y46" s="51">
        <f t="shared" si="5"/>
        <v>1</v>
      </c>
      <c r="Z46" s="1">
        <f t="shared" si="11"/>
        <v>1</v>
      </c>
      <c r="AA46" s="1">
        <f t="shared" si="12"/>
        <v>1</v>
      </c>
      <c r="AB46" s="382">
        <f t="shared" si="13"/>
        <v>0</v>
      </c>
      <c r="AC46" s="382">
        <f t="shared" si="13"/>
        <v>1</v>
      </c>
      <c r="AD46" s="1">
        <f t="shared" si="6"/>
        <v>1</v>
      </c>
      <c r="AJ46" s="1">
        <f t="shared" si="6"/>
        <v>1</v>
      </c>
      <c r="AK46" s="1">
        <f t="shared" si="6"/>
        <v>1</v>
      </c>
      <c r="AL46" s="1">
        <f t="shared" si="6"/>
        <v>1</v>
      </c>
      <c r="AQ46" s="1">
        <f t="shared" si="6"/>
        <v>1</v>
      </c>
      <c r="BA46" s="1" t="str">
        <f t="shared" si="14"/>
        <v xml:space="preserve"> - </v>
      </c>
      <c r="BB46" s="1" t="str">
        <f t="shared" si="7"/>
        <v/>
      </c>
      <c r="BC46" s="1" t="str">
        <f t="shared" si="7"/>
        <v>16 - 19</v>
      </c>
      <c r="BD46" s="1" t="str">
        <f t="shared" si="7"/>
        <v>20 - 25</v>
      </c>
      <c r="BE46" s="1" t="str">
        <f t="shared" si="7"/>
        <v/>
      </c>
      <c r="BF46" s="1">
        <f t="shared" si="7"/>
        <v>0</v>
      </c>
      <c r="BG46" s="1">
        <f t="shared" si="7"/>
        <v>0</v>
      </c>
      <c r="BH46" s="1">
        <f t="shared" si="7"/>
        <v>0</v>
      </c>
      <c r="BI46" s="1">
        <f t="shared" si="7"/>
        <v>0</v>
      </c>
      <c r="BJ46" s="1">
        <f t="shared" si="7"/>
        <v>0</v>
      </c>
    </row>
    <row r="47" spans="1:62" x14ac:dyDescent="0.2">
      <c r="A47" s="50"/>
      <c r="B47" s="50">
        <f t="shared" si="8"/>
        <v>17</v>
      </c>
      <c r="C47" s="48"/>
      <c r="D47" s="48"/>
      <c r="E47" s="48"/>
      <c r="F47" s="46">
        <v>33</v>
      </c>
      <c r="G47" s="49">
        <v>23</v>
      </c>
      <c r="H47" s="358"/>
      <c r="I47" s="69"/>
      <c r="J47" s="51"/>
      <c r="K47" s="50"/>
      <c r="L47" s="341" t="str">
        <f t="shared" si="9"/>
        <v/>
      </c>
      <c r="M47" s="46"/>
      <c r="N47" s="274"/>
      <c r="O47" s="48"/>
      <c r="P47" s="274"/>
      <c r="Q47" s="51"/>
      <c r="R47" s="51"/>
      <c r="S47" s="51"/>
      <c r="T47" s="274"/>
      <c r="U47" s="50" t="str">
        <f t="shared" si="10"/>
        <v/>
      </c>
      <c r="V47" s="51">
        <v>1</v>
      </c>
      <c r="W47" s="51" t="str">
        <f t="shared" si="4"/>
        <v>בדוק נתוני הזנה</v>
      </c>
      <c r="X47" s="51">
        <v>1</v>
      </c>
      <c r="Y47" s="51" t="str">
        <f t="shared" si="5"/>
        <v>בדוק נתוני הזנה</v>
      </c>
      <c r="Z47" s="1">
        <f t="shared" si="11"/>
        <v>1</v>
      </c>
      <c r="AA47" s="1">
        <f t="shared" si="12"/>
        <v>0</v>
      </c>
      <c r="AB47" s="382">
        <f t="shared" si="13"/>
        <v>0</v>
      </c>
      <c r="AC47" s="382">
        <f t="shared" si="13"/>
        <v>1</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1</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f t="shared" si="8"/>
        <v>18</v>
      </c>
      <c r="C48" s="48"/>
      <c r="D48" s="48"/>
      <c r="E48" s="48"/>
      <c r="F48" s="46">
        <v>34</v>
      </c>
      <c r="G48" s="49">
        <v>23</v>
      </c>
      <c r="H48" s="358"/>
      <c r="I48" s="69"/>
      <c r="J48" s="51"/>
      <c r="K48" s="50"/>
      <c r="L48" s="341" t="str">
        <f t="shared" si="9"/>
        <v/>
      </c>
      <c r="M48" s="46"/>
      <c r="N48" s="274"/>
      <c r="O48" s="48"/>
      <c r="P48" s="274"/>
      <c r="Q48" s="51"/>
      <c r="R48" s="51"/>
      <c r="S48" s="51"/>
      <c r="T48" s="274"/>
      <c r="U48" s="50" t="str">
        <f t="shared" si="10"/>
        <v/>
      </c>
      <c r="V48" s="51">
        <v>1</v>
      </c>
      <c r="W48" s="51" t="str">
        <f t="shared" si="4"/>
        <v>בדוק נתוני הזנה</v>
      </c>
      <c r="X48" s="51">
        <v>1</v>
      </c>
      <c r="Y48" s="51" t="str">
        <f t="shared" si="5"/>
        <v>בדוק נתוני הזנה</v>
      </c>
      <c r="Z48" s="1">
        <f t="shared" si="11"/>
        <v>1</v>
      </c>
      <c r="AA48" s="1">
        <f t="shared" si="12"/>
        <v>0</v>
      </c>
      <c r="AB48" s="382">
        <f t="shared" si="13"/>
        <v>0</v>
      </c>
      <c r="AC48" s="382">
        <f t="shared" si="13"/>
        <v>1</v>
      </c>
      <c r="AD48" s="1">
        <f t="shared" si="15"/>
        <v>1</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f t="shared" si="8"/>
        <v>19</v>
      </c>
      <c r="C49" s="48"/>
      <c r="D49" s="48"/>
      <c r="E49" s="48"/>
      <c r="F49" s="46">
        <v>35</v>
      </c>
      <c r="G49" s="49">
        <v>23</v>
      </c>
      <c r="H49" s="358"/>
      <c r="I49" s="69"/>
      <c r="J49" s="51"/>
      <c r="K49" s="50"/>
      <c r="L49" s="341">
        <f t="shared" si="9"/>
        <v>19</v>
      </c>
      <c r="M49" s="46" t="s">
        <v>365</v>
      </c>
      <c r="N49" s="274">
        <v>1</v>
      </c>
      <c r="O49" s="48" t="s">
        <v>349</v>
      </c>
      <c r="P49" s="274"/>
      <c r="Q49" s="51"/>
      <c r="R49" s="51"/>
      <c r="S49" s="51"/>
      <c r="T49" s="274">
        <v>1</v>
      </c>
      <c r="U49" s="50">
        <f t="shared" si="10"/>
        <v>1</v>
      </c>
      <c r="V49" s="51">
        <v>1</v>
      </c>
      <c r="W49" s="51">
        <f t="shared" si="4"/>
        <v>1</v>
      </c>
      <c r="X49" s="51">
        <v>1</v>
      </c>
      <c r="Y49" s="51">
        <f t="shared" si="5"/>
        <v>1</v>
      </c>
      <c r="Z49" s="1">
        <f t="shared" si="11"/>
        <v>1</v>
      </c>
      <c r="AA49" s="1">
        <f t="shared" si="12"/>
        <v>1</v>
      </c>
      <c r="AB49" s="382">
        <f t="shared" si="13"/>
        <v>0</v>
      </c>
      <c r="AC49" s="382">
        <f t="shared" si="13"/>
        <v>1</v>
      </c>
      <c r="AD49" s="1">
        <f t="shared" si="15"/>
        <v>1</v>
      </c>
      <c r="AJ49" s="1">
        <f t="shared" si="15"/>
        <v>1</v>
      </c>
      <c r="AK49" s="1">
        <f t="shared" si="15"/>
        <v>1</v>
      </c>
      <c r="AL49" s="1">
        <f t="shared" si="15"/>
        <v>1</v>
      </c>
      <c r="AQ49" s="1">
        <f t="shared" si="15"/>
        <v>1</v>
      </c>
      <c r="BA49" s="1" t="str">
        <f t="shared" si="14"/>
        <v xml:space="preserve"> - </v>
      </c>
      <c r="BB49" s="1" t="str">
        <f t="shared" si="14"/>
        <v/>
      </c>
      <c r="BC49" s="1" t="str">
        <f t="shared" si="14"/>
        <v>16 - 19</v>
      </c>
      <c r="BD49" s="1" t="str">
        <f t="shared" si="14"/>
        <v>20 - 25</v>
      </c>
      <c r="BE49" s="1" t="str">
        <f t="shared" si="14"/>
        <v/>
      </c>
      <c r="BF49" s="1">
        <f t="shared" si="14"/>
        <v>0</v>
      </c>
      <c r="BG49" s="1">
        <f t="shared" si="14"/>
        <v>0</v>
      </c>
      <c r="BH49" s="1">
        <f t="shared" si="14"/>
        <v>0</v>
      </c>
      <c r="BI49" s="1">
        <f t="shared" si="14"/>
        <v>0</v>
      </c>
      <c r="BJ49" s="1">
        <f t="shared" si="14"/>
        <v>0</v>
      </c>
    </row>
    <row r="50" spans="1:62" x14ac:dyDescent="0.2">
      <c r="A50" s="50"/>
      <c r="B50" s="50">
        <f t="shared" si="8"/>
        <v>20</v>
      </c>
      <c r="C50" s="48"/>
      <c r="D50" s="48"/>
      <c r="E50" s="48"/>
      <c r="F50" s="46">
        <v>36</v>
      </c>
      <c r="G50" s="49">
        <v>23</v>
      </c>
      <c r="H50" s="358"/>
      <c r="I50" s="69"/>
      <c r="J50" s="51"/>
      <c r="K50" s="50"/>
      <c r="L50" s="341">
        <f t="shared" si="9"/>
        <v>20</v>
      </c>
      <c r="M50" s="46" t="s">
        <v>365</v>
      </c>
      <c r="N50" s="274">
        <v>1</v>
      </c>
      <c r="O50" s="48" t="s">
        <v>350</v>
      </c>
      <c r="P50" s="274"/>
      <c r="Q50" s="51"/>
      <c r="R50" s="51"/>
      <c r="S50" s="51"/>
      <c r="T50" s="274">
        <v>1</v>
      </c>
      <c r="U50" s="50">
        <f t="shared" si="10"/>
        <v>1</v>
      </c>
      <c r="V50" s="51">
        <v>1</v>
      </c>
      <c r="W50" s="51">
        <f t="shared" si="4"/>
        <v>1</v>
      </c>
      <c r="X50" s="51">
        <v>1</v>
      </c>
      <c r="Y50" s="51">
        <f t="shared" si="5"/>
        <v>1</v>
      </c>
      <c r="Z50" s="1">
        <f t="shared" si="11"/>
        <v>1</v>
      </c>
      <c r="AA50" s="1">
        <f t="shared" si="12"/>
        <v>1</v>
      </c>
      <c r="AB50" s="382">
        <f t="shared" si="13"/>
        <v>0</v>
      </c>
      <c r="AC50" s="382">
        <f t="shared" si="13"/>
        <v>1</v>
      </c>
      <c r="AD50" s="1">
        <f t="shared" si="15"/>
        <v>1</v>
      </c>
      <c r="AJ50" s="1">
        <f t="shared" si="15"/>
        <v>1</v>
      </c>
      <c r="AK50" s="1">
        <f t="shared" si="15"/>
        <v>1</v>
      </c>
      <c r="AL50" s="1">
        <f t="shared" si="15"/>
        <v>1</v>
      </c>
      <c r="AQ50" s="1">
        <f t="shared" si="15"/>
        <v>1</v>
      </c>
      <c r="BA50" s="1" t="str">
        <f t="shared" si="14"/>
        <v xml:space="preserve"> - </v>
      </c>
      <c r="BB50" s="1" t="str">
        <f t="shared" si="14"/>
        <v/>
      </c>
      <c r="BC50" s="1" t="str">
        <f t="shared" si="14"/>
        <v>16 - 19</v>
      </c>
      <c r="BD50" s="1" t="str">
        <f t="shared" si="14"/>
        <v>20 - 25</v>
      </c>
      <c r="BE50" s="1" t="str">
        <f t="shared" si="14"/>
        <v/>
      </c>
      <c r="BF50" s="1">
        <f t="shared" si="14"/>
        <v>0</v>
      </c>
      <c r="BG50" s="1">
        <f t="shared" si="14"/>
        <v>0</v>
      </c>
      <c r="BH50" s="1">
        <f t="shared" si="14"/>
        <v>0</v>
      </c>
      <c r="BI50" s="1">
        <f t="shared" si="14"/>
        <v>0</v>
      </c>
      <c r="BJ50" s="1">
        <f t="shared" si="14"/>
        <v>0</v>
      </c>
    </row>
    <row r="51" spans="1:62" x14ac:dyDescent="0.2">
      <c r="A51" s="50"/>
      <c r="B51" s="50">
        <f t="shared" si="8"/>
        <v>21</v>
      </c>
      <c r="C51" s="48"/>
      <c r="D51" s="48"/>
      <c r="E51" s="48"/>
      <c r="F51" s="46">
        <v>37</v>
      </c>
      <c r="G51" s="49">
        <v>23</v>
      </c>
      <c r="H51" s="358"/>
      <c r="I51" s="69"/>
      <c r="J51" s="51"/>
      <c r="K51" s="50"/>
      <c r="L51" s="341" t="str">
        <f t="shared" si="9"/>
        <v/>
      </c>
      <c r="M51" s="46"/>
      <c r="N51" s="274"/>
      <c r="O51" s="48"/>
      <c r="P51" s="274"/>
      <c r="Q51" s="51"/>
      <c r="R51" s="51"/>
      <c r="S51" s="51"/>
      <c r="T51" s="274"/>
      <c r="U51" s="50" t="str">
        <f t="shared" si="10"/>
        <v/>
      </c>
      <c r="V51" s="51">
        <v>1</v>
      </c>
      <c r="W51" s="51" t="str">
        <f t="shared" si="4"/>
        <v>בדוק נתוני הזנה</v>
      </c>
      <c r="X51" s="51">
        <v>1</v>
      </c>
      <c r="Y51" s="51" t="str">
        <f t="shared" si="5"/>
        <v>בדוק נתוני הזנה</v>
      </c>
      <c r="Z51" s="1">
        <f t="shared" si="11"/>
        <v>1</v>
      </c>
      <c r="AA51" s="1">
        <f t="shared" si="12"/>
        <v>0</v>
      </c>
      <c r="AB51" s="382">
        <f t="shared" si="13"/>
        <v>0</v>
      </c>
      <c r="AC51" s="382">
        <f t="shared" si="13"/>
        <v>1</v>
      </c>
      <c r="AD51" s="1">
        <f t="shared" si="15"/>
        <v>1</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f t="shared" si="8"/>
        <v>22</v>
      </c>
      <c r="C52" s="48"/>
      <c r="D52" s="48"/>
      <c r="E52" s="48"/>
      <c r="F52" s="46">
        <v>38</v>
      </c>
      <c r="G52" s="49">
        <v>23</v>
      </c>
      <c r="H52" s="358"/>
      <c r="I52" s="69"/>
      <c r="J52" s="51"/>
      <c r="K52" s="50"/>
      <c r="L52" s="341" t="str">
        <f t="shared" si="9"/>
        <v/>
      </c>
      <c r="M52" s="46"/>
      <c r="N52" s="274"/>
      <c r="O52" s="48"/>
      <c r="P52" s="274"/>
      <c r="Q52" s="51"/>
      <c r="R52" s="51"/>
      <c r="S52" s="51"/>
      <c r="T52" s="274"/>
      <c r="U52" s="50" t="str">
        <f t="shared" si="10"/>
        <v/>
      </c>
      <c r="V52" s="51">
        <v>1</v>
      </c>
      <c r="W52" s="51" t="str">
        <f t="shared" si="4"/>
        <v>בדוק נתוני הזנה</v>
      </c>
      <c r="X52" s="51">
        <v>1</v>
      </c>
      <c r="Y52" s="51" t="str">
        <f t="shared" si="5"/>
        <v>בדוק נתוני הזנה</v>
      </c>
      <c r="Z52" s="1">
        <f t="shared" si="11"/>
        <v>1</v>
      </c>
      <c r="AA52" s="1">
        <f t="shared" si="12"/>
        <v>0</v>
      </c>
      <c r="AB52" s="382">
        <f t="shared" si="13"/>
        <v>0</v>
      </c>
      <c r="AC52" s="382">
        <f t="shared" si="13"/>
        <v>1</v>
      </c>
      <c r="AD52" s="1">
        <f t="shared" si="15"/>
        <v>1</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f t="shared" si="8"/>
        <v>23</v>
      </c>
      <c r="C53" s="48"/>
      <c r="D53" s="48"/>
      <c r="E53" s="48"/>
      <c r="F53" s="46">
        <v>39</v>
      </c>
      <c r="G53" s="49">
        <v>23</v>
      </c>
      <c r="H53" s="358"/>
      <c r="I53" s="69"/>
      <c r="J53" s="51"/>
      <c r="K53" s="50"/>
      <c r="L53" s="341" t="str">
        <f t="shared" si="9"/>
        <v/>
      </c>
      <c r="M53" s="46"/>
      <c r="N53" s="274"/>
      <c r="O53" s="48"/>
      <c r="P53" s="274"/>
      <c r="Q53" s="51"/>
      <c r="R53" s="51"/>
      <c r="S53" s="51"/>
      <c r="T53" s="274"/>
      <c r="U53" s="50" t="str">
        <f t="shared" si="10"/>
        <v/>
      </c>
      <c r="V53" s="51">
        <v>1</v>
      </c>
      <c r="W53" s="51" t="str">
        <f t="shared" si="4"/>
        <v>בדוק נתוני הזנה</v>
      </c>
      <c r="X53" s="51">
        <v>1</v>
      </c>
      <c r="Y53" s="51" t="str">
        <f t="shared" si="5"/>
        <v>בדוק נתוני הזנה</v>
      </c>
      <c r="Z53" s="1">
        <f t="shared" si="11"/>
        <v>1</v>
      </c>
      <c r="AA53" s="1">
        <f t="shared" si="12"/>
        <v>0</v>
      </c>
      <c r="AB53" s="382">
        <f t="shared" si="13"/>
        <v>0</v>
      </c>
      <c r="AC53" s="382">
        <f t="shared" si="13"/>
        <v>1</v>
      </c>
      <c r="AD53" s="1">
        <f t="shared" si="15"/>
        <v>1</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f t="shared" si="8"/>
        <v>24</v>
      </c>
      <c r="C54" s="48"/>
      <c r="D54" s="48"/>
      <c r="E54" s="48"/>
      <c r="F54" s="46">
        <v>40</v>
      </c>
      <c r="G54" s="49">
        <v>23</v>
      </c>
      <c r="H54" s="358"/>
      <c r="I54" s="69"/>
      <c r="J54" s="51"/>
      <c r="K54" s="50"/>
      <c r="L54" s="341" t="str">
        <f t="shared" si="9"/>
        <v/>
      </c>
      <c r="M54" s="46"/>
      <c r="N54" s="274"/>
      <c r="O54" s="48"/>
      <c r="P54" s="274"/>
      <c r="Q54" s="51"/>
      <c r="R54" s="51"/>
      <c r="S54" s="51"/>
      <c r="T54" s="274"/>
      <c r="U54" s="50" t="str">
        <f t="shared" si="10"/>
        <v/>
      </c>
      <c r="V54" s="51">
        <v>1</v>
      </c>
      <c r="W54" s="51" t="str">
        <f t="shared" si="4"/>
        <v>בדוק נתוני הזנה</v>
      </c>
      <c r="X54" s="51">
        <v>1</v>
      </c>
      <c r="Y54" s="51" t="str">
        <f t="shared" si="5"/>
        <v>בדוק נתוני הזנה</v>
      </c>
      <c r="Z54" s="1">
        <f t="shared" si="11"/>
        <v>1</v>
      </c>
      <c r="AA54" s="1">
        <f t="shared" si="12"/>
        <v>0</v>
      </c>
      <c r="AB54" s="382">
        <f t="shared" si="13"/>
        <v>0</v>
      </c>
      <c r="AC54" s="382">
        <f t="shared" si="13"/>
        <v>1</v>
      </c>
      <c r="AD54" s="1">
        <f t="shared" si="15"/>
        <v>1</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f t="shared" si="8"/>
        <v>25</v>
      </c>
      <c r="C55" s="48"/>
      <c r="D55" s="48"/>
      <c r="E55" s="48"/>
      <c r="F55" s="46">
        <v>41</v>
      </c>
      <c r="G55" s="49">
        <v>23</v>
      </c>
      <c r="H55" s="358"/>
      <c r="I55" s="69"/>
      <c r="J55" s="51"/>
      <c r="K55" s="50"/>
      <c r="L55" s="341" t="str">
        <f t="shared" si="9"/>
        <v/>
      </c>
      <c r="M55" s="46"/>
      <c r="N55" s="274"/>
      <c r="O55" s="48"/>
      <c r="P55" s="274"/>
      <c r="Q55" s="51"/>
      <c r="R55" s="51"/>
      <c r="S55" s="51"/>
      <c r="T55" s="274"/>
      <c r="U55" s="50" t="str">
        <f t="shared" si="10"/>
        <v/>
      </c>
      <c r="V55" s="51">
        <v>1</v>
      </c>
      <c r="W55" s="51" t="str">
        <f t="shared" si="4"/>
        <v>בדוק נתוני הזנה</v>
      </c>
      <c r="X55" s="51">
        <v>1</v>
      </c>
      <c r="Y55" s="51" t="str">
        <f t="shared" si="5"/>
        <v>בדוק נתוני הזנה</v>
      </c>
      <c r="Z55" s="1">
        <f t="shared" si="11"/>
        <v>1</v>
      </c>
      <c r="AA55" s="1">
        <f t="shared" si="12"/>
        <v>0</v>
      </c>
      <c r="AB55" s="382">
        <f t="shared" si="13"/>
        <v>0</v>
      </c>
      <c r="AC55" s="382">
        <f t="shared" si="13"/>
        <v>1</v>
      </c>
      <c r="AD55" s="1">
        <f t="shared" si="15"/>
        <v>1</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B89:BJ117"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A230" si="22">IF($M90="","",BA$30)</f>
        <v/>
      </c>
      <c r="BB90" s="1" t="str">
        <f t="shared" si="21"/>
        <v/>
      </c>
      <c r="BC90" s="1" t="str">
        <f t="shared" si="21"/>
        <v/>
      </c>
      <c r="BD90" s="1" t="str">
        <f t="shared" si="21"/>
        <v/>
      </c>
      <c r="BE90" s="1" t="str">
        <f t="shared" si="21"/>
        <v/>
      </c>
      <c r="BF90" s="1" t="str">
        <f t="shared" si="21"/>
        <v/>
      </c>
      <c r="BG90" s="1" t="str">
        <f t="shared" si="21"/>
        <v/>
      </c>
      <c r="BH90" s="1" t="str">
        <f t="shared" si="21"/>
        <v/>
      </c>
      <c r="BI90" s="1" t="str">
        <f t="shared" si="21"/>
        <v/>
      </c>
      <c r="BJ90" s="1" t="str">
        <f t="shared" si="21"/>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1"/>
        <v/>
      </c>
      <c r="BC91" s="1" t="str">
        <f t="shared" si="21"/>
        <v/>
      </c>
      <c r="BD91" s="1" t="str">
        <f t="shared" si="21"/>
        <v/>
      </c>
      <c r="BE91" s="1" t="str">
        <f t="shared" si="21"/>
        <v/>
      </c>
      <c r="BF91" s="1" t="str">
        <f t="shared" si="21"/>
        <v/>
      </c>
      <c r="BG91" s="1" t="str">
        <f t="shared" si="21"/>
        <v/>
      </c>
      <c r="BH91" s="1" t="str">
        <f t="shared" si="21"/>
        <v/>
      </c>
      <c r="BI91" s="1" t="str">
        <f t="shared" si="21"/>
        <v/>
      </c>
      <c r="BJ91" s="1" t="str">
        <f t="shared" si="21"/>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1"/>
        <v/>
      </c>
      <c r="BC92" s="1" t="str">
        <f t="shared" si="21"/>
        <v/>
      </c>
      <c r="BD92" s="1" t="str">
        <f t="shared" si="21"/>
        <v/>
      </c>
      <c r="BE92" s="1" t="str">
        <f t="shared" si="21"/>
        <v/>
      </c>
      <c r="BF92" s="1" t="str">
        <f t="shared" si="21"/>
        <v/>
      </c>
      <c r="BG92" s="1" t="str">
        <f t="shared" si="21"/>
        <v/>
      </c>
      <c r="BH92" s="1" t="str">
        <f t="shared" si="21"/>
        <v/>
      </c>
      <c r="BI92" s="1" t="str">
        <f t="shared" si="21"/>
        <v/>
      </c>
      <c r="BJ92" s="1" t="str">
        <f t="shared" si="21"/>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1"/>
        <v/>
      </c>
      <c r="BC93" s="1" t="str">
        <f t="shared" si="21"/>
        <v/>
      </c>
      <c r="BD93" s="1" t="str">
        <f t="shared" si="21"/>
        <v/>
      </c>
      <c r="BE93" s="1" t="str">
        <f t="shared" si="21"/>
        <v/>
      </c>
      <c r="BF93" s="1" t="str">
        <f t="shared" si="21"/>
        <v/>
      </c>
      <c r="BG93" s="1" t="str">
        <f t="shared" si="21"/>
        <v/>
      </c>
      <c r="BH93" s="1" t="str">
        <f t="shared" si="21"/>
        <v/>
      </c>
      <c r="BI93" s="1" t="str">
        <f t="shared" si="21"/>
        <v/>
      </c>
      <c r="BJ93" s="1" t="str">
        <f t="shared" si="21"/>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1"/>
        <v/>
      </c>
      <c r="BC94" s="1" t="str">
        <f t="shared" si="21"/>
        <v/>
      </c>
      <c r="BD94" s="1" t="str">
        <f t="shared" si="21"/>
        <v/>
      </c>
      <c r="BE94" s="1" t="str">
        <f t="shared" si="21"/>
        <v/>
      </c>
      <c r="BF94" s="1" t="str">
        <f t="shared" si="21"/>
        <v/>
      </c>
      <c r="BG94" s="1" t="str">
        <f t="shared" si="21"/>
        <v/>
      </c>
      <c r="BH94" s="1" t="str">
        <f t="shared" si="21"/>
        <v/>
      </c>
      <c r="BI94" s="1" t="str">
        <f t="shared" si="21"/>
        <v/>
      </c>
      <c r="BJ94" s="1" t="str">
        <f t="shared" si="21"/>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1"/>
        <v/>
      </c>
      <c r="BC95" s="1" t="str">
        <f t="shared" si="21"/>
        <v/>
      </c>
      <c r="BD95" s="1" t="str">
        <f t="shared" si="21"/>
        <v/>
      </c>
      <c r="BE95" s="1" t="str">
        <f t="shared" si="21"/>
        <v/>
      </c>
      <c r="BF95" s="1" t="str">
        <f t="shared" si="21"/>
        <v/>
      </c>
      <c r="BG95" s="1" t="str">
        <f t="shared" si="21"/>
        <v/>
      </c>
      <c r="BH95" s="1" t="str">
        <f t="shared" si="21"/>
        <v/>
      </c>
      <c r="BI95" s="1" t="str">
        <f t="shared" si="21"/>
        <v/>
      </c>
      <c r="BJ95" s="1" t="str">
        <f t="shared" si="21"/>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3"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1"/>
        <v/>
      </c>
      <c r="BC96" s="1" t="str">
        <f t="shared" si="21"/>
        <v/>
      </c>
      <c r="BD96" s="1" t="str">
        <f t="shared" si="21"/>
        <v/>
      </c>
      <c r="BE96" s="1" t="str">
        <f t="shared" si="21"/>
        <v/>
      </c>
      <c r="BF96" s="1" t="str">
        <f t="shared" si="21"/>
        <v/>
      </c>
      <c r="BG96" s="1" t="str">
        <f t="shared" si="21"/>
        <v/>
      </c>
      <c r="BH96" s="1" t="str">
        <f t="shared" si="21"/>
        <v/>
      </c>
      <c r="BI96" s="1" t="str">
        <f t="shared" si="21"/>
        <v/>
      </c>
      <c r="BJ96" s="1" t="str">
        <f t="shared" si="21"/>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1"/>
        <v/>
      </c>
      <c r="BC97" s="1" t="str">
        <f t="shared" si="21"/>
        <v/>
      </c>
      <c r="BD97" s="1" t="str">
        <f t="shared" si="21"/>
        <v/>
      </c>
      <c r="BE97" s="1" t="str">
        <f t="shared" si="21"/>
        <v/>
      </c>
      <c r="BF97" s="1" t="str">
        <f t="shared" si="21"/>
        <v/>
      </c>
      <c r="BG97" s="1" t="str">
        <f t="shared" si="21"/>
        <v/>
      </c>
      <c r="BH97" s="1" t="str">
        <f t="shared" si="21"/>
        <v/>
      </c>
      <c r="BI97" s="1" t="str">
        <f t="shared" si="21"/>
        <v/>
      </c>
      <c r="BJ97" s="1" t="str">
        <f t="shared" si="21"/>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1"/>
        <v/>
      </c>
      <c r="BC98" s="1" t="str">
        <f t="shared" si="21"/>
        <v/>
      </c>
      <c r="BD98" s="1" t="str">
        <f t="shared" si="21"/>
        <v/>
      </c>
      <c r="BE98" s="1" t="str">
        <f t="shared" si="21"/>
        <v/>
      </c>
      <c r="BF98" s="1" t="str">
        <f t="shared" si="21"/>
        <v/>
      </c>
      <c r="BG98" s="1" t="str">
        <f t="shared" si="21"/>
        <v/>
      </c>
      <c r="BH98" s="1" t="str">
        <f t="shared" si="21"/>
        <v/>
      </c>
      <c r="BI98" s="1" t="str">
        <f t="shared" si="21"/>
        <v/>
      </c>
      <c r="BJ98" s="1" t="str">
        <f t="shared" si="21"/>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1"/>
        <v/>
      </c>
      <c r="BC99" s="1" t="str">
        <f t="shared" si="21"/>
        <v/>
      </c>
      <c r="BD99" s="1" t="str">
        <f t="shared" si="21"/>
        <v/>
      </c>
      <c r="BE99" s="1" t="str">
        <f t="shared" si="21"/>
        <v/>
      </c>
      <c r="BF99" s="1" t="str">
        <f t="shared" si="21"/>
        <v/>
      </c>
      <c r="BG99" s="1" t="str">
        <f t="shared" si="21"/>
        <v/>
      </c>
      <c r="BH99" s="1" t="str">
        <f t="shared" si="21"/>
        <v/>
      </c>
      <c r="BI99" s="1" t="str">
        <f t="shared" si="21"/>
        <v/>
      </c>
      <c r="BJ99" s="1" t="str">
        <f t="shared" si="21"/>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1"/>
        <v/>
      </c>
      <c r="BC100" s="1" t="str">
        <f t="shared" si="21"/>
        <v/>
      </c>
      <c r="BD100" s="1" t="str">
        <f t="shared" si="21"/>
        <v/>
      </c>
      <c r="BE100" s="1" t="str">
        <f t="shared" si="21"/>
        <v/>
      </c>
      <c r="BF100" s="1" t="str">
        <f t="shared" si="21"/>
        <v/>
      </c>
      <c r="BG100" s="1" t="str">
        <f t="shared" si="21"/>
        <v/>
      </c>
      <c r="BH100" s="1" t="str">
        <f t="shared" si="21"/>
        <v/>
      </c>
      <c r="BI100" s="1" t="str">
        <f t="shared" si="21"/>
        <v/>
      </c>
      <c r="BJ100" s="1" t="str">
        <f t="shared" si="21"/>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1"/>
        <v/>
      </c>
      <c r="BC101" s="1" t="str">
        <f t="shared" si="21"/>
        <v/>
      </c>
      <c r="BD101" s="1" t="str">
        <f t="shared" si="21"/>
        <v/>
      </c>
      <c r="BE101" s="1" t="str">
        <f t="shared" si="21"/>
        <v/>
      </c>
      <c r="BF101" s="1" t="str">
        <f t="shared" si="21"/>
        <v/>
      </c>
      <c r="BG101" s="1" t="str">
        <f t="shared" si="21"/>
        <v/>
      </c>
      <c r="BH101" s="1" t="str">
        <f t="shared" si="21"/>
        <v/>
      </c>
      <c r="BI101" s="1" t="str">
        <f t="shared" si="21"/>
        <v/>
      </c>
      <c r="BJ101" s="1" t="str">
        <f t="shared" si="21"/>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1"/>
        <v/>
      </c>
      <c r="BC102" s="1" t="str">
        <f t="shared" si="21"/>
        <v/>
      </c>
      <c r="BD102" s="1" t="str">
        <f t="shared" si="21"/>
        <v/>
      </c>
      <c r="BE102" s="1" t="str">
        <f t="shared" si="21"/>
        <v/>
      </c>
      <c r="BF102" s="1" t="str">
        <f t="shared" si="21"/>
        <v/>
      </c>
      <c r="BG102" s="1" t="str">
        <f t="shared" si="21"/>
        <v/>
      </c>
      <c r="BH102" s="1" t="str">
        <f t="shared" si="21"/>
        <v/>
      </c>
      <c r="BI102" s="1" t="str">
        <f t="shared" si="21"/>
        <v/>
      </c>
      <c r="BJ102" s="1" t="str">
        <f t="shared" si="21"/>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1"/>
        <v/>
      </c>
      <c r="BC103" s="1" t="str">
        <f t="shared" si="21"/>
        <v/>
      </c>
      <c r="BD103" s="1" t="str">
        <f t="shared" si="21"/>
        <v/>
      </c>
      <c r="BE103" s="1" t="str">
        <f t="shared" si="21"/>
        <v/>
      </c>
      <c r="BF103" s="1" t="str">
        <f t="shared" si="21"/>
        <v/>
      </c>
      <c r="BG103" s="1" t="str">
        <f t="shared" si="21"/>
        <v/>
      </c>
      <c r="BH103" s="1" t="str">
        <f t="shared" si="21"/>
        <v/>
      </c>
      <c r="BI103" s="1" t="str">
        <f t="shared" si="21"/>
        <v/>
      </c>
      <c r="BJ103" s="1" t="str">
        <f t="shared" si="21"/>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1"/>
        <v/>
      </c>
      <c r="BC104" s="1" t="str">
        <f t="shared" si="21"/>
        <v/>
      </c>
      <c r="BD104" s="1" t="str">
        <f t="shared" si="21"/>
        <v/>
      </c>
      <c r="BE104" s="1" t="str">
        <f t="shared" si="21"/>
        <v/>
      </c>
      <c r="BF104" s="1" t="str">
        <f t="shared" si="21"/>
        <v/>
      </c>
      <c r="BG104" s="1" t="str">
        <f t="shared" si="21"/>
        <v/>
      </c>
      <c r="BH104" s="1" t="str">
        <f t="shared" si="21"/>
        <v/>
      </c>
      <c r="BI104" s="1" t="str">
        <f t="shared" si="21"/>
        <v/>
      </c>
      <c r="BJ104" s="1" t="str">
        <f t="shared" si="21"/>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1"/>
        <v/>
      </c>
      <c r="BC105" s="1" t="str">
        <f t="shared" si="21"/>
        <v/>
      </c>
      <c r="BD105" s="1" t="str">
        <f t="shared" si="21"/>
        <v/>
      </c>
      <c r="BE105" s="1" t="str">
        <f t="shared" si="21"/>
        <v/>
      </c>
      <c r="BF105" s="1" t="str">
        <f t="shared" si="21"/>
        <v/>
      </c>
      <c r="BG105" s="1" t="str">
        <f t="shared" si="21"/>
        <v/>
      </c>
      <c r="BH105" s="1" t="str">
        <f t="shared" si="21"/>
        <v/>
      </c>
      <c r="BI105" s="1" t="str">
        <f t="shared" si="21"/>
        <v/>
      </c>
      <c r="BJ105" s="1" t="str">
        <f t="shared" si="21"/>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1"/>
        <v/>
      </c>
      <c r="BC106" s="1" t="str">
        <f t="shared" si="21"/>
        <v/>
      </c>
      <c r="BD106" s="1" t="str">
        <f t="shared" si="21"/>
        <v/>
      </c>
      <c r="BE106" s="1" t="str">
        <f t="shared" si="21"/>
        <v/>
      </c>
      <c r="BF106" s="1" t="str">
        <f t="shared" si="21"/>
        <v/>
      </c>
      <c r="BG106" s="1" t="str">
        <f t="shared" si="21"/>
        <v/>
      </c>
      <c r="BH106" s="1" t="str">
        <f t="shared" si="21"/>
        <v/>
      </c>
      <c r="BI106" s="1" t="str">
        <f t="shared" si="21"/>
        <v/>
      </c>
      <c r="BJ106" s="1" t="str">
        <f t="shared" si="21"/>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1"/>
        <v/>
      </c>
      <c r="BC107" s="1" t="str">
        <f t="shared" si="21"/>
        <v/>
      </c>
      <c r="BD107" s="1" t="str">
        <f t="shared" si="21"/>
        <v/>
      </c>
      <c r="BE107" s="1" t="str">
        <f t="shared" si="21"/>
        <v/>
      </c>
      <c r="BF107" s="1" t="str">
        <f t="shared" si="21"/>
        <v/>
      </c>
      <c r="BG107" s="1" t="str">
        <f t="shared" si="21"/>
        <v/>
      </c>
      <c r="BH107" s="1" t="str">
        <f t="shared" si="21"/>
        <v/>
      </c>
      <c r="BI107" s="1" t="str">
        <f t="shared" si="21"/>
        <v/>
      </c>
      <c r="BJ107" s="1" t="str">
        <f t="shared" si="21"/>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1"/>
        <v/>
      </c>
      <c r="BC108" s="1" t="str">
        <f t="shared" si="21"/>
        <v/>
      </c>
      <c r="BD108" s="1" t="str">
        <f t="shared" si="21"/>
        <v/>
      </c>
      <c r="BE108" s="1" t="str">
        <f t="shared" si="21"/>
        <v/>
      </c>
      <c r="BF108" s="1" t="str">
        <f t="shared" si="21"/>
        <v/>
      </c>
      <c r="BG108" s="1" t="str">
        <f t="shared" si="21"/>
        <v/>
      </c>
      <c r="BH108" s="1" t="str">
        <f t="shared" si="21"/>
        <v/>
      </c>
      <c r="BI108" s="1" t="str">
        <f t="shared" si="21"/>
        <v/>
      </c>
      <c r="BJ108" s="1" t="str">
        <f t="shared" si="21"/>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1"/>
        <v/>
      </c>
      <c r="BC109" s="1" t="str">
        <f t="shared" si="21"/>
        <v/>
      </c>
      <c r="BD109" s="1" t="str">
        <f t="shared" si="21"/>
        <v/>
      </c>
      <c r="BE109" s="1" t="str">
        <f t="shared" si="21"/>
        <v/>
      </c>
      <c r="BF109" s="1" t="str">
        <f t="shared" si="21"/>
        <v/>
      </c>
      <c r="BG109" s="1" t="str">
        <f t="shared" si="21"/>
        <v/>
      </c>
      <c r="BH109" s="1" t="str">
        <f t="shared" si="21"/>
        <v/>
      </c>
      <c r="BI109" s="1" t="str">
        <f t="shared" si="21"/>
        <v/>
      </c>
      <c r="BJ109" s="1" t="str">
        <f t="shared" si="21"/>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1"/>
        <v/>
      </c>
      <c r="BC110" s="1" t="str">
        <f t="shared" si="21"/>
        <v/>
      </c>
      <c r="BD110" s="1" t="str">
        <f t="shared" si="21"/>
        <v/>
      </c>
      <c r="BE110" s="1" t="str">
        <f t="shared" si="21"/>
        <v/>
      </c>
      <c r="BF110" s="1" t="str">
        <f t="shared" si="21"/>
        <v/>
      </c>
      <c r="BG110" s="1" t="str">
        <f t="shared" si="21"/>
        <v/>
      </c>
      <c r="BH110" s="1" t="str">
        <f t="shared" si="21"/>
        <v/>
      </c>
      <c r="BI110" s="1" t="str">
        <f t="shared" si="21"/>
        <v/>
      </c>
      <c r="BJ110" s="1" t="str">
        <f t="shared" si="21"/>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1"/>
        <v/>
      </c>
      <c r="BC111" s="1" t="str">
        <f t="shared" si="21"/>
        <v/>
      </c>
      <c r="BD111" s="1" t="str">
        <f t="shared" si="21"/>
        <v/>
      </c>
      <c r="BE111" s="1" t="str">
        <f t="shared" si="21"/>
        <v/>
      </c>
      <c r="BF111" s="1" t="str">
        <f t="shared" si="21"/>
        <v/>
      </c>
      <c r="BG111" s="1" t="str">
        <f t="shared" si="21"/>
        <v/>
      </c>
      <c r="BH111" s="1" t="str">
        <f t="shared" si="21"/>
        <v/>
      </c>
      <c r="BI111" s="1" t="str">
        <f t="shared" si="21"/>
        <v/>
      </c>
      <c r="BJ111" s="1" t="str">
        <f t="shared" si="21"/>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1"/>
        <v/>
      </c>
      <c r="BC112" s="1" t="str">
        <f t="shared" si="21"/>
        <v/>
      </c>
      <c r="BD112" s="1" t="str">
        <f t="shared" si="21"/>
        <v/>
      </c>
      <c r="BE112" s="1" t="str">
        <f t="shared" si="21"/>
        <v/>
      </c>
      <c r="BF112" s="1" t="str">
        <f t="shared" si="21"/>
        <v/>
      </c>
      <c r="BG112" s="1" t="str">
        <f t="shared" si="21"/>
        <v/>
      </c>
      <c r="BH112" s="1" t="str">
        <f t="shared" si="21"/>
        <v/>
      </c>
      <c r="BI112" s="1" t="str">
        <f t="shared" si="21"/>
        <v/>
      </c>
      <c r="BJ112" s="1" t="str">
        <f t="shared" si="21"/>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1"/>
        <v/>
      </c>
      <c r="BC113" s="1" t="str">
        <f t="shared" si="21"/>
        <v/>
      </c>
      <c r="BD113" s="1" t="str">
        <f t="shared" si="21"/>
        <v/>
      </c>
      <c r="BE113" s="1" t="str">
        <f t="shared" si="21"/>
        <v/>
      </c>
      <c r="BF113" s="1" t="str">
        <f t="shared" si="21"/>
        <v/>
      </c>
      <c r="BG113" s="1" t="str">
        <f t="shared" si="21"/>
        <v/>
      </c>
      <c r="BH113" s="1" t="str">
        <f t="shared" si="21"/>
        <v/>
      </c>
      <c r="BI113" s="1" t="str">
        <f t="shared" si="21"/>
        <v/>
      </c>
      <c r="BJ113" s="1" t="str">
        <f t="shared" si="21"/>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1"/>
        <v/>
      </c>
      <c r="BC114" s="1" t="str">
        <f t="shared" si="21"/>
        <v/>
      </c>
      <c r="BD114" s="1" t="str">
        <f t="shared" si="21"/>
        <v/>
      </c>
      <c r="BE114" s="1" t="str">
        <f t="shared" si="21"/>
        <v/>
      </c>
      <c r="BF114" s="1" t="str">
        <f t="shared" si="21"/>
        <v/>
      </c>
      <c r="BG114" s="1" t="str">
        <f t="shared" si="21"/>
        <v/>
      </c>
      <c r="BH114" s="1" t="str">
        <f t="shared" si="21"/>
        <v/>
      </c>
      <c r="BI114" s="1" t="str">
        <f t="shared" si="21"/>
        <v/>
      </c>
      <c r="BJ114" s="1" t="str">
        <f t="shared" si="21"/>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1"/>
        <v/>
      </c>
      <c r="BC115" s="1" t="str">
        <f t="shared" si="21"/>
        <v/>
      </c>
      <c r="BD115" s="1" t="str">
        <f t="shared" si="21"/>
        <v/>
      </c>
      <c r="BE115" s="1" t="str">
        <f t="shared" si="21"/>
        <v/>
      </c>
      <c r="BF115" s="1" t="str">
        <f t="shared" si="21"/>
        <v/>
      </c>
      <c r="BG115" s="1" t="str">
        <f t="shared" si="21"/>
        <v/>
      </c>
      <c r="BH115" s="1" t="str">
        <f t="shared" si="21"/>
        <v/>
      </c>
      <c r="BI115" s="1" t="str">
        <f t="shared" si="21"/>
        <v/>
      </c>
      <c r="BJ115" s="1" t="str">
        <f t="shared" si="21"/>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si="22"/>
        <v/>
      </c>
      <c r="BB116" s="1" t="str">
        <f t="shared" si="21"/>
        <v/>
      </c>
      <c r="BC116" s="1" t="str">
        <f t="shared" si="21"/>
        <v/>
      </c>
      <c r="BD116" s="1" t="str">
        <f t="shared" si="21"/>
        <v/>
      </c>
      <c r="BE116" s="1" t="str">
        <f t="shared" si="21"/>
        <v/>
      </c>
      <c r="BF116" s="1" t="str">
        <f t="shared" si="21"/>
        <v/>
      </c>
      <c r="BG116" s="1" t="str">
        <f t="shared" si="21"/>
        <v/>
      </c>
      <c r="BH116" s="1" t="str">
        <f t="shared" si="21"/>
        <v/>
      </c>
      <c r="BI116" s="1" t="str">
        <f t="shared" si="21"/>
        <v/>
      </c>
      <c r="BJ116" s="1" t="str">
        <f t="shared" si="21"/>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22"/>
        <v/>
      </c>
      <c r="BB117" s="1" t="str">
        <f t="shared" si="21"/>
        <v/>
      </c>
      <c r="BC117" s="1" t="str">
        <f t="shared" si="21"/>
        <v/>
      </c>
      <c r="BD117" s="1" t="str">
        <f t="shared" si="21"/>
        <v/>
      </c>
      <c r="BE117" s="1" t="str">
        <f t="shared" si="21"/>
        <v/>
      </c>
      <c r="BF117" s="1" t="str">
        <f t="shared" si="21"/>
        <v/>
      </c>
      <c r="BG117" s="1" t="str">
        <f t="shared" si="21"/>
        <v/>
      </c>
      <c r="BH117" s="1" t="str">
        <f t="shared" si="21"/>
        <v/>
      </c>
      <c r="BI117" s="1" t="str">
        <f t="shared" ref="BB117:BJ146" si="32">IF($M117="","",BI$30)</f>
        <v/>
      </c>
      <c r="BJ117" s="1" t="str">
        <f t="shared" si="32"/>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22"/>
        <v/>
      </c>
      <c r="BB118" s="1" t="str">
        <f t="shared" si="32"/>
        <v/>
      </c>
      <c r="BC118" s="1" t="str">
        <f t="shared" si="32"/>
        <v/>
      </c>
      <c r="BD118" s="1" t="str">
        <f t="shared" si="32"/>
        <v/>
      </c>
      <c r="BE118" s="1" t="str">
        <f t="shared" si="32"/>
        <v/>
      </c>
      <c r="BF118" s="1" t="str">
        <f t="shared" si="32"/>
        <v/>
      </c>
      <c r="BG118" s="1" t="str">
        <f t="shared" si="32"/>
        <v/>
      </c>
      <c r="BH118" s="1" t="str">
        <f t="shared" si="32"/>
        <v/>
      </c>
      <c r="BI118" s="1" t="str">
        <f t="shared" si="32"/>
        <v/>
      </c>
      <c r="BJ118" s="1" t="str">
        <f t="shared" si="32"/>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22"/>
        <v/>
      </c>
      <c r="BB119" s="1" t="str">
        <f t="shared" si="32"/>
        <v/>
      </c>
      <c r="BC119" s="1" t="str">
        <f t="shared" si="32"/>
        <v/>
      </c>
      <c r="BD119" s="1" t="str">
        <f t="shared" si="32"/>
        <v/>
      </c>
      <c r="BE119" s="1" t="str">
        <f t="shared" si="32"/>
        <v/>
      </c>
      <c r="BF119" s="1" t="str">
        <f t="shared" si="32"/>
        <v/>
      </c>
      <c r="BG119" s="1" t="str">
        <f t="shared" si="32"/>
        <v/>
      </c>
      <c r="BH119" s="1" t="str">
        <f t="shared" si="32"/>
        <v/>
      </c>
      <c r="BI119" s="1" t="str">
        <f t="shared" si="32"/>
        <v/>
      </c>
      <c r="BJ119" s="1" t="str">
        <f t="shared" si="32"/>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22"/>
        <v/>
      </c>
      <c r="BB120" s="1" t="str">
        <f t="shared" si="32"/>
        <v/>
      </c>
      <c r="BC120" s="1" t="str">
        <f t="shared" si="32"/>
        <v/>
      </c>
      <c r="BD120" s="1" t="str">
        <f t="shared" si="32"/>
        <v/>
      </c>
      <c r="BE120" s="1" t="str">
        <f t="shared" si="32"/>
        <v/>
      </c>
      <c r="BF120" s="1" t="str">
        <f t="shared" si="32"/>
        <v/>
      </c>
      <c r="BG120" s="1" t="str">
        <f t="shared" si="32"/>
        <v/>
      </c>
      <c r="BH120" s="1" t="str">
        <f t="shared" si="32"/>
        <v/>
      </c>
      <c r="BI120" s="1" t="str">
        <f t="shared" si="32"/>
        <v/>
      </c>
      <c r="BJ120" s="1" t="str">
        <f t="shared" si="32"/>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22"/>
        <v/>
      </c>
      <c r="BB121" s="1" t="str">
        <f t="shared" si="32"/>
        <v/>
      </c>
      <c r="BC121" s="1" t="str">
        <f t="shared" si="32"/>
        <v/>
      </c>
      <c r="BD121" s="1" t="str">
        <f t="shared" si="32"/>
        <v/>
      </c>
      <c r="BE121" s="1" t="str">
        <f t="shared" si="32"/>
        <v/>
      </c>
      <c r="BF121" s="1" t="str">
        <f t="shared" si="32"/>
        <v/>
      </c>
      <c r="BG121" s="1" t="str">
        <f t="shared" si="32"/>
        <v/>
      </c>
      <c r="BH121" s="1" t="str">
        <f t="shared" si="32"/>
        <v/>
      </c>
      <c r="BI121" s="1" t="str">
        <f t="shared" si="32"/>
        <v/>
      </c>
      <c r="BJ121" s="1" t="str">
        <f t="shared" si="32"/>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22"/>
        <v/>
      </c>
      <c r="BB122" s="1" t="str">
        <f t="shared" si="32"/>
        <v/>
      </c>
      <c r="BC122" s="1" t="str">
        <f t="shared" si="32"/>
        <v/>
      </c>
      <c r="BD122" s="1" t="str">
        <f t="shared" si="32"/>
        <v/>
      </c>
      <c r="BE122" s="1" t="str">
        <f t="shared" si="32"/>
        <v/>
      </c>
      <c r="BF122" s="1" t="str">
        <f t="shared" si="32"/>
        <v/>
      </c>
      <c r="BG122" s="1" t="str">
        <f t="shared" si="32"/>
        <v/>
      </c>
      <c r="BH122" s="1" t="str">
        <f t="shared" si="32"/>
        <v/>
      </c>
      <c r="BI122" s="1" t="str">
        <f t="shared" si="32"/>
        <v/>
      </c>
      <c r="BJ122" s="1" t="str">
        <f t="shared" si="32"/>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22"/>
        <v/>
      </c>
      <c r="BB123" s="1" t="str">
        <f t="shared" si="32"/>
        <v/>
      </c>
      <c r="BC123" s="1" t="str">
        <f t="shared" si="32"/>
        <v/>
      </c>
      <c r="BD123" s="1" t="str">
        <f t="shared" si="32"/>
        <v/>
      </c>
      <c r="BE123" s="1" t="str">
        <f t="shared" si="32"/>
        <v/>
      </c>
      <c r="BF123" s="1" t="str">
        <f t="shared" si="32"/>
        <v/>
      </c>
      <c r="BG123" s="1" t="str">
        <f t="shared" si="32"/>
        <v/>
      </c>
      <c r="BH123" s="1" t="str">
        <f t="shared" si="32"/>
        <v/>
      </c>
      <c r="BI123" s="1" t="str">
        <f t="shared" si="32"/>
        <v/>
      </c>
      <c r="BJ123" s="1" t="str">
        <f t="shared" si="32"/>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22"/>
        <v/>
      </c>
      <c r="BB124" s="1" t="str">
        <f t="shared" si="32"/>
        <v/>
      </c>
      <c r="BC124" s="1" t="str">
        <f t="shared" si="32"/>
        <v/>
      </c>
      <c r="BD124" s="1" t="str">
        <f t="shared" si="32"/>
        <v/>
      </c>
      <c r="BE124" s="1" t="str">
        <f t="shared" si="32"/>
        <v/>
      </c>
      <c r="BF124" s="1" t="str">
        <f t="shared" si="32"/>
        <v/>
      </c>
      <c r="BG124" s="1" t="str">
        <f t="shared" si="32"/>
        <v/>
      </c>
      <c r="BH124" s="1" t="str">
        <f t="shared" si="32"/>
        <v/>
      </c>
      <c r="BI124" s="1" t="str">
        <f t="shared" si="32"/>
        <v/>
      </c>
      <c r="BJ124" s="1" t="str">
        <f t="shared" si="32"/>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22"/>
        <v/>
      </c>
      <c r="BB125" s="1" t="str">
        <f t="shared" si="32"/>
        <v/>
      </c>
      <c r="BC125" s="1" t="str">
        <f t="shared" si="32"/>
        <v/>
      </c>
      <c r="BD125" s="1" t="str">
        <f t="shared" si="32"/>
        <v/>
      </c>
      <c r="BE125" s="1" t="str">
        <f t="shared" si="32"/>
        <v/>
      </c>
      <c r="BF125" s="1" t="str">
        <f t="shared" si="32"/>
        <v/>
      </c>
      <c r="BG125" s="1" t="str">
        <f t="shared" si="32"/>
        <v/>
      </c>
      <c r="BH125" s="1" t="str">
        <f t="shared" si="32"/>
        <v/>
      </c>
      <c r="BI125" s="1" t="str">
        <f t="shared" si="32"/>
        <v/>
      </c>
      <c r="BJ125" s="1" t="str">
        <f t="shared" si="32"/>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22"/>
        <v/>
      </c>
      <c r="BB126" s="1" t="str">
        <f t="shared" si="32"/>
        <v/>
      </c>
      <c r="BC126" s="1" t="str">
        <f t="shared" si="32"/>
        <v/>
      </c>
      <c r="BD126" s="1" t="str">
        <f t="shared" si="32"/>
        <v/>
      </c>
      <c r="BE126" s="1" t="str">
        <f t="shared" si="32"/>
        <v/>
      </c>
      <c r="BF126" s="1" t="str">
        <f t="shared" si="32"/>
        <v/>
      </c>
      <c r="BG126" s="1" t="str">
        <f t="shared" si="32"/>
        <v/>
      </c>
      <c r="BH126" s="1" t="str">
        <f t="shared" si="32"/>
        <v/>
      </c>
      <c r="BI126" s="1" t="str">
        <f t="shared" si="32"/>
        <v/>
      </c>
      <c r="BJ126" s="1" t="str">
        <f t="shared" si="32"/>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22"/>
        <v/>
      </c>
      <c r="BB127" s="1" t="str">
        <f t="shared" si="32"/>
        <v/>
      </c>
      <c r="BC127" s="1" t="str">
        <f t="shared" si="32"/>
        <v/>
      </c>
      <c r="BD127" s="1" t="str">
        <f t="shared" si="32"/>
        <v/>
      </c>
      <c r="BE127" s="1" t="str">
        <f t="shared" si="32"/>
        <v/>
      </c>
      <c r="BF127" s="1" t="str">
        <f t="shared" si="32"/>
        <v/>
      </c>
      <c r="BG127" s="1" t="str">
        <f t="shared" si="32"/>
        <v/>
      </c>
      <c r="BH127" s="1" t="str">
        <f t="shared" si="32"/>
        <v/>
      </c>
      <c r="BI127" s="1" t="str">
        <f t="shared" si="32"/>
        <v/>
      </c>
      <c r="BJ127" s="1" t="str">
        <f t="shared" si="32"/>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22"/>
        <v/>
      </c>
      <c r="BB128" s="1" t="str">
        <f t="shared" si="32"/>
        <v/>
      </c>
      <c r="BC128" s="1" t="str">
        <f t="shared" si="32"/>
        <v/>
      </c>
      <c r="BD128" s="1" t="str">
        <f t="shared" si="32"/>
        <v/>
      </c>
      <c r="BE128" s="1" t="str">
        <f t="shared" si="32"/>
        <v/>
      </c>
      <c r="BF128" s="1" t="str">
        <f t="shared" si="32"/>
        <v/>
      </c>
      <c r="BG128" s="1" t="str">
        <f t="shared" si="32"/>
        <v/>
      </c>
      <c r="BH128" s="1" t="str">
        <f t="shared" si="32"/>
        <v/>
      </c>
      <c r="BI128" s="1" t="str">
        <f t="shared" si="32"/>
        <v/>
      </c>
      <c r="BJ128" s="1" t="str">
        <f t="shared" si="32"/>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22"/>
        <v/>
      </c>
      <c r="BB129" s="1" t="str">
        <f t="shared" si="32"/>
        <v/>
      </c>
      <c r="BC129" s="1" t="str">
        <f t="shared" si="32"/>
        <v/>
      </c>
      <c r="BD129" s="1" t="str">
        <f t="shared" si="32"/>
        <v/>
      </c>
      <c r="BE129" s="1" t="str">
        <f t="shared" si="32"/>
        <v/>
      </c>
      <c r="BF129" s="1" t="str">
        <f t="shared" si="32"/>
        <v/>
      </c>
      <c r="BG129" s="1" t="str">
        <f t="shared" si="32"/>
        <v/>
      </c>
      <c r="BH129" s="1" t="str">
        <f t="shared" si="32"/>
        <v/>
      </c>
      <c r="BI129" s="1" t="str">
        <f t="shared" si="32"/>
        <v/>
      </c>
      <c r="BJ129" s="1" t="str">
        <f t="shared" si="32"/>
        <v/>
      </c>
    </row>
    <row r="130" spans="1:62" x14ac:dyDescent="0.2">
      <c r="A130" s="50"/>
      <c r="B130" s="50" t="str">
        <f t="shared" ref="B130:B193" si="33">IF(F130="","",ROW()-30)</f>
        <v/>
      </c>
      <c r="C130" s="48"/>
      <c r="D130" s="48"/>
      <c r="E130" s="48"/>
      <c r="F130" s="46"/>
      <c r="G130" s="49"/>
      <c r="H130" s="358"/>
      <c r="I130" s="69"/>
      <c r="J130" s="51"/>
      <c r="K130" s="50"/>
      <c r="L130" s="341" t="str">
        <f t="shared" ref="L130:L193" si="34">IF(M130="","",ROW()-30)</f>
        <v/>
      </c>
      <c r="M130" s="46"/>
      <c r="N130" s="274"/>
      <c r="O130" s="48"/>
      <c r="P130" s="274"/>
      <c r="Q130" s="51"/>
      <c r="R130" s="51"/>
      <c r="S130" s="51"/>
      <c r="T130" s="274"/>
      <c r="U130" s="50" t="str">
        <f t="shared" ref="U130:U193" si="35">IF(M130="","",IF(AA130=0,$AB$1,1))</f>
        <v/>
      </c>
      <c r="V130" s="51">
        <v>1</v>
      </c>
      <c r="W130" s="51" t="str">
        <f t="shared" ref="W130:W193" si="36">IF($F130="","",IF($Z130&lt;&gt;1,$AB$1,IFERROR(U130*V130,$AB$1)))</f>
        <v/>
      </c>
      <c r="X130" s="51">
        <v>1</v>
      </c>
      <c r="Y130" s="51" t="str">
        <f t="shared" ref="Y130:Y193" si="37">IF($F130="","",IF($Z130&lt;&gt;1,$AB$1,IFERROR(W130*X130,$AB$1)))</f>
        <v/>
      </c>
      <c r="Z130" s="1">
        <f t="shared" ref="Z130:Z193" si="38">IF(SUM(AD130:AH130)=COUNT(AD130:AH130),1,0)</f>
        <v>0</v>
      </c>
      <c r="AA130" s="1">
        <f t="shared" ref="AA130:AA193" si="39">IF(SUM(AJ130:AQ130)=COUNT(AJ130:AQ130),1,0)</f>
        <v>0</v>
      </c>
      <c r="AB130" s="382" t="str">
        <f t="shared" si="30"/>
        <v/>
      </c>
      <c r="AC130" s="382" t="str">
        <f t="shared" si="30"/>
        <v/>
      </c>
      <c r="AD130" s="1">
        <f t="shared" ref="AD130:AD193" si="40">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1">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2">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3">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4">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22"/>
        <v/>
      </c>
      <c r="BB130" s="1" t="str">
        <f t="shared" si="32"/>
        <v/>
      </c>
      <c r="BC130" s="1" t="str">
        <f t="shared" si="32"/>
        <v/>
      </c>
      <c r="BD130" s="1" t="str">
        <f t="shared" si="32"/>
        <v/>
      </c>
      <c r="BE130" s="1" t="str">
        <f t="shared" si="32"/>
        <v/>
      </c>
      <c r="BF130" s="1" t="str">
        <f t="shared" si="32"/>
        <v/>
      </c>
      <c r="BG130" s="1" t="str">
        <f t="shared" si="32"/>
        <v/>
      </c>
      <c r="BH130" s="1" t="str">
        <f t="shared" si="32"/>
        <v/>
      </c>
      <c r="BI130" s="1" t="str">
        <f t="shared" si="32"/>
        <v/>
      </c>
      <c r="BJ130" s="1" t="str">
        <f t="shared" si="32"/>
        <v/>
      </c>
    </row>
    <row r="131" spans="1:62" x14ac:dyDescent="0.2">
      <c r="A131" s="50"/>
      <c r="B131" s="50" t="str">
        <f t="shared" si="33"/>
        <v/>
      </c>
      <c r="C131" s="48"/>
      <c r="D131" s="48"/>
      <c r="E131" s="48"/>
      <c r="F131" s="46"/>
      <c r="G131" s="49"/>
      <c r="H131" s="358"/>
      <c r="I131" s="69"/>
      <c r="J131" s="51"/>
      <c r="K131" s="50"/>
      <c r="L131" s="341" t="str">
        <f t="shared" si="34"/>
        <v/>
      </c>
      <c r="M131" s="46"/>
      <c r="N131" s="274"/>
      <c r="O131" s="48"/>
      <c r="P131" s="274"/>
      <c r="Q131" s="51"/>
      <c r="R131" s="51"/>
      <c r="S131" s="51"/>
      <c r="T131" s="274"/>
      <c r="U131" s="50" t="str">
        <f t="shared" si="35"/>
        <v/>
      </c>
      <c r="V131" s="51">
        <v>1</v>
      </c>
      <c r="W131" s="51" t="str">
        <f t="shared" si="36"/>
        <v/>
      </c>
      <c r="X131" s="51">
        <v>1</v>
      </c>
      <c r="Y131" s="51" t="str">
        <f t="shared" si="37"/>
        <v/>
      </c>
      <c r="Z131" s="1">
        <f t="shared" si="38"/>
        <v>0</v>
      </c>
      <c r="AA131" s="1">
        <f t="shared" si="39"/>
        <v>0</v>
      </c>
      <c r="AB131" s="382" t="str">
        <f t="shared" si="30"/>
        <v/>
      </c>
      <c r="AC131" s="382" t="str">
        <f t="shared" si="30"/>
        <v/>
      </c>
      <c r="AD131" s="1">
        <f t="shared" si="40"/>
        <v>0</v>
      </c>
      <c r="AJ131" s="1">
        <f t="shared" si="41"/>
        <v>0</v>
      </c>
      <c r="AK131" s="1">
        <f t="shared" si="42"/>
        <v>0</v>
      </c>
      <c r="AL131" s="1">
        <f t="shared" si="43"/>
        <v>0</v>
      </c>
      <c r="AQ131" s="1">
        <f t="shared" si="44"/>
        <v>0</v>
      </c>
      <c r="BA131" s="1" t="str">
        <f t="shared" si="22"/>
        <v/>
      </c>
      <c r="BB131" s="1" t="str">
        <f t="shared" si="32"/>
        <v/>
      </c>
      <c r="BC131" s="1" t="str">
        <f t="shared" si="32"/>
        <v/>
      </c>
      <c r="BD131" s="1" t="str">
        <f t="shared" si="32"/>
        <v/>
      </c>
      <c r="BE131" s="1" t="str">
        <f t="shared" si="32"/>
        <v/>
      </c>
      <c r="BF131" s="1" t="str">
        <f t="shared" si="32"/>
        <v/>
      </c>
      <c r="BG131" s="1" t="str">
        <f t="shared" si="32"/>
        <v/>
      </c>
      <c r="BH131" s="1" t="str">
        <f t="shared" si="32"/>
        <v/>
      </c>
      <c r="BI131" s="1" t="str">
        <f t="shared" si="32"/>
        <v/>
      </c>
      <c r="BJ131" s="1" t="str">
        <f t="shared" si="32"/>
        <v/>
      </c>
    </row>
    <row r="132" spans="1:62" x14ac:dyDescent="0.2">
      <c r="A132" s="50"/>
      <c r="B132" s="50" t="str">
        <f t="shared" si="33"/>
        <v/>
      </c>
      <c r="C132" s="48"/>
      <c r="D132" s="48"/>
      <c r="E132" s="48"/>
      <c r="F132" s="46"/>
      <c r="G132" s="49"/>
      <c r="H132" s="358"/>
      <c r="I132" s="69"/>
      <c r="J132" s="51"/>
      <c r="K132" s="50"/>
      <c r="L132" s="341" t="str">
        <f t="shared" si="34"/>
        <v/>
      </c>
      <c r="M132" s="46"/>
      <c r="N132" s="274"/>
      <c r="O132" s="48"/>
      <c r="P132" s="274"/>
      <c r="Q132" s="51"/>
      <c r="R132" s="51"/>
      <c r="S132" s="51"/>
      <c r="T132" s="274"/>
      <c r="U132" s="50" t="str">
        <f t="shared" si="35"/>
        <v/>
      </c>
      <c r="V132" s="51">
        <v>1</v>
      </c>
      <c r="W132" s="51" t="str">
        <f t="shared" si="36"/>
        <v/>
      </c>
      <c r="X132" s="51">
        <v>1</v>
      </c>
      <c r="Y132" s="51" t="str">
        <f t="shared" si="37"/>
        <v/>
      </c>
      <c r="Z132" s="1">
        <f t="shared" si="38"/>
        <v>0</v>
      </c>
      <c r="AA132" s="1">
        <f t="shared" si="39"/>
        <v>0</v>
      </c>
      <c r="AB132" s="382" t="str">
        <f t="shared" si="30"/>
        <v/>
      </c>
      <c r="AC132" s="382" t="str">
        <f t="shared" si="30"/>
        <v/>
      </c>
      <c r="AD132" s="1">
        <f t="shared" si="40"/>
        <v>0</v>
      </c>
      <c r="AJ132" s="1">
        <f t="shared" si="41"/>
        <v>0</v>
      </c>
      <c r="AK132" s="1">
        <f t="shared" si="42"/>
        <v>0</v>
      </c>
      <c r="AL132" s="1">
        <f t="shared" si="43"/>
        <v>0</v>
      </c>
      <c r="AQ132" s="1">
        <f t="shared" si="44"/>
        <v>0</v>
      </c>
      <c r="BA132" s="1" t="str">
        <f t="shared" si="22"/>
        <v/>
      </c>
      <c r="BB132" s="1" t="str">
        <f t="shared" si="32"/>
        <v/>
      </c>
      <c r="BC132" s="1" t="str">
        <f t="shared" si="32"/>
        <v/>
      </c>
      <c r="BD132" s="1" t="str">
        <f t="shared" si="32"/>
        <v/>
      </c>
      <c r="BE132" s="1" t="str">
        <f t="shared" si="32"/>
        <v/>
      </c>
      <c r="BF132" s="1" t="str">
        <f t="shared" si="32"/>
        <v/>
      </c>
      <c r="BG132" s="1" t="str">
        <f t="shared" si="32"/>
        <v/>
      </c>
      <c r="BH132" s="1" t="str">
        <f t="shared" si="32"/>
        <v/>
      </c>
      <c r="BI132" s="1" t="str">
        <f t="shared" si="32"/>
        <v/>
      </c>
      <c r="BJ132" s="1" t="str">
        <f t="shared" si="32"/>
        <v/>
      </c>
    </row>
    <row r="133" spans="1:62" x14ac:dyDescent="0.2">
      <c r="A133" s="50"/>
      <c r="B133" s="50" t="str">
        <f t="shared" si="33"/>
        <v/>
      </c>
      <c r="C133" s="48"/>
      <c r="D133" s="48"/>
      <c r="E133" s="48"/>
      <c r="F133" s="46"/>
      <c r="G133" s="49"/>
      <c r="H133" s="358"/>
      <c r="I133" s="69"/>
      <c r="J133" s="51"/>
      <c r="K133" s="50"/>
      <c r="L133" s="341" t="str">
        <f t="shared" si="34"/>
        <v/>
      </c>
      <c r="M133" s="46"/>
      <c r="N133" s="274"/>
      <c r="O133" s="48"/>
      <c r="P133" s="274"/>
      <c r="Q133" s="51"/>
      <c r="R133" s="51"/>
      <c r="S133" s="51"/>
      <c r="T133" s="274"/>
      <c r="U133" s="50" t="str">
        <f t="shared" si="35"/>
        <v/>
      </c>
      <c r="V133" s="51">
        <v>1</v>
      </c>
      <c r="W133" s="51" t="str">
        <f t="shared" si="36"/>
        <v/>
      </c>
      <c r="X133" s="51">
        <v>1</v>
      </c>
      <c r="Y133" s="51" t="str">
        <f t="shared" si="37"/>
        <v/>
      </c>
      <c r="Z133" s="1">
        <f t="shared" si="38"/>
        <v>0</v>
      </c>
      <c r="AA133" s="1">
        <f t="shared" si="39"/>
        <v>0</v>
      </c>
      <c r="AB133" s="382" t="str">
        <f t="shared" si="30"/>
        <v/>
      </c>
      <c r="AC133" s="382" t="str">
        <f t="shared" si="30"/>
        <v/>
      </c>
      <c r="AD133" s="1">
        <f t="shared" si="40"/>
        <v>0</v>
      </c>
      <c r="AJ133" s="1">
        <f t="shared" si="41"/>
        <v>0</v>
      </c>
      <c r="AK133" s="1">
        <f t="shared" si="42"/>
        <v>0</v>
      </c>
      <c r="AL133" s="1">
        <f t="shared" si="43"/>
        <v>0</v>
      </c>
      <c r="AQ133" s="1">
        <f t="shared" si="44"/>
        <v>0</v>
      </c>
      <c r="BA133" s="1" t="str">
        <f t="shared" si="22"/>
        <v/>
      </c>
      <c r="BB133" s="1" t="str">
        <f t="shared" si="32"/>
        <v/>
      </c>
      <c r="BC133" s="1" t="str">
        <f t="shared" si="32"/>
        <v/>
      </c>
      <c r="BD133" s="1" t="str">
        <f t="shared" si="32"/>
        <v/>
      </c>
      <c r="BE133" s="1" t="str">
        <f t="shared" si="32"/>
        <v/>
      </c>
      <c r="BF133" s="1" t="str">
        <f t="shared" si="32"/>
        <v/>
      </c>
      <c r="BG133" s="1" t="str">
        <f t="shared" si="32"/>
        <v/>
      </c>
      <c r="BH133" s="1" t="str">
        <f t="shared" si="32"/>
        <v/>
      </c>
      <c r="BI133" s="1" t="str">
        <f t="shared" si="32"/>
        <v/>
      </c>
      <c r="BJ133" s="1" t="str">
        <f t="shared" si="32"/>
        <v/>
      </c>
    </row>
    <row r="134" spans="1:62" x14ac:dyDescent="0.2">
      <c r="A134" s="50"/>
      <c r="B134" s="50" t="str">
        <f t="shared" si="33"/>
        <v/>
      </c>
      <c r="C134" s="48"/>
      <c r="D134" s="48"/>
      <c r="E134" s="48"/>
      <c r="F134" s="46"/>
      <c r="G134" s="49"/>
      <c r="H134" s="358"/>
      <c r="I134" s="69"/>
      <c r="J134" s="51"/>
      <c r="K134" s="50"/>
      <c r="L134" s="341" t="str">
        <f t="shared" si="34"/>
        <v/>
      </c>
      <c r="M134" s="46"/>
      <c r="N134" s="274"/>
      <c r="O134" s="48"/>
      <c r="P134" s="274"/>
      <c r="Q134" s="51"/>
      <c r="R134" s="51"/>
      <c r="S134" s="51"/>
      <c r="T134" s="274"/>
      <c r="U134" s="50" t="str">
        <f t="shared" si="35"/>
        <v/>
      </c>
      <c r="V134" s="51">
        <v>1</v>
      </c>
      <c r="W134" s="51" t="str">
        <f t="shared" si="36"/>
        <v/>
      </c>
      <c r="X134" s="51">
        <v>1</v>
      </c>
      <c r="Y134" s="51" t="str">
        <f t="shared" si="37"/>
        <v/>
      </c>
      <c r="Z134" s="1">
        <f t="shared" si="38"/>
        <v>0</v>
      </c>
      <c r="AA134" s="1">
        <f t="shared" si="39"/>
        <v>0</v>
      </c>
      <c r="AB134" s="382" t="str">
        <f t="shared" si="30"/>
        <v/>
      </c>
      <c r="AC134" s="382" t="str">
        <f t="shared" si="30"/>
        <v/>
      </c>
      <c r="AD134" s="1">
        <f t="shared" si="40"/>
        <v>0</v>
      </c>
      <c r="AJ134" s="1">
        <f t="shared" si="41"/>
        <v>0</v>
      </c>
      <c r="AK134" s="1">
        <f t="shared" si="42"/>
        <v>0</v>
      </c>
      <c r="AL134" s="1">
        <f t="shared" si="43"/>
        <v>0</v>
      </c>
      <c r="AQ134" s="1">
        <f t="shared" si="44"/>
        <v>0</v>
      </c>
      <c r="BA134" s="1" t="str">
        <f t="shared" si="22"/>
        <v/>
      </c>
      <c r="BB134" s="1" t="str">
        <f t="shared" si="32"/>
        <v/>
      </c>
      <c r="BC134" s="1" t="str">
        <f t="shared" si="32"/>
        <v/>
      </c>
      <c r="BD134" s="1" t="str">
        <f t="shared" si="32"/>
        <v/>
      </c>
      <c r="BE134" s="1" t="str">
        <f t="shared" si="32"/>
        <v/>
      </c>
      <c r="BF134" s="1" t="str">
        <f t="shared" si="32"/>
        <v/>
      </c>
      <c r="BG134" s="1" t="str">
        <f t="shared" si="32"/>
        <v/>
      </c>
      <c r="BH134" s="1" t="str">
        <f t="shared" si="32"/>
        <v/>
      </c>
      <c r="BI134" s="1" t="str">
        <f t="shared" si="32"/>
        <v/>
      </c>
      <c r="BJ134" s="1" t="str">
        <f t="shared" si="32"/>
        <v/>
      </c>
    </row>
    <row r="135" spans="1:62" x14ac:dyDescent="0.2">
      <c r="A135" s="50"/>
      <c r="B135" s="50" t="str">
        <f t="shared" si="33"/>
        <v/>
      </c>
      <c r="C135" s="48"/>
      <c r="D135" s="48"/>
      <c r="E135" s="48"/>
      <c r="F135" s="46"/>
      <c r="G135" s="49"/>
      <c r="H135" s="358"/>
      <c r="I135" s="69"/>
      <c r="J135" s="51"/>
      <c r="K135" s="50"/>
      <c r="L135" s="341" t="str">
        <f t="shared" si="34"/>
        <v/>
      </c>
      <c r="M135" s="46"/>
      <c r="N135" s="274"/>
      <c r="O135" s="48"/>
      <c r="P135" s="274"/>
      <c r="Q135" s="51"/>
      <c r="R135" s="51"/>
      <c r="S135" s="51"/>
      <c r="T135" s="274"/>
      <c r="U135" s="50" t="str">
        <f t="shared" si="35"/>
        <v/>
      </c>
      <c r="V135" s="51">
        <v>1</v>
      </c>
      <c r="W135" s="51" t="str">
        <f t="shared" si="36"/>
        <v/>
      </c>
      <c r="X135" s="51">
        <v>1</v>
      </c>
      <c r="Y135" s="51" t="str">
        <f t="shared" si="37"/>
        <v/>
      </c>
      <c r="Z135" s="1">
        <f t="shared" si="38"/>
        <v>0</v>
      </c>
      <c r="AA135" s="1">
        <f t="shared" si="39"/>
        <v>0</v>
      </c>
      <c r="AB135" s="382" t="str">
        <f t="shared" si="30"/>
        <v/>
      </c>
      <c r="AC135" s="382" t="str">
        <f t="shared" si="30"/>
        <v/>
      </c>
      <c r="AD135" s="1">
        <f t="shared" si="40"/>
        <v>0</v>
      </c>
      <c r="AJ135" s="1">
        <f t="shared" si="41"/>
        <v>0</v>
      </c>
      <c r="AK135" s="1">
        <f t="shared" si="42"/>
        <v>0</v>
      </c>
      <c r="AL135" s="1">
        <f t="shared" si="43"/>
        <v>0</v>
      </c>
      <c r="AQ135" s="1">
        <f t="shared" si="44"/>
        <v>0</v>
      </c>
      <c r="BA135" s="1" t="str">
        <f t="shared" si="22"/>
        <v/>
      </c>
      <c r="BB135" s="1" t="str">
        <f t="shared" si="32"/>
        <v/>
      </c>
      <c r="BC135" s="1" t="str">
        <f t="shared" si="32"/>
        <v/>
      </c>
      <c r="BD135" s="1" t="str">
        <f t="shared" si="32"/>
        <v/>
      </c>
      <c r="BE135" s="1" t="str">
        <f t="shared" si="32"/>
        <v/>
      </c>
      <c r="BF135" s="1" t="str">
        <f t="shared" si="32"/>
        <v/>
      </c>
      <c r="BG135" s="1" t="str">
        <f t="shared" si="32"/>
        <v/>
      </c>
      <c r="BH135" s="1" t="str">
        <f t="shared" si="32"/>
        <v/>
      </c>
      <c r="BI135" s="1" t="str">
        <f t="shared" si="32"/>
        <v/>
      </c>
      <c r="BJ135" s="1" t="str">
        <f t="shared" si="32"/>
        <v/>
      </c>
    </row>
    <row r="136" spans="1:62" x14ac:dyDescent="0.2">
      <c r="A136" s="50"/>
      <c r="B136" s="50" t="str">
        <f t="shared" si="33"/>
        <v/>
      </c>
      <c r="C136" s="48"/>
      <c r="D136" s="48"/>
      <c r="E136" s="48"/>
      <c r="F136" s="46"/>
      <c r="G136" s="49"/>
      <c r="H136" s="358"/>
      <c r="I136" s="69"/>
      <c r="J136" s="51"/>
      <c r="K136" s="50"/>
      <c r="L136" s="341" t="str">
        <f t="shared" si="34"/>
        <v/>
      </c>
      <c r="M136" s="46"/>
      <c r="N136" s="274"/>
      <c r="O136" s="48"/>
      <c r="P136" s="274"/>
      <c r="Q136" s="51"/>
      <c r="R136" s="51"/>
      <c r="S136" s="51"/>
      <c r="T136" s="274"/>
      <c r="U136" s="50" t="str">
        <f t="shared" si="35"/>
        <v/>
      </c>
      <c r="V136" s="51">
        <v>1</v>
      </c>
      <c r="W136" s="51" t="str">
        <f t="shared" si="36"/>
        <v/>
      </c>
      <c r="X136" s="51">
        <v>1</v>
      </c>
      <c r="Y136" s="51" t="str">
        <f t="shared" si="37"/>
        <v/>
      </c>
      <c r="Z136" s="1">
        <f t="shared" si="38"/>
        <v>0</v>
      </c>
      <c r="AA136" s="1">
        <f t="shared" si="39"/>
        <v>0</v>
      </c>
      <c r="AB136" s="382" t="str">
        <f t="shared" si="30"/>
        <v/>
      </c>
      <c r="AC136" s="382" t="str">
        <f t="shared" si="30"/>
        <v/>
      </c>
      <c r="AD136" s="1">
        <f t="shared" si="40"/>
        <v>0</v>
      </c>
      <c r="AJ136" s="1">
        <f t="shared" si="41"/>
        <v>0</v>
      </c>
      <c r="AK136" s="1">
        <f t="shared" si="42"/>
        <v>0</v>
      </c>
      <c r="AL136" s="1">
        <f t="shared" si="43"/>
        <v>0</v>
      </c>
      <c r="AQ136" s="1">
        <f t="shared" si="44"/>
        <v>0</v>
      </c>
      <c r="BA136" s="1" t="str">
        <f t="shared" si="22"/>
        <v/>
      </c>
      <c r="BB136" s="1" t="str">
        <f t="shared" si="32"/>
        <v/>
      </c>
      <c r="BC136" s="1" t="str">
        <f t="shared" si="32"/>
        <v/>
      </c>
      <c r="BD136" s="1" t="str">
        <f t="shared" si="32"/>
        <v/>
      </c>
      <c r="BE136" s="1" t="str">
        <f t="shared" si="32"/>
        <v/>
      </c>
      <c r="BF136" s="1" t="str">
        <f t="shared" si="32"/>
        <v/>
      </c>
      <c r="BG136" s="1" t="str">
        <f t="shared" si="32"/>
        <v/>
      </c>
      <c r="BH136" s="1" t="str">
        <f t="shared" si="32"/>
        <v/>
      </c>
      <c r="BI136" s="1" t="str">
        <f t="shared" si="32"/>
        <v/>
      </c>
      <c r="BJ136" s="1" t="str">
        <f t="shared" si="32"/>
        <v/>
      </c>
    </row>
    <row r="137" spans="1:62" x14ac:dyDescent="0.2">
      <c r="A137" s="50"/>
      <c r="B137" s="50" t="str">
        <f t="shared" si="33"/>
        <v/>
      </c>
      <c r="C137" s="48"/>
      <c r="D137" s="48"/>
      <c r="E137" s="48"/>
      <c r="F137" s="46"/>
      <c r="G137" s="49"/>
      <c r="H137" s="358"/>
      <c r="I137" s="69"/>
      <c r="J137" s="51"/>
      <c r="K137" s="50"/>
      <c r="L137" s="341" t="str">
        <f t="shared" si="34"/>
        <v/>
      </c>
      <c r="M137" s="46"/>
      <c r="N137" s="274"/>
      <c r="O137" s="48"/>
      <c r="P137" s="274"/>
      <c r="Q137" s="51"/>
      <c r="R137" s="51"/>
      <c r="S137" s="51"/>
      <c r="T137" s="274"/>
      <c r="U137" s="50" t="str">
        <f t="shared" si="35"/>
        <v/>
      </c>
      <c r="V137" s="51">
        <v>1</v>
      </c>
      <c r="W137" s="51" t="str">
        <f t="shared" si="36"/>
        <v/>
      </c>
      <c r="X137" s="51">
        <v>1</v>
      </c>
      <c r="Y137" s="51" t="str">
        <f t="shared" si="37"/>
        <v/>
      </c>
      <c r="Z137" s="1">
        <f t="shared" si="38"/>
        <v>0</v>
      </c>
      <c r="AA137" s="1">
        <f t="shared" si="39"/>
        <v>0</v>
      </c>
      <c r="AB137" s="382" t="str">
        <f t="shared" si="30"/>
        <v/>
      </c>
      <c r="AC137" s="382" t="str">
        <f t="shared" si="30"/>
        <v/>
      </c>
      <c r="AD137" s="1">
        <f t="shared" si="40"/>
        <v>0</v>
      </c>
      <c r="AJ137" s="1">
        <f t="shared" si="41"/>
        <v>0</v>
      </c>
      <c r="AK137" s="1">
        <f t="shared" si="42"/>
        <v>0</v>
      </c>
      <c r="AL137" s="1">
        <f t="shared" si="43"/>
        <v>0</v>
      </c>
      <c r="AQ137" s="1">
        <f t="shared" si="44"/>
        <v>0</v>
      </c>
      <c r="BA137" s="1" t="str">
        <f t="shared" si="22"/>
        <v/>
      </c>
      <c r="BB137" s="1" t="str">
        <f t="shared" si="32"/>
        <v/>
      </c>
      <c r="BC137" s="1" t="str">
        <f t="shared" si="32"/>
        <v/>
      </c>
      <c r="BD137" s="1" t="str">
        <f t="shared" si="32"/>
        <v/>
      </c>
      <c r="BE137" s="1" t="str">
        <f t="shared" si="32"/>
        <v/>
      </c>
      <c r="BF137" s="1" t="str">
        <f t="shared" si="32"/>
        <v/>
      </c>
      <c r="BG137" s="1" t="str">
        <f t="shared" si="32"/>
        <v/>
      </c>
      <c r="BH137" s="1" t="str">
        <f t="shared" si="32"/>
        <v/>
      </c>
      <c r="BI137" s="1" t="str">
        <f t="shared" si="32"/>
        <v/>
      </c>
      <c r="BJ137" s="1" t="str">
        <f t="shared" si="32"/>
        <v/>
      </c>
    </row>
    <row r="138" spans="1:62" x14ac:dyDescent="0.2">
      <c r="A138" s="50"/>
      <c r="B138" s="50" t="str">
        <f t="shared" si="33"/>
        <v/>
      </c>
      <c r="C138" s="48"/>
      <c r="D138" s="48"/>
      <c r="E138" s="48"/>
      <c r="F138" s="46"/>
      <c r="G138" s="49"/>
      <c r="H138" s="358"/>
      <c r="I138" s="69"/>
      <c r="J138" s="51"/>
      <c r="K138" s="50"/>
      <c r="L138" s="341" t="str">
        <f t="shared" si="34"/>
        <v/>
      </c>
      <c r="M138" s="46"/>
      <c r="N138" s="274"/>
      <c r="O138" s="48"/>
      <c r="P138" s="274"/>
      <c r="Q138" s="51"/>
      <c r="R138" s="51"/>
      <c r="S138" s="51"/>
      <c r="T138" s="274"/>
      <c r="U138" s="50" t="str">
        <f t="shared" si="35"/>
        <v/>
      </c>
      <c r="V138" s="51">
        <v>1</v>
      </c>
      <c r="W138" s="51" t="str">
        <f t="shared" si="36"/>
        <v/>
      </c>
      <c r="X138" s="51">
        <v>1</v>
      </c>
      <c r="Y138" s="51" t="str">
        <f t="shared" si="37"/>
        <v/>
      </c>
      <c r="Z138" s="1">
        <f t="shared" si="38"/>
        <v>0</v>
      </c>
      <c r="AA138" s="1">
        <f t="shared" si="39"/>
        <v>0</v>
      </c>
      <c r="AB138" s="382" t="str">
        <f t="shared" si="30"/>
        <v/>
      </c>
      <c r="AC138" s="382" t="str">
        <f t="shared" si="30"/>
        <v/>
      </c>
      <c r="AD138" s="1">
        <f t="shared" si="40"/>
        <v>0</v>
      </c>
      <c r="AJ138" s="1">
        <f t="shared" si="41"/>
        <v>0</v>
      </c>
      <c r="AK138" s="1">
        <f t="shared" si="42"/>
        <v>0</v>
      </c>
      <c r="AL138" s="1">
        <f t="shared" si="43"/>
        <v>0</v>
      </c>
      <c r="AQ138" s="1">
        <f t="shared" si="44"/>
        <v>0</v>
      </c>
      <c r="BA138" s="1" t="str">
        <f t="shared" si="22"/>
        <v/>
      </c>
      <c r="BB138" s="1" t="str">
        <f t="shared" si="32"/>
        <v/>
      </c>
      <c r="BC138" s="1" t="str">
        <f t="shared" si="32"/>
        <v/>
      </c>
      <c r="BD138" s="1" t="str">
        <f t="shared" si="32"/>
        <v/>
      </c>
      <c r="BE138" s="1" t="str">
        <f t="shared" si="32"/>
        <v/>
      </c>
      <c r="BF138" s="1" t="str">
        <f t="shared" si="32"/>
        <v/>
      </c>
      <c r="BG138" s="1" t="str">
        <f t="shared" si="32"/>
        <v/>
      </c>
      <c r="BH138" s="1" t="str">
        <f t="shared" si="32"/>
        <v/>
      </c>
      <c r="BI138" s="1" t="str">
        <f t="shared" si="32"/>
        <v/>
      </c>
      <c r="BJ138" s="1" t="str">
        <f t="shared" si="32"/>
        <v/>
      </c>
    </row>
    <row r="139" spans="1:62" x14ac:dyDescent="0.2">
      <c r="A139" s="50"/>
      <c r="B139" s="50" t="str">
        <f t="shared" si="33"/>
        <v/>
      </c>
      <c r="C139" s="48"/>
      <c r="D139" s="48"/>
      <c r="E139" s="48"/>
      <c r="F139" s="46"/>
      <c r="G139" s="49"/>
      <c r="H139" s="358"/>
      <c r="I139" s="69"/>
      <c r="J139" s="51"/>
      <c r="K139" s="50"/>
      <c r="L139" s="341" t="str">
        <f t="shared" si="34"/>
        <v/>
      </c>
      <c r="M139" s="46"/>
      <c r="N139" s="274"/>
      <c r="O139" s="48"/>
      <c r="P139" s="274"/>
      <c r="Q139" s="51"/>
      <c r="R139" s="51"/>
      <c r="S139" s="51"/>
      <c r="T139" s="274"/>
      <c r="U139" s="50" t="str">
        <f t="shared" si="35"/>
        <v/>
      </c>
      <c r="V139" s="51">
        <v>1</v>
      </c>
      <c r="W139" s="51" t="str">
        <f t="shared" si="36"/>
        <v/>
      </c>
      <c r="X139" s="51">
        <v>1</v>
      </c>
      <c r="Y139" s="51" t="str">
        <f t="shared" si="37"/>
        <v/>
      </c>
      <c r="Z139" s="1">
        <f t="shared" si="38"/>
        <v>0</v>
      </c>
      <c r="AA139" s="1">
        <f t="shared" si="39"/>
        <v>0</v>
      </c>
      <c r="AB139" s="382" t="str">
        <f t="shared" si="30"/>
        <v/>
      </c>
      <c r="AC139" s="382" t="str">
        <f t="shared" si="30"/>
        <v/>
      </c>
      <c r="AD139" s="1">
        <f t="shared" si="40"/>
        <v>0</v>
      </c>
      <c r="AJ139" s="1">
        <f t="shared" si="41"/>
        <v>0</v>
      </c>
      <c r="AK139" s="1">
        <f t="shared" si="42"/>
        <v>0</v>
      </c>
      <c r="AL139" s="1">
        <f t="shared" si="43"/>
        <v>0</v>
      </c>
      <c r="AQ139" s="1">
        <f t="shared" si="44"/>
        <v>0</v>
      </c>
      <c r="BA139" s="1" t="str">
        <f t="shared" si="22"/>
        <v/>
      </c>
      <c r="BB139" s="1" t="str">
        <f t="shared" si="32"/>
        <v/>
      </c>
      <c r="BC139" s="1" t="str">
        <f t="shared" si="32"/>
        <v/>
      </c>
      <c r="BD139" s="1" t="str">
        <f t="shared" si="32"/>
        <v/>
      </c>
      <c r="BE139" s="1" t="str">
        <f t="shared" si="32"/>
        <v/>
      </c>
      <c r="BF139" s="1" t="str">
        <f t="shared" si="32"/>
        <v/>
      </c>
      <c r="BG139" s="1" t="str">
        <f t="shared" si="32"/>
        <v/>
      </c>
      <c r="BH139" s="1" t="str">
        <f t="shared" si="32"/>
        <v/>
      </c>
      <c r="BI139" s="1" t="str">
        <f t="shared" si="32"/>
        <v/>
      </c>
      <c r="BJ139" s="1" t="str">
        <f t="shared" si="32"/>
        <v/>
      </c>
    </row>
    <row r="140" spans="1:62" x14ac:dyDescent="0.2">
      <c r="A140" s="50"/>
      <c r="B140" s="50" t="str">
        <f t="shared" si="33"/>
        <v/>
      </c>
      <c r="C140" s="48"/>
      <c r="D140" s="48"/>
      <c r="E140" s="48"/>
      <c r="F140" s="46"/>
      <c r="G140" s="49"/>
      <c r="H140" s="358"/>
      <c r="I140" s="69"/>
      <c r="J140" s="51"/>
      <c r="K140" s="50"/>
      <c r="L140" s="341" t="str">
        <f t="shared" si="34"/>
        <v/>
      </c>
      <c r="M140" s="46"/>
      <c r="N140" s="274"/>
      <c r="O140" s="48"/>
      <c r="P140" s="274"/>
      <c r="Q140" s="51"/>
      <c r="R140" s="51"/>
      <c r="S140" s="51"/>
      <c r="T140" s="274"/>
      <c r="U140" s="50" t="str">
        <f t="shared" si="35"/>
        <v/>
      </c>
      <c r="V140" s="51">
        <v>1</v>
      </c>
      <c r="W140" s="51" t="str">
        <f t="shared" si="36"/>
        <v/>
      </c>
      <c r="X140" s="51">
        <v>1</v>
      </c>
      <c r="Y140" s="51" t="str">
        <f t="shared" si="37"/>
        <v/>
      </c>
      <c r="Z140" s="1">
        <f t="shared" si="38"/>
        <v>0</v>
      </c>
      <c r="AA140" s="1">
        <f t="shared" si="39"/>
        <v>0</v>
      </c>
      <c r="AB140" s="382" t="str">
        <f t="shared" si="30"/>
        <v/>
      </c>
      <c r="AC140" s="382" t="str">
        <f t="shared" si="30"/>
        <v/>
      </c>
      <c r="AD140" s="1">
        <f t="shared" si="40"/>
        <v>0</v>
      </c>
      <c r="AJ140" s="1">
        <f t="shared" si="41"/>
        <v>0</v>
      </c>
      <c r="AK140" s="1">
        <f t="shared" si="42"/>
        <v>0</v>
      </c>
      <c r="AL140" s="1">
        <f t="shared" si="43"/>
        <v>0</v>
      </c>
      <c r="AQ140" s="1">
        <f t="shared" si="44"/>
        <v>0</v>
      </c>
      <c r="BA140" s="1" t="str">
        <f t="shared" si="22"/>
        <v/>
      </c>
      <c r="BB140" s="1" t="str">
        <f t="shared" si="32"/>
        <v/>
      </c>
      <c r="BC140" s="1" t="str">
        <f t="shared" si="32"/>
        <v/>
      </c>
      <c r="BD140" s="1" t="str">
        <f t="shared" si="32"/>
        <v/>
      </c>
      <c r="BE140" s="1" t="str">
        <f t="shared" si="32"/>
        <v/>
      </c>
      <c r="BF140" s="1" t="str">
        <f t="shared" si="32"/>
        <v/>
      </c>
      <c r="BG140" s="1" t="str">
        <f t="shared" si="32"/>
        <v/>
      </c>
      <c r="BH140" s="1" t="str">
        <f t="shared" si="32"/>
        <v/>
      </c>
      <c r="BI140" s="1" t="str">
        <f t="shared" si="32"/>
        <v/>
      </c>
      <c r="BJ140" s="1" t="str">
        <f t="shared" si="32"/>
        <v/>
      </c>
    </row>
    <row r="141" spans="1:62" x14ac:dyDescent="0.2">
      <c r="A141" s="50"/>
      <c r="B141" s="50" t="str">
        <f t="shared" si="33"/>
        <v/>
      </c>
      <c r="C141" s="48"/>
      <c r="D141" s="48"/>
      <c r="E141" s="48"/>
      <c r="F141" s="46"/>
      <c r="G141" s="49"/>
      <c r="H141" s="358"/>
      <c r="I141" s="69"/>
      <c r="J141" s="51"/>
      <c r="K141" s="50"/>
      <c r="L141" s="341" t="str">
        <f t="shared" si="34"/>
        <v/>
      </c>
      <c r="M141" s="46"/>
      <c r="N141" s="274"/>
      <c r="O141" s="48"/>
      <c r="P141" s="274"/>
      <c r="Q141" s="51"/>
      <c r="R141" s="51"/>
      <c r="S141" s="51"/>
      <c r="T141" s="274"/>
      <c r="U141" s="50" t="str">
        <f t="shared" si="35"/>
        <v/>
      </c>
      <c r="V141" s="51">
        <v>1</v>
      </c>
      <c r="W141" s="51" t="str">
        <f t="shared" si="36"/>
        <v/>
      </c>
      <c r="X141" s="51">
        <v>1</v>
      </c>
      <c r="Y141" s="51" t="str">
        <f t="shared" si="37"/>
        <v/>
      </c>
      <c r="Z141" s="1">
        <f t="shared" si="38"/>
        <v>0</v>
      </c>
      <c r="AA141" s="1">
        <f t="shared" si="39"/>
        <v>0</v>
      </c>
      <c r="AB141" s="382" t="str">
        <f t="shared" si="30"/>
        <v/>
      </c>
      <c r="AC141" s="382" t="str">
        <f t="shared" si="30"/>
        <v/>
      </c>
      <c r="AD141" s="1">
        <f t="shared" si="40"/>
        <v>0</v>
      </c>
      <c r="AJ141" s="1">
        <f t="shared" si="41"/>
        <v>0</v>
      </c>
      <c r="AK141" s="1">
        <f t="shared" si="42"/>
        <v>0</v>
      </c>
      <c r="AL141" s="1">
        <f t="shared" si="43"/>
        <v>0</v>
      </c>
      <c r="AQ141" s="1">
        <f t="shared" si="44"/>
        <v>0</v>
      </c>
      <c r="BA141" s="1" t="str">
        <f t="shared" si="22"/>
        <v/>
      </c>
      <c r="BB141" s="1" t="str">
        <f t="shared" si="32"/>
        <v/>
      </c>
      <c r="BC141" s="1" t="str">
        <f t="shared" si="32"/>
        <v/>
      </c>
      <c r="BD141" s="1" t="str">
        <f t="shared" si="32"/>
        <v/>
      </c>
      <c r="BE141" s="1" t="str">
        <f t="shared" si="32"/>
        <v/>
      </c>
      <c r="BF141" s="1" t="str">
        <f t="shared" si="32"/>
        <v/>
      </c>
      <c r="BG141" s="1" t="str">
        <f t="shared" si="32"/>
        <v/>
      </c>
      <c r="BH141" s="1" t="str">
        <f t="shared" si="32"/>
        <v/>
      </c>
      <c r="BI141" s="1" t="str">
        <f t="shared" si="32"/>
        <v/>
      </c>
      <c r="BJ141" s="1" t="str">
        <f t="shared" si="32"/>
        <v/>
      </c>
    </row>
    <row r="142" spans="1:62" x14ac:dyDescent="0.2">
      <c r="A142" s="50"/>
      <c r="B142" s="50" t="str">
        <f t="shared" si="33"/>
        <v/>
      </c>
      <c r="C142" s="48"/>
      <c r="D142" s="48"/>
      <c r="E142" s="48"/>
      <c r="F142" s="46"/>
      <c r="G142" s="49"/>
      <c r="H142" s="358"/>
      <c r="I142" s="69"/>
      <c r="J142" s="51"/>
      <c r="K142" s="50"/>
      <c r="L142" s="341" t="str">
        <f t="shared" si="34"/>
        <v/>
      </c>
      <c r="M142" s="46"/>
      <c r="N142" s="274"/>
      <c r="O142" s="48"/>
      <c r="P142" s="274"/>
      <c r="Q142" s="51"/>
      <c r="R142" s="51"/>
      <c r="S142" s="51"/>
      <c r="T142" s="274"/>
      <c r="U142" s="50" t="str">
        <f t="shared" si="35"/>
        <v/>
      </c>
      <c r="V142" s="51">
        <v>1</v>
      </c>
      <c r="W142" s="51" t="str">
        <f t="shared" si="36"/>
        <v/>
      </c>
      <c r="X142" s="51">
        <v>1</v>
      </c>
      <c r="Y142" s="51" t="str">
        <f t="shared" si="37"/>
        <v/>
      </c>
      <c r="Z142" s="1">
        <f t="shared" si="38"/>
        <v>0</v>
      </c>
      <c r="AA142" s="1">
        <f t="shared" si="39"/>
        <v>0</v>
      </c>
      <c r="AB142" s="382" t="str">
        <f t="shared" si="30"/>
        <v/>
      </c>
      <c r="AC142" s="382" t="str">
        <f t="shared" si="30"/>
        <v/>
      </c>
      <c r="AD142" s="1">
        <f t="shared" si="40"/>
        <v>0</v>
      </c>
      <c r="AJ142" s="1">
        <f t="shared" si="41"/>
        <v>0</v>
      </c>
      <c r="AK142" s="1">
        <f t="shared" si="42"/>
        <v>0</v>
      </c>
      <c r="AL142" s="1">
        <f t="shared" si="43"/>
        <v>0</v>
      </c>
      <c r="AQ142" s="1">
        <f t="shared" si="44"/>
        <v>0</v>
      </c>
      <c r="BA142" s="1" t="str">
        <f t="shared" si="22"/>
        <v/>
      </c>
      <c r="BB142" s="1" t="str">
        <f t="shared" si="32"/>
        <v/>
      </c>
      <c r="BC142" s="1" t="str">
        <f t="shared" si="32"/>
        <v/>
      </c>
      <c r="BD142" s="1" t="str">
        <f t="shared" si="32"/>
        <v/>
      </c>
      <c r="BE142" s="1" t="str">
        <f t="shared" si="32"/>
        <v/>
      </c>
      <c r="BF142" s="1" t="str">
        <f t="shared" si="32"/>
        <v/>
      </c>
      <c r="BG142" s="1" t="str">
        <f t="shared" si="32"/>
        <v/>
      </c>
      <c r="BH142" s="1" t="str">
        <f t="shared" si="32"/>
        <v/>
      </c>
      <c r="BI142" s="1" t="str">
        <f t="shared" si="32"/>
        <v/>
      </c>
      <c r="BJ142" s="1" t="str">
        <f t="shared" si="32"/>
        <v/>
      </c>
    </row>
    <row r="143" spans="1:62" x14ac:dyDescent="0.2">
      <c r="A143" s="50"/>
      <c r="B143" s="50" t="str">
        <f t="shared" si="33"/>
        <v/>
      </c>
      <c r="C143" s="48"/>
      <c r="D143" s="48"/>
      <c r="E143" s="48"/>
      <c r="F143" s="46"/>
      <c r="G143" s="49"/>
      <c r="H143" s="358"/>
      <c r="I143" s="69"/>
      <c r="J143" s="51"/>
      <c r="K143" s="50"/>
      <c r="L143" s="341" t="str">
        <f t="shared" si="34"/>
        <v/>
      </c>
      <c r="M143" s="46"/>
      <c r="N143" s="274"/>
      <c r="O143" s="48"/>
      <c r="P143" s="274"/>
      <c r="Q143" s="51"/>
      <c r="R143" s="51"/>
      <c r="S143" s="51"/>
      <c r="T143" s="274"/>
      <c r="U143" s="50" t="str">
        <f t="shared" si="35"/>
        <v/>
      </c>
      <c r="V143" s="51">
        <v>1</v>
      </c>
      <c r="W143" s="51" t="str">
        <f t="shared" si="36"/>
        <v/>
      </c>
      <c r="X143" s="51">
        <v>1</v>
      </c>
      <c r="Y143" s="51" t="str">
        <f t="shared" si="37"/>
        <v/>
      </c>
      <c r="Z143" s="1">
        <f t="shared" si="38"/>
        <v>0</v>
      </c>
      <c r="AA143" s="1">
        <f t="shared" si="39"/>
        <v>0</v>
      </c>
      <c r="AB143" s="382" t="str">
        <f t="shared" si="30"/>
        <v/>
      </c>
      <c r="AC143" s="382" t="str">
        <f t="shared" si="30"/>
        <v/>
      </c>
      <c r="AD143" s="1">
        <f t="shared" si="40"/>
        <v>0</v>
      </c>
      <c r="AJ143" s="1">
        <f t="shared" si="41"/>
        <v>0</v>
      </c>
      <c r="AK143" s="1">
        <f t="shared" si="42"/>
        <v>0</v>
      </c>
      <c r="AL143" s="1">
        <f t="shared" si="43"/>
        <v>0</v>
      </c>
      <c r="AQ143" s="1">
        <f t="shared" si="44"/>
        <v>0</v>
      </c>
      <c r="BA143" s="1" t="str">
        <f t="shared" si="22"/>
        <v/>
      </c>
      <c r="BB143" s="1" t="str">
        <f t="shared" si="32"/>
        <v/>
      </c>
      <c r="BC143" s="1" t="str">
        <f t="shared" si="32"/>
        <v/>
      </c>
      <c r="BD143" s="1" t="str">
        <f t="shared" si="32"/>
        <v/>
      </c>
      <c r="BE143" s="1" t="str">
        <f t="shared" si="32"/>
        <v/>
      </c>
      <c r="BF143" s="1" t="str">
        <f t="shared" si="32"/>
        <v/>
      </c>
      <c r="BG143" s="1" t="str">
        <f t="shared" si="32"/>
        <v/>
      </c>
      <c r="BH143" s="1" t="str">
        <f t="shared" si="32"/>
        <v/>
      </c>
      <c r="BI143" s="1" t="str">
        <f t="shared" si="32"/>
        <v/>
      </c>
      <c r="BJ143" s="1" t="str">
        <f t="shared" si="32"/>
        <v/>
      </c>
    </row>
    <row r="144" spans="1:62" x14ac:dyDescent="0.2">
      <c r="A144" s="50"/>
      <c r="B144" s="50" t="str">
        <f t="shared" si="33"/>
        <v/>
      </c>
      <c r="C144" s="48"/>
      <c r="D144" s="48"/>
      <c r="E144" s="48"/>
      <c r="F144" s="46"/>
      <c r="G144" s="49"/>
      <c r="H144" s="358"/>
      <c r="I144" s="69"/>
      <c r="J144" s="51"/>
      <c r="K144" s="50"/>
      <c r="L144" s="341" t="str">
        <f t="shared" si="34"/>
        <v/>
      </c>
      <c r="M144" s="46"/>
      <c r="N144" s="274"/>
      <c r="O144" s="48"/>
      <c r="P144" s="274"/>
      <c r="Q144" s="51"/>
      <c r="R144" s="51"/>
      <c r="S144" s="51"/>
      <c r="T144" s="274"/>
      <c r="U144" s="50" t="str">
        <f t="shared" si="35"/>
        <v/>
      </c>
      <c r="V144" s="51">
        <v>1</v>
      </c>
      <c r="W144" s="51" t="str">
        <f t="shared" si="36"/>
        <v/>
      </c>
      <c r="X144" s="51">
        <v>1</v>
      </c>
      <c r="Y144" s="51" t="str">
        <f t="shared" si="37"/>
        <v/>
      </c>
      <c r="Z144" s="1">
        <f t="shared" si="38"/>
        <v>0</v>
      </c>
      <c r="AA144" s="1">
        <f t="shared" si="39"/>
        <v>0</v>
      </c>
      <c r="AB144" s="382" t="str">
        <f t="shared" si="30"/>
        <v/>
      </c>
      <c r="AC144" s="382" t="str">
        <f t="shared" si="30"/>
        <v/>
      </c>
      <c r="AD144" s="1">
        <f t="shared" si="40"/>
        <v>0</v>
      </c>
      <c r="AJ144" s="1">
        <f t="shared" si="41"/>
        <v>0</v>
      </c>
      <c r="AK144" s="1">
        <f t="shared" si="42"/>
        <v>0</v>
      </c>
      <c r="AL144" s="1">
        <f t="shared" si="43"/>
        <v>0</v>
      </c>
      <c r="AQ144" s="1">
        <f t="shared" si="44"/>
        <v>0</v>
      </c>
      <c r="BA144" s="1" t="str">
        <f t="shared" si="22"/>
        <v/>
      </c>
      <c r="BB144" s="1" t="str">
        <f t="shared" si="32"/>
        <v/>
      </c>
      <c r="BC144" s="1" t="str">
        <f t="shared" si="32"/>
        <v/>
      </c>
      <c r="BD144" s="1" t="str">
        <f t="shared" si="32"/>
        <v/>
      </c>
      <c r="BE144" s="1" t="str">
        <f t="shared" si="32"/>
        <v/>
      </c>
      <c r="BF144" s="1" t="str">
        <f t="shared" si="32"/>
        <v/>
      </c>
      <c r="BG144" s="1" t="str">
        <f t="shared" si="32"/>
        <v/>
      </c>
      <c r="BH144" s="1" t="str">
        <f t="shared" si="32"/>
        <v/>
      </c>
      <c r="BI144" s="1" t="str">
        <f t="shared" si="32"/>
        <v/>
      </c>
      <c r="BJ144" s="1" t="str">
        <f t="shared" si="32"/>
        <v/>
      </c>
    </row>
    <row r="145" spans="1:62" x14ac:dyDescent="0.2">
      <c r="A145" s="50"/>
      <c r="B145" s="50" t="str">
        <f t="shared" si="33"/>
        <v/>
      </c>
      <c r="C145" s="48"/>
      <c r="D145" s="48"/>
      <c r="E145" s="48"/>
      <c r="F145" s="46"/>
      <c r="G145" s="49"/>
      <c r="H145" s="358"/>
      <c r="I145" s="69"/>
      <c r="J145" s="51"/>
      <c r="K145" s="50"/>
      <c r="L145" s="341" t="str">
        <f t="shared" si="34"/>
        <v/>
      </c>
      <c r="M145" s="46"/>
      <c r="N145" s="274"/>
      <c r="O145" s="48"/>
      <c r="P145" s="274"/>
      <c r="Q145" s="51"/>
      <c r="R145" s="51"/>
      <c r="S145" s="51"/>
      <c r="T145" s="274"/>
      <c r="U145" s="50" t="str">
        <f t="shared" si="35"/>
        <v/>
      </c>
      <c r="V145" s="51">
        <v>1</v>
      </c>
      <c r="W145" s="51" t="str">
        <f t="shared" si="36"/>
        <v/>
      </c>
      <c r="X145" s="51">
        <v>1</v>
      </c>
      <c r="Y145" s="51" t="str">
        <f t="shared" si="37"/>
        <v/>
      </c>
      <c r="Z145" s="1">
        <f t="shared" si="38"/>
        <v>0</v>
      </c>
      <c r="AA145" s="1">
        <f t="shared" si="39"/>
        <v>0</v>
      </c>
      <c r="AB145" s="382" t="str">
        <f t="shared" si="30"/>
        <v/>
      </c>
      <c r="AC145" s="382" t="str">
        <f t="shared" si="30"/>
        <v/>
      </c>
      <c r="AD145" s="1">
        <f t="shared" si="40"/>
        <v>0</v>
      </c>
      <c r="AJ145" s="1">
        <f t="shared" si="41"/>
        <v>0</v>
      </c>
      <c r="AK145" s="1">
        <f t="shared" si="42"/>
        <v>0</v>
      </c>
      <c r="AL145" s="1">
        <f t="shared" si="43"/>
        <v>0</v>
      </c>
      <c r="AQ145" s="1">
        <f t="shared" si="44"/>
        <v>0</v>
      </c>
      <c r="BA145" s="1" t="str">
        <f t="shared" si="22"/>
        <v/>
      </c>
      <c r="BB145" s="1" t="str">
        <f t="shared" si="32"/>
        <v/>
      </c>
      <c r="BC145" s="1" t="str">
        <f t="shared" si="32"/>
        <v/>
      </c>
      <c r="BD145" s="1" t="str">
        <f t="shared" si="32"/>
        <v/>
      </c>
      <c r="BE145" s="1" t="str">
        <f t="shared" si="32"/>
        <v/>
      </c>
      <c r="BF145" s="1" t="str">
        <f t="shared" si="32"/>
        <v/>
      </c>
      <c r="BG145" s="1" t="str">
        <f t="shared" si="32"/>
        <v/>
      </c>
      <c r="BH145" s="1" t="str">
        <f t="shared" si="32"/>
        <v/>
      </c>
      <c r="BI145" s="1" t="str">
        <f t="shared" si="32"/>
        <v/>
      </c>
      <c r="BJ145" s="1" t="str">
        <f t="shared" si="32"/>
        <v/>
      </c>
    </row>
    <row r="146" spans="1:62" x14ac:dyDescent="0.2">
      <c r="A146" s="50"/>
      <c r="B146" s="50" t="str">
        <f t="shared" si="33"/>
        <v/>
      </c>
      <c r="C146" s="48"/>
      <c r="D146" s="48"/>
      <c r="E146" s="48"/>
      <c r="F146" s="46"/>
      <c r="G146" s="49"/>
      <c r="H146" s="358"/>
      <c r="I146" s="69"/>
      <c r="J146" s="51"/>
      <c r="K146" s="50"/>
      <c r="L146" s="341" t="str">
        <f t="shared" si="34"/>
        <v/>
      </c>
      <c r="M146" s="46"/>
      <c r="N146" s="274"/>
      <c r="O146" s="48"/>
      <c r="P146" s="274"/>
      <c r="Q146" s="51"/>
      <c r="R146" s="51"/>
      <c r="S146" s="51"/>
      <c r="T146" s="274"/>
      <c r="U146" s="50" t="str">
        <f t="shared" si="35"/>
        <v/>
      </c>
      <c r="V146" s="51">
        <v>1</v>
      </c>
      <c r="W146" s="51" t="str">
        <f t="shared" si="36"/>
        <v/>
      </c>
      <c r="X146" s="51">
        <v>1</v>
      </c>
      <c r="Y146" s="51" t="str">
        <f t="shared" si="37"/>
        <v/>
      </c>
      <c r="Z146" s="1">
        <f t="shared" si="38"/>
        <v>0</v>
      </c>
      <c r="AA146" s="1">
        <f t="shared" si="39"/>
        <v>0</v>
      </c>
      <c r="AB146" s="382" t="str">
        <f t="shared" si="30"/>
        <v/>
      </c>
      <c r="AC146" s="382" t="str">
        <f t="shared" si="30"/>
        <v/>
      </c>
      <c r="AD146" s="1">
        <f t="shared" si="40"/>
        <v>0</v>
      </c>
      <c r="AJ146" s="1">
        <f t="shared" si="41"/>
        <v>0</v>
      </c>
      <c r="AK146" s="1">
        <f t="shared" si="42"/>
        <v>0</v>
      </c>
      <c r="AL146" s="1">
        <f t="shared" si="43"/>
        <v>0</v>
      </c>
      <c r="AQ146" s="1">
        <f t="shared" si="44"/>
        <v>0</v>
      </c>
      <c r="BA146" s="1" t="str">
        <f t="shared" si="22"/>
        <v/>
      </c>
      <c r="BB146" s="1" t="str">
        <f t="shared" si="32"/>
        <v/>
      </c>
      <c r="BC146" s="1" t="str">
        <f t="shared" ref="BB146:BJ174" si="45">IF($M146="","",BC$30)</f>
        <v/>
      </c>
      <c r="BD146" s="1" t="str">
        <f t="shared" si="45"/>
        <v/>
      </c>
      <c r="BE146" s="1" t="str">
        <f t="shared" si="45"/>
        <v/>
      </c>
      <c r="BF146" s="1" t="str">
        <f t="shared" si="45"/>
        <v/>
      </c>
      <c r="BG146" s="1" t="str">
        <f t="shared" si="45"/>
        <v/>
      </c>
      <c r="BH146" s="1" t="str">
        <f t="shared" si="45"/>
        <v/>
      </c>
      <c r="BI146" s="1" t="str">
        <f t="shared" si="45"/>
        <v/>
      </c>
      <c r="BJ146" s="1" t="str">
        <f t="shared" si="45"/>
        <v/>
      </c>
    </row>
    <row r="147" spans="1:62" x14ac:dyDescent="0.2">
      <c r="A147" s="50"/>
      <c r="B147" s="50" t="str">
        <f t="shared" si="33"/>
        <v/>
      </c>
      <c r="C147" s="48"/>
      <c r="D147" s="48"/>
      <c r="E147" s="48"/>
      <c r="F147" s="46"/>
      <c r="G147" s="49"/>
      <c r="H147" s="358"/>
      <c r="I147" s="69"/>
      <c r="J147" s="51"/>
      <c r="K147" s="50"/>
      <c r="L147" s="341" t="str">
        <f t="shared" si="34"/>
        <v/>
      </c>
      <c r="M147" s="46"/>
      <c r="N147" s="274"/>
      <c r="O147" s="48"/>
      <c r="P147" s="274"/>
      <c r="Q147" s="51"/>
      <c r="R147" s="51"/>
      <c r="S147" s="51"/>
      <c r="T147" s="274"/>
      <c r="U147" s="50" t="str">
        <f t="shared" si="35"/>
        <v/>
      </c>
      <c r="V147" s="51">
        <v>1</v>
      </c>
      <c r="W147" s="51" t="str">
        <f t="shared" si="36"/>
        <v/>
      </c>
      <c r="X147" s="51">
        <v>1</v>
      </c>
      <c r="Y147" s="51" t="str">
        <f t="shared" si="37"/>
        <v/>
      </c>
      <c r="Z147" s="1">
        <f t="shared" si="38"/>
        <v>0</v>
      </c>
      <c r="AA147" s="1">
        <f t="shared" si="39"/>
        <v>0</v>
      </c>
      <c r="AB147" s="382" t="str">
        <f t="shared" si="30"/>
        <v/>
      </c>
      <c r="AC147" s="382" t="str">
        <f t="shared" si="30"/>
        <v/>
      </c>
      <c r="AD147" s="1">
        <f t="shared" si="40"/>
        <v>0</v>
      </c>
      <c r="AJ147" s="1">
        <f t="shared" si="41"/>
        <v>0</v>
      </c>
      <c r="AK147" s="1">
        <f t="shared" si="42"/>
        <v>0</v>
      </c>
      <c r="AL147" s="1">
        <f t="shared" si="43"/>
        <v>0</v>
      </c>
      <c r="AQ147" s="1">
        <f t="shared" si="44"/>
        <v>0</v>
      </c>
      <c r="BA147" s="1" t="str">
        <f t="shared" si="22"/>
        <v/>
      </c>
      <c r="BB147" s="1" t="str">
        <f t="shared" si="45"/>
        <v/>
      </c>
      <c r="BC147" s="1" t="str">
        <f t="shared" si="45"/>
        <v/>
      </c>
      <c r="BD147" s="1" t="str">
        <f t="shared" si="45"/>
        <v/>
      </c>
      <c r="BE147" s="1" t="str">
        <f t="shared" si="45"/>
        <v/>
      </c>
      <c r="BF147" s="1" t="str">
        <f t="shared" si="45"/>
        <v/>
      </c>
      <c r="BG147" s="1" t="str">
        <f t="shared" si="45"/>
        <v/>
      </c>
      <c r="BH147" s="1" t="str">
        <f t="shared" si="45"/>
        <v/>
      </c>
      <c r="BI147" s="1" t="str">
        <f t="shared" si="45"/>
        <v/>
      </c>
      <c r="BJ147" s="1" t="str">
        <f t="shared" si="45"/>
        <v/>
      </c>
    </row>
    <row r="148" spans="1:62" x14ac:dyDescent="0.2">
      <c r="A148" s="50"/>
      <c r="B148" s="50" t="str">
        <f t="shared" si="33"/>
        <v/>
      </c>
      <c r="C148" s="48"/>
      <c r="D148" s="48"/>
      <c r="E148" s="48"/>
      <c r="F148" s="46"/>
      <c r="G148" s="49"/>
      <c r="H148" s="358"/>
      <c r="I148" s="69"/>
      <c r="J148" s="51"/>
      <c r="K148" s="50"/>
      <c r="L148" s="341" t="str">
        <f t="shared" si="34"/>
        <v/>
      </c>
      <c r="M148" s="46"/>
      <c r="N148" s="274"/>
      <c r="O148" s="48"/>
      <c r="P148" s="274"/>
      <c r="Q148" s="51"/>
      <c r="R148" s="51"/>
      <c r="S148" s="51"/>
      <c r="T148" s="274"/>
      <c r="U148" s="50" t="str">
        <f t="shared" si="35"/>
        <v/>
      </c>
      <c r="V148" s="51">
        <v>1</v>
      </c>
      <c r="W148" s="51" t="str">
        <f t="shared" si="36"/>
        <v/>
      </c>
      <c r="X148" s="51">
        <v>1</v>
      </c>
      <c r="Y148" s="51" t="str">
        <f t="shared" si="37"/>
        <v/>
      </c>
      <c r="Z148" s="1">
        <f t="shared" si="38"/>
        <v>0</v>
      </c>
      <c r="AA148" s="1">
        <f t="shared" si="39"/>
        <v>0</v>
      </c>
      <c r="AB148" s="382" t="str">
        <f t="shared" si="30"/>
        <v/>
      </c>
      <c r="AC148" s="382" t="str">
        <f t="shared" si="30"/>
        <v/>
      </c>
      <c r="AD148" s="1">
        <f t="shared" si="40"/>
        <v>0</v>
      </c>
      <c r="AJ148" s="1">
        <f t="shared" si="41"/>
        <v>0</v>
      </c>
      <c r="AK148" s="1">
        <f t="shared" si="42"/>
        <v>0</v>
      </c>
      <c r="AL148" s="1">
        <f t="shared" si="43"/>
        <v>0</v>
      </c>
      <c r="AQ148" s="1">
        <f t="shared" si="44"/>
        <v>0</v>
      </c>
      <c r="BA148" s="1" t="str">
        <f t="shared" si="22"/>
        <v/>
      </c>
      <c r="BB148" s="1" t="str">
        <f t="shared" si="45"/>
        <v/>
      </c>
      <c r="BC148" s="1" t="str">
        <f t="shared" si="45"/>
        <v/>
      </c>
      <c r="BD148" s="1" t="str">
        <f t="shared" si="45"/>
        <v/>
      </c>
      <c r="BE148" s="1" t="str">
        <f t="shared" si="45"/>
        <v/>
      </c>
      <c r="BF148" s="1" t="str">
        <f t="shared" si="45"/>
        <v/>
      </c>
      <c r="BG148" s="1" t="str">
        <f t="shared" si="45"/>
        <v/>
      </c>
      <c r="BH148" s="1" t="str">
        <f t="shared" si="45"/>
        <v/>
      </c>
      <c r="BI148" s="1" t="str">
        <f t="shared" si="45"/>
        <v/>
      </c>
      <c r="BJ148" s="1" t="str">
        <f t="shared" si="45"/>
        <v/>
      </c>
    </row>
    <row r="149" spans="1:62" x14ac:dyDescent="0.2">
      <c r="A149" s="50"/>
      <c r="B149" s="50" t="str">
        <f t="shared" si="33"/>
        <v/>
      </c>
      <c r="C149" s="48"/>
      <c r="D149" s="48"/>
      <c r="E149" s="48"/>
      <c r="F149" s="46"/>
      <c r="G149" s="49"/>
      <c r="H149" s="358"/>
      <c r="I149" s="69"/>
      <c r="J149" s="51"/>
      <c r="K149" s="50"/>
      <c r="L149" s="341" t="str">
        <f t="shared" si="34"/>
        <v/>
      </c>
      <c r="M149" s="46"/>
      <c r="N149" s="274"/>
      <c r="O149" s="48"/>
      <c r="P149" s="274"/>
      <c r="Q149" s="51"/>
      <c r="R149" s="51"/>
      <c r="S149" s="51"/>
      <c r="T149" s="274"/>
      <c r="U149" s="50" t="str">
        <f t="shared" si="35"/>
        <v/>
      </c>
      <c r="V149" s="51">
        <v>1</v>
      </c>
      <c r="W149" s="51" t="str">
        <f t="shared" si="36"/>
        <v/>
      </c>
      <c r="X149" s="51">
        <v>1</v>
      </c>
      <c r="Y149" s="51" t="str">
        <f t="shared" si="37"/>
        <v/>
      </c>
      <c r="Z149" s="1">
        <f t="shared" si="38"/>
        <v>0</v>
      </c>
      <c r="AA149" s="1">
        <f t="shared" si="39"/>
        <v>0</v>
      </c>
      <c r="AB149" s="382" t="str">
        <f t="shared" si="30"/>
        <v/>
      </c>
      <c r="AC149" s="382" t="str">
        <f t="shared" si="30"/>
        <v/>
      </c>
      <c r="AD149" s="1">
        <f t="shared" si="40"/>
        <v>0</v>
      </c>
      <c r="AJ149" s="1">
        <f t="shared" si="41"/>
        <v>0</v>
      </c>
      <c r="AK149" s="1">
        <f t="shared" si="42"/>
        <v>0</v>
      </c>
      <c r="AL149" s="1">
        <f t="shared" si="43"/>
        <v>0</v>
      </c>
      <c r="AQ149" s="1">
        <f t="shared" si="44"/>
        <v>0</v>
      </c>
      <c r="BA149" s="1" t="str">
        <f t="shared" si="22"/>
        <v/>
      </c>
      <c r="BB149" s="1" t="str">
        <f t="shared" si="45"/>
        <v/>
      </c>
      <c r="BC149" s="1" t="str">
        <f t="shared" si="45"/>
        <v/>
      </c>
      <c r="BD149" s="1" t="str">
        <f t="shared" si="45"/>
        <v/>
      </c>
      <c r="BE149" s="1" t="str">
        <f t="shared" si="45"/>
        <v/>
      </c>
      <c r="BF149" s="1" t="str">
        <f t="shared" si="45"/>
        <v/>
      </c>
      <c r="BG149" s="1" t="str">
        <f t="shared" si="45"/>
        <v/>
      </c>
      <c r="BH149" s="1" t="str">
        <f t="shared" si="45"/>
        <v/>
      </c>
      <c r="BI149" s="1" t="str">
        <f t="shared" si="45"/>
        <v/>
      </c>
      <c r="BJ149" s="1" t="str">
        <f t="shared" si="45"/>
        <v/>
      </c>
    </row>
    <row r="150" spans="1:62" x14ac:dyDescent="0.2">
      <c r="A150" s="50"/>
      <c r="B150" s="50" t="str">
        <f t="shared" si="33"/>
        <v/>
      </c>
      <c r="C150" s="48"/>
      <c r="D150" s="48"/>
      <c r="E150" s="48"/>
      <c r="F150" s="46"/>
      <c r="G150" s="49"/>
      <c r="H150" s="358"/>
      <c r="I150" s="69"/>
      <c r="J150" s="51"/>
      <c r="K150" s="50"/>
      <c r="L150" s="341" t="str">
        <f t="shared" si="34"/>
        <v/>
      </c>
      <c r="M150" s="46"/>
      <c r="N150" s="274"/>
      <c r="O150" s="48"/>
      <c r="P150" s="274"/>
      <c r="Q150" s="51"/>
      <c r="R150" s="51"/>
      <c r="S150" s="51"/>
      <c r="T150" s="274"/>
      <c r="U150" s="50" t="str">
        <f t="shared" si="35"/>
        <v/>
      </c>
      <c r="V150" s="51">
        <v>1</v>
      </c>
      <c r="W150" s="51" t="str">
        <f t="shared" si="36"/>
        <v/>
      </c>
      <c r="X150" s="51">
        <v>1</v>
      </c>
      <c r="Y150" s="51" t="str">
        <f t="shared" si="37"/>
        <v/>
      </c>
      <c r="Z150" s="1">
        <f t="shared" si="38"/>
        <v>0</v>
      </c>
      <c r="AA150" s="1">
        <f t="shared" si="39"/>
        <v>0</v>
      </c>
      <c r="AB150" s="382" t="str">
        <f t="shared" si="30"/>
        <v/>
      </c>
      <c r="AC150" s="382" t="str">
        <f t="shared" si="30"/>
        <v/>
      </c>
      <c r="AD150" s="1">
        <f t="shared" si="40"/>
        <v>0</v>
      </c>
      <c r="AJ150" s="1">
        <f t="shared" si="41"/>
        <v>0</v>
      </c>
      <c r="AK150" s="1">
        <f t="shared" si="42"/>
        <v>0</v>
      </c>
      <c r="AL150" s="1">
        <f t="shared" si="43"/>
        <v>0</v>
      </c>
      <c r="AQ150" s="1">
        <f t="shared" si="44"/>
        <v>0</v>
      </c>
      <c r="BA150" s="1" t="str">
        <f t="shared" si="22"/>
        <v/>
      </c>
      <c r="BB150" s="1" t="str">
        <f t="shared" si="45"/>
        <v/>
      </c>
      <c r="BC150" s="1" t="str">
        <f t="shared" si="45"/>
        <v/>
      </c>
      <c r="BD150" s="1" t="str">
        <f t="shared" si="45"/>
        <v/>
      </c>
      <c r="BE150" s="1" t="str">
        <f t="shared" si="45"/>
        <v/>
      </c>
      <c r="BF150" s="1" t="str">
        <f t="shared" si="45"/>
        <v/>
      </c>
      <c r="BG150" s="1" t="str">
        <f t="shared" si="45"/>
        <v/>
      </c>
      <c r="BH150" s="1" t="str">
        <f t="shared" si="45"/>
        <v/>
      </c>
      <c r="BI150" s="1" t="str">
        <f t="shared" si="45"/>
        <v/>
      </c>
      <c r="BJ150" s="1" t="str">
        <f t="shared" si="45"/>
        <v/>
      </c>
    </row>
    <row r="151" spans="1:62" x14ac:dyDescent="0.2">
      <c r="A151" s="50"/>
      <c r="B151" s="50" t="str">
        <f t="shared" si="33"/>
        <v/>
      </c>
      <c r="C151" s="48"/>
      <c r="D151" s="48"/>
      <c r="E151" s="48"/>
      <c r="F151" s="46"/>
      <c r="G151" s="49"/>
      <c r="H151" s="358"/>
      <c r="I151" s="69"/>
      <c r="J151" s="51"/>
      <c r="K151" s="50"/>
      <c r="L151" s="341" t="str">
        <f t="shared" si="34"/>
        <v/>
      </c>
      <c r="M151" s="46"/>
      <c r="N151" s="274"/>
      <c r="O151" s="48"/>
      <c r="P151" s="274"/>
      <c r="Q151" s="51"/>
      <c r="R151" s="51"/>
      <c r="S151" s="51"/>
      <c r="T151" s="274"/>
      <c r="U151" s="50" t="str">
        <f t="shared" si="35"/>
        <v/>
      </c>
      <c r="V151" s="51">
        <v>1</v>
      </c>
      <c r="W151" s="51" t="str">
        <f t="shared" si="36"/>
        <v/>
      </c>
      <c r="X151" s="51">
        <v>1</v>
      </c>
      <c r="Y151" s="51" t="str">
        <f t="shared" si="37"/>
        <v/>
      </c>
      <c r="Z151" s="1">
        <f t="shared" si="38"/>
        <v>0</v>
      </c>
      <c r="AA151" s="1">
        <f t="shared" si="39"/>
        <v>0</v>
      </c>
      <c r="AB151" s="382" t="str">
        <f t="shared" si="30"/>
        <v/>
      </c>
      <c r="AC151" s="382" t="str">
        <f t="shared" si="30"/>
        <v/>
      </c>
      <c r="AD151" s="1">
        <f t="shared" si="40"/>
        <v>0</v>
      </c>
      <c r="AJ151" s="1">
        <f t="shared" si="41"/>
        <v>0</v>
      </c>
      <c r="AK151" s="1">
        <f t="shared" si="42"/>
        <v>0</v>
      </c>
      <c r="AL151" s="1">
        <f t="shared" si="43"/>
        <v>0</v>
      </c>
      <c r="AQ151" s="1">
        <f t="shared" si="44"/>
        <v>0</v>
      </c>
      <c r="BA151" s="1" t="str">
        <f t="shared" si="22"/>
        <v/>
      </c>
      <c r="BB151" s="1" t="str">
        <f t="shared" si="45"/>
        <v/>
      </c>
      <c r="BC151" s="1" t="str">
        <f t="shared" si="45"/>
        <v/>
      </c>
      <c r="BD151" s="1" t="str">
        <f t="shared" si="45"/>
        <v/>
      </c>
      <c r="BE151" s="1" t="str">
        <f t="shared" si="45"/>
        <v/>
      </c>
      <c r="BF151" s="1" t="str">
        <f t="shared" si="45"/>
        <v/>
      </c>
      <c r="BG151" s="1" t="str">
        <f t="shared" si="45"/>
        <v/>
      </c>
      <c r="BH151" s="1" t="str">
        <f t="shared" si="45"/>
        <v/>
      </c>
      <c r="BI151" s="1" t="str">
        <f t="shared" si="45"/>
        <v/>
      </c>
      <c r="BJ151" s="1" t="str">
        <f t="shared" si="45"/>
        <v/>
      </c>
    </row>
    <row r="152" spans="1:62" x14ac:dyDescent="0.2">
      <c r="A152" s="50"/>
      <c r="B152" s="50" t="str">
        <f t="shared" si="33"/>
        <v/>
      </c>
      <c r="C152" s="48"/>
      <c r="D152" s="48"/>
      <c r="E152" s="48"/>
      <c r="F152" s="46"/>
      <c r="G152" s="49"/>
      <c r="H152" s="358"/>
      <c r="I152" s="69"/>
      <c r="J152" s="51"/>
      <c r="K152" s="50"/>
      <c r="L152" s="341" t="str">
        <f t="shared" si="34"/>
        <v/>
      </c>
      <c r="M152" s="46"/>
      <c r="N152" s="274"/>
      <c r="O152" s="48"/>
      <c r="P152" s="274"/>
      <c r="Q152" s="51"/>
      <c r="R152" s="51"/>
      <c r="S152" s="51"/>
      <c r="T152" s="274"/>
      <c r="U152" s="50" t="str">
        <f t="shared" si="35"/>
        <v/>
      </c>
      <c r="V152" s="51">
        <v>1</v>
      </c>
      <c r="W152" s="51" t="str">
        <f t="shared" si="36"/>
        <v/>
      </c>
      <c r="X152" s="51">
        <v>1</v>
      </c>
      <c r="Y152" s="51" t="str">
        <f t="shared" si="37"/>
        <v/>
      </c>
      <c r="Z152" s="1">
        <f t="shared" si="38"/>
        <v>0</v>
      </c>
      <c r="AA152" s="1">
        <f t="shared" si="39"/>
        <v>0</v>
      </c>
      <c r="AB152" s="382" t="str">
        <f t="shared" si="30"/>
        <v/>
      </c>
      <c r="AC152" s="382" t="str">
        <f t="shared" si="30"/>
        <v/>
      </c>
      <c r="AD152" s="1">
        <f t="shared" si="40"/>
        <v>0</v>
      </c>
      <c r="AJ152" s="1">
        <f t="shared" si="41"/>
        <v>0</v>
      </c>
      <c r="AK152" s="1">
        <f t="shared" si="42"/>
        <v>0</v>
      </c>
      <c r="AL152" s="1">
        <f t="shared" si="43"/>
        <v>0</v>
      </c>
      <c r="AQ152" s="1">
        <f t="shared" si="44"/>
        <v>0</v>
      </c>
      <c r="BA152" s="1" t="str">
        <f t="shared" si="22"/>
        <v/>
      </c>
      <c r="BB152" s="1" t="str">
        <f t="shared" si="45"/>
        <v/>
      </c>
      <c r="BC152" s="1" t="str">
        <f t="shared" si="45"/>
        <v/>
      </c>
      <c r="BD152" s="1" t="str">
        <f t="shared" si="45"/>
        <v/>
      </c>
      <c r="BE152" s="1" t="str">
        <f t="shared" si="45"/>
        <v/>
      </c>
      <c r="BF152" s="1" t="str">
        <f t="shared" si="45"/>
        <v/>
      </c>
      <c r="BG152" s="1" t="str">
        <f t="shared" si="45"/>
        <v/>
      </c>
      <c r="BH152" s="1" t="str">
        <f t="shared" si="45"/>
        <v/>
      </c>
      <c r="BI152" s="1" t="str">
        <f t="shared" si="45"/>
        <v/>
      </c>
      <c r="BJ152" s="1" t="str">
        <f t="shared" si="45"/>
        <v/>
      </c>
    </row>
    <row r="153" spans="1:62" x14ac:dyDescent="0.2">
      <c r="A153" s="50"/>
      <c r="B153" s="50" t="str">
        <f t="shared" si="33"/>
        <v/>
      </c>
      <c r="C153" s="48"/>
      <c r="D153" s="48"/>
      <c r="E153" s="48"/>
      <c r="F153" s="46"/>
      <c r="G153" s="49"/>
      <c r="H153" s="358"/>
      <c r="I153" s="69"/>
      <c r="J153" s="51"/>
      <c r="K153" s="50"/>
      <c r="L153" s="341" t="str">
        <f t="shared" si="34"/>
        <v/>
      </c>
      <c r="M153" s="46"/>
      <c r="N153" s="274"/>
      <c r="O153" s="48"/>
      <c r="P153" s="274"/>
      <c r="Q153" s="51"/>
      <c r="R153" s="51"/>
      <c r="S153" s="51"/>
      <c r="T153" s="274"/>
      <c r="U153" s="50" t="str">
        <f t="shared" si="35"/>
        <v/>
      </c>
      <c r="V153" s="51">
        <v>1</v>
      </c>
      <c r="W153" s="51" t="str">
        <f t="shared" si="36"/>
        <v/>
      </c>
      <c r="X153" s="51">
        <v>1</v>
      </c>
      <c r="Y153" s="51" t="str">
        <f t="shared" si="37"/>
        <v/>
      </c>
      <c r="Z153" s="1">
        <f t="shared" si="38"/>
        <v>0</v>
      </c>
      <c r="AA153" s="1">
        <f t="shared" si="39"/>
        <v>0</v>
      </c>
      <c r="AB153" s="382" t="str">
        <f t="shared" si="30"/>
        <v/>
      </c>
      <c r="AC153" s="382" t="str">
        <f t="shared" si="30"/>
        <v/>
      </c>
      <c r="AD153" s="1">
        <f t="shared" si="40"/>
        <v>0</v>
      </c>
      <c r="AJ153" s="1">
        <f t="shared" si="41"/>
        <v>0</v>
      </c>
      <c r="AK153" s="1">
        <f t="shared" si="42"/>
        <v>0</v>
      </c>
      <c r="AL153" s="1">
        <f t="shared" si="43"/>
        <v>0</v>
      </c>
      <c r="AQ153" s="1">
        <f t="shared" si="44"/>
        <v>0</v>
      </c>
      <c r="BA153" s="1" t="str">
        <f t="shared" si="22"/>
        <v/>
      </c>
      <c r="BB153" s="1" t="str">
        <f t="shared" si="45"/>
        <v/>
      </c>
      <c r="BC153" s="1" t="str">
        <f t="shared" si="45"/>
        <v/>
      </c>
      <c r="BD153" s="1" t="str">
        <f t="shared" si="45"/>
        <v/>
      </c>
      <c r="BE153" s="1" t="str">
        <f t="shared" si="45"/>
        <v/>
      </c>
      <c r="BF153" s="1" t="str">
        <f t="shared" si="45"/>
        <v/>
      </c>
      <c r="BG153" s="1" t="str">
        <f t="shared" si="45"/>
        <v/>
      </c>
      <c r="BH153" s="1" t="str">
        <f t="shared" si="45"/>
        <v/>
      </c>
      <c r="BI153" s="1" t="str">
        <f t="shared" si="45"/>
        <v/>
      </c>
      <c r="BJ153" s="1" t="str">
        <f t="shared" si="45"/>
        <v/>
      </c>
    </row>
    <row r="154" spans="1:62" x14ac:dyDescent="0.2">
      <c r="A154" s="50"/>
      <c r="B154" s="50" t="str">
        <f t="shared" si="33"/>
        <v/>
      </c>
      <c r="C154" s="48"/>
      <c r="D154" s="48"/>
      <c r="E154" s="48"/>
      <c r="F154" s="46"/>
      <c r="G154" s="49"/>
      <c r="H154" s="358"/>
      <c r="I154" s="69"/>
      <c r="J154" s="51"/>
      <c r="K154" s="50"/>
      <c r="L154" s="341" t="str">
        <f t="shared" si="34"/>
        <v/>
      </c>
      <c r="M154" s="46"/>
      <c r="N154" s="274"/>
      <c r="O154" s="48"/>
      <c r="P154" s="274"/>
      <c r="Q154" s="51"/>
      <c r="R154" s="51"/>
      <c r="S154" s="51"/>
      <c r="T154" s="274"/>
      <c r="U154" s="50" t="str">
        <f t="shared" si="35"/>
        <v/>
      </c>
      <c r="V154" s="51">
        <v>1</v>
      </c>
      <c r="W154" s="51" t="str">
        <f t="shared" si="36"/>
        <v/>
      </c>
      <c r="X154" s="51">
        <v>1</v>
      </c>
      <c r="Y154" s="51" t="str">
        <f t="shared" si="37"/>
        <v/>
      </c>
      <c r="Z154" s="1">
        <f t="shared" si="38"/>
        <v>0</v>
      </c>
      <c r="AA154" s="1">
        <f t="shared" si="39"/>
        <v>0</v>
      </c>
      <c r="AB154" s="382" t="str">
        <f t="shared" si="30"/>
        <v/>
      </c>
      <c r="AC154" s="382" t="str">
        <f t="shared" si="30"/>
        <v/>
      </c>
      <c r="AD154" s="1">
        <f t="shared" si="40"/>
        <v>0</v>
      </c>
      <c r="AJ154" s="1">
        <f t="shared" si="41"/>
        <v>0</v>
      </c>
      <c r="AK154" s="1">
        <f t="shared" si="42"/>
        <v>0</v>
      </c>
      <c r="AL154" s="1">
        <f t="shared" si="43"/>
        <v>0</v>
      </c>
      <c r="AQ154" s="1">
        <f t="shared" si="44"/>
        <v>0</v>
      </c>
      <c r="BA154" s="1" t="str">
        <f t="shared" si="22"/>
        <v/>
      </c>
      <c r="BB154" s="1" t="str">
        <f t="shared" si="45"/>
        <v/>
      </c>
      <c r="BC154" s="1" t="str">
        <f t="shared" si="45"/>
        <v/>
      </c>
      <c r="BD154" s="1" t="str">
        <f t="shared" si="45"/>
        <v/>
      </c>
      <c r="BE154" s="1" t="str">
        <f t="shared" si="45"/>
        <v/>
      </c>
      <c r="BF154" s="1" t="str">
        <f t="shared" si="45"/>
        <v/>
      </c>
      <c r="BG154" s="1" t="str">
        <f t="shared" si="45"/>
        <v/>
      </c>
      <c r="BH154" s="1" t="str">
        <f t="shared" si="45"/>
        <v/>
      </c>
      <c r="BI154" s="1" t="str">
        <f t="shared" si="45"/>
        <v/>
      </c>
      <c r="BJ154" s="1" t="str">
        <f t="shared" si="45"/>
        <v/>
      </c>
    </row>
    <row r="155" spans="1:62" x14ac:dyDescent="0.2">
      <c r="A155" s="50"/>
      <c r="B155" s="50" t="str">
        <f t="shared" si="33"/>
        <v/>
      </c>
      <c r="C155" s="48"/>
      <c r="D155" s="48"/>
      <c r="E155" s="48"/>
      <c r="F155" s="46"/>
      <c r="G155" s="49"/>
      <c r="H155" s="358"/>
      <c r="I155" s="69"/>
      <c r="J155" s="51"/>
      <c r="K155" s="50"/>
      <c r="L155" s="341" t="str">
        <f t="shared" si="34"/>
        <v/>
      </c>
      <c r="M155" s="46"/>
      <c r="N155" s="274"/>
      <c r="O155" s="48"/>
      <c r="P155" s="274"/>
      <c r="Q155" s="51"/>
      <c r="R155" s="51"/>
      <c r="S155" s="51"/>
      <c r="T155" s="274"/>
      <c r="U155" s="50" t="str">
        <f t="shared" si="35"/>
        <v/>
      </c>
      <c r="V155" s="51">
        <v>1</v>
      </c>
      <c r="W155" s="51" t="str">
        <f t="shared" si="36"/>
        <v/>
      </c>
      <c r="X155" s="51">
        <v>1</v>
      </c>
      <c r="Y155" s="51" t="str">
        <f t="shared" si="37"/>
        <v/>
      </c>
      <c r="Z155" s="1">
        <f t="shared" si="38"/>
        <v>0</v>
      </c>
      <c r="AA155" s="1">
        <f t="shared" si="39"/>
        <v>0</v>
      </c>
      <c r="AB155" s="382" t="str">
        <f t="shared" si="30"/>
        <v/>
      </c>
      <c r="AC155" s="382" t="str">
        <f t="shared" si="30"/>
        <v/>
      </c>
      <c r="AD155" s="1">
        <f t="shared" si="40"/>
        <v>0</v>
      </c>
      <c r="AJ155" s="1">
        <f t="shared" si="41"/>
        <v>0</v>
      </c>
      <c r="AK155" s="1">
        <f t="shared" si="42"/>
        <v>0</v>
      </c>
      <c r="AL155" s="1">
        <f t="shared" si="43"/>
        <v>0</v>
      </c>
      <c r="AQ155" s="1">
        <f t="shared" si="44"/>
        <v>0</v>
      </c>
      <c r="BA155" s="1" t="str">
        <f t="shared" si="22"/>
        <v/>
      </c>
      <c r="BB155" s="1" t="str">
        <f t="shared" si="45"/>
        <v/>
      </c>
      <c r="BC155" s="1" t="str">
        <f t="shared" si="45"/>
        <v/>
      </c>
      <c r="BD155" s="1" t="str">
        <f t="shared" si="45"/>
        <v/>
      </c>
      <c r="BE155" s="1" t="str">
        <f t="shared" si="45"/>
        <v/>
      </c>
      <c r="BF155" s="1" t="str">
        <f t="shared" si="45"/>
        <v/>
      </c>
      <c r="BG155" s="1" t="str">
        <f t="shared" si="45"/>
        <v/>
      </c>
      <c r="BH155" s="1" t="str">
        <f t="shared" si="45"/>
        <v/>
      </c>
      <c r="BI155" s="1" t="str">
        <f t="shared" si="45"/>
        <v/>
      </c>
      <c r="BJ155" s="1" t="str">
        <f t="shared" si="45"/>
        <v/>
      </c>
    </row>
    <row r="156" spans="1:62" x14ac:dyDescent="0.2">
      <c r="A156" s="50"/>
      <c r="B156" s="50" t="str">
        <f t="shared" si="33"/>
        <v/>
      </c>
      <c r="C156" s="48"/>
      <c r="D156" s="48"/>
      <c r="E156" s="48"/>
      <c r="F156" s="46"/>
      <c r="G156" s="49"/>
      <c r="H156" s="358"/>
      <c r="I156" s="69"/>
      <c r="J156" s="51"/>
      <c r="K156" s="50"/>
      <c r="L156" s="341" t="str">
        <f t="shared" si="34"/>
        <v/>
      </c>
      <c r="M156" s="46"/>
      <c r="N156" s="274"/>
      <c r="O156" s="48"/>
      <c r="P156" s="274"/>
      <c r="Q156" s="51"/>
      <c r="R156" s="51"/>
      <c r="S156" s="51"/>
      <c r="T156" s="274"/>
      <c r="U156" s="50" t="str">
        <f t="shared" si="35"/>
        <v/>
      </c>
      <c r="V156" s="51">
        <v>1</v>
      </c>
      <c r="W156" s="51" t="str">
        <f t="shared" si="36"/>
        <v/>
      </c>
      <c r="X156" s="51">
        <v>1</v>
      </c>
      <c r="Y156" s="51" t="str">
        <f t="shared" si="37"/>
        <v/>
      </c>
      <c r="Z156" s="1">
        <f t="shared" si="38"/>
        <v>0</v>
      </c>
      <c r="AA156" s="1">
        <f t="shared" si="39"/>
        <v>0</v>
      </c>
      <c r="AB156" s="382" t="str">
        <f t="shared" si="30"/>
        <v/>
      </c>
      <c r="AC156" s="382" t="str">
        <f t="shared" si="30"/>
        <v/>
      </c>
      <c r="AD156" s="1">
        <f t="shared" si="40"/>
        <v>0</v>
      </c>
      <c r="AJ156" s="1">
        <f t="shared" si="41"/>
        <v>0</v>
      </c>
      <c r="AK156" s="1">
        <f t="shared" si="42"/>
        <v>0</v>
      </c>
      <c r="AL156" s="1">
        <f t="shared" si="43"/>
        <v>0</v>
      </c>
      <c r="AQ156" s="1">
        <f t="shared" si="44"/>
        <v>0</v>
      </c>
      <c r="BA156" s="1" t="str">
        <f t="shared" si="22"/>
        <v/>
      </c>
      <c r="BB156" s="1" t="str">
        <f t="shared" si="45"/>
        <v/>
      </c>
      <c r="BC156" s="1" t="str">
        <f t="shared" si="45"/>
        <v/>
      </c>
      <c r="BD156" s="1" t="str">
        <f t="shared" si="45"/>
        <v/>
      </c>
      <c r="BE156" s="1" t="str">
        <f t="shared" si="45"/>
        <v/>
      </c>
      <c r="BF156" s="1" t="str">
        <f t="shared" si="45"/>
        <v/>
      </c>
      <c r="BG156" s="1" t="str">
        <f t="shared" si="45"/>
        <v/>
      </c>
      <c r="BH156" s="1" t="str">
        <f t="shared" si="45"/>
        <v/>
      </c>
      <c r="BI156" s="1" t="str">
        <f t="shared" si="45"/>
        <v/>
      </c>
      <c r="BJ156" s="1" t="str">
        <f t="shared" si="45"/>
        <v/>
      </c>
    </row>
    <row r="157" spans="1:62" x14ac:dyDescent="0.2">
      <c r="A157" s="50"/>
      <c r="B157" s="50" t="str">
        <f t="shared" si="33"/>
        <v/>
      </c>
      <c r="C157" s="48"/>
      <c r="D157" s="48"/>
      <c r="E157" s="48"/>
      <c r="F157" s="46"/>
      <c r="G157" s="49"/>
      <c r="H157" s="358"/>
      <c r="I157" s="69"/>
      <c r="J157" s="51"/>
      <c r="K157" s="50"/>
      <c r="L157" s="341" t="str">
        <f t="shared" si="34"/>
        <v/>
      </c>
      <c r="M157" s="46"/>
      <c r="N157" s="274"/>
      <c r="O157" s="48"/>
      <c r="P157" s="274"/>
      <c r="Q157" s="51"/>
      <c r="R157" s="51"/>
      <c r="S157" s="51"/>
      <c r="T157" s="274"/>
      <c r="U157" s="50" t="str">
        <f t="shared" si="35"/>
        <v/>
      </c>
      <c r="V157" s="51">
        <v>1</v>
      </c>
      <c r="W157" s="51" t="str">
        <f t="shared" si="36"/>
        <v/>
      </c>
      <c r="X157" s="51">
        <v>1</v>
      </c>
      <c r="Y157" s="51" t="str">
        <f t="shared" si="37"/>
        <v/>
      </c>
      <c r="Z157" s="1">
        <f t="shared" si="38"/>
        <v>0</v>
      </c>
      <c r="AA157" s="1">
        <f t="shared" si="39"/>
        <v>0</v>
      </c>
      <c r="AB157" s="382" t="str">
        <f t="shared" si="30"/>
        <v/>
      </c>
      <c r="AC157" s="382" t="str">
        <f t="shared" si="30"/>
        <v/>
      </c>
      <c r="AD157" s="1">
        <f t="shared" si="40"/>
        <v>0</v>
      </c>
      <c r="AJ157" s="1">
        <f t="shared" si="41"/>
        <v>0</v>
      </c>
      <c r="AK157" s="1">
        <f t="shared" si="42"/>
        <v>0</v>
      </c>
      <c r="AL157" s="1">
        <f t="shared" si="43"/>
        <v>0</v>
      </c>
      <c r="AQ157" s="1">
        <f t="shared" si="44"/>
        <v>0</v>
      </c>
      <c r="BA157" s="1" t="str">
        <f t="shared" si="22"/>
        <v/>
      </c>
      <c r="BB157" s="1" t="str">
        <f t="shared" si="45"/>
        <v/>
      </c>
      <c r="BC157" s="1" t="str">
        <f t="shared" si="45"/>
        <v/>
      </c>
      <c r="BD157" s="1" t="str">
        <f t="shared" si="45"/>
        <v/>
      </c>
      <c r="BE157" s="1" t="str">
        <f t="shared" si="45"/>
        <v/>
      </c>
      <c r="BF157" s="1" t="str">
        <f t="shared" si="45"/>
        <v/>
      </c>
      <c r="BG157" s="1" t="str">
        <f t="shared" si="45"/>
        <v/>
      </c>
      <c r="BH157" s="1" t="str">
        <f t="shared" si="45"/>
        <v/>
      </c>
      <c r="BI157" s="1" t="str">
        <f t="shared" si="45"/>
        <v/>
      </c>
      <c r="BJ157" s="1" t="str">
        <f t="shared" si="45"/>
        <v/>
      </c>
    </row>
    <row r="158" spans="1:62" x14ac:dyDescent="0.2">
      <c r="A158" s="50"/>
      <c r="B158" s="50" t="str">
        <f t="shared" si="33"/>
        <v/>
      </c>
      <c r="C158" s="48"/>
      <c r="D158" s="48"/>
      <c r="E158" s="48"/>
      <c r="F158" s="46"/>
      <c r="G158" s="49"/>
      <c r="H158" s="358"/>
      <c r="I158" s="69"/>
      <c r="J158" s="51"/>
      <c r="K158" s="50"/>
      <c r="L158" s="341" t="str">
        <f t="shared" si="34"/>
        <v/>
      </c>
      <c r="M158" s="46"/>
      <c r="N158" s="274"/>
      <c r="O158" s="48"/>
      <c r="P158" s="274"/>
      <c r="Q158" s="51"/>
      <c r="R158" s="51"/>
      <c r="S158" s="51"/>
      <c r="T158" s="274"/>
      <c r="U158" s="50" t="str">
        <f t="shared" si="35"/>
        <v/>
      </c>
      <c r="V158" s="51">
        <v>1</v>
      </c>
      <c r="W158" s="51" t="str">
        <f t="shared" si="36"/>
        <v/>
      </c>
      <c r="X158" s="51">
        <v>1</v>
      </c>
      <c r="Y158" s="51" t="str">
        <f t="shared" si="37"/>
        <v/>
      </c>
      <c r="Z158" s="1">
        <f t="shared" si="38"/>
        <v>0</v>
      </c>
      <c r="AA158" s="1">
        <f t="shared" si="39"/>
        <v>0</v>
      </c>
      <c r="AB158" s="382" t="str">
        <f t="shared" si="30"/>
        <v/>
      </c>
      <c r="AC158" s="382" t="str">
        <f t="shared" si="30"/>
        <v/>
      </c>
      <c r="AD158" s="1">
        <f t="shared" si="40"/>
        <v>0</v>
      </c>
      <c r="AJ158" s="1">
        <f t="shared" si="41"/>
        <v>0</v>
      </c>
      <c r="AK158" s="1">
        <f t="shared" si="42"/>
        <v>0</v>
      </c>
      <c r="AL158" s="1">
        <f t="shared" si="43"/>
        <v>0</v>
      </c>
      <c r="AQ158" s="1">
        <f t="shared" si="44"/>
        <v>0</v>
      </c>
      <c r="BA158" s="1" t="str">
        <f t="shared" si="22"/>
        <v/>
      </c>
      <c r="BB158" s="1" t="str">
        <f t="shared" si="45"/>
        <v/>
      </c>
      <c r="BC158" s="1" t="str">
        <f t="shared" si="45"/>
        <v/>
      </c>
      <c r="BD158" s="1" t="str">
        <f t="shared" si="45"/>
        <v/>
      </c>
      <c r="BE158" s="1" t="str">
        <f t="shared" si="45"/>
        <v/>
      </c>
      <c r="BF158" s="1" t="str">
        <f t="shared" si="45"/>
        <v/>
      </c>
      <c r="BG158" s="1" t="str">
        <f t="shared" si="45"/>
        <v/>
      </c>
      <c r="BH158" s="1" t="str">
        <f t="shared" si="45"/>
        <v/>
      </c>
      <c r="BI158" s="1" t="str">
        <f t="shared" si="45"/>
        <v/>
      </c>
      <c r="BJ158" s="1" t="str">
        <f t="shared" si="45"/>
        <v/>
      </c>
    </row>
    <row r="159" spans="1:62" x14ac:dyDescent="0.2">
      <c r="A159" s="50"/>
      <c r="B159" s="50" t="str">
        <f t="shared" si="33"/>
        <v/>
      </c>
      <c r="C159" s="48"/>
      <c r="D159" s="48"/>
      <c r="E159" s="48"/>
      <c r="F159" s="46"/>
      <c r="G159" s="49"/>
      <c r="H159" s="358"/>
      <c r="I159" s="69"/>
      <c r="J159" s="51"/>
      <c r="K159" s="50"/>
      <c r="L159" s="341" t="str">
        <f t="shared" si="34"/>
        <v/>
      </c>
      <c r="M159" s="46"/>
      <c r="N159" s="274"/>
      <c r="O159" s="48"/>
      <c r="P159" s="274"/>
      <c r="Q159" s="51"/>
      <c r="R159" s="51"/>
      <c r="S159" s="51"/>
      <c r="T159" s="274"/>
      <c r="U159" s="50" t="str">
        <f t="shared" si="35"/>
        <v/>
      </c>
      <c r="V159" s="51">
        <v>1</v>
      </c>
      <c r="W159" s="51" t="str">
        <f t="shared" si="36"/>
        <v/>
      </c>
      <c r="X159" s="51">
        <v>1</v>
      </c>
      <c r="Y159" s="51" t="str">
        <f t="shared" si="37"/>
        <v/>
      </c>
      <c r="Z159" s="1">
        <f t="shared" si="38"/>
        <v>0</v>
      </c>
      <c r="AA159" s="1">
        <f t="shared" si="39"/>
        <v>0</v>
      </c>
      <c r="AB159" s="382" t="str">
        <f t="shared" si="30"/>
        <v/>
      </c>
      <c r="AC159" s="382" t="str">
        <f t="shared" si="30"/>
        <v/>
      </c>
      <c r="AD159" s="1">
        <f t="shared" si="40"/>
        <v>0</v>
      </c>
      <c r="AJ159" s="1">
        <f t="shared" si="41"/>
        <v>0</v>
      </c>
      <c r="AK159" s="1">
        <f t="shared" si="42"/>
        <v>0</v>
      </c>
      <c r="AL159" s="1">
        <f t="shared" si="43"/>
        <v>0</v>
      </c>
      <c r="AQ159" s="1">
        <f t="shared" si="44"/>
        <v>0</v>
      </c>
      <c r="BA159" s="1" t="str">
        <f t="shared" si="22"/>
        <v/>
      </c>
      <c r="BB159" s="1" t="str">
        <f t="shared" si="45"/>
        <v/>
      </c>
      <c r="BC159" s="1" t="str">
        <f t="shared" si="45"/>
        <v/>
      </c>
      <c r="BD159" s="1" t="str">
        <f t="shared" si="45"/>
        <v/>
      </c>
      <c r="BE159" s="1" t="str">
        <f t="shared" si="45"/>
        <v/>
      </c>
      <c r="BF159" s="1" t="str">
        <f t="shared" si="45"/>
        <v/>
      </c>
      <c r="BG159" s="1" t="str">
        <f t="shared" si="45"/>
        <v/>
      </c>
      <c r="BH159" s="1" t="str">
        <f t="shared" si="45"/>
        <v/>
      </c>
      <c r="BI159" s="1" t="str">
        <f t="shared" si="45"/>
        <v/>
      </c>
      <c r="BJ159" s="1" t="str">
        <f t="shared" si="45"/>
        <v/>
      </c>
    </row>
    <row r="160" spans="1:62" x14ac:dyDescent="0.2">
      <c r="A160" s="50"/>
      <c r="B160" s="50" t="str">
        <f t="shared" si="33"/>
        <v/>
      </c>
      <c r="C160" s="48"/>
      <c r="D160" s="48"/>
      <c r="E160" s="48"/>
      <c r="F160" s="46"/>
      <c r="G160" s="49"/>
      <c r="H160" s="358"/>
      <c r="I160" s="69"/>
      <c r="J160" s="51"/>
      <c r="K160" s="50"/>
      <c r="L160" s="341" t="str">
        <f t="shared" si="34"/>
        <v/>
      </c>
      <c r="M160" s="46"/>
      <c r="N160" s="274"/>
      <c r="O160" s="48"/>
      <c r="P160" s="274"/>
      <c r="Q160" s="51"/>
      <c r="R160" s="51"/>
      <c r="S160" s="51"/>
      <c r="T160" s="274"/>
      <c r="U160" s="50" t="str">
        <f t="shared" si="35"/>
        <v/>
      </c>
      <c r="V160" s="51">
        <v>1</v>
      </c>
      <c r="W160" s="51" t="str">
        <f t="shared" si="36"/>
        <v/>
      </c>
      <c r="X160" s="51">
        <v>1</v>
      </c>
      <c r="Y160" s="51" t="str">
        <f t="shared" si="37"/>
        <v/>
      </c>
      <c r="Z160" s="1">
        <f t="shared" si="38"/>
        <v>0</v>
      </c>
      <c r="AA160" s="1">
        <f t="shared" si="39"/>
        <v>0</v>
      </c>
      <c r="AB160" s="382" t="str">
        <f t="shared" si="30"/>
        <v/>
      </c>
      <c r="AC160" s="382" t="str">
        <f t="shared" si="30"/>
        <v/>
      </c>
      <c r="AD160" s="1">
        <f t="shared" si="40"/>
        <v>0</v>
      </c>
      <c r="AJ160" s="1">
        <f t="shared" si="41"/>
        <v>0</v>
      </c>
      <c r="AK160" s="1">
        <f t="shared" si="42"/>
        <v>0</v>
      </c>
      <c r="AL160" s="1">
        <f t="shared" si="43"/>
        <v>0</v>
      </c>
      <c r="AQ160" s="1">
        <f t="shared" si="44"/>
        <v>0</v>
      </c>
      <c r="BA160" s="1" t="str">
        <f t="shared" si="22"/>
        <v/>
      </c>
      <c r="BB160" s="1" t="str">
        <f t="shared" si="45"/>
        <v/>
      </c>
      <c r="BC160" s="1" t="str">
        <f t="shared" si="45"/>
        <v/>
      </c>
      <c r="BD160" s="1" t="str">
        <f t="shared" si="45"/>
        <v/>
      </c>
      <c r="BE160" s="1" t="str">
        <f t="shared" si="45"/>
        <v/>
      </c>
      <c r="BF160" s="1" t="str">
        <f t="shared" si="45"/>
        <v/>
      </c>
      <c r="BG160" s="1" t="str">
        <f t="shared" si="45"/>
        <v/>
      </c>
      <c r="BH160" s="1" t="str">
        <f t="shared" si="45"/>
        <v/>
      </c>
      <c r="BI160" s="1" t="str">
        <f t="shared" si="45"/>
        <v/>
      </c>
      <c r="BJ160" s="1" t="str">
        <f t="shared" si="45"/>
        <v/>
      </c>
    </row>
    <row r="161" spans="1:62" x14ac:dyDescent="0.2">
      <c r="A161" s="50"/>
      <c r="B161" s="50" t="str">
        <f t="shared" si="33"/>
        <v/>
      </c>
      <c r="C161" s="48"/>
      <c r="D161" s="48"/>
      <c r="E161" s="48"/>
      <c r="F161" s="46"/>
      <c r="G161" s="49"/>
      <c r="H161" s="358"/>
      <c r="I161" s="69"/>
      <c r="J161" s="51"/>
      <c r="K161" s="50"/>
      <c r="L161" s="341" t="str">
        <f t="shared" si="34"/>
        <v/>
      </c>
      <c r="M161" s="46"/>
      <c r="N161" s="274"/>
      <c r="O161" s="48"/>
      <c r="P161" s="274"/>
      <c r="Q161" s="51"/>
      <c r="R161" s="51"/>
      <c r="S161" s="51"/>
      <c r="T161" s="274"/>
      <c r="U161" s="50" t="str">
        <f t="shared" si="35"/>
        <v/>
      </c>
      <c r="V161" s="51">
        <v>1</v>
      </c>
      <c r="W161" s="51" t="str">
        <f t="shared" si="36"/>
        <v/>
      </c>
      <c r="X161" s="51">
        <v>1</v>
      </c>
      <c r="Y161" s="51" t="str">
        <f t="shared" si="37"/>
        <v/>
      </c>
      <c r="Z161" s="1">
        <f t="shared" si="38"/>
        <v>0</v>
      </c>
      <c r="AA161" s="1">
        <f t="shared" si="39"/>
        <v>0</v>
      </c>
      <c r="AB161" s="382" t="str">
        <f t="shared" si="30"/>
        <v/>
      </c>
      <c r="AC161" s="382" t="str">
        <f t="shared" si="30"/>
        <v/>
      </c>
      <c r="AD161" s="1">
        <f t="shared" si="40"/>
        <v>0</v>
      </c>
      <c r="AJ161" s="1">
        <f t="shared" si="41"/>
        <v>0</v>
      </c>
      <c r="AK161" s="1">
        <f t="shared" si="42"/>
        <v>0</v>
      </c>
      <c r="AL161" s="1">
        <f t="shared" si="43"/>
        <v>0</v>
      </c>
      <c r="AQ161" s="1">
        <f t="shared" si="44"/>
        <v>0</v>
      </c>
      <c r="BA161" s="1" t="str">
        <f t="shared" si="22"/>
        <v/>
      </c>
      <c r="BB161" s="1" t="str">
        <f t="shared" si="45"/>
        <v/>
      </c>
      <c r="BC161" s="1" t="str">
        <f t="shared" si="45"/>
        <v/>
      </c>
      <c r="BD161" s="1" t="str">
        <f t="shared" si="45"/>
        <v/>
      </c>
      <c r="BE161" s="1" t="str">
        <f t="shared" si="45"/>
        <v/>
      </c>
      <c r="BF161" s="1" t="str">
        <f t="shared" si="45"/>
        <v/>
      </c>
      <c r="BG161" s="1" t="str">
        <f t="shared" si="45"/>
        <v/>
      </c>
      <c r="BH161" s="1" t="str">
        <f t="shared" si="45"/>
        <v/>
      </c>
      <c r="BI161" s="1" t="str">
        <f t="shared" si="45"/>
        <v/>
      </c>
      <c r="BJ161" s="1" t="str">
        <f t="shared" si="45"/>
        <v/>
      </c>
    </row>
    <row r="162" spans="1:62" x14ac:dyDescent="0.2">
      <c r="A162" s="50"/>
      <c r="B162" s="50" t="str">
        <f t="shared" si="33"/>
        <v/>
      </c>
      <c r="C162" s="48"/>
      <c r="D162" s="48"/>
      <c r="E162" s="48"/>
      <c r="F162" s="46"/>
      <c r="G162" s="49"/>
      <c r="H162" s="358"/>
      <c r="I162" s="69"/>
      <c r="J162" s="51"/>
      <c r="K162" s="50"/>
      <c r="L162" s="341" t="str">
        <f t="shared" si="34"/>
        <v/>
      </c>
      <c r="M162" s="46"/>
      <c r="N162" s="274"/>
      <c r="O162" s="48"/>
      <c r="P162" s="274"/>
      <c r="Q162" s="51"/>
      <c r="R162" s="51"/>
      <c r="S162" s="51"/>
      <c r="T162" s="274"/>
      <c r="U162" s="50" t="str">
        <f t="shared" si="35"/>
        <v/>
      </c>
      <c r="V162" s="51">
        <v>1</v>
      </c>
      <c r="W162" s="51" t="str">
        <f t="shared" si="36"/>
        <v/>
      </c>
      <c r="X162" s="51">
        <v>1</v>
      </c>
      <c r="Y162" s="51" t="str">
        <f t="shared" si="37"/>
        <v/>
      </c>
      <c r="Z162" s="1">
        <f t="shared" si="38"/>
        <v>0</v>
      </c>
      <c r="AA162" s="1">
        <f t="shared" si="39"/>
        <v>0</v>
      </c>
      <c r="AB162" s="382" t="str">
        <f t="shared" si="30"/>
        <v/>
      </c>
      <c r="AC162" s="382" t="str">
        <f t="shared" si="30"/>
        <v/>
      </c>
      <c r="AD162" s="1">
        <f t="shared" si="40"/>
        <v>0</v>
      </c>
      <c r="AJ162" s="1">
        <f t="shared" si="41"/>
        <v>0</v>
      </c>
      <c r="AK162" s="1">
        <f t="shared" si="42"/>
        <v>0</v>
      </c>
      <c r="AL162" s="1">
        <f t="shared" si="43"/>
        <v>0</v>
      </c>
      <c r="AQ162" s="1">
        <f t="shared" si="44"/>
        <v>0</v>
      </c>
      <c r="BA162" s="1" t="str">
        <f t="shared" si="22"/>
        <v/>
      </c>
      <c r="BB162" s="1" t="str">
        <f t="shared" si="45"/>
        <v/>
      </c>
      <c r="BC162" s="1" t="str">
        <f t="shared" si="45"/>
        <v/>
      </c>
      <c r="BD162" s="1" t="str">
        <f t="shared" si="45"/>
        <v/>
      </c>
      <c r="BE162" s="1" t="str">
        <f t="shared" si="45"/>
        <v/>
      </c>
      <c r="BF162" s="1" t="str">
        <f t="shared" si="45"/>
        <v/>
      </c>
      <c r="BG162" s="1" t="str">
        <f t="shared" si="45"/>
        <v/>
      </c>
      <c r="BH162" s="1" t="str">
        <f t="shared" si="45"/>
        <v/>
      </c>
      <c r="BI162" s="1" t="str">
        <f t="shared" si="45"/>
        <v/>
      </c>
      <c r="BJ162" s="1" t="str">
        <f t="shared" si="45"/>
        <v/>
      </c>
    </row>
    <row r="163" spans="1:62" x14ac:dyDescent="0.2">
      <c r="A163" s="50"/>
      <c r="B163" s="50" t="str">
        <f t="shared" si="33"/>
        <v/>
      </c>
      <c r="C163" s="48"/>
      <c r="D163" s="48"/>
      <c r="E163" s="48"/>
      <c r="F163" s="46"/>
      <c r="G163" s="49"/>
      <c r="H163" s="358"/>
      <c r="I163" s="69"/>
      <c r="J163" s="51"/>
      <c r="K163" s="50"/>
      <c r="L163" s="341" t="str">
        <f t="shared" si="34"/>
        <v/>
      </c>
      <c r="M163" s="46"/>
      <c r="N163" s="274"/>
      <c r="O163" s="48"/>
      <c r="P163" s="274"/>
      <c r="Q163" s="51"/>
      <c r="R163" s="51"/>
      <c r="S163" s="51"/>
      <c r="T163" s="274"/>
      <c r="U163" s="50" t="str">
        <f t="shared" si="35"/>
        <v/>
      </c>
      <c r="V163" s="51">
        <v>1</v>
      </c>
      <c r="W163" s="51" t="str">
        <f t="shared" si="36"/>
        <v/>
      </c>
      <c r="X163" s="51">
        <v>1</v>
      </c>
      <c r="Y163" s="51" t="str">
        <f t="shared" si="37"/>
        <v/>
      </c>
      <c r="Z163" s="1">
        <f t="shared" si="38"/>
        <v>0</v>
      </c>
      <c r="AA163" s="1">
        <f t="shared" si="39"/>
        <v>0</v>
      </c>
      <c r="AB163" s="382" t="str">
        <f t="shared" si="30"/>
        <v/>
      </c>
      <c r="AC163" s="382" t="str">
        <f t="shared" si="30"/>
        <v/>
      </c>
      <c r="AD163" s="1">
        <f t="shared" si="40"/>
        <v>0</v>
      </c>
      <c r="AJ163" s="1">
        <f t="shared" si="41"/>
        <v>0</v>
      </c>
      <c r="AK163" s="1">
        <f t="shared" si="42"/>
        <v>0</v>
      </c>
      <c r="AL163" s="1">
        <f t="shared" si="43"/>
        <v>0</v>
      </c>
      <c r="AQ163" s="1">
        <f t="shared" si="44"/>
        <v>0</v>
      </c>
      <c r="BA163" s="1" t="str">
        <f t="shared" si="22"/>
        <v/>
      </c>
      <c r="BB163" s="1" t="str">
        <f t="shared" si="45"/>
        <v/>
      </c>
      <c r="BC163" s="1" t="str">
        <f t="shared" si="45"/>
        <v/>
      </c>
      <c r="BD163" s="1" t="str">
        <f t="shared" si="45"/>
        <v/>
      </c>
      <c r="BE163" s="1" t="str">
        <f t="shared" si="45"/>
        <v/>
      </c>
      <c r="BF163" s="1" t="str">
        <f t="shared" si="45"/>
        <v/>
      </c>
      <c r="BG163" s="1" t="str">
        <f t="shared" si="45"/>
        <v/>
      </c>
      <c r="BH163" s="1" t="str">
        <f t="shared" si="45"/>
        <v/>
      </c>
      <c r="BI163" s="1" t="str">
        <f t="shared" si="45"/>
        <v/>
      </c>
      <c r="BJ163" s="1" t="str">
        <f t="shared" si="45"/>
        <v/>
      </c>
    </row>
    <row r="164" spans="1:62" x14ac:dyDescent="0.2">
      <c r="A164" s="50"/>
      <c r="B164" s="50" t="str">
        <f t="shared" si="33"/>
        <v/>
      </c>
      <c r="C164" s="48"/>
      <c r="D164" s="48"/>
      <c r="E164" s="48"/>
      <c r="F164" s="46"/>
      <c r="G164" s="49"/>
      <c r="H164" s="358"/>
      <c r="I164" s="69"/>
      <c r="J164" s="51"/>
      <c r="K164" s="50"/>
      <c r="L164" s="341" t="str">
        <f t="shared" si="34"/>
        <v/>
      </c>
      <c r="M164" s="46"/>
      <c r="N164" s="274"/>
      <c r="O164" s="48"/>
      <c r="P164" s="274"/>
      <c r="Q164" s="51"/>
      <c r="R164" s="51"/>
      <c r="S164" s="51"/>
      <c r="T164" s="274"/>
      <c r="U164" s="50" t="str">
        <f t="shared" si="35"/>
        <v/>
      </c>
      <c r="V164" s="51">
        <v>1</v>
      </c>
      <c r="W164" s="51" t="str">
        <f t="shared" si="36"/>
        <v/>
      </c>
      <c r="X164" s="51">
        <v>1</v>
      </c>
      <c r="Y164" s="51" t="str">
        <f t="shared" si="37"/>
        <v/>
      </c>
      <c r="Z164" s="1">
        <f t="shared" si="38"/>
        <v>0</v>
      </c>
      <c r="AA164" s="1">
        <f t="shared" si="39"/>
        <v>0</v>
      </c>
      <c r="AB164" s="382" t="str">
        <f t="shared" si="30"/>
        <v/>
      </c>
      <c r="AC164" s="382" t="str">
        <f t="shared" si="30"/>
        <v/>
      </c>
      <c r="AD164" s="1">
        <f t="shared" si="40"/>
        <v>0</v>
      </c>
      <c r="AJ164" s="1">
        <f t="shared" si="41"/>
        <v>0</v>
      </c>
      <c r="AK164" s="1">
        <f t="shared" si="42"/>
        <v>0</v>
      </c>
      <c r="AL164" s="1">
        <f t="shared" si="43"/>
        <v>0</v>
      </c>
      <c r="AQ164" s="1">
        <f t="shared" si="44"/>
        <v>0</v>
      </c>
      <c r="BA164" s="1" t="str">
        <f t="shared" si="22"/>
        <v/>
      </c>
      <c r="BB164" s="1" t="str">
        <f t="shared" si="45"/>
        <v/>
      </c>
      <c r="BC164" s="1" t="str">
        <f t="shared" si="45"/>
        <v/>
      </c>
      <c r="BD164" s="1" t="str">
        <f t="shared" si="45"/>
        <v/>
      </c>
      <c r="BE164" s="1" t="str">
        <f t="shared" si="45"/>
        <v/>
      </c>
      <c r="BF164" s="1" t="str">
        <f t="shared" si="45"/>
        <v/>
      </c>
      <c r="BG164" s="1" t="str">
        <f t="shared" si="45"/>
        <v/>
      </c>
      <c r="BH164" s="1" t="str">
        <f t="shared" si="45"/>
        <v/>
      </c>
      <c r="BI164" s="1" t="str">
        <f t="shared" si="45"/>
        <v/>
      </c>
      <c r="BJ164" s="1" t="str">
        <f t="shared" si="45"/>
        <v/>
      </c>
    </row>
    <row r="165" spans="1:62" x14ac:dyDescent="0.2">
      <c r="A165" s="50"/>
      <c r="B165" s="50" t="str">
        <f t="shared" si="33"/>
        <v/>
      </c>
      <c r="C165" s="48"/>
      <c r="D165" s="48"/>
      <c r="E165" s="48"/>
      <c r="F165" s="46"/>
      <c r="G165" s="49"/>
      <c r="H165" s="358"/>
      <c r="I165" s="69"/>
      <c r="J165" s="51"/>
      <c r="K165" s="50"/>
      <c r="L165" s="341" t="str">
        <f t="shared" si="34"/>
        <v/>
      </c>
      <c r="M165" s="46"/>
      <c r="N165" s="274"/>
      <c r="O165" s="48"/>
      <c r="P165" s="274"/>
      <c r="Q165" s="51"/>
      <c r="R165" s="51"/>
      <c r="S165" s="51"/>
      <c r="T165" s="274"/>
      <c r="U165" s="50" t="str">
        <f t="shared" si="35"/>
        <v/>
      </c>
      <c r="V165" s="51">
        <v>1</v>
      </c>
      <c r="W165" s="51" t="str">
        <f t="shared" si="36"/>
        <v/>
      </c>
      <c r="X165" s="51">
        <v>1</v>
      </c>
      <c r="Y165" s="51" t="str">
        <f t="shared" si="37"/>
        <v/>
      </c>
      <c r="Z165" s="1">
        <f t="shared" si="38"/>
        <v>0</v>
      </c>
      <c r="AA165" s="1">
        <f t="shared" si="39"/>
        <v>0</v>
      </c>
      <c r="AB165" s="382" t="str">
        <f t="shared" si="30"/>
        <v/>
      </c>
      <c r="AC165" s="382" t="str">
        <f t="shared" si="30"/>
        <v/>
      </c>
      <c r="AD165" s="1">
        <f t="shared" si="40"/>
        <v>0</v>
      </c>
      <c r="AJ165" s="1">
        <f t="shared" si="41"/>
        <v>0</v>
      </c>
      <c r="AK165" s="1">
        <f t="shared" si="42"/>
        <v>0</v>
      </c>
      <c r="AL165" s="1">
        <f t="shared" si="43"/>
        <v>0</v>
      </c>
      <c r="AQ165" s="1">
        <f t="shared" si="44"/>
        <v>0</v>
      </c>
      <c r="BA165" s="1" t="str">
        <f t="shared" si="22"/>
        <v/>
      </c>
      <c r="BB165" s="1" t="str">
        <f t="shared" si="45"/>
        <v/>
      </c>
      <c r="BC165" s="1" t="str">
        <f t="shared" si="45"/>
        <v/>
      </c>
      <c r="BD165" s="1" t="str">
        <f t="shared" si="45"/>
        <v/>
      </c>
      <c r="BE165" s="1" t="str">
        <f t="shared" si="45"/>
        <v/>
      </c>
      <c r="BF165" s="1" t="str">
        <f t="shared" si="45"/>
        <v/>
      </c>
      <c r="BG165" s="1" t="str">
        <f t="shared" si="45"/>
        <v/>
      </c>
      <c r="BH165" s="1" t="str">
        <f t="shared" si="45"/>
        <v/>
      </c>
      <c r="BI165" s="1" t="str">
        <f t="shared" si="45"/>
        <v/>
      </c>
      <c r="BJ165" s="1" t="str">
        <f t="shared" si="45"/>
        <v/>
      </c>
    </row>
    <row r="166" spans="1:62" x14ac:dyDescent="0.2">
      <c r="A166" s="50"/>
      <c r="B166" s="50" t="str">
        <f t="shared" si="33"/>
        <v/>
      </c>
      <c r="C166" s="48"/>
      <c r="D166" s="48"/>
      <c r="E166" s="48"/>
      <c r="F166" s="46"/>
      <c r="G166" s="49"/>
      <c r="H166" s="358"/>
      <c r="I166" s="69"/>
      <c r="J166" s="51"/>
      <c r="K166" s="50"/>
      <c r="L166" s="341" t="str">
        <f t="shared" si="34"/>
        <v/>
      </c>
      <c r="M166" s="46"/>
      <c r="N166" s="274"/>
      <c r="O166" s="48"/>
      <c r="P166" s="274"/>
      <c r="Q166" s="51"/>
      <c r="R166" s="51"/>
      <c r="S166" s="51"/>
      <c r="T166" s="274"/>
      <c r="U166" s="50" t="str">
        <f t="shared" si="35"/>
        <v/>
      </c>
      <c r="V166" s="51">
        <v>1</v>
      </c>
      <c r="W166" s="51" t="str">
        <f t="shared" si="36"/>
        <v/>
      </c>
      <c r="X166" s="51">
        <v>1</v>
      </c>
      <c r="Y166" s="51" t="str">
        <f t="shared" si="37"/>
        <v/>
      </c>
      <c r="Z166" s="1">
        <f t="shared" si="38"/>
        <v>0</v>
      </c>
      <c r="AA166" s="1">
        <f t="shared" si="39"/>
        <v>0</v>
      </c>
      <c r="AB166" s="382" t="str">
        <f t="shared" si="30"/>
        <v/>
      </c>
      <c r="AC166" s="382" t="str">
        <f t="shared" si="30"/>
        <v/>
      </c>
      <c r="AD166" s="1">
        <f t="shared" si="40"/>
        <v>0</v>
      </c>
      <c r="AJ166" s="1">
        <f t="shared" si="41"/>
        <v>0</v>
      </c>
      <c r="AK166" s="1">
        <f t="shared" si="42"/>
        <v>0</v>
      </c>
      <c r="AL166" s="1">
        <f t="shared" si="43"/>
        <v>0</v>
      </c>
      <c r="AQ166" s="1">
        <f t="shared" si="44"/>
        <v>0</v>
      </c>
      <c r="BA166" s="1" t="str">
        <f t="shared" si="22"/>
        <v/>
      </c>
      <c r="BB166" s="1" t="str">
        <f t="shared" si="45"/>
        <v/>
      </c>
      <c r="BC166" s="1" t="str">
        <f t="shared" si="45"/>
        <v/>
      </c>
      <c r="BD166" s="1" t="str">
        <f t="shared" si="45"/>
        <v/>
      </c>
      <c r="BE166" s="1" t="str">
        <f t="shared" si="45"/>
        <v/>
      </c>
      <c r="BF166" s="1" t="str">
        <f t="shared" si="45"/>
        <v/>
      </c>
      <c r="BG166" s="1" t="str">
        <f t="shared" si="45"/>
        <v/>
      </c>
      <c r="BH166" s="1" t="str">
        <f t="shared" si="45"/>
        <v/>
      </c>
      <c r="BI166" s="1" t="str">
        <f t="shared" si="45"/>
        <v/>
      </c>
      <c r="BJ166" s="1" t="str">
        <f t="shared" si="45"/>
        <v/>
      </c>
    </row>
    <row r="167" spans="1:62" x14ac:dyDescent="0.2">
      <c r="A167" s="50"/>
      <c r="B167" s="50" t="str">
        <f t="shared" si="33"/>
        <v/>
      </c>
      <c r="C167" s="48"/>
      <c r="D167" s="48"/>
      <c r="E167" s="48"/>
      <c r="F167" s="46"/>
      <c r="G167" s="49"/>
      <c r="H167" s="358"/>
      <c r="I167" s="69"/>
      <c r="J167" s="51"/>
      <c r="K167" s="50"/>
      <c r="L167" s="341" t="str">
        <f t="shared" si="34"/>
        <v/>
      </c>
      <c r="M167" s="46"/>
      <c r="N167" s="274"/>
      <c r="O167" s="48"/>
      <c r="P167" s="274"/>
      <c r="Q167" s="51"/>
      <c r="R167" s="51"/>
      <c r="S167" s="51"/>
      <c r="T167" s="274"/>
      <c r="U167" s="50" t="str">
        <f t="shared" si="35"/>
        <v/>
      </c>
      <c r="V167" s="51">
        <v>1</v>
      </c>
      <c r="W167" s="51" t="str">
        <f t="shared" si="36"/>
        <v/>
      </c>
      <c r="X167" s="51">
        <v>1</v>
      </c>
      <c r="Y167" s="51" t="str">
        <f t="shared" si="37"/>
        <v/>
      </c>
      <c r="Z167" s="1">
        <f t="shared" si="38"/>
        <v>0</v>
      </c>
      <c r="AA167" s="1">
        <f t="shared" si="39"/>
        <v>0</v>
      </c>
      <c r="AB167" s="382" t="str">
        <f t="shared" si="30"/>
        <v/>
      </c>
      <c r="AC167" s="382" t="str">
        <f t="shared" si="30"/>
        <v/>
      </c>
      <c r="AD167" s="1">
        <f t="shared" si="40"/>
        <v>0</v>
      </c>
      <c r="AJ167" s="1">
        <f t="shared" si="41"/>
        <v>0</v>
      </c>
      <c r="AK167" s="1">
        <f t="shared" si="42"/>
        <v>0</v>
      </c>
      <c r="AL167" s="1">
        <f t="shared" si="43"/>
        <v>0</v>
      </c>
      <c r="AQ167" s="1">
        <f t="shared" si="44"/>
        <v>0</v>
      </c>
      <c r="BA167" s="1" t="str">
        <f t="shared" si="22"/>
        <v/>
      </c>
      <c r="BB167" s="1" t="str">
        <f t="shared" si="45"/>
        <v/>
      </c>
      <c r="BC167" s="1" t="str">
        <f t="shared" si="45"/>
        <v/>
      </c>
      <c r="BD167" s="1" t="str">
        <f t="shared" si="45"/>
        <v/>
      </c>
      <c r="BE167" s="1" t="str">
        <f t="shared" si="45"/>
        <v/>
      </c>
      <c r="BF167" s="1" t="str">
        <f t="shared" si="45"/>
        <v/>
      </c>
      <c r="BG167" s="1" t="str">
        <f t="shared" si="45"/>
        <v/>
      </c>
      <c r="BH167" s="1" t="str">
        <f t="shared" si="45"/>
        <v/>
      </c>
      <c r="BI167" s="1" t="str">
        <f t="shared" si="45"/>
        <v/>
      </c>
      <c r="BJ167" s="1" t="str">
        <f t="shared" si="45"/>
        <v/>
      </c>
    </row>
    <row r="168" spans="1:62" x14ac:dyDescent="0.2">
      <c r="A168" s="50"/>
      <c r="B168" s="50" t="str">
        <f t="shared" si="33"/>
        <v/>
      </c>
      <c r="C168" s="48"/>
      <c r="D168" s="48"/>
      <c r="E168" s="48"/>
      <c r="F168" s="46"/>
      <c r="G168" s="49"/>
      <c r="H168" s="358"/>
      <c r="I168" s="69"/>
      <c r="J168" s="51"/>
      <c r="K168" s="50"/>
      <c r="L168" s="341" t="str">
        <f t="shared" si="34"/>
        <v/>
      </c>
      <c r="M168" s="46"/>
      <c r="N168" s="274"/>
      <c r="O168" s="48"/>
      <c r="P168" s="274"/>
      <c r="Q168" s="51"/>
      <c r="R168" s="51"/>
      <c r="S168" s="51"/>
      <c r="T168" s="274"/>
      <c r="U168" s="50" t="str">
        <f t="shared" si="35"/>
        <v/>
      </c>
      <c r="V168" s="51">
        <v>1</v>
      </c>
      <c r="W168" s="51" t="str">
        <f t="shared" si="36"/>
        <v/>
      </c>
      <c r="X168" s="51">
        <v>1</v>
      </c>
      <c r="Y168" s="51" t="str">
        <f t="shared" si="37"/>
        <v/>
      </c>
      <c r="Z168" s="1">
        <f t="shared" si="38"/>
        <v>0</v>
      </c>
      <c r="AA168" s="1">
        <f t="shared" si="39"/>
        <v>0</v>
      </c>
      <c r="AB168" s="382" t="str">
        <f t="shared" si="30"/>
        <v/>
      </c>
      <c r="AC168" s="382" t="str">
        <f t="shared" si="30"/>
        <v/>
      </c>
      <c r="AD168" s="1">
        <f t="shared" si="40"/>
        <v>0</v>
      </c>
      <c r="AJ168" s="1">
        <f t="shared" si="41"/>
        <v>0</v>
      </c>
      <c r="AK168" s="1">
        <f t="shared" si="42"/>
        <v>0</v>
      </c>
      <c r="AL168" s="1">
        <f t="shared" si="43"/>
        <v>0</v>
      </c>
      <c r="AQ168" s="1">
        <f t="shared" si="44"/>
        <v>0</v>
      </c>
      <c r="BA168" s="1" t="str">
        <f t="shared" si="22"/>
        <v/>
      </c>
      <c r="BB168" s="1" t="str">
        <f t="shared" si="45"/>
        <v/>
      </c>
      <c r="BC168" s="1" t="str">
        <f t="shared" si="45"/>
        <v/>
      </c>
      <c r="BD168" s="1" t="str">
        <f t="shared" si="45"/>
        <v/>
      </c>
      <c r="BE168" s="1" t="str">
        <f t="shared" si="45"/>
        <v/>
      </c>
      <c r="BF168" s="1" t="str">
        <f t="shared" si="45"/>
        <v/>
      </c>
      <c r="BG168" s="1" t="str">
        <f t="shared" si="45"/>
        <v/>
      </c>
      <c r="BH168" s="1" t="str">
        <f t="shared" si="45"/>
        <v/>
      </c>
      <c r="BI168" s="1" t="str">
        <f t="shared" si="45"/>
        <v/>
      </c>
      <c r="BJ168" s="1" t="str">
        <f t="shared" si="45"/>
        <v/>
      </c>
    </row>
    <row r="169" spans="1:62" x14ac:dyDescent="0.2">
      <c r="A169" s="50"/>
      <c r="B169" s="50" t="str">
        <f t="shared" si="33"/>
        <v/>
      </c>
      <c r="C169" s="48"/>
      <c r="D169" s="48"/>
      <c r="E169" s="48"/>
      <c r="F169" s="46"/>
      <c r="G169" s="49"/>
      <c r="H169" s="358"/>
      <c r="I169" s="69"/>
      <c r="J169" s="51"/>
      <c r="K169" s="50"/>
      <c r="L169" s="341" t="str">
        <f t="shared" si="34"/>
        <v/>
      </c>
      <c r="M169" s="46"/>
      <c r="N169" s="274"/>
      <c r="O169" s="48"/>
      <c r="P169" s="274"/>
      <c r="Q169" s="51"/>
      <c r="R169" s="51"/>
      <c r="S169" s="51"/>
      <c r="T169" s="274"/>
      <c r="U169" s="50" t="str">
        <f t="shared" si="35"/>
        <v/>
      </c>
      <c r="V169" s="51">
        <v>1</v>
      </c>
      <c r="W169" s="51" t="str">
        <f t="shared" si="36"/>
        <v/>
      </c>
      <c r="X169" s="51">
        <v>1</v>
      </c>
      <c r="Y169" s="51" t="str">
        <f t="shared" si="37"/>
        <v/>
      </c>
      <c r="Z169" s="1">
        <f t="shared" si="38"/>
        <v>0</v>
      </c>
      <c r="AA169" s="1">
        <f t="shared" si="39"/>
        <v>0</v>
      </c>
      <c r="AB169" s="382" t="str">
        <f t="shared" si="30"/>
        <v/>
      </c>
      <c r="AC169" s="382" t="str">
        <f t="shared" si="30"/>
        <v/>
      </c>
      <c r="AD169" s="1">
        <f t="shared" si="40"/>
        <v>0</v>
      </c>
      <c r="AJ169" s="1">
        <f t="shared" si="41"/>
        <v>0</v>
      </c>
      <c r="AK169" s="1">
        <f t="shared" si="42"/>
        <v>0</v>
      </c>
      <c r="AL169" s="1">
        <f t="shared" si="43"/>
        <v>0</v>
      </c>
      <c r="AQ169" s="1">
        <f t="shared" si="44"/>
        <v>0</v>
      </c>
      <c r="BA169" s="1" t="str">
        <f t="shared" si="22"/>
        <v/>
      </c>
      <c r="BB169" s="1" t="str">
        <f t="shared" si="45"/>
        <v/>
      </c>
      <c r="BC169" s="1" t="str">
        <f t="shared" si="45"/>
        <v/>
      </c>
      <c r="BD169" s="1" t="str">
        <f t="shared" si="45"/>
        <v/>
      </c>
      <c r="BE169" s="1" t="str">
        <f t="shared" si="45"/>
        <v/>
      </c>
      <c r="BF169" s="1" t="str">
        <f t="shared" si="45"/>
        <v/>
      </c>
      <c r="BG169" s="1" t="str">
        <f t="shared" si="45"/>
        <v/>
      </c>
      <c r="BH169" s="1" t="str">
        <f t="shared" si="45"/>
        <v/>
      </c>
      <c r="BI169" s="1" t="str">
        <f t="shared" si="45"/>
        <v/>
      </c>
      <c r="BJ169" s="1" t="str">
        <f t="shared" si="45"/>
        <v/>
      </c>
    </row>
    <row r="170" spans="1:62" x14ac:dyDescent="0.2">
      <c r="A170" s="50"/>
      <c r="B170" s="50" t="str">
        <f t="shared" si="33"/>
        <v/>
      </c>
      <c r="C170" s="48"/>
      <c r="D170" s="48"/>
      <c r="E170" s="48"/>
      <c r="F170" s="46"/>
      <c r="G170" s="49"/>
      <c r="H170" s="358"/>
      <c r="I170" s="69"/>
      <c r="J170" s="51"/>
      <c r="K170" s="50"/>
      <c r="L170" s="341" t="str">
        <f t="shared" si="34"/>
        <v/>
      </c>
      <c r="M170" s="46"/>
      <c r="N170" s="274"/>
      <c r="O170" s="48"/>
      <c r="P170" s="274"/>
      <c r="Q170" s="51"/>
      <c r="R170" s="51"/>
      <c r="S170" s="51"/>
      <c r="T170" s="274"/>
      <c r="U170" s="50" t="str">
        <f t="shared" si="35"/>
        <v/>
      </c>
      <c r="V170" s="51">
        <v>1</v>
      </c>
      <c r="W170" s="51" t="str">
        <f t="shared" si="36"/>
        <v/>
      </c>
      <c r="X170" s="51">
        <v>1</v>
      </c>
      <c r="Y170" s="51" t="str">
        <f t="shared" si="37"/>
        <v/>
      </c>
      <c r="Z170" s="1">
        <f t="shared" si="38"/>
        <v>0</v>
      </c>
      <c r="AA170" s="1">
        <f t="shared" si="39"/>
        <v>0</v>
      </c>
      <c r="AB170" s="382" t="str">
        <f t="shared" si="30"/>
        <v/>
      </c>
      <c r="AC170" s="382" t="str">
        <f t="shared" si="30"/>
        <v/>
      </c>
      <c r="AD170" s="1">
        <f t="shared" si="40"/>
        <v>0</v>
      </c>
      <c r="AJ170" s="1">
        <f t="shared" si="41"/>
        <v>0</v>
      </c>
      <c r="AK170" s="1">
        <f t="shared" si="42"/>
        <v>0</v>
      </c>
      <c r="AL170" s="1">
        <f t="shared" si="43"/>
        <v>0</v>
      </c>
      <c r="AQ170" s="1">
        <f t="shared" si="44"/>
        <v>0</v>
      </c>
      <c r="BA170" s="1" t="str">
        <f t="shared" si="22"/>
        <v/>
      </c>
      <c r="BB170" s="1" t="str">
        <f t="shared" si="45"/>
        <v/>
      </c>
      <c r="BC170" s="1" t="str">
        <f t="shared" si="45"/>
        <v/>
      </c>
      <c r="BD170" s="1" t="str">
        <f t="shared" si="45"/>
        <v/>
      </c>
      <c r="BE170" s="1" t="str">
        <f t="shared" si="45"/>
        <v/>
      </c>
      <c r="BF170" s="1" t="str">
        <f t="shared" si="45"/>
        <v/>
      </c>
      <c r="BG170" s="1" t="str">
        <f t="shared" si="45"/>
        <v/>
      </c>
      <c r="BH170" s="1" t="str">
        <f t="shared" si="45"/>
        <v/>
      </c>
      <c r="BI170" s="1" t="str">
        <f t="shared" si="45"/>
        <v/>
      </c>
      <c r="BJ170" s="1" t="str">
        <f t="shared" si="45"/>
        <v/>
      </c>
    </row>
    <row r="171" spans="1:62" x14ac:dyDescent="0.2">
      <c r="A171" s="50"/>
      <c r="B171" s="50" t="str">
        <f t="shared" si="33"/>
        <v/>
      </c>
      <c r="C171" s="48"/>
      <c r="D171" s="48"/>
      <c r="E171" s="48"/>
      <c r="F171" s="46"/>
      <c r="G171" s="49"/>
      <c r="H171" s="358"/>
      <c r="I171" s="69"/>
      <c r="J171" s="51"/>
      <c r="K171" s="50"/>
      <c r="L171" s="341" t="str">
        <f t="shared" si="34"/>
        <v/>
      </c>
      <c r="M171" s="46"/>
      <c r="N171" s="274"/>
      <c r="O171" s="48"/>
      <c r="P171" s="274"/>
      <c r="Q171" s="51"/>
      <c r="R171" s="51"/>
      <c r="S171" s="51"/>
      <c r="T171" s="274"/>
      <c r="U171" s="50" t="str">
        <f t="shared" si="35"/>
        <v/>
      </c>
      <c r="V171" s="51">
        <v>1</v>
      </c>
      <c r="W171" s="51" t="str">
        <f t="shared" si="36"/>
        <v/>
      </c>
      <c r="X171" s="51">
        <v>1</v>
      </c>
      <c r="Y171" s="51" t="str">
        <f t="shared" si="37"/>
        <v/>
      </c>
      <c r="Z171" s="1">
        <f t="shared" si="38"/>
        <v>0</v>
      </c>
      <c r="AA171" s="1">
        <f t="shared" si="39"/>
        <v>0</v>
      </c>
      <c r="AB171" s="382" t="str">
        <f t="shared" si="30"/>
        <v/>
      </c>
      <c r="AC171" s="382" t="str">
        <f t="shared" si="30"/>
        <v/>
      </c>
      <c r="AD171" s="1">
        <f t="shared" si="40"/>
        <v>0</v>
      </c>
      <c r="AJ171" s="1">
        <f t="shared" si="41"/>
        <v>0</v>
      </c>
      <c r="AK171" s="1">
        <f t="shared" si="42"/>
        <v>0</v>
      </c>
      <c r="AL171" s="1">
        <f t="shared" si="43"/>
        <v>0</v>
      </c>
      <c r="AQ171" s="1">
        <f t="shared" si="44"/>
        <v>0</v>
      </c>
      <c r="BA171" s="1" t="str">
        <f t="shared" si="22"/>
        <v/>
      </c>
      <c r="BB171" s="1" t="str">
        <f t="shared" si="45"/>
        <v/>
      </c>
      <c r="BC171" s="1" t="str">
        <f t="shared" si="45"/>
        <v/>
      </c>
      <c r="BD171" s="1" t="str">
        <f t="shared" si="45"/>
        <v/>
      </c>
      <c r="BE171" s="1" t="str">
        <f t="shared" si="45"/>
        <v/>
      </c>
      <c r="BF171" s="1" t="str">
        <f t="shared" si="45"/>
        <v/>
      </c>
      <c r="BG171" s="1" t="str">
        <f t="shared" si="45"/>
        <v/>
      </c>
      <c r="BH171" s="1" t="str">
        <f t="shared" si="45"/>
        <v/>
      </c>
      <c r="BI171" s="1" t="str">
        <f t="shared" si="45"/>
        <v/>
      </c>
      <c r="BJ171" s="1" t="str">
        <f t="shared" si="45"/>
        <v/>
      </c>
    </row>
    <row r="172" spans="1:62" x14ac:dyDescent="0.2">
      <c r="A172" s="50"/>
      <c r="B172" s="50" t="str">
        <f t="shared" si="33"/>
        <v/>
      </c>
      <c r="C172" s="48"/>
      <c r="D172" s="48"/>
      <c r="E172" s="48"/>
      <c r="F172" s="46"/>
      <c r="G172" s="49"/>
      <c r="H172" s="358"/>
      <c r="I172" s="69"/>
      <c r="J172" s="51"/>
      <c r="K172" s="50"/>
      <c r="L172" s="341" t="str">
        <f t="shared" si="34"/>
        <v/>
      </c>
      <c r="M172" s="46"/>
      <c r="N172" s="274"/>
      <c r="O172" s="48"/>
      <c r="P172" s="274"/>
      <c r="Q172" s="51"/>
      <c r="R172" s="51"/>
      <c r="S172" s="51"/>
      <c r="T172" s="274"/>
      <c r="U172" s="50" t="str">
        <f t="shared" si="35"/>
        <v/>
      </c>
      <c r="V172" s="51">
        <v>1</v>
      </c>
      <c r="W172" s="51" t="str">
        <f t="shared" si="36"/>
        <v/>
      </c>
      <c r="X172" s="51">
        <v>1</v>
      </c>
      <c r="Y172" s="51" t="str">
        <f t="shared" si="37"/>
        <v/>
      </c>
      <c r="Z172" s="1">
        <f t="shared" si="38"/>
        <v>0</v>
      </c>
      <c r="AA172" s="1">
        <f t="shared" si="39"/>
        <v>0</v>
      </c>
      <c r="AB172" s="382" t="str">
        <f t="shared" si="30"/>
        <v/>
      </c>
      <c r="AC172" s="382" t="str">
        <f t="shared" si="30"/>
        <v/>
      </c>
      <c r="AD172" s="1">
        <f t="shared" si="40"/>
        <v>0</v>
      </c>
      <c r="AJ172" s="1">
        <f t="shared" si="41"/>
        <v>0</v>
      </c>
      <c r="AK172" s="1">
        <f t="shared" si="42"/>
        <v>0</v>
      </c>
      <c r="AL172" s="1">
        <f t="shared" si="43"/>
        <v>0</v>
      </c>
      <c r="AQ172" s="1">
        <f t="shared" si="44"/>
        <v>0</v>
      </c>
      <c r="BA172" s="1" t="str">
        <f t="shared" si="22"/>
        <v/>
      </c>
      <c r="BB172" s="1" t="str">
        <f t="shared" si="45"/>
        <v/>
      </c>
      <c r="BC172" s="1" t="str">
        <f t="shared" si="45"/>
        <v/>
      </c>
      <c r="BD172" s="1" t="str">
        <f t="shared" si="45"/>
        <v/>
      </c>
      <c r="BE172" s="1" t="str">
        <f t="shared" si="45"/>
        <v/>
      </c>
      <c r="BF172" s="1" t="str">
        <f t="shared" si="45"/>
        <v/>
      </c>
      <c r="BG172" s="1" t="str">
        <f t="shared" si="45"/>
        <v/>
      </c>
      <c r="BH172" s="1" t="str">
        <f t="shared" si="45"/>
        <v/>
      </c>
      <c r="BI172" s="1" t="str">
        <f t="shared" si="45"/>
        <v/>
      </c>
      <c r="BJ172" s="1" t="str">
        <f t="shared" si="45"/>
        <v/>
      </c>
    </row>
    <row r="173" spans="1:62" x14ac:dyDescent="0.2">
      <c r="A173" s="50"/>
      <c r="B173" s="50" t="str">
        <f t="shared" si="33"/>
        <v/>
      </c>
      <c r="C173" s="48"/>
      <c r="D173" s="48"/>
      <c r="E173" s="48"/>
      <c r="F173" s="46"/>
      <c r="G173" s="49"/>
      <c r="H173" s="358"/>
      <c r="I173" s="69"/>
      <c r="J173" s="51"/>
      <c r="K173" s="50"/>
      <c r="L173" s="341" t="str">
        <f t="shared" si="34"/>
        <v/>
      </c>
      <c r="M173" s="46"/>
      <c r="N173" s="274"/>
      <c r="O173" s="48"/>
      <c r="P173" s="274"/>
      <c r="Q173" s="51"/>
      <c r="R173" s="51"/>
      <c r="S173" s="51"/>
      <c r="T173" s="274"/>
      <c r="U173" s="50" t="str">
        <f t="shared" si="35"/>
        <v/>
      </c>
      <c r="V173" s="51">
        <v>1</v>
      </c>
      <c r="W173" s="51" t="str">
        <f t="shared" si="36"/>
        <v/>
      </c>
      <c r="X173" s="51">
        <v>1</v>
      </c>
      <c r="Y173" s="51" t="str">
        <f t="shared" si="37"/>
        <v/>
      </c>
      <c r="Z173" s="1">
        <f t="shared" si="38"/>
        <v>0</v>
      </c>
      <c r="AA173" s="1">
        <f t="shared" si="39"/>
        <v>0</v>
      </c>
      <c r="AB173" s="382" t="str">
        <f t="shared" si="30"/>
        <v/>
      </c>
      <c r="AC173" s="382" t="str">
        <f t="shared" si="30"/>
        <v/>
      </c>
      <c r="AD173" s="1">
        <f t="shared" si="40"/>
        <v>0</v>
      </c>
      <c r="AJ173" s="1">
        <f t="shared" si="41"/>
        <v>0</v>
      </c>
      <c r="AK173" s="1">
        <f t="shared" si="42"/>
        <v>0</v>
      </c>
      <c r="AL173" s="1">
        <f t="shared" si="43"/>
        <v>0</v>
      </c>
      <c r="AQ173" s="1">
        <f t="shared" si="44"/>
        <v>0</v>
      </c>
      <c r="BA173" s="1" t="str">
        <f t="shared" si="22"/>
        <v/>
      </c>
      <c r="BB173" s="1" t="str">
        <f t="shared" si="45"/>
        <v/>
      </c>
      <c r="BC173" s="1" t="str">
        <f t="shared" si="45"/>
        <v/>
      </c>
      <c r="BD173" s="1" t="str">
        <f t="shared" si="45"/>
        <v/>
      </c>
      <c r="BE173" s="1" t="str">
        <f t="shared" si="45"/>
        <v/>
      </c>
      <c r="BF173" s="1" t="str">
        <f t="shared" si="45"/>
        <v/>
      </c>
      <c r="BG173" s="1" t="str">
        <f t="shared" si="45"/>
        <v/>
      </c>
      <c r="BH173" s="1" t="str">
        <f t="shared" si="45"/>
        <v/>
      </c>
      <c r="BI173" s="1" t="str">
        <f t="shared" si="45"/>
        <v/>
      </c>
      <c r="BJ173" s="1" t="str">
        <f t="shared" si="45"/>
        <v/>
      </c>
    </row>
    <row r="174" spans="1:62" x14ac:dyDescent="0.2">
      <c r="A174" s="50"/>
      <c r="B174" s="50" t="str">
        <f t="shared" si="33"/>
        <v/>
      </c>
      <c r="C174" s="48"/>
      <c r="D174" s="48"/>
      <c r="E174" s="48"/>
      <c r="F174" s="46"/>
      <c r="G174" s="49"/>
      <c r="H174" s="358"/>
      <c r="I174" s="69"/>
      <c r="J174" s="51"/>
      <c r="K174" s="50"/>
      <c r="L174" s="341" t="str">
        <f t="shared" si="34"/>
        <v/>
      </c>
      <c r="M174" s="46"/>
      <c r="N174" s="274"/>
      <c r="O174" s="48"/>
      <c r="P174" s="274"/>
      <c r="Q174" s="51"/>
      <c r="R174" s="51"/>
      <c r="S174" s="51"/>
      <c r="T174" s="274"/>
      <c r="U174" s="50" t="str">
        <f t="shared" si="35"/>
        <v/>
      </c>
      <c r="V174" s="51">
        <v>1</v>
      </c>
      <c r="W174" s="51" t="str">
        <f t="shared" si="36"/>
        <v/>
      </c>
      <c r="X174" s="51">
        <v>1</v>
      </c>
      <c r="Y174" s="51" t="str">
        <f t="shared" si="37"/>
        <v/>
      </c>
      <c r="Z174" s="1">
        <f t="shared" si="38"/>
        <v>0</v>
      </c>
      <c r="AA174" s="1">
        <f t="shared" si="39"/>
        <v>0</v>
      </c>
      <c r="AB174" s="382" t="str">
        <f t="shared" si="30"/>
        <v/>
      </c>
      <c r="AC174" s="382" t="str">
        <f t="shared" si="30"/>
        <v/>
      </c>
      <c r="AD174" s="1">
        <f t="shared" si="40"/>
        <v>0</v>
      </c>
      <c r="AJ174" s="1">
        <f t="shared" si="41"/>
        <v>0</v>
      </c>
      <c r="AK174" s="1">
        <f t="shared" si="42"/>
        <v>0</v>
      </c>
      <c r="AL174" s="1">
        <f t="shared" si="43"/>
        <v>0</v>
      </c>
      <c r="AQ174" s="1">
        <f t="shared" si="44"/>
        <v>0</v>
      </c>
      <c r="BA174" s="1" t="str">
        <f t="shared" si="22"/>
        <v/>
      </c>
      <c r="BB174" s="1" t="str">
        <f t="shared" si="45"/>
        <v/>
      </c>
      <c r="BC174" s="1" t="str">
        <f t="shared" si="45"/>
        <v/>
      </c>
      <c r="BD174" s="1" t="str">
        <f t="shared" si="45"/>
        <v/>
      </c>
      <c r="BE174" s="1" t="str">
        <f t="shared" si="45"/>
        <v/>
      </c>
      <c r="BF174" s="1" t="str">
        <f t="shared" ref="BB174:BJ202" si="46">IF($M174="","",BF$30)</f>
        <v/>
      </c>
      <c r="BG174" s="1" t="str">
        <f t="shared" si="46"/>
        <v/>
      </c>
      <c r="BH174" s="1" t="str">
        <f t="shared" si="46"/>
        <v/>
      </c>
      <c r="BI174" s="1" t="str">
        <f t="shared" si="46"/>
        <v/>
      </c>
      <c r="BJ174" s="1" t="str">
        <f t="shared" si="46"/>
        <v/>
      </c>
    </row>
    <row r="175" spans="1:62" x14ac:dyDescent="0.2">
      <c r="A175" s="50"/>
      <c r="B175" s="50" t="str">
        <f t="shared" si="33"/>
        <v/>
      </c>
      <c r="C175" s="48"/>
      <c r="D175" s="48"/>
      <c r="E175" s="48"/>
      <c r="F175" s="46"/>
      <c r="G175" s="49"/>
      <c r="H175" s="358"/>
      <c r="I175" s="69"/>
      <c r="J175" s="51"/>
      <c r="K175" s="50"/>
      <c r="L175" s="341" t="str">
        <f t="shared" si="34"/>
        <v/>
      </c>
      <c r="M175" s="46"/>
      <c r="N175" s="274"/>
      <c r="O175" s="48"/>
      <c r="P175" s="274"/>
      <c r="Q175" s="51"/>
      <c r="R175" s="51"/>
      <c r="S175" s="51"/>
      <c r="T175" s="274"/>
      <c r="U175" s="50" t="str">
        <f t="shared" si="35"/>
        <v/>
      </c>
      <c r="V175" s="51">
        <v>1</v>
      </c>
      <c r="W175" s="51" t="str">
        <f t="shared" si="36"/>
        <v/>
      </c>
      <c r="X175" s="51">
        <v>1</v>
      </c>
      <c r="Y175" s="51" t="str">
        <f t="shared" si="37"/>
        <v/>
      </c>
      <c r="Z175" s="1">
        <f t="shared" si="38"/>
        <v>0</v>
      </c>
      <c r="AA175" s="1">
        <f t="shared" si="39"/>
        <v>0</v>
      </c>
      <c r="AB175" s="382" t="str">
        <f t="shared" si="30"/>
        <v/>
      </c>
      <c r="AC175" s="382" t="str">
        <f t="shared" si="30"/>
        <v/>
      </c>
      <c r="AD175" s="1">
        <f t="shared" si="40"/>
        <v>0</v>
      </c>
      <c r="AJ175" s="1">
        <f t="shared" si="41"/>
        <v>0</v>
      </c>
      <c r="AK175" s="1">
        <f t="shared" si="42"/>
        <v>0</v>
      </c>
      <c r="AL175" s="1">
        <f t="shared" si="43"/>
        <v>0</v>
      </c>
      <c r="AQ175" s="1">
        <f t="shared" si="44"/>
        <v>0</v>
      </c>
      <c r="BA175" s="1" t="str">
        <f t="shared" si="22"/>
        <v/>
      </c>
      <c r="BB175" s="1" t="str">
        <f t="shared" si="46"/>
        <v/>
      </c>
      <c r="BC175" s="1" t="str">
        <f t="shared" si="46"/>
        <v/>
      </c>
      <c r="BD175" s="1" t="str">
        <f t="shared" si="46"/>
        <v/>
      </c>
      <c r="BE175" s="1" t="str">
        <f t="shared" si="46"/>
        <v/>
      </c>
      <c r="BF175" s="1" t="str">
        <f t="shared" si="46"/>
        <v/>
      </c>
      <c r="BG175" s="1" t="str">
        <f t="shared" si="46"/>
        <v/>
      </c>
      <c r="BH175" s="1" t="str">
        <f t="shared" si="46"/>
        <v/>
      </c>
      <c r="BI175" s="1" t="str">
        <f t="shared" si="46"/>
        <v/>
      </c>
      <c r="BJ175" s="1" t="str">
        <f t="shared" si="46"/>
        <v/>
      </c>
    </row>
    <row r="176" spans="1:62" x14ac:dyDescent="0.2">
      <c r="A176" s="50"/>
      <c r="B176" s="50" t="str">
        <f t="shared" si="33"/>
        <v/>
      </c>
      <c r="C176" s="48"/>
      <c r="D176" s="48"/>
      <c r="E176" s="48"/>
      <c r="F176" s="46"/>
      <c r="G176" s="49"/>
      <c r="H176" s="358"/>
      <c r="I176" s="69"/>
      <c r="J176" s="51"/>
      <c r="K176" s="50"/>
      <c r="L176" s="341" t="str">
        <f t="shared" si="34"/>
        <v/>
      </c>
      <c r="M176" s="46"/>
      <c r="N176" s="274"/>
      <c r="O176" s="48"/>
      <c r="P176" s="274"/>
      <c r="Q176" s="51"/>
      <c r="R176" s="51"/>
      <c r="S176" s="51"/>
      <c r="T176" s="274"/>
      <c r="U176" s="50" t="str">
        <f t="shared" si="35"/>
        <v/>
      </c>
      <c r="V176" s="51">
        <v>1</v>
      </c>
      <c r="W176" s="51" t="str">
        <f t="shared" si="36"/>
        <v/>
      </c>
      <c r="X176" s="51">
        <v>1</v>
      </c>
      <c r="Y176" s="51" t="str">
        <f t="shared" si="37"/>
        <v/>
      </c>
      <c r="Z176" s="1">
        <f t="shared" si="38"/>
        <v>0</v>
      </c>
      <c r="AA176" s="1">
        <f t="shared" si="39"/>
        <v>0</v>
      </c>
      <c r="AB176" s="382" t="str">
        <f t="shared" si="30"/>
        <v/>
      </c>
      <c r="AC176" s="382" t="str">
        <f t="shared" si="30"/>
        <v/>
      </c>
      <c r="AD176" s="1">
        <f t="shared" si="40"/>
        <v>0</v>
      </c>
      <c r="AJ176" s="1">
        <f t="shared" si="41"/>
        <v>0</v>
      </c>
      <c r="AK176" s="1">
        <f t="shared" si="42"/>
        <v>0</v>
      </c>
      <c r="AL176" s="1">
        <f t="shared" si="43"/>
        <v>0</v>
      </c>
      <c r="AQ176" s="1">
        <f t="shared" si="44"/>
        <v>0</v>
      </c>
      <c r="BA176" s="1" t="str">
        <f t="shared" si="22"/>
        <v/>
      </c>
      <c r="BB176" s="1" t="str">
        <f t="shared" si="46"/>
        <v/>
      </c>
      <c r="BC176" s="1" t="str">
        <f t="shared" si="46"/>
        <v/>
      </c>
      <c r="BD176" s="1" t="str">
        <f t="shared" si="46"/>
        <v/>
      </c>
      <c r="BE176" s="1" t="str">
        <f t="shared" si="46"/>
        <v/>
      </c>
      <c r="BF176" s="1" t="str">
        <f t="shared" si="46"/>
        <v/>
      </c>
      <c r="BG176" s="1" t="str">
        <f t="shared" si="46"/>
        <v/>
      </c>
      <c r="BH176" s="1" t="str">
        <f t="shared" si="46"/>
        <v/>
      </c>
      <c r="BI176" s="1" t="str">
        <f t="shared" si="46"/>
        <v/>
      </c>
      <c r="BJ176" s="1" t="str">
        <f t="shared" si="46"/>
        <v/>
      </c>
    </row>
    <row r="177" spans="1:62" x14ac:dyDescent="0.2">
      <c r="A177" s="50"/>
      <c r="B177" s="50" t="str">
        <f t="shared" si="33"/>
        <v/>
      </c>
      <c r="C177" s="48"/>
      <c r="D177" s="48"/>
      <c r="E177" s="48"/>
      <c r="F177" s="46"/>
      <c r="G177" s="49"/>
      <c r="H177" s="358"/>
      <c r="I177" s="69"/>
      <c r="J177" s="51"/>
      <c r="K177" s="50"/>
      <c r="L177" s="341" t="str">
        <f t="shared" si="34"/>
        <v/>
      </c>
      <c r="M177" s="46"/>
      <c r="N177" s="274"/>
      <c r="O177" s="48"/>
      <c r="P177" s="274"/>
      <c r="Q177" s="51"/>
      <c r="R177" s="51"/>
      <c r="S177" s="51"/>
      <c r="T177" s="274"/>
      <c r="U177" s="50" t="str">
        <f t="shared" si="35"/>
        <v/>
      </c>
      <c r="V177" s="51">
        <v>1</v>
      </c>
      <c r="W177" s="51" t="str">
        <f t="shared" si="36"/>
        <v/>
      </c>
      <c r="X177" s="51">
        <v>1</v>
      </c>
      <c r="Y177" s="51" t="str">
        <f t="shared" si="37"/>
        <v/>
      </c>
      <c r="Z177" s="1">
        <f t="shared" si="38"/>
        <v>0</v>
      </c>
      <c r="AA177" s="1">
        <f t="shared" si="39"/>
        <v>0</v>
      </c>
      <c r="AB177" s="382" t="str">
        <f t="shared" si="30"/>
        <v/>
      </c>
      <c r="AC177" s="382" t="str">
        <f t="shared" si="30"/>
        <v/>
      </c>
      <c r="AD177" s="1">
        <f t="shared" si="40"/>
        <v>0</v>
      </c>
      <c r="AJ177" s="1">
        <f t="shared" si="41"/>
        <v>0</v>
      </c>
      <c r="AK177" s="1">
        <f t="shared" si="42"/>
        <v>0</v>
      </c>
      <c r="AL177" s="1">
        <f t="shared" si="43"/>
        <v>0</v>
      </c>
      <c r="AQ177" s="1">
        <f t="shared" si="44"/>
        <v>0</v>
      </c>
      <c r="BA177" s="1" t="str">
        <f t="shared" si="22"/>
        <v/>
      </c>
      <c r="BB177" s="1" t="str">
        <f t="shared" si="46"/>
        <v/>
      </c>
      <c r="BC177" s="1" t="str">
        <f t="shared" si="46"/>
        <v/>
      </c>
      <c r="BD177" s="1" t="str">
        <f t="shared" si="46"/>
        <v/>
      </c>
      <c r="BE177" s="1" t="str">
        <f t="shared" si="46"/>
        <v/>
      </c>
      <c r="BF177" s="1" t="str">
        <f t="shared" si="46"/>
        <v/>
      </c>
      <c r="BG177" s="1" t="str">
        <f t="shared" si="46"/>
        <v/>
      </c>
      <c r="BH177" s="1" t="str">
        <f t="shared" si="46"/>
        <v/>
      </c>
      <c r="BI177" s="1" t="str">
        <f t="shared" si="46"/>
        <v/>
      </c>
      <c r="BJ177" s="1" t="str">
        <f t="shared" si="46"/>
        <v/>
      </c>
    </row>
    <row r="178" spans="1:62" x14ac:dyDescent="0.2">
      <c r="A178" s="50"/>
      <c r="B178" s="50" t="str">
        <f t="shared" si="33"/>
        <v/>
      </c>
      <c r="C178" s="48"/>
      <c r="D178" s="48"/>
      <c r="E178" s="48"/>
      <c r="F178" s="46"/>
      <c r="G178" s="49"/>
      <c r="H178" s="358"/>
      <c r="I178" s="69"/>
      <c r="J178" s="51"/>
      <c r="K178" s="50"/>
      <c r="L178" s="341" t="str">
        <f t="shared" si="34"/>
        <v/>
      </c>
      <c r="M178" s="46"/>
      <c r="N178" s="274"/>
      <c r="O178" s="48"/>
      <c r="P178" s="274"/>
      <c r="Q178" s="51"/>
      <c r="R178" s="51"/>
      <c r="S178" s="51"/>
      <c r="T178" s="274"/>
      <c r="U178" s="50" t="str">
        <f t="shared" si="35"/>
        <v/>
      </c>
      <c r="V178" s="51">
        <v>1</v>
      </c>
      <c r="W178" s="51" t="str">
        <f t="shared" si="36"/>
        <v/>
      </c>
      <c r="X178" s="51">
        <v>1</v>
      </c>
      <c r="Y178" s="51" t="str">
        <f t="shared" si="37"/>
        <v/>
      </c>
      <c r="Z178" s="1">
        <f t="shared" si="38"/>
        <v>0</v>
      </c>
      <c r="AA178" s="1">
        <f t="shared" si="39"/>
        <v>0</v>
      </c>
      <c r="AB178" s="382" t="str">
        <f t="shared" si="30"/>
        <v/>
      </c>
      <c r="AC178" s="382" t="str">
        <f t="shared" si="30"/>
        <v/>
      </c>
      <c r="AD178" s="1">
        <f t="shared" si="40"/>
        <v>0</v>
      </c>
      <c r="AJ178" s="1">
        <f t="shared" si="41"/>
        <v>0</v>
      </c>
      <c r="AK178" s="1">
        <f t="shared" si="42"/>
        <v>0</v>
      </c>
      <c r="AL178" s="1">
        <f t="shared" si="43"/>
        <v>0</v>
      </c>
      <c r="AQ178" s="1">
        <f t="shared" si="44"/>
        <v>0</v>
      </c>
      <c r="BA178" s="1" t="str">
        <f t="shared" si="22"/>
        <v/>
      </c>
      <c r="BB178" s="1" t="str">
        <f t="shared" si="46"/>
        <v/>
      </c>
      <c r="BC178" s="1" t="str">
        <f t="shared" si="46"/>
        <v/>
      </c>
      <c r="BD178" s="1" t="str">
        <f t="shared" si="46"/>
        <v/>
      </c>
      <c r="BE178" s="1" t="str">
        <f t="shared" si="46"/>
        <v/>
      </c>
      <c r="BF178" s="1" t="str">
        <f t="shared" si="46"/>
        <v/>
      </c>
      <c r="BG178" s="1" t="str">
        <f t="shared" si="46"/>
        <v/>
      </c>
      <c r="BH178" s="1" t="str">
        <f t="shared" si="46"/>
        <v/>
      </c>
      <c r="BI178" s="1" t="str">
        <f t="shared" si="46"/>
        <v/>
      </c>
      <c r="BJ178" s="1" t="str">
        <f t="shared" si="46"/>
        <v/>
      </c>
    </row>
    <row r="179" spans="1:62" x14ac:dyDescent="0.2">
      <c r="A179" s="50"/>
      <c r="B179" s="50" t="str">
        <f t="shared" si="33"/>
        <v/>
      </c>
      <c r="C179" s="48"/>
      <c r="D179" s="48"/>
      <c r="E179" s="48"/>
      <c r="F179" s="46"/>
      <c r="G179" s="49"/>
      <c r="H179" s="358"/>
      <c r="I179" s="69"/>
      <c r="J179" s="51"/>
      <c r="K179" s="50"/>
      <c r="L179" s="341" t="str">
        <f t="shared" si="34"/>
        <v/>
      </c>
      <c r="M179" s="46"/>
      <c r="N179" s="274"/>
      <c r="O179" s="48"/>
      <c r="P179" s="274"/>
      <c r="Q179" s="51"/>
      <c r="R179" s="51"/>
      <c r="S179" s="51"/>
      <c r="T179" s="274"/>
      <c r="U179" s="50" t="str">
        <f t="shared" si="35"/>
        <v/>
      </c>
      <c r="V179" s="51">
        <v>1</v>
      </c>
      <c r="W179" s="51" t="str">
        <f t="shared" si="36"/>
        <v/>
      </c>
      <c r="X179" s="51">
        <v>1</v>
      </c>
      <c r="Y179" s="51" t="str">
        <f t="shared" si="37"/>
        <v/>
      </c>
      <c r="Z179" s="1">
        <f t="shared" si="38"/>
        <v>0</v>
      </c>
      <c r="AA179" s="1">
        <f t="shared" si="39"/>
        <v>0</v>
      </c>
      <c r="AB179" s="382" t="str">
        <f t="shared" si="30"/>
        <v/>
      </c>
      <c r="AC179" s="382" t="str">
        <f t="shared" si="30"/>
        <v/>
      </c>
      <c r="AD179" s="1">
        <f t="shared" si="40"/>
        <v>0</v>
      </c>
      <c r="AJ179" s="1">
        <f t="shared" si="41"/>
        <v>0</v>
      </c>
      <c r="AK179" s="1">
        <f t="shared" si="42"/>
        <v>0</v>
      </c>
      <c r="AL179" s="1">
        <f t="shared" si="43"/>
        <v>0</v>
      </c>
      <c r="AQ179" s="1">
        <f t="shared" si="44"/>
        <v>0</v>
      </c>
      <c r="BA179" s="1" t="str">
        <f t="shared" si="22"/>
        <v/>
      </c>
      <c r="BB179" s="1" t="str">
        <f t="shared" si="46"/>
        <v/>
      </c>
      <c r="BC179" s="1" t="str">
        <f t="shared" si="46"/>
        <v/>
      </c>
      <c r="BD179" s="1" t="str">
        <f t="shared" si="46"/>
        <v/>
      </c>
      <c r="BE179" s="1" t="str">
        <f t="shared" si="46"/>
        <v/>
      </c>
      <c r="BF179" s="1" t="str">
        <f t="shared" si="46"/>
        <v/>
      </c>
      <c r="BG179" s="1" t="str">
        <f t="shared" si="46"/>
        <v/>
      </c>
      <c r="BH179" s="1" t="str">
        <f t="shared" si="46"/>
        <v/>
      </c>
      <c r="BI179" s="1" t="str">
        <f t="shared" si="46"/>
        <v/>
      </c>
      <c r="BJ179" s="1" t="str">
        <f t="shared" si="46"/>
        <v/>
      </c>
    </row>
    <row r="180" spans="1:62" x14ac:dyDescent="0.2">
      <c r="A180" s="50"/>
      <c r="B180" s="50" t="str">
        <f t="shared" si="33"/>
        <v/>
      </c>
      <c r="C180" s="48"/>
      <c r="D180" s="48"/>
      <c r="E180" s="48"/>
      <c r="F180" s="46"/>
      <c r="G180" s="49"/>
      <c r="H180" s="358"/>
      <c r="I180" s="69"/>
      <c r="J180" s="51"/>
      <c r="K180" s="50"/>
      <c r="L180" s="341" t="str">
        <f t="shared" si="34"/>
        <v/>
      </c>
      <c r="M180" s="46"/>
      <c r="N180" s="274"/>
      <c r="O180" s="48"/>
      <c r="P180" s="274"/>
      <c r="Q180" s="51"/>
      <c r="R180" s="51"/>
      <c r="S180" s="51"/>
      <c r="T180" s="274"/>
      <c r="U180" s="50" t="str">
        <f t="shared" si="35"/>
        <v/>
      </c>
      <c r="V180" s="51">
        <v>1</v>
      </c>
      <c r="W180" s="51" t="str">
        <f t="shared" si="36"/>
        <v/>
      </c>
      <c r="X180" s="51">
        <v>1</v>
      </c>
      <c r="Y180" s="51" t="str">
        <f t="shared" si="37"/>
        <v/>
      </c>
      <c r="Z180" s="1">
        <f t="shared" si="38"/>
        <v>0</v>
      </c>
      <c r="AA180" s="1">
        <f t="shared" si="39"/>
        <v>0</v>
      </c>
      <c r="AB180" s="382" t="str">
        <f t="shared" si="30"/>
        <v/>
      </c>
      <c r="AC180" s="382" t="str">
        <f t="shared" si="30"/>
        <v/>
      </c>
      <c r="AD180" s="1">
        <f t="shared" si="40"/>
        <v>0</v>
      </c>
      <c r="AJ180" s="1">
        <f t="shared" si="41"/>
        <v>0</v>
      </c>
      <c r="AK180" s="1">
        <f t="shared" si="42"/>
        <v>0</v>
      </c>
      <c r="AL180" s="1">
        <f t="shared" si="43"/>
        <v>0</v>
      </c>
      <c r="AQ180" s="1">
        <f t="shared" si="44"/>
        <v>0</v>
      </c>
      <c r="BA180" s="1" t="str">
        <f t="shared" si="22"/>
        <v/>
      </c>
      <c r="BB180" s="1" t="str">
        <f t="shared" si="46"/>
        <v/>
      </c>
      <c r="BC180" s="1" t="str">
        <f t="shared" si="46"/>
        <v/>
      </c>
      <c r="BD180" s="1" t="str">
        <f t="shared" si="46"/>
        <v/>
      </c>
      <c r="BE180" s="1" t="str">
        <f t="shared" si="46"/>
        <v/>
      </c>
      <c r="BF180" s="1" t="str">
        <f t="shared" si="46"/>
        <v/>
      </c>
      <c r="BG180" s="1" t="str">
        <f t="shared" si="46"/>
        <v/>
      </c>
      <c r="BH180" s="1" t="str">
        <f t="shared" si="46"/>
        <v/>
      </c>
      <c r="BI180" s="1" t="str">
        <f t="shared" si="46"/>
        <v/>
      </c>
      <c r="BJ180" s="1" t="str">
        <f t="shared" si="46"/>
        <v/>
      </c>
    </row>
    <row r="181" spans="1:62" x14ac:dyDescent="0.2">
      <c r="A181" s="50"/>
      <c r="B181" s="50" t="str">
        <f t="shared" si="33"/>
        <v/>
      </c>
      <c r="C181" s="48"/>
      <c r="D181" s="48"/>
      <c r="E181" s="48"/>
      <c r="F181" s="46"/>
      <c r="G181" s="49"/>
      <c r="H181" s="358"/>
      <c r="I181" s="69"/>
      <c r="J181" s="51"/>
      <c r="K181" s="50"/>
      <c r="L181" s="341" t="str">
        <f t="shared" si="34"/>
        <v/>
      </c>
      <c r="M181" s="46"/>
      <c r="N181" s="274"/>
      <c r="O181" s="48"/>
      <c r="P181" s="274"/>
      <c r="Q181" s="51"/>
      <c r="R181" s="51"/>
      <c r="S181" s="51"/>
      <c r="T181" s="274"/>
      <c r="U181" s="50" t="str">
        <f t="shared" si="35"/>
        <v/>
      </c>
      <c r="V181" s="51">
        <v>1</v>
      </c>
      <c r="W181" s="51" t="str">
        <f t="shared" si="36"/>
        <v/>
      </c>
      <c r="X181" s="51">
        <v>1</v>
      </c>
      <c r="Y181" s="51" t="str">
        <f t="shared" si="37"/>
        <v/>
      </c>
      <c r="Z181" s="1">
        <f t="shared" si="38"/>
        <v>0</v>
      </c>
      <c r="AA181" s="1">
        <f t="shared" si="39"/>
        <v>0</v>
      </c>
      <c r="AB181" s="382" t="str">
        <f t="shared" si="30"/>
        <v/>
      </c>
      <c r="AC181" s="382" t="str">
        <f t="shared" si="30"/>
        <v/>
      </c>
      <c r="AD181" s="1">
        <f t="shared" si="40"/>
        <v>0</v>
      </c>
      <c r="AJ181" s="1">
        <f t="shared" si="41"/>
        <v>0</v>
      </c>
      <c r="AK181" s="1">
        <f t="shared" si="42"/>
        <v>0</v>
      </c>
      <c r="AL181" s="1">
        <f t="shared" si="43"/>
        <v>0</v>
      </c>
      <c r="AQ181" s="1">
        <f t="shared" si="44"/>
        <v>0</v>
      </c>
      <c r="BA181" s="1" t="str">
        <f t="shared" si="22"/>
        <v/>
      </c>
      <c r="BB181" s="1" t="str">
        <f t="shared" si="46"/>
        <v/>
      </c>
      <c r="BC181" s="1" t="str">
        <f t="shared" si="46"/>
        <v/>
      </c>
      <c r="BD181" s="1" t="str">
        <f t="shared" si="46"/>
        <v/>
      </c>
      <c r="BE181" s="1" t="str">
        <f t="shared" si="46"/>
        <v/>
      </c>
      <c r="BF181" s="1" t="str">
        <f t="shared" si="46"/>
        <v/>
      </c>
      <c r="BG181" s="1" t="str">
        <f t="shared" si="46"/>
        <v/>
      </c>
      <c r="BH181" s="1" t="str">
        <f t="shared" si="46"/>
        <v/>
      </c>
      <c r="BI181" s="1" t="str">
        <f t="shared" si="46"/>
        <v/>
      </c>
      <c r="BJ181" s="1" t="str">
        <f t="shared" si="46"/>
        <v/>
      </c>
    </row>
    <row r="182" spans="1:62" x14ac:dyDescent="0.2">
      <c r="A182" s="50"/>
      <c r="B182" s="50" t="str">
        <f t="shared" si="33"/>
        <v/>
      </c>
      <c r="C182" s="48"/>
      <c r="D182" s="48"/>
      <c r="E182" s="48"/>
      <c r="F182" s="46"/>
      <c r="G182" s="49"/>
      <c r="H182" s="358"/>
      <c r="I182" s="69"/>
      <c r="J182" s="51"/>
      <c r="K182" s="50"/>
      <c r="L182" s="341" t="str">
        <f t="shared" si="34"/>
        <v/>
      </c>
      <c r="M182" s="46"/>
      <c r="N182" s="274"/>
      <c r="O182" s="48"/>
      <c r="P182" s="274"/>
      <c r="Q182" s="51"/>
      <c r="R182" s="51"/>
      <c r="S182" s="51"/>
      <c r="T182" s="274"/>
      <c r="U182" s="50" t="str">
        <f t="shared" si="35"/>
        <v/>
      </c>
      <c r="V182" s="51">
        <v>1</v>
      </c>
      <c r="W182" s="51" t="str">
        <f t="shared" si="36"/>
        <v/>
      </c>
      <c r="X182" s="51">
        <v>1</v>
      </c>
      <c r="Y182" s="51" t="str">
        <f t="shared" si="37"/>
        <v/>
      </c>
      <c r="Z182" s="1">
        <f t="shared" si="38"/>
        <v>0</v>
      </c>
      <c r="AA182" s="1">
        <f t="shared" si="39"/>
        <v>0</v>
      </c>
      <c r="AB182" s="382" t="str">
        <f t="shared" si="30"/>
        <v/>
      </c>
      <c r="AC182" s="382" t="str">
        <f t="shared" si="30"/>
        <v/>
      </c>
      <c r="AD182" s="1">
        <f t="shared" si="40"/>
        <v>0</v>
      </c>
      <c r="AJ182" s="1">
        <f t="shared" si="41"/>
        <v>0</v>
      </c>
      <c r="AK182" s="1">
        <f t="shared" si="42"/>
        <v>0</v>
      </c>
      <c r="AL182" s="1">
        <f t="shared" si="43"/>
        <v>0</v>
      </c>
      <c r="AQ182" s="1">
        <f t="shared" si="44"/>
        <v>0</v>
      </c>
      <c r="BA182" s="1" t="str">
        <f t="shared" si="22"/>
        <v/>
      </c>
      <c r="BB182" s="1" t="str">
        <f t="shared" si="46"/>
        <v/>
      </c>
      <c r="BC182" s="1" t="str">
        <f t="shared" si="46"/>
        <v/>
      </c>
      <c r="BD182" s="1" t="str">
        <f t="shared" si="46"/>
        <v/>
      </c>
      <c r="BE182" s="1" t="str">
        <f t="shared" si="46"/>
        <v/>
      </c>
      <c r="BF182" s="1" t="str">
        <f t="shared" si="46"/>
        <v/>
      </c>
      <c r="BG182" s="1" t="str">
        <f t="shared" si="46"/>
        <v/>
      </c>
      <c r="BH182" s="1" t="str">
        <f t="shared" si="46"/>
        <v/>
      </c>
      <c r="BI182" s="1" t="str">
        <f t="shared" si="46"/>
        <v/>
      </c>
      <c r="BJ182" s="1" t="str">
        <f t="shared" si="46"/>
        <v/>
      </c>
    </row>
    <row r="183" spans="1:62" x14ac:dyDescent="0.2">
      <c r="A183" s="50"/>
      <c r="B183" s="50" t="str">
        <f t="shared" si="33"/>
        <v/>
      </c>
      <c r="C183" s="48"/>
      <c r="D183" s="48"/>
      <c r="E183" s="48"/>
      <c r="F183" s="46"/>
      <c r="G183" s="49"/>
      <c r="H183" s="358"/>
      <c r="I183" s="69"/>
      <c r="J183" s="51"/>
      <c r="K183" s="50"/>
      <c r="L183" s="341" t="str">
        <f t="shared" si="34"/>
        <v/>
      </c>
      <c r="M183" s="46"/>
      <c r="N183" s="274"/>
      <c r="O183" s="48"/>
      <c r="P183" s="274"/>
      <c r="Q183" s="51"/>
      <c r="R183" s="51"/>
      <c r="S183" s="51"/>
      <c r="T183" s="274"/>
      <c r="U183" s="50" t="str">
        <f t="shared" si="35"/>
        <v/>
      </c>
      <c r="V183" s="51">
        <v>1</v>
      </c>
      <c r="W183" s="51" t="str">
        <f t="shared" si="36"/>
        <v/>
      </c>
      <c r="X183" s="51">
        <v>1</v>
      </c>
      <c r="Y183" s="51" t="str">
        <f t="shared" si="37"/>
        <v/>
      </c>
      <c r="Z183" s="1">
        <f t="shared" si="38"/>
        <v>0</v>
      </c>
      <c r="AA183" s="1">
        <f t="shared" si="39"/>
        <v>0</v>
      </c>
      <c r="AB183" s="382" t="str">
        <f t="shared" si="30"/>
        <v/>
      </c>
      <c r="AC183" s="382" t="str">
        <f t="shared" si="30"/>
        <v/>
      </c>
      <c r="AD183" s="1">
        <f t="shared" si="40"/>
        <v>0</v>
      </c>
      <c r="AJ183" s="1">
        <f t="shared" si="41"/>
        <v>0</v>
      </c>
      <c r="AK183" s="1">
        <f t="shared" si="42"/>
        <v>0</v>
      </c>
      <c r="AL183" s="1">
        <f t="shared" si="43"/>
        <v>0</v>
      </c>
      <c r="AQ183" s="1">
        <f t="shared" si="44"/>
        <v>0</v>
      </c>
      <c r="BA183" s="1" t="str">
        <f t="shared" si="22"/>
        <v/>
      </c>
      <c r="BB183" s="1" t="str">
        <f t="shared" si="46"/>
        <v/>
      </c>
      <c r="BC183" s="1" t="str">
        <f t="shared" si="46"/>
        <v/>
      </c>
      <c r="BD183" s="1" t="str">
        <f t="shared" si="46"/>
        <v/>
      </c>
      <c r="BE183" s="1" t="str">
        <f t="shared" si="46"/>
        <v/>
      </c>
      <c r="BF183" s="1" t="str">
        <f t="shared" si="46"/>
        <v/>
      </c>
      <c r="BG183" s="1" t="str">
        <f t="shared" si="46"/>
        <v/>
      </c>
      <c r="BH183" s="1" t="str">
        <f t="shared" si="46"/>
        <v/>
      </c>
      <c r="BI183" s="1" t="str">
        <f t="shared" si="46"/>
        <v/>
      </c>
      <c r="BJ183" s="1" t="str">
        <f t="shared" si="46"/>
        <v/>
      </c>
    </row>
    <row r="184" spans="1:62" x14ac:dyDescent="0.2">
      <c r="A184" s="50"/>
      <c r="B184" s="50" t="str">
        <f t="shared" si="33"/>
        <v/>
      </c>
      <c r="C184" s="48"/>
      <c r="D184" s="48"/>
      <c r="E184" s="48"/>
      <c r="F184" s="46"/>
      <c r="G184" s="49"/>
      <c r="H184" s="358"/>
      <c r="I184" s="69"/>
      <c r="J184" s="51"/>
      <c r="K184" s="50"/>
      <c r="L184" s="341" t="str">
        <f t="shared" si="34"/>
        <v/>
      </c>
      <c r="M184" s="46"/>
      <c r="N184" s="274"/>
      <c r="O184" s="48"/>
      <c r="P184" s="274"/>
      <c r="Q184" s="51"/>
      <c r="R184" s="51"/>
      <c r="S184" s="51"/>
      <c r="T184" s="274"/>
      <c r="U184" s="50" t="str">
        <f t="shared" si="35"/>
        <v/>
      </c>
      <c r="V184" s="51">
        <v>1</v>
      </c>
      <c r="W184" s="51" t="str">
        <f t="shared" si="36"/>
        <v/>
      </c>
      <c r="X184" s="51">
        <v>1</v>
      </c>
      <c r="Y184" s="51" t="str">
        <f t="shared" si="37"/>
        <v/>
      </c>
      <c r="Z184" s="1">
        <f t="shared" si="38"/>
        <v>0</v>
      </c>
      <c r="AA184" s="1">
        <f t="shared" si="39"/>
        <v>0</v>
      </c>
      <c r="AB184" s="382" t="str">
        <f t="shared" si="30"/>
        <v/>
      </c>
      <c r="AC184" s="382" t="str">
        <f t="shared" si="30"/>
        <v/>
      </c>
      <c r="AD184" s="1">
        <f t="shared" si="40"/>
        <v>0</v>
      </c>
      <c r="AJ184" s="1">
        <f t="shared" si="41"/>
        <v>0</v>
      </c>
      <c r="AK184" s="1">
        <f t="shared" si="42"/>
        <v>0</v>
      </c>
      <c r="AL184" s="1">
        <f t="shared" si="43"/>
        <v>0</v>
      </c>
      <c r="AQ184" s="1">
        <f t="shared" si="44"/>
        <v>0</v>
      </c>
      <c r="BA184" s="1" t="str">
        <f t="shared" si="22"/>
        <v/>
      </c>
      <c r="BB184" s="1" t="str">
        <f t="shared" si="46"/>
        <v/>
      </c>
      <c r="BC184" s="1" t="str">
        <f t="shared" si="46"/>
        <v/>
      </c>
      <c r="BD184" s="1" t="str">
        <f t="shared" si="46"/>
        <v/>
      </c>
      <c r="BE184" s="1" t="str">
        <f t="shared" si="46"/>
        <v/>
      </c>
      <c r="BF184" s="1" t="str">
        <f t="shared" si="46"/>
        <v/>
      </c>
      <c r="BG184" s="1" t="str">
        <f t="shared" si="46"/>
        <v/>
      </c>
      <c r="BH184" s="1" t="str">
        <f t="shared" si="46"/>
        <v/>
      </c>
      <c r="BI184" s="1" t="str">
        <f t="shared" si="46"/>
        <v/>
      </c>
      <c r="BJ184" s="1" t="str">
        <f t="shared" si="46"/>
        <v/>
      </c>
    </row>
    <row r="185" spans="1:62" x14ac:dyDescent="0.2">
      <c r="A185" s="50"/>
      <c r="B185" s="50" t="str">
        <f t="shared" si="33"/>
        <v/>
      </c>
      <c r="C185" s="48"/>
      <c r="D185" s="48"/>
      <c r="E185" s="48"/>
      <c r="F185" s="46"/>
      <c r="G185" s="49"/>
      <c r="H185" s="358"/>
      <c r="I185" s="69"/>
      <c r="J185" s="51"/>
      <c r="K185" s="50"/>
      <c r="L185" s="341" t="str">
        <f t="shared" si="34"/>
        <v/>
      </c>
      <c r="M185" s="46"/>
      <c r="N185" s="274"/>
      <c r="O185" s="48"/>
      <c r="P185" s="274"/>
      <c r="Q185" s="51"/>
      <c r="R185" s="51"/>
      <c r="S185" s="51"/>
      <c r="T185" s="274"/>
      <c r="U185" s="50" t="str">
        <f t="shared" si="35"/>
        <v/>
      </c>
      <c r="V185" s="51">
        <v>1</v>
      </c>
      <c r="W185" s="51" t="str">
        <f t="shared" si="36"/>
        <v/>
      </c>
      <c r="X185" s="51">
        <v>1</v>
      </c>
      <c r="Y185" s="51" t="str">
        <f t="shared" si="37"/>
        <v/>
      </c>
      <c r="Z185" s="1">
        <f t="shared" si="38"/>
        <v>0</v>
      </c>
      <c r="AA185" s="1">
        <f t="shared" si="39"/>
        <v>0</v>
      </c>
      <c r="AB185" s="382" t="str">
        <f t="shared" si="30"/>
        <v/>
      </c>
      <c r="AC185" s="382" t="str">
        <f t="shared" si="30"/>
        <v/>
      </c>
      <c r="AD185" s="1">
        <f t="shared" si="40"/>
        <v>0</v>
      </c>
      <c r="AJ185" s="1">
        <f t="shared" si="41"/>
        <v>0</v>
      </c>
      <c r="AK185" s="1">
        <f t="shared" si="42"/>
        <v>0</v>
      </c>
      <c r="AL185" s="1">
        <f t="shared" si="43"/>
        <v>0</v>
      </c>
      <c r="AQ185" s="1">
        <f t="shared" si="44"/>
        <v>0</v>
      </c>
      <c r="BA185" s="1" t="str">
        <f t="shared" si="22"/>
        <v/>
      </c>
      <c r="BB185" s="1" t="str">
        <f t="shared" si="46"/>
        <v/>
      </c>
      <c r="BC185" s="1" t="str">
        <f t="shared" si="46"/>
        <v/>
      </c>
      <c r="BD185" s="1" t="str">
        <f t="shared" si="46"/>
        <v/>
      </c>
      <c r="BE185" s="1" t="str">
        <f t="shared" si="46"/>
        <v/>
      </c>
      <c r="BF185" s="1" t="str">
        <f t="shared" si="46"/>
        <v/>
      </c>
      <c r="BG185" s="1" t="str">
        <f t="shared" si="46"/>
        <v/>
      </c>
      <c r="BH185" s="1" t="str">
        <f t="shared" si="46"/>
        <v/>
      </c>
      <c r="BI185" s="1" t="str">
        <f t="shared" si="46"/>
        <v/>
      </c>
      <c r="BJ185" s="1" t="str">
        <f t="shared" si="46"/>
        <v/>
      </c>
    </row>
    <row r="186" spans="1:62" x14ac:dyDescent="0.2">
      <c r="A186" s="50"/>
      <c r="B186" s="50" t="str">
        <f t="shared" si="33"/>
        <v/>
      </c>
      <c r="C186" s="48"/>
      <c r="D186" s="48"/>
      <c r="E186" s="48"/>
      <c r="F186" s="46"/>
      <c r="G186" s="49"/>
      <c r="H186" s="358"/>
      <c r="I186" s="69"/>
      <c r="J186" s="51"/>
      <c r="K186" s="50"/>
      <c r="L186" s="341" t="str">
        <f t="shared" si="34"/>
        <v/>
      </c>
      <c r="M186" s="46"/>
      <c r="N186" s="274"/>
      <c r="O186" s="48"/>
      <c r="P186" s="274"/>
      <c r="Q186" s="51"/>
      <c r="R186" s="51"/>
      <c r="S186" s="51"/>
      <c r="T186" s="274"/>
      <c r="U186" s="50" t="str">
        <f t="shared" si="35"/>
        <v/>
      </c>
      <c r="V186" s="51">
        <v>1</v>
      </c>
      <c r="W186" s="51" t="str">
        <f t="shared" si="36"/>
        <v/>
      </c>
      <c r="X186" s="51">
        <v>1</v>
      </c>
      <c r="Y186" s="51" t="str">
        <f t="shared" si="37"/>
        <v/>
      </c>
      <c r="Z186" s="1">
        <f t="shared" si="38"/>
        <v>0</v>
      </c>
      <c r="AA186" s="1">
        <f t="shared" si="39"/>
        <v>0</v>
      </c>
      <c r="AB186" s="382" t="str">
        <f t="shared" si="30"/>
        <v/>
      </c>
      <c r="AC186" s="382" t="str">
        <f t="shared" si="30"/>
        <v/>
      </c>
      <c r="AD186" s="1">
        <f t="shared" si="40"/>
        <v>0</v>
      </c>
      <c r="AJ186" s="1">
        <f t="shared" si="41"/>
        <v>0</v>
      </c>
      <c r="AK186" s="1">
        <f t="shared" si="42"/>
        <v>0</v>
      </c>
      <c r="AL186" s="1">
        <f t="shared" si="43"/>
        <v>0</v>
      </c>
      <c r="AQ186" s="1">
        <f t="shared" si="44"/>
        <v>0</v>
      </c>
      <c r="BA186" s="1" t="str">
        <f t="shared" si="22"/>
        <v/>
      </c>
      <c r="BB186" s="1" t="str">
        <f t="shared" si="46"/>
        <v/>
      </c>
      <c r="BC186" s="1" t="str">
        <f t="shared" si="46"/>
        <v/>
      </c>
      <c r="BD186" s="1" t="str">
        <f t="shared" si="46"/>
        <v/>
      </c>
      <c r="BE186" s="1" t="str">
        <f t="shared" si="46"/>
        <v/>
      </c>
      <c r="BF186" s="1" t="str">
        <f t="shared" si="46"/>
        <v/>
      </c>
      <c r="BG186" s="1" t="str">
        <f t="shared" si="46"/>
        <v/>
      </c>
      <c r="BH186" s="1" t="str">
        <f t="shared" si="46"/>
        <v/>
      </c>
      <c r="BI186" s="1" t="str">
        <f t="shared" si="46"/>
        <v/>
      </c>
      <c r="BJ186" s="1" t="str">
        <f t="shared" si="46"/>
        <v/>
      </c>
    </row>
    <row r="187" spans="1:62" x14ac:dyDescent="0.2">
      <c r="A187" s="50"/>
      <c r="B187" s="50" t="str">
        <f t="shared" si="33"/>
        <v/>
      </c>
      <c r="C187" s="48"/>
      <c r="D187" s="48"/>
      <c r="E187" s="48"/>
      <c r="F187" s="46"/>
      <c r="G187" s="49"/>
      <c r="H187" s="358"/>
      <c r="I187" s="69"/>
      <c r="J187" s="51"/>
      <c r="K187" s="50"/>
      <c r="L187" s="341" t="str">
        <f t="shared" si="34"/>
        <v/>
      </c>
      <c r="M187" s="46"/>
      <c r="N187" s="274"/>
      <c r="O187" s="48"/>
      <c r="P187" s="274"/>
      <c r="Q187" s="51"/>
      <c r="R187" s="51"/>
      <c r="S187" s="51"/>
      <c r="T187" s="274"/>
      <c r="U187" s="50" t="str">
        <f t="shared" si="35"/>
        <v/>
      </c>
      <c r="V187" s="51">
        <v>1</v>
      </c>
      <c r="W187" s="51" t="str">
        <f t="shared" si="36"/>
        <v/>
      </c>
      <c r="X187" s="51">
        <v>1</v>
      </c>
      <c r="Y187" s="51" t="str">
        <f t="shared" si="37"/>
        <v/>
      </c>
      <c r="Z187" s="1">
        <f t="shared" si="38"/>
        <v>0</v>
      </c>
      <c r="AA187" s="1">
        <f t="shared" si="39"/>
        <v>0</v>
      </c>
      <c r="AB187" s="382" t="str">
        <f t="shared" si="30"/>
        <v/>
      </c>
      <c r="AC187" s="382" t="str">
        <f t="shared" si="30"/>
        <v/>
      </c>
      <c r="AD187" s="1">
        <f t="shared" si="40"/>
        <v>0</v>
      </c>
      <c r="AJ187" s="1">
        <f t="shared" si="41"/>
        <v>0</v>
      </c>
      <c r="AK187" s="1">
        <f t="shared" si="42"/>
        <v>0</v>
      </c>
      <c r="AL187" s="1">
        <f t="shared" si="43"/>
        <v>0</v>
      </c>
      <c r="AQ187" s="1">
        <f t="shared" si="44"/>
        <v>0</v>
      </c>
      <c r="BA187" s="1" t="str">
        <f t="shared" si="22"/>
        <v/>
      </c>
      <c r="BB187" s="1" t="str">
        <f t="shared" si="46"/>
        <v/>
      </c>
      <c r="BC187" s="1" t="str">
        <f t="shared" si="46"/>
        <v/>
      </c>
      <c r="BD187" s="1" t="str">
        <f t="shared" si="46"/>
        <v/>
      </c>
      <c r="BE187" s="1" t="str">
        <f t="shared" si="46"/>
        <v/>
      </c>
      <c r="BF187" s="1" t="str">
        <f t="shared" si="46"/>
        <v/>
      </c>
      <c r="BG187" s="1" t="str">
        <f t="shared" si="46"/>
        <v/>
      </c>
      <c r="BH187" s="1" t="str">
        <f t="shared" si="46"/>
        <v/>
      </c>
      <c r="BI187" s="1" t="str">
        <f t="shared" si="46"/>
        <v/>
      </c>
      <c r="BJ187" s="1" t="str">
        <f t="shared" si="46"/>
        <v/>
      </c>
    </row>
    <row r="188" spans="1:62" x14ac:dyDescent="0.2">
      <c r="A188" s="50"/>
      <c r="B188" s="50" t="str">
        <f t="shared" si="33"/>
        <v/>
      </c>
      <c r="C188" s="48"/>
      <c r="D188" s="48"/>
      <c r="E188" s="48"/>
      <c r="F188" s="46"/>
      <c r="G188" s="49"/>
      <c r="H188" s="358"/>
      <c r="I188" s="69"/>
      <c r="J188" s="51"/>
      <c r="K188" s="50"/>
      <c r="L188" s="341" t="str">
        <f t="shared" si="34"/>
        <v/>
      </c>
      <c r="M188" s="46"/>
      <c r="N188" s="274"/>
      <c r="O188" s="48"/>
      <c r="P188" s="274"/>
      <c r="Q188" s="51"/>
      <c r="R188" s="51"/>
      <c r="S188" s="51"/>
      <c r="T188" s="274"/>
      <c r="U188" s="50" t="str">
        <f t="shared" si="35"/>
        <v/>
      </c>
      <c r="V188" s="51">
        <v>1</v>
      </c>
      <c r="W188" s="51" t="str">
        <f t="shared" si="36"/>
        <v/>
      </c>
      <c r="X188" s="51">
        <v>1</v>
      </c>
      <c r="Y188" s="51" t="str">
        <f t="shared" si="37"/>
        <v/>
      </c>
      <c r="Z188" s="1">
        <f t="shared" si="38"/>
        <v>0</v>
      </c>
      <c r="AA188" s="1">
        <f t="shared" si="39"/>
        <v>0</v>
      </c>
      <c r="AB188" s="382" t="str">
        <f t="shared" si="30"/>
        <v/>
      </c>
      <c r="AC188" s="382" t="str">
        <f t="shared" si="30"/>
        <v/>
      </c>
      <c r="AD188" s="1">
        <f t="shared" si="40"/>
        <v>0</v>
      </c>
      <c r="AJ188" s="1">
        <f t="shared" si="41"/>
        <v>0</v>
      </c>
      <c r="AK188" s="1">
        <f t="shared" si="42"/>
        <v>0</v>
      </c>
      <c r="AL188" s="1">
        <f t="shared" si="43"/>
        <v>0</v>
      </c>
      <c r="AQ188" s="1">
        <f t="shared" si="44"/>
        <v>0</v>
      </c>
      <c r="BA188" s="1" t="str">
        <f t="shared" si="22"/>
        <v/>
      </c>
      <c r="BB188" s="1" t="str">
        <f t="shared" si="46"/>
        <v/>
      </c>
      <c r="BC188" s="1" t="str">
        <f t="shared" si="46"/>
        <v/>
      </c>
      <c r="BD188" s="1" t="str">
        <f t="shared" si="46"/>
        <v/>
      </c>
      <c r="BE188" s="1" t="str">
        <f t="shared" si="46"/>
        <v/>
      </c>
      <c r="BF188" s="1" t="str">
        <f t="shared" si="46"/>
        <v/>
      </c>
      <c r="BG188" s="1" t="str">
        <f t="shared" si="46"/>
        <v/>
      </c>
      <c r="BH188" s="1" t="str">
        <f t="shared" si="46"/>
        <v/>
      </c>
      <c r="BI188" s="1" t="str">
        <f t="shared" si="46"/>
        <v/>
      </c>
      <c r="BJ188" s="1" t="str">
        <f t="shared" si="46"/>
        <v/>
      </c>
    </row>
    <row r="189" spans="1:62" x14ac:dyDescent="0.2">
      <c r="A189" s="50"/>
      <c r="B189" s="50" t="str">
        <f t="shared" si="33"/>
        <v/>
      </c>
      <c r="C189" s="48"/>
      <c r="D189" s="48"/>
      <c r="E189" s="48"/>
      <c r="F189" s="46"/>
      <c r="G189" s="49"/>
      <c r="H189" s="358"/>
      <c r="I189" s="69"/>
      <c r="J189" s="51"/>
      <c r="K189" s="50"/>
      <c r="L189" s="341" t="str">
        <f t="shared" si="34"/>
        <v/>
      </c>
      <c r="M189" s="46"/>
      <c r="N189" s="274"/>
      <c r="O189" s="48"/>
      <c r="P189" s="274"/>
      <c r="Q189" s="51"/>
      <c r="R189" s="51"/>
      <c r="S189" s="51"/>
      <c r="T189" s="274"/>
      <c r="U189" s="50" t="str">
        <f t="shared" si="35"/>
        <v/>
      </c>
      <c r="V189" s="51">
        <v>1</v>
      </c>
      <c r="W189" s="51" t="str">
        <f t="shared" si="36"/>
        <v/>
      </c>
      <c r="X189" s="51">
        <v>1</v>
      </c>
      <c r="Y189" s="51" t="str">
        <f t="shared" si="37"/>
        <v/>
      </c>
      <c r="Z189" s="1">
        <f t="shared" si="38"/>
        <v>0</v>
      </c>
      <c r="AA189" s="1">
        <f t="shared" si="39"/>
        <v>0</v>
      </c>
      <c r="AB189" s="382" t="str">
        <f t="shared" si="30"/>
        <v/>
      </c>
      <c r="AC189" s="382" t="str">
        <f t="shared" si="30"/>
        <v/>
      </c>
      <c r="AD189" s="1">
        <f t="shared" si="40"/>
        <v>0</v>
      </c>
      <c r="AJ189" s="1">
        <f t="shared" si="41"/>
        <v>0</v>
      </c>
      <c r="AK189" s="1">
        <f t="shared" si="42"/>
        <v>0</v>
      </c>
      <c r="AL189" s="1">
        <f t="shared" si="43"/>
        <v>0</v>
      </c>
      <c r="AQ189" s="1">
        <f t="shared" si="44"/>
        <v>0</v>
      </c>
      <c r="BA189" s="1" t="str">
        <f t="shared" si="22"/>
        <v/>
      </c>
      <c r="BB189" s="1" t="str">
        <f t="shared" si="46"/>
        <v/>
      </c>
      <c r="BC189" s="1" t="str">
        <f t="shared" si="46"/>
        <v/>
      </c>
      <c r="BD189" s="1" t="str">
        <f t="shared" si="46"/>
        <v/>
      </c>
      <c r="BE189" s="1" t="str">
        <f t="shared" si="46"/>
        <v/>
      </c>
      <c r="BF189" s="1" t="str">
        <f t="shared" si="46"/>
        <v/>
      </c>
      <c r="BG189" s="1" t="str">
        <f t="shared" si="46"/>
        <v/>
      </c>
      <c r="BH189" s="1" t="str">
        <f t="shared" si="46"/>
        <v/>
      </c>
      <c r="BI189" s="1" t="str">
        <f t="shared" si="46"/>
        <v/>
      </c>
      <c r="BJ189" s="1" t="str">
        <f t="shared" si="46"/>
        <v/>
      </c>
    </row>
    <row r="190" spans="1:62" x14ac:dyDescent="0.2">
      <c r="A190" s="50"/>
      <c r="B190" s="50" t="str">
        <f t="shared" si="33"/>
        <v/>
      </c>
      <c r="C190" s="48"/>
      <c r="D190" s="48"/>
      <c r="E190" s="48"/>
      <c r="F190" s="46"/>
      <c r="G190" s="49"/>
      <c r="H190" s="358"/>
      <c r="I190" s="69"/>
      <c r="J190" s="51"/>
      <c r="K190" s="50"/>
      <c r="L190" s="341" t="str">
        <f t="shared" si="34"/>
        <v/>
      </c>
      <c r="M190" s="46"/>
      <c r="N190" s="274"/>
      <c r="O190" s="48"/>
      <c r="P190" s="274"/>
      <c r="Q190" s="51"/>
      <c r="R190" s="51"/>
      <c r="S190" s="51"/>
      <c r="T190" s="274"/>
      <c r="U190" s="50" t="str">
        <f t="shared" si="35"/>
        <v/>
      </c>
      <c r="V190" s="51">
        <v>1</v>
      </c>
      <c r="W190" s="51" t="str">
        <f t="shared" si="36"/>
        <v/>
      </c>
      <c r="X190" s="51">
        <v>1</v>
      </c>
      <c r="Y190" s="51" t="str">
        <f t="shared" si="37"/>
        <v/>
      </c>
      <c r="Z190" s="1">
        <f t="shared" si="38"/>
        <v>0</v>
      </c>
      <c r="AA190" s="1">
        <f t="shared" si="39"/>
        <v>0</v>
      </c>
      <c r="AB190" s="382" t="str">
        <f t="shared" si="30"/>
        <v/>
      </c>
      <c r="AC190" s="382" t="str">
        <f t="shared" si="30"/>
        <v/>
      </c>
      <c r="AD190" s="1">
        <f t="shared" si="40"/>
        <v>0</v>
      </c>
      <c r="AJ190" s="1">
        <f t="shared" si="41"/>
        <v>0</v>
      </c>
      <c r="AK190" s="1">
        <f t="shared" si="42"/>
        <v>0</v>
      </c>
      <c r="AL190" s="1">
        <f t="shared" si="43"/>
        <v>0</v>
      </c>
      <c r="AQ190" s="1">
        <f t="shared" si="44"/>
        <v>0</v>
      </c>
      <c r="BA190" s="1" t="str">
        <f t="shared" si="22"/>
        <v/>
      </c>
      <c r="BB190" s="1" t="str">
        <f t="shared" si="46"/>
        <v/>
      </c>
      <c r="BC190" s="1" t="str">
        <f t="shared" si="46"/>
        <v/>
      </c>
      <c r="BD190" s="1" t="str">
        <f t="shared" si="46"/>
        <v/>
      </c>
      <c r="BE190" s="1" t="str">
        <f t="shared" si="46"/>
        <v/>
      </c>
      <c r="BF190" s="1" t="str">
        <f t="shared" si="46"/>
        <v/>
      </c>
      <c r="BG190" s="1" t="str">
        <f t="shared" si="46"/>
        <v/>
      </c>
      <c r="BH190" s="1" t="str">
        <f t="shared" si="46"/>
        <v/>
      </c>
      <c r="BI190" s="1" t="str">
        <f t="shared" si="46"/>
        <v/>
      </c>
      <c r="BJ190" s="1" t="str">
        <f t="shared" si="46"/>
        <v/>
      </c>
    </row>
    <row r="191" spans="1:62" x14ac:dyDescent="0.2">
      <c r="A191" s="50"/>
      <c r="B191" s="50" t="str">
        <f t="shared" si="33"/>
        <v/>
      </c>
      <c r="C191" s="48"/>
      <c r="D191" s="48"/>
      <c r="E191" s="48"/>
      <c r="F191" s="46"/>
      <c r="G191" s="49"/>
      <c r="H191" s="358"/>
      <c r="I191" s="69"/>
      <c r="J191" s="51"/>
      <c r="K191" s="50"/>
      <c r="L191" s="341" t="str">
        <f t="shared" si="34"/>
        <v/>
      </c>
      <c r="M191" s="46"/>
      <c r="N191" s="274"/>
      <c r="O191" s="48"/>
      <c r="P191" s="274"/>
      <c r="Q191" s="51"/>
      <c r="R191" s="51"/>
      <c r="S191" s="51"/>
      <c r="T191" s="274"/>
      <c r="U191" s="50" t="str">
        <f t="shared" si="35"/>
        <v/>
      </c>
      <c r="V191" s="51">
        <v>1</v>
      </c>
      <c r="W191" s="51" t="str">
        <f t="shared" si="36"/>
        <v/>
      </c>
      <c r="X191" s="51">
        <v>1</v>
      </c>
      <c r="Y191" s="51" t="str">
        <f t="shared" si="37"/>
        <v/>
      </c>
      <c r="Z191" s="1">
        <f t="shared" si="38"/>
        <v>0</v>
      </c>
      <c r="AA191" s="1">
        <f t="shared" si="39"/>
        <v>0</v>
      </c>
      <c r="AB191" s="382" t="str">
        <f t="shared" si="30"/>
        <v/>
      </c>
      <c r="AC191" s="382" t="str">
        <f t="shared" si="30"/>
        <v/>
      </c>
      <c r="AD191" s="1">
        <f t="shared" si="40"/>
        <v>0</v>
      </c>
      <c r="AJ191" s="1">
        <f t="shared" si="41"/>
        <v>0</v>
      </c>
      <c r="AK191" s="1">
        <f t="shared" si="42"/>
        <v>0</v>
      </c>
      <c r="AL191" s="1">
        <f t="shared" si="43"/>
        <v>0</v>
      </c>
      <c r="AQ191" s="1">
        <f t="shared" si="44"/>
        <v>0</v>
      </c>
      <c r="BA191" s="1" t="str">
        <f t="shared" si="22"/>
        <v/>
      </c>
      <c r="BB191" s="1" t="str">
        <f t="shared" si="46"/>
        <v/>
      </c>
      <c r="BC191" s="1" t="str">
        <f t="shared" si="46"/>
        <v/>
      </c>
      <c r="BD191" s="1" t="str">
        <f t="shared" si="46"/>
        <v/>
      </c>
      <c r="BE191" s="1" t="str">
        <f t="shared" si="46"/>
        <v/>
      </c>
      <c r="BF191" s="1" t="str">
        <f t="shared" si="46"/>
        <v/>
      </c>
      <c r="BG191" s="1" t="str">
        <f t="shared" si="46"/>
        <v/>
      </c>
      <c r="BH191" s="1" t="str">
        <f t="shared" si="46"/>
        <v/>
      </c>
      <c r="BI191" s="1" t="str">
        <f t="shared" si="46"/>
        <v/>
      </c>
      <c r="BJ191" s="1" t="str">
        <f t="shared" si="46"/>
        <v/>
      </c>
    </row>
    <row r="192" spans="1:62" x14ac:dyDescent="0.2">
      <c r="A192" s="50"/>
      <c r="B192" s="50" t="str">
        <f t="shared" si="33"/>
        <v/>
      </c>
      <c r="C192" s="48"/>
      <c r="D192" s="48"/>
      <c r="E192" s="48"/>
      <c r="F192" s="46"/>
      <c r="G192" s="49"/>
      <c r="H192" s="358"/>
      <c r="I192" s="69"/>
      <c r="J192" s="51"/>
      <c r="K192" s="50"/>
      <c r="L192" s="341" t="str">
        <f t="shared" si="34"/>
        <v/>
      </c>
      <c r="M192" s="46"/>
      <c r="N192" s="274"/>
      <c r="O192" s="48"/>
      <c r="P192" s="274"/>
      <c r="Q192" s="51"/>
      <c r="R192" s="51"/>
      <c r="S192" s="51"/>
      <c r="T192" s="274"/>
      <c r="U192" s="50" t="str">
        <f t="shared" si="35"/>
        <v/>
      </c>
      <c r="V192" s="51">
        <v>1</v>
      </c>
      <c r="W192" s="51" t="str">
        <f t="shared" si="36"/>
        <v/>
      </c>
      <c r="X192" s="51">
        <v>1</v>
      </c>
      <c r="Y192" s="51" t="str">
        <f t="shared" si="37"/>
        <v/>
      </c>
      <c r="Z192" s="1">
        <f t="shared" si="38"/>
        <v>0</v>
      </c>
      <c r="AA192" s="1">
        <f t="shared" si="39"/>
        <v>0</v>
      </c>
      <c r="AB192" s="382" t="str">
        <f t="shared" si="30"/>
        <v/>
      </c>
      <c r="AC192" s="382" t="str">
        <f t="shared" si="30"/>
        <v/>
      </c>
      <c r="AD192" s="1">
        <f t="shared" si="40"/>
        <v>0</v>
      </c>
      <c r="AJ192" s="1">
        <f t="shared" si="41"/>
        <v>0</v>
      </c>
      <c r="AK192" s="1">
        <f t="shared" si="42"/>
        <v>0</v>
      </c>
      <c r="AL192" s="1">
        <f t="shared" si="43"/>
        <v>0</v>
      </c>
      <c r="AQ192" s="1">
        <f t="shared" si="44"/>
        <v>0</v>
      </c>
      <c r="BA192" s="1" t="str">
        <f t="shared" si="22"/>
        <v/>
      </c>
      <c r="BB192" s="1" t="str">
        <f t="shared" si="46"/>
        <v/>
      </c>
      <c r="BC192" s="1" t="str">
        <f t="shared" si="46"/>
        <v/>
      </c>
      <c r="BD192" s="1" t="str">
        <f t="shared" si="46"/>
        <v/>
      </c>
      <c r="BE192" s="1" t="str">
        <f t="shared" si="46"/>
        <v/>
      </c>
      <c r="BF192" s="1" t="str">
        <f t="shared" si="46"/>
        <v/>
      </c>
      <c r="BG192" s="1" t="str">
        <f t="shared" si="46"/>
        <v/>
      </c>
      <c r="BH192" s="1" t="str">
        <f t="shared" si="46"/>
        <v/>
      </c>
      <c r="BI192" s="1" t="str">
        <f t="shared" si="46"/>
        <v/>
      </c>
      <c r="BJ192" s="1" t="str">
        <f t="shared" si="46"/>
        <v/>
      </c>
    </row>
    <row r="193" spans="1:62" x14ac:dyDescent="0.2">
      <c r="A193" s="50"/>
      <c r="B193" s="50" t="str">
        <f t="shared" si="33"/>
        <v/>
      </c>
      <c r="C193" s="48"/>
      <c r="D193" s="48"/>
      <c r="E193" s="48"/>
      <c r="F193" s="46"/>
      <c r="G193" s="49"/>
      <c r="H193" s="358"/>
      <c r="I193" s="69"/>
      <c r="J193" s="51"/>
      <c r="K193" s="50"/>
      <c r="L193" s="341" t="str">
        <f t="shared" si="34"/>
        <v/>
      </c>
      <c r="M193" s="46"/>
      <c r="N193" s="274"/>
      <c r="O193" s="48"/>
      <c r="P193" s="274"/>
      <c r="Q193" s="51"/>
      <c r="R193" s="51"/>
      <c r="S193" s="51"/>
      <c r="T193" s="274"/>
      <c r="U193" s="50" t="str">
        <f t="shared" si="35"/>
        <v/>
      </c>
      <c r="V193" s="51">
        <v>1</v>
      </c>
      <c r="W193" s="51" t="str">
        <f t="shared" si="36"/>
        <v/>
      </c>
      <c r="X193" s="51">
        <v>1</v>
      </c>
      <c r="Y193" s="51" t="str">
        <f t="shared" si="37"/>
        <v/>
      </c>
      <c r="Z193" s="1">
        <f t="shared" si="38"/>
        <v>0</v>
      </c>
      <c r="AA193" s="1">
        <f t="shared" si="39"/>
        <v>0</v>
      </c>
      <c r="AB193" s="382" t="str">
        <f t="shared" si="30"/>
        <v/>
      </c>
      <c r="AC193" s="382" t="str">
        <f t="shared" si="30"/>
        <v/>
      </c>
      <c r="AD193" s="1">
        <f t="shared" si="40"/>
        <v>0</v>
      </c>
      <c r="AJ193" s="1">
        <f t="shared" si="41"/>
        <v>0</v>
      </c>
      <c r="AK193" s="1">
        <f t="shared" si="42"/>
        <v>0</v>
      </c>
      <c r="AL193" s="1">
        <f t="shared" si="43"/>
        <v>0</v>
      </c>
      <c r="AQ193" s="1">
        <f t="shared" si="44"/>
        <v>0</v>
      </c>
      <c r="BA193" s="1" t="str">
        <f t="shared" si="22"/>
        <v/>
      </c>
      <c r="BB193" s="1" t="str">
        <f t="shared" si="46"/>
        <v/>
      </c>
      <c r="BC193" s="1" t="str">
        <f t="shared" si="46"/>
        <v/>
      </c>
      <c r="BD193" s="1" t="str">
        <f t="shared" si="46"/>
        <v/>
      </c>
      <c r="BE193" s="1" t="str">
        <f t="shared" si="46"/>
        <v/>
      </c>
      <c r="BF193" s="1" t="str">
        <f t="shared" si="46"/>
        <v/>
      </c>
      <c r="BG193" s="1" t="str">
        <f t="shared" si="46"/>
        <v/>
      </c>
      <c r="BH193" s="1" t="str">
        <f t="shared" si="46"/>
        <v/>
      </c>
      <c r="BI193" s="1" t="str">
        <f t="shared" si="46"/>
        <v/>
      </c>
      <c r="BJ193" s="1" t="str">
        <f t="shared" si="46"/>
        <v/>
      </c>
    </row>
    <row r="194" spans="1:62" x14ac:dyDescent="0.2">
      <c r="A194" s="50"/>
      <c r="B194" s="50" t="str">
        <f t="shared" ref="B194:B230" si="47">IF(F194="","",ROW()-30)</f>
        <v/>
      </c>
      <c r="C194" s="48"/>
      <c r="D194" s="48"/>
      <c r="E194" s="48"/>
      <c r="F194" s="46"/>
      <c r="G194" s="49"/>
      <c r="H194" s="358"/>
      <c r="I194" s="69"/>
      <c r="J194" s="51"/>
      <c r="K194" s="50"/>
      <c r="L194" s="341" t="str">
        <f t="shared" ref="L194:L230" si="48">IF(M194="","",ROW()-30)</f>
        <v/>
      </c>
      <c r="M194" s="46"/>
      <c r="N194" s="274"/>
      <c r="O194" s="48"/>
      <c r="P194" s="274"/>
      <c r="Q194" s="51"/>
      <c r="R194" s="51"/>
      <c r="S194" s="51"/>
      <c r="T194" s="274"/>
      <c r="U194" s="50" t="str">
        <f t="shared" ref="U194:U230" si="49">IF(M194="","",IF(AA194=0,$AB$1,1))</f>
        <v/>
      </c>
      <c r="V194" s="51">
        <v>1</v>
      </c>
      <c r="W194" s="51" t="str">
        <f t="shared" ref="W194:W230" si="50">IF($F194="","",IF($Z194&lt;&gt;1,$AB$1,IFERROR(U194*V194,$AB$1)))</f>
        <v/>
      </c>
      <c r="X194" s="51">
        <v>1</v>
      </c>
      <c r="Y194" s="51" t="str">
        <f t="shared" ref="Y194:Y230" si="51">IF($F194="","",IF($Z194&lt;&gt;1,$AB$1,IFERROR(W194*X194,$AB$1)))</f>
        <v/>
      </c>
      <c r="Z194" s="1">
        <f t="shared" ref="Z194:Z230" si="52">IF(SUM(AD194:AH194)=COUNT(AD194:AH194),1,0)</f>
        <v>0</v>
      </c>
      <c r="AA194" s="1">
        <f t="shared" ref="AA194:AA230" si="53">IF(SUM(AJ194:AQ194)=COUNT(AJ194:AQ194),1,0)</f>
        <v>0</v>
      </c>
      <c r="AB194" s="382" t="str">
        <f t="shared" si="30"/>
        <v/>
      </c>
      <c r="AC194" s="382" t="str">
        <f t="shared" si="30"/>
        <v/>
      </c>
      <c r="AD194" s="1">
        <f t="shared" ref="AD194:AD230" si="54">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5">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6">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7">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58">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22"/>
        <v/>
      </c>
      <c r="BB194" s="1" t="str">
        <f t="shared" si="46"/>
        <v/>
      </c>
      <c r="BC194" s="1" t="str">
        <f t="shared" si="46"/>
        <v/>
      </c>
      <c r="BD194" s="1" t="str">
        <f t="shared" si="46"/>
        <v/>
      </c>
      <c r="BE194" s="1" t="str">
        <f t="shared" si="46"/>
        <v/>
      </c>
      <c r="BF194" s="1" t="str">
        <f t="shared" si="46"/>
        <v/>
      </c>
      <c r="BG194" s="1" t="str">
        <f t="shared" si="46"/>
        <v/>
      </c>
      <c r="BH194" s="1" t="str">
        <f t="shared" si="46"/>
        <v/>
      </c>
      <c r="BI194" s="1" t="str">
        <f t="shared" si="46"/>
        <v/>
      </c>
      <c r="BJ194" s="1" t="str">
        <f t="shared" si="46"/>
        <v/>
      </c>
    </row>
    <row r="195" spans="1:62" x14ac:dyDescent="0.2">
      <c r="A195" s="50"/>
      <c r="B195" s="50" t="str">
        <f t="shared" si="47"/>
        <v/>
      </c>
      <c r="C195" s="48"/>
      <c r="D195" s="48"/>
      <c r="E195" s="48"/>
      <c r="F195" s="46"/>
      <c r="G195" s="49"/>
      <c r="H195" s="358"/>
      <c r="I195" s="69"/>
      <c r="J195" s="51"/>
      <c r="K195" s="50"/>
      <c r="L195" s="341" t="str">
        <f t="shared" si="48"/>
        <v/>
      </c>
      <c r="M195" s="46"/>
      <c r="N195" s="274"/>
      <c r="O195" s="48"/>
      <c r="P195" s="274"/>
      <c r="Q195" s="51"/>
      <c r="R195" s="51"/>
      <c r="S195" s="51"/>
      <c r="T195" s="274"/>
      <c r="U195" s="50" t="str">
        <f t="shared" si="49"/>
        <v/>
      </c>
      <c r="V195" s="51">
        <v>1</v>
      </c>
      <c r="W195" s="51" t="str">
        <f t="shared" si="50"/>
        <v/>
      </c>
      <c r="X195" s="51">
        <v>1</v>
      </c>
      <c r="Y195" s="51" t="str">
        <f t="shared" si="51"/>
        <v/>
      </c>
      <c r="Z195" s="1">
        <f t="shared" si="52"/>
        <v>0</v>
      </c>
      <c r="AA195" s="1">
        <f t="shared" si="53"/>
        <v>0</v>
      </c>
      <c r="AB195" s="382" t="str">
        <f t="shared" si="30"/>
        <v/>
      </c>
      <c r="AC195" s="382" t="str">
        <f t="shared" si="30"/>
        <v/>
      </c>
      <c r="AD195" s="1">
        <f t="shared" si="54"/>
        <v>0</v>
      </c>
      <c r="AJ195" s="1">
        <f t="shared" si="55"/>
        <v>0</v>
      </c>
      <c r="AK195" s="1">
        <f t="shared" si="56"/>
        <v>0</v>
      </c>
      <c r="AL195" s="1">
        <f t="shared" si="57"/>
        <v>0</v>
      </c>
      <c r="AQ195" s="1">
        <f t="shared" si="58"/>
        <v>0</v>
      </c>
      <c r="BA195" s="1" t="str">
        <f t="shared" si="22"/>
        <v/>
      </c>
      <c r="BB195" s="1" t="str">
        <f t="shared" si="46"/>
        <v/>
      </c>
      <c r="BC195" s="1" t="str">
        <f t="shared" si="46"/>
        <v/>
      </c>
      <c r="BD195" s="1" t="str">
        <f t="shared" si="46"/>
        <v/>
      </c>
      <c r="BE195" s="1" t="str">
        <f t="shared" si="46"/>
        <v/>
      </c>
      <c r="BF195" s="1" t="str">
        <f t="shared" si="46"/>
        <v/>
      </c>
      <c r="BG195" s="1" t="str">
        <f t="shared" si="46"/>
        <v/>
      </c>
      <c r="BH195" s="1" t="str">
        <f t="shared" si="46"/>
        <v/>
      </c>
      <c r="BI195" s="1" t="str">
        <f t="shared" si="46"/>
        <v/>
      </c>
      <c r="BJ195" s="1" t="str">
        <f t="shared" si="46"/>
        <v/>
      </c>
    </row>
    <row r="196" spans="1:62" x14ac:dyDescent="0.2">
      <c r="A196" s="50"/>
      <c r="B196" s="50" t="str">
        <f t="shared" si="47"/>
        <v/>
      </c>
      <c r="C196" s="48"/>
      <c r="D196" s="48"/>
      <c r="E196" s="48"/>
      <c r="F196" s="46"/>
      <c r="G196" s="49"/>
      <c r="H196" s="358"/>
      <c r="I196" s="69"/>
      <c r="J196" s="51"/>
      <c r="K196" s="50"/>
      <c r="L196" s="341" t="str">
        <f t="shared" si="48"/>
        <v/>
      </c>
      <c r="M196" s="46"/>
      <c r="N196" s="274"/>
      <c r="O196" s="48"/>
      <c r="P196" s="274"/>
      <c r="Q196" s="51"/>
      <c r="R196" s="51"/>
      <c r="S196" s="51"/>
      <c r="T196" s="274"/>
      <c r="U196" s="50" t="str">
        <f t="shared" si="49"/>
        <v/>
      </c>
      <c r="V196" s="51">
        <v>1</v>
      </c>
      <c r="W196" s="51" t="str">
        <f t="shared" si="50"/>
        <v/>
      </c>
      <c r="X196" s="51">
        <v>1</v>
      </c>
      <c r="Y196" s="51" t="str">
        <f t="shared" si="51"/>
        <v/>
      </c>
      <c r="Z196" s="1">
        <f t="shared" si="52"/>
        <v>0</v>
      </c>
      <c r="AA196" s="1">
        <f t="shared" si="53"/>
        <v>0</v>
      </c>
      <c r="AB196" s="382" t="str">
        <f t="shared" si="30"/>
        <v/>
      </c>
      <c r="AC196" s="382" t="str">
        <f t="shared" si="30"/>
        <v/>
      </c>
      <c r="AD196" s="1">
        <f t="shared" si="54"/>
        <v>0</v>
      </c>
      <c r="AJ196" s="1">
        <f t="shared" si="55"/>
        <v>0</v>
      </c>
      <c r="AK196" s="1">
        <f t="shared" si="56"/>
        <v>0</v>
      </c>
      <c r="AL196" s="1">
        <f t="shared" si="57"/>
        <v>0</v>
      </c>
      <c r="AQ196" s="1">
        <f t="shared" si="58"/>
        <v>0</v>
      </c>
      <c r="BA196" s="1" t="str">
        <f t="shared" si="22"/>
        <v/>
      </c>
      <c r="BB196" s="1" t="str">
        <f t="shared" si="46"/>
        <v/>
      </c>
      <c r="BC196" s="1" t="str">
        <f t="shared" si="46"/>
        <v/>
      </c>
      <c r="BD196" s="1" t="str">
        <f t="shared" si="46"/>
        <v/>
      </c>
      <c r="BE196" s="1" t="str">
        <f t="shared" si="46"/>
        <v/>
      </c>
      <c r="BF196" s="1" t="str">
        <f t="shared" si="46"/>
        <v/>
      </c>
      <c r="BG196" s="1" t="str">
        <f t="shared" si="46"/>
        <v/>
      </c>
      <c r="BH196" s="1" t="str">
        <f t="shared" si="46"/>
        <v/>
      </c>
      <c r="BI196" s="1" t="str">
        <f t="shared" si="46"/>
        <v/>
      </c>
      <c r="BJ196" s="1" t="str">
        <f t="shared" si="46"/>
        <v/>
      </c>
    </row>
    <row r="197" spans="1:62" x14ac:dyDescent="0.2">
      <c r="A197" s="50"/>
      <c r="B197" s="50" t="str">
        <f t="shared" si="47"/>
        <v/>
      </c>
      <c r="C197" s="48"/>
      <c r="D197" s="48"/>
      <c r="E197" s="48"/>
      <c r="F197" s="46"/>
      <c r="G197" s="49"/>
      <c r="H197" s="358"/>
      <c r="I197" s="69"/>
      <c r="J197" s="51"/>
      <c r="K197" s="50"/>
      <c r="L197" s="341" t="str">
        <f t="shared" si="48"/>
        <v/>
      </c>
      <c r="M197" s="46"/>
      <c r="N197" s="274"/>
      <c r="O197" s="48"/>
      <c r="P197" s="274"/>
      <c r="Q197" s="51"/>
      <c r="R197" s="51"/>
      <c r="S197" s="51"/>
      <c r="T197" s="274"/>
      <c r="U197" s="50" t="str">
        <f t="shared" si="49"/>
        <v/>
      </c>
      <c r="V197" s="51">
        <v>1</v>
      </c>
      <c r="W197" s="51" t="str">
        <f t="shared" si="50"/>
        <v/>
      </c>
      <c r="X197" s="51">
        <v>1</v>
      </c>
      <c r="Y197" s="51" t="str">
        <f t="shared" si="51"/>
        <v/>
      </c>
      <c r="Z197" s="1">
        <f t="shared" si="52"/>
        <v>0</v>
      </c>
      <c r="AA197" s="1">
        <f t="shared" si="53"/>
        <v>0</v>
      </c>
      <c r="AB197" s="382" t="str">
        <f t="shared" si="30"/>
        <v/>
      </c>
      <c r="AC197" s="382" t="str">
        <f t="shared" si="30"/>
        <v/>
      </c>
      <c r="AD197" s="1">
        <f t="shared" si="54"/>
        <v>0</v>
      </c>
      <c r="AJ197" s="1">
        <f t="shared" si="55"/>
        <v>0</v>
      </c>
      <c r="AK197" s="1">
        <f t="shared" si="56"/>
        <v>0</v>
      </c>
      <c r="AL197" s="1">
        <f t="shared" si="57"/>
        <v>0</v>
      </c>
      <c r="AQ197" s="1">
        <f t="shared" si="58"/>
        <v>0</v>
      </c>
      <c r="BA197" s="1" t="str">
        <f t="shared" si="22"/>
        <v/>
      </c>
      <c r="BB197" s="1" t="str">
        <f t="shared" si="46"/>
        <v/>
      </c>
      <c r="BC197" s="1" t="str">
        <f t="shared" si="46"/>
        <v/>
      </c>
      <c r="BD197" s="1" t="str">
        <f t="shared" si="46"/>
        <v/>
      </c>
      <c r="BE197" s="1" t="str">
        <f t="shared" si="46"/>
        <v/>
      </c>
      <c r="BF197" s="1" t="str">
        <f t="shared" si="46"/>
        <v/>
      </c>
      <c r="BG197" s="1" t="str">
        <f t="shared" si="46"/>
        <v/>
      </c>
      <c r="BH197" s="1" t="str">
        <f t="shared" si="46"/>
        <v/>
      </c>
      <c r="BI197" s="1" t="str">
        <f t="shared" si="46"/>
        <v/>
      </c>
      <c r="BJ197" s="1" t="str">
        <f t="shared" si="46"/>
        <v/>
      </c>
    </row>
    <row r="198" spans="1:62" x14ac:dyDescent="0.2">
      <c r="A198" s="50"/>
      <c r="B198" s="50" t="str">
        <f t="shared" si="47"/>
        <v/>
      </c>
      <c r="C198" s="48"/>
      <c r="D198" s="48"/>
      <c r="E198" s="48"/>
      <c r="F198" s="46"/>
      <c r="G198" s="49"/>
      <c r="H198" s="358"/>
      <c r="I198" s="69"/>
      <c r="J198" s="51"/>
      <c r="K198" s="50"/>
      <c r="L198" s="341" t="str">
        <f t="shared" si="48"/>
        <v/>
      </c>
      <c r="M198" s="46"/>
      <c r="N198" s="274"/>
      <c r="O198" s="48"/>
      <c r="P198" s="274"/>
      <c r="Q198" s="51"/>
      <c r="R198" s="51"/>
      <c r="S198" s="51"/>
      <c r="T198" s="274"/>
      <c r="U198" s="50" t="str">
        <f t="shared" si="49"/>
        <v/>
      </c>
      <c r="V198" s="51">
        <v>1</v>
      </c>
      <c r="W198" s="51" t="str">
        <f t="shared" si="50"/>
        <v/>
      </c>
      <c r="X198" s="51">
        <v>1</v>
      </c>
      <c r="Y198" s="51" t="str">
        <f t="shared" si="51"/>
        <v/>
      </c>
      <c r="Z198" s="1">
        <f t="shared" si="52"/>
        <v>0</v>
      </c>
      <c r="AA198" s="1">
        <f t="shared" si="53"/>
        <v>0</v>
      </c>
      <c r="AB198" s="382" t="str">
        <f t="shared" si="30"/>
        <v/>
      </c>
      <c r="AC198" s="382" t="str">
        <f t="shared" si="30"/>
        <v/>
      </c>
      <c r="AD198" s="1">
        <f t="shared" si="54"/>
        <v>0</v>
      </c>
      <c r="AJ198" s="1">
        <f t="shared" si="55"/>
        <v>0</v>
      </c>
      <c r="AK198" s="1">
        <f t="shared" si="56"/>
        <v>0</v>
      </c>
      <c r="AL198" s="1">
        <f t="shared" si="57"/>
        <v>0</v>
      </c>
      <c r="AQ198" s="1">
        <f t="shared" si="58"/>
        <v>0</v>
      </c>
      <c r="BA198" s="1" t="str">
        <f t="shared" si="22"/>
        <v/>
      </c>
      <c r="BB198" s="1" t="str">
        <f t="shared" si="46"/>
        <v/>
      </c>
      <c r="BC198" s="1" t="str">
        <f t="shared" si="46"/>
        <v/>
      </c>
      <c r="BD198" s="1" t="str">
        <f t="shared" si="46"/>
        <v/>
      </c>
      <c r="BE198" s="1" t="str">
        <f t="shared" si="46"/>
        <v/>
      </c>
      <c r="BF198" s="1" t="str">
        <f t="shared" si="46"/>
        <v/>
      </c>
      <c r="BG198" s="1" t="str">
        <f t="shared" si="46"/>
        <v/>
      </c>
      <c r="BH198" s="1" t="str">
        <f t="shared" si="46"/>
        <v/>
      </c>
      <c r="BI198" s="1" t="str">
        <f t="shared" si="46"/>
        <v/>
      </c>
      <c r="BJ198" s="1" t="str">
        <f t="shared" si="46"/>
        <v/>
      </c>
    </row>
    <row r="199" spans="1:62" x14ac:dyDescent="0.2">
      <c r="A199" s="50"/>
      <c r="B199" s="50" t="str">
        <f t="shared" si="47"/>
        <v/>
      </c>
      <c r="C199" s="48"/>
      <c r="D199" s="48"/>
      <c r="E199" s="48"/>
      <c r="F199" s="46"/>
      <c r="G199" s="49"/>
      <c r="H199" s="358"/>
      <c r="I199" s="69"/>
      <c r="J199" s="51"/>
      <c r="K199" s="50"/>
      <c r="L199" s="341" t="str">
        <f t="shared" si="48"/>
        <v/>
      </c>
      <c r="M199" s="46"/>
      <c r="N199" s="274"/>
      <c r="O199" s="48"/>
      <c r="P199" s="274"/>
      <c r="Q199" s="51"/>
      <c r="R199" s="51"/>
      <c r="S199" s="51"/>
      <c r="T199" s="274"/>
      <c r="U199" s="50" t="str">
        <f t="shared" si="49"/>
        <v/>
      </c>
      <c r="V199" s="51">
        <v>1</v>
      </c>
      <c r="W199" s="51" t="str">
        <f t="shared" si="50"/>
        <v/>
      </c>
      <c r="X199" s="51">
        <v>1</v>
      </c>
      <c r="Y199" s="51" t="str">
        <f t="shared" si="51"/>
        <v/>
      </c>
      <c r="Z199" s="1">
        <f t="shared" si="52"/>
        <v>0</v>
      </c>
      <c r="AA199" s="1">
        <f t="shared" si="53"/>
        <v>0</v>
      </c>
      <c r="AB199" s="382" t="str">
        <f t="shared" si="30"/>
        <v/>
      </c>
      <c r="AC199" s="382" t="str">
        <f t="shared" si="30"/>
        <v/>
      </c>
      <c r="AD199" s="1">
        <f t="shared" si="54"/>
        <v>0</v>
      </c>
      <c r="AJ199" s="1">
        <f t="shared" si="55"/>
        <v>0</v>
      </c>
      <c r="AK199" s="1">
        <f t="shared" si="56"/>
        <v>0</v>
      </c>
      <c r="AL199" s="1">
        <f t="shared" si="57"/>
        <v>0</v>
      </c>
      <c r="AQ199" s="1">
        <f t="shared" si="58"/>
        <v>0</v>
      </c>
      <c r="BA199" s="1" t="str">
        <f t="shared" si="22"/>
        <v/>
      </c>
      <c r="BB199" s="1" t="str">
        <f t="shared" si="46"/>
        <v/>
      </c>
      <c r="BC199" s="1" t="str">
        <f t="shared" si="46"/>
        <v/>
      </c>
      <c r="BD199" s="1" t="str">
        <f t="shared" si="46"/>
        <v/>
      </c>
      <c r="BE199" s="1" t="str">
        <f t="shared" si="46"/>
        <v/>
      </c>
      <c r="BF199" s="1" t="str">
        <f t="shared" si="46"/>
        <v/>
      </c>
      <c r="BG199" s="1" t="str">
        <f t="shared" si="46"/>
        <v/>
      </c>
      <c r="BH199" s="1" t="str">
        <f t="shared" si="46"/>
        <v/>
      </c>
      <c r="BI199" s="1" t="str">
        <f t="shared" si="46"/>
        <v/>
      </c>
      <c r="BJ199" s="1" t="str">
        <f t="shared" si="46"/>
        <v/>
      </c>
    </row>
    <row r="200" spans="1:62" x14ac:dyDescent="0.2">
      <c r="A200" s="50"/>
      <c r="B200" s="50" t="str">
        <f t="shared" si="47"/>
        <v/>
      </c>
      <c r="C200" s="48"/>
      <c r="D200" s="48"/>
      <c r="E200" s="48"/>
      <c r="F200" s="46"/>
      <c r="G200" s="49"/>
      <c r="H200" s="358"/>
      <c r="I200" s="69"/>
      <c r="J200" s="51"/>
      <c r="K200" s="50"/>
      <c r="L200" s="341" t="str">
        <f t="shared" si="48"/>
        <v/>
      </c>
      <c r="M200" s="46"/>
      <c r="N200" s="274"/>
      <c r="O200" s="48"/>
      <c r="P200" s="274"/>
      <c r="Q200" s="51"/>
      <c r="R200" s="51"/>
      <c r="S200" s="51"/>
      <c r="T200" s="274"/>
      <c r="U200" s="50" t="str">
        <f t="shared" si="49"/>
        <v/>
      </c>
      <c r="V200" s="51">
        <v>1</v>
      </c>
      <c r="W200" s="51" t="str">
        <f t="shared" si="50"/>
        <v/>
      </c>
      <c r="X200" s="51">
        <v>1</v>
      </c>
      <c r="Y200" s="51" t="str">
        <f t="shared" si="51"/>
        <v/>
      </c>
      <c r="Z200" s="1">
        <f t="shared" si="52"/>
        <v>0</v>
      </c>
      <c r="AA200" s="1">
        <f t="shared" si="53"/>
        <v>0</v>
      </c>
      <c r="AB200" s="382" t="str">
        <f t="shared" si="30"/>
        <v/>
      </c>
      <c r="AC200" s="382" t="str">
        <f t="shared" si="30"/>
        <v/>
      </c>
      <c r="AD200" s="1">
        <f t="shared" si="54"/>
        <v>0</v>
      </c>
      <c r="AJ200" s="1">
        <f t="shared" si="55"/>
        <v>0</v>
      </c>
      <c r="AK200" s="1">
        <f t="shared" si="56"/>
        <v>0</v>
      </c>
      <c r="AL200" s="1">
        <f t="shared" si="57"/>
        <v>0</v>
      </c>
      <c r="AQ200" s="1">
        <f t="shared" si="58"/>
        <v>0</v>
      </c>
      <c r="BA200" s="1" t="str">
        <f t="shared" si="22"/>
        <v/>
      </c>
      <c r="BB200" s="1" t="str">
        <f t="shared" si="46"/>
        <v/>
      </c>
      <c r="BC200" s="1" t="str">
        <f t="shared" si="46"/>
        <v/>
      </c>
      <c r="BD200" s="1" t="str">
        <f t="shared" si="46"/>
        <v/>
      </c>
      <c r="BE200" s="1" t="str">
        <f t="shared" si="46"/>
        <v/>
      </c>
      <c r="BF200" s="1" t="str">
        <f t="shared" si="46"/>
        <v/>
      </c>
      <c r="BG200" s="1" t="str">
        <f t="shared" si="46"/>
        <v/>
      </c>
      <c r="BH200" s="1" t="str">
        <f t="shared" si="46"/>
        <v/>
      </c>
      <c r="BI200" s="1" t="str">
        <f t="shared" si="46"/>
        <v/>
      </c>
      <c r="BJ200" s="1" t="str">
        <f t="shared" si="46"/>
        <v/>
      </c>
    </row>
    <row r="201" spans="1:62" x14ac:dyDescent="0.2">
      <c r="A201" s="50"/>
      <c r="B201" s="50" t="str">
        <f t="shared" si="47"/>
        <v/>
      </c>
      <c r="C201" s="48"/>
      <c r="D201" s="48"/>
      <c r="E201" s="48"/>
      <c r="F201" s="46"/>
      <c r="G201" s="49"/>
      <c r="H201" s="358"/>
      <c r="I201" s="69"/>
      <c r="J201" s="51"/>
      <c r="K201" s="50"/>
      <c r="L201" s="341" t="str">
        <f t="shared" si="48"/>
        <v/>
      </c>
      <c r="M201" s="46"/>
      <c r="N201" s="274"/>
      <c r="O201" s="48"/>
      <c r="P201" s="274"/>
      <c r="Q201" s="51"/>
      <c r="R201" s="51"/>
      <c r="S201" s="51"/>
      <c r="T201" s="274"/>
      <c r="U201" s="50" t="str">
        <f t="shared" si="49"/>
        <v/>
      </c>
      <c r="V201" s="51">
        <v>1</v>
      </c>
      <c r="W201" s="51" t="str">
        <f t="shared" si="50"/>
        <v/>
      </c>
      <c r="X201" s="51">
        <v>1</v>
      </c>
      <c r="Y201" s="51" t="str">
        <f t="shared" si="51"/>
        <v/>
      </c>
      <c r="Z201" s="1">
        <f t="shared" si="52"/>
        <v>0</v>
      </c>
      <c r="AA201" s="1">
        <f t="shared" si="53"/>
        <v>0</v>
      </c>
      <c r="AB201" s="382" t="str">
        <f t="shared" si="30"/>
        <v/>
      </c>
      <c r="AC201" s="382" t="str">
        <f t="shared" si="30"/>
        <v/>
      </c>
      <c r="AD201" s="1">
        <f t="shared" si="54"/>
        <v>0</v>
      </c>
      <c r="AJ201" s="1">
        <f t="shared" si="55"/>
        <v>0</v>
      </c>
      <c r="AK201" s="1">
        <f t="shared" si="56"/>
        <v>0</v>
      </c>
      <c r="AL201" s="1">
        <f t="shared" si="57"/>
        <v>0</v>
      </c>
      <c r="AQ201" s="1">
        <f t="shared" si="58"/>
        <v>0</v>
      </c>
      <c r="BA201" s="1" t="str">
        <f t="shared" si="22"/>
        <v/>
      </c>
      <c r="BB201" s="1" t="str">
        <f t="shared" si="46"/>
        <v/>
      </c>
      <c r="BC201" s="1" t="str">
        <f t="shared" si="46"/>
        <v/>
      </c>
      <c r="BD201" s="1" t="str">
        <f t="shared" si="46"/>
        <v/>
      </c>
      <c r="BE201" s="1" t="str">
        <f t="shared" si="46"/>
        <v/>
      </c>
      <c r="BF201" s="1" t="str">
        <f t="shared" si="46"/>
        <v/>
      </c>
      <c r="BG201" s="1" t="str">
        <f t="shared" si="46"/>
        <v/>
      </c>
      <c r="BH201" s="1" t="str">
        <f t="shared" si="46"/>
        <v/>
      </c>
      <c r="BI201" s="1" t="str">
        <f t="shared" si="46"/>
        <v/>
      </c>
      <c r="BJ201" s="1" t="str">
        <f t="shared" si="46"/>
        <v/>
      </c>
    </row>
    <row r="202" spans="1:62" x14ac:dyDescent="0.2">
      <c r="A202" s="50"/>
      <c r="B202" s="50" t="str">
        <f t="shared" si="47"/>
        <v/>
      </c>
      <c r="C202" s="48"/>
      <c r="D202" s="48"/>
      <c r="E202" s="48"/>
      <c r="F202" s="46"/>
      <c r="G202" s="49"/>
      <c r="H202" s="358"/>
      <c r="I202" s="69"/>
      <c r="J202" s="51"/>
      <c r="K202" s="50"/>
      <c r="L202" s="341" t="str">
        <f t="shared" si="48"/>
        <v/>
      </c>
      <c r="M202" s="46"/>
      <c r="N202" s="274"/>
      <c r="O202" s="48"/>
      <c r="P202" s="274"/>
      <c r="Q202" s="51"/>
      <c r="R202" s="51"/>
      <c r="S202" s="51"/>
      <c r="T202" s="274"/>
      <c r="U202" s="50" t="str">
        <f t="shared" si="49"/>
        <v/>
      </c>
      <c r="V202" s="51">
        <v>1</v>
      </c>
      <c r="W202" s="51" t="str">
        <f t="shared" si="50"/>
        <v/>
      </c>
      <c r="X202" s="51">
        <v>1</v>
      </c>
      <c r="Y202" s="51" t="str">
        <f t="shared" si="51"/>
        <v/>
      </c>
      <c r="Z202" s="1">
        <f t="shared" si="52"/>
        <v>0</v>
      </c>
      <c r="AA202" s="1">
        <f t="shared" si="53"/>
        <v>0</v>
      </c>
      <c r="AB202" s="382" t="str">
        <f t="shared" si="30"/>
        <v/>
      </c>
      <c r="AC202" s="382" t="str">
        <f t="shared" si="30"/>
        <v/>
      </c>
      <c r="AD202" s="1">
        <f t="shared" si="54"/>
        <v>0</v>
      </c>
      <c r="AJ202" s="1">
        <f t="shared" si="55"/>
        <v>0</v>
      </c>
      <c r="AK202" s="1">
        <f t="shared" si="56"/>
        <v>0</v>
      </c>
      <c r="AL202" s="1">
        <f t="shared" si="57"/>
        <v>0</v>
      </c>
      <c r="AQ202" s="1">
        <f t="shared" si="58"/>
        <v>0</v>
      </c>
      <c r="BA202" s="1" t="str">
        <f t="shared" si="22"/>
        <v/>
      </c>
      <c r="BB202" s="1" t="str">
        <f t="shared" si="46"/>
        <v/>
      </c>
      <c r="BC202" s="1" t="str">
        <f t="shared" si="46"/>
        <v/>
      </c>
      <c r="BD202" s="1" t="str">
        <f t="shared" si="46"/>
        <v/>
      </c>
      <c r="BE202" s="1" t="str">
        <f t="shared" si="46"/>
        <v/>
      </c>
      <c r="BF202" s="1" t="str">
        <f t="shared" si="46"/>
        <v/>
      </c>
      <c r="BG202" s="1" t="str">
        <f t="shared" si="46"/>
        <v/>
      </c>
      <c r="BH202" s="1" t="str">
        <f t="shared" si="46"/>
        <v/>
      </c>
      <c r="BI202" s="1" t="str">
        <f t="shared" ref="BB202:BJ230" si="59">IF($M202="","",BI$30)</f>
        <v/>
      </c>
      <c r="BJ202" s="1" t="str">
        <f t="shared" si="59"/>
        <v/>
      </c>
    </row>
    <row r="203" spans="1:62" x14ac:dyDescent="0.2">
      <c r="A203" s="50"/>
      <c r="B203" s="50" t="str">
        <f t="shared" si="47"/>
        <v/>
      </c>
      <c r="C203" s="48"/>
      <c r="D203" s="48"/>
      <c r="E203" s="48"/>
      <c r="F203" s="46"/>
      <c r="G203" s="49"/>
      <c r="H203" s="358"/>
      <c r="I203" s="69"/>
      <c r="J203" s="51"/>
      <c r="K203" s="50"/>
      <c r="L203" s="341" t="str">
        <f t="shared" si="48"/>
        <v/>
      </c>
      <c r="M203" s="46"/>
      <c r="N203" s="274"/>
      <c r="O203" s="48"/>
      <c r="P203" s="274"/>
      <c r="Q203" s="51"/>
      <c r="R203" s="51"/>
      <c r="S203" s="51"/>
      <c r="T203" s="274"/>
      <c r="U203" s="50" t="str">
        <f t="shared" si="49"/>
        <v/>
      </c>
      <c r="V203" s="51">
        <v>1</v>
      </c>
      <c r="W203" s="51" t="str">
        <f t="shared" si="50"/>
        <v/>
      </c>
      <c r="X203" s="51">
        <v>1</v>
      </c>
      <c r="Y203" s="51" t="str">
        <f t="shared" si="51"/>
        <v/>
      </c>
      <c r="Z203" s="1">
        <f t="shared" si="52"/>
        <v>0</v>
      </c>
      <c r="AA203" s="1">
        <f t="shared" si="53"/>
        <v>0</v>
      </c>
      <c r="AB203" s="382" t="str">
        <f t="shared" si="30"/>
        <v/>
      </c>
      <c r="AC203" s="382" t="str">
        <f t="shared" si="30"/>
        <v/>
      </c>
      <c r="AD203" s="1">
        <f t="shared" si="54"/>
        <v>0</v>
      </c>
      <c r="AJ203" s="1">
        <f t="shared" si="55"/>
        <v>0</v>
      </c>
      <c r="AK203" s="1">
        <f t="shared" si="56"/>
        <v>0</v>
      </c>
      <c r="AL203" s="1">
        <f t="shared" si="57"/>
        <v>0</v>
      </c>
      <c r="AQ203" s="1">
        <f t="shared" si="58"/>
        <v>0</v>
      </c>
      <c r="BA203" s="1" t="str">
        <f t="shared" si="22"/>
        <v/>
      </c>
      <c r="BB203" s="1" t="str">
        <f t="shared" si="59"/>
        <v/>
      </c>
      <c r="BC203" s="1" t="str">
        <f t="shared" si="59"/>
        <v/>
      </c>
      <c r="BD203" s="1" t="str">
        <f t="shared" si="59"/>
        <v/>
      </c>
      <c r="BE203" s="1" t="str">
        <f t="shared" si="59"/>
        <v/>
      </c>
      <c r="BF203" s="1" t="str">
        <f t="shared" si="59"/>
        <v/>
      </c>
      <c r="BG203" s="1" t="str">
        <f t="shared" si="59"/>
        <v/>
      </c>
      <c r="BH203" s="1" t="str">
        <f t="shared" si="59"/>
        <v/>
      </c>
      <c r="BI203" s="1" t="str">
        <f t="shared" si="59"/>
        <v/>
      </c>
      <c r="BJ203" s="1" t="str">
        <f t="shared" si="59"/>
        <v/>
      </c>
    </row>
    <row r="204" spans="1:62" x14ac:dyDescent="0.2">
      <c r="A204" s="50"/>
      <c r="B204" s="50" t="str">
        <f t="shared" si="47"/>
        <v/>
      </c>
      <c r="C204" s="48"/>
      <c r="D204" s="48"/>
      <c r="E204" s="48"/>
      <c r="F204" s="46"/>
      <c r="G204" s="49"/>
      <c r="H204" s="358"/>
      <c r="I204" s="69"/>
      <c r="J204" s="51"/>
      <c r="K204" s="50"/>
      <c r="L204" s="341" t="str">
        <f t="shared" si="48"/>
        <v/>
      </c>
      <c r="M204" s="46"/>
      <c r="N204" s="274"/>
      <c r="O204" s="48"/>
      <c r="P204" s="274"/>
      <c r="Q204" s="51"/>
      <c r="R204" s="51"/>
      <c r="S204" s="51"/>
      <c r="T204" s="274"/>
      <c r="U204" s="50" t="str">
        <f t="shared" si="49"/>
        <v/>
      </c>
      <c r="V204" s="51">
        <v>1</v>
      </c>
      <c r="W204" s="51" t="str">
        <f t="shared" si="50"/>
        <v/>
      </c>
      <c r="X204" s="51">
        <v>1</v>
      </c>
      <c r="Y204" s="51" t="str">
        <f t="shared" si="51"/>
        <v/>
      </c>
      <c r="Z204" s="1">
        <f t="shared" si="52"/>
        <v>0</v>
      </c>
      <c r="AA204" s="1">
        <f t="shared" si="53"/>
        <v>0</v>
      </c>
      <c r="AB204" s="382" t="str">
        <f t="shared" si="30"/>
        <v/>
      </c>
      <c r="AC204" s="382" t="str">
        <f t="shared" si="30"/>
        <v/>
      </c>
      <c r="AD204" s="1">
        <f t="shared" si="54"/>
        <v>0</v>
      </c>
      <c r="AJ204" s="1">
        <f t="shared" si="55"/>
        <v>0</v>
      </c>
      <c r="AK204" s="1">
        <f t="shared" si="56"/>
        <v>0</v>
      </c>
      <c r="AL204" s="1">
        <f t="shared" si="57"/>
        <v>0</v>
      </c>
      <c r="AQ204" s="1">
        <f t="shared" si="58"/>
        <v>0</v>
      </c>
      <c r="BA204" s="1" t="str">
        <f t="shared" si="22"/>
        <v/>
      </c>
      <c r="BB204" s="1" t="str">
        <f t="shared" si="59"/>
        <v/>
      </c>
      <c r="BC204" s="1" t="str">
        <f t="shared" si="59"/>
        <v/>
      </c>
      <c r="BD204" s="1" t="str">
        <f t="shared" si="59"/>
        <v/>
      </c>
      <c r="BE204" s="1" t="str">
        <f t="shared" si="59"/>
        <v/>
      </c>
      <c r="BF204" s="1" t="str">
        <f t="shared" si="59"/>
        <v/>
      </c>
      <c r="BG204" s="1" t="str">
        <f t="shared" si="59"/>
        <v/>
      </c>
      <c r="BH204" s="1" t="str">
        <f t="shared" si="59"/>
        <v/>
      </c>
      <c r="BI204" s="1" t="str">
        <f t="shared" si="59"/>
        <v/>
      </c>
      <c r="BJ204" s="1" t="str">
        <f t="shared" si="59"/>
        <v/>
      </c>
    </row>
    <row r="205" spans="1:62" x14ac:dyDescent="0.2">
      <c r="A205" s="50"/>
      <c r="B205" s="50" t="str">
        <f t="shared" si="47"/>
        <v/>
      </c>
      <c r="C205" s="48"/>
      <c r="D205" s="48"/>
      <c r="E205" s="48"/>
      <c r="F205" s="46"/>
      <c r="G205" s="49"/>
      <c r="H205" s="358"/>
      <c r="I205" s="69"/>
      <c r="J205" s="51"/>
      <c r="K205" s="50"/>
      <c r="L205" s="341" t="str">
        <f t="shared" si="48"/>
        <v/>
      </c>
      <c r="M205" s="46"/>
      <c r="N205" s="274"/>
      <c r="O205" s="48"/>
      <c r="P205" s="274"/>
      <c r="Q205" s="51"/>
      <c r="R205" s="51"/>
      <c r="S205" s="51"/>
      <c r="T205" s="274"/>
      <c r="U205" s="50" t="str">
        <f t="shared" si="49"/>
        <v/>
      </c>
      <c r="V205" s="51">
        <v>1</v>
      </c>
      <c r="W205" s="51" t="str">
        <f t="shared" si="50"/>
        <v/>
      </c>
      <c r="X205" s="51">
        <v>1</v>
      </c>
      <c r="Y205" s="51" t="str">
        <f t="shared" si="51"/>
        <v/>
      </c>
      <c r="Z205" s="1">
        <f t="shared" si="52"/>
        <v>0</v>
      </c>
      <c r="AA205" s="1">
        <f t="shared" si="53"/>
        <v>0</v>
      </c>
      <c r="AB205" s="382" t="str">
        <f t="shared" si="30"/>
        <v/>
      </c>
      <c r="AC205" s="382" t="str">
        <f t="shared" si="30"/>
        <v/>
      </c>
      <c r="AD205" s="1">
        <f t="shared" si="54"/>
        <v>0</v>
      </c>
      <c r="AJ205" s="1">
        <f t="shared" si="55"/>
        <v>0</v>
      </c>
      <c r="AK205" s="1">
        <f t="shared" si="56"/>
        <v>0</v>
      </c>
      <c r="AL205" s="1">
        <f t="shared" si="57"/>
        <v>0</v>
      </c>
      <c r="AQ205" s="1">
        <f t="shared" si="58"/>
        <v>0</v>
      </c>
      <c r="BA205" s="1" t="str">
        <f t="shared" si="22"/>
        <v/>
      </c>
      <c r="BB205" s="1" t="str">
        <f t="shared" si="59"/>
        <v/>
      </c>
      <c r="BC205" s="1" t="str">
        <f t="shared" si="59"/>
        <v/>
      </c>
      <c r="BD205" s="1" t="str">
        <f t="shared" si="59"/>
        <v/>
      </c>
      <c r="BE205" s="1" t="str">
        <f t="shared" si="59"/>
        <v/>
      </c>
      <c r="BF205" s="1" t="str">
        <f t="shared" si="59"/>
        <v/>
      </c>
      <c r="BG205" s="1" t="str">
        <f t="shared" si="59"/>
        <v/>
      </c>
      <c r="BH205" s="1" t="str">
        <f t="shared" si="59"/>
        <v/>
      </c>
      <c r="BI205" s="1" t="str">
        <f t="shared" si="59"/>
        <v/>
      </c>
      <c r="BJ205" s="1" t="str">
        <f t="shared" si="59"/>
        <v/>
      </c>
    </row>
    <row r="206" spans="1:62" x14ac:dyDescent="0.2">
      <c r="A206" s="50"/>
      <c r="B206" s="50" t="str">
        <f t="shared" si="47"/>
        <v/>
      </c>
      <c r="C206" s="48"/>
      <c r="D206" s="48"/>
      <c r="E206" s="48"/>
      <c r="F206" s="46"/>
      <c r="G206" s="49"/>
      <c r="H206" s="358"/>
      <c r="I206" s="69"/>
      <c r="J206" s="51"/>
      <c r="K206" s="50"/>
      <c r="L206" s="341" t="str">
        <f t="shared" si="48"/>
        <v/>
      </c>
      <c r="M206" s="46"/>
      <c r="N206" s="274"/>
      <c r="O206" s="48"/>
      <c r="P206" s="274"/>
      <c r="Q206" s="51"/>
      <c r="R206" s="51"/>
      <c r="S206" s="51"/>
      <c r="T206" s="274"/>
      <c r="U206" s="50" t="str">
        <f t="shared" si="49"/>
        <v/>
      </c>
      <c r="V206" s="51">
        <v>1</v>
      </c>
      <c r="W206" s="51" t="str">
        <f t="shared" si="50"/>
        <v/>
      </c>
      <c r="X206" s="51">
        <v>1</v>
      </c>
      <c r="Y206" s="51" t="str">
        <f t="shared" si="51"/>
        <v/>
      </c>
      <c r="Z206" s="1">
        <f t="shared" si="52"/>
        <v>0</v>
      </c>
      <c r="AA206" s="1">
        <f t="shared" si="53"/>
        <v>0</v>
      </c>
      <c r="AB206" s="382" t="str">
        <f t="shared" si="30"/>
        <v/>
      </c>
      <c r="AC206" s="382" t="str">
        <f t="shared" si="30"/>
        <v/>
      </c>
      <c r="AD206" s="1">
        <f t="shared" si="54"/>
        <v>0</v>
      </c>
      <c r="AJ206" s="1">
        <f t="shared" si="55"/>
        <v>0</v>
      </c>
      <c r="AK206" s="1">
        <f t="shared" si="56"/>
        <v>0</v>
      </c>
      <c r="AL206" s="1">
        <f t="shared" si="57"/>
        <v>0</v>
      </c>
      <c r="AQ206" s="1">
        <f t="shared" si="58"/>
        <v>0</v>
      </c>
      <c r="BA206" s="1" t="str">
        <f t="shared" si="22"/>
        <v/>
      </c>
      <c r="BB206" s="1" t="str">
        <f t="shared" si="59"/>
        <v/>
      </c>
      <c r="BC206" s="1" t="str">
        <f t="shared" si="59"/>
        <v/>
      </c>
      <c r="BD206" s="1" t="str">
        <f t="shared" si="59"/>
        <v/>
      </c>
      <c r="BE206" s="1" t="str">
        <f t="shared" si="59"/>
        <v/>
      </c>
      <c r="BF206" s="1" t="str">
        <f t="shared" si="59"/>
        <v/>
      </c>
      <c r="BG206" s="1" t="str">
        <f t="shared" si="59"/>
        <v/>
      </c>
      <c r="BH206" s="1" t="str">
        <f t="shared" si="59"/>
        <v/>
      </c>
      <c r="BI206" s="1" t="str">
        <f t="shared" si="59"/>
        <v/>
      </c>
      <c r="BJ206" s="1" t="str">
        <f t="shared" si="59"/>
        <v/>
      </c>
    </row>
    <row r="207" spans="1:62" x14ac:dyDescent="0.2">
      <c r="A207" s="50"/>
      <c r="B207" s="50" t="str">
        <f t="shared" si="47"/>
        <v/>
      </c>
      <c r="C207" s="48"/>
      <c r="D207" s="48"/>
      <c r="E207" s="48"/>
      <c r="F207" s="46"/>
      <c r="G207" s="49"/>
      <c r="H207" s="358"/>
      <c r="I207" s="69"/>
      <c r="J207" s="51"/>
      <c r="K207" s="50"/>
      <c r="L207" s="341" t="str">
        <f t="shared" si="48"/>
        <v/>
      </c>
      <c r="M207" s="46"/>
      <c r="N207" s="274"/>
      <c r="O207" s="48"/>
      <c r="P207" s="274"/>
      <c r="Q207" s="51"/>
      <c r="R207" s="51"/>
      <c r="S207" s="51"/>
      <c r="T207" s="274"/>
      <c r="U207" s="50" t="str">
        <f t="shared" si="49"/>
        <v/>
      </c>
      <c r="V207" s="51">
        <v>1</v>
      </c>
      <c r="W207" s="51" t="str">
        <f t="shared" si="50"/>
        <v/>
      </c>
      <c r="X207" s="51">
        <v>1</v>
      </c>
      <c r="Y207" s="51" t="str">
        <f t="shared" si="51"/>
        <v/>
      </c>
      <c r="Z207" s="1">
        <f t="shared" si="52"/>
        <v>0</v>
      </c>
      <c r="AA207" s="1">
        <f t="shared" si="53"/>
        <v>0</v>
      </c>
      <c r="AB207" s="382" t="str">
        <f t="shared" si="30"/>
        <v/>
      </c>
      <c r="AC207" s="382" t="str">
        <f t="shared" si="30"/>
        <v/>
      </c>
      <c r="AD207" s="1">
        <f t="shared" si="54"/>
        <v>0</v>
      </c>
      <c r="AJ207" s="1">
        <f t="shared" si="55"/>
        <v>0</v>
      </c>
      <c r="AK207" s="1">
        <f t="shared" si="56"/>
        <v>0</v>
      </c>
      <c r="AL207" s="1">
        <f t="shared" si="57"/>
        <v>0</v>
      </c>
      <c r="AQ207" s="1">
        <f t="shared" si="58"/>
        <v>0</v>
      </c>
      <c r="BA207" s="1" t="str">
        <f t="shared" si="22"/>
        <v/>
      </c>
      <c r="BB207" s="1" t="str">
        <f t="shared" si="59"/>
        <v/>
      </c>
      <c r="BC207" s="1" t="str">
        <f t="shared" si="59"/>
        <v/>
      </c>
      <c r="BD207" s="1" t="str">
        <f t="shared" si="59"/>
        <v/>
      </c>
      <c r="BE207" s="1" t="str">
        <f t="shared" si="59"/>
        <v/>
      </c>
      <c r="BF207" s="1" t="str">
        <f t="shared" si="59"/>
        <v/>
      </c>
      <c r="BG207" s="1" t="str">
        <f t="shared" si="59"/>
        <v/>
      </c>
      <c r="BH207" s="1" t="str">
        <f t="shared" si="59"/>
        <v/>
      </c>
      <c r="BI207" s="1" t="str">
        <f t="shared" si="59"/>
        <v/>
      </c>
      <c r="BJ207" s="1" t="str">
        <f t="shared" si="59"/>
        <v/>
      </c>
    </row>
    <row r="208" spans="1:62" x14ac:dyDescent="0.2">
      <c r="A208" s="50"/>
      <c r="B208" s="50" t="str">
        <f t="shared" si="47"/>
        <v/>
      </c>
      <c r="C208" s="48"/>
      <c r="D208" s="48"/>
      <c r="E208" s="48"/>
      <c r="F208" s="46"/>
      <c r="G208" s="49"/>
      <c r="H208" s="358"/>
      <c r="I208" s="69"/>
      <c r="J208" s="51"/>
      <c r="K208" s="50"/>
      <c r="L208" s="341" t="str">
        <f t="shared" si="48"/>
        <v/>
      </c>
      <c r="M208" s="46"/>
      <c r="N208" s="274"/>
      <c r="O208" s="48"/>
      <c r="P208" s="274"/>
      <c r="Q208" s="51"/>
      <c r="R208" s="51"/>
      <c r="S208" s="51"/>
      <c r="T208" s="274"/>
      <c r="U208" s="50" t="str">
        <f t="shared" si="49"/>
        <v/>
      </c>
      <c r="V208" s="51">
        <v>1</v>
      </c>
      <c r="W208" s="51" t="str">
        <f t="shared" si="50"/>
        <v/>
      </c>
      <c r="X208" s="51">
        <v>1</v>
      </c>
      <c r="Y208" s="51" t="str">
        <f t="shared" si="51"/>
        <v/>
      </c>
      <c r="Z208" s="1">
        <f t="shared" si="52"/>
        <v>0</v>
      </c>
      <c r="AA208" s="1">
        <f t="shared" si="53"/>
        <v>0</v>
      </c>
      <c r="AB208" s="382" t="str">
        <f t="shared" si="30"/>
        <v/>
      </c>
      <c r="AC208" s="382" t="str">
        <f t="shared" si="30"/>
        <v/>
      </c>
      <c r="AD208" s="1">
        <f t="shared" si="54"/>
        <v>0</v>
      </c>
      <c r="AJ208" s="1">
        <f t="shared" si="55"/>
        <v>0</v>
      </c>
      <c r="AK208" s="1">
        <f t="shared" si="56"/>
        <v>0</v>
      </c>
      <c r="AL208" s="1">
        <f t="shared" si="57"/>
        <v>0</v>
      </c>
      <c r="AQ208" s="1">
        <f t="shared" si="58"/>
        <v>0</v>
      </c>
      <c r="BA208" s="1" t="str">
        <f t="shared" si="22"/>
        <v/>
      </c>
      <c r="BB208" s="1" t="str">
        <f t="shared" si="59"/>
        <v/>
      </c>
      <c r="BC208" s="1" t="str">
        <f t="shared" si="59"/>
        <v/>
      </c>
      <c r="BD208" s="1" t="str">
        <f t="shared" si="59"/>
        <v/>
      </c>
      <c r="BE208" s="1" t="str">
        <f t="shared" si="59"/>
        <v/>
      </c>
      <c r="BF208" s="1" t="str">
        <f t="shared" si="59"/>
        <v/>
      </c>
      <c r="BG208" s="1" t="str">
        <f t="shared" si="59"/>
        <v/>
      </c>
      <c r="BH208" s="1" t="str">
        <f t="shared" si="59"/>
        <v/>
      </c>
      <c r="BI208" s="1" t="str">
        <f t="shared" si="59"/>
        <v/>
      </c>
      <c r="BJ208" s="1" t="str">
        <f t="shared" si="59"/>
        <v/>
      </c>
    </row>
    <row r="209" spans="1:62" x14ac:dyDescent="0.2">
      <c r="A209" s="50"/>
      <c r="B209" s="50" t="str">
        <f t="shared" si="47"/>
        <v/>
      </c>
      <c r="C209" s="48"/>
      <c r="D209" s="48"/>
      <c r="E209" s="48"/>
      <c r="F209" s="46"/>
      <c r="G209" s="49"/>
      <c r="H209" s="358"/>
      <c r="I209" s="69"/>
      <c r="J209" s="51"/>
      <c r="K209" s="50"/>
      <c r="L209" s="341" t="str">
        <f t="shared" si="48"/>
        <v/>
      </c>
      <c r="M209" s="46"/>
      <c r="N209" s="274"/>
      <c r="O209" s="48"/>
      <c r="P209" s="274"/>
      <c r="Q209" s="51"/>
      <c r="R209" s="51"/>
      <c r="S209" s="51"/>
      <c r="T209" s="274"/>
      <c r="U209" s="50" t="str">
        <f t="shared" si="49"/>
        <v/>
      </c>
      <c r="V209" s="51">
        <v>1</v>
      </c>
      <c r="W209" s="51" t="str">
        <f t="shared" si="50"/>
        <v/>
      </c>
      <c r="X209" s="51">
        <v>1</v>
      </c>
      <c r="Y209" s="51" t="str">
        <f t="shared" si="51"/>
        <v/>
      </c>
      <c r="Z209" s="1">
        <f t="shared" si="52"/>
        <v>0</v>
      </c>
      <c r="AA209" s="1">
        <f t="shared" si="53"/>
        <v>0</v>
      </c>
      <c r="AB209" s="382" t="str">
        <f t="shared" si="30"/>
        <v/>
      </c>
      <c r="AC209" s="382" t="str">
        <f t="shared" si="30"/>
        <v/>
      </c>
      <c r="AD209" s="1">
        <f t="shared" si="54"/>
        <v>0</v>
      </c>
      <c r="AJ209" s="1">
        <f t="shared" si="55"/>
        <v>0</v>
      </c>
      <c r="AK209" s="1">
        <f t="shared" si="56"/>
        <v>0</v>
      </c>
      <c r="AL209" s="1">
        <f t="shared" si="57"/>
        <v>0</v>
      </c>
      <c r="AQ209" s="1">
        <f t="shared" si="58"/>
        <v>0</v>
      </c>
      <c r="BA209" s="1" t="str">
        <f t="shared" si="22"/>
        <v/>
      </c>
      <c r="BB209" s="1" t="str">
        <f t="shared" si="59"/>
        <v/>
      </c>
      <c r="BC209" s="1" t="str">
        <f t="shared" si="59"/>
        <v/>
      </c>
      <c r="BD209" s="1" t="str">
        <f t="shared" si="59"/>
        <v/>
      </c>
      <c r="BE209" s="1" t="str">
        <f t="shared" si="59"/>
        <v/>
      </c>
      <c r="BF209" s="1" t="str">
        <f t="shared" si="59"/>
        <v/>
      </c>
      <c r="BG209" s="1" t="str">
        <f t="shared" si="59"/>
        <v/>
      </c>
      <c r="BH209" s="1" t="str">
        <f t="shared" si="59"/>
        <v/>
      </c>
      <c r="BI209" s="1" t="str">
        <f t="shared" si="59"/>
        <v/>
      </c>
      <c r="BJ209" s="1" t="str">
        <f t="shared" si="59"/>
        <v/>
      </c>
    </row>
    <row r="210" spans="1:62" x14ac:dyDescent="0.2">
      <c r="A210" s="50"/>
      <c r="B210" s="50" t="str">
        <f t="shared" si="47"/>
        <v/>
      </c>
      <c r="C210" s="48"/>
      <c r="D210" s="48"/>
      <c r="E210" s="48"/>
      <c r="F210" s="46"/>
      <c r="G210" s="49"/>
      <c r="H210" s="358"/>
      <c r="I210" s="69"/>
      <c r="J210" s="51"/>
      <c r="K210" s="50"/>
      <c r="L210" s="341" t="str">
        <f t="shared" si="48"/>
        <v/>
      </c>
      <c r="M210" s="46"/>
      <c r="N210" s="274"/>
      <c r="O210" s="48"/>
      <c r="P210" s="274"/>
      <c r="Q210" s="51"/>
      <c r="R210" s="51"/>
      <c r="S210" s="51"/>
      <c r="T210" s="274"/>
      <c r="U210" s="50" t="str">
        <f t="shared" si="49"/>
        <v/>
      </c>
      <c r="V210" s="51">
        <v>1</v>
      </c>
      <c r="W210" s="51" t="str">
        <f t="shared" si="50"/>
        <v/>
      </c>
      <c r="X210" s="51">
        <v>1</v>
      </c>
      <c r="Y210" s="51" t="str">
        <f t="shared" si="51"/>
        <v/>
      </c>
      <c r="Z210" s="1">
        <f t="shared" si="52"/>
        <v>0</v>
      </c>
      <c r="AA210" s="1">
        <f t="shared" si="53"/>
        <v>0</v>
      </c>
      <c r="AB210" s="382" t="str">
        <f t="shared" si="30"/>
        <v/>
      </c>
      <c r="AC210" s="382" t="str">
        <f t="shared" si="30"/>
        <v/>
      </c>
      <c r="AD210" s="1">
        <f t="shared" si="54"/>
        <v>0</v>
      </c>
      <c r="AJ210" s="1">
        <f t="shared" si="55"/>
        <v>0</v>
      </c>
      <c r="AK210" s="1">
        <f t="shared" si="56"/>
        <v>0</v>
      </c>
      <c r="AL210" s="1">
        <f t="shared" si="57"/>
        <v>0</v>
      </c>
      <c r="AQ210" s="1">
        <f t="shared" si="58"/>
        <v>0</v>
      </c>
      <c r="BA210" s="1" t="str">
        <f t="shared" si="22"/>
        <v/>
      </c>
      <c r="BB210" s="1" t="str">
        <f t="shared" si="59"/>
        <v/>
      </c>
      <c r="BC210" s="1" t="str">
        <f t="shared" si="59"/>
        <v/>
      </c>
      <c r="BD210" s="1" t="str">
        <f t="shared" si="59"/>
        <v/>
      </c>
      <c r="BE210" s="1" t="str">
        <f t="shared" si="59"/>
        <v/>
      </c>
      <c r="BF210" s="1" t="str">
        <f t="shared" si="59"/>
        <v/>
      </c>
      <c r="BG210" s="1" t="str">
        <f t="shared" si="59"/>
        <v/>
      </c>
      <c r="BH210" s="1" t="str">
        <f t="shared" si="59"/>
        <v/>
      </c>
      <c r="BI210" s="1" t="str">
        <f t="shared" si="59"/>
        <v/>
      </c>
      <c r="BJ210" s="1" t="str">
        <f t="shared" si="59"/>
        <v/>
      </c>
    </row>
    <row r="211" spans="1:62" x14ac:dyDescent="0.2">
      <c r="A211" s="50"/>
      <c r="B211" s="50" t="str">
        <f t="shared" si="47"/>
        <v/>
      </c>
      <c r="C211" s="48"/>
      <c r="D211" s="48"/>
      <c r="E211" s="48"/>
      <c r="F211" s="46"/>
      <c r="G211" s="49"/>
      <c r="H211" s="358"/>
      <c r="I211" s="69"/>
      <c r="J211" s="51"/>
      <c r="K211" s="50"/>
      <c r="L211" s="341" t="str">
        <f t="shared" si="48"/>
        <v/>
      </c>
      <c r="M211" s="46"/>
      <c r="N211" s="274"/>
      <c r="O211" s="48"/>
      <c r="P211" s="274"/>
      <c r="Q211" s="51"/>
      <c r="R211" s="51"/>
      <c r="S211" s="51"/>
      <c r="T211" s="274"/>
      <c r="U211" s="50" t="str">
        <f t="shared" si="49"/>
        <v/>
      </c>
      <c r="V211" s="51">
        <v>1</v>
      </c>
      <c r="W211" s="51" t="str">
        <f t="shared" si="50"/>
        <v/>
      </c>
      <c r="X211" s="51">
        <v>1</v>
      </c>
      <c r="Y211" s="51" t="str">
        <f t="shared" si="51"/>
        <v/>
      </c>
      <c r="Z211" s="1">
        <f t="shared" si="52"/>
        <v>0</v>
      </c>
      <c r="AA211" s="1">
        <f t="shared" si="53"/>
        <v>0</v>
      </c>
      <c r="AB211" s="382" t="str">
        <f t="shared" si="30"/>
        <v/>
      </c>
      <c r="AC211" s="382" t="str">
        <f t="shared" si="30"/>
        <v/>
      </c>
      <c r="AD211" s="1">
        <f t="shared" si="54"/>
        <v>0</v>
      </c>
      <c r="AJ211" s="1">
        <f t="shared" si="55"/>
        <v>0</v>
      </c>
      <c r="AK211" s="1">
        <f t="shared" si="56"/>
        <v>0</v>
      </c>
      <c r="AL211" s="1">
        <f t="shared" si="57"/>
        <v>0</v>
      </c>
      <c r="AQ211" s="1">
        <f t="shared" si="58"/>
        <v>0</v>
      </c>
      <c r="BA211" s="1" t="str">
        <f t="shared" si="22"/>
        <v/>
      </c>
      <c r="BB211" s="1" t="str">
        <f t="shared" si="59"/>
        <v/>
      </c>
      <c r="BC211" s="1" t="str">
        <f t="shared" si="59"/>
        <v/>
      </c>
      <c r="BD211" s="1" t="str">
        <f t="shared" si="59"/>
        <v/>
      </c>
      <c r="BE211" s="1" t="str">
        <f t="shared" si="59"/>
        <v/>
      </c>
      <c r="BF211" s="1" t="str">
        <f t="shared" si="59"/>
        <v/>
      </c>
      <c r="BG211" s="1" t="str">
        <f t="shared" si="59"/>
        <v/>
      </c>
      <c r="BH211" s="1" t="str">
        <f t="shared" si="59"/>
        <v/>
      </c>
      <c r="BI211" s="1" t="str">
        <f t="shared" si="59"/>
        <v/>
      </c>
      <c r="BJ211" s="1" t="str">
        <f t="shared" si="59"/>
        <v/>
      </c>
    </row>
    <row r="212" spans="1:62" x14ac:dyDescent="0.2">
      <c r="A212" s="50"/>
      <c r="B212" s="50" t="str">
        <f t="shared" si="47"/>
        <v/>
      </c>
      <c r="C212" s="48"/>
      <c r="D212" s="48"/>
      <c r="E212" s="48"/>
      <c r="F212" s="46"/>
      <c r="G212" s="49"/>
      <c r="H212" s="358"/>
      <c r="I212" s="69"/>
      <c r="J212" s="51"/>
      <c r="K212" s="50"/>
      <c r="L212" s="341" t="str">
        <f t="shared" si="48"/>
        <v/>
      </c>
      <c r="M212" s="46"/>
      <c r="N212" s="274"/>
      <c r="O212" s="48"/>
      <c r="P212" s="274"/>
      <c r="Q212" s="51"/>
      <c r="R212" s="51"/>
      <c r="S212" s="51"/>
      <c r="T212" s="274"/>
      <c r="U212" s="50" t="str">
        <f t="shared" si="49"/>
        <v/>
      </c>
      <c r="V212" s="51">
        <v>1</v>
      </c>
      <c r="W212" s="51" t="str">
        <f t="shared" si="50"/>
        <v/>
      </c>
      <c r="X212" s="51">
        <v>1</v>
      </c>
      <c r="Y212" s="51" t="str">
        <f t="shared" si="51"/>
        <v/>
      </c>
      <c r="Z212" s="1">
        <f t="shared" si="52"/>
        <v>0</v>
      </c>
      <c r="AA212" s="1">
        <f t="shared" si="53"/>
        <v>0</v>
      </c>
      <c r="AB212" s="382" t="str">
        <f t="shared" si="30"/>
        <v/>
      </c>
      <c r="AC212" s="382" t="str">
        <f t="shared" si="30"/>
        <v/>
      </c>
      <c r="AD212" s="1">
        <f t="shared" si="54"/>
        <v>0</v>
      </c>
      <c r="AJ212" s="1">
        <f t="shared" si="55"/>
        <v>0</v>
      </c>
      <c r="AK212" s="1">
        <f t="shared" si="56"/>
        <v>0</v>
      </c>
      <c r="AL212" s="1">
        <f t="shared" si="57"/>
        <v>0</v>
      </c>
      <c r="AQ212" s="1">
        <f t="shared" si="58"/>
        <v>0</v>
      </c>
      <c r="BA212" s="1" t="str">
        <f t="shared" si="22"/>
        <v/>
      </c>
      <c r="BB212" s="1" t="str">
        <f t="shared" si="59"/>
        <v/>
      </c>
      <c r="BC212" s="1" t="str">
        <f t="shared" si="59"/>
        <v/>
      </c>
      <c r="BD212" s="1" t="str">
        <f t="shared" si="59"/>
        <v/>
      </c>
      <c r="BE212" s="1" t="str">
        <f t="shared" si="59"/>
        <v/>
      </c>
      <c r="BF212" s="1" t="str">
        <f t="shared" si="59"/>
        <v/>
      </c>
      <c r="BG212" s="1" t="str">
        <f t="shared" si="59"/>
        <v/>
      </c>
      <c r="BH212" s="1" t="str">
        <f t="shared" si="59"/>
        <v/>
      </c>
      <c r="BI212" s="1" t="str">
        <f t="shared" si="59"/>
        <v/>
      </c>
      <c r="BJ212" s="1" t="str">
        <f t="shared" si="59"/>
        <v/>
      </c>
    </row>
    <row r="213" spans="1:62" x14ac:dyDescent="0.2">
      <c r="A213" s="50"/>
      <c r="B213" s="50" t="str">
        <f t="shared" si="47"/>
        <v/>
      </c>
      <c r="C213" s="48"/>
      <c r="D213" s="48"/>
      <c r="E213" s="48"/>
      <c r="F213" s="46"/>
      <c r="G213" s="49"/>
      <c r="H213" s="358"/>
      <c r="I213" s="69"/>
      <c r="J213" s="51"/>
      <c r="K213" s="50"/>
      <c r="L213" s="341" t="str">
        <f t="shared" si="48"/>
        <v/>
      </c>
      <c r="M213" s="46"/>
      <c r="N213" s="274"/>
      <c r="O213" s="48"/>
      <c r="P213" s="274"/>
      <c r="Q213" s="51"/>
      <c r="R213" s="51"/>
      <c r="S213" s="51"/>
      <c r="T213" s="274"/>
      <c r="U213" s="50" t="str">
        <f t="shared" si="49"/>
        <v/>
      </c>
      <c r="V213" s="51">
        <v>1</v>
      </c>
      <c r="W213" s="51" t="str">
        <f t="shared" si="50"/>
        <v/>
      </c>
      <c r="X213" s="51">
        <v>1</v>
      </c>
      <c r="Y213" s="51" t="str">
        <f t="shared" si="51"/>
        <v/>
      </c>
      <c r="Z213" s="1">
        <f t="shared" si="52"/>
        <v>0</v>
      </c>
      <c r="AA213" s="1">
        <f t="shared" si="53"/>
        <v>0</v>
      </c>
      <c r="AB213" s="382" t="str">
        <f t="shared" si="30"/>
        <v/>
      </c>
      <c r="AC213" s="382" t="str">
        <f t="shared" si="30"/>
        <v/>
      </c>
      <c r="AD213" s="1">
        <f t="shared" si="54"/>
        <v>0</v>
      </c>
      <c r="AJ213" s="1">
        <f t="shared" si="55"/>
        <v>0</v>
      </c>
      <c r="AK213" s="1">
        <f t="shared" si="56"/>
        <v>0</v>
      </c>
      <c r="AL213" s="1">
        <f t="shared" si="57"/>
        <v>0</v>
      </c>
      <c r="AQ213" s="1">
        <f t="shared" si="58"/>
        <v>0</v>
      </c>
      <c r="BA213" s="1" t="str">
        <f t="shared" si="22"/>
        <v/>
      </c>
      <c r="BB213" s="1" t="str">
        <f t="shared" si="59"/>
        <v/>
      </c>
      <c r="BC213" s="1" t="str">
        <f t="shared" si="59"/>
        <v/>
      </c>
      <c r="BD213" s="1" t="str">
        <f t="shared" si="59"/>
        <v/>
      </c>
      <c r="BE213" s="1" t="str">
        <f t="shared" si="59"/>
        <v/>
      </c>
      <c r="BF213" s="1" t="str">
        <f t="shared" si="59"/>
        <v/>
      </c>
      <c r="BG213" s="1" t="str">
        <f t="shared" si="59"/>
        <v/>
      </c>
      <c r="BH213" s="1" t="str">
        <f t="shared" si="59"/>
        <v/>
      </c>
      <c r="BI213" s="1" t="str">
        <f t="shared" si="59"/>
        <v/>
      </c>
      <c r="BJ213" s="1" t="str">
        <f t="shared" si="59"/>
        <v/>
      </c>
    </row>
    <row r="214" spans="1:62" x14ac:dyDescent="0.2">
      <c r="A214" s="50"/>
      <c r="B214" s="50" t="str">
        <f t="shared" si="47"/>
        <v/>
      </c>
      <c r="C214" s="48"/>
      <c r="D214" s="48"/>
      <c r="E214" s="48"/>
      <c r="F214" s="46"/>
      <c r="G214" s="49"/>
      <c r="H214" s="358"/>
      <c r="I214" s="69"/>
      <c r="J214" s="51"/>
      <c r="K214" s="50"/>
      <c r="L214" s="341" t="str">
        <f t="shared" si="48"/>
        <v/>
      </c>
      <c r="M214" s="46"/>
      <c r="N214" s="274"/>
      <c r="O214" s="48"/>
      <c r="P214" s="274"/>
      <c r="Q214" s="51"/>
      <c r="R214" s="51"/>
      <c r="S214" s="51"/>
      <c r="T214" s="274"/>
      <c r="U214" s="50" t="str">
        <f t="shared" si="49"/>
        <v/>
      </c>
      <c r="V214" s="51">
        <v>1</v>
      </c>
      <c r="W214" s="51" t="str">
        <f t="shared" si="50"/>
        <v/>
      </c>
      <c r="X214" s="51">
        <v>1</v>
      </c>
      <c r="Y214" s="51" t="str">
        <f t="shared" si="51"/>
        <v/>
      </c>
      <c r="Z214" s="1">
        <f t="shared" si="52"/>
        <v>0</v>
      </c>
      <c r="AA214" s="1">
        <f t="shared" si="53"/>
        <v>0</v>
      </c>
      <c r="AB214" s="382" t="str">
        <f t="shared" si="30"/>
        <v/>
      </c>
      <c r="AC214" s="382" t="str">
        <f t="shared" si="30"/>
        <v/>
      </c>
      <c r="AD214" s="1">
        <f t="shared" si="54"/>
        <v>0</v>
      </c>
      <c r="AJ214" s="1">
        <f t="shared" si="55"/>
        <v>0</v>
      </c>
      <c r="AK214" s="1">
        <f t="shared" si="56"/>
        <v>0</v>
      </c>
      <c r="AL214" s="1">
        <f t="shared" si="57"/>
        <v>0</v>
      </c>
      <c r="AQ214" s="1">
        <f t="shared" si="58"/>
        <v>0</v>
      </c>
      <c r="BA214" s="1" t="str">
        <f t="shared" si="22"/>
        <v/>
      </c>
      <c r="BB214" s="1" t="str">
        <f t="shared" si="59"/>
        <v/>
      </c>
      <c r="BC214" s="1" t="str">
        <f t="shared" si="59"/>
        <v/>
      </c>
      <c r="BD214" s="1" t="str">
        <f t="shared" si="59"/>
        <v/>
      </c>
      <c r="BE214" s="1" t="str">
        <f t="shared" si="59"/>
        <v/>
      </c>
      <c r="BF214" s="1" t="str">
        <f t="shared" si="59"/>
        <v/>
      </c>
      <c r="BG214" s="1" t="str">
        <f t="shared" si="59"/>
        <v/>
      </c>
      <c r="BH214" s="1" t="str">
        <f t="shared" si="59"/>
        <v/>
      </c>
      <c r="BI214" s="1" t="str">
        <f t="shared" si="59"/>
        <v/>
      </c>
      <c r="BJ214" s="1" t="str">
        <f t="shared" si="59"/>
        <v/>
      </c>
    </row>
    <row r="215" spans="1:62" x14ac:dyDescent="0.2">
      <c r="A215" s="50"/>
      <c r="B215" s="50" t="str">
        <f t="shared" si="47"/>
        <v/>
      </c>
      <c r="C215" s="48"/>
      <c r="D215" s="48"/>
      <c r="E215" s="48"/>
      <c r="F215" s="46"/>
      <c r="G215" s="49"/>
      <c r="H215" s="358"/>
      <c r="I215" s="69"/>
      <c r="J215" s="51"/>
      <c r="K215" s="50"/>
      <c r="L215" s="341" t="str">
        <f t="shared" si="48"/>
        <v/>
      </c>
      <c r="M215" s="46"/>
      <c r="N215" s="274"/>
      <c r="O215" s="48"/>
      <c r="P215" s="274"/>
      <c r="Q215" s="51"/>
      <c r="R215" s="51"/>
      <c r="S215" s="51"/>
      <c r="T215" s="274"/>
      <c r="U215" s="50" t="str">
        <f t="shared" si="49"/>
        <v/>
      </c>
      <c r="V215" s="51">
        <v>1</v>
      </c>
      <c r="W215" s="51" t="str">
        <f t="shared" si="50"/>
        <v/>
      </c>
      <c r="X215" s="51">
        <v>1</v>
      </c>
      <c r="Y215" s="51" t="str">
        <f t="shared" si="51"/>
        <v/>
      </c>
      <c r="Z215" s="1">
        <f t="shared" si="52"/>
        <v>0</v>
      </c>
      <c r="AA215" s="1">
        <f t="shared" si="53"/>
        <v>0</v>
      </c>
      <c r="AB215" s="382" t="str">
        <f t="shared" si="30"/>
        <v/>
      </c>
      <c r="AC215" s="382" t="str">
        <f t="shared" si="30"/>
        <v/>
      </c>
      <c r="AD215" s="1">
        <f t="shared" si="54"/>
        <v>0</v>
      </c>
      <c r="AJ215" s="1">
        <f t="shared" si="55"/>
        <v>0</v>
      </c>
      <c r="AK215" s="1">
        <f t="shared" si="56"/>
        <v>0</v>
      </c>
      <c r="AL215" s="1">
        <f t="shared" si="57"/>
        <v>0</v>
      </c>
      <c r="AQ215" s="1">
        <f t="shared" si="58"/>
        <v>0</v>
      </c>
      <c r="BA215" s="1" t="str">
        <f t="shared" si="22"/>
        <v/>
      </c>
      <c r="BB215" s="1" t="str">
        <f t="shared" si="59"/>
        <v/>
      </c>
      <c r="BC215" s="1" t="str">
        <f t="shared" si="59"/>
        <v/>
      </c>
      <c r="BD215" s="1" t="str">
        <f t="shared" si="59"/>
        <v/>
      </c>
      <c r="BE215" s="1" t="str">
        <f t="shared" si="59"/>
        <v/>
      </c>
      <c r="BF215" s="1" t="str">
        <f t="shared" si="59"/>
        <v/>
      </c>
      <c r="BG215" s="1" t="str">
        <f t="shared" si="59"/>
        <v/>
      </c>
      <c r="BH215" s="1" t="str">
        <f t="shared" si="59"/>
        <v/>
      </c>
      <c r="BI215" s="1" t="str">
        <f t="shared" si="59"/>
        <v/>
      </c>
      <c r="BJ215" s="1" t="str">
        <f t="shared" si="59"/>
        <v/>
      </c>
    </row>
    <row r="216" spans="1:62" x14ac:dyDescent="0.2">
      <c r="A216" s="50"/>
      <c r="B216" s="50" t="str">
        <f t="shared" si="47"/>
        <v/>
      </c>
      <c r="C216" s="48"/>
      <c r="D216" s="48"/>
      <c r="E216" s="48"/>
      <c r="F216" s="46"/>
      <c r="G216" s="49"/>
      <c r="H216" s="358"/>
      <c r="I216" s="69"/>
      <c r="J216" s="51"/>
      <c r="K216" s="50"/>
      <c r="L216" s="341" t="str">
        <f t="shared" si="48"/>
        <v/>
      </c>
      <c r="M216" s="46"/>
      <c r="N216" s="274"/>
      <c r="O216" s="48"/>
      <c r="P216" s="274"/>
      <c r="Q216" s="51"/>
      <c r="R216" s="51"/>
      <c r="S216" s="51"/>
      <c r="T216" s="274"/>
      <c r="U216" s="50" t="str">
        <f t="shared" si="49"/>
        <v/>
      </c>
      <c r="V216" s="51">
        <v>1</v>
      </c>
      <c r="W216" s="51" t="str">
        <f t="shared" si="50"/>
        <v/>
      </c>
      <c r="X216" s="51">
        <v>1</v>
      </c>
      <c r="Y216" s="51" t="str">
        <f t="shared" si="51"/>
        <v/>
      </c>
      <c r="Z216" s="1">
        <f t="shared" si="52"/>
        <v>0</v>
      </c>
      <c r="AA216" s="1">
        <f t="shared" si="53"/>
        <v>0</v>
      </c>
      <c r="AB216" s="382" t="str">
        <f t="shared" si="30"/>
        <v/>
      </c>
      <c r="AC216" s="382" t="str">
        <f t="shared" si="30"/>
        <v/>
      </c>
      <c r="AD216" s="1">
        <f t="shared" si="54"/>
        <v>0</v>
      </c>
      <c r="AJ216" s="1">
        <f t="shared" si="55"/>
        <v>0</v>
      </c>
      <c r="AK216" s="1">
        <f t="shared" si="56"/>
        <v>0</v>
      </c>
      <c r="AL216" s="1">
        <f t="shared" si="57"/>
        <v>0</v>
      </c>
      <c r="AQ216" s="1">
        <f t="shared" si="58"/>
        <v>0</v>
      </c>
      <c r="BA216" s="1" t="str">
        <f t="shared" si="22"/>
        <v/>
      </c>
      <c r="BB216" s="1" t="str">
        <f t="shared" si="59"/>
        <v/>
      </c>
      <c r="BC216" s="1" t="str">
        <f t="shared" si="59"/>
        <v/>
      </c>
      <c r="BD216" s="1" t="str">
        <f t="shared" si="59"/>
        <v/>
      </c>
      <c r="BE216" s="1" t="str">
        <f t="shared" si="59"/>
        <v/>
      </c>
      <c r="BF216" s="1" t="str">
        <f t="shared" si="59"/>
        <v/>
      </c>
      <c r="BG216" s="1" t="str">
        <f t="shared" si="59"/>
        <v/>
      </c>
      <c r="BH216" s="1" t="str">
        <f t="shared" si="59"/>
        <v/>
      </c>
      <c r="BI216" s="1" t="str">
        <f t="shared" si="59"/>
        <v/>
      </c>
      <c r="BJ216" s="1" t="str">
        <f t="shared" si="59"/>
        <v/>
      </c>
    </row>
    <row r="217" spans="1:62" x14ac:dyDescent="0.2">
      <c r="A217" s="50"/>
      <c r="B217" s="50" t="str">
        <f t="shared" si="47"/>
        <v/>
      </c>
      <c r="C217" s="48"/>
      <c r="D217" s="48"/>
      <c r="E217" s="48"/>
      <c r="F217" s="46"/>
      <c r="G217" s="49"/>
      <c r="H217" s="358"/>
      <c r="I217" s="69"/>
      <c r="J217" s="51"/>
      <c r="K217" s="50"/>
      <c r="L217" s="341" t="str">
        <f t="shared" si="48"/>
        <v/>
      </c>
      <c r="M217" s="46"/>
      <c r="N217" s="274"/>
      <c r="O217" s="48"/>
      <c r="P217" s="274"/>
      <c r="Q217" s="51"/>
      <c r="R217" s="51"/>
      <c r="S217" s="51"/>
      <c r="T217" s="274"/>
      <c r="U217" s="50" t="str">
        <f t="shared" si="49"/>
        <v/>
      </c>
      <c r="V217" s="51">
        <v>1</v>
      </c>
      <c r="W217" s="51" t="str">
        <f t="shared" si="50"/>
        <v/>
      </c>
      <c r="X217" s="51">
        <v>1</v>
      </c>
      <c r="Y217" s="51" t="str">
        <f t="shared" si="51"/>
        <v/>
      </c>
      <c r="Z217" s="1">
        <f t="shared" si="52"/>
        <v>0</v>
      </c>
      <c r="AA217" s="1">
        <f t="shared" si="53"/>
        <v>0</v>
      </c>
      <c r="AB217" s="382" t="str">
        <f t="shared" si="30"/>
        <v/>
      </c>
      <c r="AC217" s="382" t="str">
        <f t="shared" si="30"/>
        <v/>
      </c>
      <c r="AD217" s="1">
        <f t="shared" si="54"/>
        <v>0</v>
      </c>
      <c r="AJ217" s="1">
        <f t="shared" si="55"/>
        <v>0</v>
      </c>
      <c r="AK217" s="1">
        <f t="shared" si="56"/>
        <v>0</v>
      </c>
      <c r="AL217" s="1">
        <f t="shared" si="57"/>
        <v>0</v>
      </c>
      <c r="AQ217" s="1">
        <f t="shared" si="58"/>
        <v>0</v>
      </c>
      <c r="BA217" s="1" t="str">
        <f t="shared" si="22"/>
        <v/>
      </c>
      <c r="BB217" s="1" t="str">
        <f t="shared" si="59"/>
        <v/>
      </c>
      <c r="BC217" s="1" t="str">
        <f t="shared" si="59"/>
        <v/>
      </c>
      <c r="BD217" s="1" t="str">
        <f t="shared" si="59"/>
        <v/>
      </c>
      <c r="BE217" s="1" t="str">
        <f t="shared" si="59"/>
        <v/>
      </c>
      <c r="BF217" s="1" t="str">
        <f t="shared" si="59"/>
        <v/>
      </c>
      <c r="BG217" s="1" t="str">
        <f t="shared" si="59"/>
        <v/>
      </c>
      <c r="BH217" s="1" t="str">
        <f t="shared" si="59"/>
        <v/>
      </c>
      <c r="BI217" s="1" t="str">
        <f t="shared" si="59"/>
        <v/>
      </c>
      <c r="BJ217" s="1" t="str">
        <f t="shared" si="59"/>
        <v/>
      </c>
    </row>
    <row r="218" spans="1:62" x14ac:dyDescent="0.2">
      <c r="A218" s="50"/>
      <c r="B218" s="50" t="str">
        <f t="shared" si="47"/>
        <v/>
      </c>
      <c r="C218" s="48"/>
      <c r="D218" s="48"/>
      <c r="E218" s="48"/>
      <c r="F218" s="46"/>
      <c r="G218" s="49"/>
      <c r="H218" s="358"/>
      <c r="I218" s="69"/>
      <c r="J218" s="51"/>
      <c r="K218" s="50"/>
      <c r="L218" s="341" t="str">
        <f t="shared" si="48"/>
        <v/>
      </c>
      <c r="M218" s="46"/>
      <c r="N218" s="274"/>
      <c r="O218" s="48"/>
      <c r="P218" s="274"/>
      <c r="Q218" s="51"/>
      <c r="R218" s="51"/>
      <c r="S218" s="51"/>
      <c r="T218" s="274"/>
      <c r="U218" s="50" t="str">
        <f t="shared" si="49"/>
        <v/>
      </c>
      <c r="V218" s="51">
        <v>1</v>
      </c>
      <c r="W218" s="51" t="str">
        <f t="shared" si="50"/>
        <v/>
      </c>
      <c r="X218" s="51">
        <v>1</v>
      </c>
      <c r="Y218" s="51" t="str">
        <f t="shared" si="51"/>
        <v/>
      </c>
      <c r="Z218" s="1">
        <f t="shared" si="52"/>
        <v>0</v>
      </c>
      <c r="AA218" s="1">
        <f t="shared" si="53"/>
        <v>0</v>
      </c>
      <c r="AB218" s="382" t="str">
        <f t="shared" si="30"/>
        <v/>
      </c>
      <c r="AC218" s="382" t="str">
        <f t="shared" si="30"/>
        <v/>
      </c>
      <c r="AD218" s="1">
        <f t="shared" si="54"/>
        <v>0</v>
      </c>
      <c r="AJ218" s="1">
        <f t="shared" si="55"/>
        <v>0</v>
      </c>
      <c r="AK218" s="1">
        <f t="shared" si="56"/>
        <v>0</v>
      </c>
      <c r="AL218" s="1">
        <f t="shared" si="57"/>
        <v>0</v>
      </c>
      <c r="AQ218" s="1">
        <f t="shared" si="58"/>
        <v>0</v>
      </c>
      <c r="BA218" s="1" t="str">
        <f t="shared" si="22"/>
        <v/>
      </c>
      <c r="BB218" s="1" t="str">
        <f t="shared" si="59"/>
        <v/>
      </c>
      <c r="BC218" s="1" t="str">
        <f t="shared" si="59"/>
        <v/>
      </c>
      <c r="BD218" s="1" t="str">
        <f t="shared" si="59"/>
        <v/>
      </c>
      <c r="BE218" s="1" t="str">
        <f t="shared" si="59"/>
        <v/>
      </c>
      <c r="BF218" s="1" t="str">
        <f t="shared" si="59"/>
        <v/>
      </c>
      <c r="BG218" s="1" t="str">
        <f t="shared" si="59"/>
        <v/>
      </c>
      <c r="BH218" s="1" t="str">
        <f t="shared" si="59"/>
        <v/>
      </c>
      <c r="BI218" s="1" t="str">
        <f t="shared" si="59"/>
        <v/>
      </c>
      <c r="BJ218" s="1" t="str">
        <f t="shared" si="59"/>
        <v/>
      </c>
    </row>
    <row r="219" spans="1:62" x14ac:dyDescent="0.2">
      <c r="A219" s="50"/>
      <c r="B219" s="50" t="str">
        <f t="shared" si="47"/>
        <v/>
      </c>
      <c r="C219" s="48"/>
      <c r="D219" s="48"/>
      <c r="E219" s="48"/>
      <c r="F219" s="46"/>
      <c r="G219" s="49"/>
      <c r="H219" s="358"/>
      <c r="I219" s="69"/>
      <c r="J219" s="51"/>
      <c r="K219" s="50"/>
      <c r="L219" s="341" t="str">
        <f t="shared" si="48"/>
        <v/>
      </c>
      <c r="M219" s="46"/>
      <c r="N219" s="274"/>
      <c r="O219" s="48"/>
      <c r="P219" s="274"/>
      <c r="Q219" s="51"/>
      <c r="R219" s="51"/>
      <c r="S219" s="51"/>
      <c r="T219" s="274"/>
      <c r="U219" s="50" t="str">
        <f t="shared" si="49"/>
        <v/>
      </c>
      <c r="V219" s="51">
        <v>1</v>
      </c>
      <c r="W219" s="51" t="str">
        <f t="shared" si="50"/>
        <v/>
      </c>
      <c r="X219" s="51">
        <v>1</v>
      </c>
      <c r="Y219" s="51" t="str">
        <f t="shared" si="51"/>
        <v/>
      </c>
      <c r="Z219" s="1">
        <f t="shared" si="52"/>
        <v>0</v>
      </c>
      <c r="AA219" s="1">
        <f t="shared" si="53"/>
        <v>0</v>
      </c>
      <c r="AB219" s="382" t="str">
        <f t="shared" si="30"/>
        <v/>
      </c>
      <c r="AC219" s="382" t="str">
        <f t="shared" si="30"/>
        <v/>
      </c>
      <c r="AD219" s="1">
        <f t="shared" si="54"/>
        <v>0</v>
      </c>
      <c r="AJ219" s="1">
        <f t="shared" si="55"/>
        <v>0</v>
      </c>
      <c r="AK219" s="1">
        <f t="shared" si="56"/>
        <v>0</v>
      </c>
      <c r="AL219" s="1">
        <f t="shared" si="57"/>
        <v>0</v>
      </c>
      <c r="AQ219" s="1">
        <f t="shared" si="58"/>
        <v>0</v>
      </c>
      <c r="BA219" s="1" t="str">
        <f t="shared" si="22"/>
        <v/>
      </c>
      <c r="BB219" s="1" t="str">
        <f t="shared" si="59"/>
        <v/>
      </c>
      <c r="BC219" s="1" t="str">
        <f t="shared" si="59"/>
        <v/>
      </c>
      <c r="BD219" s="1" t="str">
        <f t="shared" si="59"/>
        <v/>
      </c>
      <c r="BE219" s="1" t="str">
        <f t="shared" si="59"/>
        <v/>
      </c>
      <c r="BF219" s="1" t="str">
        <f t="shared" si="59"/>
        <v/>
      </c>
      <c r="BG219" s="1" t="str">
        <f t="shared" si="59"/>
        <v/>
      </c>
      <c r="BH219" s="1" t="str">
        <f t="shared" si="59"/>
        <v/>
      </c>
      <c r="BI219" s="1" t="str">
        <f t="shared" si="59"/>
        <v/>
      </c>
      <c r="BJ219" s="1" t="str">
        <f t="shared" si="59"/>
        <v/>
      </c>
    </row>
    <row r="220" spans="1:62" x14ac:dyDescent="0.2">
      <c r="A220" s="50"/>
      <c r="B220" s="50" t="str">
        <f t="shared" si="47"/>
        <v/>
      </c>
      <c r="C220" s="48"/>
      <c r="D220" s="48"/>
      <c r="E220" s="48"/>
      <c r="F220" s="46"/>
      <c r="G220" s="49"/>
      <c r="H220" s="358"/>
      <c r="I220" s="69"/>
      <c r="J220" s="51"/>
      <c r="K220" s="50"/>
      <c r="L220" s="341" t="str">
        <f t="shared" si="48"/>
        <v/>
      </c>
      <c r="M220" s="46"/>
      <c r="N220" s="274"/>
      <c r="O220" s="48"/>
      <c r="P220" s="274"/>
      <c r="Q220" s="51"/>
      <c r="R220" s="51"/>
      <c r="S220" s="51"/>
      <c r="T220" s="274"/>
      <c r="U220" s="50" t="str">
        <f t="shared" si="49"/>
        <v/>
      </c>
      <c r="V220" s="51">
        <v>1</v>
      </c>
      <c r="W220" s="51" t="str">
        <f t="shared" si="50"/>
        <v/>
      </c>
      <c r="X220" s="51">
        <v>1</v>
      </c>
      <c r="Y220" s="51" t="str">
        <f t="shared" si="51"/>
        <v/>
      </c>
      <c r="Z220" s="1">
        <f t="shared" si="52"/>
        <v>0</v>
      </c>
      <c r="AA220" s="1">
        <f t="shared" si="53"/>
        <v>0</v>
      </c>
      <c r="AB220" s="382" t="str">
        <f t="shared" si="30"/>
        <v/>
      </c>
      <c r="AC220" s="382" t="str">
        <f t="shared" si="30"/>
        <v/>
      </c>
      <c r="AD220" s="1">
        <f t="shared" si="54"/>
        <v>0</v>
      </c>
      <c r="AJ220" s="1">
        <f t="shared" si="55"/>
        <v>0</v>
      </c>
      <c r="AK220" s="1">
        <f t="shared" si="56"/>
        <v>0</v>
      </c>
      <c r="AL220" s="1">
        <f t="shared" si="57"/>
        <v>0</v>
      </c>
      <c r="AQ220" s="1">
        <f t="shared" si="58"/>
        <v>0</v>
      </c>
      <c r="BA220" s="1" t="str">
        <f t="shared" si="22"/>
        <v/>
      </c>
      <c r="BB220" s="1" t="str">
        <f t="shared" si="59"/>
        <v/>
      </c>
      <c r="BC220" s="1" t="str">
        <f t="shared" si="59"/>
        <v/>
      </c>
      <c r="BD220" s="1" t="str">
        <f t="shared" si="59"/>
        <v/>
      </c>
      <c r="BE220" s="1" t="str">
        <f t="shared" si="59"/>
        <v/>
      </c>
      <c r="BF220" s="1" t="str">
        <f t="shared" si="59"/>
        <v/>
      </c>
      <c r="BG220" s="1" t="str">
        <f t="shared" si="59"/>
        <v/>
      </c>
      <c r="BH220" s="1" t="str">
        <f t="shared" si="59"/>
        <v/>
      </c>
      <c r="BI220" s="1" t="str">
        <f t="shared" si="59"/>
        <v/>
      </c>
      <c r="BJ220" s="1" t="str">
        <f t="shared" si="59"/>
        <v/>
      </c>
    </row>
    <row r="221" spans="1:62" x14ac:dyDescent="0.2">
      <c r="A221" s="50"/>
      <c r="B221" s="50" t="str">
        <f t="shared" si="47"/>
        <v/>
      </c>
      <c r="C221" s="48"/>
      <c r="D221" s="48"/>
      <c r="E221" s="48"/>
      <c r="F221" s="46"/>
      <c r="G221" s="49"/>
      <c r="H221" s="358"/>
      <c r="I221" s="69"/>
      <c r="J221" s="51"/>
      <c r="K221" s="50"/>
      <c r="L221" s="341" t="str">
        <f t="shared" si="48"/>
        <v/>
      </c>
      <c r="M221" s="46"/>
      <c r="N221" s="274"/>
      <c r="O221" s="48"/>
      <c r="P221" s="274"/>
      <c r="Q221" s="51"/>
      <c r="R221" s="51"/>
      <c r="S221" s="51"/>
      <c r="T221" s="274"/>
      <c r="U221" s="50" t="str">
        <f t="shared" si="49"/>
        <v/>
      </c>
      <c r="V221" s="51">
        <v>1</v>
      </c>
      <c r="W221" s="51" t="str">
        <f t="shared" si="50"/>
        <v/>
      </c>
      <c r="X221" s="51">
        <v>1</v>
      </c>
      <c r="Y221" s="51" t="str">
        <f t="shared" si="51"/>
        <v/>
      </c>
      <c r="Z221" s="1">
        <f t="shared" si="52"/>
        <v>0</v>
      </c>
      <c r="AA221" s="1">
        <f t="shared" si="53"/>
        <v>0</v>
      </c>
      <c r="AB221" s="382" t="str">
        <f t="shared" si="30"/>
        <v/>
      </c>
      <c r="AC221" s="382" t="str">
        <f t="shared" si="30"/>
        <v/>
      </c>
      <c r="AD221" s="1">
        <f t="shared" si="54"/>
        <v>0</v>
      </c>
      <c r="AJ221" s="1">
        <f t="shared" si="55"/>
        <v>0</v>
      </c>
      <c r="AK221" s="1">
        <f t="shared" si="56"/>
        <v>0</v>
      </c>
      <c r="AL221" s="1">
        <f t="shared" si="57"/>
        <v>0</v>
      </c>
      <c r="AQ221" s="1">
        <f t="shared" si="58"/>
        <v>0</v>
      </c>
      <c r="BA221" s="1" t="str">
        <f t="shared" si="22"/>
        <v/>
      </c>
      <c r="BB221" s="1" t="str">
        <f t="shared" si="59"/>
        <v/>
      </c>
      <c r="BC221" s="1" t="str">
        <f t="shared" si="59"/>
        <v/>
      </c>
      <c r="BD221" s="1" t="str">
        <f t="shared" si="59"/>
        <v/>
      </c>
      <c r="BE221" s="1" t="str">
        <f t="shared" si="59"/>
        <v/>
      </c>
      <c r="BF221" s="1" t="str">
        <f t="shared" si="59"/>
        <v/>
      </c>
      <c r="BG221" s="1" t="str">
        <f t="shared" si="59"/>
        <v/>
      </c>
      <c r="BH221" s="1" t="str">
        <f t="shared" si="59"/>
        <v/>
      </c>
      <c r="BI221" s="1" t="str">
        <f t="shared" si="59"/>
        <v/>
      </c>
      <c r="BJ221" s="1" t="str">
        <f t="shared" si="59"/>
        <v/>
      </c>
    </row>
    <row r="222" spans="1:62" x14ac:dyDescent="0.2">
      <c r="A222" s="50"/>
      <c r="B222" s="50" t="str">
        <f t="shared" si="47"/>
        <v/>
      </c>
      <c r="C222" s="48"/>
      <c r="D222" s="48"/>
      <c r="E222" s="48"/>
      <c r="F222" s="46"/>
      <c r="G222" s="49"/>
      <c r="H222" s="358"/>
      <c r="I222" s="69"/>
      <c r="J222" s="51"/>
      <c r="K222" s="50"/>
      <c r="L222" s="341" t="str">
        <f t="shared" si="48"/>
        <v/>
      </c>
      <c r="M222" s="46"/>
      <c r="N222" s="274"/>
      <c r="O222" s="48"/>
      <c r="P222" s="274"/>
      <c r="Q222" s="51"/>
      <c r="R222" s="51"/>
      <c r="S222" s="51"/>
      <c r="T222" s="274"/>
      <c r="U222" s="50" t="str">
        <f t="shared" si="49"/>
        <v/>
      </c>
      <c r="V222" s="51">
        <v>1</v>
      </c>
      <c r="W222" s="51" t="str">
        <f t="shared" si="50"/>
        <v/>
      </c>
      <c r="X222" s="51">
        <v>1</v>
      </c>
      <c r="Y222" s="51" t="str">
        <f t="shared" si="51"/>
        <v/>
      </c>
      <c r="Z222" s="1">
        <f t="shared" si="52"/>
        <v>0</v>
      </c>
      <c r="AA222" s="1">
        <f t="shared" si="53"/>
        <v>0</v>
      </c>
      <c r="AB222" s="382" t="str">
        <f t="shared" si="30"/>
        <v/>
      </c>
      <c r="AC222" s="382" t="str">
        <f t="shared" si="30"/>
        <v/>
      </c>
      <c r="AD222" s="1">
        <f t="shared" si="54"/>
        <v>0</v>
      </c>
      <c r="AJ222" s="1">
        <f t="shared" si="55"/>
        <v>0</v>
      </c>
      <c r="AK222" s="1">
        <f t="shared" si="56"/>
        <v>0</v>
      </c>
      <c r="AL222" s="1">
        <f t="shared" si="57"/>
        <v>0</v>
      </c>
      <c r="AQ222" s="1">
        <f t="shared" si="58"/>
        <v>0</v>
      </c>
      <c r="BA222" s="1" t="str">
        <f t="shared" si="22"/>
        <v/>
      </c>
      <c r="BB222" s="1" t="str">
        <f t="shared" si="59"/>
        <v/>
      </c>
      <c r="BC222" s="1" t="str">
        <f t="shared" si="59"/>
        <v/>
      </c>
      <c r="BD222" s="1" t="str">
        <f t="shared" si="59"/>
        <v/>
      </c>
      <c r="BE222" s="1" t="str">
        <f t="shared" si="59"/>
        <v/>
      </c>
      <c r="BF222" s="1" t="str">
        <f t="shared" si="59"/>
        <v/>
      </c>
      <c r="BG222" s="1" t="str">
        <f t="shared" si="59"/>
        <v/>
      </c>
      <c r="BH222" s="1" t="str">
        <f t="shared" si="59"/>
        <v/>
      </c>
      <c r="BI222" s="1" t="str">
        <f t="shared" si="59"/>
        <v/>
      </c>
      <c r="BJ222" s="1" t="str">
        <f t="shared" si="59"/>
        <v/>
      </c>
    </row>
    <row r="223" spans="1:62" x14ac:dyDescent="0.2">
      <c r="A223" s="50"/>
      <c r="B223" s="50" t="str">
        <f t="shared" si="47"/>
        <v/>
      </c>
      <c r="C223" s="48"/>
      <c r="D223" s="48"/>
      <c r="E223" s="48"/>
      <c r="F223" s="46"/>
      <c r="G223" s="49"/>
      <c r="H223" s="358"/>
      <c r="I223" s="69"/>
      <c r="J223" s="51"/>
      <c r="K223" s="50"/>
      <c r="L223" s="341" t="str">
        <f t="shared" si="48"/>
        <v/>
      </c>
      <c r="M223" s="46"/>
      <c r="N223" s="274"/>
      <c r="O223" s="48"/>
      <c r="P223" s="274"/>
      <c r="Q223" s="51"/>
      <c r="R223" s="51"/>
      <c r="S223" s="51"/>
      <c r="T223" s="274"/>
      <c r="U223" s="50" t="str">
        <f t="shared" si="49"/>
        <v/>
      </c>
      <c r="V223" s="51">
        <v>1</v>
      </c>
      <c r="W223" s="51" t="str">
        <f t="shared" si="50"/>
        <v/>
      </c>
      <c r="X223" s="51">
        <v>1</v>
      </c>
      <c r="Y223" s="51" t="str">
        <f t="shared" si="51"/>
        <v/>
      </c>
      <c r="Z223" s="1">
        <f t="shared" si="52"/>
        <v>0</v>
      </c>
      <c r="AA223" s="1">
        <f t="shared" si="53"/>
        <v>0</v>
      </c>
      <c r="AB223" s="382" t="str">
        <f t="shared" si="30"/>
        <v/>
      </c>
      <c r="AC223" s="382" t="str">
        <f t="shared" ref="AB223:AC230" si="60">IF(AND($F223="",$M223=""),"",AC$30)</f>
        <v/>
      </c>
      <c r="AD223" s="1">
        <f t="shared" si="54"/>
        <v>0</v>
      </c>
      <c r="AJ223" s="1">
        <f t="shared" si="55"/>
        <v>0</v>
      </c>
      <c r="AK223" s="1">
        <f t="shared" si="56"/>
        <v>0</v>
      </c>
      <c r="AL223" s="1">
        <f t="shared" si="57"/>
        <v>0</v>
      </c>
      <c r="AQ223" s="1">
        <f t="shared" si="58"/>
        <v>0</v>
      </c>
      <c r="BA223" s="1" t="str">
        <f t="shared" si="22"/>
        <v/>
      </c>
      <c r="BB223" s="1" t="str">
        <f t="shared" si="59"/>
        <v/>
      </c>
      <c r="BC223" s="1" t="str">
        <f t="shared" si="59"/>
        <v/>
      </c>
      <c r="BD223" s="1" t="str">
        <f t="shared" si="59"/>
        <v/>
      </c>
      <c r="BE223" s="1" t="str">
        <f t="shared" si="59"/>
        <v/>
      </c>
      <c r="BF223" s="1" t="str">
        <f t="shared" si="59"/>
        <v/>
      </c>
      <c r="BG223" s="1" t="str">
        <f t="shared" si="59"/>
        <v/>
      </c>
      <c r="BH223" s="1" t="str">
        <f t="shared" si="59"/>
        <v/>
      </c>
      <c r="BI223" s="1" t="str">
        <f t="shared" si="59"/>
        <v/>
      </c>
      <c r="BJ223" s="1" t="str">
        <f t="shared" si="59"/>
        <v/>
      </c>
    </row>
    <row r="224" spans="1:62" x14ac:dyDescent="0.2">
      <c r="A224" s="50"/>
      <c r="B224" s="50" t="str">
        <f t="shared" si="47"/>
        <v/>
      </c>
      <c r="C224" s="48"/>
      <c r="D224" s="48"/>
      <c r="E224" s="48"/>
      <c r="F224" s="46"/>
      <c r="G224" s="49"/>
      <c r="H224" s="358"/>
      <c r="I224" s="69"/>
      <c r="J224" s="51"/>
      <c r="K224" s="50"/>
      <c r="L224" s="341" t="str">
        <f t="shared" si="48"/>
        <v/>
      </c>
      <c r="M224" s="46"/>
      <c r="N224" s="274"/>
      <c r="O224" s="48"/>
      <c r="P224" s="274"/>
      <c r="Q224" s="51"/>
      <c r="R224" s="51"/>
      <c r="S224" s="51"/>
      <c r="T224" s="274"/>
      <c r="U224" s="50" t="str">
        <f t="shared" si="49"/>
        <v/>
      </c>
      <c r="V224" s="51">
        <v>1</v>
      </c>
      <c r="W224" s="51" t="str">
        <f t="shared" si="50"/>
        <v/>
      </c>
      <c r="X224" s="51">
        <v>1</v>
      </c>
      <c r="Y224" s="51" t="str">
        <f t="shared" si="51"/>
        <v/>
      </c>
      <c r="Z224" s="1">
        <f t="shared" si="52"/>
        <v>0</v>
      </c>
      <c r="AA224" s="1">
        <f t="shared" si="53"/>
        <v>0</v>
      </c>
      <c r="AB224" s="382" t="str">
        <f t="shared" si="60"/>
        <v/>
      </c>
      <c r="AC224" s="382" t="str">
        <f t="shared" si="60"/>
        <v/>
      </c>
      <c r="AD224" s="1">
        <f t="shared" si="54"/>
        <v>0</v>
      </c>
      <c r="AJ224" s="1">
        <f t="shared" si="55"/>
        <v>0</v>
      </c>
      <c r="AK224" s="1">
        <f t="shared" si="56"/>
        <v>0</v>
      </c>
      <c r="AL224" s="1">
        <f t="shared" si="57"/>
        <v>0</v>
      </c>
      <c r="AQ224" s="1">
        <f t="shared" si="58"/>
        <v>0</v>
      </c>
      <c r="BA224" s="1" t="str">
        <f t="shared" si="22"/>
        <v/>
      </c>
      <c r="BB224" s="1" t="str">
        <f t="shared" si="59"/>
        <v/>
      </c>
      <c r="BC224" s="1" t="str">
        <f t="shared" si="59"/>
        <v/>
      </c>
      <c r="BD224" s="1" t="str">
        <f t="shared" si="59"/>
        <v/>
      </c>
      <c r="BE224" s="1" t="str">
        <f t="shared" si="59"/>
        <v/>
      </c>
      <c r="BF224" s="1" t="str">
        <f t="shared" si="59"/>
        <v/>
      </c>
      <c r="BG224" s="1" t="str">
        <f t="shared" si="59"/>
        <v/>
      </c>
      <c r="BH224" s="1" t="str">
        <f t="shared" si="59"/>
        <v/>
      </c>
      <c r="BI224" s="1" t="str">
        <f t="shared" si="59"/>
        <v/>
      </c>
      <c r="BJ224" s="1" t="str">
        <f t="shared" si="59"/>
        <v/>
      </c>
    </row>
    <row r="225" spans="1:62" x14ac:dyDescent="0.2">
      <c r="A225" s="50"/>
      <c r="B225" s="50" t="str">
        <f t="shared" si="47"/>
        <v/>
      </c>
      <c r="C225" s="48"/>
      <c r="D225" s="48"/>
      <c r="E225" s="48"/>
      <c r="F225" s="46"/>
      <c r="G225" s="49"/>
      <c r="H225" s="358"/>
      <c r="I225" s="69"/>
      <c r="J225" s="51"/>
      <c r="K225" s="50"/>
      <c r="L225" s="341" t="str">
        <f t="shared" si="48"/>
        <v/>
      </c>
      <c r="M225" s="46"/>
      <c r="N225" s="274"/>
      <c r="O225" s="48"/>
      <c r="P225" s="274"/>
      <c r="Q225" s="51"/>
      <c r="R225" s="51"/>
      <c r="S225" s="51"/>
      <c r="T225" s="274"/>
      <c r="U225" s="50" t="str">
        <f t="shared" si="49"/>
        <v/>
      </c>
      <c r="V225" s="51">
        <v>1</v>
      </c>
      <c r="W225" s="51" t="str">
        <f t="shared" si="50"/>
        <v/>
      </c>
      <c r="X225" s="51">
        <v>1</v>
      </c>
      <c r="Y225" s="51" t="str">
        <f t="shared" si="51"/>
        <v/>
      </c>
      <c r="Z225" s="1">
        <f t="shared" si="52"/>
        <v>0</v>
      </c>
      <c r="AA225" s="1">
        <f t="shared" si="53"/>
        <v>0</v>
      </c>
      <c r="AB225" s="382" t="str">
        <f t="shared" si="60"/>
        <v/>
      </c>
      <c r="AC225" s="382" t="str">
        <f t="shared" si="60"/>
        <v/>
      </c>
      <c r="AD225" s="1">
        <f t="shared" si="54"/>
        <v>0</v>
      </c>
      <c r="AJ225" s="1">
        <f t="shared" si="55"/>
        <v>0</v>
      </c>
      <c r="AK225" s="1">
        <f t="shared" si="56"/>
        <v>0</v>
      </c>
      <c r="AL225" s="1">
        <f t="shared" si="57"/>
        <v>0</v>
      </c>
      <c r="AQ225" s="1">
        <f t="shared" si="58"/>
        <v>0</v>
      </c>
      <c r="BA225" s="1" t="str">
        <f t="shared" si="22"/>
        <v/>
      </c>
      <c r="BB225" s="1" t="str">
        <f t="shared" si="59"/>
        <v/>
      </c>
      <c r="BC225" s="1" t="str">
        <f t="shared" si="59"/>
        <v/>
      </c>
      <c r="BD225" s="1" t="str">
        <f t="shared" si="59"/>
        <v/>
      </c>
      <c r="BE225" s="1" t="str">
        <f t="shared" si="59"/>
        <v/>
      </c>
      <c r="BF225" s="1" t="str">
        <f t="shared" si="59"/>
        <v/>
      </c>
      <c r="BG225" s="1" t="str">
        <f t="shared" si="59"/>
        <v/>
      </c>
      <c r="BH225" s="1" t="str">
        <f t="shared" si="59"/>
        <v/>
      </c>
      <c r="BI225" s="1" t="str">
        <f t="shared" si="59"/>
        <v/>
      </c>
      <c r="BJ225" s="1" t="str">
        <f t="shared" si="59"/>
        <v/>
      </c>
    </row>
    <row r="226" spans="1:62" x14ac:dyDescent="0.2">
      <c r="A226" s="50"/>
      <c r="B226" s="50" t="str">
        <f t="shared" si="47"/>
        <v/>
      </c>
      <c r="C226" s="48"/>
      <c r="D226" s="48"/>
      <c r="E226" s="48"/>
      <c r="F226" s="46"/>
      <c r="G226" s="49"/>
      <c r="H226" s="358"/>
      <c r="I226" s="69"/>
      <c r="J226" s="51"/>
      <c r="K226" s="50"/>
      <c r="L226" s="341" t="str">
        <f t="shared" si="48"/>
        <v/>
      </c>
      <c r="M226" s="46"/>
      <c r="N226" s="274"/>
      <c r="O226" s="48"/>
      <c r="P226" s="274"/>
      <c r="Q226" s="51"/>
      <c r="R226" s="51"/>
      <c r="S226" s="51"/>
      <c r="T226" s="274"/>
      <c r="U226" s="50" t="str">
        <f t="shared" si="49"/>
        <v/>
      </c>
      <c r="V226" s="51">
        <v>1</v>
      </c>
      <c r="W226" s="51" t="str">
        <f t="shared" si="50"/>
        <v/>
      </c>
      <c r="X226" s="51">
        <v>1</v>
      </c>
      <c r="Y226" s="51" t="str">
        <f t="shared" si="51"/>
        <v/>
      </c>
      <c r="Z226" s="1">
        <f t="shared" si="52"/>
        <v>0</v>
      </c>
      <c r="AA226" s="1">
        <f t="shared" si="53"/>
        <v>0</v>
      </c>
      <c r="AB226" s="382" t="str">
        <f t="shared" si="60"/>
        <v/>
      </c>
      <c r="AC226" s="382" t="str">
        <f t="shared" si="60"/>
        <v/>
      </c>
      <c r="AD226" s="1">
        <f t="shared" si="54"/>
        <v>0</v>
      </c>
      <c r="AJ226" s="1">
        <f t="shared" si="55"/>
        <v>0</v>
      </c>
      <c r="AK226" s="1">
        <f t="shared" si="56"/>
        <v>0</v>
      </c>
      <c r="AL226" s="1">
        <f t="shared" si="57"/>
        <v>0</v>
      </c>
      <c r="AQ226" s="1">
        <f t="shared" si="58"/>
        <v>0</v>
      </c>
      <c r="BA226" s="1" t="str">
        <f t="shared" si="22"/>
        <v/>
      </c>
      <c r="BB226" s="1" t="str">
        <f t="shared" si="59"/>
        <v/>
      </c>
      <c r="BC226" s="1" t="str">
        <f t="shared" si="59"/>
        <v/>
      </c>
      <c r="BD226" s="1" t="str">
        <f t="shared" si="59"/>
        <v/>
      </c>
      <c r="BE226" s="1" t="str">
        <f t="shared" si="59"/>
        <v/>
      </c>
      <c r="BF226" s="1" t="str">
        <f t="shared" si="59"/>
        <v/>
      </c>
      <c r="BG226" s="1" t="str">
        <f t="shared" si="59"/>
        <v/>
      </c>
      <c r="BH226" s="1" t="str">
        <f t="shared" si="59"/>
        <v/>
      </c>
      <c r="BI226" s="1" t="str">
        <f t="shared" si="59"/>
        <v/>
      </c>
      <c r="BJ226" s="1" t="str">
        <f t="shared" si="59"/>
        <v/>
      </c>
    </row>
    <row r="227" spans="1:62" x14ac:dyDescent="0.2">
      <c r="A227" s="50"/>
      <c r="B227" s="50" t="str">
        <f t="shared" si="47"/>
        <v/>
      </c>
      <c r="C227" s="48"/>
      <c r="D227" s="48"/>
      <c r="E227" s="48"/>
      <c r="F227" s="46"/>
      <c r="G227" s="49"/>
      <c r="H227" s="358"/>
      <c r="I227" s="69"/>
      <c r="J227" s="51"/>
      <c r="K227" s="50"/>
      <c r="L227" s="341" t="str">
        <f t="shared" si="48"/>
        <v/>
      </c>
      <c r="M227" s="46"/>
      <c r="N227" s="274"/>
      <c r="O227" s="48"/>
      <c r="P227" s="274"/>
      <c r="Q227" s="51"/>
      <c r="R227" s="51"/>
      <c r="S227" s="51"/>
      <c r="T227" s="274"/>
      <c r="U227" s="50" t="str">
        <f t="shared" si="49"/>
        <v/>
      </c>
      <c r="V227" s="51">
        <v>1</v>
      </c>
      <c r="W227" s="51" t="str">
        <f t="shared" si="50"/>
        <v/>
      </c>
      <c r="X227" s="51">
        <v>1</v>
      </c>
      <c r="Y227" s="51" t="str">
        <f t="shared" si="51"/>
        <v/>
      </c>
      <c r="Z227" s="1">
        <f t="shared" si="52"/>
        <v>0</v>
      </c>
      <c r="AA227" s="1">
        <f t="shared" si="53"/>
        <v>0</v>
      </c>
      <c r="AB227" s="382" t="str">
        <f t="shared" si="60"/>
        <v/>
      </c>
      <c r="AC227" s="382" t="str">
        <f t="shared" si="60"/>
        <v/>
      </c>
      <c r="AD227" s="1">
        <f t="shared" si="54"/>
        <v>0</v>
      </c>
      <c r="AJ227" s="1">
        <f t="shared" si="55"/>
        <v>0</v>
      </c>
      <c r="AK227" s="1">
        <f t="shared" si="56"/>
        <v>0</v>
      </c>
      <c r="AL227" s="1">
        <f t="shared" si="57"/>
        <v>0</v>
      </c>
      <c r="AQ227" s="1">
        <f t="shared" si="58"/>
        <v>0</v>
      </c>
      <c r="BA227" s="1" t="str">
        <f t="shared" si="22"/>
        <v/>
      </c>
      <c r="BB227" s="1" t="str">
        <f t="shared" si="59"/>
        <v/>
      </c>
      <c r="BC227" s="1" t="str">
        <f t="shared" si="59"/>
        <v/>
      </c>
      <c r="BD227" s="1" t="str">
        <f t="shared" si="59"/>
        <v/>
      </c>
      <c r="BE227" s="1" t="str">
        <f t="shared" si="59"/>
        <v/>
      </c>
      <c r="BF227" s="1" t="str">
        <f t="shared" si="59"/>
        <v/>
      </c>
      <c r="BG227" s="1" t="str">
        <f t="shared" si="59"/>
        <v/>
      </c>
      <c r="BH227" s="1" t="str">
        <f t="shared" si="59"/>
        <v/>
      </c>
      <c r="BI227" s="1" t="str">
        <f t="shared" si="59"/>
        <v/>
      </c>
      <c r="BJ227" s="1" t="str">
        <f t="shared" si="59"/>
        <v/>
      </c>
    </row>
    <row r="228" spans="1:62" x14ac:dyDescent="0.2">
      <c r="A228" s="50"/>
      <c r="B228" s="50" t="str">
        <f t="shared" si="47"/>
        <v/>
      </c>
      <c r="C228" s="48"/>
      <c r="D228" s="48"/>
      <c r="E228" s="48"/>
      <c r="F228" s="46"/>
      <c r="G228" s="49"/>
      <c r="H228" s="358"/>
      <c r="I228" s="69"/>
      <c r="J228" s="51"/>
      <c r="K228" s="50"/>
      <c r="L228" s="341" t="str">
        <f t="shared" si="48"/>
        <v/>
      </c>
      <c r="M228" s="46"/>
      <c r="N228" s="274"/>
      <c r="O228" s="48"/>
      <c r="P228" s="274"/>
      <c r="Q228" s="51"/>
      <c r="R228" s="51"/>
      <c r="S228" s="51"/>
      <c r="T228" s="274"/>
      <c r="U228" s="50" t="str">
        <f t="shared" si="49"/>
        <v/>
      </c>
      <c r="V228" s="51">
        <v>1</v>
      </c>
      <c r="W228" s="51" t="str">
        <f t="shared" si="50"/>
        <v/>
      </c>
      <c r="X228" s="51">
        <v>1</v>
      </c>
      <c r="Y228" s="51" t="str">
        <f t="shared" si="51"/>
        <v/>
      </c>
      <c r="Z228" s="1">
        <f t="shared" si="52"/>
        <v>0</v>
      </c>
      <c r="AA228" s="1">
        <f t="shared" si="53"/>
        <v>0</v>
      </c>
      <c r="AB228" s="382" t="str">
        <f t="shared" si="60"/>
        <v/>
      </c>
      <c r="AC228" s="382" t="str">
        <f t="shared" si="60"/>
        <v/>
      </c>
      <c r="AD228" s="1">
        <f t="shared" si="54"/>
        <v>0</v>
      </c>
      <c r="AJ228" s="1">
        <f t="shared" si="55"/>
        <v>0</v>
      </c>
      <c r="AK228" s="1">
        <f t="shared" si="56"/>
        <v>0</v>
      </c>
      <c r="AL228" s="1">
        <f t="shared" si="57"/>
        <v>0</v>
      </c>
      <c r="AQ228" s="1">
        <f t="shared" si="58"/>
        <v>0</v>
      </c>
      <c r="BA228" s="1" t="str">
        <f t="shared" si="22"/>
        <v/>
      </c>
      <c r="BB228" s="1" t="str">
        <f t="shared" si="59"/>
        <v/>
      </c>
      <c r="BC228" s="1" t="str">
        <f t="shared" si="59"/>
        <v/>
      </c>
      <c r="BD228" s="1" t="str">
        <f t="shared" si="59"/>
        <v/>
      </c>
      <c r="BE228" s="1" t="str">
        <f t="shared" si="59"/>
        <v/>
      </c>
      <c r="BF228" s="1" t="str">
        <f t="shared" si="59"/>
        <v/>
      </c>
      <c r="BG228" s="1" t="str">
        <f t="shared" si="59"/>
        <v/>
      </c>
      <c r="BH228" s="1" t="str">
        <f t="shared" si="59"/>
        <v/>
      </c>
      <c r="BI228" s="1" t="str">
        <f t="shared" si="59"/>
        <v/>
      </c>
      <c r="BJ228" s="1" t="str">
        <f t="shared" si="59"/>
        <v/>
      </c>
    </row>
    <row r="229" spans="1:62" x14ac:dyDescent="0.2">
      <c r="A229" s="50"/>
      <c r="B229" s="50" t="str">
        <f t="shared" si="47"/>
        <v/>
      </c>
      <c r="C229" s="48"/>
      <c r="D229" s="48"/>
      <c r="E229" s="48"/>
      <c r="F229" s="46"/>
      <c r="G229" s="49"/>
      <c r="H229" s="358"/>
      <c r="I229" s="69"/>
      <c r="J229" s="51"/>
      <c r="K229" s="50"/>
      <c r="L229" s="341" t="str">
        <f t="shared" si="48"/>
        <v/>
      </c>
      <c r="M229" s="46"/>
      <c r="N229" s="274"/>
      <c r="O229" s="48"/>
      <c r="P229" s="274"/>
      <c r="Q229" s="51"/>
      <c r="R229" s="51"/>
      <c r="S229" s="51"/>
      <c r="T229" s="274"/>
      <c r="U229" s="50" t="str">
        <f t="shared" si="49"/>
        <v/>
      </c>
      <c r="V229" s="51">
        <v>1</v>
      </c>
      <c r="W229" s="51" t="str">
        <f t="shared" si="50"/>
        <v/>
      </c>
      <c r="X229" s="51">
        <v>1</v>
      </c>
      <c r="Y229" s="51" t="str">
        <f t="shared" si="51"/>
        <v/>
      </c>
      <c r="Z229" s="1">
        <f t="shared" si="52"/>
        <v>0</v>
      </c>
      <c r="AA229" s="1">
        <f t="shared" si="53"/>
        <v>0</v>
      </c>
      <c r="AB229" s="382" t="str">
        <f t="shared" si="60"/>
        <v/>
      </c>
      <c r="AC229" s="382" t="str">
        <f t="shared" si="60"/>
        <v/>
      </c>
      <c r="AD229" s="1">
        <f t="shared" si="54"/>
        <v>0</v>
      </c>
      <c r="AJ229" s="1">
        <f t="shared" si="55"/>
        <v>0</v>
      </c>
      <c r="AK229" s="1">
        <f t="shared" si="56"/>
        <v>0</v>
      </c>
      <c r="AL229" s="1">
        <f t="shared" si="57"/>
        <v>0</v>
      </c>
      <c r="AQ229" s="1">
        <f t="shared" si="58"/>
        <v>0</v>
      </c>
      <c r="BA229" s="1" t="str">
        <f t="shared" si="22"/>
        <v/>
      </c>
      <c r="BB229" s="1" t="str">
        <f t="shared" si="59"/>
        <v/>
      </c>
      <c r="BC229" s="1" t="str">
        <f t="shared" si="59"/>
        <v/>
      </c>
      <c r="BD229" s="1" t="str">
        <f t="shared" si="59"/>
        <v/>
      </c>
      <c r="BE229" s="1" t="str">
        <f t="shared" si="59"/>
        <v/>
      </c>
      <c r="BF229" s="1" t="str">
        <f t="shared" si="59"/>
        <v/>
      </c>
      <c r="BG229" s="1" t="str">
        <f t="shared" si="59"/>
        <v/>
      </c>
      <c r="BH229" s="1" t="str">
        <f t="shared" si="59"/>
        <v/>
      </c>
      <c r="BI229" s="1" t="str">
        <f t="shared" si="59"/>
        <v/>
      </c>
      <c r="BJ229" s="1" t="str">
        <f t="shared" si="59"/>
        <v/>
      </c>
    </row>
    <row r="230" spans="1:62" ht="15.75" thickBot="1" x14ac:dyDescent="0.25">
      <c r="A230" s="50"/>
      <c r="B230" s="50" t="str">
        <f t="shared" si="47"/>
        <v/>
      </c>
      <c r="C230" s="48"/>
      <c r="D230" s="48"/>
      <c r="E230" s="48"/>
      <c r="F230" s="46"/>
      <c r="G230" s="49"/>
      <c r="H230" s="358"/>
      <c r="I230" s="69"/>
      <c r="J230" s="51"/>
      <c r="K230" s="50"/>
      <c r="L230" s="341" t="str">
        <f t="shared" si="48"/>
        <v/>
      </c>
      <c r="M230" s="46"/>
      <c r="N230" s="274"/>
      <c r="O230" s="48"/>
      <c r="P230" s="274"/>
      <c r="Q230" s="51"/>
      <c r="R230" s="51"/>
      <c r="S230" s="51"/>
      <c r="T230" s="274"/>
      <c r="U230" s="50" t="str">
        <f t="shared" si="49"/>
        <v/>
      </c>
      <c r="V230" s="51">
        <v>1</v>
      </c>
      <c r="W230" s="51" t="str">
        <f t="shared" si="50"/>
        <v/>
      </c>
      <c r="X230" s="51">
        <v>1</v>
      </c>
      <c r="Y230" s="51" t="str">
        <f t="shared" si="51"/>
        <v/>
      </c>
      <c r="Z230" s="1">
        <f t="shared" si="52"/>
        <v>0</v>
      </c>
      <c r="AA230" s="1">
        <f t="shared" si="53"/>
        <v>0</v>
      </c>
      <c r="AB230" s="382" t="str">
        <f t="shared" si="60"/>
        <v/>
      </c>
      <c r="AC230" s="382" t="str">
        <f t="shared" si="60"/>
        <v/>
      </c>
      <c r="AD230" s="1">
        <f t="shared" si="54"/>
        <v>0</v>
      </c>
      <c r="AJ230" s="1">
        <f t="shared" si="55"/>
        <v>0</v>
      </c>
      <c r="AK230" s="1">
        <f t="shared" si="56"/>
        <v>0</v>
      </c>
      <c r="AL230" s="1">
        <f t="shared" si="57"/>
        <v>0</v>
      </c>
      <c r="AQ230" s="1">
        <f t="shared" si="58"/>
        <v>0</v>
      </c>
      <c r="BA230" s="1" t="str">
        <f t="shared" si="22"/>
        <v/>
      </c>
      <c r="BB230" s="1" t="str">
        <f t="shared" si="59"/>
        <v/>
      </c>
      <c r="BC230" s="1" t="str">
        <f t="shared" si="59"/>
        <v/>
      </c>
      <c r="BD230" s="1" t="str">
        <f t="shared" si="59"/>
        <v/>
      </c>
      <c r="BE230" s="1" t="str">
        <f t="shared" si="59"/>
        <v/>
      </c>
      <c r="BF230" s="1" t="str">
        <f t="shared" si="59"/>
        <v/>
      </c>
      <c r="BG230" s="1" t="str">
        <f t="shared" si="59"/>
        <v/>
      </c>
      <c r="BH230" s="1" t="str">
        <f t="shared" si="59"/>
        <v/>
      </c>
      <c r="BI230" s="1" t="str">
        <f t="shared" si="59"/>
        <v/>
      </c>
      <c r="BJ230" s="1" t="str">
        <f t="shared" si="59"/>
        <v/>
      </c>
    </row>
    <row r="231" spans="1:62" ht="18.75" thickBot="1" x14ac:dyDescent="0.3">
      <c r="B231" s="482" t="s">
        <v>8</v>
      </c>
      <c r="C231" s="483"/>
      <c r="D231" s="483"/>
      <c r="E231" s="483"/>
      <c r="F231" s="483"/>
      <c r="G231" s="52">
        <f>COUNT(G31:G230)</f>
        <v>25</v>
      </c>
      <c r="H231" s="358"/>
      <c r="I231" s="52">
        <f t="shared" ref="I231:Y231" si="61">SUM(I31:I230)</f>
        <v>0</v>
      </c>
      <c r="J231" s="52">
        <f t="shared" si="61"/>
        <v>0</v>
      </c>
      <c r="K231" s="52">
        <f t="shared" si="61"/>
        <v>0</v>
      </c>
      <c r="L231" s="52"/>
      <c r="M231" s="52"/>
      <c r="N231" s="52">
        <f t="shared" si="61"/>
        <v>10</v>
      </c>
      <c r="O231" s="52">
        <f t="shared" si="61"/>
        <v>0</v>
      </c>
      <c r="P231" s="52">
        <f t="shared" si="61"/>
        <v>0</v>
      </c>
      <c r="Q231" s="52">
        <f t="shared" si="61"/>
        <v>0</v>
      </c>
      <c r="R231" s="52">
        <f t="shared" si="61"/>
        <v>0</v>
      </c>
      <c r="S231" s="52">
        <f t="shared" si="61"/>
        <v>0</v>
      </c>
      <c r="T231" s="52">
        <f t="shared" si="61"/>
        <v>10</v>
      </c>
      <c r="U231" s="52">
        <f t="shared" si="61"/>
        <v>10</v>
      </c>
      <c r="V231" s="52">
        <f t="shared" si="61"/>
        <v>200</v>
      </c>
      <c r="W231" s="52">
        <f t="shared" si="61"/>
        <v>10</v>
      </c>
      <c r="X231" s="52">
        <f t="shared" si="61"/>
        <v>200</v>
      </c>
      <c r="Y231" s="52">
        <f t="shared" si="61"/>
        <v>10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U31:Y230 Q31:S230">
    <cfRule type="expression" dxfId="226" priority="19">
      <formula>$M31=""</formula>
    </cfRule>
  </conditionalFormatting>
  <conditionalFormatting sqref="I31:K230 U31:Y230 Q31:S230">
    <cfRule type="expression" dxfId="225" priority="18" stopIfTrue="1">
      <formula>AND($M31="",I31&lt;&gt;"")</formula>
    </cfRule>
    <cfRule type="expression" dxfId="224" priority="20">
      <formula>I$30&lt;&gt;""</formula>
    </cfRule>
  </conditionalFormatting>
  <conditionalFormatting sqref="A31:E230">
    <cfRule type="expression" dxfId="223" priority="15">
      <formula>$F31=""</formula>
    </cfRule>
  </conditionalFormatting>
  <conditionalFormatting sqref="A31:E230">
    <cfRule type="expression" dxfId="222" priority="14" stopIfTrue="1">
      <formula>AND($F31="",A31&lt;&gt;"")</formula>
    </cfRule>
    <cfRule type="expression" dxfId="221" priority="16">
      <formula>A$30&lt;&gt;""</formula>
    </cfRule>
  </conditionalFormatting>
  <conditionalFormatting sqref="J30:K30">
    <cfRule type="expression" dxfId="220" priority="13">
      <formula>J25&lt;&gt;1</formula>
    </cfRule>
  </conditionalFormatting>
  <conditionalFormatting sqref="T31:T230 N31:P230">
    <cfRule type="expression" dxfId="219" priority="6" stopIfTrue="1">
      <formula>AND($M31="",N31&lt;&gt;"")</formula>
    </cfRule>
    <cfRule type="expression" dxfId="218" priority="7">
      <formula>$M31=""</formula>
    </cfRule>
    <cfRule type="expression" dxfId="217" priority="8">
      <formula>N$30&lt;&gt;""</formula>
    </cfRule>
  </conditionalFormatting>
  <conditionalFormatting sqref="L31:L230">
    <cfRule type="expression" dxfId="216" priority="10">
      <formula>$M31=""</formula>
    </cfRule>
    <cfRule type="expression" dxfId="215" priority="11">
      <formula>L$30&lt;&gt;""</formula>
    </cfRule>
  </conditionalFormatting>
  <conditionalFormatting sqref="G31:G230">
    <cfRule type="expression" dxfId="214" priority="3">
      <formula>$F31=""</formula>
    </cfRule>
  </conditionalFormatting>
  <conditionalFormatting sqref="G31:G230">
    <cfRule type="expression" dxfId="213" priority="2" stopIfTrue="1">
      <formula>AND($F31="",G31&lt;&gt;"")</formula>
    </cfRule>
    <cfRule type="expression" dxfId="212" priority="4">
      <formula>G$30&lt;&gt;""</formula>
    </cfRule>
  </conditionalFormatting>
  <dataValidations count="9">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list" allowBlank="1" showInputMessage="1" showErrorMessage="1" sqref="F30 M30">
      <formula1>$AF$1:$AZ$1</formula1>
    </dataValidation>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N31:N230 P31:P230 H31:H231 T31:T230">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F89214F-D0E9-4733-8EEE-389B049F0B6B}">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AFA31817-E52A-49E1-85F1-D916ED623406}">
            <xm:f>NOT(ISERROR(SEARCH($AB$1,N31)))</xm:f>
            <xm:f>$AB$1</xm:f>
            <x14:dxf>
              <fill>
                <patternFill>
                  <bgColor rgb="FFFF0000"/>
                </patternFill>
              </fill>
            </x14:dxf>
          </x14:cfRule>
          <xm:sqref>T31:T230 N31:P230</xm:sqref>
        </x14:conditionalFormatting>
        <x14:conditionalFormatting xmlns:xm="http://schemas.microsoft.com/office/excel/2006/main">
          <x14:cfRule type="containsText" priority="21" operator="containsText" id="{87D7A71B-3FB1-423F-AB42-F131041D1B1A}">
            <xm:f>NOT(ISERROR(SEARCH($AB$1,I31)))</xm:f>
            <xm:f>$AB$1</xm:f>
            <x14:dxf>
              <fill>
                <patternFill>
                  <bgColor rgb="FFFF0000"/>
                </patternFill>
              </fill>
            </x14:dxf>
          </x14:cfRule>
          <xm:sqref>I31:K230 U31:Y230 Q31:S230</xm:sqref>
        </x14:conditionalFormatting>
        <x14:conditionalFormatting xmlns:xm="http://schemas.microsoft.com/office/excel/2006/main">
          <x14:cfRule type="containsText" priority="17" operator="containsText" id="{8B827016-908F-49EE-BAFC-D1C87402AB0F}">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8551B862-B022-4036-867A-BB94399F973A}">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8C2AC642-67D6-44B4-923B-2F0EA2E3BAF4}">
            <xm:f>NOT(ISERROR(SEARCH($AB$1,H6)))</xm:f>
            <xm:f>$AB$1</xm:f>
            <x14:dxf>
              <fill>
                <patternFill>
                  <bgColor rgb="FFFF0000"/>
                </patternFill>
              </fill>
            </x14:dxf>
          </x14:cfRule>
          <xm:sqref>H6:H10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CC"/>
  </sheetPr>
  <dimension ref="A1:BJ231"/>
  <sheetViews>
    <sheetView rightToLeft="1" view="pageBreakPreview" topLeftCell="B1" zoomScale="90" zoomScaleNormal="100" zoomScaleSheetLayoutView="90" workbookViewId="0">
      <selection activeCell="H8" sqref="H8"/>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פסנתר לתמיד אשדוד</v>
      </c>
      <c r="G1" s="59"/>
      <c r="H1" s="59"/>
      <c r="I1" s="59"/>
      <c r="J1" s="59"/>
      <c r="K1" s="59"/>
      <c r="L1" s="59"/>
      <c r="M1" s="59"/>
      <c r="N1" s="59"/>
      <c r="O1" s="59"/>
      <c r="P1" s="59"/>
      <c r="Q1" s="59"/>
      <c r="R1" s="59"/>
      <c r="S1" s="59"/>
      <c r="T1" s="377" t="s">
        <v>191</v>
      </c>
      <c r="U1" s="23">
        <f ca="1">INDEX('תנאי סף'!$B$31:$B$130,MATCH(F1,'תנאי סף'!$F$31:$F$130,0))</f>
        <v>3</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0</v>
      </c>
      <c r="AF2" s="1">
        <f>IF(IFERROR(G31*1,"bad")="bad",0,1)</f>
        <v>1</v>
      </c>
      <c r="AG2" s="1">
        <f>IF(IFERROR(IF(G31=TRUNC(G31),1,"bad"),"bad")="bad",0,1)</f>
        <v>1</v>
      </c>
      <c r="AH2" s="1">
        <f>IF(AND(IF(IFERROR(G31*1,"bad")="bad",0,1)=1,G31&gt;=0),1,0)</f>
        <v>1</v>
      </c>
      <c r="AI2" s="1">
        <f>IF(AND(IF(IFERROR(IF(G31=TRUNC(G31),1,"bad"),"bad")="bad",0,1)=1,G31&gt;=0),1,0)</f>
        <v>1</v>
      </c>
      <c r="AJ2" s="1">
        <f>IF(AND(IF(IFERROR(G31*1,"bad")="bad",0,1)=1,G31&gt;0),1,0)</f>
        <v>1</v>
      </c>
      <c r="AK2" s="1">
        <f>IF(AND(IF(IFERROR(IF(G31=TRUNC(G31),1,"bad"),"bad")="bad",0,1)=1,G31&gt;0),1,0)</f>
        <v>1</v>
      </c>
      <c r="AL2" s="1">
        <v>1</v>
      </c>
      <c r="AM2" s="1">
        <f>IF(IFERROR(HLOOKUP(G31,$BA$30:$BK$30,1,0),"bad")="bad",0,1)</f>
        <v>0</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15</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6 - 11</v>
      </c>
      <c r="AF4" s="24" t="str">
        <f>INDEX($H$6:$H$10,AF3)</f>
        <v>12 - 15</v>
      </c>
      <c r="AG4" s="24" t="str">
        <f>INDEX($H$6:$H$10,AG3)</f>
        <v>16 - 18</v>
      </c>
      <c r="AH4" s="24" t="str">
        <f>INDEX($H$6:$H$10,AH3)</f>
        <v>19 - 28</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v>6</v>
      </c>
      <c r="G6" s="355">
        <v>11</v>
      </c>
      <c r="H6" s="354" t="str">
        <f>F6&amp;" - "&amp;G6</f>
        <v>6 - 11</v>
      </c>
      <c r="T6" s="378" t="s">
        <v>264</v>
      </c>
      <c r="U6" s="412" t="s">
        <v>314</v>
      </c>
      <c r="V6" s="20"/>
      <c r="W6" s="20"/>
      <c r="X6" s="21">
        <f>X232</f>
        <v>0</v>
      </c>
    </row>
    <row r="7" spans="1:52" ht="15.75" outlineLevel="1" x14ac:dyDescent="0.2">
      <c r="F7" s="355">
        <v>12</v>
      </c>
      <c r="G7" s="355">
        <v>15</v>
      </c>
      <c r="H7" s="354" t="str">
        <f>IF(F7="","",IF(F7&lt;=G6,$AB$1,F7&amp;" - "&amp;G7))</f>
        <v>12 - 15</v>
      </c>
      <c r="T7" s="414">
        <f>IF(OR(F6="",G6=""),"",SUMPRODUCT(--(($G$31:$G$230&gt;=F6)*($G$31:$G$230&lt;=G6))))</f>
        <v>45</v>
      </c>
      <c r="U7" s="413">
        <f>IF(OR(F6="",G6=""),"",SUMPRODUCT(--($O$31:$O$230=H6)*($N$31:$N$230=1)))</f>
        <v>7</v>
      </c>
      <c r="V7" s="28"/>
      <c r="W7" s="28"/>
      <c r="X7" s="415"/>
    </row>
    <row r="8" spans="1:52" ht="15.75" outlineLevel="1" x14ac:dyDescent="0.2">
      <c r="F8" s="355">
        <v>16</v>
      </c>
      <c r="G8" s="355">
        <v>18</v>
      </c>
      <c r="H8" s="354" t="str">
        <f>IF(F8="","",IF(F8&lt;=G7,$AB$1,F8&amp;" - "&amp;G8))</f>
        <v>16 - 18</v>
      </c>
      <c r="T8" s="414">
        <f>IF(OR(F7="",G7=""),"",SUMPRODUCT(--(($G$31:$G$230&gt;=F7)*($G$31:$G$230&lt;=G7))))</f>
        <v>25</v>
      </c>
      <c r="U8" s="413">
        <f>IF(OR(F7="",G7=""),"",SUMPRODUCT(--($O$31:$O$230=H7)*($N$31:$N$230=1)))</f>
        <v>7</v>
      </c>
      <c r="V8" s="28"/>
      <c r="W8" s="28"/>
      <c r="X8" s="415"/>
    </row>
    <row r="9" spans="1:52" ht="15.75" outlineLevel="1" x14ac:dyDescent="0.2">
      <c r="F9" s="355">
        <v>19</v>
      </c>
      <c r="G9" s="355">
        <v>28</v>
      </c>
      <c r="H9" s="354" t="str">
        <f>IF(F9="","",IF(F9&lt;=G8,$AB$1,F9&amp;" - "&amp;G9))</f>
        <v>19 - 28</v>
      </c>
      <c r="T9" s="414">
        <f>IF(OR(F8="",G8=""),"",SUMPRODUCT(--(($G$31:$G$230&gt;=F8)*($G$31:$G$230&lt;=G8))))</f>
        <v>20</v>
      </c>
      <c r="U9" s="413">
        <f>IF(OR(F8="",G8=""),"",SUMPRODUCT(--($O$31:$O$230=H8)*($N$31:$N$230=1)))</f>
        <v>7</v>
      </c>
      <c r="V9" s="28"/>
      <c r="W9" s="28"/>
      <c r="X9" s="415"/>
    </row>
    <row r="10" spans="1:52" ht="15.75" outlineLevel="1" x14ac:dyDescent="0.2">
      <c r="F10" s="355"/>
      <c r="G10" s="355"/>
      <c r="H10" s="354" t="str">
        <f>IF(F10="","",IF(F10&lt;=G9,$AB$1,F10&amp;" - "&amp;G10))</f>
        <v/>
      </c>
      <c r="T10" s="414">
        <f>IF(OR(F9="",G9=""),"",SUMPRODUCT(--(($G$31:$G$230&gt;=F9)*($G$31:$G$230&lt;=G9))))</f>
        <v>19</v>
      </c>
      <c r="U10" s="413">
        <f>IF(OR(F9="",G9=""),"",SUMPRODUCT(--($O$31:$O$230=H9)*($N$31:$N$230=1)))</f>
        <v>7</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1</v>
      </c>
      <c r="V12" s="28"/>
      <c r="W12" s="28"/>
      <c r="X12" s="415"/>
    </row>
    <row r="13" spans="1:52" ht="16.5" outlineLevel="1" thickBot="1" x14ac:dyDescent="0.25">
      <c r="T13" s="379" t="s">
        <v>315</v>
      </c>
      <c r="U13" s="416">
        <f>U231</f>
        <v>28</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28</v>
      </c>
      <c r="X28" s="34">
        <f>SUM(X31:X230)</f>
        <v>200</v>
      </c>
      <c r="Y28" s="34">
        <f>SUM(Y31:Y230)</f>
        <v>28</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6 - 11</v>
      </c>
      <c r="BB30" s="1" t="str">
        <f t="shared" ref="BB30:BJ30" si="3">AF4</f>
        <v>12 - 15</v>
      </c>
      <c r="BC30" s="1" t="str">
        <f t="shared" si="3"/>
        <v>16 - 18</v>
      </c>
      <c r="BD30" s="1" t="str">
        <f t="shared" si="3"/>
        <v>19 - 28</v>
      </c>
      <c r="BE30" s="1" t="str">
        <f t="shared" si="3"/>
        <v/>
      </c>
      <c r="BF30" s="1">
        <f t="shared" si="3"/>
        <v>0</v>
      </c>
      <c r="BG30" s="1">
        <f t="shared" si="3"/>
        <v>0</v>
      </c>
      <c r="BH30" s="1">
        <f t="shared" si="3"/>
        <v>0</v>
      </c>
      <c r="BI30" s="1">
        <f t="shared" si="3"/>
        <v>0</v>
      </c>
      <c r="BJ30" s="1">
        <f t="shared" si="3"/>
        <v>0</v>
      </c>
    </row>
    <row r="31" spans="1:62" x14ac:dyDescent="0.2">
      <c r="A31" s="50"/>
      <c r="B31" s="50">
        <f>IF(F31="","",ROW()-30)</f>
        <v>1</v>
      </c>
      <c r="C31" s="48"/>
      <c r="D31" s="48"/>
      <c r="E31" s="48"/>
      <c r="F31" s="46">
        <v>1</v>
      </c>
      <c r="G31" s="49">
        <v>6</v>
      </c>
      <c r="H31" s="358"/>
      <c r="I31" s="69"/>
      <c r="J31" s="51"/>
      <c r="K31" s="50"/>
      <c r="L31" s="341">
        <f>IF(M31="","",ROW()-30)</f>
        <v>1</v>
      </c>
      <c r="M31" s="46" t="s">
        <v>366</v>
      </c>
      <c r="N31" s="274">
        <v>1</v>
      </c>
      <c r="O31" s="48" t="s">
        <v>367</v>
      </c>
      <c r="P31" s="274"/>
      <c r="Q31" s="51"/>
      <c r="R31" s="51"/>
      <c r="S31" s="51"/>
      <c r="T31" s="274">
        <v>1</v>
      </c>
      <c r="U31" s="50">
        <f>IF(M31="","",IF(AA31=0,$AB$1,1))</f>
        <v>1</v>
      </c>
      <c r="V31" s="51">
        <v>1</v>
      </c>
      <c r="W31" s="51">
        <f t="shared" ref="W31:W94" si="4">IF($F31="","",IF($Z31&lt;&gt;1,$AB$1,IFERROR(U31*V31,$AB$1)))</f>
        <v>1</v>
      </c>
      <c r="X31" s="51">
        <v>1</v>
      </c>
      <c r="Y31" s="51">
        <f t="shared" ref="Y31:Y94" si="5">IF($F31="","",IF($Z31&lt;&gt;1,$AB$1,IFERROR(W31*X31,$AB$1)))</f>
        <v>1</v>
      </c>
      <c r="Z31" s="1">
        <f>IF(SUM(AD31:AH31)=COUNT(AD31:AH31),1,0)</f>
        <v>1</v>
      </c>
      <c r="AA31" s="1">
        <f>IF(SUM(AJ31:AQ31)=COUNT(AJ31:AQ31),1,0)</f>
        <v>1</v>
      </c>
      <c r="AB31" s="382">
        <f>IF(AND($F31="",$M31=""),"",AB$30)</f>
        <v>0</v>
      </c>
      <c r="AC31" s="382">
        <f>IF(AND($F31="",$M31=""),"",AC$30)</f>
        <v>1</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1</v>
      </c>
      <c r="AJ31" s="1">
        <f t="shared" si="6"/>
        <v>1</v>
      </c>
      <c r="AK31" s="1">
        <f t="shared" si="6"/>
        <v>1</v>
      </c>
      <c r="AL31" s="1">
        <f t="shared" si="6"/>
        <v>1</v>
      </c>
      <c r="AQ31" s="1">
        <f t="shared" si="6"/>
        <v>1</v>
      </c>
      <c r="BA31" s="1" t="str">
        <f>IF($M31="","",BA$30)</f>
        <v>6 - 11</v>
      </c>
      <c r="BB31" s="1" t="str">
        <f t="shared" ref="BB31:BJ46" si="7">IF($M31="","",BB$30)</f>
        <v>12 - 15</v>
      </c>
      <c r="BC31" s="1" t="str">
        <f t="shared" si="7"/>
        <v>16 - 18</v>
      </c>
      <c r="BD31" s="1" t="str">
        <f t="shared" si="7"/>
        <v>19 - 28</v>
      </c>
      <c r="BE31" s="1" t="str">
        <f t="shared" si="7"/>
        <v/>
      </c>
      <c r="BF31" s="1">
        <f t="shared" si="7"/>
        <v>0</v>
      </c>
      <c r="BG31" s="1">
        <f t="shared" si="7"/>
        <v>0</v>
      </c>
      <c r="BH31" s="1">
        <f t="shared" si="7"/>
        <v>0</v>
      </c>
      <c r="BI31" s="1">
        <f t="shared" si="7"/>
        <v>0</v>
      </c>
      <c r="BJ31" s="1">
        <f t="shared" si="7"/>
        <v>0</v>
      </c>
    </row>
    <row r="32" spans="1:62" x14ac:dyDescent="0.2">
      <c r="A32" s="50"/>
      <c r="B32" s="50">
        <f t="shared" ref="B32:B95" si="8">IF(F32="","",ROW()-30)</f>
        <v>2</v>
      </c>
      <c r="C32" s="48"/>
      <c r="D32" s="48"/>
      <c r="E32" s="48"/>
      <c r="F32" s="46">
        <v>2</v>
      </c>
      <c r="G32" s="49">
        <v>9</v>
      </c>
      <c r="H32" s="358"/>
      <c r="I32" s="69"/>
      <c r="J32" s="51"/>
      <c r="K32" s="50"/>
      <c r="L32" s="341">
        <f t="shared" ref="L32:L95" si="9">IF(M32="","",ROW()-30)</f>
        <v>2</v>
      </c>
      <c r="M32" s="46" t="s">
        <v>366</v>
      </c>
      <c r="N32" s="274">
        <v>1</v>
      </c>
      <c r="O32" s="48" t="s">
        <v>368</v>
      </c>
      <c r="P32" s="274"/>
      <c r="Q32" s="51"/>
      <c r="R32" s="51"/>
      <c r="S32" s="51"/>
      <c r="T32" s="274">
        <v>1</v>
      </c>
      <c r="U32" s="50">
        <f t="shared" ref="U32:U95" si="10">IF(M32="","",IF(AA32=0,$AB$1,1))</f>
        <v>1</v>
      </c>
      <c r="V32" s="51">
        <v>1</v>
      </c>
      <c r="W32" s="51">
        <f t="shared" si="4"/>
        <v>1</v>
      </c>
      <c r="X32" s="51">
        <v>1</v>
      </c>
      <c r="Y32" s="51">
        <f t="shared" si="5"/>
        <v>1</v>
      </c>
      <c r="Z32" s="1">
        <f t="shared" ref="Z32:Z95" si="11">IF(SUM(AD32:AH32)=COUNT(AD32:AH32),1,0)</f>
        <v>1</v>
      </c>
      <c r="AA32" s="1">
        <f t="shared" ref="AA32:AA95" si="12">IF(SUM(AJ32:AQ32)=COUNT(AJ32:AQ32),1,0)</f>
        <v>1</v>
      </c>
      <c r="AB32" s="382">
        <f t="shared" ref="AB32:AC63" si="13">IF(AND($F32="",$M32=""),"",AB$30)</f>
        <v>0</v>
      </c>
      <c r="AC32" s="382">
        <f t="shared" si="13"/>
        <v>1</v>
      </c>
      <c r="AD32" s="1">
        <f t="shared" si="6"/>
        <v>1</v>
      </c>
      <c r="AJ32" s="1">
        <f t="shared" si="6"/>
        <v>1</v>
      </c>
      <c r="AK32" s="1">
        <f t="shared" si="6"/>
        <v>1</v>
      </c>
      <c r="AL32" s="1">
        <f t="shared" si="6"/>
        <v>1</v>
      </c>
      <c r="AQ32" s="1">
        <f t="shared" si="6"/>
        <v>1</v>
      </c>
      <c r="BA32" s="1" t="str">
        <f t="shared" ref="BA32:BJ63" si="14">IF($M32="","",BA$30)</f>
        <v>6 - 11</v>
      </c>
      <c r="BB32" s="1" t="str">
        <f t="shared" si="7"/>
        <v>12 - 15</v>
      </c>
      <c r="BC32" s="1" t="str">
        <f t="shared" si="7"/>
        <v>16 - 18</v>
      </c>
      <c r="BD32" s="1" t="str">
        <f t="shared" si="7"/>
        <v>19 - 28</v>
      </c>
      <c r="BE32" s="1" t="str">
        <f t="shared" si="7"/>
        <v/>
      </c>
      <c r="BF32" s="1">
        <f t="shared" si="7"/>
        <v>0</v>
      </c>
      <c r="BG32" s="1">
        <f t="shared" si="7"/>
        <v>0</v>
      </c>
      <c r="BH32" s="1">
        <f t="shared" si="7"/>
        <v>0</v>
      </c>
      <c r="BI32" s="1">
        <f t="shared" si="7"/>
        <v>0</v>
      </c>
      <c r="BJ32" s="1">
        <f t="shared" si="7"/>
        <v>0</v>
      </c>
    </row>
    <row r="33" spans="1:62" x14ac:dyDescent="0.2">
      <c r="A33" s="50"/>
      <c r="B33" s="50">
        <f t="shared" si="8"/>
        <v>3</v>
      </c>
      <c r="C33" s="48"/>
      <c r="D33" s="48"/>
      <c r="E33" s="48"/>
      <c r="F33" s="46">
        <v>3</v>
      </c>
      <c r="G33" s="49">
        <v>9</v>
      </c>
      <c r="H33" s="358"/>
      <c r="I33" s="69"/>
      <c r="J33" s="51"/>
      <c r="K33" s="50"/>
      <c r="L33" s="341">
        <f t="shared" si="9"/>
        <v>3</v>
      </c>
      <c r="M33" s="46" t="s">
        <v>365</v>
      </c>
      <c r="N33" s="274">
        <v>1</v>
      </c>
      <c r="O33" s="48" t="s">
        <v>367</v>
      </c>
      <c r="P33" s="274"/>
      <c r="Q33" s="51"/>
      <c r="R33" s="51"/>
      <c r="S33" s="51"/>
      <c r="T33" s="274">
        <v>1</v>
      </c>
      <c r="U33" s="50">
        <f t="shared" si="10"/>
        <v>1</v>
      </c>
      <c r="V33" s="51">
        <v>1</v>
      </c>
      <c r="W33" s="51">
        <f t="shared" si="4"/>
        <v>1</v>
      </c>
      <c r="X33" s="51">
        <v>1</v>
      </c>
      <c r="Y33" s="51">
        <f t="shared" si="5"/>
        <v>1</v>
      </c>
      <c r="Z33" s="1">
        <f t="shared" si="11"/>
        <v>1</v>
      </c>
      <c r="AA33" s="1">
        <f t="shared" si="12"/>
        <v>1</v>
      </c>
      <c r="AB33" s="382">
        <f t="shared" si="13"/>
        <v>0</v>
      </c>
      <c r="AC33" s="382">
        <f t="shared" si="13"/>
        <v>1</v>
      </c>
      <c r="AD33" s="1">
        <f t="shared" si="6"/>
        <v>1</v>
      </c>
      <c r="AJ33" s="1">
        <f t="shared" si="6"/>
        <v>1</v>
      </c>
      <c r="AK33" s="1">
        <f t="shared" si="6"/>
        <v>1</v>
      </c>
      <c r="AL33" s="1">
        <f t="shared" si="6"/>
        <v>1</v>
      </c>
      <c r="AQ33" s="1">
        <f t="shared" si="6"/>
        <v>1</v>
      </c>
      <c r="BA33" s="1" t="str">
        <f t="shared" si="14"/>
        <v>6 - 11</v>
      </c>
      <c r="BB33" s="1" t="str">
        <f t="shared" si="7"/>
        <v>12 - 15</v>
      </c>
      <c r="BC33" s="1" t="str">
        <f t="shared" si="7"/>
        <v>16 - 18</v>
      </c>
      <c r="BD33" s="1" t="str">
        <f t="shared" si="7"/>
        <v>19 - 28</v>
      </c>
      <c r="BE33" s="1" t="str">
        <f t="shared" si="7"/>
        <v/>
      </c>
      <c r="BF33" s="1">
        <f t="shared" si="7"/>
        <v>0</v>
      </c>
      <c r="BG33" s="1">
        <f t="shared" si="7"/>
        <v>0</v>
      </c>
      <c r="BH33" s="1">
        <f t="shared" si="7"/>
        <v>0</v>
      </c>
      <c r="BI33" s="1">
        <f t="shared" si="7"/>
        <v>0</v>
      </c>
      <c r="BJ33" s="1">
        <f t="shared" si="7"/>
        <v>0</v>
      </c>
    </row>
    <row r="34" spans="1:62" x14ac:dyDescent="0.2">
      <c r="A34" s="50"/>
      <c r="B34" s="50">
        <f t="shared" si="8"/>
        <v>4</v>
      </c>
      <c r="C34" s="48"/>
      <c r="D34" s="48"/>
      <c r="E34" s="48"/>
      <c r="F34" s="46">
        <v>4</v>
      </c>
      <c r="G34" s="49">
        <v>9</v>
      </c>
      <c r="H34" s="358"/>
      <c r="I34" s="69"/>
      <c r="J34" s="51"/>
      <c r="K34" s="50"/>
      <c r="L34" s="341">
        <f t="shared" si="9"/>
        <v>4</v>
      </c>
      <c r="M34" s="46" t="s">
        <v>369</v>
      </c>
      <c r="N34" s="274">
        <v>1</v>
      </c>
      <c r="O34" s="48" t="s">
        <v>367</v>
      </c>
      <c r="P34" s="274"/>
      <c r="Q34" s="51"/>
      <c r="R34" s="51"/>
      <c r="S34" s="51"/>
      <c r="T34" s="274">
        <v>1</v>
      </c>
      <c r="U34" s="50">
        <f t="shared" si="10"/>
        <v>1</v>
      </c>
      <c r="V34" s="51">
        <v>1</v>
      </c>
      <c r="W34" s="51">
        <f t="shared" si="4"/>
        <v>1</v>
      </c>
      <c r="X34" s="51">
        <v>1</v>
      </c>
      <c r="Y34" s="51">
        <f t="shared" si="5"/>
        <v>1</v>
      </c>
      <c r="Z34" s="1">
        <f t="shared" si="11"/>
        <v>1</v>
      </c>
      <c r="AA34" s="1">
        <f t="shared" si="12"/>
        <v>1</v>
      </c>
      <c r="AB34" s="382">
        <f t="shared" si="13"/>
        <v>0</v>
      </c>
      <c r="AC34" s="382">
        <f t="shared" si="13"/>
        <v>1</v>
      </c>
      <c r="AD34" s="1">
        <f t="shared" si="6"/>
        <v>1</v>
      </c>
      <c r="AJ34" s="1">
        <f t="shared" si="6"/>
        <v>1</v>
      </c>
      <c r="AK34" s="1">
        <f t="shared" si="6"/>
        <v>1</v>
      </c>
      <c r="AL34" s="1">
        <f t="shared" si="6"/>
        <v>1</v>
      </c>
      <c r="AQ34" s="1">
        <f t="shared" si="6"/>
        <v>1</v>
      </c>
      <c r="BA34" s="1" t="str">
        <f t="shared" si="14"/>
        <v>6 - 11</v>
      </c>
      <c r="BB34" s="1" t="str">
        <f t="shared" si="7"/>
        <v>12 - 15</v>
      </c>
      <c r="BC34" s="1" t="str">
        <f t="shared" si="7"/>
        <v>16 - 18</v>
      </c>
      <c r="BD34" s="1" t="str">
        <f t="shared" si="7"/>
        <v>19 - 28</v>
      </c>
      <c r="BE34" s="1" t="str">
        <f t="shared" si="7"/>
        <v/>
      </c>
      <c r="BF34" s="1">
        <f t="shared" si="7"/>
        <v>0</v>
      </c>
      <c r="BG34" s="1">
        <f t="shared" si="7"/>
        <v>0</v>
      </c>
      <c r="BH34" s="1">
        <f t="shared" si="7"/>
        <v>0</v>
      </c>
      <c r="BI34" s="1">
        <f t="shared" si="7"/>
        <v>0</v>
      </c>
      <c r="BJ34" s="1">
        <f t="shared" si="7"/>
        <v>0</v>
      </c>
    </row>
    <row r="35" spans="1:62" x14ac:dyDescent="0.2">
      <c r="A35" s="50"/>
      <c r="B35" s="50">
        <f t="shared" si="8"/>
        <v>5</v>
      </c>
      <c r="C35" s="48"/>
      <c r="D35" s="48"/>
      <c r="E35" s="48"/>
      <c r="F35" s="46">
        <v>5</v>
      </c>
      <c r="G35" s="49">
        <v>10</v>
      </c>
      <c r="H35" s="358"/>
      <c r="I35" s="69"/>
      <c r="J35" s="51"/>
      <c r="K35" s="50"/>
      <c r="L35" s="341">
        <f t="shared" si="9"/>
        <v>5</v>
      </c>
      <c r="M35" s="46" t="s">
        <v>370</v>
      </c>
      <c r="N35" s="274">
        <v>1</v>
      </c>
      <c r="O35" s="48" t="s">
        <v>367</v>
      </c>
      <c r="P35" s="274"/>
      <c r="Q35" s="51"/>
      <c r="R35" s="51"/>
      <c r="S35" s="51"/>
      <c r="T35" s="274">
        <v>1</v>
      </c>
      <c r="U35" s="50">
        <f t="shared" si="10"/>
        <v>1</v>
      </c>
      <c r="V35" s="51">
        <v>1</v>
      </c>
      <c r="W35" s="51">
        <f t="shared" si="4"/>
        <v>1</v>
      </c>
      <c r="X35" s="51">
        <v>1</v>
      </c>
      <c r="Y35" s="51">
        <f t="shared" si="5"/>
        <v>1</v>
      </c>
      <c r="Z35" s="1">
        <f t="shared" si="11"/>
        <v>1</v>
      </c>
      <c r="AA35" s="1">
        <f t="shared" si="12"/>
        <v>1</v>
      </c>
      <c r="AB35" s="382">
        <f t="shared" si="13"/>
        <v>0</v>
      </c>
      <c r="AC35" s="382">
        <f t="shared" si="13"/>
        <v>1</v>
      </c>
      <c r="AD35" s="1">
        <f t="shared" si="6"/>
        <v>1</v>
      </c>
      <c r="AJ35" s="1">
        <f t="shared" si="6"/>
        <v>1</v>
      </c>
      <c r="AK35" s="1">
        <f t="shared" si="6"/>
        <v>1</v>
      </c>
      <c r="AL35" s="1">
        <f t="shared" si="6"/>
        <v>1</v>
      </c>
      <c r="AQ35" s="1">
        <f t="shared" si="6"/>
        <v>1</v>
      </c>
      <c r="BA35" s="1" t="str">
        <f t="shared" si="14"/>
        <v>6 - 11</v>
      </c>
      <c r="BB35" s="1" t="str">
        <f t="shared" si="7"/>
        <v>12 - 15</v>
      </c>
      <c r="BC35" s="1" t="str">
        <f t="shared" si="7"/>
        <v>16 - 18</v>
      </c>
      <c r="BD35" s="1" t="str">
        <f t="shared" si="7"/>
        <v>19 - 28</v>
      </c>
      <c r="BE35" s="1" t="str">
        <f t="shared" si="7"/>
        <v/>
      </c>
      <c r="BF35" s="1">
        <f t="shared" si="7"/>
        <v>0</v>
      </c>
      <c r="BG35" s="1">
        <f t="shared" si="7"/>
        <v>0</v>
      </c>
      <c r="BH35" s="1">
        <f t="shared" si="7"/>
        <v>0</v>
      </c>
      <c r="BI35" s="1">
        <f t="shared" si="7"/>
        <v>0</v>
      </c>
      <c r="BJ35" s="1">
        <f t="shared" si="7"/>
        <v>0</v>
      </c>
    </row>
    <row r="36" spans="1:62" x14ac:dyDescent="0.2">
      <c r="A36" s="50"/>
      <c r="B36" s="50">
        <f t="shared" si="8"/>
        <v>6</v>
      </c>
      <c r="C36" s="48"/>
      <c r="D36" s="48"/>
      <c r="E36" s="48"/>
      <c r="F36" s="46">
        <v>6</v>
      </c>
      <c r="G36" s="49">
        <v>11</v>
      </c>
      <c r="H36" s="358"/>
      <c r="I36" s="69"/>
      <c r="J36" s="51"/>
      <c r="K36" s="50"/>
      <c r="L36" s="341">
        <f t="shared" si="9"/>
        <v>6</v>
      </c>
      <c r="M36" s="46" t="s">
        <v>371</v>
      </c>
      <c r="N36" s="274">
        <v>1</v>
      </c>
      <c r="O36" s="48" t="s">
        <v>367</v>
      </c>
      <c r="P36" s="274"/>
      <c r="Q36" s="51"/>
      <c r="R36" s="51"/>
      <c r="S36" s="51"/>
      <c r="T36" s="274">
        <v>1</v>
      </c>
      <c r="U36" s="50">
        <f t="shared" si="10"/>
        <v>1</v>
      </c>
      <c r="V36" s="51">
        <v>1</v>
      </c>
      <c r="W36" s="51">
        <f t="shared" si="4"/>
        <v>1</v>
      </c>
      <c r="X36" s="51">
        <v>1</v>
      </c>
      <c r="Y36" s="51">
        <f t="shared" si="5"/>
        <v>1</v>
      </c>
      <c r="Z36" s="1">
        <f t="shared" si="11"/>
        <v>1</v>
      </c>
      <c r="AA36" s="1">
        <f t="shared" si="12"/>
        <v>1</v>
      </c>
      <c r="AB36" s="382">
        <f t="shared" si="13"/>
        <v>0</v>
      </c>
      <c r="AC36" s="382">
        <f t="shared" si="13"/>
        <v>1</v>
      </c>
      <c r="AD36" s="1">
        <f t="shared" si="6"/>
        <v>1</v>
      </c>
      <c r="AJ36" s="1">
        <f t="shared" si="6"/>
        <v>1</v>
      </c>
      <c r="AK36" s="1">
        <f t="shared" si="6"/>
        <v>1</v>
      </c>
      <c r="AL36" s="1">
        <f t="shared" si="6"/>
        <v>1</v>
      </c>
      <c r="AQ36" s="1">
        <f t="shared" si="6"/>
        <v>1</v>
      </c>
      <c r="BA36" s="1" t="str">
        <f t="shared" si="14"/>
        <v>6 - 11</v>
      </c>
      <c r="BB36" s="1" t="str">
        <f t="shared" si="7"/>
        <v>12 - 15</v>
      </c>
      <c r="BC36" s="1" t="str">
        <f t="shared" si="7"/>
        <v>16 - 18</v>
      </c>
      <c r="BD36" s="1" t="str">
        <f t="shared" si="7"/>
        <v>19 - 28</v>
      </c>
      <c r="BE36" s="1" t="str">
        <f t="shared" si="7"/>
        <v/>
      </c>
      <c r="BF36" s="1">
        <f t="shared" si="7"/>
        <v>0</v>
      </c>
      <c r="BG36" s="1">
        <f t="shared" si="7"/>
        <v>0</v>
      </c>
      <c r="BH36" s="1">
        <f t="shared" si="7"/>
        <v>0</v>
      </c>
      <c r="BI36" s="1">
        <f t="shared" si="7"/>
        <v>0</v>
      </c>
      <c r="BJ36" s="1">
        <f t="shared" si="7"/>
        <v>0</v>
      </c>
    </row>
    <row r="37" spans="1:62" x14ac:dyDescent="0.2">
      <c r="A37" s="50"/>
      <c r="B37" s="50">
        <f t="shared" si="8"/>
        <v>7</v>
      </c>
      <c r="C37" s="48"/>
      <c r="D37" s="48"/>
      <c r="E37" s="48"/>
      <c r="F37" s="46">
        <v>7</v>
      </c>
      <c r="G37" s="49">
        <v>8</v>
      </c>
      <c r="H37" s="358"/>
      <c r="I37" s="69"/>
      <c r="J37" s="51"/>
      <c r="K37" s="50"/>
      <c r="L37" s="341">
        <f t="shared" si="9"/>
        <v>7</v>
      </c>
      <c r="M37" s="46" t="s">
        <v>372</v>
      </c>
      <c r="N37" s="274">
        <v>1</v>
      </c>
      <c r="O37" s="48" t="s">
        <v>367</v>
      </c>
      <c r="P37" s="274"/>
      <c r="Q37" s="51"/>
      <c r="R37" s="51"/>
      <c r="S37" s="51"/>
      <c r="T37" s="274">
        <v>1</v>
      </c>
      <c r="U37" s="50">
        <f t="shared" si="10"/>
        <v>1</v>
      </c>
      <c r="V37" s="51">
        <v>1</v>
      </c>
      <c r="W37" s="51">
        <f t="shared" si="4"/>
        <v>1</v>
      </c>
      <c r="X37" s="51">
        <v>1</v>
      </c>
      <c r="Y37" s="51">
        <f t="shared" si="5"/>
        <v>1</v>
      </c>
      <c r="Z37" s="1">
        <f t="shared" si="11"/>
        <v>1</v>
      </c>
      <c r="AA37" s="1">
        <f t="shared" si="12"/>
        <v>1</v>
      </c>
      <c r="AB37" s="382">
        <f t="shared" si="13"/>
        <v>0</v>
      </c>
      <c r="AC37" s="382">
        <f t="shared" si="13"/>
        <v>1</v>
      </c>
      <c r="AD37" s="1">
        <f t="shared" si="6"/>
        <v>1</v>
      </c>
      <c r="AJ37" s="1">
        <f t="shared" si="6"/>
        <v>1</v>
      </c>
      <c r="AK37" s="1">
        <f t="shared" si="6"/>
        <v>1</v>
      </c>
      <c r="AL37" s="1">
        <f t="shared" si="6"/>
        <v>1</v>
      </c>
      <c r="AQ37" s="1">
        <f t="shared" si="6"/>
        <v>1</v>
      </c>
      <c r="BA37" s="1" t="str">
        <f t="shared" si="14"/>
        <v>6 - 11</v>
      </c>
      <c r="BB37" s="1" t="str">
        <f t="shared" si="7"/>
        <v>12 - 15</v>
      </c>
      <c r="BC37" s="1" t="str">
        <f t="shared" si="7"/>
        <v>16 - 18</v>
      </c>
      <c r="BD37" s="1" t="str">
        <f t="shared" si="7"/>
        <v>19 - 28</v>
      </c>
      <c r="BE37" s="1" t="str">
        <f t="shared" si="7"/>
        <v/>
      </c>
      <c r="BF37" s="1">
        <f t="shared" si="7"/>
        <v>0</v>
      </c>
      <c r="BG37" s="1">
        <f t="shared" si="7"/>
        <v>0</v>
      </c>
      <c r="BH37" s="1">
        <f t="shared" si="7"/>
        <v>0</v>
      </c>
      <c r="BI37" s="1">
        <f t="shared" si="7"/>
        <v>0</v>
      </c>
      <c r="BJ37" s="1">
        <f t="shared" si="7"/>
        <v>0</v>
      </c>
    </row>
    <row r="38" spans="1:62" x14ac:dyDescent="0.2">
      <c r="A38" s="50"/>
      <c r="B38" s="50">
        <f t="shared" si="8"/>
        <v>8</v>
      </c>
      <c r="C38" s="48"/>
      <c r="D38" s="48"/>
      <c r="E38" s="48"/>
      <c r="F38" s="46">
        <v>8</v>
      </c>
      <c r="G38" s="49">
        <v>7</v>
      </c>
      <c r="H38" s="358"/>
      <c r="I38" s="69"/>
      <c r="J38" s="51"/>
      <c r="K38" s="50"/>
      <c r="L38" s="341">
        <f t="shared" si="9"/>
        <v>8</v>
      </c>
      <c r="M38" s="46" t="s">
        <v>373</v>
      </c>
      <c r="N38" s="274">
        <v>1</v>
      </c>
      <c r="O38" s="48" t="s">
        <v>367</v>
      </c>
      <c r="P38" s="274"/>
      <c r="Q38" s="51"/>
      <c r="R38" s="51"/>
      <c r="S38" s="51"/>
      <c r="T38" s="274">
        <v>1</v>
      </c>
      <c r="U38" s="50">
        <f t="shared" si="10"/>
        <v>1</v>
      </c>
      <c r="V38" s="51">
        <v>1</v>
      </c>
      <c r="W38" s="51">
        <f t="shared" si="4"/>
        <v>1</v>
      </c>
      <c r="X38" s="51">
        <v>1</v>
      </c>
      <c r="Y38" s="51">
        <f t="shared" si="5"/>
        <v>1</v>
      </c>
      <c r="Z38" s="1">
        <f t="shared" si="11"/>
        <v>1</v>
      </c>
      <c r="AA38" s="1">
        <f t="shared" si="12"/>
        <v>1</v>
      </c>
      <c r="AB38" s="382">
        <f t="shared" si="13"/>
        <v>0</v>
      </c>
      <c r="AC38" s="382">
        <f t="shared" si="13"/>
        <v>1</v>
      </c>
      <c r="AD38" s="1">
        <f t="shared" si="6"/>
        <v>1</v>
      </c>
      <c r="AJ38" s="1">
        <f t="shared" si="6"/>
        <v>1</v>
      </c>
      <c r="AK38" s="1">
        <f t="shared" si="6"/>
        <v>1</v>
      </c>
      <c r="AL38" s="1">
        <f t="shared" si="6"/>
        <v>1</v>
      </c>
      <c r="AQ38" s="1">
        <f t="shared" si="6"/>
        <v>1</v>
      </c>
      <c r="BA38" s="1" t="str">
        <f t="shared" si="14"/>
        <v>6 - 11</v>
      </c>
      <c r="BB38" s="1" t="str">
        <f t="shared" si="7"/>
        <v>12 - 15</v>
      </c>
      <c r="BC38" s="1" t="str">
        <f t="shared" si="7"/>
        <v>16 - 18</v>
      </c>
      <c r="BD38" s="1" t="str">
        <f t="shared" si="7"/>
        <v>19 - 28</v>
      </c>
      <c r="BE38" s="1" t="str">
        <f t="shared" si="7"/>
        <v/>
      </c>
      <c r="BF38" s="1">
        <f t="shared" si="7"/>
        <v>0</v>
      </c>
      <c r="BG38" s="1">
        <f t="shared" si="7"/>
        <v>0</v>
      </c>
      <c r="BH38" s="1">
        <f t="shared" si="7"/>
        <v>0</v>
      </c>
      <c r="BI38" s="1">
        <f t="shared" si="7"/>
        <v>0</v>
      </c>
      <c r="BJ38" s="1">
        <f t="shared" si="7"/>
        <v>0</v>
      </c>
    </row>
    <row r="39" spans="1:62" x14ac:dyDescent="0.2">
      <c r="A39" s="50"/>
      <c r="B39" s="50">
        <f t="shared" si="8"/>
        <v>9</v>
      </c>
      <c r="C39" s="48"/>
      <c r="D39" s="48"/>
      <c r="E39" s="48"/>
      <c r="F39" s="46">
        <v>9</v>
      </c>
      <c r="G39" s="49">
        <v>8</v>
      </c>
      <c r="H39" s="358"/>
      <c r="I39" s="69"/>
      <c r="J39" s="51"/>
      <c r="K39" s="50"/>
      <c r="L39" s="341">
        <f t="shared" si="9"/>
        <v>9</v>
      </c>
      <c r="M39" s="46" t="s">
        <v>373</v>
      </c>
      <c r="N39" s="274">
        <v>1</v>
      </c>
      <c r="O39" s="48" t="s">
        <v>368</v>
      </c>
      <c r="P39" s="274"/>
      <c r="Q39" s="51"/>
      <c r="R39" s="51"/>
      <c r="S39" s="51"/>
      <c r="T39" s="274">
        <v>1</v>
      </c>
      <c r="U39" s="50">
        <f t="shared" si="10"/>
        <v>1</v>
      </c>
      <c r="V39" s="51">
        <v>1</v>
      </c>
      <c r="W39" s="51">
        <f t="shared" si="4"/>
        <v>1</v>
      </c>
      <c r="X39" s="51">
        <v>1</v>
      </c>
      <c r="Y39" s="51">
        <f t="shared" si="5"/>
        <v>1</v>
      </c>
      <c r="Z39" s="1">
        <f t="shared" si="11"/>
        <v>1</v>
      </c>
      <c r="AA39" s="1">
        <f t="shared" si="12"/>
        <v>1</v>
      </c>
      <c r="AB39" s="382">
        <f t="shared" si="13"/>
        <v>0</v>
      </c>
      <c r="AC39" s="382">
        <f t="shared" si="13"/>
        <v>1</v>
      </c>
      <c r="AD39" s="1">
        <f t="shared" si="6"/>
        <v>1</v>
      </c>
      <c r="AJ39" s="1">
        <f t="shared" si="6"/>
        <v>1</v>
      </c>
      <c r="AK39" s="1">
        <f t="shared" si="6"/>
        <v>1</v>
      </c>
      <c r="AL39" s="1">
        <f t="shared" si="6"/>
        <v>1</v>
      </c>
      <c r="AQ39" s="1">
        <f t="shared" si="6"/>
        <v>1</v>
      </c>
      <c r="BA39" s="1" t="str">
        <f t="shared" si="14"/>
        <v>6 - 11</v>
      </c>
      <c r="BB39" s="1" t="str">
        <f t="shared" si="7"/>
        <v>12 - 15</v>
      </c>
      <c r="BC39" s="1" t="str">
        <f t="shared" si="7"/>
        <v>16 - 18</v>
      </c>
      <c r="BD39" s="1" t="str">
        <f t="shared" si="7"/>
        <v>19 - 28</v>
      </c>
      <c r="BE39" s="1" t="str">
        <f t="shared" si="7"/>
        <v/>
      </c>
      <c r="BF39" s="1">
        <f t="shared" si="7"/>
        <v>0</v>
      </c>
      <c r="BG39" s="1">
        <f t="shared" si="7"/>
        <v>0</v>
      </c>
      <c r="BH39" s="1">
        <f t="shared" si="7"/>
        <v>0</v>
      </c>
      <c r="BI39" s="1">
        <f t="shared" si="7"/>
        <v>0</v>
      </c>
      <c r="BJ39" s="1">
        <f t="shared" si="7"/>
        <v>0</v>
      </c>
    </row>
    <row r="40" spans="1:62" x14ac:dyDescent="0.2">
      <c r="A40" s="50"/>
      <c r="B40" s="50">
        <f t="shared" si="8"/>
        <v>10</v>
      </c>
      <c r="C40" s="48"/>
      <c r="D40" s="48"/>
      <c r="E40" s="48"/>
      <c r="F40" s="46">
        <v>10</v>
      </c>
      <c r="G40" s="49">
        <v>8</v>
      </c>
      <c r="H40" s="358"/>
      <c r="I40" s="69"/>
      <c r="J40" s="51"/>
      <c r="K40" s="50"/>
      <c r="L40" s="341">
        <f t="shared" si="9"/>
        <v>10</v>
      </c>
      <c r="M40" s="46" t="s">
        <v>373</v>
      </c>
      <c r="N40" s="274">
        <v>1</v>
      </c>
      <c r="O40" s="48" t="s">
        <v>374</v>
      </c>
      <c r="P40" s="274"/>
      <c r="Q40" s="51"/>
      <c r="R40" s="51"/>
      <c r="S40" s="51"/>
      <c r="T40" s="274">
        <v>1</v>
      </c>
      <c r="U40" s="50">
        <f t="shared" si="10"/>
        <v>1</v>
      </c>
      <c r="V40" s="51">
        <v>1</v>
      </c>
      <c r="W40" s="51">
        <f t="shared" si="4"/>
        <v>1</v>
      </c>
      <c r="X40" s="51">
        <v>1</v>
      </c>
      <c r="Y40" s="51">
        <f t="shared" si="5"/>
        <v>1</v>
      </c>
      <c r="Z40" s="1">
        <f t="shared" si="11"/>
        <v>1</v>
      </c>
      <c r="AA40" s="1">
        <f t="shared" si="12"/>
        <v>1</v>
      </c>
      <c r="AB40" s="382">
        <f t="shared" si="13"/>
        <v>0</v>
      </c>
      <c r="AC40" s="382">
        <f t="shared" si="13"/>
        <v>1</v>
      </c>
      <c r="AD40" s="1">
        <f t="shared" si="6"/>
        <v>1</v>
      </c>
      <c r="AJ40" s="1">
        <f t="shared" si="6"/>
        <v>1</v>
      </c>
      <c r="AK40" s="1">
        <f t="shared" si="6"/>
        <v>1</v>
      </c>
      <c r="AL40" s="1">
        <f t="shared" si="6"/>
        <v>1</v>
      </c>
      <c r="AQ40" s="1">
        <f t="shared" si="6"/>
        <v>1</v>
      </c>
      <c r="BA40" s="1" t="str">
        <f t="shared" si="14"/>
        <v>6 - 11</v>
      </c>
      <c r="BB40" s="1" t="str">
        <f t="shared" si="7"/>
        <v>12 - 15</v>
      </c>
      <c r="BC40" s="1" t="str">
        <f t="shared" si="7"/>
        <v>16 - 18</v>
      </c>
      <c r="BD40" s="1" t="str">
        <f t="shared" si="7"/>
        <v>19 - 28</v>
      </c>
      <c r="BE40" s="1" t="str">
        <f t="shared" si="7"/>
        <v/>
      </c>
      <c r="BF40" s="1">
        <f t="shared" si="7"/>
        <v>0</v>
      </c>
      <c r="BG40" s="1">
        <f t="shared" si="7"/>
        <v>0</v>
      </c>
      <c r="BH40" s="1">
        <f t="shared" si="7"/>
        <v>0</v>
      </c>
      <c r="BI40" s="1">
        <f t="shared" si="7"/>
        <v>0</v>
      </c>
      <c r="BJ40" s="1">
        <f t="shared" si="7"/>
        <v>0</v>
      </c>
    </row>
    <row r="41" spans="1:62" x14ac:dyDescent="0.2">
      <c r="A41" s="50"/>
      <c r="B41" s="50">
        <f t="shared" si="8"/>
        <v>11</v>
      </c>
      <c r="C41" s="48"/>
      <c r="D41" s="48"/>
      <c r="E41" s="48"/>
      <c r="F41" s="46">
        <v>11</v>
      </c>
      <c r="G41" s="49">
        <v>11</v>
      </c>
      <c r="H41" s="358"/>
      <c r="I41" s="69"/>
      <c r="J41" s="51"/>
      <c r="K41" s="50"/>
      <c r="L41" s="341">
        <f t="shared" si="9"/>
        <v>11</v>
      </c>
      <c r="M41" s="46" t="s">
        <v>373</v>
      </c>
      <c r="N41" s="274">
        <v>1</v>
      </c>
      <c r="O41" s="48" t="s">
        <v>375</v>
      </c>
      <c r="P41" s="274"/>
      <c r="Q41" s="51"/>
      <c r="R41" s="51"/>
      <c r="S41" s="51"/>
      <c r="T41" s="274">
        <v>1</v>
      </c>
      <c r="U41" s="50">
        <f t="shared" si="10"/>
        <v>1</v>
      </c>
      <c r="V41" s="51">
        <v>1</v>
      </c>
      <c r="W41" s="51">
        <f t="shared" si="4"/>
        <v>1</v>
      </c>
      <c r="X41" s="51">
        <v>1</v>
      </c>
      <c r="Y41" s="51">
        <f t="shared" si="5"/>
        <v>1</v>
      </c>
      <c r="Z41" s="1">
        <f t="shared" si="11"/>
        <v>1</v>
      </c>
      <c r="AA41" s="1">
        <f t="shared" si="12"/>
        <v>1</v>
      </c>
      <c r="AB41" s="382">
        <f t="shared" si="13"/>
        <v>0</v>
      </c>
      <c r="AC41" s="382">
        <f t="shared" si="13"/>
        <v>1</v>
      </c>
      <c r="AD41" s="1">
        <f t="shared" si="6"/>
        <v>1</v>
      </c>
      <c r="AJ41" s="1">
        <f t="shared" si="6"/>
        <v>1</v>
      </c>
      <c r="AK41" s="1">
        <f t="shared" si="6"/>
        <v>1</v>
      </c>
      <c r="AL41" s="1">
        <f t="shared" si="6"/>
        <v>1</v>
      </c>
      <c r="AQ41" s="1">
        <f t="shared" si="6"/>
        <v>1</v>
      </c>
      <c r="BA41" s="1" t="str">
        <f t="shared" si="14"/>
        <v>6 - 11</v>
      </c>
      <c r="BB41" s="1" t="str">
        <f t="shared" si="7"/>
        <v>12 - 15</v>
      </c>
      <c r="BC41" s="1" t="str">
        <f t="shared" si="7"/>
        <v>16 - 18</v>
      </c>
      <c r="BD41" s="1" t="str">
        <f t="shared" si="7"/>
        <v>19 - 28</v>
      </c>
      <c r="BE41" s="1" t="str">
        <f t="shared" si="7"/>
        <v/>
      </c>
      <c r="BF41" s="1">
        <f t="shared" si="7"/>
        <v>0</v>
      </c>
      <c r="BG41" s="1">
        <f t="shared" si="7"/>
        <v>0</v>
      </c>
      <c r="BH41" s="1">
        <f t="shared" si="7"/>
        <v>0</v>
      </c>
      <c r="BI41" s="1">
        <f t="shared" si="7"/>
        <v>0</v>
      </c>
      <c r="BJ41" s="1">
        <f t="shared" si="7"/>
        <v>0</v>
      </c>
    </row>
    <row r="42" spans="1:62" x14ac:dyDescent="0.2">
      <c r="A42" s="50"/>
      <c r="B42" s="50">
        <f t="shared" si="8"/>
        <v>12</v>
      </c>
      <c r="C42" s="48"/>
      <c r="D42" s="48"/>
      <c r="E42" s="48"/>
      <c r="F42" s="46">
        <v>12</v>
      </c>
      <c r="G42" s="49">
        <v>8</v>
      </c>
      <c r="H42" s="358"/>
      <c r="I42" s="69"/>
      <c r="J42" s="51"/>
      <c r="K42" s="50"/>
      <c r="L42" s="341">
        <f t="shared" si="9"/>
        <v>12</v>
      </c>
      <c r="M42" s="46" t="s">
        <v>376</v>
      </c>
      <c r="N42" s="274">
        <v>1</v>
      </c>
      <c r="O42" s="48" t="s">
        <v>368</v>
      </c>
      <c r="P42" s="274"/>
      <c r="Q42" s="51"/>
      <c r="R42" s="51"/>
      <c r="S42" s="51"/>
      <c r="T42" s="274">
        <v>1</v>
      </c>
      <c r="U42" s="50">
        <f t="shared" si="10"/>
        <v>1</v>
      </c>
      <c r="V42" s="51">
        <v>1</v>
      </c>
      <c r="W42" s="51">
        <f t="shared" si="4"/>
        <v>1</v>
      </c>
      <c r="X42" s="51">
        <v>1</v>
      </c>
      <c r="Y42" s="51">
        <f t="shared" si="5"/>
        <v>1</v>
      </c>
      <c r="Z42" s="1">
        <f t="shared" si="11"/>
        <v>1</v>
      </c>
      <c r="AA42" s="1">
        <f t="shared" si="12"/>
        <v>1</v>
      </c>
      <c r="AB42" s="382">
        <f t="shared" si="13"/>
        <v>0</v>
      </c>
      <c r="AC42" s="382">
        <f t="shared" si="13"/>
        <v>1</v>
      </c>
      <c r="AD42" s="1">
        <f t="shared" si="6"/>
        <v>1</v>
      </c>
      <c r="AJ42" s="1">
        <f t="shared" si="6"/>
        <v>1</v>
      </c>
      <c r="AK42" s="1">
        <f t="shared" si="6"/>
        <v>1</v>
      </c>
      <c r="AL42" s="1">
        <f t="shared" si="6"/>
        <v>1</v>
      </c>
      <c r="AQ42" s="1">
        <f t="shared" si="6"/>
        <v>1</v>
      </c>
      <c r="BA42" s="1" t="str">
        <f t="shared" si="14"/>
        <v>6 - 11</v>
      </c>
      <c r="BB42" s="1" t="str">
        <f t="shared" si="7"/>
        <v>12 - 15</v>
      </c>
      <c r="BC42" s="1" t="str">
        <f t="shared" si="7"/>
        <v>16 - 18</v>
      </c>
      <c r="BD42" s="1" t="str">
        <f t="shared" si="7"/>
        <v>19 - 28</v>
      </c>
      <c r="BE42" s="1" t="str">
        <f t="shared" si="7"/>
        <v/>
      </c>
      <c r="BF42" s="1">
        <f t="shared" si="7"/>
        <v>0</v>
      </c>
      <c r="BG42" s="1">
        <f t="shared" si="7"/>
        <v>0</v>
      </c>
      <c r="BH42" s="1">
        <f t="shared" si="7"/>
        <v>0</v>
      </c>
      <c r="BI42" s="1">
        <f t="shared" si="7"/>
        <v>0</v>
      </c>
      <c r="BJ42" s="1">
        <f t="shared" si="7"/>
        <v>0</v>
      </c>
    </row>
    <row r="43" spans="1:62" x14ac:dyDescent="0.2">
      <c r="A43" s="50"/>
      <c r="B43" s="50">
        <f t="shared" si="8"/>
        <v>13</v>
      </c>
      <c r="C43" s="48"/>
      <c r="D43" s="48"/>
      <c r="E43" s="48"/>
      <c r="F43" s="46">
        <v>13</v>
      </c>
      <c r="G43" s="49">
        <v>11</v>
      </c>
      <c r="H43" s="358"/>
      <c r="I43" s="69"/>
      <c r="J43" s="51"/>
      <c r="K43" s="50"/>
      <c r="L43" s="341">
        <f t="shared" si="9"/>
        <v>13</v>
      </c>
      <c r="M43" s="46" t="s">
        <v>377</v>
      </c>
      <c r="N43" s="274">
        <v>1</v>
      </c>
      <c r="O43" s="48" t="s">
        <v>368</v>
      </c>
      <c r="P43" s="274"/>
      <c r="Q43" s="51"/>
      <c r="R43" s="51"/>
      <c r="S43" s="51"/>
      <c r="T43" s="274">
        <v>1</v>
      </c>
      <c r="U43" s="50">
        <f t="shared" si="10"/>
        <v>1</v>
      </c>
      <c r="V43" s="51">
        <v>1</v>
      </c>
      <c r="W43" s="51">
        <f t="shared" si="4"/>
        <v>1</v>
      </c>
      <c r="X43" s="51">
        <v>1</v>
      </c>
      <c r="Y43" s="51">
        <f t="shared" si="5"/>
        <v>1</v>
      </c>
      <c r="Z43" s="1">
        <f t="shared" si="11"/>
        <v>1</v>
      </c>
      <c r="AA43" s="1">
        <f t="shared" si="12"/>
        <v>1</v>
      </c>
      <c r="AB43" s="382">
        <f t="shared" si="13"/>
        <v>0</v>
      </c>
      <c r="AC43" s="382">
        <f t="shared" si="13"/>
        <v>1</v>
      </c>
      <c r="AD43" s="1">
        <f t="shared" si="6"/>
        <v>1</v>
      </c>
      <c r="AJ43" s="1">
        <f t="shared" si="6"/>
        <v>1</v>
      </c>
      <c r="AK43" s="1">
        <f t="shared" si="6"/>
        <v>1</v>
      </c>
      <c r="AL43" s="1">
        <f t="shared" si="6"/>
        <v>1</v>
      </c>
      <c r="AQ43" s="1">
        <f t="shared" si="6"/>
        <v>1</v>
      </c>
      <c r="BA43" s="1" t="str">
        <f t="shared" si="14"/>
        <v>6 - 11</v>
      </c>
      <c r="BB43" s="1" t="str">
        <f t="shared" si="7"/>
        <v>12 - 15</v>
      </c>
      <c r="BC43" s="1" t="str">
        <f t="shared" si="7"/>
        <v>16 - 18</v>
      </c>
      <c r="BD43" s="1" t="str">
        <f t="shared" si="7"/>
        <v>19 - 28</v>
      </c>
      <c r="BE43" s="1" t="str">
        <f t="shared" si="7"/>
        <v/>
      </c>
      <c r="BF43" s="1">
        <f t="shared" si="7"/>
        <v>0</v>
      </c>
      <c r="BG43" s="1">
        <f t="shared" si="7"/>
        <v>0</v>
      </c>
      <c r="BH43" s="1">
        <f t="shared" si="7"/>
        <v>0</v>
      </c>
      <c r="BI43" s="1">
        <f t="shared" si="7"/>
        <v>0</v>
      </c>
      <c r="BJ43" s="1">
        <f t="shared" si="7"/>
        <v>0</v>
      </c>
    </row>
    <row r="44" spans="1:62" x14ac:dyDescent="0.2">
      <c r="A44" s="50"/>
      <c r="B44" s="50">
        <f t="shared" si="8"/>
        <v>14</v>
      </c>
      <c r="C44" s="48"/>
      <c r="D44" s="48"/>
      <c r="E44" s="48"/>
      <c r="F44" s="46">
        <v>14</v>
      </c>
      <c r="G44" s="49">
        <v>6</v>
      </c>
      <c r="H44" s="358"/>
      <c r="I44" s="69"/>
      <c r="J44" s="51"/>
      <c r="K44" s="50"/>
      <c r="L44" s="341">
        <f t="shared" si="9"/>
        <v>14</v>
      </c>
      <c r="M44" s="46" t="s">
        <v>378</v>
      </c>
      <c r="N44" s="274">
        <v>1</v>
      </c>
      <c r="O44" s="48" t="s">
        <v>368</v>
      </c>
      <c r="P44" s="274"/>
      <c r="Q44" s="51"/>
      <c r="R44" s="51"/>
      <c r="S44" s="51"/>
      <c r="T44" s="274">
        <v>1</v>
      </c>
      <c r="U44" s="50">
        <f t="shared" si="10"/>
        <v>1</v>
      </c>
      <c r="V44" s="51">
        <v>1</v>
      </c>
      <c r="W44" s="51">
        <f t="shared" si="4"/>
        <v>1</v>
      </c>
      <c r="X44" s="51">
        <v>1</v>
      </c>
      <c r="Y44" s="51">
        <f t="shared" si="5"/>
        <v>1</v>
      </c>
      <c r="Z44" s="1">
        <f t="shared" si="11"/>
        <v>1</v>
      </c>
      <c r="AA44" s="1">
        <f t="shared" si="12"/>
        <v>1</v>
      </c>
      <c r="AB44" s="382">
        <f t="shared" si="13"/>
        <v>0</v>
      </c>
      <c r="AC44" s="382">
        <f t="shared" si="13"/>
        <v>1</v>
      </c>
      <c r="AD44" s="1">
        <f t="shared" si="6"/>
        <v>1</v>
      </c>
      <c r="AJ44" s="1">
        <f t="shared" si="6"/>
        <v>1</v>
      </c>
      <c r="AK44" s="1">
        <f t="shared" si="6"/>
        <v>1</v>
      </c>
      <c r="AL44" s="1">
        <f t="shared" si="6"/>
        <v>1</v>
      </c>
      <c r="AQ44" s="1">
        <f t="shared" si="6"/>
        <v>1</v>
      </c>
      <c r="BA44" s="1" t="str">
        <f t="shared" si="14"/>
        <v>6 - 11</v>
      </c>
      <c r="BB44" s="1" t="str">
        <f t="shared" si="7"/>
        <v>12 - 15</v>
      </c>
      <c r="BC44" s="1" t="str">
        <f t="shared" si="7"/>
        <v>16 - 18</v>
      </c>
      <c r="BD44" s="1" t="str">
        <f t="shared" si="7"/>
        <v>19 - 28</v>
      </c>
      <c r="BE44" s="1" t="str">
        <f t="shared" si="7"/>
        <v/>
      </c>
      <c r="BF44" s="1">
        <f t="shared" si="7"/>
        <v>0</v>
      </c>
      <c r="BG44" s="1">
        <f t="shared" si="7"/>
        <v>0</v>
      </c>
      <c r="BH44" s="1">
        <f t="shared" si="7"/>
        <v>0</v>
      </c>
      <c r="BI44" s="1">
        <f t="shared" si="7"/>
        <v>0</v>
      </c>
      <c r="BJ44" s="1">
        <f t="shared" si="7"/>
        <v>0</v>
      </c>
    </row>
    <row r="45" spans="1:62" x14ac:dyDescent="0.2">
      <c r="A45" s="50"/>
      <c r="B45" s="50">
        <f t="shared" si="8"/>
        <v>15</v>
      </c>
      <c r="C45" s="48"/>
      <c r="D45" s="48"/>
      <c r="E45" s="48"/>
      <c r="F45" s="46">
        <v>15</v>
      </c>
      <c r="G45" s="49">
        <v>10</v>
      </c>
      <c r="H45" s="358"/>
      <c r="I45" s="69"/>
      <c r="J45" s="51"/>
      <c r="K45" s="50"/>
      <c r="L45" s="341">
        <f t="shared" si="9"/>
        <v>15</v>
      </c>
      <c r="M45" s="46" t="s">
        <v>379</v>
      </c>
      <c r="N45" s="274">
        <v>1</v>
      </c>
      <c r="O45" s="48" t="s">
        <v>368</v>
      </c>
      <c r="P45" s="274"/>
      <c r="Q45" s="51"/>
      <c r="R45" s="51"/>
      <c r="S45" s="51"/>
      <c r="T45" s="274">
        <v>1</v>
      </c>
      <c r="U45" s="50">
        <f t="shared" si="10"/>
        <v>1</v>
      </c>
      <c r="V45" s="51">
        <v>1</v>
      </c>
      <c r="W45" s="51">
        <f t="shared" si="4"/>
        <v>1</v>
      </c>
      <c r="X45" s="51">
        <v>1</v>
      </c>
      <c r="Y45" s="51">
        <f t="shared" si="5"/>
        <v>1</v>
      </c>
      <c r="Z45" s="1">
        <f t="shared" si="11"/>
        <v>1</v>
      </c>
      <c r="AA45" s="1">
        <f t="shared" si="12"/>
        <v>1</v>
      </c>
      <c r="AB45" s="382">
        <f t="shared" si="13"/>
        <v>0</v>
      </c>
      <c r="AC45" s="382">
        <f t="shared" si="13"/>
        <v>1</v>
      </c>
      <c r="AD45" s="1">
        <f t="shared" si="6"/>
        <v>1</v>
      </c>
      <c r="AJ45" s="1">
        <f t="shared" si="6"/>
        <v>1</v>
      </c>
      <c r="AK45" s="1">
        <f t="shared" si="6"/>
        <v>1</v>
      </c>
      <c r="AL45" s="1">
        <f t="shared" si="6"/>
        <v>1</v>
      </c>
      <c r="AQ45" s="1">
        <f t="shared" si="6"/>
        <v>1</v>
      </c>
      <c r="BA45" s="1" t="str">
        <f t="shared" si="14"/>
        <v>6 - 11</v>
      </c>
      <c r="BB45" s="1" t="str">
        <f t="shared" si="7"/>
        <v>12 - 15</v>
      </c>
      <c r="BC45" s="1" t="str">
        <f t="shared" si="7"/>
        <v>16 - 18</v>
      </c>
      <c r="BD45" s="1" t="str">
        <f t="shared" si="7"/>
        <v>19 - 28</v>
      </c>
      <c r="BE45" s="1" t="str">
        <f t="shared" si="7"/>
        <v/>
      </c>
      <c r="BF45" s="1">
        <f t="shared" si="7"/>
        <v>0</v>
      </c>
      <c r="BG45" s="1">
        <f t="shared" si="7"/>
        <v>0</v>
      </c>
      <c r="BH45" s="1">
        <f t="shared" si="7"/>
        <v>0</v>
      </c>
      <c r="BI45" s="1">
        <f t="shared" si="7"/>
        <v>0</v>
      </c>
      <c r="BJ45" s="1">
        <f t="shared" si="7"/>
        <v>0</v>
      </c>
    </row>
    <row r="46" spans="1:62" x14ac:dyDescent="0.2">
      <c r="A46" s="50"/>
      <c r="B46" s="50">
        <f t="shared" si="8"/>
        <v>16</v>
      </c>
      <c r="C46" s="48"/>
      <c r="D46" s="48"/>
      <c r="E46" s="48"/>
      <c r="F46" s="46">
        <v>16</v>
      </c>
      <c r="G46" s="49">
        <v>9</v>
      </c>
      <c r="H46" s="358"/>
      <c r="I46" s="69"/>
      <c r="J46" s="51"/>
      <c r="K46" s="50"/>
      <c r="L46" s="341">
        <f t="shared" si="9"/>
        <v>16</v>
      </c>
      <c r="M46" s="46" t="s">
        <v>380</v>
      </c>
      <c r="N46" s="274">
        <v>1</v>
      </c>
      <c r="O46" s="48" t="s">
        <v>368</v>
      </c>
      <c r="P46" s="274"/>
      <c r="Q46" s="51"/>
      <c r="R46" s="51"/>
      <c r="S46" s="51"/>
      <c r="T46" s="274">
        <v>0</v>
      </c>
      <c r="U46" s="50">
        <f t="shared" si="10"/>
        <v>1</v>
      </c>
      <c r="V46" s="51">
        <v>1</v>
      </c>
      <c r="W46" s="51">
        <f t="shared" si="4"/>
        <v>1</v>
      </c>
      <c r="X46" s="51">
        <v>1</v>
      </c>
      <c r="Y46" s="51">
        <f t="shared" si="5"/>
        <v>1</v>
      </c>
      <c r="Z46" s="1">
        <f t="shared" si="11"/>
        <v>1</v>
      </c>
      <c r="AA46" s="1">
        <f t="shared" si="12"/>
        <v>1</v>
      </c>
      <c r="AB46" s="382">
        <f t="shared" si="13"/>
        <v>0</v>
      </c>
      <c r="AC46" s="382">
        <f t="shared" si="13"/>
        <v>1</v>
      </c>
      <c r="AD46" s="1">
        <f t="shared" si="6"/>
        <v>1</v>
      </c>
      <c r="AJ46" s="1">
        <f t="shared" si="6"/>
        <v>1</v>
      </c>
      <c r="AK46" s="1">
        <f t="shared" si="6"/>
        <v>1</v>
      </c>
      <c r="AL46" s="1">
        <f t="shared" si="6"/>
        <v>1</v>
      </c>
      <c r="AQ46" s="1">
        <f t="shared" si="6"/>
        <v>1</v>
      </c>
      <c r="BA46" s="1" t="str">
        <f t="shared" si="14"/>
        <v>6 - 11</v>
      </c>
      <c r="BB46" s="1" t="str">
        <f t="shared" si="7"/>
        <v>12 - 15</v>
      </c>
      <c r="BC46" s="1" t="str">
        <f t="shared" si="7"/>
        <v>16 - 18</v>
      </c>
      <c r="BD46" s="1" t="str">
        <f t="shared" si="7"/>
        <v>19 - 28</v>
      </c>
      <c r="BE46" s="1" t="str">
        <f t="shared" si="7"/>
        <v/>
      </c>
      <c r="BF46" s="1">
        <f t="shared" si="7"/>
        <v>0</v>
      </c>
      <c r="BG46" s="1">
        <f t="shared" si="7"/>
        <v>0</v>
      </c>
      <c r="BH46" s="1">
        <f t="shared" si="7"/>
        <v>0</v>
      </c>
      <c r="BI46" s="1">
        <f t="shared" si="7"/>
        <v>0</v>
      </c>
      <c r="BJ46" s="1">
        <f t="shared" si="7"/>
        <v>0</v>
      </c>
    </row>
    <row r="47" spans="1:62" x14ac:dyDescent="0.2">
      <c r="A47" s="50"/>
      <c r="B47" s="50">
        <f t="shared" si="8"/>
        <v>17</v>
      </c>
      <c r="C47" s="48"/>
      <c r="D47" s="48"/>
      <c r="E47" s="48"/>
      <c r="F47" s="46">
        <v>17</v>
      </c>
      <c r="G47" s="49">
        <v>11</v>
      </c>
      <c r="H47" s="358"/>
      <c r="I47" s="69"/>
      <c r="J47" s="51"/>
      <c r="K47" s="50"/>
      <c r="L47" s="341">
        <f t="shared" si="9"/>
        <v>17</v>
      </c>
      <c r="M47" s="46" t="s">
        <v>380</v>
      </c>
      <c r="N47" s="274">
        <v>1</v>
      </c>
      <c r="O47" s="48" t="s">
        <v>374</v>
      </c>
      <c r="P47" s="274"/>
      <c r="Q47" s="51"/>
      <c r="R47" s="51"/>
      <c r="S47" s="51"/>
      <c r="T47" s="274">
        <v>0</v>
      </c>
      <c r="U47" s="50">
        <f t="shared" si="10"/>
        <v>1</v>
      </c>
      <c r="V47" s="51">
        <v>1</v>
      </c>
      <c r="W47" s="51">
        <f t="shared" si="4"/>
        <v>1</v>
      </c>
      <c r="X47" s="51">
        <v>1</v>
      </c>
      <c r="Y47" s="51">
        <f t="shared" si="5"/>
        <v>1</v>
      </c>
      <c r="Z47" s="1">
        <f t="shared" si="11"/>
        <v>1</v>
      </c>
      <c r="AA47" s="1">
        <f t="shared" si="12"/>
        <v>1</v>
      </c>
      <c r="AB47" s="382">
        <f t="shared" si="13"/>
        <v>0</v>
      </c>
      <c r="AC47" s="382">
        <f t="shared" si="13"/>
        <v>1</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1</v>
      </c>
      <c r="AJ47" s="1">
        <f t="shared" si="15"/>
        <v>1</v>
      </c>
      <c r="AK47" s="1">
        <f t="shared" si="15"/>
        <v>1</v>
      </c>
      <c r="AL47" s="1">
        <f t="shared" si="15"/>
        <v>1</v>
      </c>
      <c r="AQ47" s="1">
        <f t="shared" si="15"/>
        <v>1</v>
      </c>
      <c r="BA47" s="1" t="str">
        <f t="shared" si="14"/>
        <v>6 - 11</v>
      </c>
      <c r="BB47" s="1" t="str">
        <f t="shared" si="14"/>
        <v>12 - 15</v>
      </c>
      <c r="BC47" s="1" t="str">
        <f t="shared" si="14"/>
        <v>16 - 18</v>
      </c>
      <c r="BD47" s="1" t="str">
        <f t="shared" si="14"/>
        <v>19 - 28</v>
      </c>
      <c r="BE47" s="1" t="str">
        <f t="shared" si="14"/>
        <v/>
      </c>
      <c r="BF47" s="1">
        <f t="shared" si="14"/>
        <v>0</v>
      </c>
      <c r="BG47" s="1">
        <f t="shared" si="14"/>
        <v>0</v>
      </c>
      <c r="BH47" s="1">
        <f t="shared" si="14"/>
        <v>0</v>
      </c>
      <c r="BI47" s="1">
        <f t="shared" si="14"/>
        <v>0</v>
      </c>
      <c r="BJ47" s="1">
        <f t="shared" si="14"/>
        <v>0</v>
      </c>
    </row>
    <row r="48" spans="1:62" x14ac:dyDescent="0.2">
      <c r="A48" s="50"/>
      <c r="B48" s="50">
        <f t="shared" si="8"/>
        <v>18</v>
      </c>
      <c r="C48" s="48"/>
      <c r="D48" s="48"/>
      <c r="E48" s="48"/>
      <c r="F48" s="46">
        <v>18</v>
      </c>
      <c r="G48" s="49">
        <v>8</v>
      </c>
      <c r="H48" s="358"/>
      <c r="I48" s="69"/>
      <c r="J48" s="51"/>
      <c r="K48" s="50"/>
      <c r="L48" s="341">
        <f t="shared" si="9"/>
        <v>18</v>
      </c>
      <c r="M48" s="46" t="s">
        <v>380</v>
      </c>
      <c r="N48" s="274">
        <v>1</v>
      </c>
      <c r="O48" s="48" t="s">
        <v>375</v>
      </c>
      <c r="P48" s="274"/>
      <c r="Q48" s="51"/>
      <c r="R48" s="51"/>
      <c r="S48" s="51"/>
      <c r="T48" s="274">
        <v>0</v>
      </c>
      <c r="U48" s="50">
        <f t="shared" si="10"/>
        <v>1</v>
      </c>
      <c r="V48" s="51">
        <v>1</v>
      </c>
      <c r="W48" s="51">
        <f t="shared" si="4"/>
        <v>1</v>
      </c>
      <c r="X48" s="51">
        <v>1</v>
      </c>
      <c r="Y48" s="51">
        <f t="shared" si="5"/>
        <v>1</v>
      </c>
      <c r="Z48" s="1">
        <f t="shared" si="11"/>
        <v>1</v>
      </c>
      <c r="AA48" s="1">
        <f t="shared" si="12"/>
        <v>1</v>
      </c>
      <c r="AB48" s="382">
        <f t="shared" si="13"/>
        <v>0</v>
      </c>
      <c r="AC48" s="382">
        <f t="shared" si="13"/>
        <v>1</v>
      </c>
      <c r="AD48" s="1">
        <f t="shared" si="15"/>
        <v>1</v>
      </c>
      <c r="AJ48" s="1">
        <f t="shared" si="15"/>
        <v>1</v>
      </c>
      <c r="AK48" s="1">
        <f t="shared" si="15"/>
        <v>1</v>
      </c>
      <c r="AL48" s="1">
        <f t="shared" si="15"/>
        <v>1</v>
      </c>
      <c r="AQ48" s="1">
        <f t="shared" si="15"/>
        <v>1</v>
      </c>
      <c r="BA48" s="1" t="str">
        <f t="shared" si="14"/>
        <v>6 - 11</v>
      </c>
      <c r="BB48" s="1" t="str">
        <f t="shared" si="14"/>
        <v>12 - 15</v>
      </c>
      <c r="BC48" s="1" t="str">
        <f t="shared" si="14"/>
        <v>16 - 18</v>
      </c>
      <c r="BD48" s="1" t="str">
        <f t="shared" si="14"/>
        <v>19 - 28</v>
      </c>
      <c r="BE48" s="1" t="str">
        <f t="shared" si="14"/>
        <v/>
      </c>
      <c r="BF48" s="1">
        <f t="shared" si="14"/>
        <v>0</v>
      </c>
      <c r="BG48" s="1">
        <f t="shared" si="14"/>
        <v>0</v>
      </c>
      <c r="BH48" s="1">
        <f t="shared" si="14"/>
        <v>0</v>
      </c>
      <c r="BI48" s="1">
        <f t="shared" si="14"/>
        <v>0</v>
      </c>
      <c r="BJ48" s="1">
        <f t="shared" si="14"/>
        <v>0</v>
      </c>
    </row>
    <row r="49" spans="1:62" x14ac:dyDescent="0.2">
      <c r="A49" s="50"/>
      <c r="B49" s="50">
        <f t="shared" si="8"/>
        <v>19</v>
      </c>
      <c r="C49" s="48"/>
      <c r="D49" s="48"/>
      <c r="E49" s="48"/>
      <c r="F49" s="46">
        <v>19</v>
      </c>
      <c r="G49" s="49">
        <v>11</v>
      </c>
      <c r="H49" s="358"/>
      <c r="I49" s="69"/>
      <c r="J49" s="51"/>
      <c r="K49" s="50"/>
      <c r="L49" s="341">
        <f t="shared" si="9"/>
        <v>19</v>
      </c>
      <c r="M49" s="46" t="s">
        <v>381</v>
      </c>
      <c r="N49" s="274">
        <v>1</v>
      </c>
      <c r="O49" s="48" t="s">
        <v>374</v>
      </c>
      <c r="P49" s="274"/>
      <c r="Q49" s="51"/>
      <c r="R49" s="51"/>
      <c r="S49" s="51"/>
      <c r="T49" s="274">
        <v>1</v>
      </c>
      <c r="U49" s="50">
        <f t="shared" si="10"/>
        <v>1</v>
      </c>
      <c r="V49" s="51">
        <v>1</v>
      </c>
      <c r="W49" s="51">
        <f t="shared" si="4"/>
        <v>1</v>
      </c>
      <c r="X49" s="51">
        <v>1</v>
      </c>
      <c r="Y49" s="51">
        <f t="shared" si="5"/>
        <v>1</v>
      </c>
      <c r="Z49" s="1">
        <f t="shared" si="11"/>
        <v>1</v>
      </c>
      <c r="AA49" s="1">
        <f t="shared" si="12"/>
        <v>1</v>
      </c>
      <c r="AB49" s="382">
        <f t="shared" si="13"/>
        <v>0</v>
      </c>
      <c r="AC49" s="382">
        <f t="shared" si="13"/>
        <v>1</v>
      </c>
      <c r="AD49" s="1">
        <f t="shared" si="15"/>
        <v>1</v>
      </c>
      <c r="AJ49" s="1">
        <f t="shared" si="15"/>
        <v>1</v>
      </c>
      <c r="AK49" s="1">
        <f t="shared" si="15"/>
        <v>1</v>
      </c>
      <c r="AL49" s="1">
        <f t="shared" si="15"/>
        <v>1</v>
      </c>
      <c r="AQ49" s="1">
        <f t="shared" si="15"/>
        <v>1</v>
      </c>
      <c r="BA49" s="1" t="str">
        <f t="shared" si="14"/>
        <v>6 - 11</v>
      </c>
      <c r="BB49" s="1" t="str">
        <f t="shared" si="14"/>
        <v>12 - 15</v>
      </c>
      <c r="BC49" s="1" t="str">
        <f t="shared" si="14"/>
        <v>16 - 18</v>
      </c>
      <c r="BD49" s="1" t="str">
        <f t="shared" si="14"/>
        <v>19 - 28</v>
      </c>
      <c r="BE49" s="1" t="str">
        <f t="shared" si="14"/>
        <v/>
      </c>
      <c r="BF49" s="1">
        <f t="shared" si="14"/>
        <v>0</v>
      </c>
      <c r="BG49" s="1">
        <f t="shared" si="14"/>
        <v>0</v>
      </c>
      <c r="BH49" s="1">
        <f t="shared" si="14"/>
        <v>0</v>
      </c>
      <c r="BI49" s="1">
        <f t="shared" si="14"/>
        <v>0</v>
      </c>
      <c r="BJ49" s="1">
        <f t="shared" si="14"/>
        <v>0</v>
      </c>
    </row>
    <row r="50" spans="1:62" x14ac:dyDescent="0.2">
      <c r="A50" s="50"/>
      <c r="B50" s="50">
        <f t="shared" si="8"/>
        <v>20</v>
      </c>
      <c r="C50" s="48"/>
      <c r="D50" s="48"/>
      <c r="E50" s="48"/>
      <c r="F50" s="46">
        <v>20</v>
      </c>
      <c r="G50" s="49">
        <v>10</v>
      </c>
      <c r="H50" s="358"/>
      <c r="I50" s="69"/>
      <c r="J50" s="51"/>
      <c r="K50" s="50"/>
      <c r="L50" s="341">
        <f t="shared" si="9"/>
        <v>20</v>
      </c>
      <c r="M50" s="46" t="s">
        <v>381</v>
      </c>
      <c r="N50" s="274">
        <v>1</v>
      </c>
      <c r="O50" s="48" t="s">
        <v>375</v>
      </c>
      <c r="P50" s="274"/>
      <c r="Q50" s="51"/>
      <c r="R50" s="51"/>
      <c r="S50" s="51"/>
      <c r="T50" s="274">
        <v>1</v>
      </c>
      <c r="U50" s="50">
        <f t="shared" si="10"/>
        <v>1</v>
      </c>
      <c r="V50" s="51">
        <v>1</v>
      </c>
      <c r="W50" s="51">
        <f t="shared" si="4"/>
        <v>1</v>
      </c>
      <c r="X50" s="51">
        <v>1</v>
      </c>
      <c r="Y50" s="51">
        <f t="shared" si="5"/>
        <v>1</v>
      </c>
      <c r="Z50" s="1">
        <f t="shared" si="11"/>
        <v>1</v>
      </c>
      <c r="AA50" s="1">
        <f t="shared" si="12"/>
        <v>1</v>
      </c>
      <c r="AB50" s="382">
        <f t="shared" si="13"/>
        <v>0</v>
      </c>
      <c r="AC50" s="382">
        <f t="shared" si="13"/>
        <v>1</v>
      </c>
      <c r="AD50" s="1">
        <f t="shared" si="15"/>
        <v>1</v>
      </c>
      <c r="AJ50" s="1">
        <f t="shared" si="15"/>
        <v>1</v>
      </c>
      <c r="AK50" s="1">
        <f t="shared" si="15"/>
        <v>1</v>
      </c>
      <c r="AL50" s="1">
        <f t="shared" si="15"/>
        <v>1</v>
      </c>
      <c r="AQ50" s="1">
        <f t="shared" si="15"/>
        <v>1</v>
      </c>
      <c r="BA50" s="1" t="str">
        <f t="shared" si="14"/>
        <v>6 - 11</v>
      </c>
      <c r="BB50" s="1" t="str">
        <f t="shared" si="14"/>
        <v>12 - 15</v>
      </c>
      <c r="BC50" s="1" t="str">
        <f t="shared" si="14"/>
        <v>16 - 18</v>
      </c>
      <c r="BD50" s="1" t="str">
        <f t="shared" si="14"/>
        <v>19 - 28</v>
      </c>
      <c r="BE50" s="1" t="str">
        <f t="shared" si="14"/>
        <v/>
      </c>
      <c r="BF50" s="1">
        <f t="shared" si="14"/>
        <v>0</v>
      </c>
      <c r="BG50" s="1">
        <f t="shared" si="14"/>
        <v>0</v>
      </c>
      <c r="BH50" s="1">
        <f t="shared" si="14"/>
        <v>0</v>
      </c>
      <c r="BI50" s="1">
        <f t="shared" si="14"/>
        <v>0</v>
      </c>
      <c r="BJ50" s="1">
        <f t="shared" si="14"/>
        <v>0</v>
      </c>
    </row>
    <row r="51" spans="1:62" x14ac:dyDescent="0.2">
      <c r="A51" s="50"/>
      <c r="B51" s="50">
        <f t="shared" si="8"/>
        <v>21</v>
      </c>
      <c r="C51" s="48"/>
      <c r="D51" s="48"/>
      <c r="E51" s="48"/>
      <c r="F51" s="46">
        <v>21</v>
      </c>
      <c r="G51" s="49">
        <v>7</v>
      </c>
      <c r="H51" s="358"/>
      <c r="I51" s="69"/>
      <c r="J51" s="51"/>
      <c r="K51" s="50"/>
      <c r="L51" s="341">
        <f t="shared" si="9"/>
        <v>21</v>
      </c>
      <c r="M51" s="46" t="s">
        <v>382</v>
      </c>
      <c r="N51" s="274">
        <v>1</v>
      </c>
      <c r="O51" s="48" t="s">
        <v>374</v>
      </c>
      <c r="P51" s="274"/>
      <c r="Q51" s="51"/>
      <c r="R51" s="51"/>
      <c r="S51" s="51"/>
      <c r="T51" s="274">
        <v>1</v>
      </c>
      <c r="U51" s="50">
        <f t="shared" si="10"/>
        <v>1</v>
      </c>
      <c r="V51" s="51">
        <v>1</v>
      </c>
      <c r="W51" s="51">
        <f t="shared" si="4"/>
        <v>1</v>
      </c>
      <c r="X51" s="51">
        <v>1</v>
      </c>
      <c r="Y51" s="51">
        <f t="shared" si="5"/>
        <v>1</v>
      </c>
      <c r="Z51" s="1">
        <f t="shared" si="11"/>
        <v>1</v>
      </c>
      <c r="AA51" s="1">
        <f t="shared" si="12"/>
        <v>1</v>
      </c>
      <c r="AB51" s="382">
        <f t="shared" si="13"/>
        <v>0</v>
      </c>
      <c r="AC51" s="382">
        <f t="shared" si="13"/>
        <v>1</v>
      </c>
      <c r="AD51" s="1">
        <f t="shared" si="15"/>
        <v>1</v>
      </c>
      <c r="AJ51" s="1">
        <f t="shared" si="15"/>
        <v>1</v>
      </c>
      <c r="AK51" s="1">
        <f t="shared" si="15"/>
        <v>1</v>
      </c>
      <c r="AL51" s="1">
        <f t="shared" si="15"/>
        <v>1</v>
      </c>
      <c r="AQ51" s="1">
        <f t="shared" si="15"/>
        <v>1</v>
      </c>
      <c r="BA51" s="1" t="str">
        <f t="shared" si="14"/>
        <v>6 - 11</v>
      </c>
      <c r="BB51" s="1" t="str">
        <f t="shared" si="14"/>
        <v>12 - 15</v>
      </c>
      <c r="BC51" s="1" t="str">
        <f t="shared" si="14"/>
        <v>16 - 18</v>
      </c>
      <c r="BD51" s="1" t="str">
        <f t="shared" si="14"/>
        <v>19 - 28</v>
      </c>
      <c r="BE51" s="1" t="str">
        <f t="shared" si="14"/>
        <v/>
      </c>
      <c r="BF51" s="1">
        <f t="shared" si="14"/>
        <v>0</v>
      </c>
      <c r="BG51" s="1">
        <f t="shared" si="14"/>
        <v>0</v>
      </c>
      <c r="BH51" s="1">
        <f t="shared" si="14"/>
        <v>0</v>
      </c>
      <c r="BI51" s="1">
        <f t="shared" si="14"/>
        <v>0</v>
      </c>
      <c r="BJ51" s="1">
        <f t="shared" si="14"/>
        <v>0</v>
      </c>
    </row>
    <row r="52" spans="1:62" x14ac:dyDescent="0.2">
      <c r="A52" s="50"/>
      <c r="B52" s="50">
        <f t="shared" si="8"/>
        <v>22</v>
      </c>
      <c r="C52" s="48"/>
      <c r="D52" s="48"/>
      <c r="E52" s="48"/>
      <c r="F52" s="46">
        <v>22</v>
      </c>
      <c r="G52" s="49">
        <v>8</v>
      </c>
      <c r="H52" s="358"/>
      <c r="I52" s="69"/>
      <c r="J52" s="51"/>
      <c r="K52" s="50"/>
      <c r="L52" s="341">
        <f t="shared" si="9"/>
        <v>22</v>
      </c>
      <c r="M52" s="46" t="s">
        <v>383</v>
      </c>
      <c r="N52" s="274">
        <v>1</v>
      </c>
      <c r="O52" s="48" t="s">
        <v>374</v>
      </c>
      <c r="P52" s="274"/>
      <c r="Q52" s="51"/>
      <c r="R52" s="51"/>
      <c r="S52" s="51"/>
      <c r="T52" s="274">
        <v>1</v>
      </c>
      <c r="U52" s="50">
        <f t="shared" si="10"/>
        <v>1</v>
      </c>
      <c r="V52" s="51">
        <v>1</v>
      </c>
      <c r="W52" s="51">
        <f t="shared" si="4"/>
        <v>1</v>
      </c>
      <c r="X52" s="51">
        <v>1</v>
      </c>
      <c r="Y52" s="51">
        <f t="shared" si="5"/>
        <v>1</v>
      </c>
      <c r="Z52" s="1">
        <f t="shared" si="11"/>
        <v>1</v>
      </c>
      <c r="AA52" s="1">
        <f t="shared" si="12"/>
        <v>1</v>
      </c>
      <c r="AB52" s="382">
        <f t="shared" si="13"/>
        <v>0</v>
      </c>
      <c r="AC52" s="382">
        <f t="shared" si="13"/>
        <v>1</v>
      </c>
      <c r="AD52" s="1">
        <f t="shared" si="15"/>
        <v>1</v>
      </c>
      <c r="AJ52" s="1">
        <f t="shared" si="15"/>
        <v>1</v>
      </c>
      <c r="AK52" s="1">
        <f t="shared" si="15"/>
        <v>1</v>
      </c>
      <c r="AL52" s="1">
        <f t="shared" si="15"/>
        <v>1</v>
      </c>
      <c r="AQ52" s="1">
        <f t="shared" si="15"/>
        <v>1</v>
      </c>
      <c r="BA52" s="1" t="str">
        <f t="shared" si="14"/>
        <v>6 - 11</v>
      </c>
      <c r="BB52" s="1" t="str">
        <f t="shared" si="14"/>
        <v>12 - 15</v>
      </c>
      <c r="BC52" s="1" t="str">
        <f t="shared" si="14"/>
        <v>16 - 18</v>
      </c>
      <c r="BD52" s="1" t="str">
        <f t="shared" si="14"/>
        <v>19 - 28</v>
      </c>
      <c r="BE52" s="1" t="str">
        <f t="shared" si="14"/>
        <v/>
      </c>
      <c r="BF52" s="1">
        <f t="shared" si="14"/>
        <v>0</v>
      </c>
      <c r="BG52" s="1">
        <f t="shared" si="14"/>
        <v>0</v>
      </c>
      <c r="BH52" s="1">
        <f t="shared" si="14"/>
        <v>0</v>
      </c>
      <c r="BI52" s="1">
        <f t="shared" si="14"/>
        <v>0</v>
      </c>
      <c r="BJ52" s="1">
        <f t="shared" si="14"/>
        <v>0</v>
      </c>
    </row>
    <row r="53" spans="1:62" x14ac:dyDescent="0.2">
      <c r="A53" s="50"/>
      <c r="B53" s="50">
        <f t="shared" si="8"/>
        <v>23</v>
      </c>
      <c r="C53" s="48"/>
      <c r="D53" s="48"/>
      <c r="E53" s="48"/>
      <c r="F53" s="46">
        <v>23</v>
      </c>
      <c r="G53" s="49">
        <v>7</v>
      </c>
      <c r="H53" s="358"/>
      <c r="I53" s="69"/>
      <c r="J53" s="51"/>
      <c r="K53" s="50"/>
      <c r="L53" s="341">
        <f t="shared" si="9"/>
        <v>23</v>
      </c>
      <c r="M53" s="46" t="s">
        <v>384</v>
      </c>
      <c r="N53" s="274">
        <v>1</v>
      </c>
      <c r="O53" s="48" t="s">
        <v>374</v>
      </c>
      <c r="P53" s="274"/>
      <c r="Q53" s="51"/>
      <c r="R53" s="51"/>
      <c r="S53" s="51"/>
      <c r="T53" s="274">
        <v>1</v>
      </c>
      <c r="U53" s="50">
        <f t="shared" si="10"/>
        <v>1</v>
      </c>
      <c r="V53" s="51">
        <v>1</v>
      </c>
      <c r="W53" s="51">
        <f t="shared" si="4"/>
        <v>1</v>
      </c>
      <c r="X53" s="51">
        <v>1</v>
      </c>
      <c r="Y53" s="51">
        <f t="shared" si="5"/>
        <v>1</v>
      </c>
      <c r="Z53" s="1">
        <f t="shared" si="11"/>
        <v>1</v>
      </c>
      <c r="AA53" s="1">
        <f t="shared" si="12"/>
        <v>1</v>
      </c>
      <c r="AB53" s="382">
        <f t="shared" si="13"/>
        <v>0</v>
      </c>
      <c r="AC53" s="382">
        <f t="shared" si="13"/>
        <v>1</v>
      </c>
      <c r="AD53" s="1">
        <f t="shared" si="15"/>
        <v>1</v>
      </c>
      <c r="AJ53" s="1">
        <f t="shared" si="15"/>
        <v>1</v>
      </c>
      <c r="AK53" s="1">
        <f t="shared" si="15"/>
        <v>1</v>
      </c>
      <c r="AL53" s="1">
        <f t="shared" si="15"/>
        <v>1</v>
      </c>
      <c r="AQ53" s="1">
        <f t="shared" si="15"/>
        <v>1</v>
      </c>
      <c r="BA53" s="1" t="str">
        <f t="shared" si="14"/>
        <v>6 - 11</v>
      </c>
      <c r="BB53" s="1" t="str">
        <f t="shared" si="14"/>
        <v>12 - 15</v>
      </c>
      <c r="BC53" s="1" t="str">
        <f t="shared" si="14"/>
        <v>16 - 18</v>
      </c>
      <c r="BD53" s="1" t="str">
        <f t="shared" si="14"/>
        <v>19 - 28</v>
      </c>
      <c r="BE53" s="1" t="str">
        <f t="shared" si="14"/>
        <v/>
      </c>
      <c r="BF53" s="1">
        <f t="shared" si="14"/>
        <v>0</v>
      </c>
      <c r="BG53" s="1">
        <f t="shared" si="14"/>
        <v>0</v>
      </c>
      <c r="BH53" s="1">
        <f t="shared" si="14"/>
        <v>0</v>
      </c>
      <c r="BI53" s="1">
        <f t="shared" si="14"/>
        <v>0</v>
      </c>
      <c r="BJ53" s="1">
        <f t="shared" si="14"/>
        <v>0</v>
      </c>
    </row>
    <row r="54" spans="1:62" x14ac:dyDescent="0.2">
      <c r="A54" s="50"/>
      <c r="B54" s="50">
        <f t="shared" si="8"/>
        <v>24</v>
      </c>
      <c r="C54" s="48"/>
      <c r="D54" s="48"/>
      <c r="E54" s="48"/>
      <c r="F54" s="46">
        <v>24</v>
      </c>
      <c r="G54" s="49">
        <v>11</v>
      </c>
      <c r="H54" s="358"/>
      <c r="I54" s="69"/>
      <c r="J54" s="51"/>
      <c r="K54" s="50"/>
      <c r="L54" s="341">
        <f t="shared" si="9"/>
        <v>24</v>
      </c>
      <c r="M54" s="46" t="s">
        <v>385</v>
      </c>
      <c r="N54" s="274">
        <v>1</v>
      </c>
      <c r="O54" s="48" t="s">
        <v>374</v>
      </c>
      <c r="P54" s="274"/>
      <c r="Q54" s="51"/>
      <c r="R54" s="51"/>
      <c r="S54" s="51"/>
      <c r="T54" s="274">
        <v>1</v>
      </c>
      <c r="U54" s="50">
        <f t="shared" si="10"/>
        <v>1</v>
      </c>
      <c r="V54" s="51">
        <v>1</v>
      </c>
      <c r="W54" s="51">
        <f t="shared" si="4"/>
        <v>1</v>
      </c>
      <c r="X54" s="51">
        <v>1</v>
      </c>
      <c r="Y54" s="51">
        <f t="shared" si="5"/>
        <v>1</v>
      </c>
      <c r="Z54" s="1">
        <f t="shared" si="11"/>
        <v>1</v>
      </c>
      <c r="AA54" s="1">
        <f t="shared" si="12"/>
        <v>1</v>
      </c>
      <c r="AB54" s="382">
        <f t="shared" si="13"/>
        <v>0</v>
      </c>
      <c r="AC54" s="382">
        <f t="shared" si="13"/>
        <v>1</v>
      </c>
      <c r="AD54" s="1">
        <f t="shared" si="15"/>
        <v>1</v>
      </c>
      <c r="AJ54" s="1">
        <f t="shared" si="15"/>
        <v>1</v>
      </c>
      <c r="AK54" s="1">
        <f t="shared" si="15"/>
        <v>1</v>
      </c>
      <c r="AL54" s="1">
        <f t="shared" si="15"/>
        <v>1</v>
      </c>
      <c r="AQ54" s="1">
        <f t="shared" si="15"/>
        <v>1</v>
      </c>
      <c r="BA54" s="1" t="str">
        <f t="shared" si="14"/>
        <v>6 - 11</v>
      </c>
      <c r="BB54" s="1" t="str">
        <f t="shared" si="14"/>
        <v>12 - 15</v>
      </c>
      <c r="BC54" s="1" t="str">
        <f t="shared" si="14"/>
        <v>16 - 18</v>
      </c>
      <c r="BD54" s="1" t="str">
        <f t="shared" si="14"/>
        <v>19 - 28</v>
      </c>
      <c r="BE54" s="1" t="str">
        <f t="shared" si="14"/>
        <v/>
      </c>
      <c r="BF54" s="1">
        <f t="shared" si="14"/>
        <v>0</v>
      </c>
      <c r="BG54" s="1">
        <f t="shared" si="14"/>
        <v>0</v>
      </c>
      <c r="BH54" s="1">
        <f t="shared" si="14"/>
        <v>0</v>
      </c>
      <c r="BI54" s="1">
        <f t="shared" si="14"/>
        <v>0</v>
      </c>
      <c r="BJ54" s="1">
        <f t="shared" si="14"/>
        <v>0</v>
      </c>
    </row>
    <row r="55" spans="1:62" x14ac:dyDescent="0.2">
      <c r="A55" s="50"/>
      <c r="B55" s="50">
        <f t="shared" si="8"/>
        <v>25</v>
      </c>
      <c r="C55" s="48"/>
      <c r="D55" s="48"/>
      <c r="E55" s="48"/>
      <c r="F55" s="46">
        <v>25</v>
      </c>
      <c r="G55" s="49">
        <v>9</v>
      </c>
      <c r="H55" s="358"/>
      <c r="I55" s="69"/>
      <c r="J55" s="51"/>
      <c r="K55" s="50"/>
      <c r="L55" s="341">
        <f t="shared" si="9"/>
        <v>25</v>
      </c>
      <c r="M55" s="46" t="s">
        <v>386</v>
      </c>
      <c r="N55" s="274">
        <v>1</v>
      </c>
      <c r="O55" s="48" t="s">
        <v>375</v>
      </c>
      <c r="P55" s="274"/>
      <c r="Q55" s="51"/>
      <c r="R55" s="51"/>
      <c r="S55" s="51"/>
      <c r="T55" s="274">
        <v>1</v>
      </c>
      <c r="U55" s="50">
        <f t="shared" si="10"/>
        <v>1</v>
      </c>
      <c r="V55" s="51">
        <v>1</v>
      </c>
      <c r="W55" s="51">
        <f t="shared" si="4"/>
        <v>1</v>
      </c>
      <c r="X55" s="51">
        <v>1</v>
      </c>
      <c r="Y55" s="51">
        <f t="shared" si="5"/>
        <v>1</v>
      </c>
      <c r="Z55" s="1">
        <f t="shared" si="11"/>
        <v>1</v>
      </c>
      <c r="AA55" s="1">
        <f t="shared" si="12"/>
        <v>1</v>
      </c>
      <c r="AB55" s="382">
        <f t="shared" si="13"/>
        <v>0</v>
      </c>
      <c r="AC55" s="382">
        <f t="shared" si="13"/>
        <v>1</v>
      </c>
      <c r="AD55" s="1">
        <f t="shared" si="15"/>
        <v>1</v>
      </c>
      <c r="AJ55" s="1">
        <f t="shared" si="15"/>
        <v>1</v>
      </c>
      <c r="AK55" s="1">
        <f t="shared" si="15"/>
        <v>1</v>
      </c>
      <c r="AL55" s="1">
        <f t="shared" si="15"/>
        <v>1</v>
      </c>
      <c r="AQ55" s="1">
        <f t="shared" si="15"/>
        <v>1</v>
      </c>
      <c r="BA55" s="1" t="str">
        <f t="shared" si="14"/>
        <v>6 - 11</v>
      </c>
      <c r="BB55" s="1" t="str">
        <f t="shared" si="14"/>
        <v>12 - 15</v>
      </c>
      <c r="BC55" s="1" t="str">
        <f t="shared" si="14"/>
        <v>16 - 18</v>
      </c>
      <c r="BD55" s="1" t="str">
        <f t="shared" si="14"/>
        <v>19 - 28</v>
      </c>
      <c r="BE55" s="1" t="str">
        <f t="shared" si="14"/>
        <v/>
      </c>
      <c r="BF55" s="1">
        <f t="shared" si="14"/>
        <v>0</v>
      </c>
      <c r="BG55" s="1">
        <f t="shared" si="14"/>
        <v>0</v>
      </c>
      <c r="BH55" s="1">
        <f t="shared" si="14"/>
        <v>0</v>
      </c>
      <c r="BI55" s="1">
        <f t="shared" si="14"/>
        <v>0</v>
      </c>
      <c r="BJ55" s="1">
        <f t="shared" si="14"/>
        <v>0</v>
      </c>
    </row>
    <row r="56" spans="1:62" x14ac:dyDescent="0.2">
      <c r="A56" s="50"/>
      <c r="B56" s="50">
        <f t="shared" si="8"/>
        <v>26</v>
      </c>
      <c r="C56" s="48"/>
      <c r="D56" s="48"/>
      <c r="E56" s="48"/>
      <c r="F56" s="46">
        <v>26</v>
      </c>
      <c r="G56" s="49">
        <v>9</v>
      </c>
      <c r="H56" s="358"/>
      <c r="I56" s="69"/>
      <c r="J56" s="51"/>
      <c r="K56" s="50"/>
      <c r="L56" s="341">
        <f t="shared" si="9"/>
        <v>26</v>
      </c>
      <c r="M56" s="46" t="s">
        <v>364</v>
      </c>
      <c r="N56" s="274">
        <v>1</v>
      </c>
      <c r="O56" s="48" t="s">
        <v>375</v>
      </c>
      <c r="P56" s="274"/>
      <c r="Q56" s="51"/>
      <c r="R56" s="51"/>
      <c r="S56" s="51"/>
      <c r="T56" s="274">
        <v>1</v>
      </c>
      <c r="U56" s="50">
        <f t="shared" si="10"/>
        <v>1</v>
      </c>
      <c r="V56" s="51">
        <v>1</v>
      </c>
      <c r="W56" s="51">
        <f t="shared" si="4"/>
        <v>1</v>
      </c>
      <c r="X56" s="51">
        <v>1</v>
      </c>
      <c r="Y56" s="51">
        <f t="shared" si="5"/>
        <v>1</v>
      </c>
      <c r="Z56" s="1">
        <f t="shared" si="11"/>
        <v>1</v>
      </c>
      <c r="AA56" s="1">
        <f t="shared" si="12"/>
        <v>1</v>
      </c>
      <c r="AB56" s="382">
        <f t="shared" si="13"/>
        <v>0</v>
      </c>
      <c r="AC56" s="382">
        <f t="shared" si="13"/>
        <v>1</v>
      </c>
      <c r="AD56" s="1">
        <f t="shared" si="15"/>
        <v>1</v>
      </c>
      <c r="AJ56" s="1">
        <f t="shared" si="15"/>
        <v>1</v>
      </c>
      <c r="AK56" s="1">
        <f t="shared" si="15"/>
        <v>1</v>
      </c>
      <c r="AL56" s="1">
        <f t="shared" si="15"/>
        <v>1</v>
      </c>
      <c r="AQ56" s="1">
        <f t="shared" si="15"/>
        <v>1</v>
      </c>
      <c r="BA56" s="1" t="str">
        <f t="shared" si="14"/>
        <v>6 - 11</v>
      </c>
      <c r="BB56" s="1" t="str">
        <f t="shared" si="14"/>
        <v>12 - 15</v>
      </c>
      <c r="BC56" s="1" t="str">
        <f t="shared" si="14"/>
        <v>16 - 18</v>
      </c>
      <c r="BD56" s="1" t="str">
        <f t="shared" si="14"/>
        <v>19 - 28</v>
      </c>
      <c r="BE56" s="1" t="str">
        <f t="shared" si="14"/>
        <v/>
      </c>
      <c r="BF56" s="1">
        <f t="shared" si="14"/>
        <v>0</v>
      </c>
      <c r="BG56" s="1">
        <f t="shared" si="14"/>
        <v>0</v>
      </c>
      <c r="BH56" s="1">
        <f t="shared" si="14"/>
        <v>0</v>
      </c>
      <c r="BI56" s="1">
        <f t="shared" si="14"/>
        <v>0</v>
      </c>
      <c r="BJ56" s="1">
        <f t="shared" si="14"/>
        <v>0</v>
      </c>
    </row>
    <row r="57" spans="1:62" x14ac:dyDescent="0.2">
      <c r="A57" s="50"/>
      <c r="B57" s="50">
        <f t="shared" si="8"/>
        <v>27</v>
      </c>
      <c r="C57" s="48"/>
      <c r="D57" s="48"/>
      <c r="E57" s="48"/>
      <c r="F57" s="46">
        <v>27</v>
      </c>
      <c r="G57" s="49">
        <v>11</v>
      </c>
      <c r="H57" s="358"/>
      <c r="I57" s="69"/>
      <c r="J57" s="51"/>
      <c r="K57" s="50"/>
      <c r="L57" s="341">
        <f t="shared" si="9"/>
        <v>27</v>
      </c>
      <c r="M57" s="46" t="s">
        <v>387</v>
      </c>
      <c r="N57" s="274">
        <v>1</v>
      </c>
      <c r="O57" s="48" t="s">
        <v>375</v>
      </c>
      <c r="P57" s="274"/>
      <c r="Q57" s="51"/>
      <c r="R57" s="51"/>
      <c r="S57" s="51"/>
      <c r="T57" s="274">
        <v>1</v>
      </c>
      <c r="U57" s="50">
        <f t="shared" si="10"/>
        <v>1</v>
      </c>
      <c r="V57" s="51">
        <v>1</v>
      </c>
      <c r="W57" s="51">
        <f t="shared" si="4"/>
        <v>1</v>
      </c>
      <c r="X57" s="51">
        <v>1</v>
      </c>
      <c r="Y57" s="51">
        <f t="shared" si="5"/>
        <v>1</v>
      </c>
      <c r="Z57" s="1">
        <f t="shared" si="11"/>
        <v>1</v>
      </c>
      <c r="AA57" s="1">
        <f t="shared" si="12"/>
        <v>1</v>
      </c>
      <c r="AB57" s="382">
        <f t="shared" si="13"/>
        <v>0</v>
      </c>
      <c r="AC57" s="382">
        <f t="shared" si="13"/>
        <v>1</v>
      </c>
      <c r="AD57" s="1">
        <f t="shared" si="15"/>
        <v>1</v>
      </c>
      <c r="AJ57" s="1">
        <f t="shared" si="15"/>
        <v>1</v>
      </c>
      <c r="AK57" s="1">
        <f t="shared" si="15"/>
        <v>1</v>
      </c>
      <c r="AL57" s="1">
        <f t="shared" si="15"/>
        <v>1</v>
      </c>
      <c r="AQ57" s="1">
        <f t="shared" si="15"/>
        <v>1</v>
      </c>
      <c r="BA57" s="1" t="str">
        <f t="shared" si="14"/>
        <v>6 - 11</v>
      </c>
      <c r="BB57" s="1" t="str">
        <f t="shared" si="14"/>
        <v>12 - 15</v>
      </c>
      <c r="BC57" s="1" t="str">
        <f t="shared" si="14"/>
        <v>16 - 18</v>
      </c>
      <c r="BD57" s="1" t="str">
        <f t="shared" si="14"/>
        <v>19 - 28</v>
      </c>
      <c r="BE57" s="1" t="str">
        <f t="shared" si="14"/>
        <v/>
      </c>
      <c r="BF57" s="1">
        <f t="shared" si="14"/>
        <v>0</v>
      </c>
      <c r="BG57" s="1">
        <f t="shared" si="14"/>
        <v>0</v>
      </c>
      <c r="BH57" s="1">
        <f t="shared" si="14"/>
        <v>0</v>
      </c>
      <c r="BI57" s="1">
        <f t="shared" si="14"/>
        <v>0</v>
      </c>
      <c r="BJ57" s="1">
        <f t="shared" si="14"/>
        <v>0</v>
      </c>
    </row>
    <row r="58" spans="1:62" x14ac:dyDescent="0.2">
      <c r="A58" s="50"/>
      <c r="B58" s="50">
        <f t="shared" si="8"/>
        <v>28</v>
      </c>
      <c r="C58" s="48"/>
      <c r="D58" s="48"/>
      <c r="E58" s="48"/>
      <c r="F58" s="46">
        <v>28</v>
      </c>
      <c r="G58" s="49">
        <v>9</v>
      </c>
      <c r="H58" s="358"/>
      <c r="I58" s="69"/>
      <c r="J58" s="51"/>
      <c r="K58" s="50"/>
      <c r="L58" s="341">
        <f t="shared" si="9"/>
        <v>28</v>
      </c>
      <c r="M58" s="46" t="s">
        <v>388</v>
      </c>
      <c r="N58" s="274">
        <v>1</v>
      </c>
      <c r="O58" s="48" t="s">
        <v>375</v>
      </c>
      <c r="P58" s="274"/>
      <c r="Q58" s="51"/>
      <c r="R58" s="51"/>
      <c r="S58" s="51"/>
      <c r="T58" s="274">
        <v>1</v>
      </c>
      <c r="U58" s="50">
        <f t="shared" si="10"/>
        <v>1</v>
      </c>
      <c r="V58" s="51">
        <v>1</v>
      </c>
      <c r="W58" s="51">
        <f t="shared" si="4"/>
        <v>1</v>
      </c>
      <c r="X58" s="51">
        <v>1</v>
      </c>
      <c r="Y58" s="51">
        <f t="shared" si="5"/>
        <v>1</v>
      </c>
      <c r="Z58" s="1">
        <f t="shared" si="11"/>
        <v>1</v>
      </c>
      <c r="AA58" s="1">
        <f t="shared" si="12"/>
        <v>1</v>
      </c>
      <c r="AB58" s="382">
        <f t="shared" si="13"/>
        <v>0</v>
      </c>
      <c r="AC58" s="382">
        <f t="shared" si="13"/>
        <v>1</v>
      </c>
      <c r="AD58" s="1">
        <f t="shared" si="15"/>
        <v>1</v>
      </c>
      <c r="AJ58" s="1">
        <f t="shared" si="15"/>
        <v>1</v>
      </c>
      <c r="AK58" s="1">
        <f t="shared" si="15"/>
        <v>1</v>
      </c>
      <c r="AL58" s="1">
        <f t="shared" si="15"/>
        <v>1</v>
      </c>
      <c r="AQ58" s="1">
        <f t="shared" si="15"/>
        <v>1</v>
      </c>
      <c r="BA58" s="1" t="str">
        <f t="shared" si="14"/>
        <v>6 - 11</v>
      </c>
      <c r="BB58" s="1" t="str">
        <f t="shared" si="14"/>
        <v>12 - 15</v>
      </c>
      <c r="BC58" s="1" t="str">
        <f t="shared" si="14"/>
        <v>16 - 18</v>
      </c>
      <c r="BD58" s="1" t="str">
        <f t="shared" si="14"/>
        <v>19 - 28</v>
      </c>
      <c r="BE58" s="1" t="str">
        <f t="shared" si="14"/>
        <v/>
      </c>
      <c r="BF58" s="1">
        <f t="shared" si="14"/>
        <v>0</v>
      </c>
      <c r="BG58" s="1">
        <f t="shared" si="14"/>
        <v>0</v>
      </c>
      <c r="BH58" s="1">
        <f t="shared" si="14"/>
        <v>0</v>
      </c>
      <c r="BI58" s="1">
        <f t="shared" si="14"/>
        <v>0</v>
      </c>
      <c r="BJ58" s="1">
        <f t="shared" si="14"/>
        <v>0</v>
      </c>
    </row>
    <row r="59" spans="1:62" x14ac:dyDescent="0.2">
      <c r="A59" s="50"/>
      <c r="B59" s="50">
        <f t="shared" si="8"/>
        <v>29</v>
      </c>
      <c r="C59" s="48"/>
      <c r="D59" s="48"/>
      <c r="E59" s="48"/>
      <c r="F59" s="46">
        <v>29</v>
      </c>
      <c r="G59" s="49">
        <v>10</v>
      </c>
      <c r="H59" s="358"/>
      <c r="I59" s="69"/>
      <c r="J59" s="51"/>
      <c r="K59" s="50"/>
      <c r="L59" s="341" t="str">
        <f t="shared" si="9"/>
        <v/>
      </c>
      <c r="M59" s="46"/>
      <c r="N59" s="274"/>
      <c r="O59" s="48"/>
      <c r="P59" s="274"/>
      <c r="Q59" s="51"/>
      <c r="R59" s="51"/>
      <c r="S59" s="51"/>
      <c r="T59" s="274"/>
      <c r="U59" s="50" t="str">
        <f t="shared" si="10"/>
        <v/>
      </c>
      <c r="V59" s="51">
        <v>1</v>
      </c>
      <c r="W59" s="51" t="str">
        <f t="shared" si="4"/>
        <v>בדוק נתוני הזנה</v>
      </c>
      <c r="X59" s="51">
        <v>1</v>
      </c>
      <c r="Y59" s="51" t="str">
        <f t="shared" si="5"/>
        <v>בדוק נתוני הזנה</v>
      </c>
      <c r="Z59" s="1">
        <f t="shared" si="11"/>
        <v>1</v>
      </c>
      <c r="AA59" s="1">
        <f t="shared" si="12"/>
        <v>0</v>
      </c>
      <c r="AB59" s="382">
        <f t="shared" si="13"/>
        <v>0</v>
      </c>
      <c r="AC59" s="382">
        <f t="shared" si="13"/>
        <v>1</v>
      </c>
      <c r="AD59" s="1">
        <f t="shared" si="15"/>
        <v>1</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f t="shared" si="8"/>
        <v>30</v>
      </c>
      <c r="C60" s="48"/>
      <c r="D60" s="48"/>
      <c r="E60" s="48"/>
      <c r="F60" s="46">
        <v>30</v>
      </c>
      <c r="G60" s="49">
        <v>7</v>
      </c>
      <c r="H60" s="358"/>
      <c r="I60" s="69"/>
      <c r="J60" s="51"/>
      <c r="K60" s="50"/>
      <c r="L60" s="341" t="str">
        <f t="shared" si="9"/>
        <v/>
      </c>
      <c r="M60" s="46"/>
      <c r="N60" s="274"/>
      <c r="O60" s="48"/>
      <c r="P60" s="274"/>
      <c r="Q60" s="51"/>
      <c r="R60" s="51"/>
      <c r="S60" s="51"/>
      <c r="T60" s="274"/>
      <c r="U60" s="50" t="str">
        <f t="shared" si="10"/>
        <v/>
      </c>
      <c r="V60" s="51">
        <v>1</v>
      </c>
      <c r="W60" s="51" t="str">
        <f t="shared" si="4"/>
        <v>בדוק נתוני הזנה</v>
      </c>
      <c r="X60" s="51">
        <v>1</v>
      </c>
      <c r="Y60" s="51" t="str">
        <f t="shared" si="5"/>
        <v>בדוק נתוני הזנה</v>
      </c>
      <c r="Z60" s="1">
        <f t="shared" si="11"/>
        <v>1</v>
      </c>
      <c r="AA60" s="1">
        <f t="shared" si="12"/>
        <v>0</v>
      </c>
      <c r="AB60" s="382">
        <f t="shared" si="13"/>
        <v>0</v>
      </c>
      <c r="AC60" s="382">
        <f t="shared" si="13"/>
        <v>1</v>
      </c>
      <c r="AD60" s="1">
        <f t="shared" si="15"/>
        <v>1</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f t="shared" si="8"/>
        <v>31</v>
      </c>
      <c r="C61" s="48"/>
      <c r="D61" s="48"/>
      <c r="E61" s="48"/>
      <c r="F61" s="46">
        <v>31</v>
      </c>
      <c r="G61" s="49">
        <v>9</v>
      </c>
      <c r="H61" s="358"/>
      <c r="I61" s="69"/>
      <c r="J61" s="51"/>
      <c r="K61" s="50"/>
      <c r="L61" s="341" t="str">
        <f t="shared" si="9"/>
        <v/>
      </c>
      <c r="M61" s="46"/>
      <c r="N61" s="274"/>
      <c r="O61" s="48"/>
      <c r="P61" s="274"/>
      <c r="Q61" s="51"/>
      <c r="R61" s="51"/>
      <c r="S61" s="51"/>
      <c r="T61" s="274"/>
      <c r="U61" s="50" t="str">
        <f t="shared" si="10"/>
        <v/>
      </c>
      <c r="V61" s="51">
        <v>1</v>
      </c>
      <c r="W61" s="51" t="str">
        <f t="shared" si="4"/>
        <v>בדוק נתוני הזנה</v>
      </c>
      <c r="X61" s="51">
        <v>1</v>
      </c>
      <c r="Y61" s="51" t="str">
        <f t="shared" si="5"/>
        <v>בדוק נתוני הזנה</v>
      </c>
      <c r="Z61" s="1">
        <f t="shared" si="11"/>
        <v>1</v>
      </c>
      <c r="AA61" s="1">
        <f t="shared" si="12"/>
        <v>0</v>
      </c>
      <c r="AB61" s="382">
        <f t="shared" si="13"/>
        <v>0</v>
      </c>
      <c r="AC61" s="382">
        <f t="shared" si="13"/>
        <v>1</v>
      </c>
      <c r="AD61" s="1">
        <f t="shared" si="15"/>
        <v>1</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f t="shared" si="8"/>
        <v>32</v>
      </c>
      <c r="C62" s="48"/>
      <c r="D62" s="48"/>
      <c r="E62" s="48"/>
      <c r="F62" s="46">
        <v>32</v>
      </c>
      <c r="G62" s="49">
        <v>10</v>
      </c>
      <c r="H62" s="358"/>
      <c r="I62" s="69"/>
      <c r="J62" s="51"/>
      <c r="K62" s="50"/>
      <c r="L62" s="341" t="str">
        <f t="shared" si="9"/>
        <v/>
      </c>
      <c r="M62" s="46"/>
      <c r="N62" s="274"/>
      <c r="O62" s="48"/>
      <c r="P62" s="274"/>
      <c r="Q62" s="51"/>
      <c r="R62" s="51"/>
      <c r="S62" s="51"/>
      <c r="T62" s="274"/>
      <c r="U62" s="50" t="str">
        <f t="shared" si="10"/>
        <v/>
      </c>
      <c r="V62" s="51">
        <v>1</v>
      </c>
      <c r="W62" s="51" t="str">
        <f t="shared" si="4"/>
        <v>בדוק נתוני הזנה</v>
      </c>
      <c r="X62" s="51">
        <v>1</v>
      </c>
      <c r="Y62" s="51" t="str">
        <f t="shared" si="5"/>
        <v>בדוק נתוני הזנה</v>
      </c>
      <c r="Z62" s="1">
        <f t="shared" si="11"/>
        <v>1</v>
      </c>
      <c r="AA62" s="1">
        <f t="shared" si="12"/>
        <v>0</v>
      </c>
      <c r="AB62" s="382">
        <f t="shared" si="13"/>
        <v>0</v>
      </c>
      <c r="AC62" s="382">
        <f t="shared" si="13"/>
        <v>1</v>
      </c>
      <c r="AD62" s="1">
        <f t="shared" si="15"/>
        <v>1</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f t="shared" si="8"/>
        <v>33</v>
      </c>
      <c r="C63" s="48"/>
      <c r="D63" s="48"/>
      <c r="E63" s="48"/>
      <c r="F63" s="46">
        <v>33</v>
      </c>
      <c r="G63" s="49">
        <v>11</v>
      </c>
      <c r="H63" s="358"/>
      <c r="I63" s="69"/>
      <c r="J63" s="51"/>
      <c r="K63" s="50"/>
      <c r="L63" s="341" t="str">
        <f t="shared" si="9"/>
        <v/>
      </c>
      <c r="M63" s="46"/>
      <c r="N63" s="274"/>
      <c r="O63" s="48"/>
      <c r="P63" s="274"/>
      <c r="Q63" s="51"/>
      <c r="R63" s="51"/>
      <c r="S63" s="51"/>
      <c r="T63" s="274"/>
      <c r="U63" s="50" t="str">
        <f t="shared" si="10"/>
        <v/>
      </c>
      <c r="V63" s="51">
        <v>1</v>
      </c>
      <c r="W63" s="51" t="str">
        <f t="shared" si="4"/>
        <v>בדוק נתוני הזנה</v>
      </c>
      <c r="X63" s="51">
        <v>1</v>
      </c>
      <c r="Y63" s="51" t="str">
        <f t="shared" si="5"/>
        <v>בדוק נתוני הזנה</v>
      </c>
      <c r="Z63" s="1">
        <f t="shared" si="11"/>
        <v>1</v>
      </c>
      <c r="AA63" s="1">
        <f t="shared" si="12"/>
        <v>0</v>
      </c>
      <c r="AB63" s="382">
        <f t="shared" si="13"/>
        <v>0</v>
      </c>
      <c r="AC63" s="382">
        <f t="shared" si="13"/>
        <v>1</v>
      </c>
      <c r="AD63" s="1">
        <f t="shared" si="15"/>
        <v>1</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f t="shared" si="8"/>
        <v>34</v>
      </c>
      <c r="C64" s="48"/>
      <c r="D64" s="48"/>
      <c r="E64" s="48"/>
      <c r="F64" s="46">
        <v>34</v>
      </c>
      <c r="G64" s="49">
        <v>11</v>
      </c>
      <c r="H64" s="358"/>
      <c r="I64" s="69"/>
      <c r="J64" s="51"/>
      <c r="K64" s="50"/>
      <c r="L64" s="341" t="str">
        <f t="shared" si="9"/>
        <v/>
      </c>
      <c r="M64" s="46"/>
      <c r="N64" s="274"/>
      <c r="O64" s="48"/>
      <c r="P64" s="274"/>
      <c r="Q64" s="51"/>
      <c r="R64" s="51"/>
      <c r="S64" s="51"/>
      <c r="T64" s="274"/>
      <c r="U64" s="50" t="str">
        <f t="shared" si="10"/>
        <v/>
      </c>
      <c r="V64" s="51">
        <v>1</v>
      </c>
      <c r="W64" s="51" t="str">
        <f t="shared" si="4"/>
        <v>בדוק נתוני הזנה</v>
      </c>
      <c r="X64" s="51">
        <v>1</v>
      </c>
      <c r="Y64" s="51" t="str">
        <f t="shared" si="5"/>
        <v>בדוק נתוני הזנה</v>
      </c>
      <c r="Z64" s="1">
        <f t="shared" si="11"/>
        <v>1</v>
      </c>
      <c r="AA64" s="1">
        <f t="shared" si="12"/>
        <v>0</v>
      </c>
      <c r="AB64" s="382">
        <f t="shared" ref="AB64:AC95" si="16">IF(AND($F64="",$M64=""),"",AB$30)</f>
        <v>0</v>
      </c>
      <c r="AC64" s="382">
        <f t="shared" si="16"/>
        <v>1</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1</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f t="shared" si="8"/>
        <v>35</v>
      </c>
      <c r="C65" s="48"/>
      <c r="D65" s="48"/>
      <c r="E65" s="48"/>
      <c r="F65" s="46">
        <v>35</v>
      </c>
      <c r="G65" s="49">
        <v>10</v>
      </c>
      <c r="H65" s="358"/>
      <c r="I65" s="69"/>
      <c r="J65" s="51"/>
      <c r="K65" s="50"/>
      <c r="L65" s="341" t="str">
        <f t="shared" si="9"/>
        <v/>
      </c>
      <c r="M65" s="46"/>
      <c r="N65" s="274"/>
      <c r="O65" s="48"/>
      <c r="P65" s="274"/>
      <c r="Q65" s="51"/>
      <c r="R65" s="51"/>
      <c r="S65" s="51"/>
      <c r="T65" s="274"/>
      <c r="U65" s="50" t="str">
        <f t="shared" si="10"/>
        <v/>
      </c>
      <c r="V65" s="51">
        <v>1</v>
      </c>
      <c r="W65" s="51" t="str">
        <f t="shared" si="4"/>
        <v>בדוק נתוני הזנה</v>
      </c>
      <c r="X65" s="51">
        <v>1</v>
      </c>
      <c r="Y65" s="51" t="str">
        <f t="shared" si="5"/>
        <v>בדוק נתוני הזנה</v>
      </c>
      <c r="Z65" s="1">
        <f t="shared" si="11"/>
        <v>1</v>
      </c>
      <c r="AA65" s="1">
        <f t="shared" si="12"/>
        <v>0</v>
      </c>
      <c r="AB65" s="382">
        <f t="shared" si="16"/>
        <v>0</v>
      </c>
      <c r="AC65" s="382">
        <f t="shared" si="16"/>
        <v>1</v>
      </c>
      <c r="AD65" s="1">
        <f t="shared" si="17"/>
        <v>1</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f t="shared" si="8"/>
        <v>36</v>
      </c>
      <c r="C66" s="48"/>
      <c r="D66" s="48"/>
      <c r="E66" s="48"/>
      <c r="F66" s="46">
        <v>36</v>
      </c>
      <c r="G66" s="49">
        <v>7</v>
      </c>
      <c r="H66" s="358"/>
      <c r="I66" s="69"/>
      <c r="J66" s="51"/>
      <c r="K66" s="50"/>
      <c r="L66" s="341" t="str">
        <f t="shared" si="9"/>
        <v/>
      </c>
      <c r="M66" s="46"/>
      <c r="N66" s="274"/>
      <c r="O66" s="48"/>
      <c r="P66" s="274"/>
      <c r="Q66" s="51"/>
      <c r="R66" s="51"/>
      <c r="S66" s="51"/>
      <c r="T66" s="274"/>
      <c r="U66" s="50" t="str">
        <f t="shared" si="10"/>
        <v/>
      </c>
      <c r="V66" s="51">
        <v>1</v>
      </c>
      <c r="W66" s="51" t="str">
        <f t="shared" si="4"/>
        <v>בדוק נתוני הזנה</v>
      </c>
      <c r="X66" s="51">
        <v>1</v>
      </c>
      <c r="Y66" s="51" t="str">
        <f t="shared" si="5"/>
        <v>בדוק נתוני הזנה</v>
      </c>
      <c r="Z66" s="1">
        <f t="shared" si="11"/>
        <v>1</v>
      </c>
      <c r="AA66" s="1">
        <f t="shared" si="12"/>
        <v>0</v>
      </c>
      <c r="AB66" s="382">
        <f t="shared" si="16"/>
        <v>0</v>
      </c>
      <c r="AC66" s="382">
        <f t="shared" si="16"/>
        <v>1</v>
      </c>
      <c r="AD66" s="1">
        <f t="shared" si="17"/>
        <v>1</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f t="shared" si="8"/>
        <v>37</v>
      </c>
      <c r="C67" s="48"/>
      <c r="D67" s="48"/>
      <c r="E67" s="48"/>
      <c r="F67" s="46">
        <v>37</v>
      </c>
      <c r="G67" s="49">
        <v>11</v>
      </c>
      <c r="H67" s="358"/>
      <c r="I67" s="69"/>
      <c r="J67" s="51"/>
      <c r="K67" s="50"/>
      <c r="L67" s="341" t="str">
        <f t="shared" si="9"/>
        <v/>
      </c>
      <c r="M67" s="46"/>
      <c r="N67" s="274"/>
      <c r="O67" s="48"/>
      <c r="P67" s="274"/>
      <c r="Q67" s="51"/>
      <c r="R67" s="51"/>
      <c r="S67" s="51"/>
      <c r="T67" s="274"/>
      <c r="U67" s="50" t="str">
        <f t="shared" si="10"/>
        <v/>
      </c>
      <c r="V67" s="51">
        <v>1</v>
      </c>
      <c r="W67" s="51" t="str">
        <f t="shared" si="4"/>
        <v>בדוק נתוני הזנה</v>
      </c>
      <c r="X67" s="51">
        <v>1</v>
      </c>
      <c r="Y67" s="51" t="str">
        <f t="shared" si="5"/>
        <v>בדוק נתוני הזנה</v>
      </c>
      <c r="Z67" s="1">
        <f t="shared" si="11"/>
        <v>1</v>
      </c>
      <c r="AA67" s="1">
        <f t="shared" si="12"/>
        <v>0</v>
      </c>
      <c r="AB67" s="382">
        <f t="shared" si="16"/>
        <v>0</v>
      </c>
      <c r="AC67" s="382">
        <f t="shared" si="16"/>
        <v>1</v>
      </c>
      <c r="AD67" s="1">
        <f t="shared" si="17"/>
        <v>1</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f t="shared" si="8"/>
        <v>38</v>
      </c>
      <c r="C68" s="48"/>
      <c r="D68" s="48"/>
      <c r="E68" s="48"/>
      <c r="F68" s="46">
        <v>38</v>
      </c>
      <c r="G68" s="49">
        <v>8</v>
      </c>
      <c r="H68" s="358"/>
      <c r="I68" s="69"/>
      <c r="J68" s="51"/>
      <c r="K68" s="50"/>
      <c r="L68" s="341" t="str">
        <f t="shared" si="9"/>
        <v/>
      </c>
      <c r="M68" s="46"/>
      <c r="N68" s="274"/>
      <c r="O68" s="48"/>
      <c r="P68" s="274"/>
      <c r="Q68" s="51"/>
      <c r="R68" s="51"/>
      <c r="S68" s="51"/>
      <c r="T68" s="274"/>
      <c r="U68" s="50" t="str">
        <f t="shared" si="10"/>
        <v/>
      </c>
      <c r="V68" s="51">
        <v>1</v>
      </c>
      <c r="W68" s="51" t="str">
        <f t="shared" si="4"/>
        <v>בדוק נתוני הזנה</v>
      </c>
      <c r="X68" s="51">
        <v>1</v>
      </c>
      <c r="Y68" s="51" t="str">
        <f t="shared" si="5"/>
        <v>בדוק נתוני הזנה</v>
      </c>
      <c r="Z68" s="1">
        <f t="shared" si="11"/>
        <v>1</v>
      </c>
      <c r="AA68" s="1">
        <f t="shared" si="12"/>
        <v>0</v>
      </c>
      <c r="AB68" s="382">
        <f t="shared" si="16"/>
        <v>0</v>
      </c>
      <c r="AC68" s="382">
        <f t="shared" si="16"/>
        <v>1</v>
      </c>
      <c r="AD68" s="1">
        <f t="shared" si="17"/>
        <v>1</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f t="shared" si="8"/>
        <v>39</v>
      </c>
      <c r="C69" s="48"/>
      <c r="D69" s="48"/>
      <c r="E69" s="48"/>
      <c r="F69" s="46">
        <v>39</v>
      </c>
      <c r="G69" s="49">
        <v>8</v>
      </c>
      <c r="H69" s="358"/>
      <c r="I69" s="69"/>
      <c r="J69" s="51"/>
      <c r="K69" s="50"/>
      <c r="L69" s="341" t="str">
        <f t="shared" si="9"/>
        <v/>
      </c>
      <c r="M69" s="46"/>
      <c r="N69" s="274"/>
      <c r="O69" s="48"/>
      <c r="P69" s="274"/>
      <c r="Q69" s="51"/>
      <c r="R69" s="51"/>
      <c r="S69" s="51"/>
      <c r="T69" s="274"/>
      <c r="U69" s="50" t="str">
        <f t="shared" si="10"/>
        <v/>
      </c>
      <c r="V69" s="51">
        <v>1</v>
      </c>
      <c r="W69" s="51" t="str">
        <f t="shared" si="4"/>
        <v>בדוק נתוני הזנה</v>
      </c>
      <c r="X69" s="51">
        <v>1</v>
      </c>
      <c r="Y69" s="51" t="str">
        <f t="shared" si="5"/>
        <v>בדוק נתוני הזנה</v>
      </c>
      <c r="Z69" s="1">
        <f t="shared" si="11"/>
        <v>1</v>
      </c>
      <c r="AA69" s="1">
        <f t="shared" si="12"/>
        <v>0</v>
      </c>
      <c r="AB69" s="382">
        <f t="shared" si="16"/>
        <v>0</v>
      </c>
      <c r="AC69" s="382">
        <f t="shared" si="16"/>
        <v>1</v>
      </c>
      <c r="AD69" s="1">
        <f t="shared" si="17"/>
        <v>1</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f t="shared" si="8"/>
        <v>40</v>
      </c>
      <c r="C70" s="48"/>
      <c r="D70" s="48"/>
      <c r="E70" s="48"/>
      <c r="F70" s="46">
        <v>40</v>
      </c>
      <c r="G70" s="49">
        <v>8</v>
      </c>
      <c r="H70" s="358"/>
      <c r="I70" s="69"/>
      <c r="J70" s="51"/>
      <c r="K70" s="50"/>
      <c r="L70" s="341" t="str">
        <f t="shared" si="9"/>
        <v/>
      </c>
      <c r="M70" s="46"/>
      <c r="N70" s="274"/>
      <c r="O70" s="48"/>
      <c r="P70" s="274"/>
      <c r="Q70" s="51"/>
      <c r="R70" s="51"/>
      <c r="S70" s="51"/>
      <c r="T70" s="274"/>
      <c r="U70" s="50" t="str">
        <f t="shared" si="10"/>
        <v/>
      </c>
      <c r="V70" s="51">
        <v>1</v>
      </c>
      <c r="W70" s="51" t="str">
        <f t="shared" si="4"/>
        <v>בדוק נתוני הזנה</v>
      </c>
      <c r="X70" s="51">
        <v>1</v>
      </c>
      <c r="Y70" s="51" t="str">
        <f t="shared" si="5"/>
        <v>בדוק נתוני הזנה</v>
      </c>
      <c r="Z70" s="1">
        <f t="shared" si="11"/>
        <v>1</v>
      </c>
      <c r="AA70" s="1">
        <f t="shared" si="12"/>
        <v>0</v>
      </c>
      <c r="AB70" s="382">
        <f t="shared" si="16"/>
        <v>0</v>
      </c>
      <c r="AC70" s="382">
        <f t="shared" si="16"/>
        <v>1</v>
      </c>
      <c r="AD70" s="1">
        <f t="shared" si="17"/>
        <v>1</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f t="shared" si="8"/>
        <v>41</v>
      </c>
      <c r="C71" s="48"/>
      <c r="D71" s="48"/>
      <c r="E71" s="48"/>
      <c r="F71" s="46">
        <v>41</v>
      </c>
      <c r="G71" s="49">
        <v>11</v>
      </c>
      <c r="H71" s="358"/>
      <c r="I71" s="69"/>
      <c r="J71" s="51"/>
      <c r="K71" s="50"/>
      <c r="L71" s="341" t="str">
        <f t="shared" si="9"/>
        <v/>
      </c>
      <c r="M71" s="46"/>
      <c r="N71" s="274"/>
      <c r="O71" s="48"/>
      <c r="P71" s="274"/>
      <c r="Q71" s="51"/>
      <c r="R71" s="51"/>
      <c r="S71" s="51"/>
      <c r="T71" s="274"/>
      <c r="U71" s="50" t="str">
        <f t="shared" si="10"/>
        <v/>
      </c>
      <c r="V71" s="51">
        <v>1</v>
      </c>
      <c r="W71" s="51" t="str">
        <f t="shared" si="4"/>
        <v>בדוק נתוני הזנה</v>
      </c>
      <c r="X71" s="51">
        <v>1</v>
      </c>
      <c r="Y71" s="51" t="str">
        <f t="shared" si="5"/>
        <v>בדוק נתוני הזנה</v>
      </c>
      <c r="Z71" s="1">
        <f t="shared" si="11"/>
        <v>1</v>
      </c>
      <c r="AA71" s="1">
        <f t="shared" si="12"/>
        <v>0</v>
      </c>
      <c r="AB71" s="382">
        <f t="shared" si="16"/>
        <v>0</v>
      </c>
      <c r="AC71" s="382">
        <f t="shared" si="16"/>
        <v>1</v>
      </c>
      <c r="AD71" s="1">
        <f t="shared" si="17"/>
        <v>1</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f t="shared" si="8"/>
        <v>42</v>
      </c>
      <c r="C72" s="48"/>
      <c r="D72" s="48"/>
      <c r="E72" s="48"/>
      <c r="F72" s="46">
        <v>42</v>
      </c>
      <c r="G72" s="49">
        <v>9</v>
      </c>
      <c r="H72" s="358"/>
      <c r="I72" s="69"/>
      <c r="J72" s="51"/>
      <c r="K72" s="50"/>
      <c r="L72" s="341" t="str">
        <f t="shared" si="9"/>
        <v/>
      </c>
      <c r="M72" s="46"/>
      <c r="N72" s="274"/>
      <c r="O72" s="48"/>
      <c r="P72" s="274"/>
      <c r="Q72" s="51"/>
      <c r="R72" s="51"/>
      <c r="S72" s="51"/>
      <c r="T72" s="274"/>
      <c r="U72" s="50" t="str">
        <f t="shared" si="10"/>
        <v/>
      </c>
      <c r="V72" s="51">
        <v>1</v>
      </c>
      <c r="W72" s="51" t="str">
        <f t="shared" si="4"/>
        <v>בדוק נתוני הזנה</v>
      </c>
      <c r="X72" s="51">
        <v>1</v>
      </c>
      <c r="Y72" s="51" t="str">
        <f t="shared" si="5"/>
        <v>בדוק נתוני הזנה</v>
      </c>
      <c r="Z72" s="1">
        <f t="shared" si="11"/>
        <v>1</v>
      </c>
      <c r="AA72" s="1">
        <f t="shared" si="12"/>
        <v>0</v>
      </c>
      <c r="AB72" s="382">
        <f t="shared" si="16"/>
        <v>0</v>
      </c>
      <c r="AC72" s="382">
        <f t="shared" si="16"/>
        <v>1</v>
      </c>
      <c r="AD72" s="1">
        <f t="shared" si="17"/>
        <v>1</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f t="shared" si="8"/>
        <v>43</v>
      </c>
      <c r="C73" s="48"/>
      <c r="D73" s="48"/>
      <c r="E73" s="48"/>
      <c r="F73" s="46">
        <v>43</v>
      </c>
      <c r="G73" s="49">
        <v>9</v>
      </c>
      <c r="H73" s="358"/>
      <c r="I73" s="69"/>
      <c r="J73" s="51"/>
      <c r="K73" s="50"/>
      <c r="L73" s="341" t="str">
        <f t="shared" si="9"/>
        <v/>
      </c>
      <c r="M73" s="46"/>
      <c r="N73" s="274"/>
      <c r="O73" s="48"/>
      <c r="P73" s="274"/>
      <c r="Q73" s="51"/>
      <c r="R73" s="51"/>
      <c r="S73" s="51"/>
      <c r="T73" s="274"/>
      <c r="U73" s="50" t="str">
        <f t="shared" si="10"/>
        <v/>
      </c>
      <c r="V73" s="51">
        <v>1</v>
      </c>
      <c r="W73" s="51" t="str">
        <f t="shared" si="4"/>
        <v>בדוק נתוני הזנה</v>
      </c>
      <c r="X73" s="51">
        <v>1</v>
      </c>
      <c r="Y73" s="51" t="str">
        <f t="shared" si="5"/>
        <v>בדוק נתוני הזנה</v>
      </c>
      <c r="Z73" s="1">
        <f t="shared" si="11"/>
        <v>1</v>
      </c>
      <c r="AA73" s="1">
        <f t="shared" si="12"/>
        <v>0</v>
      </c>
      <c r="AB73" s="382">
        <f t="shared" si="16"/>
        <v>0</v>
      </c>
      <c r="AC73" s="382">
        <f t="shared" si="16"/>
        <v>1</v>
      </c>
      <c r="AD73" s="1">
        <f t="shared" si="17"/>
        <v>1</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f t="shared" si="8"/>
        <v>44</v>
      </c>
      <c r="C74" s="48"/>
      <c r="D74" s="48"/>
      <c r="E74" s="48"/>
      <c r="F74" s="46">
        <v>44</v>
      </c>
      <c r="G74" s="49">
        <v>11</v>
      </c>
      <c r="H74" s="358"/>
      <c r="I74" s="69"/>
      <c r="J74" s="51"/>
      <c r="K74" s="50"/>
      <c r="L74" s="341" t="str">
        <f t="shared" si="9"/>
        <v/>
      </c>
      <c r="M74" s="46"/>
      <c r="N74" s="274"/>
      <c r="O74" s="48"/>
      <c r="P74" s="274"/>
      <c r="Q74" s="51"/>
      <c r="R74" s="51"/>
      <c r="S74" s="51"/>
      <c r="T74" s="274"/>
      <c r="U74" s="50" t="str">
        <f t="shared" si="10"/>
        <v/>
      </c>
      <c r="V74" s="51">
        <v>1</v>
      </c>
      <c r="W74" s="51" t="str">
        <f t="shared" si="4"/>
        <v>בדוק נתוני הזנה</v>
      </c>
      <c r="X74" s="51">
        <v>1</v>
      </c>
      <c r="Y74" s="51" t="str">
        <f t="shared" si="5"/>
        <v>בדוק נתוני הזנה</v>
      </c>
      <c r="Z74" s="1">
        <f t="shared" si="11"/>
        <v>1</v>
      </c>
      <c r="AA74" s="1">
        <f t="shared" si="12"/>
        <v>0</v>
      </c>
      <c r="AB74" s="382">
        <f t="shared" si="16"/>
        <v>0</v>
      </c>
      <c r="AC74" s="382">
        <f t="shared" si="16"/>
        <v>1</v>
      </c>
      <c r="AD74" s="1">
        <f t="shared" si="17"/>
        <v>1</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f t="shared" si="8"/>
        <v>45</v>
      </c>
      <c r="C75" s="48"/>
      <c r="D75" s="48"/>
      <c r="E75" s="48"/>
      <c r="F75" s="46">
        <v>45</v>
      </c>
      <c r="G75" s="49">
        <v>12</v>
      </c>
      <c r="H75" s="358"/>
      <c r="I75" s="69"/>
      <c r="J75" s="51"/>
      <c r="K75" s="50"/>
      <c r="L75" s="341" t="str">
        <f t="shared" si="9"/>
        <v/>
      </c>
      <c r="M75" s="46"/>
      <c r="N75" s="274"/>
      <c r="O75" s="48"/>
      <c r="P75" s="274"/>
      <c r="Q75" s="51"/>
      <c r="R75" s="51"/>
      <c r="S75" s="51"/>
      <c r="T75" s="274"/>
      <c r="U75" s="50" t="str">
        <f t="shared" si="10"/>
        <v/>
      </c>
      <c r="V75" s="51">
        <v>1</v>
      </c>
      <c r="W75" s="51" t="str">
        <f t="shared" si="4"/>
        <v>בדוק נתוני הזנה</v>
      </c>
      <c r="X75" s="51">
        <v>1</v>
      </c>
      <c r="Y75" s="51" t="str">
        <f t="shared" si="5"/>
        <v>בדוק נתוני הזנה</v>
      </c>
      <c r="Z75" s="1">
        <f t="shared" si="11"/>
        <v>1</v>
      </c>
      <c r="AA75" s="1">
        <f t="shared" si="12"/>
        <v>0</v>
      </c>
      <c r="AB75" s="382">
        <f t="shared" si="16"/>
        <v>0</v>
      </c>
      <c r="AC75" s="382">
        <f t="shared" si="16"/>
        <v>1</v>
      </c>
      <c r="AD75" s="1">
        <f t="shared" si="17"/>
        <v>1</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f t="shared" si="8"/>
        <v>46</v>
      </c>
      <c r="C76" s="48"/>
      <c r="D76" s="48"/>
      <c r="E76" s="48"/>
      <c r="F76" s="46">
        <v>46</v>
      </c>
      <c r="G76" s="49">
        <v>12</v>
      </c>
      <c r="H76" s="358"/>
      <c r="I76" s="69"/>
      <c r="J76" s="51"/>
      <c r="K76" s="50"/>
      <c r="L76" s="341" t="str">
        <f t="shared" si="9"/>
        <v/>
      </c>
      <c r="M76" s="46"/>
      <c r="N76" s="274"/>
      <c r="O76" s="48"/>
      <c r="P76" s="274"/>
      <c r="Q76" s="51"/>
      <c r="R76" s="51"/>
      <c r="S76" s="51"/>
      <c r="T76" s="274"/>
      <c r="U76" s="50" t="str">
        <f t="shared" si="10"/>
        <v/>
      </c>
      <c r="V76" s="51">
        <v>1</v>
      </c>
      <c r="W76" s="51" t="str">
        <f t="shared" si="4"/>
        <v>בדוק נתוני הזנה</v>
      </c>
      <c r="X76" s="51">
        <v>1</v>
      </c>
      <c r="Y76" s="51" t="str">
        <f t="shared" si="5"/>
        <v>בדוק נתוני הזנה</v>
      </c>
      <c r="Z76" s="1">
        <f t="shared" si="11"/>
        <v>1</v>
      </c>
      <c r="AA76" s="1">
        <f t="shared" si="12"/>
        <v>0</v>
      </c>
      <c r="AB76" s="382">
        <f t="shared" si="16"/>
        <v>0</v>
      </c>
      <c r="AC76" s="382">
        <f t="shared" si="16"/>
        <v>1</v>
      </c>
      <c r="AD76" s="1">
        <f t="shared" si="17"/>
        <v>1</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f t="shared" si="8"/>
        <v>47</v>
      </c>
      <c r="C77" s="48"/>
      <c r="D77" s="48"/>
      <c r="E77" s="48"/>
      <c r="F77" s="46">
        <v>47</v>
      </c>
      <c r="G77" s="49">
        <v>12</v>
      </c>
      <c r="H77" s="358"/>
      <c r="I77" s="69"/>
      <c r="J77" s="51"/>
      <c r="K77" s="50"/>
      <c r="L77" s="341" t="str">
        <f t="shared" si="9"/>
        <v/>
      </c>
      <c r="M77" s="46"/>
      <c r="N77" s="274"/>
      <c r="O77" s="48"/>
      <c r="P77" s="274"/>
      <c r="Q77" s="51"/>
      <c r="R77" s="51"/>
      <c r="S77" s="51"/>
      <c r="T77" s="274"/>
      <c r="U77" s="50" t="str">
        <f t="shared" si="10"/>
        <v/>
      </c>
      <c r="V77" s="51">
        <v>1</v>
      </c>
      <c r="W77" s="51" t="str">
        <f t="shared" si="4"/>
        <v>בדוק נתוני הזנה</v>
      </c>
      <c r="X77" s="51">
        <v>1</v>
      </c>
      <c r="Y77" s="51" t="str">
        <f t="shared" si="5"/>
        <v>בדוק נתוני הזנה</v>
      </c>
      <c r="Z77" s="1">
        <f t="shared" si="11"/>
        <v>1</v>
      </c>
      <c r="AA77" s="1">
        <f t="shared" si="12"/>
        <v>0</v>
      </c>
      <c r="AB77" s="382">
        <f t="shared" si="16"/>
        <v>0</v>
      </c>
      <c r="AC77" s="382">
        <f t="shared" si="16"/>
        <v>1</v>
      </c>
      <c r="AD77" s="1">
        <f t="shared" si="17"/>
        <v>1</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f t="shared" si="8"/>
        <v>48</v>
      </c>
      <c r="C78" s="48"/>
      <c r="D78" s="48"/>
      <c r="E78" s="48"/>
      <c r="F78" s="46">
        <v>48</v>
      </c>
      <c r="G78" s="49">
        <v>15</v>
      </c>
      <c r="H78" s="358"/>
      <c r="I78" s="69"/>
      <c r="J78" s="51"/>
      <c r="K78" s="50"/>
      <c r="L78" s="341" t="str">
        <f t="shared" si="9"/>
        <v/>
      </c>
      <c r="M78" s="46"/>
      <c r="N78" s="274"/>
      <c r="O78" s="48"/>
      <c r="P78" s="274"/>
      <c r="Q78" s="51"/>
      <c r="R78" s="51"/>
      <c r="S78" s="51"/>
      <c r="T78" s="274"/>
      <c r="U78" s="50" t="str">
        <f t="shared" si="10"/>
        <v/>
      </c>
      <c r="V78" s="51">
        <v>1</v>
      </c>
      <c r="W78" s="51" t="str">
        <f t="shared" si="4"/>
        <v>בדוק נתוני הזנה</v>
      </c>
      <c r="X78" s="51">
        <v>1</v>
      </c>
      <c r="Y78" s="51" t="str">
        <f t="shared" si="5"/>
        <v>בדוק נתוני הזנה</v>
      </c>
      <c r="Z78" s="1">
        <f t="shared" si="11"/>
        <v>1</v>
      </c>
      <c r="AA78" s="1">
        <f t="shared" si="12"/>
        <v>0</v>
      </c>
      <c r="AB78" s="382">
        <f t="shared" si="16"/>
        <v>0</v>
      </c>
      <c r="AC78" s="382">
        <f t="shared" si="16"/>
        <v>1</v>
      </c>
      <c r="AD78" s="1">
        <f t="shared" si="17"/>
        <v>1</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f t="shared" si="8"/>
        <v>49</v>
      </c>
      <c r="C79" s="48"/>
      <c r="D79" s="48"/>
      <c r="E79" s="48"/>
      <c r="F79" s="46">
        <v>49</v>
      </c>
      <c r="G79" s="49">
        <v>15</v>
      </c>
      <c r="H79" s="358"/>
      <c r="I79" s="69"/>
      <c r="J79" s="51"/>
      <c r="K79" s="50"/>
      <c r="L79" s="341" t="str">
        <f t="shared" si="9"/>
        <v/>
      </c>
      <c r="M79" s="46"/>
      <c r="N79" s="274"/>
      <c r="O79" s="48"/>
      <c r="P79" s="274"/>
      <c r="Q79" s="51"/>
      <c r="R79" s="51"/>
      <c r="S79" s="51"/>
      <c r="T79" s="274"/>
      <c r="U79" s="50" t="str">
        <f t="shared" si="10"/>
        <v/>
      </c>
      <c r="V79" s="51">
        <v>1</v>
      </c>
      <c r="W79" s="51" t="str">
        <f t="shared" si="4"/>
        <v>בדוק נתוני הזנה</v>
      </c>
      <c r="X79" s="51">
        <v>1</v>
      </c>
      <c r="Y79" s="51" t="str">
        <f t="shared" si="5"/>
        <v>בדוק נתוני הזנה</v>
      </c>
      <c r="Z79" s="1">
        <f t="shared" si="11"/>
        <v>1</v>
      </c>
      <c r="AA79" s="1">
        <f t="shared" si="12"/>
        <v>0</v>
      </c>
      <c r="AB79" s="382">
        <f t="shared" si="16"/>
        <v>0</v>
      </c>
      <c r="AC79" s="382">
        <f t="shared" si="16"/>
        <v>1</v>
      </c>
      <c r="AD79" s="1">
        <f t="shared" si="17"/>
        <v>1</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f t="shared" si="8"/>
        <v>50</v>
      </c>
      <c r="C80" s="48"/>
      <c r="D80" s="48"/>
      <c r="E80" s="48"/>
      <c r="F80" s="46">
        <v>50</v>
      </c>
      <c r="G80" s="49">
        <v>13</v>
      </c>
      <c r="H80" s="358"/>
      <c r="I80" s="69"/>
      <c r="J80" s="51"/>
      <c r="K80" s="50"/>
      <c r="L80" s="341" t="str">
        <f t="shared" si="9"/>
        <v/>
      </c>
      <c r="M80" s="46"/>
      <c r="N80" s="274"/>
      <c r="O80" s="48"/>
      <c r="P80" s="274"/>
      <c r="Q80" s="51"/>
      <c r="R80" s="51"/>
      <c r="S80" s="51"/>
      <c r="T80" s="274"/>
      <c r="U80" s="50" t="str">
        <f t="shared" si="10"/>
        <v/>
      </c>
      <c r="V80" s="51">
        <v>1</v>
      </c>
      <c r="W80" s="51" t="str">
        <f t="shared" si="4"/>
        <v>בדוק נתוני הזנה</v>
      </c>
      <c r="X80" s="51">
        <v>1</v>
      </c>
      <c r="Y80" s="51" t="str">
        <f t="shared" si="5"/>
        <v>בדוק נתוני הזנה</v>
      </c>
      <c r="Z80" s="1">
        <f t="shared" si="11"/>
        <v>1</v>
      </c>
      <c r="AA80" s="1">
        <f t="shared" si="12"/>
        <v>0</v>
      </c>
      <c r="AB80" s="382">
        <f t="shared" si="16"/>
        <v>0</v>
      </c>
      <c r="AC80" s="382">
        <f t="shared" si="16"/>
        <v>1</v>
      </c>
      <c r="AD80" s="1">
        <f t="shared" si="17"/>
        <v>1</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f t="shared" si="8"/>
        <v>51</v>
      </c>
      <c r="C81" s="48"/>
      <c r="D81" s="48"/>
      <c r="E81" s="48"/>
      <c r="F81" s="46">
        <v>51</v>
      </c>
      <c r="G81" s="49">
        <v>11</v>
      </c>
      <c r="H81" s="358"/>
      <c r="I81" s="69"/>
      <c r="J81" s="51"/>
      <c r="K81" s="50"/>
      <c r="L81" s="341" t="str">
        <f t="shared" si="9"/>
        <v/>
      </c>
      <c r="M81" s="46"/>
      <c r="N81" s="274"/>
      <c r="O81" s="48"/>
      <c r="P81" s="274"/>
      <c r="Q81" s="51"/>
      <c r="R81" s="51"/>
      <c r="S81" s="51"/>
      <c r="T81" s="274"/>
      <c r="U81" s="50" t="str">
        <f t="shared" si="10"/>
        <v/>
      </c>
      <c r="V81" s="51">
        <v>1</v>
      </c>
      <c r="W81" s="51" t="str">
        <f t="shared" si="4"/>
        <v>בדוק נתוני הזנה</v>
      </c>
      <c r="X81" s="51">
        <v>1</v>
      </c>
      <c r="Y81" s="51" t="str">
        <f t="shared" si="5"/>
        <v>בדוק נתוני הזנה</v>
      </c>
      <c r="Z81" s="1">
        <f t="shared" si="11"/>
        <v>1</v>
      </c>
      <c r="AA81" s="1">
        <f t="shared" si="12"/>
        <v>0</v>
      </c>
      <c r="AB81" s="382">
        <f t="shared" si="16"/>
        <v>0</v>
      </c>
      <c r="AC81" s="382">
        <f t="shared" si="16"/>
        <v>1</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1</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f t="shared" si="8"/>
        <v>52</v>
      </c>
      <c r="C82" s="48"/>
      <c r="D82" s="48"/>
      <c r="E82" s="48"/>
      <c r="F82" s="46">
        <v>52</v>
      </c>
      <c r="G82" s="49">
        <v>15</v>
      </c>
      <c r="H82" s="358"/>
      <c r="I82" s="69"/>
      <c r="J82" s="51"/>
      <c r="K82" s="50"/>
      <c r="L82" s="341" t="str">
        <f t="shared" si="9"/>
        <v/>
      </c>
      <c r="M82" s="46"/>
      <c r="N82" s="274"/>
      <c r="O82" s="48"/>
      <c r="P82" s="274"/>
      <c r="Q82" s="51"/>
      <c r="R82" s="51"/>
      <c r="S82" s="51"/>
      <c r="T82" s="274"/>
      <c r="U82" s="50" t="str">
        <f t="shared" si="10"/>
        <v/>
      </c>
      <c r="V82" s="51">
        <v>1</v>
      </c>
      <c r="W82" s="51" t="str">
        <f t="shared" si="4"/>
        <v>בדוק נתוני הזנה</v>
      </c>
      <c r="X82" s="51">
        <v>1</v>
      </c>
      <c r="Y82" s="51" t="str">
        <f t="shared" si="5"/>
        <v>בדוק נתוני הזנה</v>
      </c>
      <c r="Z82" s="1">
        <f t="shared" si="11"/>
        <v>1</v>
      </c>
      <c r="AA82" s="1">
        <f t="shared" si="12"/>
        <v>0</v>
      </c>
      <c r="AB82" s="382">
        <f t="shared" si="16"/>
        <v>0</v>
      </c>
      <c r="AC82" s="382">
        <f t="shared" si="16"/>
        <v>1</v>
      </c>
      <c r="AD82" s="1">
        <f t="shared" si="19"/>
        <v>1</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f t="shared" si="8"/>
        <v>53</v>
      </c>
      <c r="C83" s="48"/>
      <c r="D83" s="48"/>
      <c r="E83" s="48"/>
      <c r="F83" s="46">
        <v>53</v>
      </c>
      <c r="G83" s="49">
        <v>15</v>
      </c>
      <c r="H83" s="358"/>
      <c r="I83" s="69"/>
      <c r="J83" s="51"/>
      <c r="K83" s="50"/>
      <c r="L83" s="341" t="str">
        <f t="shared" si="9"/>
        <v/>
      </c>
      <c r="M83" s="46"/>
      <c r="N83" s="274"/>
      <c r="O83" s="48"/>
      <c r="P83" s="274"/>
      <c r="Q83" s="51"/>
      <c r="R83" s="51"/>
      <c r="S83" s="51"/>
      <c r="T83" s="274"/>
      <c r="U83" s="50" t="str">
        <f t="shared" si="10"/>
        <v/>
      </c>
      <c r="V83" s="51">
        <v>1</v>
      </c>
      <c r="W83" s="51" t="str">
        <f t="shared" si="4"/>
        <v>בדוק נתוני הזנה</v>
      </c>
      <c r="X83" s="51">
        <v>1</v>
      </c>
      <c r="Y83" s="51" t="str">
        <f t="shared" si="5"/>
        <v>בדוק נתוני הזנה</v>
      </c>
      <c r="Z83" s="1">
        <f t="shared" si="11"/>
        <v>1</v>
      </c>
      <c r="AA83" s="1">
        <f t="shared" si="12"/>
        <v>0</v>
      </c>
      <c r="AB83" s="382">
        <f t="shared" si="16"/>
        <v>0</v>
      </c>
      <c r="AC83" s="382">
        <f t="shared" si="16"/>
        <v>1</v>
      </c>
      <c r="AD83" s="1">
        <f t="shared" si="19"/>
        <v>1</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f t="shared" si="8"/>
        <v>54</v>
      </c>
      <c r="C84" s="48"/>
      <c r="D84" s="48"/>
      <c r="E84" s="48"/>
      <c r="F84" s="46">
        <v>54</v>
      </c>
      <c r="G84" s="49">
        <v>14</v>
      </c>
      <c r="H84" s="358"/>
      <c r="I84" s="69"/>
      <c r="J84" s="51"/>
      <c r="K84" s="50"/>
      <c r="L84" s="341" t="str">
        <f t="shared" si="9"/>
        <v/>
      </c>
      <c r="M84" s="46"/>
      <c r="N84" s="274"/>
      <c r="O84" s="48"/>
      <c r="P84" s="274"/>
      <c r="Q84" s="51"/>
      <c r="R84" s="51"/>
      <c r="S84" s="51"/>
      <c r="T84" s="274"/>
      <c r="U84" s="50" t="str">
        <f t="shared" si="10"/>
        <v/>
      </c>
      <c r="V84" s="51">
        <v>1</v>
      </c>
      <c r="W84" s="51" t="str">
        <f t="shared" si="4"/>
        <v>בדוק נתוני הזנה</v>
      </c>
      <c r="X84" s="51">
        <v>1</v>
      </c>
      <c r="Y84" s="51" t="str">
        <f t="shared" si="5"/>
        <v>בדוק נתוני הזנה</v>
      </c>
      <c r="Z84" s="1">
        <f t="shared" si="11"/>
        <v>1</v>
      </c>
      <c r="AA84" s="1">
        <f t="shared" si="12"/>
        <v>0</v>
      </c>
      <c r="AB84" s="382">
        <f t="shared" si="16"/>
        <v>0</v>
      </c>
      <c r="AC84" s="382">
        <f t="shared" si="16"/>
        <v>1</v>
      </c>
      <c r="AD84" s="1">
        <f t="shared" si="19"/>
        <v>1</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f t="shared" si="8"/>
        <v>55</v>
      </c>
      <c r="C85" s="48"/>
      <c r="D85" s="48"/>
      <c r="E85" s="48"/>
      <c r="F85" s="46">
        <v>55</v>
      </c>
      <c r="G85" s="49">
        <v>13</v>
      </c>
      <c r="H85" s="358"/>
      <c r="I85" s="69"/>
      <c r="J85" s="51"/>
      <c r="K85" s="50"/>
      <c r="L85" s="341" t="str">
        <f t="shared" si="9"/>
        <v/>
      </c>
      <c r="M85" s="46"/>
      <c r="N85" s="274"/>
      <c r="O85" s="48"/>
      <c r="P85" s="274"/>
      <c r="Q85" s="51"/>
      <c r="R85" s="51"/>
      <c r="S85" s="51"/>
      <c r="T85" s="274"/>
      <c r="U85" s="50" t="str">
        <f t="shared" si="10"/>
        <v/>
      </c>
      <c r="V85" s="51">
        <v>1</v>
      </c>
      <c r="W85" s="51" t="str">
        <f t="shared" si="4"/>
        <v>בדוק נתוני הזנה</v>
      </c>
      <c r="X85" s="51">
        <v>1</v>
      </c>
      <c r="Y85" s="51" t="str">
        <f t="shared" si="5"/>
        <v>בדוק נתוני הזנה</v>
      </c>
      <c r="Z85" s="1">
        <f t="shared" si="11"/>
        <v>1</v>
      </c>
      <c r="AA85" s="1">
        <f t="shared" si="12"/>
        <v>0</v>
      </c>
      <c r="AB85" s="382">
        <f t="shared" si="16"/>
        <v>0</v>
      </c>
      <c r="AC85" s="382">
        <f t="shared" si="16"/>
        <v>1</v>
      </c>
      <c r="AD85" s="1">
        <f t="shared" si="19"/>
        <v>1</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f t="shared" si="8"/>
        <v>56</v>
      </c>
      <c r="C86" s="48"/>
      <c r="D86" s="48"/>
      <c r="E86" s="48"/>
      <c r="F86" s="46">
        <v>56</v>
      </c>
      <c r="G86" s="49">
        <v>15</v>
      </c>
      <c r="H86" s="358"/>
      <c r="I86" s="69"/>
      <c r="J86" s="51"/>
      <c r="K86" s="50"/>
      <c r="L86" s="341" t="str">
        <f t="shared" si="9"/>
        <v/>
      </c>
      <c r="M86" s="46"/>
      <c r="N86" s="274"/>
      <c r="O86" s="48"/>
      <c r="P86" s="274"/>
      <c r="Q86" s="51"/>
      <c r="R86" s="51"/>
      <c r="S86" s="51"/>
      <c r="T86" s="274"/>
      <c r="U86" s="50" t="str">
        <f t="shared" si="10"/>
        <v/>
      </c>
      <c r="V86" s="51">
        <v>1</v>
      </c>
      <c r="W86" s="51" t="str">
        <f t="shared" si="4"/>
        <v>בדוק נתוני הזנה</v>
      </c>
      <c r="X86" s="51">
        <v>1</v>
      </c>
      <c r="Y86" s="51" t="str">
        <f t="shared" si="5"/>
        <v>בדוק נתוני הזנה</v>
      </c>
      <c r="Z86" s="1">
        <f t="shared" si="11"/>
        <v>1</v>
      </c>
      <c r="AA86" s="1">
        <f t="shared" si="12"/>
        <v>0</v>
      </c>
      <c r="AB86" s="382">
        <f t="shared" si="16"/>
        <v>0</v>
      </c>
      <c r="AC86" s="382">
        <f t="shared" si="16"/>
        <v>1</v>
      </c>
      <c r="AD86" s="1">
        <f t="shared" si="19"/>
        <v>1</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f t="shared" si="8"/>
        <v>57</v>
      </c>
      <c r="C87" s="48"/>
      <c r="D87" s="48"/>
      <c r="E87" s="48"/>
      <c r="F87" s="46">
        <v>57</v>
      </c>
      <c r="G87" s="49">
        <v>12</v>
      </c>
      <c r="H87" s="358"/>
      <c r="I87" s="69"/>
      <c r="J87" s="51"/>
      <c r="K87" s="50"/>
      <c r="L87" s="341" t="str">
        <f t="shared" si="9"/>
        <v/>
      </c>
      <c r="M87" s="46"/>
      <c r="N87" s="274"/>
      <c r="O87" s="48"/>
      <c r="P87" s="274"/>
      <c r="Q87" s="51"/>
      <c r="R87" s="51"/>
      <c r="S87" s="51"/>
      <c r="T87" s="274"/>
      <c r="U87" s="50" t="str">
        <f t="shared" si="10"/>
        <v/>
      </c>
      <c r="V87" s="51">
        <v>1</v>
      </c>
      <c r="W87" s="51" t="str">
        <f t="shared" si="4"/>
        <v>בדוק נתוני הזנה</v>
      </c>
      <c r="X87" s="51">
        <v>1</v>
      </c>
      <c r="Y87" s="51" t="str">
        <f t="shared" si="5"/>
        <v>בדוק נתוני הזנה</v>
      </c>
      <c r="Z87" s="1">
        <f t="shared" si="11"/>
        <v>1</v>
      </c>
      <c r="AA87" s="1">
        <f t="shared" si="12"/>
        <v>0</v>
      </c>
      <c r="AB87" s="382">
        <f t="shared" si="16"/>
        <v>0</v>
      </c>
      <c r="AC87" s="382">
        <f t="shared" si="16"/>
        <v>1</v>
      </c>
      <c r="AD87" s="1">
        <f t="shared" si="19"/>
        <v>1</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f t="shared" si="8"/>
        <v>58</v>
      </c>
      <c r="C88" s="48"/>
      <c r="D88" s="48"/>
      <c r="E88" s="48"/>
      <c r="F88" s="46">
        <v>58</v>
      </c>
      <c r="G88" s="49">
        <v>15</v>
      </c>
      <c r="H88" s="358"/>
      <c r="I88" s="69"/>
      <c r="J88" s="51"/>
      <c r="K88" s="50"/>
      <c r="L88" s="341" t="str">
        <f t="shared" si="9"/>
        <v/>
      </c>
      <c r="M88" s="46"/>
      <c r="N88" s="274"/>
      <c r="O88" s="48"/>
      <c r="P88" s="274"/>
      <c r="Q88" s="51"/>
      <c r="R88" s="51"/>
      <c r="S88" s="51"/>
      <c r="T88" s="274"/>
      <c r="U88" s="50" t="str">
        <f t="shared" si="10"/>
        <v/>
      </c>
      <c r="V88" s="51">
        <v>1</v>
      </c>
      <c r="W88" s="51" t="str">
        <f t="shared" si="4"/>
        <v>בדוק נתוני הזנה</v>
      </c>
      <c r="X88" s="51">
        <v>1</v>
      </c>
      <c r="Y88" s="51" t="str">
        <f t="shared" si="5"/>
        <v>בדוק נתוני הזנה</v>
      </c>
      <c r="Z88" s="1">
        <f t="shared" si="11"/>
        <v>1</v>
      </c>
      <c r="AA88" s="1">
        <f t="shared" si="12"/>
        <v>0</v>
      </c>
      <c r="AB88" s="382">
        <f t="shared" si="16"/>
        <v>0</v>
      </c>
      <c r="AC88" s="382">
        <f t="shared" si="16"/>
        <v>1</v>
      </c>
      <c r="AD88" s="1">
        <f t="shared" si="19"/>
        <v>1</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f t="shared" si="8"/>
        <v>59</v>
      </c>
      <c r="C89" s="48"/>
      <c r="D89" s="48"/>
      <c r="E89" s="48"/>
      <c r="F89" s="46">
        <v>59</v>
      </c>
      <c r="G89" s="49">
        <v>13</v>
      </c>
      <c r="H89" s="358"/>
      <c r="I89" s="69"/>
      <c r="J89" s="51"/>
      <c r="K89" s="50"/>
      <c r="L89" s="341" t="str">
        <f t="shared" si="9"/>
        <v/>
      </c>
      <c r="M89" s="46"/>
      <c r="N89" s="274"/>
      <c r="O89" s="48"/>
      <c r="P89" s="274"/>
      <c r="Q89" s="51"/>
      <c r="R89" s="51"/>
      <c r="S89" s="51"/>
      <c r="T89" s="274"/>
      <c r="U89" s="50" t="str">
        <f t="shared" si="10"/>
        <v/>
      </c>
      <c r="V89" s="51">
        <v>1</v>
      </c>
      <c r="W89" s="51" t="str">
        <f t="shared" si="4"/>
        <v>בדוק נתוני הזנה</v>
      </c>
      <c r="X89" s="51">
        <v>1</v>
      </c>
      <c r="Y89" s="51" t="str">
        <f t="shared" si="5"/>
        <v>בדוק נתוני הזנה</v>
      </c>
      <c r="Z89" s="1">
        <f t="shared" si="11"/>
        <v>1</v>
      </c>
      <c r="AA89" s="1">
        <f t="shared" si="12"/>
        <v>0</v>
      </c>
      <c r="AB89" s="382">
        <f t="shared" si="16"/>
        <v>0</v>
      </c>
      <c r="AC89" s="382">
        <f t="shared" si="16"/>
        <v>1</v>
      </c>
      <c r="AD89" s="1">
        <f t="shared" si="19"/>
        <v>1</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f t="shared" si="8"/>
        <v>60</v>
      </c>
      <c r="C90" s="48"/>
      <c r="D90" s="48"/>
      <c r="E90" s="48"/>
      <c r="F90" s="46">
        <v>60</v>
      </c>
      <c r="G90" s="49">
        <v>14</v>
      </c>
      <c r="H90" s="358"/>
      <c r="I90" s="69"/>
      <c r="J90" s="51"/>
      <c r="K90" s="50"/>
      <c r="L90" s="341" t="str">
        <f t="shared" si="9"/>
        <v/>
      </c>
      <c r="M90" s="46"/>
      <c r="N90" s="274"/>
      <c r="O90" s="48"/>
      <c r="P90" s="274"/>
      <c r="Q90" s="51"/>
      <c r="R90" s="51"/>
      <c r="S90" s="51"/>
      <c r="T90" s="274"/>
      <c r="U90" s="50" t="str">
        <f t="shared" si="10"/>
        <v/>
      </c>
      <c r="V90" s="51">
        <v>1</v>
      </c>
      <c r="W90" s="51" t="str">
        <f t="shared" si="4"/>
        <v>בדוק נתוני הזנה</v>
      </c>
      <c r="X90" s="51">
        <v>1</v>
      </c>
      <c r="Y90" s="51" t="str">
        <f t="shared" si="5"/>
        <v>בדוק נתוני הזנה</v>
      </c>
      <c r="Z90" s="1">
        <f t="shared" si="11"/>
        <v>1</v>
      </c>
      <c r="AA90" s="1">
        <f t="shared" si="12"/>
        <v>0</v>
      </c>
      <c r="AB90" s="382">
        <f t="shared" si="16"/>
        <v>0</v>
      </c>
      <c r="AC90" s="382">
        <f t="shared" si="16"/>
        <v>1</v>
      </c>
      <c r="AD90" s="1">
        <f t="shared" si="19"/>
        <v>1</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f t="shared" si="8"/>
        <v>61</v>
      </c>
      <c r="C91" s="48"/>
      <c r="D91" s="48"/>
      <c r="E91" s="48"/>
      <c r="F91" s="46">
        <v>61</v>
      </c>
      <c r="G91" s="49">
        <v>14</v>
      </c>
      <c r="H91" s="358"/>
      <c r="I91" s="69"/>
      <c r="J91" s="51"/>
      <c r="K91" s="50"/>
      <c r="L91" s="341" t="str">
        <f t="shared" si="9"/>
        <v/>
      </c>
      <c r="M91" s="46"/>
      <c r="N91" s="274"/>
      <c r="O91" s="48"/>
      <c r="P91" s="274"/>
      <c r="Q91" s="51"/>
      <c r="R91" s="51"/>
      <c r="S91" s="51"/>
      <c r="T91" s="274"/>
      <c r="U91" s="50" t="str">
        <f t="shared" si="10"/>
        <v/>
      </c>
      <c r="V91" s="51">
        <v>1</v>
      </c>
      <c r="W91" s="51" t="str">
        <f t="shared" si="4"/>
        <v>בדוק נתוני הזנה</v>
      </c>
      <c r="X91" s="51">
        <v>1</v>
      </c>
      <c r="Y91" s="51" t="str">
        <f t="shared" si="5"/>
        <v>בדוק נתוני הזנה</v>
      </c>
      <c r="Z91" s="1">
        <f t="shared" si="11"/>
        <v>1</v>
      </c>
      <c r="AA91" s="1">
        <f t="shared" si="12"/>
        <v>0</v>
      </c>
      <c r="AB91" s="382">
        <f t="shared" si="16"/>
        <v>0</v>
      </c>
      <c r="AC91" s="382">
        <f t="shared" si="16"/>
        <v>1</v>
      </c>
      <c r="AD91" s="1">
        <f t="shared" si="19"/>
        <v>1</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f t="shared" si="8"/>
        <v>62</v>
      </c>
      <c r="C92" s="48"/>
      <c r="D92" s="48"/>
      <c r="E92" s="48"/>
      <c r="F92" s="46">
        <v>62</v>
      </c>
      <c r="G92" s="49">
        <v>12</v>
      </c>
      <c r="H92" s="358"/>
      <c r="I92" s="69"/>
      <c r="J92" s="51"/>
      <c r="K92" s="50"/>
      <c r="L92" s="341" t="str">
        <f t="shared" si="9"/>
        <v/>
      </c>
      <c r="M92" s="46"/>
      <c r="N92" s="274"/>
      <c r="O92" s="48"/>
      <c r="P92" s="274"/>
      <c r="Q92" s="51"/>
      <c r="R92" s="51"/>
      <c r="S92" s="51"/>
      <c r="T92" s="274"/>
      <c r="U92" s="50" t="str">
        <f t="shared" si="10"/>
        <v/>
      </c>
      <c r="V92" s="51">
        <v>1</v>
      </c>
      <c r="W92" s="51" t="str">
        <f t="shared" si="4"/>
        <v>בדוק נתוני הזנה</v>
      </c>
      <c r="X92" s="51">
        <v>1</v>
      </c>
      <c r="Y92" s="51" t="str">
        <f t="shared" si="5"/>
        <v>בדוק נתוני הזנה</v>
      </c>
      <c r="Z92" s="1">
        <f t="shared" si="11"/>
        <v>1</v>
      </c>
      <c r="AA92" s="1">
        <f t="shared" si="12"/>
        <v>0</v>
      </c>
      <c r="AB92" s="382">
        <f t="shared" si="16"/>
        <v>0</v>
      </c>
      <c r="AC92" s="382">
        <f t="shared" si="16"/>
        <v>1</v>
      </c>
      <c r="AD92" s="1">
        <f t="shared" si="19"/>
        <v>1</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f t="shared" si="8"/>
        <v>63</v>
      </c>
      <c r="C93" s="48"/>
      <c r="D93" s="48"/>
      <c r="E93" s="48"/>
      <c r="F93" s="46">
        <v>63</v>
      </c>
      <c r="G93" s="49">
        <v>13</v>
      </c>
      <c r="H93" s="358"/>
      <c r="I93" s="69"/>
      <c r="J93" s="51"/>
      <c r="K93" s="50"/>
      <c r="L93" s="341" t="str">
        <f t="shared" si="9"/>
        <v/>
      </c>
      <c r="M93" s="46"/>
      <c r="N93" s="274"/>
      <c r="O93" s="48"/>
      <c r="P93" s="274"/>
      <c r="Q93" s="51"/>
      <c r="R93" s="51"/>
      <c r="S93" s="51"/>
      <c r="T93" s="274"/>
      <c r="U93" s="50" t="str">
        <f t="shared" si="10"/>
        <v/>
      </c>
      <c r="V93" s="51">
        <v>1</v>
      </c>
      <c r="W93" s="51" t="str">
        <f t="shared" si="4"/>
        <v>בדוק נתוני הזנה</v>
      </c>
      <c r="X93" s="51">
        <v>1</v>
      </c>
      <c r="Y93" s="51" t="str">
        <f t="shared" si="5"/>
        <v>בדוק נתוני הזנה</v>
      </c>
      <c r="Z93" s="1">
        <f t="shared" si="11"/>
        <v>1</v>
      </c>
      <c r="AA93" s="1">
        <f t="shared" si="12"/>
        <v>0</v>
      </c>
      <c r="AB93" s="382">
        <f t="shared" si="16"/>
        <v>0</v>
      </c>
      <c r="AC93" s="382">
        <f t="shared" si="16"/>
        <v>1</v>
      </c>
      <c r="AD93" s="1">
        <f t="shared" si="19"/>
        <v>1</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f t="shared" si="8"/>
        <v>64</v>
      </c>
      <c r="C94" s="48"/>
      <c r="D94" s="48"/>
      <c r="E94" s="48"/>
      <c r="F94" s="46">
        <v>64</v>
      </c>
      <c r="G94" s="49">
        <v>15</v>
      </c>
      <c r="H94" s="358"/>
      <c r="I94" s="69"/>
      <c r="J94" s="51"/>
      <c r="K94" s="50"/>
      <c r="L94" s="341" t="str">
        <f t="shared" si="9"/>
        <v/>
      </c>
      <c r="M94" s="46"/>
      <c r="N94" s="274"/>
      <c r="O94" s="48"/>
      <c r="P94" s="274"/>
      <c r="Q94" s="51"/>
      <c r="R94" s="51"/>
      <c r="S94" s="51"/>
      <c r="T94" s="274"/>
      <c r="U94" s="50" t="str">
        <f t="shared" si="10"/>
        <v/>
      </c>
      <c r="V94" s="51">
        <v>1</v>
      </c>
      <c r="W94" s="51" t="str">
        <f t="shared" si="4"/>
        <v>בדוק נתוני הזנה</v>
      </c>
      <c r="X94" s="51">
        <v>1</v>
      </c>
      <c r="Y94" s="51" t="str">
        <f t="shared" si="5"/>
        <v>בדוק נתוני הזנה</v>
      </c>
      <c r="Z94" s="1">
        <f t="shared" si="11"/>
        <v>1</v>
      </c>
      <c r="AA94" s="1">
        <f t="shared" si="12"/>
        <v>0</v>
      </c>
      <c r="AB94" s="382">
        <f t="shared" si="16"/>
        <v>0</v>
      </c>
      <c r="AC94" s="382">
        <f t="shared" si="16"/>
        <v>1</v>
      </c>
      <c r="AD94" s="1">
        <f t="shared" si="19"/>
        <v>1</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f t="shared" si="8"/>
        <v>65</v>
      </c>
      <c r="C95" s="48"/>
      <c r="D95" s="48"/>
      <c r="E95" s="48"/>
      <c r="F95" s="46">
        <v>65</v>
      </c>
      <c r="G95" s="49">
        <v>13</v>
      </c>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בדוק נתוני הזנה</v>
      </c>
      <c r="X95" s="51">
        <v>1</v>
      </c>
      <c r="Y95" s="51" t="str">
        <f t="shared" ref="Y95:Y129" si="24">IF($F95="","",IF($Z95&lt;&gt;1,$AB$1,IFERROR(W95*X95,$AB$1)))</f>
        <v>בדוק נתוני הזנה</v>
      </c>
      <c r="Z95" s="1">
        <f t="shared" si="11"/>
        <v>1</v>
      </c>
      <c r="AA95" s="1">
        <f t="shared" si="12"/>
        <v>0</v>
      </c>
      <c r="AB95" s="382">
        <f t="shared" si="16"/>
        <v>0</v>
      </c>
      <c r="AC95" s="382">
        <f t="shared" si="16"/>
        <v>1</v>
      </c>
      <c r="AD95" s="1">
        <f t="shared" si="19"/>
        <v>1</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f t="shared" ref="B96:B129" si="25">IF(F96="","",ROW()-30)</f>
        <v>66</v>
      </c>
      <c r="C96" s="48"/>
      <c r="D96" s="48"/>
      <c r="E96" s="48"/>
      <c r="F96" s="46">
        <v>66</v>
      </c>
      <c r="G96" s="49">
        <v>12</v>
      </c>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בדוק נתוני הזנה</v>
      </c>
      <c r="X96" s="51">
        <v>1</v>
      </c>
      <c r="Y96" s="51" t="str">
        <f t="shared" si="24"/>
        <v>בדוק נתוני הזנה</v>
      </c>
      <c r="Z96" s="1">
        <f t="shared" ref="Z96:Z129" si="28">IF(SUM(AD96:AH96)=COUNT(AD96:AH96),1,0)</f>
        <v>1</v>
      </c>
      <c r="AA96" s="1">
        <f t="shared" ref="AA96:AA129" si="29">IF(SUM(AJ96:AQ96)=COUNT(AJ96:AQ96),1,0)</f>
        <v>0</v>
      </c>
      <c r="AB96" s="382">
        <f t="shared" ref="AB96:AC222" si="30">IF(AND($F96="",$M96=""),"",AB$30)</f>
        <v>0</v>
      </c>
      <c r="AC96" s="382">
        <f t="shared" si="30"/>
        <v>1</v>
      </c>
      <c r="AD96" s="1">
        <f t="shared" si="19"/>
        <v>1</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f t="shared" si="25"/>
        <v>67</v>
      </c>
      <c r="C97" s="48"/>
      <c r="D97" s="48"/>
      <c r="E97" s="48"/>
      <c r="F97" s="46">
        <v>67</v>
      </c>
      <c r="G97" s="49">
        <v>13</v>
      </c>
      <c r="H97" s="358"/>
      <c r="I97" s="69"/>
      <c r="J97" s="51"/>
      <c r="K97" s="50"/>
      <c r="L97" s="341" t="str">
        <f t="shared" si="26"/>
        <v/>
      </c>
      <c r="M97" s="46"/>
      <c r="N97" s="274"/>
      <c r="O97" s="48"/>
      <c r="P97" s="274"/>
      <c r="Q97" s="51"/>
      <c r="R97" s="51"/>
      <c r="S97" s="51"/>
      <c r="T97" s="274"/>
      <c r="U97" s="50" t="str">
        <f t="shared" si="27"/>
        <v/>
      </c>
      <c r="V97" s="51">
        <v>1</v>
      </c>
      <c r="W97" s="51" t="str">
        <f t="shared" si="23"/>
        <v>בדוק נתוני הזנה</v>
      </c>
      <c r="X97" s="51">
        <v>1</v>
      </c>
      <c r="Y97" s="51" t="str">
        <f t="shared" si="24"/>
        <v>בדוק נתוני הזנה</v>
      </c>
      <c r="Z97" s="1">
        <f t="shared" si="28"/>
        <v>1</v>
      </c>
      <c r="AA97" s="1">
        <f t="shared" si="29"/>
        <v>0</v>
      </c>
      <c r="AB97" s="382">
        <f t="shared" si="30"/>
        <v>0</v>
      </c>
      <c r="AC97" s="382">
        <f t="shared" si="30"/>
        <v>1</v>
      </c>
      <c r="AD97" s="1">
        <f t="shared" si="19"/>
        <v>1</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f t="shared" si="25"/>
        <v>68</v>
      </c>
      <c r="C98" s="48"/>
      <c r="D98" s="48"/>
      <c r="E98" s="48"/>
      <c r="F98" s="46">
        <v>68</v>
      </c>
      <c r="G98" s="49">
        <v>15</v>
      </c>
      <c r="H98" s="358"/>
      <c r="I98" s="69"/>
      <c r="J98" s="51"/>
      <c r="K98" s="50"/>
      <c r="L98" s="341" t="str">
        <f t="shared" si="26"/>
        <v/>
      </c>
      <c r="M98" s="46"/>
      <c r="N98" s="274"/>
      <c r="O98" s="48"/>
      <c r="P98" s="274"/>
      <c r="Q98" s="51"/>
      <c r="R98" s="51"/>
      <c r="S98" s="51"/>
      <c r="T98" s="274"/>
      <c r="U98" s="50" t="str">
        <f t="shared" si="27"/>
        <v/>
      </c>
      <c r="V98" s="51">
        <v>1</v>
      </c>
      <c r="W98" s="51" t="str">
        <f t="shared" si="23"/>
        <v>בדוק נתוני הזנה</v>
      </c>
      <c r="X98" s="51">
        <v>1</v>
      </c>
      <c r="Y98" s="51" t="str">
        <f t="shared" si="24"/>
        <v>בדוק נתוני הזנה</v>
      </c>
      <c r="Z98" s="1">
        <f t="shared" si="28"/>
        <v>1</v>
      </c>
      <c r="AA98" s="1">
        <f t="shared" si="29"/>
        <v>0</v>
      </c>
      <c r="AB98" s="382">
        <f t="shared" si="30"/>
        <v>0</v>
      </c>
      <c r="AC98" s="382">
        <f t="shared" si="30"/>
        <v>1</v>
      </c>
      <c r="AD98" s="1">
        <f t="shared" si="19"/>
        <v>1</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f t="shared" si="25"/>
        <v>69</v>
      </c>
      <c r="C99" s="48"/>
      <c r="D99" s="48"/>
      <c r="E99" s="48"/>
      <c r="F99" s="46">
        <v>69</v>
      </c>
      <c r="G99" s="49">
        <v>13</v>
      </c>
      <c r="H99" s="358"/>
      <c r="I99" s="69"/>
      <c r="J99" s="51"/>
      <c r="K99" s="50"/>
      <c r="L99" s="341" t="str">
        <f t="shared" si="26"/>
        <v/>
      </c>
      <c r="M99" s="46"/>
      <c r="N99" s="274"/>
      <c r="O99" s="48"/>
      <c r="P99" s="274"/>
      <c r="Q99" s="51"/>
      <c r="R99" s="51"/>
      <c r="S99" s="51"/>
      <c r="T99" s="274"/>
      <c r="U99" s="50" t="str">
        <f t="shared" si="27"/>
        <v/>
      </c>
      <c r="V99" s="51">
        <v>1</v>
      </c>
      <c r="W99" s="51" t="str">
        <f t="shared" si="23"/>
        <v>בדוק נתוני הזנה</v>
      </c>
      <c r="X99" s="51">
        <v>1</v>
      </c>
      <c r="Y99" s="51" t="str">
        <f t="shared" si="24"/>
        <v>בדוק נתוני הזנה</v>
      </c>
      <c r="Z99" s="1">
        <f t="shared" si="28"/>
        <v>1</v>
      </c>
      <c r="AA99" s="1">
        <f t="shared" si="29"/>
        <v>0</v>
      </c>
      <c r="AB99" s="382">
        <f t="shared" si="30"/>
        <v>0</v>
      </c>
      <c r="AC99" s="382">
        <f t="shared" si="30"/>
        <v>1</v>
      </c>
      <c r="AD99" s="1">
        <f t="shared" si="19"/>
        <v>1</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f t="shared" si="25"/>
        <v>70</v>
      </c>
      <c r="C100" s="48"/>
      <c r="D100" s="48"/>
      <c r="E100" s="48"/>
      <c r="F100" s="46">
        <v>70</v>
      </c>
      <c r="G100" s="49">
        <v>12</v>
      </c>
      <c r="H100" s="358"/>
      <c r="I100" s="69"/>
      <c r="J100" s="51"/>
      <c r="K100" s="50"/>
      <c r="L100" s="341" t="str">
        <f t="shared" si="26"/>
        <v/>
      </c>
      <c r="M100" s="46"/>
      <c r="N100" s="274"/>
      <c r="O100" s="48"/>
      <c r="P100" s="274"/>
      <c r="Q100" s="51"/>
      <c r="R100" s="51"/>
      <c r="S100" s="51"/>
      <c r="T100" s="274"/>
      <c r="U100" s="50" t="str">
        <f t="shared" si="27"/>
        <v/>
      </c>
      <c r="V100" s="51">
        <v>1</v>
      </c>
      <c r="W100" s="51" t="str">
        <f t="shared" si="23"/>
        <v>בדוק נתוני הזנה</v>
      </c>
      <c r="X100" s="51">
        <v>1</v>
      </c>
      <c r="Y100" s="51" t="str">
        <f t="shared" si="24"/>
        <v>בדוק נתוני הזנה</v>
      </c>
      <c r="Z100" s="1">
        <f t="shared" si="28"/>
        <v>1</v>
      </c>
      <c r="AA100" s="1">
        <f t="shared" si="29"/>
        <v>0</v>
      </c>
      <c r="AB100" s="382">
        <f t="shared" si="30"/>
        <v>0</v>
      </c>
      <c r="AC100" s="382">
        <f t="shared" si="30"/>
        <v>1</v>
      </c>
      <c r="AD100" s="1">
        <f t="shared" si="19"/>
        <v>1</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f t="shared" si="25"/>
        <v>71</v>
      </c>
      <c r="C101" s="48"/>
      <c r="D101" s="48"/>
      <c r="E101" s="48"/>
      <c r="F101" s="46">
        <v>71</v>
      </c>
      <c r="G101" s="49">
        <v>16</v>
      </c>
      <c r="H101" s="358"/>
      <c r="I101" s="69"/>
      <c r="J101" s="51"/>
      <c r="K101" s="50"/>
      <c r="L101" s="341" t="str">
        <f t="shared" si="26"/>
        <v/>
      </c>
      <c r="M101" s="46"/>
      <c r="N101" s="274"/>
      <c r="O101" s="48"/>
      <c r="P101" s="274"/>
      <c r="Q101" s="51"/>
      <c r="R101" s="51"/>
      <c r="S101" s="51"/>
      <c r="T101" s="274"/>
      <c r="U101" s="50" t="str">
        <f t="shared" si="27"/>
        <v/>
      </c>
      <c r="V101" s="51">
        <v>1</v>
      </c>
      <c r="W101" s="51" t="str">
        <f t="shared" si="23"/>
        <v>בדוק נתוני הזנה</v>
      </c>
      <c r="X101" s="51">
        <v>1</v>
      </c>
      <c r="Y101" s="51" t="str">
        <f t="shared" si="24"/>
        <v>בדוק נתוני הזנה</v>
      </c>
      <c r="Z101" s="1">
        <f t="shared" si="28"/>
        <v>1</v>
      </c>
      <c r="AA101" s="1">
        <f t="shared" si="29"/>
        <v>0</v>
      </c>
      <c r="AB101" s="382">
        <f t="shared" si="30"/>
        <v>0</v>
      </c>
      <c r="AC101" s="382">
        <f t="shared" si="30"/>
        <v>1</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1</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f t="shared" si="25"/>
        <v>72</v>
      </c>
      <c r="C102" s="48"/>
      <c r="D102" s="48"/>
      <c r="E102" s="48"/>
      <c r="F102" s="46">
        <v>72</v>
      </c>
      <c r="G102" s="49">
        <v>16</v>
      </c>
      <c r="H102" s="358"/>
      <c r="I102" s="69"/>
      <c r="J102" s="51"/>
      <c r="K102" s="50"/>
      <c r="L102" s="341" t="str">
        <f t="shared" si="26"/>
        <v/>
      </c>
      <c r="M102" s="46"/>
      <c r="N102" s="274"/>
      <c r="O102" s="48"/>
      <c r="P102" s="274"/>
      <c r="Q102" s="51"/>
      <c r="R102" s="51"/>
      <c r="S102" s="51"/>
      <c r="T102" s="274"/>
      <c r="U102" s="50" t="str">
        <f t="shared" si="27"/>
        <v/>
      </c>
      <c r="V102" s="51">
        <v>1</v>
      </c>
      <c r="W102" s="51" t="str">
        <f t="shared" si="23"/>
        <v>בדוק נתוני הזנה</v>
      </c>
      <c r="X102" s="51">
        <v>1</v>
      </c>
      <c r="Y102" s="51" t="str">
        <f t="shared" si="24"/>
        <v>בדוק נתוני הזנה</v>
      </c>
      <c r="Z102" s="1">
        <f t="shared" si="28"/>
        <v>1</v>
      </c>
      <c r="AA102" s="1">
        <f t="shared" si="29"/>
        <v>0</v>
      </c>
      <c r="AB102" s="382">
        <f t="shared" si="30"/>
        <v>0</v>
      </c>
      <c r="AC102" s="382">
        <f t="shared" si="30"/>
        <v>1</v>
      </c>
      <c r="AD102" s="1">
        <f t="shared" si="31"/>
        <v>1</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f t="shared" si="25"/>
        <v>73</v>
      </c>
      <c r="C103" s="48"/>
      <c r="D103" s="48"/>
      <c r="E103" s="48"/>
      <c r="F103" s="46">
        <v>73</v>
      </c>
      <c r="G103" s="49">
        <v>16</v>
      </c>
      <c r="H103" s="358"/>
      <c r="I103" s="69"/>
      <c r="J103" s="51"/>
      <c r="K103" s="50"/>
      <c r="L103" s="341" t="str">
        <f t="shared" si="26"/>
        <v/>
      </c>
      <c r="M103" s="46"/>
      <c r="N103" s="274"/>
      <c r="O103" s="48"/>
      <c r="P103" s="274"/>
      <c r="Q103" s="51"/>
      <c r="R103" s="51"/>
      <c r="S103" s="51"/>
      <c r="T103" s="274"/>
      <c r="U103" s="50" t="str">
        <f t="shared" si="27"/>
        <v/>
      </c>
      <c r="V103" s="51">
        <v>1</v>
      </c>
      <c r="W103" s="51" t="str">
        <f t="shared" si="23"/>
        <v>בדוק נתוני הזנה</v>
      </c>
      <c r="X103" s="51">
        <v>1</v>
      </c>
      <c r="Y103" s="51" t="str">
        <f t="shared" si="24"/>
        <v>בדוק נתוני הזנה</v>
      </c>
      <c r="Z103" s="1">
        <f t="shared" si="28"/>
        <v>1</v>
      </c>
      <c r="AA103" s="1">
        <f t="shared" si="29"/>
        <v>0</v>
      </c>
      <c r="AB103" s="382">
        <f t="shared" si="30"/>
        <v>0</v>
      </c>
      <c r="AC103" s="382">
        <f t="shared" si="30"/>
        <v>1</v>
      </c>
      <c r="AD103" s="1">
        <f t="shared" si="31"/>
        <v>1</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f t="shared" si="25"/>
        <v>74</v>
      </c>
      <c r="C104" s="48"/>
      <c r="D104" s="48"/>
      <c r="E104" s="48"/>
      <c r="F104" s="46">
        <v>74</v>
      </c>
      <c r="G104" s="49">
        <v>17</v>
      </c>
      <c r="H104" s="358"/>
      <c r="I104" s="69"/>
      <c r="J104" s="51"/>
      <c r="K104" s="50"/>
      <c r="L104" s="341" t="str">
        <f t="shared" si="26"/>
        <v/>
      </c>
      <c r="M104" s="46"/>
      <c r="N104" s="274"/>
      <c r="O104" s="48"/>
      <c r="P104" s="274"/>
      <c r="Q104" s="51"/>
      <c r="R104" s="51"/>
      <c r="S104" s="51"/>
      <c r="T104" s="274"/>
      <c r="U104" s="50" t="str">
        <f t="shared" si="27"/>
        <v/>
      </c>
      <c r="V104" s="51">
        <v>1</v>
      </c>
      <c r="W104" s="51" t="str">
        <f t="shared" si="23"/>
        <v>בדוק נתוני הזנה</v>
      </c>
      <c r="X104" s="51">
        <v>1</v>
      </c>
      <c r="Y104" s="51" t="str">
        <f t="shared" si="24"/>
        <v>בדוק נתוני הזנה</v>
      </c>
      <c r="Z104" s="1">
        <f t="shared" si="28"/>
        <v>1</v>
      </c>
      <c r="AA104" s="1">
        <f t="shared" si="29"/>
        <v>0</v>
      </c>
      <c r="AB104" s="382">
        <f t="shared" si="30"/>
        <v>0</v>
      </c>
      <c r="AC104" s="382">
        <f t="shared" si="30"/>
        <v>1</v>
      </c>
      <c r="AD104" s="1">
        <f t="shared" si="31"/>
        <v>1</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f t="shared" si="25"/>
        <v>75</v>
      </c>
      <c r="C105" s="48"/>
      <c r="D105" s="48"/>
      <c r="E105" s="48"/>
      <c r="F105" s="46">
        <v>75</v>
      </c>
      <c r="G105" s="49">
        <v>18</v>
      </c>
      <c r="H105" s="358"/>
      <c r="I105" s="69"/>
      <c r="J105" s="51"/>
      <c r="K105" s="50"/>
      <c r="L105" s="341" t="str">
        <f t="shared" si="26"/>
        <v/>
      </c>
      <c r="M105" s="46"/>
      <c r="N105" s="274"/>
      <c r="O105" s="48"/>
      <c r="P105" s="274"/>
      <c r="Q105" s="51"/>
      <c r="R105" s="51"/>
      <c r="S105" s="51"/>
      <c r="T105" s="274"/>
      <c r="U105" s="50" t="str">
        <f t="shared" si="27"/>
        <v/>
      </c>
      <c r="V105" s="51">
        <v>1</v>
      </c>
      <c r="W105" s="51" t="str">
        <f t="shared" si="23"/>
        <v>בדוק נתוני הזנה</v>
      </c>
      <c r="X105" s="51">
        <v>1</v>
      </c>
      <c r="Y105" s="51" t="str">
        <f t="shared" si="24"/>
        <v>בדוק נתוני הזנה</v>
      </c>
      <c r="Z105" s="1">
        <f t="shared" si="28"/>
        <v>1</v>
      </c>
      <c r="AA105" s="1">
        <f t="shared" si="29"/>
        <v>0</v>
      </c>
      <c r="AB105" s="382">
        <f t="shared" si="30"/>
        <v>0</v>
      </c>
      <c r="AC105" s="382">
        <f t="shared" si="30"/>
        <v>1</v>
      </c>
      <c r="AD105" s="1">
        <f t="shared" si="31"/>
        <v>1</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f t="shared" si="25"/>
        <v>76</v>
      </c>
      <c r="C106" s="48"/>
      <c r="D106" s="48"/>
      <c r="E106" s="48"/>
      <c r="F106" s="46">
        <v>76</v>
      </c>
      <c r="G106" s="49">
        <v>17</v>
      </c>
      <c r="H106" s="358"/>
      <c r="I106" s="69"/>
      <c r="J106" s="51"/>
      <c r="K106" s="50"/>
      <c r="L106" s="341" t="str">
        <f t="shared" si="26"/>
        <v/>
      </c>
      <c r="M106" s="46"/>
      <c r="N106" s="274"/>
      <c r="O106" s="48"/>
      <c r="P106" s="274"/>
      <c r="Q106" s="51"/>
      <c r="R106" s="51"/>
      <c r="S106" s="51"/>
      <c r="T106" s="274"/>
      <c r="U106" s="50" t="str">
        <f t="shared" si="27"/>
        <v/>
      </c>
      <c r="V106" s="51">
        <v>1</v>
      </c>
      <c r="W106" s="51" t="str">
        <f t="shared" si="23"/>
        <v>בדוק נתוני הזנה</v>
      </c>
      <c r="X106" s="51">
        <v>1</v>
      </c>
      <c r="Y106" s="51" t="str">
        <f t="shared" si="24"/>
        <v>בדוק נתוני הזנה</v>
      </c>
      <c r="Z106" s="1">
        <f t="shared" si="28"/>
        <v>1</v>
      </c>
      <c r="AA106" s="1">
        <f t="shared" si="29"/>
        <v>0</v>
      </c>
      <c r="AB106" s="382">
        <f t="shared" si="30"/>
        <v>0</v>
      </c>
      <c r="AC106" s="382">
        <f t="shared" si="30"/>
        <v>1</v>
      </c>
      <c r="AD106" s="1">
        <f t="shared" si="31"/>
        <v>1</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f t="shared" si="25"/>
        <v>77</v>
      </c>
      <c r="C107" s="48"/>
      <c r="D107" s="48"/>
      <c r="E107" s="48"/>
      <c r="F107" s="46">
        <v>77</v>
      </c>
      <c r="G107" s="49">
        <v>18</v>
      </c>
      <c r="H107" s="358"/>
      <c r="I107" s="69"/>
      <c r="J107" s="51"/>
      <c r="K107" s="50"/>
      <c r="L107" s="341" t="str">
        <f t="shared" si="26"/>
        <v/>
      </c>
      <c r="M107" s="46"/>
      <c r="N107" s="274"/>
      <c r="O107" s="48"/>
      <c r="P107" s="274"/>
      <c r="Q107" s="51"/>
      <c r="R107" s="51"/>
      <c r="S107" s="51"/>
      <c r="T107" s="274"/>
      <c r="U107" s="50" t="str">
        <f t="shared" si="27"/>
        <v/>
      </c>
      <c r="V107" s="51">
        <v>1</v>
      </c>
      <c r="W107" s="51" t="str">
        <f t="shared" si="23"/>
        <v>בדוק נתוני הזנה</v>
      </c>
      <c r="X107" s="51">
        <v>1</v>
      </c>
      <c r="Y107" s="51" t="str">
        <f t="shared" si="24"/>
        <v>בדוק נתוני הזנה</v>
      </c>
      <c r="Z107" s="1">
        <f t="shared" si="28"/>
        <v>1</v>
      </c>
      <c r="AA107" s="1">
        <f t="shared" si="29"/>
        <v>0</v>
      </c>
      <c r="AB107" s="382">
        <f t="shared" si="30"/>
        <v>0</v>
      </c>
      <c r="AC107" s="382">
        <f t="shared" si="30"/>
        <v>1</v>
      </c>
      <c r="AD107" s="1">
        <f t="shared" si="31"/>
        <v>1</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f t="shared" si="25"/>
        <v>78</v>
      </c>
      <c r="C108" s="48"/>
      <c r="D108" s="48"/>
      <c r="E108" s="48"/>
      <c r="F108" s="46">
        <v>78</v>
      </c>
      <c r="G108" s="49">
        <v>18</v>
      </c>
      <c r="H108" s="358"/>
      <c r="I108" s="69"/>
      <c r="J108" s="51"/>
      <c r="K108" s="50"/>
      <c r="L108" s="341" t="str">
        <f t="shared" si="26"/>
        <v/>
      </c>
      <c r="M108" s="46"/>
      <c r="N108" s="274"/>
      <c r="O108" s="48"/>
      <c r="P108" s="274"/>
      <c r="Q108" s="51"/>
      <c r="R108" s="51"/>
      <c r="S108" s="51"/>
      <c r="T108" s="274"/>
      <c r="U108" s="50" t="str">
        <f t="shared" si="27"/>
        <v/>
      </c>
      <c r="V108" s="51">
        <v>1</v>
      </c>
      <c r="W108" s="51" t="str">
        <f t="shared" si="23"/>
        <v>בדוק נתוני הזנה</v>
      </c>
      <c r="X108" s="51">
        <v>1</v>
      </c>
      <c r="Y108" s="51" t="str">
        <f t="shared" si="24"/>
        <v>בדוק נתוני הזנה</v>
      </c>
      <c r="Z108" s="1">
        <f t="shared" si="28"/>
        <v>1</v>
      </c>
      <c r="AA108" s="1">
        <f t="shared" si="29"/>
        <v>0</v>
      </c>
      <c r="AB108" s="382">
        <f t="shared" si="30"/>
        <v>0</v>
      </c>
      <c r="AC108" s="382">
        <f t="shared" si="30"/>
        <v>1</v>
      </c>
      <c r="AD108" s="1">
        <f t="shared" si="31"/>
        <v>1</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f t="shared" si="25"/>
        <v>79</v>
      </c>
      <c r="C109" s="48"/>
      <c r="D109" s="48"/>
      <c r="E109" s="48"/>
      <c r="F109" s="46">
        <v>79</v>
      </c>
      <c r="G109" s="49">
        <v>17</v>
      </c>
      <c r="H109" s="358"/>
      <c r="I109" s="69"/>
      <c r="J109" s="51"/>
      <c r="K109" s="50"/>
      <c r="L109" s="341" t="str">
        <f t="shared" si="26"/>
        <v/>
      </c>
      <c r="M109" s="46"/>
      <c r="N109" s="274"/>
      <c r="O109" s="48"/>
      <c r="P109" s="274"/>
      <c r="Q109" s="51"/>
      <c r="R109" s="51"/>
      <c r="S109" s="51"/>
      <c r="T109" s="274"/>
      <c r="U109" s="50" t="str">
        <f t="shared" si="27"/>
        <v/>
      </c>
      <c r="V109" s="51">
        <v>1</v>
      </c>
      <c r="W109" s="51" t="str">
        <f t="shared" si="23"/>
        <v>בדוק נתוני הזנה</v>
      </c>
      <c r="X109" s="51">
        <v>1</v>
      </c>
      <c r="Y109" s="51" t="str">
        <f t="shared" si="24"/>
        <v>בדוק נתוני הזנה</v>
      </c>
      <c r="Z109" s="1">
        <f t="shared" si="28"/>
        <v>1</v>
      </c>
      <c r="AA109" s="1">
        <f t="shared" si="29"/>
        <v>0</v>
      </c>
      <c r="AB109" s="382">
        <f t="shared" si="30"/>
        <v>0</v>
      </c>
      <c r="AC109" s="382">
        <f t="shared" si="30"/>
        <v>1</v>
      </c>
      <c r="AD109" s="1">
        <f t="shared" si="31"/>
        <v>1</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f t="shared" si="25"/>
        <v>80</v>
      </c>
      <c r="C110" s="48"/>
      <c r="D110" s="48"/>
      <c r="E110" s="48"/>
      <c r="F110" s="46">
        <v>80</v>
      </c>
      <c r="G110" s="49">
        <v>18</v>
      </c>
      <c r="H110" s="358"/>
      <c r="I110" s="69"/>
      <c r="J110" s="51"/>
      <c r="K110" s="50"/>
      <c r="L110" s="341" t="str">
        <f t="shared" si="26"/>
        <v/>
      </c>
      <c r="M110" s="46"/>
      <c r="N110" s="274"/>
      <c r="O110" s="48"/>
      <c r="P110" s="274"/>
      <c r="Q110" s="51"/>
      <c r="R110" s="51"/>
      <c r="S110" s="51"/>
      <c r="T110" s="274"/>
      <c r="U110" s="50" t="str">
        <f t="shared" si="27"/>
        <v/>
      </c>
      <c r="V110" s="51">
        <v>1</v>
      </c>
      <c r="W110" s="51" t="str">
        <f t="shared" si="23"/>
        <v>בדוק נתוני הזנה</v>
      </c>
      <c r="X110" s="51">
        <v>1</v>
      </c>
      <c r="Y110" s="51" t="str">
        <f t="shared" si="24"/>
        <v>בדוק נתוני הזנה</v>
      </c>
      <c r="Z110" s="1">
        <f t="shared" si="28"/>
        <v>1</v>
      </c>
      <c r="AA110" s="1">
        <f t="shared" si="29"/>
        <v>0</v>
      </c>
      <c r="AB110" s="382">
        <f t="shared" si="30"/>
        <v>0</v>
      </c>
      <c r="AC110" s="382">
        <f t="shared" si="30"/>
        <v>1</v>
      </c>
      <c r="AD110" s="1">
        <f t="shared" si="31"/>
        <v>1</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f t="shared" si="25"/>
        <v>81</v>
      </c>
      <c r="C111" s="48"/>
      <c r="D111" s="48"/>
      <c r="E111" s="48"/>
      <c r="F111" s="46">
        <v>81</v>
      </c>
      <c r="G111" s="49">
        <v>18</v>
      </c>
      <c r="H111" s="358"/>
      <c r="I111" s="69"/>
      <c r="J111" s="51"/>
      <c r="K111" s="50"/>
      <c r="L111" s="341" t="str">
        <f t="shared" si="26"/>
        <v/>
      </c>
      <c r="M111" s="46"/>
      <c r="N111" s="274"/>
      <c r="O111" s="48"/>
      <c r="P111" s="274"/>
      <c r="Q111" s="51"/>
      <c r="R111" s="51"/>
      <c r="S111" s="51"/>
      <c r="T111" s="274"/>
      <c r="U111" s="50" t="str">
        <f t="shared" si="27"/>
        <v/>
      </c>
      <c r="V111" s="51">
        <v>1</v>
      </c>
      <c r="W111" s="51" t="str">
        <f t="shared" si="23"/>
        <v>בדוק נתוני הזנה</v>
      </c>
      <c r="X111" s="51">
        <v>1</v>
      </c>
      <c r="Y111" s="51" t="str">
        <f t="shared" si="24"/>
        <v>בדוק נתוני הזנה</v>
      </c>
      <c r="Z111" s="1">
        <f t="shared" si="28"/>
        <v>1</v>
      </c>
      <c r="AA111" s="1">
        <f t="shared" si="29"/>
        <v>0</v>
      </c>
      <c r="AB111" s="382">
        <f t="shared" si="30"/>
        <v>0</v>
      </c>
      <c r="AC111" s="382">
        <f t="shared" si="30"/>
        <v>1</v>
      </c>
      <c r="AD111" s="1">
        <f t="shared" si="31"/>
        <v>1</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f t="shared" si="25"/>
        <v>82</v>
      </c>
      <c r="C112" s="48"/>
      <c r="D112" s="48"/>
      <c r="E112" s="48"/>
      <c r="F112" s="46">
        <v>82</v>
      </c>
      <c r="G112" s="49">
        <v>16</v>
      </c>
      <c r="H112" s="358"/>
      <c r="I112" s="69"/>
      <c r="J112" s="51"/>
      <c r="K112" s="50"/>
      <c r="L112" s="341" t="str">
        <f t="shared" si="26"/>
        <v/>
      </c>
      <c r="M112" s="46"/>
      <c r="N112" s="274"/>
      <c r="O112" s="48"/>
      <c r="P112" s="274"/>
      <c r="Q112" s="51"/>
      <c r="R112" s="51"/>
      <c r="S112" s="51"/>
      <c r="T112" s="274"/>
      <c r="U112" s="50" t="str">
        <f t="shared" si="27"/>
        <v/>
      </c>
      <c r="V112" s="51">
        <v>1</v>
      </c>
      <c r="W112" s="51" t="str">
        <f t="shared" si="23"/>
        <v>בדוק נתוני הזנה</v>
      </c>
      <c r="X112" s="51">
        <v>1</v>
      </c>
      <c r="Y112" s="51" t="str">
        <f t="shared" si="24"/>
        <v>בדוק נתוני הזנה</v>
      </c>
      <c r="Z112" s="1">
        <f t="shared" si="28"/>
        <v>1</v>
      </c>
      <c r="AA112" s="1">
        <f t="shared" si="29"/>
        <v>0</v>
      </c>
      <c r="AB112" s="382">
        <f t="shared" si="30"/>
        <v>0</v>
      </c>
      <c r="AC112" s="382">
        <f t="shared" si="30"/>
        <v>1</v>
      </c>
      <c r="AD112" s="1">
        <f t="shared" si="31"/>
        <v>1</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f t="shared" si="25"/>
        <v>83</v>
      </c>
      <c r="C113" s="48"/>
      <c r="D113" s="48"/>
      <c r="E113" s="48"/>
      <c r="F113" s="46">
        <v>83</v>
      </c>
      <c r="G113" s="49">
        <v>18</v>
      </c>
      <c r="H113" s="358"/>
      <c r="I113" s="69"/>
      <c r="J113" s="51"/>
      <c r="K113" s="50"/>
      <c r="L113" s="341" t="str">
        <f t="shared" si="26"/>
        <v/>
      </c>
      <c r="M113" s="46"/>
      <c r="N113" s="274"/>
      <c r="O113" s="48"/>
      <c r="P113" s="274"/>
      <c r="Q113" s="51"/>
      <c r="R113" s="51"/>
      <c r="S113" s="51"/>
      <c r="T113" s="274"/>
      <c r="U113" s="50" t="str">
        <f t="shared" si="27"/>
        <v/>
      </c>
      <c r="V113" s="51">
        <v>1</v>
      </c>
      <c r="W113" s="51" t="str">
        <f t="shared" si="23"/>
        <v>בדוק נתוני הזנה</v>
      </c>
      <c r="X113" s="51">
        <v>1</v>
      </c>
      <c r="Y113" s="51" t="str">
        <f t="shared" si="24"/>
        <v>בדוק נתוני הזנה</v>
      </c>
      <c r="Z113" s="1">
        <f t="shared" si="28"/>
        <v>1</v>
      </c>
      <c r="AA113" s="1">
        <f t="shared" si="29"/>
        <v>0</v>
      </c>
      <c r="AB113" s="382">
        <f t="shared" si="30"/>
        <v>0</v>
      </c>
      <c r="AC113" s="382">
        <f t="shared" si="30"/>
        <v>1</v>
      </c>
      <c r="AD113" s="1">
        <f t="shared" si="31"/>
        <v>1</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f t="shared" si="25"/>
        <v>84</v>
      </c>
      <c r="C114" s="48"/>
      <c r="D114" s="48"/>
      <c r="E114" s="48"/>
      <c r="F114" s="46">
        <v>84</v>
      </c>
      <c r="G114" s="49">
        <v>17</v>
      </c>
      <c r="H114" s="358"/>
      <c r="I114" s="69"/>
      <c r="J114" s="51"/>
      <c r="K114" s="50"/>
      <c r="L114" s="341" t="str">
        <f t="shared" si="26"/>
        <v/>
      </c>
      <c r="M114" s="46"/>
      <c r="N114" s="274"/>
      <c r="O114" s="48"/>
      <c r="P114" s="274"/>
      <c r="Q114" s="51"/>
      <c r="R114" s="51"/>
      <c r="S114" s="51"/>
      <c r="T114" s="274"/>
      <c r="U114" s="50" t="str">
        <f t="shared" si="27"/>
        <v/>
      </c>
      <c r="V114" s="51">
        <v>1</v>
      </c>
      <c r="W114" s="51" t="str">
        <f t="shared" si="23"/>
        <v>בדוק נתוני הזנה</v>
      </c>
      <c r="X114" s="51">
        <v>1</v>
      </c>
      <c r="Y114" s="51" t="str">
        <f t="shared" si="24"/>
        <v>בדוק נתוני הזנה</v>
      </c>
      <c r="Z114" s="1">
        <f t="shared" si="28"/>
        <v>1</v>
      </c>
      <c r="AA114" s="1">
        <f t="shared" si="29"/>
        <v>0</v>
      </c>
      <c r="AB114" s="382">
        <f t="shared" si="30"/>
        <v>0</v>
      </c>
      <c r="AC114" s="382">
        <f t="shared" si="30"/>
        <v>1</v>
      </c>
      <c r="AD114" s="1">
        <f t="shared" si="31"/>
        <v>1</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f t="shared" si="25"/>
        <v>85</v>
      </c>
      <c r="C115" s="48"/>
      <c r="D115" s="48"/>
      <c r="E115" s="48"/>
      <c r="F115" s="46">
        <v>85</v>
      </c>
      <c r="G115" s="49">
        <v>18</v>
      </c>
      <c r="H115" s="358"/>
      <c r="I115" s="69"/>
      <c r="J115" s="51"/>
      <c r="K115" s="50"/>
      <c r="L115" s="341" t="str">
        <f t="shared" si="26"/>
        <v/>
      </c>
      <c r="M115" s="46"/>
      <c r="N115" s="274"/>
      <c r="O115" s="48"/>
      <c r="P115" s="274"/>
      <c r="Q115" s="51"/>
      <c r="R115" s="51"/>
      <c r="S115" s="51"/>
      <c r="T115" s="274"/>
      <c r="U115" s="50" t="str">
        <f t="shared" si="27"/>
        <v/>
      </c>
      <c r="V115" s="51">
        <v>1</v>
      </c>
      <c r="W115" s="51" t="str">
        <f t="shared" si="23"/>
        <v>בדוק נתוני הזנה</v>
      </c>
      <c r="X115" s="51">
        <v>1</v>
      </c>
      <c r="Y115" s="51" t="str">
        <f t="shared" si="24"/>
        <v>בדוק נתוני הזנה</v>
      </c>
      <c r="Z115" s="1">
        <f t="shared" si="28"/>
        <v>1</v>
      </c>
      <c r="AA115" s="1">
        <f t="shared" si="29"/>
        <v>0</v>
      </c>
      <c r="AB115" s="382">
        <f t="shared" si="30"/>
        <v>0</v>
      </c>
      <c r="AC115" s="382">
        <f t="shared" si="30"/>
        <v>1</v>
      </c>
      <c r="AD115" s="1">
        <f t="shared" si="31"/>
        <v>1</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f t="shared" si="25"/>
        <v>86</v>
      </c>
      <c r="C116" s="48"/>
      <c r="D116" s="48"/>
      <c r="E116" s="48"/>
      <c r="F116" s="46">
        <v>86</v>
      </c>
      <c r="G116" s="49">
        <v>16</v>
      </c>
      <c r="H116" s="358"/>
      <c r="I116" s="69"/>
      <c r="J116" s="51"/>
      <c r="K116" s="50"/>
      <c r="L116" s="341" t="str">
        <f t="shared" si="26"/>
        <v/>
      </c>
      <c r="M116" s="46"/>
      <c r="N116" s="274"/>
      <c r="O116" s="48"/>
      <c r="P116" s="274"/>
      <c r="Q116" s="51"/>
      <c r="R116" s="51"/>
      <c r="S116" s="51"/>
      <c r="T116" s="274"/>
      <c r="U116" s="50" t="str">
        <f t="shared" si="27"/>
        <v/>
      </c>
      <c r="V116" s="51">
        <v>1</v>
      </c>
      <c r="W116" s="51" t="str">
        <f t="shared" si="23"/>
        <v>בדוק נתוני הזנה</v>
      </c>
      <c r="X116" s="51">
        <v>1</v>
      </c>
      <c r="Y116" s="51" t="str">
        <f t="shared" si="24"/>
        <v>בדוק נתוני הזנה</v>
      </c>
      <c r="Z116" s="1">
        <f t="shared" si="28"/>
        <v>1</v>
      </c>
      <c r="AA116" s="1">
        <f t="shared" si="29"/>
        <v>0</v>
      </c>
      <c r="AB116" s="382">
        <f t="shared" si="30"/>
        <v>0</v>
      </c>
      <c r="AC116" s="382">
        <f t="shared" si="30"/>
        <v>1</v>
      </c>
      <c r="AD116" s="1">
        <f t="shared" si="31"/>
        <v>1</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f t="shared" si="25"/>
        <v>87</v>
      </c>
      <c r="C117" s="48"/>
      <c r="D117" s="48"/>
      <c r="E117" s="48"/>
      <c r="F117" s="46">
        <v>87</v>
      </c>
      <c r="G117" s="49">
        <v>16</v>
      </c>
      <c r="H117" s="358"/>
      <c r="I117" s="69"/>
      <c r="J117" s="51"/>
      <c r="K117" s="50"/>
      <c r="L117" s="341" t="str">
        <f t="shared" si="26"/>
        <v/>
      </c>
      <c r="M117" s="46"/>
      <c r="N117" s="274"/>
      <c r="O117" s="48"/>
      <c r="P117" s="274"/>
      <c r="Q117" s="51"/>
      <c r="R117" s="51"/>
      <c r="S117" s="51"/>
      <c r="T117" s="274"/>
      <c r="U117" s="50" t="str">
        <f t="shared" si="27"/>
        <v/>
      </c>
      <c r="V117" s="51">
        <v>1</v>
      </c>
      <c r="W117" s="51" t="str">
        <f t="shared" si="23"/>
        <v>בדוק נתוני הזנה</v>
      </c>
      <c r="X117" s="51">
        <v>1</v>
      </c>
      <c r="Y117" s="51" t="str">
        <f t="shared" si="24"/>
        <v>בדוק נתוני הזנה</v>
      </c>
      <c r="Z117" s="1">
        <f t="shared" si="28"/>
        <v>1</v>
      </c>
      <c r="AA117" s="1">
        <f t="shared" si="29"/>
        <v>0</v>
      </c>
      <c r="AB117" s="382">
        <f t="shared" si="30"/>
        <v>0</v>
      </c>
      <c r="AC117" s="382">
        <f t="shared" si="30"/>
        <v>1</v>
      </c>
      <c r="AD117" s="1">
        <f t="shared" si="31"/>
        <v>1</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f t="shared" si="25"/>
        <v>88</v>
      </c>
      <c r="C118" s="48"/>
      <c r="D118" s="48"/>
      <c r="E118" s="48"/>
      <c r="F118" s="46">
        <v>88</v>
      </c>
      <c r="G118" s="49">
        <v>17</v>
      </c>
      <c r="H118" s="358"/>
      <c r="I118" s="69"/>
      <c r="J118" s="51"/>
      <c r="K118" s="50"/>
      <c r="L118" s="341" t="str">
        <f t="shared" si="26"/>
        <v/>
      </c>
      <c r="M118" s="46"/>
      <c r="N118" s="274"/>
      <c r="O118" s="48"/>
      <c r="P118" s="274"/>
      <c r="Q118" s="51"/>
      <c r="R118" s="51"/>
      <c r="S118" s="51"/>
      <c r="T118" s="274"/>
      <c r="U118" s="50" t="str">
        <f t="shared" si="27"/>
        <v/>
      </c>
      <c r="V118" s="51">
        <v>1</v>
      </c>
      <c r="W118" s="51" t="str">
        <f t="shared" si="23"/>
        <v>בדוק נתוני הזנה</v>
      </c>
      <c r="X118" s="51">
        <v>1</v>
      </c>
      <c r="Y118" s="51" t="str">
        <f t="shared" si="24"/>
        <v>בדוק נתוני הזנה</v>
      </c>
      <c r="Z118" s="1">
        <f t="shared" si="28"/>
        <v>1</v>
      </c>
      <c r="AA118" s="1">
        <f t="shared" si="29"/>
        <v>0</v>
      </c>
      <c r="AB118" s="382">
        <f t="shared" si="30"/>
        <v>0</v>
      </c>
      <c r="AC118" s="382">
        <f t="shared" si="30"/>
        <v>1</v>
      </c>
      <c r="AD118" s="1">
        <f t="shared" si="31"/>
        <v>1</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f t="shared" si="25"/>
        <v>89</v>
      </c>
      <c r="C119" s="48"/>
      <c r="D119" s="48"/>
      <c r="E119" s="48"/>
      <c r="F119" s="46">
        <v>89</v>
      </c>
      <c r="G119" s="49">
        <v>16</v>
      </c>
      <c r="H119" s="358"/>
      <c r="I119" s="69"/>
      <c r="J119" s="51"/>
      <c r="K119" s="50"/>
      <c r="L119" s="341" t="str">
        <f t="shared" si="26"/>
        <v/>
      </c>
      <c r="M119" s="46"/>
      <c r="N119" s="274"/>
      <c r="O119" s="48"/>
      <c r="P119" s="274"/>
      <c r="Q119" s="51"/>
      <c r="R119" s="51"/>
      <c r="S119" s="51"/>
      <c r="T119" s="274"/>
      <c r="U119" s="50" t="str">
        <f t="shared" si="27"/>
        <v/>
      </c>
      <c r="V119" s="51">
        <v>1</v>
      </c>
      <c r="W119" s="51" t="str">
        <f t="shared" si="23"/>
        <v>בדוק נתוני הזנה</v>
      </c>
      <c r="X119" s="51">
        <v>1</v>
      </c>
      <c r="Y119" s="51" t="str">
        <f t="shared" si="24"/>
        <v>בדוק נתוני הזנה</v>
      </c>
      <c r="Z119" s="1">
        <f t="shared" si="28"/>
        <v>1</v>
      </c>
      <c r="AA119" s="1">
        <f t="shared" si="29"/>
        <v>0</v>
      </c>
      <c r="AB119" s="382">
        <f t="shared" si="30"/>
        <v>0</v>
      </c>
      <c r="AC119" s="382">
        <f t="shared" si="30"/>
        <v>1</v>
      </c>
      <c r="AD119" s="1">
        <f t="shared" si="31"/>
        <v>1</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f t="shared" si="25"/>
        <v>90</v>
      </c>
      <c r="C120" s="48"/>
      <c r="D120" s="48"/>
      <c r="E120" s="48"/>
      <c r="F120" s="46">
        <v>90</v>
      </c>
      <c r="G120" s="49">
        <v>16</v>
      </c>
      <c r="H120" s="358"/>
      <c r="I120" s="69"/>
      <c r="J120" s="51"/>
      <c r="K120" s="50"/>
      <c r="L120" s="341" t="str">
        <f t="shared" si="26"/>
        <v/>
      </c>
      <c r="M120" s="46"/>
      <c r="N120" s="274"/>
      <c r="O120" s="48"/>
      <c r="P120" s="274"/>
      <c r="Q120" s="51"/>
      <c r="R120" s="51"/>
      <c r="S120" s="51"/>
      <c r="T120" s="274"/>
      <c r="U120" s="50" t="str">
        <f t="shared" si="27"/>
        <v/>
      </c>
      <c r="V120" s="51">
        <v>1</v>
      </c>
      <c r="W120" s="51" t="str">
        <f t="shared" si="23"/>
        <v>בדוק נתוני הזנה</v>
      </c>
      <c r="X120" s="51">
        <v>1</v>
      </c>
      <c r="Y120" s="51" t="str">
        <f t="shared" si="24"/>
        <v>בדוק נתוני הזנה</v>
      </c>
      <c r="Z120" s="1">
        <f t="shared" si="28"/>
        <v>1</v>
      </c>
      <c r="AA120" s="1">
        <f t="shared" si="29"/>
        <v>0</v>
      </c>
      <c r="AB120" s="382">
        <f t="shared" si="30"/>
        <v>0</v>
      </c>
      <c r="AC120" s="382">
        <f t="shared" si="30"/>
        <v>1</v>
      </c>
      <c r="AD120" s="1">
        <f t="shared" si="31"/>
        <v>1</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f t="shared" si="25"/>
        <v>91</v>
      </c>
      <c r="C121" s="48"/>
      <c r="D121" s="48"/>
      <c r="E121" s="48"/>
      <c r="F121" s="46">
        <v>91</v>
      </c>
      <c r="G121" s="49">
        <v>19</v>
      </c>
      <c r="H121" s="358"/>
      <c r="I121" s="69"/>
      <c r="J121" s="51"/>
      <c r="K121" s="50"/>
      <c r="L121" s="341" t="str">
        <f t="shared" si="26"/>
        <v/>
      </c>
      <c r="M121" s="46"/>
      <c r="N121" s="274"/>
      <c r="O121" s="48"/>
      <c r="P121" s="274"/>
      <c r="Q121" s="51"/>
      <c r="R121" s="51"/>
      <c r="S121" s="51"/>
      <c r="T121" s="274"/>
      <c r="U121" s="50" t="str">
        <f t="shared" si="27"/>
        <v/>
      </c>
      <c r="V121" s="51">
        <v>1</v>
      </c>
      <c r="W121" s="51" t="str">
        <f t="shared" si="23"/>
        <v>בדוק נתוני הזנה</v>
      </c>
      <c r="X121" s="51">
        <v>1</v>
      </c>
      <c r="Y121" s="51" t="str">
        <f t="shared" si="24"/>
        <v>בדוק נתוני הזנה</v>
      </c>
      <c r="Z121" s="1">
        <f t="shared" si="28"/>
        <v>1</v>
      </c>
      <c r="AA121" s="1">
        <f t="shared" si="29"/>
        <v>0</v>
      </c>
      <c r="AB121" s="382">
        <f t="shared" si="30"/>
        <v>0</v>
      </c>
      <c r="AC121" s="382">
        <f t="shared" si="30"/>
        <v>1</v>
      </c>
      <c r="AD121" s="1">
        <f t="shared" si="31"/>
        <v>1</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f t="shared" si="25"/>
        <v>92</v>
      </c>
      <c r="C122" s="48"/>
      <c r="D122" s="48"/>
      <c r="E122" s="48"/>
      <c r="F122" s="46">
        <v>92</v>
      </c>
      <c r="G122" s="49">
        <v>26</v>
      </c>
      <c r="H122" s="358"/>
      <c r="I122" s="69"/>
      <c r="J122" s="51"/>
      <c r="K122" s="50"/>
      <c r="L122" s="341" t="str">
        <f t="shared" si="26"/>
        <v/>
      </c>
      <c r="M122" s="46"/>
      <c r="N122" s="274"/>
      <c r="O122" s="48"/>
      <c r="P122" s="274"/>
      <c r="Q122" s="51"/>
      <c r="R122" s="51"/>
      <c r="S122" s="51"/>
      <c r="T122" s="274"/>
      <c r="U122" s="50" t="str">
        <f t="shared" si="27"/>
        <v/>
      </c>
      <c r="V122" s="51">
        <v>1</v>
      </c>
      <c r="W122" s="51" t="str">
        <f t="shared" si="23"/>
        <v>בדוק נתוני הזנה</v>
      </c>
      <c r="X122" s="51">
        <v>1</v>
      </c>
      <c r="Y122" s="51" t="str">
        <f t="shared" si="24"/>
        <v>בדוק נתוני הזנה</v>
      </c>
      <c r="Z122" s="1">
        <f t="shared" si="28"/>
        <v>1</v>
      </c>
      <c r="AA122" s="1">
        <f t="shared" si="29"/>
        <v>0</v>
      </c>
      <c r="AB122" s="382">
        <f t="shared" si="30"/>
        <v>0</v>
      </c>
      <c r="AC122" s="382">
        <f t="shared" si="30"/>
        <v>1</v>
      </c>
      <c r="AD122" s="1">
        <f t="shared" si="31"/>
        <v>1</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f t="shared" si="25"/>
        <v>93</v>
      </c>
      <c r="C123" s="48"/>
      <c r="D123" s="48"/>
      <c r="E123" s="48"/>
      <c r="F123" s="46">
        <v>93</v>
      </c>
      <c r="G123" s="49">
        <v>19</v>
      </c>
      <c r="H123" s="358"/>
      <c r="I123" s="69"/>
      <c r="J123" s="51"/>
      <c r="K123" s="50"/>
      <c r="L123" s="341" t="str">
        <f t="shared" si="26"/>
        <v/>
      </c>
      <c r="M123" s="46"/>
      <c r="N123" s="274"/>
      <c r="O123" s="48"/>
      <c r="P123" s="274"/>
      <c r="Q123" s="51"/>
      <c r="R123" s="51"/>
      <c r="S123" s="51"/>
      <c r="T123" s="274"/>
      <c r="U123" s="50" t="str">
        <f t="shared" si="27"/>
        <v/>
      </c>
      <c r="V123" s="51">
        <v>1</v>
      </c>
      <c r="W123" s="51" t="str">
        <f t="shared" si="23"/>
        <v>בדוק נתוני הזנה</v>
      </c>
      <c r="X123" s="51">
        <v>1</v>
      </c>
      <c r="Y123" s="51" t="str">
        <f t="shared" si="24"/>
        <v>בדוק נתוני הזנה</v>
      </c>
      <c r="Z123" s="1">
        <f t="shared" si="28"/>
        <v>1</v>
      </c>
      <c r="AA123" s="1">
        <f t="shared" si="29"/>
        <v>0</v>
      </c>
      <c r="AB123" s="382">
        <f t="shared" si="30"/>
        <v>0</v>
      </c>
      <c r="AC123" s="382">
        <f t="shared" si="30"/>
        <v>1</v>
      </c>
      <c r="AD123" s="1">
        <f t="shared" si="31"/>
        <v>1</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f t="shared" si="25"/>
        <v>94</v>
      </c>
      <c r="C124" s="48"/>
      <c r="D124" s="48"/>
      <c r="E124" s="48"/>
      <c r="F124" s="46">
        <v>94</v>
      </c>
      <c r="G124" s="49">
        <v>19</v>
      </c>
      <c r="H124" s="358"/>
      <c r="I124" s="69"/>
      <c r="J124" s="51"/>
      <c r="K124" s="50"/>
      <c r="L124" s="341" t="str">
        <f t="shared" si="26"/>
        <v/>
      </c>
      <c r="M124" s="46"/>
      <c r="N124" s="274"/>
      <c r="O124" s="48"/>
      <c r="P124" s="274"/>
      <c r="Q124" s="51"/>
      <c r="R124" s="51"/>
      <c r="S124" s="51"/>
      <c r="T124" s="274"/>
      <c r="U124" s="50" t="str">
        <f t="shared" si="27"/>
        <v/>
      </c>
      <c r="V124" s="51">
        <v>1</v>
      </c>
      <c r="W124" s="51" t="str">
        <f t="shared" si="23"/>
        <v>בדוק נתוני הזנה</v>
      </c>
      <c r="X124" s="51">
        <v>1</v>
      </c>
      <c r="Y124" s="51" t="str">
        <f t="shared" si="24"/>
        <v>בדוק נתוני הזנה</v>
      </c>
      <c r="Z124" s="1">
        <f t="shared" si="28"/>
        <v>1</v>
      </c>
      <c r="AA124" s="1">
        <f t="shared" si="29"/>
        <v>0</v>
      </c>
      <c r="AB124" s="382">
        <f t="shared" si="30"/>
        <v>0</v>
      </c>
      <c r="AC124" s="382">
        <f t="shared" si="30"/>
        <v>1</v>
      </c>
      <c r="AD124" s="1">
        <f t="shared" si="31"/>
        <v>1</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f t="shared" si="25"/>
        <v>95</v>
      </c>
      <c r="C125" s="48"/>
      <c r="D125" s="48"/>
      <c r="E125" s="48"/>
      <c r="F125" s="46">
        <v>95</v>
      </c>
      <c r="G125" s="49">
        <v>19</v>
      </c>
      <c r="H125" s="358"/>
      <c r="I125" s="69"/>
      <c r="J125" s="51"/>
      <c r="K125" s="50"/>
      <c r="L125" s="341" t="str">
        <f t="shared" si="26"/>
        <v/>
      </c>
      <c r="M125" s="46"/>
      <c r="N125" s="274"/>
      <c r="O125" s="48"/>
      <c r="P125" s="274"/>
      <c r="Q125" s="51"/>
      <c r="R125" s="51"/>
      <c r="S125" s="51"/>
      <c r="T125" s="274"/>
      <c r="U125" s="50" t="str">
        <f t="shared" si="27"/>
        <v/>
      </c>
      <c r="V125" s="51">
        <v>1</v>
      </c>
      <c r="W125" s="51" t="str">
        <f t="shared" si="23"/>
        <v>בדוק נתוני הזנה</v>
      </c>
      <c r="X125" s="51">
        <v>1</v>
      </c>
      <c r="Y125" s="51" t="str">
        <f t="shared" si="24"/>
        <v>בדוק נתוני הזנה</v>
      </c>
      <c r="Z125" s="1">
        <f t="shared" si="28"/>
        <v>1</v>
      </c>
      <c r="AA125" s="1">
        <f t="shared" si="29"/>
        <v>0</v>
      </c>
      <c r="AB125" s="382">
        <f t="shared" si="30"/>
        <v>0</v>
      </c>
      <c r="AC125" s="382">
        <f t="shared" si="30"/>
        <v>1</v>
      </c>
      <c r="AD125" s="1">
        <f t="shared" si="31"/>
        <v>1</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f t="shared" si="25"/>
        <v>96</v>
      </c>
      <c r="C126" s="48"/>
      <c r="D126" s="48"/>
      <c r="E126" s="48"/>
      <c r="F126" s="46">
        <v>96</v>
      </c>
      <c r="G126" s="49">
        <v>22</v>
      </c>
      <c r="H126" s="358"/>
      <c r="I126" s="69"/>
      <c r="J126" s="51"/>
      <c r="K126" s="50"/>
      <c r="L126" s="341" t="str">
        <f t="shared" si="26"/>
        <v/>
      </c>
      <c r="M126" s="46"/>
      <c r="N126" s="274"/>
      <c r="O126" s="48"/>
      <c r="P126" s="274"/>
      <c r="Q126" s="51"/>
      <c r="R126" s="51"/>
      <c r="S126" s="51"/>
      <c r="T126" s="274"/>
      <c r="U126" s="50" t="str">
        <f t="shared" si="27"/>
        <v/>
      </c>
      <c r="V126" s="51">
        <v>1</v>
      </c>
      <c r="W126" s="51" t="str">
        <f t="shared" si="23"/>
        <v>בדוק נתוני הזנה</v>
      </c>
      <c r="X126" s="51">
        <v>1</v>
      </c>
      <c r="Y126" s="51" t="str">
        <f t="shared" si="24"/>
        <v>בדוק נתוני הזנה</v>
      </c>
      <c r="Z126" s="1">
        <f t="shared" si="28"/>
        <v>1</v>
      </c>
      <c r="AA126" s="1">
        <f t="shared" si="29"/>
        <v>0</v>
      </c>
      <c r="AB126" s="382">
        <f t="shared" si="30"/>
        <v>0</v>
      </c>
      <c r="AC126" s="382">
        <f t="shared" si="30"/>
        <v>1</v>
      </c>
      <c r="AD126" s="1">
        <f t="shared" si="31"/>
        <v>1</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f t="shared" si="25"/>
        <v>97</v>
      </c>
      <c r="C127" s="48"/>
      <c r="D127" s="48"/>
      <c r="E127" s="48"/>
      <c r="F127" s="46">
        <v>97</v>
      </c>
      <c r="G127" s="49">
        <v>26</v>
      </c>
      <c r="H127" s="358"/>
      <c r="I127" s="69"/>
      <c r="J127" s="51"/>
      <c r="K127" s="50"/>
      <c r="L127" s="341" t="str">
        <f t="shared" si="26"/>
        <v/>
      </c>
      <c r="M127" s="46"/>
      <c r="N127" s="274"/>
      <c r="O127" s="48"/>
      <c r="P127" s="274"/>
      <c r="Q127" s="51"/>
      <c r="R127" s="51"/>
      <c r="S127" s="51"/>
      <c r="T127" s="274"/>
      <c r="U127" s="50" t="str">
        <f t="shared" si="27"/>
        <v/>
      </c>
      <c r="V127" s="51">
        <v>1</v>
      </c>
      <c r="W127" s="51" t="str">
        <f t="shared" si="23"/>
        <v>בדוק נתוני הזנה</v>
      </c>
      <c r="X127" s="51">
        <v>1</v>
      </c>
      <c r="Y127" s="51" t="str">
        <f t="shared" si="24"/>
        <v>בדוק נתוני הזנה</v>
      </c>
      <c r="Z127" s="1">
        <f t="shared" si="28"/>
        <v>1</v>
      </c>
      <c r="AA127" s="1">
        <f t="shared" si="29"/>
        <v>0</v>
      </c>
      <c r="AB127" s="382">
        <f t="shared" si="30"/>
        <v>0</v>
      </c>
      <c r="AC127" s="382">
        <f t="shared" si="30"/>
        <v>1</v>
      </c>
      <c r="AD127" s="1">
        <f t="shared" si="31"/>
        <v>1</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f t="shared" si="25"/>
        <v>98</v>
      </c>
      <c r="C128" s="48"/>
      <c r="D128" s="48"/>
      <c r="E128" s="48"/>
      <c r="F128" s="46">
        <v>98</v>
      </c>
      <c r="G128" s="49">
        <v>23</v>
      </c>
      <c r="H128" s="358"/>
      <c r="I128" s="69"/>
      <c r="J128" s="51"/>
      <c r="K128" s="50"/>
      <c r="L128" s="341" t="str">
        <f t="shared" si="26"/>
        <v/>
      </c>
      <c r="M128" s="46"/>
      <c r="N128" s="274"/>
      <c r="O128" s="48"/>
      <c r="P128" s="274"/>
      <c r="Q128" s="51"/>
      <c r="R128" s="51"/>
      <c r="S128" s="51"/>
      <c r="T128" s="274"/>
      <c r="U128" s="50" t="str">
        <f t="shared" si="27"/>
        <v/>
      </c>
      <c r="V128" s="51">
        <v>1</v>
      </c>
      <c r="W128" s="51" t="str">
        <f t="shared" si="23"/>
        <v>בדוק נתוני הזנה</v>
      </c>
      <c r="X128" s="51">
        <v>1</v>
      </c>
      <c r="Y128" s="51" t="str">
        <f t="shared" si="24"/>
        <v>בדוק נתוני הזנה</v>
      </c>
      <c r="Z128" s="1">
        <f t="shared" si="28"/>
        <v>1</v>
      </c>
      <c r="AA128" s="1">
        <f t="shared" si="29"/>
        <v>0</v>
      </c>
      <c r="AB128" s="382">
        <f t="shared" si="30"/>
        <v>0</v>
      </c>
      <c r="AC128" s="382">
        <f t="shared" si="30"/>
        <v>1</v>
      </c>
      <c r="AD128" s="1">
        <f t="shared" si="31"/>
        <v>1</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f t="shared" si="25"/>
        <v>99</v>
      </c>
      <c r="C129" s="48"/>
      <c r="D129" s="48"/>
      <c r="E129" s="48"/>
      <c r="F129" s="46">
        <v>99</v>
      </c>
      <c r="G129" s="49">
        <v>21</v>
      </c>
      <c r="H129" s="358"/>
      <c r="I129" s="69"/>
      <c r="J129" s="51"/>
      <c r="K129" s="50"/>
      <c r="L129" s="341" t="str">
        <f t="shared" si="26"/>
        <v/>
      </c>
      <c r="M129" s="46"/>
      <c r="N129" s="274"/>
      <c r="O129" s="48"/>
      <c r="P129" s="274"/>
      <c r="Q129" s="51"/>
      <c r="R129" s="51"/>
      <c r="S129" s="51"/>
      <c r="T129" s="274"/>
      <c r="U129" s="50" t="str">
        <f t="shared" si="27"/>
        <v/>
      </c>
      <c r="V129" s="51">
        <v>1</v>
      </c>
      <c r="W129" s="51" t="str">
        <f t="shared" si="23"/>
        <v>בדוק נתוני הזנה</v>
      </c>
      <c r="X129" s="51">
        <v>1</v>
      </c>
      <c r="Y129" s="51" t="str">
        <f t="shared" si="24"/>
        <v>בדוק נתוני הזנה</v>
      </c>
      <c r="Z129" s="1">
        <f t="shared" si="28"/>
        <v>1</v>
      </c>
      <c r="AA129" s="1">
        <f t="shared" si="29"/>
        <v>0</v>
      </c>
      <c r="AB129" s="382">
        <f t="shared" si="30"/>
        <v>0</v>
      </c>
      <c r="AC129" s="382">
        <f t="shared" si="30"/>
        <v>1</v>
      </c>
      <c r="AD129" s="1">
        <f t="shared" si="31"/>
        <v>1</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f t="shared" ref="B130" si="34">IF(F130="","",ROW()-30)</f>
        <v>100</v>
      </c>
      <c r="C130" s="48"/>
      <c r="D130" s="48"/>
      <c r="E130" s="48"/>
      <c r="F130" s="46">
        <v>100</v>
      </c>
      <c r="G130" s="49">
        <v>19</v>
      </c>
      <c r="H130" s="358"/>
      <c r="I130" s="69"/>
      <c r="J130" s="51"/>
      <c r="K130" s="50"/>
      <c r="L130" s="341" t="str">
        <f t="shared" ref="L130" si="35">IF(M130="","",ROW()-30)</f>
        <v/>
      </c>
      <c r="M130" s="46"/>
      <c r="N130" s="274"/>
      <c r="O130" s="48"/>
      <c r="P130" s="274"/>
      <c r="Q130" s="51"/>
      <c r="R130" s="51"/>
      <c r="S130" s="51"/>
      <c r="T130" s="274"/>
      <c r="U130" s="50" t="str">
        <f t="shared" ref="U130" si="36">IF(M130="","",IF(AA130=0,$AB$1,1))</f>
        <v/>
      </c>
      <c r="V130" s="51">
        <v>1</v>
      </c>
      <c r="W130" s="51" t="str">
        <f t="shared" ref="W130" si="37">IF($F130="","",IF($Z130&lt;&gt;1,$AB$1,IFERROR(U130*V130,$AB$1)))</f>
        <v>בדוק נתוני הזנה</v>
      </c>
      <c r="X130" s="51">
        <v>1</v>
      </c>
      <c r="Y130" s="51" t="str">
        <f t="shared" ref="Y130" si="38">IF($F130="","",IF($Z130&lt;&gt;1,$AB$1,IFERROR(W130*X130,$AB$1)))</f>
        <v>בדוק נתוני הזנה</v>
      </c>
      <c r="Z130" s="1">
        <f t="shared" ref="Z130" si="39">IF(SUM(AD130:AH130)=COUNT(AD130:AH130),1,0)</f>
        <v>1</v>
      </c>
      <c r="AA130" s="1">
        <f t="shared" ref="AA130" si="40">IF(SUM(AJ130:AQ130)=COUNT(AJ130:AQ130),1,0)</f>
        <v>0</v>
      </c>
      <c r="AB130" s="382">
        <f t="shared" si="30"/>
        <v>0</v>
      </c>
      <c r="AC130" s="382">
        <f t="shared" si="30"/>
        <v>1</v>
      </c>
      <c r="AD130" s="1">
        <f t="shared" ref="AD130"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1</v>
      </c>
      <c r="AJ130" s="1">
        <f t="shared" ref="AJ130"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f t="shared" ref="B131" si="46">IF(F131="","",ROW()-30)</f>
        <v>101</v>
      </c>
      <c r="C131" s="48"/>
      <c r="D131" s="48"/>
      <c r="E131" s="48"/>
      <c r="F131" s="46">
        <v>101</v>
      </c>
      <c r="G131" s="49">
        <v>22</v>
      </c>
      <c r="H131" s="358"/>
      <c r="I131" s="69"/>
      <c r="J131" s="51"/>
      <c r="K131" s="50"/>
      <c r="L131" s="341" t="str">
        <f t="shared" ref="L131" si="47">IF(M131="","",ROW()-30)</f>
        <v/>
      </c>
      <c r="M131" s="46"/>
      <c r="N131" s="274"/>
      <c r="O131" s="48"/>
      <c r="P131" s="274"/>
      <c r="Q131" s="51"/>
      <c r="R131" s="51"/>
      <c r="S131" s="51"/>
      <c r="T131" s="274"/>
      <c r="U131" s="50" t="str">
        <f t="shared" ref="U131" si="48">IF(M131="","",IF(AA131=0,$AB$1,1))</f>
        <v/>
      </c>
      <c r="V131" s="51">
        <v>1</v>
      </c>
      <c r="W131" s="51" t="str">
        <f t="shared" ref="W131" si="49">IF($F131="","",IF($Z131&lt;&gt;1,$AB$1,IFERROR(U131*V131,$AB$1)))</f>
        <v>בדוק נתוני הזנה</v>
      </c>
      <c r="X131" s="51">
        <v>1</v>
      </c>
      <c r="Y131" s="51" t="str">
        <f t="shared" ref="Y131" si="50">IF($F131="","",IF($Z131&lt;&gt;1,$AB$1,IFERROR(W131*X131,$AB$1)))</f>
        <v>בדוק נתוני הזנה</v>
      </c>
      <c r="Z131" s="1">
        <f t="shared" ref="Z131" si="51">IF(SUM(AD131:AH131)=COUNT(AD131:AH131),1,0)</f>
        <v>1</v>
      </c>
      <c r="AA131" s="1">
        <f t="shared" ref="AA131" si="52">IF(SUM(AJ131:AQ131)=COUNT(AJ131:AQ131),1,0)</f>
        <v>0</v>
      </c>
      <c r="AB131" s="382">
        <f t="shared" si="30"/>
        <v>0</v>
      </c>
      <c r="AC131" s="382">
        <f t="shared" si="30"/>
        <v>1</v>
      </c>
      <c r="AD131" s="1">
        <f t="shared" ref="AD131" si="53">IF(G$30="",1,IF(G131="",0,CHOOSE(AD$28,IF(ISNA(MATCH(G131,$AB$30:$AC$30,0)),0,1),IF(IFERROR(G131*1,"bad")="bad",0,1),IF(IFERROR(IF(G131=TRUNC(G131),1,"bad"),"bad")="bad",0,1),IF(AND(IF(IFERROR(G131*1,"bad")="bad",0,1)=1,G131&gt;=0),1,0),IF(AND(IF(IFERROR(IF(G131=TRUNC(G131),1,"bad"),"bad")="bad",0,1)=1,G131&gt;=0),1,0),IF(AND(IF(IFERROR(G131*1,"bad")="bad",0,1)=1,G131&gt;0),1,0),IF(AND(IF(IFERROR(IF(G131=TRUNC(G131),1,"bad"),"bad")="bad",0,1)=1,G131&gt;0),1,0),1,IF(IFERROR(HLOOKUP(G131,$AE$4:$AN$4,1,0),"bad")="bad",0,1))))</f>
        <v>1</v>
      </c>
      <c r="AJ131" s="1">
        <f t="shared" ref="AJ131" si="54">IF(M$30="",1,IF(M131="",0,CHOOSE(AJ$28,IF(ISNA(MATCH(M131,$AB$30:$AC$30,0)),0,1),IF(IFERROR(M131*1,"bad")="bad",0,1),IF(IFERROR(IF(M131=TRUNC(M131),1,"bad"),"bad")="bad",0,1),IF(AND(IF(IFERROR(M131*1,"bad")="bad",0,1)=1,M131&gt;=0),1,0),IF(AND(IF(IFERROR(IF(M131=TRUNC(M131),1,"bad"),"bad")="bad",0,1)=1,M131&gt;=0),1,0),IF(AND(IF(IFERROR(M131*1,"bad")="bad",0,1)=1,M131&gt;0),1,0),IF(AND(IF(IFERROR(IF(M131=TRUNC(M131),1,"bad"),"bad")="bad",0,1)=1,M131&gt;0),1,0),1,IF(IFERROR(HLOOKUP(M131,$AE$4:$AN$4,1,0),"bad")="bad",0,1))))</f>
        <v>0</v>
      </c>
      <c r="AK131" s="1">
        <f t="shared" ref="AK131" si="55">IF(N$30="",1,IF(N131="",0,CHOOSE(AK$28,IF(ISNA(MATCH(N131,$AB$30:$AC$30,0)),0,1),IF(IFERROR(N131*1,"bad")="bad",0,1),IF(IFERROR(IF(N131=TRUNC(N131),1,"bad"),"bad")="bad",0,1),IF(AND(IF(IFERROR(N131*1,"bad")="bad",0,1)=1,N131&gt;=0),1,0),IF(AND(IF(IFERROR(IF(N131=TRUNC(N131),1,"bad"),"bad")="bad",0,1)=1,N131&gt;=0),1,0),IF(AND(IF(IFERROR(N131*1,"bad")="bad",0,1)=1,N131&gt;0),1,0),IF(AND(IF(IFERROR(IF(N131=TRUNC(N131),1,"bad"),"bad")="bad",0,1)=1,N131&gt;0),1,0),1,IF(IFERROR(HLOOKUP(N131,$AE$4:$AN$4,1,0),"bad")="bad",0,1))))</f>
        <v>0</v>
      </c>
      <c r="AL131" s="1">
        <f t="shared" ref="AL131" si="56">IF(O$30="",1,IF(O131="",0,CHOOSE(AL$28,IF(ISNA(MATCH(O131,$AB$30:$AC$30,0)),0,1),IF(IFERROR(O131*1,"bad")="bad",0,1),IF(IFERROR(IF(O131=TRUNC(O131),1,"bad"),"bad")="bad",0,1),IF(AND(IF(IFERROR(O131*1,"bad")="bad",0,1)=1,O131&gt;=0),1,0),IF(AND(IF(IFERROR(IF(O131=TRUNC(O131),1,"bad"),"bad")="bad",0,1)=1,O131&gt;=0),1,0),IF(AND(IF(IFERROR(O131*1,"bad")="bad",0,1)=1,O131&gt;0),1,0),IF(AND(IF(IFERROR(IF(O131=TRUNC(O131),1,"bad"),"bad")="bad",0,1)=1,O131&gt;0),1,0),1,IF(IFERROR(HLOOKUP(O131,$AE$4:$AN$4,1,0),"bad")="bad",0,1))))</f>
        <v>0</v>
      </c>
      <c r="AQ131" s="1">
        <f t="shared" ref="AQ131" si="57">IF(T$30="",1,IF(T131="",0,CHOOSE(AQ$28,IF(ISNA(MATCH(T131,$AB$30:$AC$30,0)),0,1),IF(IFERROR(T131*1,"bad")="bad",0,1),IF(IFERROR(IF(T131=TRUNC(T131),1,"bad"),"bad")="bad",0,1),IF(AND(IF(IFERROR(T131*1,"bad")="bad",0,1)=1,T131&gt;=0),1,0),IF(AND(IF(IFERROR(IF(T131=TRUNC(T131),1,"bad"),"bad")="bad",0,1)=1,T131&gt;=0),1,0),IF(AND(IF(IFERROR(T131*1,"bad")="bad",0,1)=1,T131&gt;0),1,0),IF(AND(IF(IFERROR(IF(T131=TRUNC(T131),1,"bad"),"bad")="bad",0,1)=1,T131&gt;0),1,0),1,IF(IFERROR(HLOOKUP(T131,$AE$4:$AN$4,1,0),"bad")="bad",0,1))))</f>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f t="shared" ref="B132:B195" si="58">IF(F132="","",ROW()-30)</f>
        <v>102</v>
      </c>
      <c r="C132" s="48"/>
      <c r="D132" s="48"/>
      <c r="E132" s="48"/>
      <c r="F132" s="46">
        <v>102</v>
      </c>
      <c r="G132" s="49">
        <v>20</v>
      </c>
      <c r="H132" s="358"/>
      <c r="I132" s="69"/>
      <c r="J132" s="51"/>
      <c r="K132" s="50"/>
      <c r="L132" s="341" t="str">
        <f t="shared" ref="L132:L195" si="59">IF(M132="","",ROW()-30)</f>
        <v/>
      </c>
      <c r="M132" s="46"/>
      <c r="N132" s="274"/>
      <c r="O132" s="48"/>
      <c r="P132" s="274"/>
      <c r="Q132" s="51"/>
      <c r="R132" s="51"/>
      <c r="S132" s="51"/>
      <c r="T132" s="274"/>
      <c r="U132" s="50" t="str">
        <f t="shared" ref="U132:U195" si="60">IF(M132="","",IF(AA132=0,$AB$1,1))</f>
        <v/>
      </c>
      <c r="V132" s="51">
        <v>1</v>
      </c>
      <c r="W132" s="51" t="str">
        <f t="shared" ref="W132:W195" si="61">IF($F132="","",IF($Z132&lt;&gt;1,$AB$1,IFERROR(U132*V132,$AB$1)))</f>
        <v>בדוק נתוני הזנה</v>
      </c>
      <c r="X132" s="51">
        <v>1</v>
      </c>
      <c r="Y132" s="51" t="str">
        <f t="shared" ref="Y132:Y195" si="62">IF($F132="","",IF($Z132&lt;&gt;1,$AB$1,IFERROR(W132*X132,$AB$1)))</f>
        <v>בדוק נתוני הזנה</v>
      </c>
      <c r="Z132" s="1">
        <f t="shared" ref="Z132:Z195" si="63">IF(SUM(AD132:AH132)=COUNT(AD132:AH132),1,0)</f>
        <v>1</v>
      </c>
      <c r="AA132" s="1">
        <f t="shared" ref="AA132:AA195" si="64">IF(SUM(AJ132:AQ132)=COUNT(AJ132:AQ132),1,0)</f>
        <v>0</v>
      </c>
      <c r="AB132" s="382">
        <f t="shared" si="30"/>
        <v>0</v>
      </c>
      <c r="AC132" s="382">
        <f t="shared" si="30"/>
        <v>1</v>
      </c>
      <c r="AD132" s="1">
        <f t="shared" ref="AD132:AD195" si="65">IF(G$30="",1,IF(G132="",0,CHOOSE(AD$28,IF(ISNA(MATCH(G132,$AB$30:$AC$30,0)),0,1),IF(IFERROR(G132*1,"bad")="bad",0,1),IF(IFERROR(IF(G132=TRUNC(G132),1,"bad"),"bad")="bad",0,1),IF(AND(IF(IFERROR(G132*1,"bad")="bad",0,1)=1,G132&gt;=0),1,0),IF(AND(IF(IFERROR(IF(G132=TRUNC(G132),1,"bad"),"bad")="bad",0,1)=1,G132&gt;=0),1,0),IF(AND(IF(IFERROR(G132*1,"bad")="bad",0,1)=1,G132&gt;0),1,0),IF(AND(IF(IFERROR(IF(G132=TRUNC(G132),1,"bad"),"bad")="bad",0,1)=1,G132&gt;0),1,0),1,IF(IFERROR(HLOOKUP(G132,$AE$4:$AN$4,1,0),"bad")="bad",0,1))))</f>
        <v>1</v>
      </c>
      <c r="AJ132" s="1">
        <f t="shared" ref="AJ132:AJ195" si="66">IF(M$30="",1,IF(M132="",0,CHOOSE(AJ$28,IF(ISNA(MATCH(M132,$AB$30:$AC$30,0)),0,1),IF(IFERROR(M132*1,"bad")="bad",0,1),IF(IFERROR(IF(M132=TRUNC(M132),1,"bad"),"bad")="bad",0,1),IF(AND(IF(IFERROR(M132*1,"bad")="bad",0,1)=1,M132&gt;=0),1,0),IF(AND(IF(IFERROR(IF(M132=TRUNC(M132),1,"bad"),"bad")="bad",0,1)=1,M132&gt;=0),1,0),IF(AND(IF(IFERROR(M132*1,"bad")="bad",0,1)=1,M132&gt;0),1,0),IF(AND(IF(IFERROR(IF(M132=TRUNC(M132),1,"bad"),"bad")="bad",0,1)=1,M132&gt;0),1,0),1,IF(IFERROR(HLOOKUP(M132,$AE$4:$AN$4,1,0),"bad")="bad",0,1))))</f>
        <v>0</v>
      </c>
      <c r="AK132" s="1">
        <f t="shared" ref="AK132:AK195" si="67">IF(N$30="",1,IF(N132="",0,CHOOSE(AK$28,IF(ISNA(MATCH(N132,$AB$30:$AC$30,0)),0,1),IF(IFERROR(N132*1,"bad")="bad",0,1),IF(IFERROR(IF(N132=TRUNC(N132),1,"bad"),"bad")="bad",0,1),IF(AND(IF(IFERROR(N132*1,"bad")="bad",0,1)=1,N132&gt;=0),1,0),IF(AND(IF(IFERROR(IF(N132=TRUNC(N132),1,"bad"),"bad")="bad",0,1)=1,N132&gt;=0),1,0),IF(AND(IF(IFERROR(N132*1,"bad")="bad",0,1)=1,N132&gt;0),1,0),IF(AND(IF(IFERROR(IF(N132=TRUNC(N132),1,"bad"),"bad")="bad",0,1)=1,N132&gt;0),1,0),1,IF(IFERROR(HLOOKUP(N132,$AE$4:$AN$4,1,0),"bad")="bad",0,1))))</f>
        <v>0</v>
      </c>
      <c r="AL132" s="1">
        <f t="shared" ref="AL132:AL195" si="68">IF(O$30="",1,IF(O132="",0,CHOOSE(AL$28,IF(ISNA(MATCH(O132,$AB$30:$AC$30,0)),0,1),IF(IFERROR(O132*1,"bad")="bad",0,1),IF(IFERROR(IF(O132=TRUNC(O132),1,"bad"),"bad")="bad",0,1),IF(AND(IF(IFERROR(O132*1,"bad")="bad",0,1)=1,O132&gt;=0),1,0),IF(AND(IF(IFERROR(IF(O132=TRUNC(O132),1,"bad"),"bad")="bad",0,1)=1,O132&gt;=0),1,0),IF(AND(IF(IFERROR(O132*1,"bad")="bad",0,1)=1,O132&gt;0),1,0),IF(AND(IF(IFERROR(IF(O132=TRUNC(O132),1,"bad"),"bad")="bad",0,1)=1,O132&gt;0),1,0),1,IF(IFERROR(HLOOKUP(O132,$AE$4:$AN$4,1,0),"bad")="bad",0,1))))</f>
        <v>0</v>
      </c>
      <c r="AQ132" s="1">
        <f t="shared" ref="AQ132:AQ195" si="69">IF(T$30="",1,IF(T132="",0,CHOOSE(AQ$28,IF(ISNA(MATCH(T132,$AB$30:$AC$30,0)),0,1),IF(IFERROR(T132*1,"bad")="bad",0,1),IF(IFERROR(IF(T132=TRUNC(T132),1,"bad"),"bad")="bad",0,1),IF(AND(IF(IFERROR(T132*1,"bad")="bad",0,1)=1,T132&gt;=0),1,0),IF(AND(IF(IFERROR(IF(T132=TRUNC(T132),1,"bad"),"bad")="bad",0,1)=1,T132&gt;=0),1,0),IF(AND(IF(IFERROR(T132*1,"bad")="bad",0,1)=1,T132&gt;0),1,0),IF(AND(IF(IFERROR(IF(T132=TRUNC(T132),1,"bad"),"bad")="bad",0,1)=1,T132&gt;0),1,0),1,IF(IFERROR(HLOOKUP(T132,$AE$4:$AN$4,1,0),"bad")="bad",0,1))))</f>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f t="shared" si="58"/>
        <v>103</v>
      </c>
      <c r="C133" s="48"/>
      <c r="D133" s="48"/>
      <c r="E133" s="48"/>
      <c r="F133" s="46">
        <v>103</v>
      </c>
      <c r="G133" s="49">
        <v>23</v>
      </c>
      <c r="H133" s="358"/>
      <c r="I133" s="69"/>
      <c r="J133" s="51"/>
      <c r="K133" s="50"/>
      <c r="L133" s="341" t="str">
        <f t="shared" si="59"/>
        <v/>
      </c>
      <c r="M133" s="46"/>
      <c r="N133" s="274"/>
      <c r="O133" s="48"/>
      <c r="P133" s="274"/>
      <c r="Q133" s="51"/>
      <c r="R133" s="51"/>
      <c r="S133" s="51"/>
      <c r="T133" s="274"/>
      <c r="U133" s="50" t="str">
        <f t="shared" si="60"/>
        <v/>
      </c>
      <c r="V133" s="51">
        <v>1</v>
      </c>
      <c r="W133" s="51" t="str">
        <f t="shared" si="61"/>
        <v>בדוק נתוני הזנה</v>
      </c>
      <c r="X133" s="51">
        <v>1</v>
      </c>
      <c r="Y133" s="51" t="str">
        <f t="shared" si="62"/>
        <v>בדוק נתוני הזנה</v>
      </c>
      <c r="Z133" s="1">
        <f t="shared" si="63"/>
        <v>1</v>
      </c>
      <c r="AA133" s="1">
        <f t="shared" si="64"/>
        <v>0</v>
      </c>
      <c r="AB133" s="382">
        <f t="shared" si="30"/>
        <v>0</v>
      </c>
      <c r="AC133" s="382">
        <f t="shared" si="30"/>
        <v>1</v>
      </c>
      <c r="AD133" s="1">
        <f t="shared" si="65"/>
        <v>1</v>
      </c>
      <c r="AJ133" s="1">
        <f t="shared" si="66"/>
        <v>0</v>
      </c>
      <c r="AK133" s="1">
        <f t="shared" si="67"/>
        <v>0</v>
      </c>
      <c r="AL133" s="1">
        <f t="shared" si="68"/>
        <v>0</v>
      </c>
      <c r="AQ133" s="1">
        <f t="shared" si="69"/>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f t="shared" si="58"/>
        <v>104</v>
      </c>
      <c r="C134" s="48"/>
      <c r="D134" s="48"/>
      <c r="E134" s="48"/>
      <c r="F134" s="46">
        <v>104</v>
      </c>
      <c r="G134" s="49">
        <v>22</v>
      </c>
      <c r="H134" s="358"/>
      <c r="I134" s="69"/>
      <c r="J134" s="51"/>
      <c r="K134" s="50"/>
      <c r="L134" s="341" t="str">
        <f t="shared" si="59"/>
        <v/>
      </c>
      <c r="M134" s="46"/>
      <c r="N134" s="274"/>
      <c r="O134" s="48"/>
      <c r="P134" s="274"/>
      <c r="Q134" s="51"/>
      <c r="R134" s="51"/>
      <c r="S134" s="51"/>
      <c r="T134" s="274"/>
      <c r="U134" s="50" t="str">
        <f t="shared" si="60"/>
        <v/>
      </c>
      <c r="V134" s="51">
        <v>1</v>
      </c>
      <c r="W134" s="51" t="str">
        <f t="shared" si="61"/>
        <v>בדוק נתוני הזנה</v>
      </c>
      <c r="X134" s="51">
        <v>1</v>
      </c>
      <c r="Y134" s="51" t="str">
        <f t="shared" si="62"/>
        <v>בדוק נתוני הזנה</v>
      </c>
      <c r="Z134" s="1">
        <f t="shared" si="63"/>
        <v>1</v>
      </c>
      <c r="AA134" s="1">
        <f t="shared" si="64"/>
        <v>0</v>
      </c>
      <c r="AB134" s="382">
        <f t="shared" si="30"/>
        <v>0</v>
      </c>
      <c r="AC134" s="382">
        <f t="shared" si="30"/>
        <v>1</v>
      </c>
      <c r="AD134" s="1">
        <f t="shared" si="65"/>
        <v>1</v>
      </c>
      <c r="AJ134" s="1">
        <f t="shared" si="66"/>
        <v>0</v>
      </c>
      <c r="AK134" s="1">
        <f t="shared" si="67"/>
        <v>0</v>
      </c>
      <c r="AL134" s="1">
        <f t="shared" si="68"/>
        <v>0</v>
      </c>
      <c r="AQ134" s="1">
        <f t="shared" si="69"/>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f t="shared" si="58"/>
        <v>105</v>
      </c>
      <c r="C135" s="48"/>
      <c r="D135" s="48"/>
      <c r="E135" s="48"/>
      <c r="F135" s="46">
        <v>105</v>
      </c>
      <c r="G135" s="49">
        <v>23</v>
      </c>
      <c r="H135" s="358"/>
      <c r="I135" s="69"/>
      <c r="J135" s="51"/>
      <c r="K135" s="50"/>
      <c r="L135" s="341" t="str">
        <f t="shared" si="59"/>
        <v/>
      </c>
      <c r="M135" s="46"/>
      <c r="N135" s="274"/>
      <c r="O135" s="48"/>
      <c r="P135" s="274"/>
      <c r="Q135" s="51"/>
      <c r="R135" s="51"/>
      <c r="S135" s="51"/>
      <c r="T135" s="274"/>
      <c r="U135" s="50" t="str">
        <f t="shared" si="60"/>
        <v/>
      </c>
      <c r="V135" s="51">
        <v>1</v>
      </c>
      <c r="W135" s="51" t="str">
        <f t="shared" si="61"/>
        <v>בדוק נתוני הזנה</v>
      </c>
      <c r="X135" s="51">
        <v>1</v>
      </c>
      <c r="Y135" s="51" t="str">
        <f t="shared" si="62"/>
        <v>בדוק נתוני הזנה</v>
      </c>
      <c r="Z135" s="1">
        <f t="shared" si="63"/>
        <v>1</v>
      </c>
      <c r="AA135" s="1">
        <f t="shared" si="64"/>
        <v>0</v>
      </c>
      <c r="AB135" s="382">
        <f t="shared" si="30"/>
        <v>0</v>
      </c>
      <c r="AC135" s="382">
        <f t="shared" si="30"/>
        <v>1</v>
      </c>
      <c r="AD135" s="1">
        <f t="shared" si="65"/>
        <v>1</v>
      </c>
      <c r="AJ135" s="1">
        <f t="shared" si="66"/>
        <v>0</v>
      </c>
      <c r="AK135" s="1">
        <f t="shared" si="67"/>
        <v>0</v>
      </c>
      <c r="AL135" s="1">
        <f t="shared" si="68"/>
        <v>0</v>
      </c>
      <c r="AQ135" s="1">
        <f t="shared" si="69"/>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f t="shared" si="58"/>
        <v>106</v>
      </c>
      <c r="C136" s="48"/>
      <c r="D136" s="48"/>
      <c r="E136" s="48"/>
      <c r="F136" s="46">
        <v>106</v>
      </c>
      <c r="G136" s="49">
        <v>24</v>
      </c>
      <c r="H136" s="358"/>
      <c r="I136" s="69"/>
      <c r="J136" s="51"/>
      <c r="K136" s="50"/>
      <c r="L136" s="341" t="str">
        <f t="shared" si="59"/>
        <v/>
      </c>
      <c r="M136" s="46"/>
      <c r="N136" s="274"/>
      <c r="O136" s="48"/>
      <c r="P136" s="274"/>
      <c r="Q136" s="51"/>
      <c r="R136" s="51"/>
      <c r="S136" s="51"/>
      <c r="T136" s="274"/>
      <c r="U136" s="50" t="str">
        <f t="shared" si="60"/>
        <v/>
      </c>
      <c r="V136" s="51">
        <v>1</v>
      </c>
      <c r="W136" s="51" t="str">
        <f t="shared" si="61"/>
        <v>בדוק נתוני הזנה</v>
      </c>
      <c r="X136" s="51">
        <v>1</v>
      </c>
      <c r="Y136" s="51" t="str">
        <f t="shared" si="62"/>
        <v>בדוק נתוני הזנה</v>
      </c>
      <c r="Z136" s="1">
        <f t="shared" si="63"/>
        <v>1</v>
      </c>
      <c r="AA136" s="1">
        <f t="shared" si="64"/>
        <v>0</v>
      </c>
      <c r="AB136" s="382">
        <f t="shared" si="30"/>
        <v>0</v>
      </c>
      <c r="AC136" s="382">
        <f t="shared" si="30"/>
        <v>1</v>
      </c>
      <c r="AD136" s="1">
        <f t="shared" si="65"/>
        <v>1</v>
      </c>
      <c r="AJ136" s="1">
        <f t="shared" si="66"/>
        <v>0</v>
      </c>
      <c r="AK136" s="1">
        <f t="shared" si="67"/>
        <v>0</v>
      </c>
      <c r="AL136" s="1">
        <f t="shared" si="68"/>
        <v>0</v>
      </c>
      <c r="AQ136" s="1">
        <f t="shared" si="69"/>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f t="shared" si="58"/>
        <v>107</v>
      </c>
      <c r="C137" s="48"/>
      <c r="D137" s="48"/>
      <c r="E137" s="48"/>
      <c r="F137" s="46">
        <v>107</v>
      </c>
      <c r="G137" s="49">
        <v>26</v>
      </c>
      <c r="H137" s="358"/>
      <c r="I137" s="69"/>
      <c r="J137" s="51"/>
      <c r="K137" s="50"/>
      <c r="L137" s="341" t="str">
        <f t="shared" si="59"/>
        <v/>
      </c>
      <c r="M137" s="46"/>
      <c r="N137" s="274"/>
      <c r="O137" s="48"/>
      <c r="P137" s="274"/>
      <c r="Q137" s="51"/>
      <c r="R137" s="51"/>
      <c r="S137" s="51"/>
      <c r="T137" s="274"/>
      <c r="U137" s="50" t="str">
        <f t="shared" si="60"/>
        <v/>
      </c>
      <c r="V137" s="51">
        <v>1</v>
      </c>
      <c r="W137" s="51" t="str">
        <f t="shared" si="61"/>
        <v>בדוק נתוני הזנה</v>
      </c>
      <c r="X137" s="51">
        <v>1</v>
      </c>
      <c r="Y137" s="51" t="str">
        <f t="shared" si="62"/>
        <v>בדוק נתוני הזנה</v>
      </c>
      <c r="Z137" s="1">
        <f t="shared" si="63"/>
        <v>1</v>
      </c>
      <c r="AA137" s="1">
        <f t="shared" si="64"/>
        <v>0</v>
      </c>
      <c r="AB137" s="382">
        <f t="shared" si="30"/>
        <v>0</v>
      </c>
      <c r="AC137" s="382">
        <f t="shared" si="30"/>
        <v>1</v>
      </c>
      <c r="AD137" s="1">
        <f t="shared" si="65"/>
        <v>1</v>
      </c>
      <c r="AJ137" s="1">
        <f t="shared" si="66"/>
        <v>0</v>
      </c>
      <c r="AK137" s="1">
        <f t="shared" si="67"/>
        <v>0</v>
      </c>
      <c r="AL137" s="1">
        <f t="shared" si="68"/>
        <v>0</v>
      </c>
      <c r="AQ137" s="1">
        <f t="shared" si="69"/>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f t="shared" si="58"/>
        <v>108</v>
      </c>
      <c r="C138" s="48"/>
      <c r="D138" s="48"/>
      <c r="E138" s="48"/>
      <c r="F138" s="46">
        <v>108</v>
      </c>
      <c r="G138" s="49">
        <v>22</v>
      </c>
      <c r="H138" s="358"/>
      <c r="I138" s="69"/>
      <c r="J138" s="51"/>
      <c r="K138" s="50"/>
      <c r="L138" s="341" t="str">
        <f t="shared" si="59"/>
        <v/>
      </c>
      <c r="M138" s="46"/>
      <c r="N138" s="274"/>
      <c r="O138" s="48"/>
      <c r="P138" s="274"/>
      <c r="Q138" s="51"/>
      <c r="R138" s="51"/>
      <c r="S138" s="51"/>
      <c r="T138" s="274"/>
      <c r="U138" s="50" t="str">
        <f t="shared" si="60"/>
        <v/>
      </c>
      <c r="V138" s="51">
        <v>1</v>
      </c>
      <c r="W138" s="51" t="str">
        <f t="shared" si="61"/>
        <v>בדוק נתוני הזנה</v>
      </c>
      <c r="X138" s="51">
        <v>1</v>
      </c>
      <c r="Y138" s="51" t="str">
        <f t="shared" si="62"/>
        <v>בדוק נתוני הזנה</v>
      </c>
      <c r="Z138" s="1">
        <f t="shared" si="63"/>
        <v>1</v>
      </c>
      <c r="AA138" s="1">
        <f t="shared" si="64"/>
        <v>0</v>
      </c>
      <c r="AB138" s="382">
        <f t="shared" si="30"/>
        <v>0</v>
      </c>
      <c r="AC138" s="382">
        <f t="shared" si="30"/>
        <v>1</v>
      </c>
      <c r="AD138" s="1">
        <f t="shared" si="65"/>
        <v>1</v>
      </c>
      <c r="AJ138" s="1">
        <f t="shared" si="66"/>
        <v>0</v>
      </c>
      <c r="AK138" s="1">
        <f t="shared" si="67"/>
        <v>0</v>
      </c>
      <c r="AL138" s="1">
        <f t="shared" si="68"/>
        <v>0</v>
      </c>
      <c r="AQ138" s="1">
        <f t="shared" si="69"/>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f t="shared" si="58"/>
        <v>109</v>
      </c>
      <c r="C139" s="48"/>
      <c r="D139" s="48"/>
      <c r="E139" s="48"/>
      <c r="F139" s="46">
        <v>109</v>
      </c>
      <c r="G139" s="49">
        <v>19</v>
      </c>
      <c r="H139" s="358"/>
      <c r="I139" s="69"/>
      <c r="J139" s="51"/>
      <c r="K139" s="50"/>
      <c r="L139" s="341" t="str">
        <f t="shared" si="59"/>
        <v/>
      </c>
      <c r="M139" s="46"/>
      <c r="N139" s="274"/>
      <c r="O139" s="48"/>
      <c r="P139" s="274"/>
      <c r="Q139" s="51"/>
      <c r="R139" s="51"/>
      <c r="S139" s="51"/>
      <c r="T139" s="274"/>
      <c r="U139" s="50" t="str">
        <f t="shared" si="60"/>
        <v/>
      </c>
      <c r="V139" s="51">
        <v>1</v>
      </c>
      <c r="W139" s="51" t="str">
        <f t="shared" si="61"/>
        <v>בדוק נתוני הזנה</v>
      </c>
      <c r="X139" s="51">
        <v>1</v>
      </c>
      <c r="Y139" s="51" t="str">
        <f t="shared" si="62"/>
        <v>בדוק נתוני הזנה</v>
      </c>
      <c r="Z139" s="1">
        <f t="shared" si="63"/>
        <v>1</v>
      </c>
      <c r="AA139" s="1">
        <f t="shared" si="64"/>
        <v>0</v>
      </c>
      <c r="AB139" s="382">
        <f t="shared" si="30"/>
        <v>0</v>
      </c>
      <c r="AC139" s="382">
        <f t="shared" si="30"/>
        <v>1</v>
      </c>
      <c r="AD139" s="1">
        <f t="shared" si="65"/>
        <v>1</v>
      </c>
      <c r="AJ139" s="1">
        <f t="shared" si="66"/>
        <v>0</v>
      </c>
      <c r="AK139" s="1">
        <f t="shared" si="67"/>
        <v>0</v>
      </c>
      <c r="AL139" s="1">
        <f t="shared" si="68"/>
        <v>0</v>
      </c>
      <c r="AQ139" s="1">
        <f t="shared" si="69"/>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58"/>
        <v/>
      </c>
      <c r="C140" s="48"/>
      <c r="D140" s="48"/>
      <c r="E140" s="48"/>
      <c r="F140" s="46"/>
      <c r="G140" s="49"/>
      <c r="H140" s="358"/>
      <c r="I140" s="69"/>
      <c r="J140" s="51"/>
      <c r="K140" s="50"/>
      <c r="L140" s="341" t="str">
        <f t="shared" si="59"/>
        <v/>
      </c>
      <c r="M140" s="46"/>
      <c r="N140" s="274"/>
      <c r="O140" s="48"/>
      <c r="P140" s="274"/>
      <c r="Q140" s="51"/>
      <c r="R140" s="51"/>
      <c r="S140" s="51"/>
      <c r="T140" s="274"/>
      <c r="U140" s="50" t="str">
        <f t="shared" si="60"/>
        <v/>
      </c>
      <c r="V140" s="51">
        <v>1</v>
      </c>
      <c r="W140" s="51" t="str">
        <f t="shared" si="61"/>
        <v/>
      </c>
      <c r="X140" s="51">
        <v>1</v>
      </c>
      <c r="Y140" s="51" t="str">
        <f t="shared" si="62"/>
        <v/>
      </c>
      <c r="Z140" s="1">
        <f t="shared" si="63"/>
        <v>0</v>
      </c>
      <c r="AA140" s="1">
        <f t="shared" si="64"/>
        <v>0</v>
      </c>
      <c r="AB140" s="382" t="str">
        <f t="shared" si="30"/>
        <v/>
      </c>
      <c r="AC140" s="382" t="str">
        <f t="shared" si="30"/>
        <v/>
      </c>
      <c r="AD140" s="1">
        <f t="shared" si="65"/>
        <v>0</v>
      </c>
      <c r="AJ140" s="1">
        <f t="shared" si="66"/>
        <v>0</v>
      </c>
      <c r="AK140" s="1">
        <f t="shared" si="67"/>
        <v>0</v>
      </c>
      <c r="AL140" s="1">
        <f t="shared" si="68"/>
        <v>0</v>
      </c>
      <c r="AQ140" s="1">
        <f t="shared" si="69"/>
        <v>0</v>
      </c>
      <c r="BA140" s="1" t="str">
        <f t="shared" si="33"/>
        <v/>
      </c>
      <c r="BB140" s="1" t="str">
        <f t="shared" si="33"/>
        <v/>
      </c>
      <c r="BC140" s="1" t="str">
        <f t="shared" si="33"/>
        <v/>
      </c>
      <c r="BD140" s="1" t="str">
        <f t="shared" si="33"/>
        <v/>
      </c>
      <c r="BE140" s="1" t="str">
        <f t="shared" si="33"/>
        <v/>
      </c>
      <c r="BF140" s="1" t="str">
        <f t="shared" ref="BA140:BJ165" si="70">IF($M140="","",BF$30)</f>
        <v/>
      </c>
      <c r="BG140" s="1" t="str">
        <f t="shared" si="70"/>
        <v/>
      </c>
      <c r="BH140" s="1" t="str">
        <f t="shared" si="70"/>
        <v/>
      </c>
      <c r="BI140" s="1" t="str">
        <f t="shared" si="70"/>
        <v/>
      </c>
      <c r="BJ140" s="1" t="str">
        <f t="shared" si="70"/>
        <v/>
      </c>
    </row>
    <row r="141" spans="1:62" x14ac:dyDescent="0.2">
      <c r="A141" s="50"/>
      <c r="B141" s="50" t="str">
        <f t="shared" si="58"/>
        <v/>
      </c>
      <c r="C141" s="48"/>
      <c r="D141" s="48"/>
      <c r="E141" s="48"/>
      <c r="F141" s="46"/>
      <c r="G141" s="49"/>
      <c r="H141" s="358"/>
      <c r="I141" s="69"/>
      <c r="J141" s="51"/>
      <c r="K141" s="50"/>
      <c r="L141" s="341" t="str">
        <f t="shared" si="59"/>
        <v/>
      </c>
      <c r="M141" s="46"/>
      <c r="N141" s="274"/>
      <c r="O141" s="48"/>
      <c r="P141" s="274"/>
      <c r="Q141" s="51"/>
      <c r="R141" s="51"/>
      <c r="S141" s="51"/>
      <c r="T141" s="274"/>
      <c r="U141" s="50" t="str">
        <f t="shared" si="60"/>
        <v/>
      </c>
      <c r="V141" s="51">
        <v>1</v>
      </c>
      <c r="W141" s="51" t="str">
        <f t="shared" si="61"/>
        <v/>
      </c>
      <c r="X141" s="51">
        <v>1</v>
      </c>
      <c r="Y141" s="51" t="str">
        <f t="shared" si="62"/>
        <v/>
      </c>
      <c r="Z141" s="1">
        <f t="shared" si="63"/>
        <v>0</v>
      </c>
      <c r="AA141" s="1">
        <f t="shared" si="64"/>
        <v>0</v>
      </c>
      <c r="AB141" s="382" t="str">
        <f t="shared" si="30"/>
        <v/>
      </c>
      <c r="AC141" s="382" t="str">
        <f t="shared" si="30"/>
        <v/>
      </c>
      <c r="AD141" s="1">
        <f t="shared" si="65"/>
        <v>0</v>
      </c>
      <c r="AJ141" s="1">
        <f t="shared" si="66"/>
        <v>0</v>
      </c>
      <c r="AK141" s="1">
        <f t="shared" si="67"/>
        <v>0</v>
      </c>
      <c r="AL141" s="1">
        <f t="shared" si="68"/>
        <v>0</v>
      </c>
      <c r="AQ141" s="1">
        <f t="shared" si="69"/>
        <v>0</v>
      </c>
      <c r="BA141" s="1" t="str">
        <f t="shared" si="70"/>
        <v/>
      </c>
      <c r="BB141" s="1" t="str">
        <f t="shared" si="70"/>
        <v/>
      </c>
      <c r="BC141" s="1" t="str">
        <f t="shared" si="70"/>
        <v/>
      </c>
      <c r="BD141" s="1" t="str">
        <f t="shared" si="70"/>
        <v/>
      </c>
      <c r="BE141" s="1" t="str">
        <f t="shared" si="70"/>
        <v/>
      </c>
      <c r="BF141" s="1" t="str">
        <f t="shared" si="70"/>
        <v/>
      </c>
      <c r="BG141" s="1" t="str">
        <f t="shared" si="70"/>
        <v/>
      </c>
      <c r="BH141" s="1" t="str">
        <f t="shared" si="70"/>
        <v/>
      </c>
      <c r="BI141" s="1" t="str">
        <f t="shared" si="70"/>
        <v/>
      </c>
      <c r="BJ141" s="1" t="str">
        <f t="shared" si="70"/>
        <v/>
      </c>
    </row>
    <row r="142" spans="1:62" x14ac:dyDescent="0.2">
      <c r="A142" s="50"/>
      <c r="B142" s="50" t="str">
        <f t="shared" si="58"/>
        <v/>
      </c>
      <c r="C142" s="48"/>
      <c r="D142" s="48"/>
      <c r="E142" s="48"/>
      <c r="F142" s="46"/>
      <c r="G142" s="49"/>
      <c r="H142" s="358"/>
      <c r="I142" s="69"/>
      <c r="J142" s="51"/>
      <c r="K142" s="50"/>
      <c r="L142" s="341" t="str">
        <f t="shared" si="59"/>
        <v/>
      </c>
      <c r="M142" s="46"/>
      <c r="N142" s="274"/>
      <c r="O142" s="48"/>
      <c r="P142" s="274"/>
      <c r="Q142" s="51"/>
      <c r="R142" s="51"/>
      <c r="S142" s="51"/>
      <c r="T142" s="274"/>
      <c r="U142" s="50" t="str">
        <f t="shared" si="60"/>
        <v/>
      </c>
      <c r="V142" s="51">
        <v>1</v>
      </c>
      <c r="W142" s="51" t="str">
        <f t="shared" si="61"/>
        <v/>
      </c>
      <c r="X142" s="51">
        <v>1</v>
      </c>
      <c r="Y142" s="51" t="str">
        <f t="shared" si="62"/>
        <v/>
      </c>
      <c r="Z142" s="1">
        <f t="shared" si="63"/>
        <v>0</v>
      </c>
      <c r="AA142" s="1">
        <f t="shared" si="64"/>
        <v>0</v>
      </c>
      <c r="AB142" s="382" t="str">
        <f t="shared" si="30"/>
        <v/>
      </c>
      <c r="AC142" s="382" t="str">
        <f t="shared" si="30"/>
        <v/>
      </c>
      <c r="AD142" s="1">
        <f t="shared" si="65"/>
        <v>0</v>
      </c>
      <c r="AJ142" s="1">
        <f t="shared" si="66"/>
        <v>0</v>
      </c>
      <c r="AK142" s="1">
        <f t="shared" si="67"/>
        <v>0</v>
      </c>
      <c r="AL142" s="1">
        <f t="shared" si="68"/>
        <v>0</v>
      </c>
      <c r="AQ142" s="1">
        <f t="shared" si="69"/>
        <v>0</v>
      </c>
      <c r="BA142" s="1" t="str">
        <f t="shared" si="70"/>
        <v/>
      </c>
      <c r="BB142" s="1" t="str">
        <f t="shared" si="70"/>
        <v/>
      </c>
      <c r="BC142" s="1" t="str">
        <f t="shared" si="70"/>
        <v/>
      </c>
      <c r="BD142" s="1" t="str">
        <f t="shared" si="70"/>
        <v/>
      </c>
      <c r="BE142" s="1" t="str">
        <f t="shared" si="70"/>
        <v/>
      </c>
      <c r="BF142" s="1" t="str">
        <f t="shared" si="70"/>
        <v/>
      </c>
      <c r="BG142" s="1" t="str">
        <f t="shared" si="70"/>
        <v/>
      </c>
      <c r="BH142" s="1" t="str">
        <f t="shared" si="70"/>
        <v/>
      </c>
      <c r="BI142" s="1" t="str">
        <f t="shared" si="70"/>
        <v/>
      </c>
      <c r="BJ142" s="1" t="str">
        <f t="shared" si="70"/>
        <v/>
      </c>
    </row>
    <row r="143" spans="1:62" x14ac:dyDescent="0.2">
      <c r="A143" s="50"/>
      <c r="B143" s="50" t="str">
        <f t="shared" si="58"/>
        <v/>
      </c>
      <c r="C143" s="48"/>
      <c r="D143" s="48"/>
      <c r="E143" s="48"/>
      <c r="F143" s="46"/>
      <c r="G143" s="49"/>
      <c r="H143" s="358"/>
      <c r="I143" s="69"/>
      <c r="J143" s="51"/>
      <c r="K143" s="50"/>
      <c r="L143" s="341" t="str">
        <f t="shared" si="59"/>
        <v/>
      </c>
      <c r="M143" s="46"/>
      <c r="N143" s="274"/>
      <c r="O143" s="48"/>
      <c r="P143" s="274"/>
      <c r="Q143" s="51"/>
      <c r="R143" s="51"/>
      <c r="S143" s="51"/>
      <c r="T143" s="274"/>
      <c r="U143" s="50" t="str">
        <f t="shared" si="60"/>
        <v/>
      </c>
      <c r="V143" s="51">
        <v>1</v>
      </c>
      <c r="W143" s="51" t="str">
        <f t="shared" si="61"/>
        <v/>
      </c>
      <c r="X143" s="51">
        <v>1</v>
      </c>
      <c r="Y143" s="51" t="str">
        <f t="shared" si="62"/>
        <v/>
      </c>
      <c r="Z143" s="1">
        <f t="shared" si="63"/>
        <v>0</v>
      </c>
      <c r="AA143" s="1">
        <f t="shared" si="64"/>
        <v>0</v>
      </c>
      <c r="AB143" s="382" t="str">
        <f t="shared" si="30"/>
        <v/>
      </c>
      <c r="AC143" s="382" t="str">
        <f t="shared" si="30"/>
        <v/>
      </c>
      <c r="AD143" s="1">
        <f t="shared" si="65"/>
        <v>0</v>
      </c>
      <c r="AJ143" s="1">
        <f t="shared" si="66"/>
        <v>0</v>
      </c>
      <c r="AK143" s="1">
        <f t="shared" si="67"/>
        <v>0</v>
      </c>
      <c r="AL143" s="1">
        <f t="shared" si="68"/>
        <v>0</v>
      </c>
      <c r="AQ143" s="1">
        <f t="shared" si="69"/>
        <v>0</v>
      </c>
      <c r="BA143" s="1" t="str">
        <f t="shared" si="70"/>
        <v/>
      </c>
      <c r="BB143" s="1" t="str">
        <f t="shared" si="70"/>
        <v/>
      </c>
      <c r="BC143" s="1" t="str">
        <f t="shared" si="70"/>
        <v/>
      </c>
      <c r="BD143" s="1" t="str">
        <f t="shared" si="70"/>
        <v/>
      </c>
      <c r="BE143" s="1" t="str">
        <f t="shared" si="70"/>
        <v/>
      </c>
      <c r="BF143" s="1" t="str">
        <f t="shared" si="70"/>
        <v/>
      </c>
      <c r="BG143" s="1" t="str">
        <f t="shared" si="70"/>
        <v/>
      </c>
      <c r="BH143" s="1" t="str">
        <f t="shared" si="70"/>
        <v/>
      </c>
      <c r="BI143" s="1" t="str">
        <f t="shared" si="70"/>
        <v/>
      </c>
      <c r="BJ143" s="1" t="str">
        <f t="shared" si="70"/>
        <v/>
      </c>
    </row>
    <row r="144" spans="1:62" x14ac:dyDescent="0.2">
      <c r="A144" s="50"/>
      <c r="B144" s="50" t="str">
        <f t="shared" si="58"/>
        <v/>
      </c>
      <c r="C144" s="48"/>
      <c r="D144" s="48"/>
      <c r="E144" s="48"/>
      <c r="F144" s="46"/>
      <c r="G144" s="49"/>
      <c r="H144" s="358"/>
      <c r="I144" s="69"/>
      <c r="J144" s="51"/>
      <c r="K144" s="50"/>
      <c r="L144" s="341" t="str">
        <f t="shared" si="59"/>
        <v/>
      </c>
      <c r="M144" s="46"/>
      <c r="N144" s="274"/>
      <c r="O144" s="48"/>
      <c r="P144" s="274"/>
      <c r="Q144" s="51"/>
      <c r="R144" s="51"/>
      <c r="S144" s="51"/>
      <c r="T144" s="274"/>
      <c r="U144" s="50" t="str">
        <f t="shared" si="60"/>
        <v/>
      </c>
      <c r="V144" s="51">
        <v>1</v>
      </c>
      <c r="W144" s="51" t="str">
        <f t="shared" si="61"/>
        <v/>
      </c>
      <c r="X144" s="51">
        <v>1</v>
      </c>
      <c r="Y144" s="51" t="str">
        <f t="shared" si="62"/>
        <v/>
      </c>
      <c r="Z144" s="1">
        <f t="shared" si="63"/>
        <v>0</v>
      </c>
      <c r="AA144" s="1">
        <f t="shared" si="64"/>
        <v>0</v>
      </c>
      <c r="AB144" s="382" t="str">
        <f t="shared" si="30"/>
        <v/>
      </c>
      <c r="AC144" s="382" t="str">
        <f t="shared" si="30"/>
        <v/>
      </c>
      <c r="AD144" s="1">
        <f t="shared" si="65"/>
        <v>0</v>
      </c>
      <c r="AJ144" s="1">
        <f t="shared" si="66"/>
        <v>0</v>
      </c>
      <c r="AK144" s="1">
        <f t="shared" si="67"/>
        <v>0</v>
      </c>
      <c r="AL144" s="1">
        <f t="shared" si="68"/>
        <v>0</v>
      </c>
      <c r="AQ144" s="1">
        <f t="shared" si="69"/>
        <v>0</v>
      </c>
      <c r="BA144" s="1" t="str">
        <f t="shared" si="70"/>
        <v/>
      </c>
      <c r="BB144" s="1" t="str">
        <f t="shared" si="70"/>
        <v/>
      </c>
      <c r="BC144" s="1" t="str">
        <f t="shared" si="70"/>
        <v/>
      </c>
      <c r="BD144" s="1" t="str">
        <f t="shared" si="70"/>
        <v/>
      </c>
      <c r="BE144" s="1" t="str">
        <f t="shared" si="70"/>
        <v/>
      </c>
      <c r="BF144" s="1" t="str">
        <f t="shared" si="70"/>
        <v/>
      </c>
      <c r="BG144" s="1" t="str">
        <f t="shared" si="70"/>
        <v/>
      </c>
      <c r="BH144" s="1" t="str">
        <f t="shared" si="70"/>
        <v/>
      </c>
      <c r="BI144" s="1" t="str">
        <f t="shared" si="70"/>
        <v/>
      </c>
      <c r="BJ144" s="1" t="str">
        <f t="shared" si="70"/>
        <v/>
      </c>
    </row>
    <row r="145" spans="1:62" ht="15.75" thickBot="1" x14ac:dyDescent="0.25">
      <c r="A145" s="50"/>
      <c r="B145" s="50" t="str">
        <f t="shared" si="58"/>
        <v/>
      </c>
      <c r="C145" s="48"/>
      <c r="D145" s="48"/>
      <c r="E145" s="48"/>
      <c r="F145" s="46"/>
      <c r="G145" s="49"/>
      <c r="H145" s="358"/>
      <c r="I145" s="69"/>
      <c r="J145" s="51"/>
      <c r="K145" s="50"/>
      <c r="L145" s="341" t="str">
        <f t="shared" si="59"/>
        <v/>
      </c>
      <c r="M145" s="46"/>
      <c r="N145" s="274"/>
      <c r="O145" s="48"/>
      <c r="P145" s="274"/>
      <c r="Q145" s="51"/>
      <c r="R145" s="51"/>
      <c r="S145" s="51"/>
      <c r="T145" s="274"/>
      <c r="U145" s="50" t="str">
        <f t="shared" si="60"/>
        <v/>
      </c>
      <c r="V145" s="51">
        <v>1</v>
      </c>
      <c r="W145" s="51" t="str">
        <f t="shared" si="61"/>
        <v/>
      </c>
      <c r="X145" s="51">
        <v>1</v>
      </c>
      <c r="Y145" s="51" t="str">
        <f t="shared" si="62"/>
        <v/>
      </c>
      <c r="Z145" s="1">
        <f t="shared" si="63"/>
        <v>0</v>
      </c>
      <c r="AA145" s="1">
        <f t="shared" si="64"/>
        <v>0</v>
      </c>
      <c r="AB145" s="382" t="str">
        <f t="shared" si="30"/>
        <v/>
      </c>
      <c r="AC145" s="382" t="str">
        <f t="shared" si="30"/>
        <v/>
      </c>
      <c r="AD145" s="1">
        <f t="shared" si="65"/>
        <v>0</v>
      </c>
      <c r="AJ145" s="1">
        <f t="shared" si="66"/>
        <v>0</v>
      </c>
      <c r="AK145" s="1">
        <f t="shared" si="67"/>
        <v>0</v>
      </c>
      <c r="AL145" s="1">
        <f t="shared" si="68"/>
        <v>0</v>
      </c>
      <c r="AQ145" s="1">
        <f t="shared" si="69"/>
        <v>0</v>
      </c>
      <c r="BA145" s="1" t="str">
        <f t="shared" si="70"/>
        <v/>
      </c>
      <c r="BB145" s="1" t="str">
        <f t="shared" si="70"/>
        <v/>
      </c>
      <c r="BC145" s="1" t="str">
        <f t="shared" si="70"/>
        <v/>
      </c>
      <c r="BD145" s="1" t="str">
        <f t="shared" si="70"/>
        <v/>
      </c>
      <c r="BE145" s="1" t="str">
        <f t="shared" si="70"/>
        <v/>
      </c>
      <c r="BF145" s="1" t="str">
        <f t="shared" si="70"/>
        <v/>
      </c>
      <c r="BG145" s="1" t="str">
        <f t="shared" si="70"/>
        <v/>
      </c>
      <c r="BH145" s="1" t="str">
        <f t="shared" si="70"/>
        <v/>
      </c>
      <c r="BI145" s="1" t="str">
        <f t="shared" si="70"/>
        <v/>
      </c>
      <c r="BJ145" s="1" t="str">
        <f t="shared" si="70"/>
        <v/>
      </c>
    </row>
    <row r="146" spans="1:62" hidden="1" x14ac:dyDescent="0.2">
      <c r="A146" s="50"/>
      <c r="B146" s="50" t="str">
        <f t="shared" si="58"/>
        <v/>
      </c>
      <c r="C146" s="48"/>
      <c r="D146" s="48"/>
      <c r="E146" s="48"/>
      <c r="F146" s="46"/>
      <c r="G146" s="49"/>
      <c r="H146" s="358"/>
      <c r="I146" s="69"/>
      <c r="J146" s="51"/>
      <c r="K146" s="50"/>
      <c r="L146" s="341" t="str">
        <f t="shared" si="59"/>
        <v/>
      </c>
      <c r="M146" s="46"/>
      <c r="N146" s="274"/>
      <c r="O146" s="48"/>
      <c r="P146" s="274"/>
      <c r="Q146" s="51"/>
      <c r="R146" s="51"/>
      <c r="S146" s="51"/>
      <c r="T146" s="274"/>
      <c r="U146" s="50" t="str">
        <f t="shared" si="60"/>
        <v/>
      </c>
      <c r="V146" s="51">
        <v>1</v>
      </c>
      <c r="W146" s="51" t="str">
        <f t="shared" si="61"/>
        <v/>
      </c>
      <c r="X146" s="51">
        <v>1</v>
      </c>
      <c r="Y146" s="51" t="str">
        <f t="shared" si="62"/>
        <v/>
      </c>
      <c r="Z146" s="1">
        <f t="shared" si="63"/>
        <v>0</v>
      </c>
      <c r="AA146" s="1">
        <f t="shared" si="64"/>
        <v>0</v>
      </c>
      <c r="AB146" s="382" t="str">
        <f t="shared" si="30"/>
        <v/>
      </c>
      <c r="AC146" s="382" t="str">
        <f t="shared" si="30"/>
        <v/>
      </c>
      <c r="AD146" s="1">
        <f t="shared" si="65"/>
        <v>0</v>
      </c>
      <c r="AJ146" s="1">
        <f t="shared" si="66"/>
        <v>0</v>
      </c>
      <c r="AK146" s="1">
        <f t="shared" si="67"/>
        <v>0</v>
      </c>
      <c r="AL146" s="1">
        <f t="shared" si="68"/>
        <v>0</v>
      </c>
      <c r="AQ146" s="1">
        <f t="shared" si="69"/>
        <v>0</v>
      </c>
      <c r="BA146" s="1" t="str">
        <f t="shared" si="70"/>
        <v/>
      </c>
      <c r="BB146" s="1" t="str">
        <f t="shared" si="70"/>
        <v/>
      </c>
      <c r="BC146" s="1" t="str">
        <f t="shared" si="70"/>
        <v/>
      </c>
      <c r="BD146" s="1" t="str">
        <f t="shared" si="70"/>
        <v/>
      </c>
      <c r="BE146" s="1" t="str">
        <f t="shared" si="70"/>
        <v/>
      </c>
      <c r="BF146" s="1" t="str">
        <f t="shared" si="70"/>
        <v/>
      </c>
      <c r="BG146" s="1" t="str">
        <f t="shared" si="70"/>
        <v/>
      </c>
      <c r="BH146" s="1" t="str">
        <f t="shared" si="70"/>
        <v/>
      </c>
      <c r="BI146" s="1" t="str">
        <f t="shared" si="70"/>
        <v/>
      </c>
      <c r="BJ146" s="1" t="str">
        <f t="shared" si="70"/>
        <v/>
      </c>
    </row>
    <row r="147" spans="1:62" hidden="1" x14ac:dyDescent="0.2">
      <c r="A147" s="50"/>
      <c r="B147" s="50" t="str">
        <f t="shared" si="58"/>
        <v/>
      </c>
      <c r="C147" s="48"/>
      <c r="D147" s="48"/>
      <c r="E147" s="48"/>
      <c r="F147" s="46"/>
      <c r="G147" s="49"/>
      <c r="H147" s="358"/>
      <c r="I147" s="69"/>
      <c r="J147" s="51"/>
      <c r="K147" s="50"/>
      <c r="L147" s="341" t="str">
        <f t="shared" si="59"/>
        <v/>
      </c>
      <c r="M147" s="46"/>
      <c r="N147" s="274"/>
      <c r="O147" s="48"/>
      <c r="P147" s="274"/>
      <c r="Q147" s="51"/>
      <c r="R147" s="51"/>
      <c r="S147" s="51"/>
      <c r="T147" s="274"/>
      <c r="U147" s="50" t="str">
        <f t="shared" si="60"/>
        <v/>
      </c>
      <c r="V147" s="51">
        <v>1</v>
      </c>
      <c r="W147" s="51" t="str">
        <f t="shared" si="61"/>
        <v/>
      </c>
      <c r="X147" s="51">
        <v>1</v>
      </c>
      <c r="Y147" s="51" t="str">
        <f t="shared" si="62"/>
        <v/>
      </c>
      <c r="Z147" s="1">
        <f t="shared" si="63"/>
        <v>0</v>
      </c>
      <c r="AA147" s="1">
        <f t="shared" si="64"/>
        <v>0</v>
      </c>
      <c r="AB147" s="382" t="str">
        <f t="shared" si="30"/>
        <v/>
      </c>
      <c r="AC147" s="382" t="str">
        <f t="shared" si="30"/>
        <v/>
      </c>
      <c r="AD147" s="1">
        <f t="shared" si="65"/>
        <v>0</v>
      </c>
      <c r="AJ147" s="1">
        <f t="shared" si="66"/>
        <v>0</v>
      </c>
      <c r="AK147" s="1">
        <f t="shared" si="67"/>
        <v>0</v>
      </c>
      <c r="AL147" s="1">
        <f t="shared" si="68"/>
        <v>0</v>
      </c>
      <c r="AQ147" s="1">
        <f t="shared" si="69"/>
        <v>0</v>
      </c>
      <c r="BA147" s="1" t="str">
        <f t="shared" si="70"/>
        <v/>
      </c>
      <c r="BB147" s="1" t="str">
        <f t="shared" si="70"/>
        <v/>
      </c>
      <c r="BC147" s="1" t="str">
        <f t="shared" si="70"/>
        <v/>
      </c>
      <c r="BD147" s="1" t="str">
        <f t="shared" si="70"/>
        <v/>
      </c>
      <c r="BE147" s="1" t="str">
        <f t="shared" si="70"/>
        <v/>
      </c>
      <c r="BF147" s="1" t="str">
        <f t="shared" si="70"/>
        <v/>
      </c>
      <c r="BG147" s="1" t="str">
        <f t="shared" si="70"/>
        <v/>
      </c>
      <c r="BH147" s="1" t="str">
        <f t="shared" si="70"/>
        <v/>
      </c>
      <c r="BI147" s="1" t="str">
        <f t="shared" si="70"/>
        <v/>
      </c>
      <c r="BJ147" s="1" t="str">
        <f t="shared" si="70"/>
        <v/>
      </c>
    </row>
    <row r="148" spans="1:62" hidden="1" x14ac:dyDescent="0.2">
      <c r="A148" s="50"/>
      <c r="B148" s="50" t="str">
        <f t="shared" si="58"/>
        <v/>
      </c>
      <c r="C148" s="48"/>
      <c r="D148" s="48"/>
      <c r="E148" s="48"/>
      <c r="F148" s="46"/>
      <c r="G148" s="49"/>
      <c r="H148" s="358"/>
      <c r="I148" s="69"/>
      <c r="J148" s="51"/>
      <c r="K148" s="50"/>
      <c r="L148" s="341" t="str">
        <f t="shared" si="59"/>
        <v/>
      </c>
      <c r="M148" s="46"/>
      <c r="N148" s="274"/>
      <c r="O148" s="48"/>
      <c r="P148" s="274"/>
      <c r="Q148" s="51"/>
      <c r="R148" s="51"/>
      <c r="S148" s="51"/>
      <c r="T148" s="274"/>
      <c r="U148" s="50" t="str">
        <f t="shared" si="60"/>
        <v/>
      </c>
      <c r="V148" s="51">
        <v>1</v>
      </c>
      <c r="W148" s="51" t="str">
        <f t="shared" si="61"/>
        <v/>
      </c>
      <c r="X148" s="51">
        <v>1</v>
      </c>
      <c r="Y148" s="51" t="str">
        <f t="shared" si="62"/>
        <v/>
      </c>
      <c r="Z148" s="1">
        <f t="shared" si="63"/>
        <v>0</v>
      </c>
      <c r="AA148" s="1">
        <f t="shared" si="64"/>
        <v>0</v>
      </c>
      <c r="AB148" s="382" t="str">
        <f t="shared" si="30"/>
        <v/>
      </c>
      <c r="AC148" s="382" t="str">
        <f t="shared" si="30"/>
        <v/>
      </c>
      <c r="AD148" s="1">
        <f t="shared" si="65"/>
        <v>0</v>
      </c>
      <c r="AJ148" s="1">
        <f t="shared" si="66"/>
        <v>0</v>
      </c>
      <c r="AK148" s="1">
        <f t="shared" si="67"/>
        <v>0</v>
      </c>
      <c r="AL148" s="1">
        <f t="shared" si="68"/>
        <v>0</v>
      </c>
      <c r="AQ148" s="1">
        <f t="shared" si="69"/>
        <v>0</v>
      </c>
      <c r="BA148" s="1" t="str">
        <f t="shared" si="70"/>
        <v/>
      </c>
      <c r="BB148" s="1" t="str">
        <f t="shared" si="70"/>
        <v/>
      </c>
      <c r="BC148" s="1" t="str">
        <f t="shared" si="70"/>
        <v/>
      </c>
      <c r="BD148" s="1" t="str">
        <f t="shared" si="70"/>
        <v/>
      </c>
      <c r="BE148" s="1" t="str">
        <f t="shared" si="70"/>
        <v/>
      </c>
      <c r="BF148" s="1" t="str">
        <f t="shared" si="70"/>
        <v/>
      </c>
      <c r="BG148" s="1" t="str">
        <f t="shared" si="70"/>
        <v/>
      </c>
      <c r="BH148" s="1" t="str">
        <f t="shared" si="70"/>
        <v/>
      </c>
      <c r="BI148" s="1" t="str">
        <f t="shared" si="70"/>
        <v/>
      </c>
      <c r="BJ148" s="1" t="str">
        <f t="shared" si="70"/>
        <v/>
      </c>
    </row>
    <row r="149" spans="1:62" hidden="1" x14ac:dyDescent="0.2">
      <c r="A149" s="50"/>
      <c r="B149" s="50" t="str">
        <f t="shared" si="58"/>
        <v/>
      </c>
      <c r="C149" s="48"/>
      <c r="D149" s="48"/>
      <c r="E149" s="48"/>
      <c r="F149" s="46"/>
      <c r="G149" s="49"/>
      <c r="H149" s="358"/>
      <c r="I149" s="69"/>
      <c r="J149" s="51"/>
      <c r="K149" s="50"/>
      <c r="L149" s="341" t="str">
        <f t="shared" si="59"/>
        <v/>
      </c>
      <c r="M149" s="46"/>
      <c r="N149" s="274"/>
      <c r="O149" s="48"/>
      <c r="P149" s="274"/>
      <c r="Q149" s="51"/>
      <c r="R149" s="51"/>
      <c r="S149" s="51"/>
      <c r="T149" s="274"/>
      <c r="U149" s="50" t="str">
        <f t="shared" si="60"/>
        <v/>
      </c>
      <c r="V149" s="51">
        <v>1</v>
      </c>
      <c r="W149" s="51" t="str">
        <f t="shared" si="61"/>
        <v/>
      </c>
      <c r="X149" s="51">
        <v>1</v>
      </c>
      <c r="Y149" s="51" t="str">
        <f t="shared" si="62"/>
        <v/>
      </c>
      <c r="Z149" s="1">
        <f t="shared" si="63"/>
        <v>0</v>
      </c>
      <c r="AA149" s="1">
        <f t="shared" si="64"/>
        <v>0</v>
      </c>
      <c r="AB149" s="382" t="str">
        <f t="shared" si="30"/>
        <v/>
      </c>
      <c r="AC149" s="382" t="str">
        <f t="shared" si="30"/>
        <v/>
      </c>
      <c r="AD149" s="1">
        <f t="shared" si="65"/>
        <v>0</v>
      </c>
      <c r="AJ149" s="1">
        <f t="shared" si="66"/>
        <v>0</v>
      </c>
      <c r="AK149" s="1">
        <f t="shared" si="67"/>
        <v>0</v>
      </c>
      <c r="AL149" s="1">
        <f t="shared" si="68"/>
        <v>0</v>
      </c>
      <c r="AQ149" s="1">
        <f t="shared" si="69"/>
        <v>0</v>
      </c>
      <c r="BA149" s="1" t="str">
        <f t="shared" si="70"/>
        <v/>
      </c>
      <c r="BB149" s="1" t="str">
        <f t="shared" si="70"/>
        <v/>
      </c>
      <c r="BC149" s="1" t="str">
        <f t="shared" si="70"/>
        <v/>
      </c>
      <c r="BD149" s="1" t="str">
        <f t="shared" si="70"/>
        <v/>
      </c>
      <c r="BE149" s="1" t="str">
        <f t="shared" si="70"/>
        <v/>
      </c>
      <c r="BF149" s="1" t="str">
        <f t="shared" si="70"/>
        <v/>
      </c>
      <c r="BG149" s="1" t="str">
        <f t="shared" si="70"/>
        <v/>
      </c>
      <c r="BH149" s="1" t="str">
        <f t="shared" si="70"/>
        <v/>
      </c>
      <c r="BI149" s="1" t="str">
        <f t="shared" si="70"/>
        <v/>
      </c>
      <c r="BJ149" s="1" t="str">
        <f t="shared" si="70"/>
        <v/>
      </c>
    </row>
    <row r="150" spans="1:62" hidden="1" x14ac:dyDescent="0.2">
      <c r="A150" s="50"/>
      <c r="B150" s="50" t="str">
        <f t="shared" si="58"/>
        <v/>
      </c>
      <c r="C150" s="48"/>
      <c r="D150" s="48"/>
      <c r="E150" s="48"/>
      <c r="F150" s="46"/>
      <c r="G150" s="49"/>
      <c r="H150" s="358"/>
      <c r="I150" s="69"/>
      <c r="J150" s="51"/>
      <c r="K150" s="50"/>
      <c r="L150" s="341" t="str">
        <f t="shared" si="59"/>
        <v/>
      </c>
      <c r="M150" s="46"/>
      <c r="N150" s="274"/>
      <c r="O150" s="48"/>
      <c r="P150" s="274"/>
      <c r="Q150" s="51"/>
      <c r="R150" s="51"/>
      <c r="S150" s="51"/>
      <c r="T150" s="274"/>
      <c r="U150" s="50" t="str">
        <f t="shared" si="60"/>
        <v/>
      </c>
      <c r="V150" s="51">
        <v>1</v>
      </c>
      <c r="W150" s="51" t="str">
        <f t="shared" si="61"/>
        <v/>
      </c>
      <c r="X150" s="51">
        <v>1</v>
      </c>
      <c r="Y150" s="51" t="str">
        <f t="shared" si="62"/>
        <v/>
      </c>
      <c r="Z150" s="1">
        <f t="shared" si="63"/>
        <v>0</v>
      </c>
      <c r="AA150" s="1">
        <f t="shared" si="64"/>
        <v>0</v>
      </c>
      <c r="AB150" s="382" t="str">
        <f t="shared" si="30"/>
        <v/>
      </c>
      <c r="AC150" s="382" t="str">
        <f t="shared" si="30"/>
        <v/>
      </c>
      <c r="AD150" s="1">
        <f t="shared" si="65"/>
        <v>0</v>
      </c>
      <c r="AJ150" s="1">
        <f t="shared" si="66"/>
        <v>0</v>
      </c>
      <c r="AK150" s="1">
        <f t="shared" si="67"/>
        <v>0</v>
      </c>
      <c r="AL150" s="1">
        <f t="shared" si="68"/>
        <v>0</v>
      </c>
      <c r="AQ150" s="1">
        <f t="shared" si="69"/>
        <v>0</v>
      </c>
      <c r="BA150" s="1" t="str">
        <f t="shared" si="70"/>
        <v/>
      </c>
      <c r="BB150" s="1" t="str">
        <f t="shared" si="70"/>
        <v/>
      </c>
      <c r="BC150" s="1" t="str">
        <f t="shared" si="70"/>
        <v/>
      </c>
      <c r="BD150" s="1" t="str">
        <f t="shared" si="70"/>
        <v/>
      </c>
      <c r="BE150" s="1" t="str">
        <f t="shared" si="70"/>
        <v/>
      </c>
      <c r="BF150" s="1" t="str">
        <f t="shared" si="70"/>
        <v/>
      </c>
      <c r="BG150" s="1" t="str">
        <f t="shared" si="70"/>
        <v/>
      </c>
      <c r="BH150" s="1" t="str">
        <f t="shared" si="70"/>
        <v/>
      </c>
      <c r="BI150" s="1" t="str">
        <f t="shared" si="70"/>
        <v/>
      </c>
      <c r="BJ150" s="1" t="str">
        <f t="shared" si="70"/>
        <v/>
      </c>
    </row>
    <row r="151" spans="1:62" hidden="1" x14ac:dyDescent="0.2">
      <c r="A151" s="50"/>
      <c r="B151" s="50" t="str">
        <f t="shared" si="58"/>
        <v/>
      </c>
      <c r="C151" s="48"/>
      <c r="D151" s="48"/>
      <c r="E151" s="48"/>
      <c r="F151" s="46"/>
      <c r="G151" s="49"/>
      <c r="H151" s="358"/>
      <c r="I151" s="69"/>
      <c r="J151" s="51"/>
      <c r="K151" s="50"/>
      <c r="L151" s="341" t="str">
        <f t="shared" si="59"/>
        <v/>
      </c>
      <c r="M151" s="46"/>
      <c r="N151" s="274"/>
      <c r="O151" s="48"/>
      <c r="P151" s="274"/>
      <c r="Q151" s="51"/>
      <c r="R151" s="51"/>
      <c r="S151" s="51"/>
      <c r="T151" s="274"/>
      <c r="U151" s="50" t="str">
        <f t="shared" si="60"/>
        <v/>
      </c>
      <c r="V151" s="51">
        <v>1</v>
      </c>
      <c r="W151" s="51" t="str">
        <f t="shared" si="61"/>
        <v/>
      </c>
      <c r="X151" s="51">
        <v>1</v>
      </c>
      <c r="Y151" s="51" t="str">
        <f t="shared" si="62"/>
        <v/>
      </c>
      <c r="Z151" s="1">
        <f t="shared" si="63"/>
        <v>0</v>
      </c>
      <c r="AA151" s="1">
        <f t="shared" si="64"/>
        <v>0</v>
      </c>
      <c r="AB151" s="382" t="str">
        <f t="shared" si="30"/>
        <v/>
      </c>
      <c r="AC151" s="382" t="str">
        <f t="shared" si="30"/>
        <v/>
      </c>
      <c r="AD151" s="1">
        <f t="shared" si="65"/>
        <v>0</v>
      </c>
      <c r="AJ151" s="1">
        <f t="shared" si="66"/>
        <v>0</v>
      </c>
      <c r="AK151" s="1">
        <f t="shared" si="67"/>
        <v>0</v>
      </c>
      <c r="AL151" s="1">
        <f t="shared" si="68"/>
        <v>0</v>
      </c>
      <c r="AQ151" s="1">
        <f t="shared" si="69"/>
        <v>0</v>
      </c>
      <c r="BA151" s="1" t="str">
        <f t="shared" si="70"/>
        <v/>
      </c>
      <c r="BB151" s="1" t="str">
        <f t="shared" si="70"/>
        <v/>
      </c>
      <c r="BC151" s="1" t="str">
        <f t="shared" si="70"/>
        <v/>
      </c>
      <c r="BD151" s="1" t="str">
        <f t="shared" si="70"/>
        <v/>
      </c>
      <c r="BE151" s="1" t="str">
        <f t="shared" si="70"/>
        <v/>
      </c>
      <c r="BF151" s="1" t="str">
        <f t="shared" si="70"/>
        <v/>
      </c>
      <c r="BG151" s="1" t="str">
        <f t="shared" si="70"/>
        <v/>
      </c>
      <c r="BH151" s="1" t="str">
        <f t="shared" si="70"/>
        <v/>
      </c>
      <c r="BI151" s="1" t="str">
        <f t="shared" si="70"/>
        <v/>
      </c>
      <c r="BJ151" s="1" t="str">
        <f t="shared" si="70"/>
        <v/>
      </c>
    </row>
    <row r="152" spans="1:62" hidden="1" x14ac:dyDescent="0.2">
      <c r="A152" s="50"/>
      <c r="B152" s="50" t="str">
        <f t="shared" si="58"/>
        <v/>
      </c>
      <c r="C152" s="48"/>
      <c r="D152" s="48"/>
      <c r="E152" s="48"/>
      <c r="F152" s="46"/>
      <c r="G152" s="49"/>
      <c r="H152" s="358"/>
      <c r="I152" s="69"/>
      <c r="J152" s="51"/>
      <c r="K152" s="50"/>
      <c r="L152" s="341" t="str">
        <f t="shared" si="59"/>
        <v/>
      </c>
      <c r="M152" s="46"/>
      <c r="N152" s="274"/>
      <c r="O152" s="48"/>
      <c r="P152" s="274"/>
      <c r="Q152" s="51"/>
      <c r="R152" s="51"/>
      <c r="S152" s="51"/>
      <c r="T152" s="274"/>
      <c r="U152" s="50" t="str">
        <f t="shared" si="60"/>
        <v/>
      </c>
      <c r="V152" s="51">
        <v>1</v>
      </c>
      <c r="W152" s="51" t="str">
        <f t="shared" si="61"/>
        <v/>
      </c>
      <c r="X152" s="51">
        <v>1</v>
      </c>
      <c r="Y152" s="51" t="str">
        <f t="shared" si="62"/>
        <v/>
      </c>
      <c r="Z152" s="1">
        <f t="shared" si="63"/>
        <v>0</v>
      </c>
      <c r="AA152" s="1">
        <f t="shared" si="64"/>
        <v>0</v>
      </c>
      <c r="AB152" s="382" t="str">
        <f t="shared" si="30"/>
        <v/>
      </c>
      <c r="AC152" s="382" t="str">
        <f t="shared" si="30"/>
        <v/>
      </c>
      <c r="AD152" s="1">
        <f t="shared" si="65"/>
        <v>0</v>
      </c>
      <c r="AJ152" s="1">
        <f t="shared" si="66"/>
        <v>0</v>
      </c>
      <c r="AK152" s="1">
        <f t="shared" si="67"/>
        <v>0</v>
      </c>
      <c r="AL152" s="1">
        <f t="shared" si="68"/>
        <v>0</v>
      </c>
      <c r="AQ152" s="1">
        <f t="shared" si="69"/>
        <v>0</v>
      </c>
      <c r="BA152" s="1" t="str">
        <f t="shared" si="70"/>
        <v/>
      </c>
      <c r="BB152" s="1" t="str">
        <f t="shared" si="70"/>
        <v/>
      </c>
      <c r="BC152" s="1" t="str">
        <f t="shared" si="70"/>
        <v/>
      </c>
      <c r="BD152" s="1" t="str">
        <f t="shared" si="70"/>
        <v/>
      </c>
      <c r="BE152" s="1" t="str">
        <f t="shared" si="70"/>
        <v/>
      </c>
      <c r="BF152" s="1" t="str">
        <f t="shared" si="70"/>
        <v/>
      </c>
      <c r="BG152" s="1" t="str">
        <f t="shared" si="70"/>
        <v/>
      </c>
      <c r="BH152" s="1" t="str">
        <f t="shared" si="70"/>
        <v/>
      </c>
      <c r="BI152" s="1" t="str">
        <f t="shared" si="70"/>
        <v/>
      </c>
      <c r="BJ152" s="1" t="str">
        <f t="shared" si="70"/>
        <v/>
      </c>
    </row>
    <row r="153" spans="1:62" hidden="1" x14ac:dyDescent="0.2">
      <c r="A153" s="50"/>
      <c r="B153" s="50" t="str">
        <f t="shared" si="58"/>
        <v/>
      </c>
      <c r="C153" s="48"/>
      <c r="D153" s="48"/>
      <c r="E153" s="48"/>
      <c r="F153" s="46"/>
      <c r="G153" s="49"/>
      <c r="H153" s="358"/>
      <c r="I153" s="69"/>
      <c r="J153" s="51"/>
      <c r="K153" s="50"/>
      <c r="L153" s="341" t="str">
        <f t="shared" si="59"/>
        <v/>
      </c>
      <c r="M153" s="46"/>
      <c r="N153" s="274"/>
      <c r="O153" s="48"/>
      <c r="P153" s="274"/>
      <c r="Q153" s="51"/>
      <c r="R153" s="51"/>
      <c r="S153" s="51"/>
      <c r="T153" s="274"/>
      <c r="U153" s="50" t="str">
        <f t="shared" si="60"/>
        <v/>
      </c>
      <c r="V153" s="51">
        <v>1</v>
      </c>
      <c r="W153" s="51" t="str">
        <f t="shared" si="61"/>
        <v/>
      </c>
      <c r="X153" s="51">
        <v>1</v>
      </c>
      <c r="Y153" s="51" t="str">
        <f t="shared" si="62"/>
        <v/>
      </c>
      <c r="Z153" s="1">
        <f t="shared" si="63"/>
        <v>0</v>
      </c>
      <c r="AA153" s="1">
        <f t="shared" si="64"/>
        <v>0</v>
      </c>
      <c r="AB153" s="382" t="str">
        <f t="shared" si="30"/>
        <v/>
      </c>
      <c r="AC153" s="382" t="str">
        <f t="shared" si="30"/>
        <v/>
      </c>
      <c r="AD153" s="1">
        <f t="shared" si="65"/>
        <v>0</v>
      </c>
      <c r="AJ153" s="1">
        <f t="shared" si="66"/>
        <v>0</v>
      </c>
      <c r="AK153" s="1">
        <f t="shared" si="67"/>
        <v>0</v>
      </c>
      <c r="AL153" s="1">
        <f t="shared" si="68"/>
        <v>0</v>
      </c>
      <c r="AQ153" s="1">
        <f t="shared" si="69"/>
        <v>0</v>
      </c>
      <c r="BA153" s="1" t="str">
        <f t="shared" si="70"/>
        <v/>
      </c>
      <c r="BB153" s="1" t="str">
        <f t="shared" si="70"/>
        <v/>
      </c>
      <c r="BC153" s="1" t="str">
        <f t="shared" si="70"/>
        <v/>
      </c>
      <c r="BD153" s="1" t="str">
        <f t="shared" si="70"/>
        <v/>
      </c>
      <c r="BE153" s="1" t="str">
        <f t="shared" si="70"/>
        <v/>
      </c>
      <c r="BF153" s="1" t="str">
        <f t="shared" si="70"/>
        <v/>
      </c>
      <c r="BG153" s="1" t="str">
        <f t="shared" si="70"/>
        <v/>
      </c>
      <c r="BH153" s="1" t="str">
        <f t="shared" si="70"/>
        <v/>
      </c>
      <c r="BI153" s="1" t="str">
        <f t="shared" si="70"/>
        <v/>
      </c>
      <c r="BJ153" s="1" t="str">
        <f t="shared" si="70"/>
        <v/>
      </c>
    </row>
    <row r="154" spans="1:62" hidden="1" x14ac:dyDescent="0.2">
      <c r="A154" s="50"/>
      <c r="B154" s="50" t="str">
        <f t="shared" si="58"/>
        <v/>
      </c>
      <c r="C154" s="48"/>
      <c r="D154" s="48"/>
      <c r="E154" s="48"/>
      <c r="F154" s="46"/>
      <c r="G154" s="49"/>
      <c r="H154" s="358"/>
      <c r="I154" s="69"/>
      <c r="J154" s="51"/>
      <c r="K154" s="50"/>
      <c r="L154" s="341" t="str">
        <f t="shared" si="59"/>
        <v/>
      </c>
      <c r="M154" s="46"/>
      <c r="N154" s="274"/>
      <c r="O154" s="48"/>
      <c r="P154" s="274"/>
      <c r="Q154" s="51"/>
      <c r="R154" s="51"/>
      <c r="S154" s="51"/>
      <c r="T154" s="274"/>
      <c r="U154" s="50" t="str">
        <f t="shared" si="60"/>
        <v/>
      </c>
      <c r="V154" s="51">
        <v>1</v>
      </c>
      <c r="W154" s="51" t="str">
        <f t="shared" si="61"/>
        <v/>
      </c>
      <c r="X154" s="51">
        <v>1</v>
      </c>
      <c r="Y154" s="51" t="str">
        <f t="shared" si="62"/>
        <v/>
      </c>
      <c r="Z154" s="1">
        <f t="shared" si="63"/>
        <v>0</v>
      </c>
      <c r="AA154" s="1">
        <f t="shared" si="64"/>
        <v>0</v>
      </c>
      <c r="AB154" s="382" t="str">
        <f t="shared" si="30"/>
        <v/>
      </c>
      <c r="AC154" s="382" t="str">
        <f t="shared" si="30"/>
        <v/>
      </c>
      <c r="AD154" s="1">
        <f t="shared" si="65"/>
        <v>0</v>
      </c>
      <c r="AJ154" s="1">
        <f t="shared" si="66"/>
        <v>0</v>
      </c>
      <c r="AK154" s="1">
        <f t="shared" si="67"/>
        <v>0</v>
      </c>
      <c r="AL154" s="1">
        <f t="shared" si="68"/>
        <v>0</v>
      </c>
      <c r="AQ154" s="1">
        <f t="shared" si="69"/>
        <v>0</v>
      </c>
      <c r="BA154" s="1" t="str">
        <f t="shared" si="70"/>
        <v/>
      </c>
      <c r="BB154" s="1" t="str">
        <f t="shared" si="70"/>
        <v/>
      </c>
      <c r="BC154" s="1" t="str">
        <f t="shared" si="70"/>
        <v/>
      </c>
      <c r="BD154" s="1" t="str">
        <f t="shared" si="70"/>
        <v/>
      </c>
      <c r="BE154" s="1" t="str">
        <f t="shared" si="70"/>
        <v/>
      </c>
      <c r="BF154" s="1" t="str">
        <f t="shared" si="70"/>
        <v/>
      </c>
      <c r="BG154" s="1" t="str">
        <f t="shared" si="70"/>
        <v/>
      </c>
      <c r="BH154" s="1" t="str">
        <f t="shared" si="70"/>
        <v/>
      </c>
      <c r="BI154" s="1" t="str">
        <f t="shared" si="70"/>
        <v/>
      </c>
      <c r="BJ154" s="1" t="str">
        <f t="shared" si="70"/>
        <v/>
      </c>
    </row>
    <row r="155" spans="1:62" hidden="1" x14ac:dyDescent="0.2">
      <c r="A155" s="50"/>
      <c r="B155" s="50" t="str">
        <f t="shared" si="58"/>
        <v/>
      </c>
      <c r="C155" s="48"/>
      <c r="D155" s="48"/>
      <c r="E155" s="48"/>
      <c r="F155" s="46"/>
      <c r="G155" s="49"/>
      <c r="H155" s="358"/>
      <c r="I155" s="69"/>
      <c r="J155" s="51"/>
      <c r="K155" s="50"/>
      <c r="L155" s="341" t="str">
        <f t="shared" si="59"/>
        <v/>
      </c>
      <c r="M155" s="46"/>
      <c r="N155" s="274"/>
      <c r="O155" s="48"/>
      <c r="P155" s="274"/>
      <c r="Q155" s="51"/>
      <c r="R155" s="51"/>
      <c r="S155" s="51"/>
      <c r="T155" s="274"/>
      <c r="U155" s="50" t="str">
        <f t="shared" si="60"/>
        <v/>
      </c>
      <c r="V155" s="51">
        <v>1</v>
      </c>
      <c r="W155" s="51" t="str">
        <f t="shared" si="61"/>
        <v/>
      </c>
      <c r="X155" s="51">
        <v>1</v>
      </c>
      <c r="Y155" s="51" t="str">
        <f t="shared" si="62"/>
        <v/>
      </c>
      <c r="Z155" s="1">
        <f t="shared" si="63"/>
        <v>0</v>
      </c>
      <c r="AA155" s="1">
        <f t="shared" si="64"/>
        <v>0</v>
      </c>
      <c r="AB155" s="382" t="str">
        <f t="shared" si="30"/>
        <v/>
      </c>
      <c r="AC155" s="382" t="str">
        <f t="shared" si="30"/>
        <v/>
      </c>
      <c r="AD155" s="1">
        <f t="shared" si="65"/>
        <v>0</v>
      </c>
      <c r="AJ155" s="1">
        <f t="shared" si="66"/>
        <v>0</v>
      </c>
      <c r="AK155" s="1">
        <f t="shared" si="67"/>
        <v>0</v>
      </c>
      <c r="AL155" s="1">
        <f t="shared" si="68"/>
        <v>0</v>
      </c>
      <c r="AQ155" s="1">
        <f t="shared" si="69"/>
        <v>0</v>
      </c>
      <c r="BA155" s="1" t="str">
        <f t="shared" si="70"/>
        <v/>
      </c>
      <c r="BB155" s="1" t="str">
        <f t="shared" si="70"/>
        <v/>
      </c>
      <c r="BC155" s="1" t="str">
        <f t="shared" si="70"/>
        <v/>
      </c>
      <c r="BD155" s="1" t="str">
        <f t="shared" si="70"/>
        <v/>
      </c>
      <c r="BE155" s="1" t="str">
        <f t="shared" si="70"/>
        <v/>
      </c>
      <c r="BF155" s="1" t="str">
        <f t="shared" si="70"/>
        <v/>
      </c>
      <c r="BG155" s="1" t="str">
        <f t="shared" si="70"/>
        <v/>
      </c>
      <c r="BH155" s="1" t="str">
        <f t="shared" si="70"/>
        <v/>
      </c>
      <c r="BI155" s="1" t="str">
        <f t="shared" si="70"/>
        <v/>
      </c>
      <c r="BJ155" s="1" t="str">
        <f t="shared" si="70"/>
        <v/>
      </c>
    </row>
    <row r="156" spans="1:62" hidden="1" x14ac:dyDescent="0.2">
      <c r="A156" s="50"/>
      <c r="B156" s="50" t="str">
        <f t="shared" si="58"/>
        <v/>
      </c>
      <c r="C156" s="48"/>
      <c r="D156" s="48"/>
      <c r="E156" s="48"/>
      <c r="F156" s="46"/>
      <c r="G156" s="49"/>
      <c r="H156" s="358"/>
      <c r="I156" s="69"/>
      <c r="J156" s="51"/>
      <c r="K156" s="50"/>
      <c r="L156" s="341" t="str">
        <f t="shared" si="59"/>
        <v/>
      </c>
      <c r="M156" s="46"/>
      <c r="N156" s="274"/>
      <c r="O156" s="48"/>
      <c r="P156" s="274"/>
      <c r="Q156" s="51"/>
      <c r="R156" s="51"/>
      <c r="S156" s="51"/>
      <c r="T156" s="274"/>
      <c r="U156" s="50" t="str">
        <f t="shared" si="60"/>
        <v/>
      </c>
      <c r="V156" s="51">
        <v>1</v>
      </c>
      <c r="W156" s="51" t="str">
        <f t="shared" si="61"/>
        <v/>
      </c>
      <c r="X156" s="51">
        <v>1</v>
      </c>
      <c r="Y156" s="51" t="str">
        <f t="shared" si="62"/>
        <v/>
      </c>
      <c r="Z156" s="1">
        <f t="shared" si="63"/>
        <v>0</v>
      </c>
      <c r="AA156" s="1">
        <f t="shared" si="64"/>
        <v>0</v>
      </c>
      <c r="AB156" s="382" t="str">
        <f t="shared" si="30"/>
        <v/>
      </c>
      <c r="AC156" s="382" t="str">
        <f t="shared" si="30"/>
        <v/>
      </c>
      <c r="AD156" s="1">
        <f t="shared" si="65"/>
        <v>0</v>
      </c>
      <c r="AJ156" s="1">
        <f t="shared" si="66"/>
        <v>0</v>
      </c>
      <c r="AK156" s="1">
        <f t="shared" si="67"/>
        <v>0</v>
      </c>
      <c r="AL156" s="1">
        <f t="shared" si="68"/>
        <v>0</v>
      </c>
      <c r="AQ156" s="1">
        <f t="shared" si="69"/>
        <v>0</v>
      </c>
      <c r="BA156" s="1" t="str">
        <f t="shared" si="70"/>
        <v/>
      </c>
      <c r="BB156" s="1" t="str">
        <f t="shared" si="70"/>
        <v/>
      </c>
      <c r="BC156" s="1" t="str">
        <f t="shared" si="70"/>
        <v/>
      </c>
      <c r="BD156" s="1" t="str">
        <f t="shared" si="70"/>
        <v/>
      </c>
      <c r="BE156" s="1" t="str">
        <f t="shared" si="70"/>
        <v/>
      </c>
      <c r="BF156" s="1" t="str">
        <f t="shared" si="70"/>
        <v/>
      </c>
      <c r="BG156" s="1" t="str">
        <f t="shared" si="70"/>
        <v/>
      </c>
      <c r="BH156" s="1" t="str">
        <f t="shared" si="70"/>
        <v/>
      </c>
      <c r="BI156" s="1" t="str">
        <f t="shared" si="70"/>
        <v/>
      </c>
      <c r="BJ156" s="1" t="str">
        <f t="shared" si="70"/>
        <v/>
      </c>
    </row>
    <row r="157" spans="1:62" hidden="1" x14ac:dyDescent="0.2">
      <c r="A157" s="50"/>
      <c r="B157" s="50" t="str">
        <f t="shared" si="58"/>
        <v/>
      </c>
      <c r="C157" s="48"/>
      <c r="D157" s="48"/>
      <c r="E157" s="48"/>
      <c r="F157" s="46"/>
      <c r="G157" s="49"/>
      <c r="H157" s="358"/>
      <c r="I157" s="69"/>
      <c r="J157" s="51"/>
      <c r="K157" s="50"/>
      <c r="L157" s="341" t="str">
        <f t="shared" si="59"/>
        <v/>
      </c>
      <c r="M157" s="46"/>
      <c r="N157" s="274"/>
      <c r="O157" s="48"/>
      <c r="P157" s="274"/>
      <c r="Q157" s="51"/>
      <c r="R157" s="51"/>
      <c r="S157" s="51"/>
      <c r="T157" s="274"/>
      <c r="U157" s="50" t="str">
        <f t="shared" si="60"/>
        <v/>
      </c>
      <c r="V157" s="51">
        <v>1</v>
      </c>
      <c r="W157" s="51" t="str">
        <f t="shared" si="61"/>
        <v/>
      </c>
      <c r="X157" s="51">
        <v>1</v>
      </c>
      <c r="Y157" s="51" t="str">
        <f t="shared" si="62"/>
        <v/>
      </c>
      <c r="Z157" s="1">
        <f t="shared" si="63"/>
        <v>0</v>
      </c>
      <c r="AA157" s="1">
        <f t="shared" si="64"/>
        <v>0</v>
      </c>
      <c r="AB157" s="382" t="str">
        <f t="shared" si="30"/>
        <v/>
      </c>
      <c r="AC157" s="382" t="str">
        <f t="shared" si="30"/>
        <v/>
      </c>
      <c r="AD157" s="1">
        <f t="shared" si="65"/>
        <v>0</v>
      </c>
      <c r="AJ157" s="1">
        <f t="shared" si="66"/>
        <v>0</v>
      </c>
      <c r="AK157" s="1">
        <f t="shared" si="67"/>
        <v>0</v>
      </c>
      <c r="AL157" s="1">
        <f t="shared" si="68"/>
        <v>0</v>
      </c>
      <c r="AQ157" s="1">
        <f t="shared" si="69"/>
        <v>0</v>
      </c>
      <c r="BA157" s="1" t="str">
        <f t="shared" si="70"/>
        <v/>
      </c>
      <c r="BB157" s="1" t="str">
        <f t="shared" si="70"/>
        <v/>
      </c>
      <c r="BC157" s="1" t="str">
        <f t="shared" si="70"/>
        <v/>
      </c>
      <c r="BD157" s="1" t="str">
        <f t="shared" si="70"/>
        <v/>
      </c>
      <c r="BE157" s="1" t="str">
        <f t="shared" si="70"/>
        <v/>
      </c>
      <c r="BF157" s="1" t="str">
        <f t="shared" si="70"/>
        <v/>
      </c>
      <c r="BG157" s="1" t="str">
        <f t="shared" si="70"/>
        <v/>
      </c>
      <c r="BH157" s="1" t="str">
        <f t="shared" si="70"/>
        <v/>
      </c>
      <c r="BI157" s="1" t="str">
        <f t="shared" si="70"/>
        <v/>
      </c>
      <c r="BJ157" s="1" t="str">
        <f t="shared" si="70"/>
        <v/>
      </c>
    </row>
    <row r="158" spans="1:62" hidden="1" x14ac:dyDescent="0.2">
      <c r="A158" s="50"/>
      <c r="B158" s="50" t="str">
        <f t="shared" si="58"/>
        <v/>
      </c>
      <c r="C158" s="48"/>
      <c r="D158" s="48"/>
      <c r="E158" s="48"/>
      <c r="F158" s="46"/>
      <c r="G158" s="49"/>
      <c r="H158" s="358"/>
      <c r="I158" s="69"/>
      <c r="J158" s="51"/>
      <c r="K158" s="50"/>
      <c r="L158" s="341" t="str">
        <f t="shared" si="59"/>
        <v/>
      </c>
      <c r="M158" s="46"/>
      <c r="N158" s="274"/>
      <c r="O158" s="48"/>
      <c r="P158" s="274"/>
      <c r="Q158" s="51"/>
      <c r="R158" s="51"/>
      <c r="S158" s="51"/>
      <c r="T158" s="274"/>
      <c r="U158" s="50" t="str">
        <f t="shared" si="60"/>
        <v/>
      </c>
      <c r="V158" s="51">
        <v>1</v>
      </c>
      <c r="W158" s="51" t="str">
        <f t="shared" si="61"/>
        <v/>
      </c>
      <c r="X158" s="51">
        <v>1</v>
      </c>
      <c r="Y158" s="51" t="str">
        <f t="shared" si="62"/>
        <v/>
      </c>
      <c r="Z158" s="1">
        <f t="shared" si="63"/>
        <v>0</v>
      </c>
      <c r="AA158" s="1">
        <f t="shared" si="64"/>
        <v>0</v>
      </c>
      <c r="AB158" s="382" t="str">
        <f t="shared" si="30"/>
        <v/>
      </c>
      <c r="AC158" s="382" t="str">
        <f t="shared" si="30"/>
        <v/>
      </c>
      <c r="AD158" s="1">
        <f t="shared" si="65"/>
        <v>0</v>
      </c>
      <c r="AJ158" s="1">
        <f t="shared" si="66"/>
        <v>0</v>
      </c>
      <c r="AK158" s="1">
        <f t="shared" si="67"/>
        <v>0</v>
      </c>
      <c r="AL158" s="1">
        <f t="shared" si="68"/>
        <v>0</v>
      </c>
      <c r="AQ158" s="1">
        <f t="shared" si="69"/>
        <v>0</v>
      </c>
      <c r="BA158" s="1" t="str">
        <f t="shared" si="70"/>
        <v/>
      </c>
      <c r="BB158" s="1" t="str">
        <f t="shared" si="70"/>
        <v/>
      </c>
      <c r="BC158" s="1" t="str">
        <f t="shared" si="70"/>
        <v/>
      </c>
      <c r="BD158" s="1" t="str">
        <f t="shared" si="70"/>
        <v/>
      </c>
      <c r="BE158" s="1" t="str">
        <f t="shared" si="70"/>
        <v/>
      </c>
      <c r="BF158" s="1" t="str">
        <f t="shared" si="70"/>
        <v/>
      </c>
      <c r="BG158" s="1" t="str">
        <f t="shared" si="70"/>
        <v/>
      </c>
      <c r="BH158" s="1" t="str">
        <f t="shared" si="70"/>
        <v/>
      </c>
      <c r="BI158" s="1" t="str">
        <f t="shared" si="70"/>
        <v/>
      </c>
      <c r="BJ158" s="1" t="str">
        <f t="shared" si="70"/>
        <v/>
      </c>
    </row>
    <row r="159" spans="1:62" hidden="1" x14ac:dyDescent="0.2">
      <c r="A159" s="50"/>
      <c r="B159" s="50" t="str">
        <f t="shared" si="58"/>
        <v/>
      </c>
      <c r="C159" s="48"/>
      <c r="D159" s="48"/>
      <c r="E159" s="48"/>
      <c r="F159" s="46"/>
      <c r="G159" s="49"/>
      <c r="H159" s="358"/>
      <c r="I159" s="69"/>
      <c r="J159" s="51"/>
      <c r="K159" s="50"/>
      <c r="L159" s="341" t="str">
        <f t="shared" si="59"/>
        <v/>
      </c>
      <c r="M159" s="46"/>
      <c r="N159" s="274"/>
      <c r="O159" s="48"/>
      <c r="P159" s="274"/>
      <c r="Q159" s="51"/>
      <c r="R159" s="51"/>
      <c r="S159" s="51"/>
      <c r="T159" s="274"/>
      <c r="U159" s="50" t="str">
        <f t="shared" si="60"/>
        <v/>
      </c>
      <c r="V159" s="51">
        <v>1</v>
      </c>
      <c r="W159" s="51" t="str">
        <f t="shared" si="61"/>
        <v/>
      </c>
      <c r="X159" s="51">
        <v>1</v>
      </c>
      <c r="Y159" s="51" t="str">
        <f t="shared" si="62"/>
        <v/>
      </c>
      <c r="Z159" s="1">
        <f t="shared" si="63"/>
        <v>0</v>
      </c>
      <c r="AA159" s="1">
        <f t="shared" si="64"/>
        <v>0</v>
      </c>
      <c r="AB159" s="382" t="str">
        <f t="shared" si="30"/>
        <v/>
      </c>
      <c r="AC159" s="382" t="str">
        <f t="shared" si="30"/>
        <v/>
      </c>
      <c r="AD159" s="1">
        <f t="shared" si="65"/>
        <v>0</v>
      </c>
      <c r="AJ159" s="1">
        <f t="shared" si="66"/>
        <v>0</v>
      </c>
      <c r="AK159" s="1">
        <f t="shared" si="67"/>
        <v>0</v>
      </c>
      <c r="AL159" s="1">
        <f t="shared" si="68"/>
        <v>0</v>
      </c>
      <c r="AQ159" s="1">
        <f t="shared" si="69"/>
        <v>0</v>
      </c>
      <c r="BA159" s="1" t="str">
        <f t="shared" si="70"/>
        <v/>
      </c>
      <c r="BB159" s="1" t="str">
        <f t="shared" si="70"/>
        <v/>
      </c>
      <c r="BC159" s="1" t="str">
        <f t="shared" si="70"/>
        <v/>
      </c>
      <c r="BD159" s="1" t="str">
        <f t="shared" si="70"/>
        <v/>
      </c>
      <c r="BE159" s="1" t="str">
        <f t="shared" si="70"/>
        <v/>
      </c>
      <c r="BF159" s="1" t="str">
        <f t="shared" si="70"/>
        <v/>
      </c>
      <c r="BG159" s="1" t="str">
        <f t="shared" si="70"/>
        <v/>
      </c>
      <c r="BH159" s="1" t="str">
        <f t="shared" si="70"/>
        <v/>
      </c>
      <c r="BI159" s="1" t="str">
        <f t="shared" si="70"/>
        <v/>
      </c>
      <c r="BJ159" s="1" t="str">
        <f t="shared" si="70"/>
        <v/>
      </c>
    </row>
    <row r="160" spans="1:62" hidden="1" x14ac:dyDescent="0.2">
      <c r="A160" s="50"/>
      <c r="B160" s="50" t="str">
        <f t="shared" si="58"/>
        <v/>
      </c>
      <c r="C160" s="48"/>
      <c r="D160" s="48"/>
      <c r="E160" s="48"/>
      <c r="F160" s="46"/>
      <c r="G160" s="49"/>
      <c r="H160" s="358"/>
      <c r="I160" s="69"/>
      <c r="J160" s="51"/>
      <c r="K160" s="50"/>
      <c r="L160" s="341" t="str">
        <f t="shared" si="59"/>
        <v/>
      </c>
      <c r="M160" s="46"/>
      <c r="N160" s="274"/>
      <c r="O160" s="48"/>
      <c r="P160" s="274"/>
      <c r="Q160" s="51"/>
      <c r="R160" s="51"/>
      <c r="S160" s="51"/>
      <c r="T160" s="274"/>
      <c r="U160" s="50" t="str">
        <f t="shared" si="60"/>
        <v/>
      </c>
      <c r="V160" s="51">
        <v>1</v>
      </c>
      <c r="W160" s="51" t="str">
        <f t="shared" si="61"/>
        <v/>
      </c>
      <c r="X160" s="51">
        <v>1</v>
      </c>
      <c r="Y160" s="51" t="str">
        <f t="shared" si="62"/>
        <v/>
      </c>
      <c r="Z160" s="1">
        <f t="shared" si="63"/>
        <v>0</v>
      </c>
      <c r="AA160" s="1">
        <f t="shared" si="64"/>
        <v>0</v>
      </c>
      <c r="AB160" s="382" t="str">
        <f t="shared" si="30"/>
        <v/>
      </c>
      <c r="AC160" s="382" t="str">
        <f t="shared" si="30"/>
        <v/>
      </c>
      <c r="AD160" s="1">
        <f t="shared" si="65"/>
        <v>0</v>
      </c>
      <c r="AJ160" s="1">
        <f t="shared" si="66"/>
        <v>0</v>
      </c>
      <c r="AK160" s="1">
        <f t="shared" si="67"/>
        <v>0</v>
      </c>
      <c r="AL160" s="1">
        <f t="shared" si="68"/>
        <v>0</v>
      </c>
      <c r="AQ160" s="1">
        <f t="shared" si="69"/>
        <v>0</v>
      </c>
      <c r="BA160" s="1" t="str">
        <f t="shared" si="70"/>
        <v/>
      </c>
      <c r="BB160" s="1" t="str">
        <f t="shared" si="70"/>
        <v/>
      </c>
      <c r="BC160" s="1" t="str">
        <f t="shared" si="70"/>
        <v/>
      </c>
      <c r="BD160" s="1" t="str">
        <f t="shared" si="70"/>
        <v/>
      </c>
      <c r="BE160" s="1" t="str">
        <f t="shared" si="70"/>
        <v/>
      </c>
      <c r="BF160" s="1" t="str">
        <f t="shared" si="70"/>
        <v/>
      </c>
      <c r="BG160" s="1" t="str">
        <f t="shared" si="70"/>
        <v/>
      </c>
      <c r="BH160" s="1" t="str">
        <f t="shared" si="70"/>
        <v/>
      </c>
      <c r="BI160" s="1" t="str">
        <f t="shared" si="70"/>
        <v/>
      </c>
      <c r="BJ160" s="1" t="str">
        <f t="shared" si="70"/>
        <v/>
      </c>
    </row>
    <row r="161" spans="1:62" hidden="1" x14ac:dyDescent="0.2">
      <c r="A161" s="50"/>
      <c r="B161" s="50" t="str">
        <f t="shared" si="58"/>
        <v/>
      </c>
      <c r="C161" s="48"/>
      <c r="D161" s="48"/>
      <c r="E161" s="48"/>
      <c r="F161" s="46"/>
      <c r="G161" s="49"/>
      <c r="H161" s="358"/>
      <c r="I161" s="69"/>
      <c r="J161" s="51"/>
      <c r="K161" s="50"/>
      <c r="L161" s="341" t="str">
        <f t="shared" si="59"/>
        <v/>
      </c>
      <c r="M161" s="46"/>
      <c r="N161" s="274"/>
      <c r="O161" s="48"/>
      <c r="P161" s="274"/>
      <c r="Q161" s="51"/>
      <c r="R161" s="51"/>
      <c r="S161" s="51"/>
      <c r="T161" s="274"/>
      <c r="U161" s="50" t="str">
        <f t="shared" si="60"/>
        <v/>
      </c>
      <c r="V161" s="51">
        <v>1</v>
      </c>
      <c r="W161" s="51" t="str">
        <f t="shared" si="61"/>
        <v/>
      </c>
      <c r="X161" s="51">
        <v>1</v>
      </c>
      <c r="Y161" s="51" t="str">
        <f t="shared" si="62"/>
        <v/>
      </c>
      <c r="Z161" s="1">
        <f t="shared" si="63"/>
        <v>0</v>
      </c>
      <c r="AA161" s="1">
        <f t="shared" si="64"/>
        <v>0</v>
      </c>
      <c r="AB161" s="382" t="str">
        <f t="shared" si="30"/>
        <v/>
      </c>
      <c r="AC161" s="382" t="str">
        <f t="shared" si="30"/>
        <v/>
      </c>
      <c r="AD161" s="1">
        <f t="shared" si="65"/>
        <v>0</v>
      </c>
      <c r="AJ161" s="1">
        <f t="shared" si="66"/>
        <v>0</v>
      </c>
      <c r="AK161" s="1">
        <f t="shared" si="67"/>
        <v>0</v>
      </c>
      <c r="AL161" s="1">
        <f t="shared" si="68"/>
        <v>0</v>
      </c>
      <c r="AQ161" s="1">
        <f t="shared" si="69"/>
        <v>0</v>
      </c>
      <c r="BA161" s="1" t="str">
        <f t="shared" si="70"/>
        <v/>
      </c>
      <c r="BB161" s="1" t="str">
        <f t="shared" si="70"/>
        <v/>
      </c>
      <c r="BC161" s="1" t="str">
        <f t="shared" si="70"/>
        <v/>
      </c>
      <c r="BD161" s="1" t="str">
        <f t="shared" si="70"/>
        <v/>
      </c>
      <c r="BE161" s="1" t="str">
        <f t="shared" si="70"/>
        <v/>
      </c>
      <c r="BF161" s="1" t="str">
        <f t="shared" si="70"/>
        <v/>
      </c>
      <c r="BG161" s="1" t="str">
        <f t="shared" si="70"/>
        <v/>
      </c>
      <c r="BH161" s="1" t="str">
        <f t="shared" si="70"/>
        <v/>
      </c>
      <c r="BI161" s="1" t="str">
        <f t="shared" si="70"/>
        <v/>
      </c>
      <c r="BJ161" s="1" t="str">
        <f t="shared" si="70"/>
        <v/>
      </c>
    </row>
    <row r="162" spans="1:62" hidden="1" x14ac:dyDescent="0.2">
      <c r="A162" s="50"/>
      <c r="B162" s="50" t="str">
        <f t="shared" si="58"/>
        <v/>
      </c>
      <c r="C162" s="48"/>
      <c r="D162" s="48"/>
      <c r="E162" s="48"/>
      <c r="F162" s="46"/>
      <c r="G162" s="49"/>
      <c r="H162" s="358"/>
      <c r="I162" s="69"/>
      <c r="J162" s="51"/>
      <c r="K162" s="50"/>
      <c r="L162" s="341" t="str">
        <f t="shared" si="59"/>
        <v/>
      </c>
      <c r="M162" s="46"/>
      <c r="N162" s="274"/>
      <c r="O162" s="48"/>
      <c r="P162" s="274"/>
      <c r="Q162" s="51"/>
      <c r="R162" s="51"/>
      <c r="S162" s="51"/>
      <c r="T162" s="274"/>
      <c r="U162" s="50" t="str">
        <f t="shared" si="60"/>
        <v/>
      </c>
      <c r="V162" s="51">
        <v>1</v>
      </c>
      <c r="W162" s="51" t="str">
        <f t="shared" si="61"/>
        <v/>
      </c>
      <c r="X162" s="51">
        <v>1</v>
      </c>
      <c r="Y162" s="51" t="str">
        <f t="shared" si="62"/>
        <v/>
      </c>
      <c r="Z162" s="1">
        <f t="shared" si="63"/>
        <v>0</v>
      </c>
      <c r="AA162" s="1">
        <f t="shared" si="64"/>
        <v>0</v>
      </c>
      <c r="AB162" s="382" t="str">
        <f t="shared" si="30"/>
        <v/>
      </c>
      <c r="AC162" s="382" t="str">
        <f t="shared" si="30"/>
        <v/>
      </c>
      <c r="AD162" s="1">
        <f t="shared" si="65"/>
        <v>0</v>
      </c>
      <c r="AJ162" s="1">
        <f t="shared" si="66"/>
        <v>0</v>
      </c>
      <c r="AK162" s="1">
        <f t="shared" si="67"/>
        <v>0</v>
      </c>
      <c r="AL162" s="1">
        <f t="shared" si="68"/>
        <v>0</v>
      </c>
      <c r="AQ162" s="1">
        <f t="shared" si="69"/>
        <v>0</v>
      </c>
      <c r="BA162" s="1" t="str">
        <f t="shared" si="70"/>
        <v/>
      </c>
      <c r="BB162" s="1" t="str">
        <f t="shared" si="70"/>
        <v/>
      </c>
      <c r="BC162" s="1" t="str">
        <f t="shared" si="70"/>
        <v/>
      </c>
      <c r="BD162" s="1" t="str">
        <f t="shared" si="70"/>
        <v/>
      </c>
      <c r="BE162" s="1" t="str">
        <f t="shared" si="70"/>
        <v/>
      </c>
      <c r="BF162" s="1" t="str">
        <f t="shared" si="70"/>
        <v/>
      </c>
      <c r="BG162" s="1" t="str">
        <f t="shared" si="70"/>
        <v/>
      </c>
      <c r="BH162" s="1" t="str">
        <f t="shared" si="70"/>
        <v/>
      </c>
      <c r="BI162" s="1" t="str">
        <f t="shared" si="70"/>
        <v/>
      </c>
      <c r="BJ162" s="1" t="str">
        <f t="shared" si="70"/>
        <v/>
      </c>
    </row>
    <row r="163" spans="1:62" hidden="1" x14ac:dyDescent="0.2">
      <c r="A163" s="50"/>
      <c r="B163" s="50" t="str">
        <f t="shared" si="58"/>
        <v/>
      </c>
      <c r="C163" s="48"/>
      <c r="D163" s="48"/>
      <c r="E163" s="48"/>
      <c r="F163" s="46"/>
      <c r="G163" s="49"/>
      <c r="H163" s="358"/>
      <c r="I163" s="69"/>
      <c r="J163" s="51"/>
      <c r="K163" s="50"/>
      <c r="L163" s="341" t="str">
        <f t="shared" si="59"/>
        <v/>
      </c>
      <c r="M163" s="46"/>
      <c r="N163" s="274"/>
      <c r="O163" s="48"/>
      <c r="P163" s="274"/>
      <c r="Q163" s="51"/>
      <c r="R163" s="51"/>
      <c r="S163" s="51"/>
      <c r="T163" s="274"/>
      <c r="U163" s="50" t="str">
        <f t="shared" si="60"/>
        <v/>
      </c>
      <c r="V163" s="51">
        <v>1</v>
      </c>
      <c r="W163" s="51" t="str">
        <f t="shared" si="61"/>
        <v/>
      </c>
      <c r="X163" s="51">
        <v>1</v>
      </c>
      <c r="Y163" s="51" t="str">
        <f t="shared" si="62"/>
        <v/>
      </c>
      <c r="Z163" s="1">
        <f t="shared" si="63"/>
        <v>0</v>
      </c>
      <c r="AA163" s="1">
        <f t="shared" si="64"/>
        <v>0</v>
      </c>
      <c r="AB163" s="382" t="str">
        <f t="shared" si="30"/>
        <v/>
      </c>
      <c r="AC163" s="382" t="str">
        <f t="shared" si="30"/>
        <v/>
      </c>
      <c r="AD163" s="1">
        <f t="shared" si="65"/>
        <v>0</v>
      </c>
      <c r="AJ163" s="1">
        <f t="shared" si="66"/>
        <v>0</v>
      </c>
      <c r="AK163" s="1">
        <f t="shared" si="67"/>
        <v>0</v>
      </c>
      <c r="AL163" s="1">
        <f t="shared" si="68"/>
        <v>0</v>
      </c>
      <c r="AQ163" s="1">
        <f t="shared" si="69"/>
        <v>0</v>
      </c>
      <c r="BA163" s="1" t="str">
        <f t="shared" si="70"/>
        <v/>
      </c>
      <c r="BB163" s="1" t="str">
        <f t="shared" si="70"/>
        <v/>
      </c>
      <c r="BC163" s="1" t="str">
        <f t="shared" si="70"/>
        <v/>
      </c>
      <c r="BD163" s="1" t="str">
        <f t="shared" si="70"/>
        <v/>
      </c>
      <c r="BE163" s="1" t="str">
        <f t="shared" si="70"/>
        <v/>
      </c>
      <c r="BF163" s="1" t="str">
        <f t="shared" si="70"/>
        <v/>
      </c>
      <c r="BG163" s="1" t="str">
        <f t="shared" si="70"/>
        <v/>
      </c>
      <c r="BH163" s="1" t="str">
        <f t="shared" si="70"/>
        <v/>
      </c>
      <c r="BI163" s="1" t="str">
        <f t="shared" si="70"/>
        <v/>
      </c>
      <c r="BJ163" s="1" t="str">
        <f t="shared" si="70"/>
        <v/>
      </c>
    </row>
    <row r="164" spans="1:62" hidden="1" x14ac:dyDescent="0.2">
      <c r="A164" s="50"/>
      <c r="B164" s="50" t="str">
        <f t="shared" si="58"/>
        <v/>
      </c>
      <c r="C164" s="48"/>
      <c r="D164" s="48"/>
      <c r="E164" s="48"/>
      <c r="F164" s="46"/>
      <c r="G164" s="49"/>
      <c r="H164" s="358"/>
      <c r="I164" s="69"/>
      <c r="J164" s="51"/>
      <c r="K164" s="50"/>
      <c r="L164" s="341" t="str">
        <f t="shared" si="59"/>
        <v/>
      </c>
      <c r="M164" s="46"/>
      <c r="N164" s="274"/>
      <c r="O164" s="48"/>
      <c r="P164" s="274"/>
      <c r="Q164" s="51"/>
      <c r="R164" s="51"/>
      <c r="S164" s="51"/>
      <c r="T164" s="274"/>
      <c r="U164" s="50" t="str">
        <f t="shared" si="60"/>
        <v/>
      </c>
      <c r="V164" s="51">
        <v>1</v>
      </c>
      <c r="W164" s="51" t="str">
        <f t="shared" si="61"/>
        <v/>
      </c>
      <c r="X164" s="51">
        <v>1</v>
      </c>
      <c r="Y164" s="51" t="str">
        <f t="shared" si="62"/>
        <v/>
      </c>
      <c r="Z164" s="1">
        <f t="shared" si="63"/>
        <v>0</v>
      </c>
      <c r="AA164" s="1">
        <f t="shared" si="64"/>
        <v>0</v>
      </c>
      <c r="AB164" s="382" t="str">
        <f t="shared" si="30"/>
        <v/>
      </c>
      <c r="AC164" s="382" t="str">
        <f t="shared" si="30"/>
        <v/>
      </c>
      <c r="AD164" s="1">
        <f t="shared" si="65"/>
        <v>0</v>
      </c>
      <c r="AJ164" s="1">
        <f t="shared" si="66"/>
        <v>0</v>
      </c>
      <c r="AK164" s="1">
        <f t="shared" si="67"/>
        <v>0</v>
      </c>
      <c r="AL164" s="1">
        <f t="shared" si="68"/>
        <v>0</v>
      </c>
      <c r="AQ164" s="1">
        <f t="shared" si="69"/>
        <v>0</v>
      </c>
      <c r="BA164" s="1" t="str">
        <f t="shared" si="70"/>
        <v/>
      </c>
      <c r="BB164" s="1" t="str">
        <f t="shared" si="70"/>
        <v/>
      </c>
      <c r="BC164" s="1" t="str">
        <f t="shared" si="70"/>
        <v/>
      </c>
      <c r="BD164" s="1" t="str">
        <f t="shared" si="70"/>
        <v/>
      </c>
      <c r="BE164" s="1" t="str">
        <f t="shared" si="70"/>
        <v/>
      </c>
      <c r="BF164" s="1" t="str">
        <f t="shared" si="70"/>
        <v/>
      </c>
      <c r="BG164" s="1" t="str">
        <f t="shared" si="70"/>
        <v/>
      </c>
      <c r="BH164" s="1" t="str">
        <f t="shared" si="70"/>
        <v/>
      </c>
      <c r="BI164" s="1" t="str">
        <f t="shared" si="70"/>
        <v/>
      </c>
      <c r="BJ164" s="1" t="str">
        <f t="shared" si="70"/>
        <v/>
      </c>
    </row>
    <row r="165" spans="1:62" hidden="1" x14ac:dyDescent="0.2">
      <c r="A165" s="50"/>
      <c r="B165" s="50" t="str">
        <f t="shared" si="58"/>
        <v/>
      </c>
      <c r="C165" s="48"/>
      <c r="D165" s="48"/>
      <c r="E165" s="48"/>
      <c r="F165" s="46"/>
      <c r="G165" s="49"/>
      <c r="H165" s="358"/>
      <c r="I165" s="69"/>
      <c r="J165" s="51"/>
      <c r="K165" s="50"/>
      <c r="L165" s="341" t="str">
        <f t="shared" si="59"/>
        <v/>
      </c>
      <c r="M165" s="46"/>
      <c r="N165" s="274"/>
      <c r="O165" s="48"/>
      <c r="P165" s="274"/>
      <c r="Q165" s="51"/>
      <c r="R165" s="51"/>
      <c r="S165" s="51"/>
      <c r="T165" s="274"/>
      <c r="U165" s="50" t="str">
        <f t="shared" si="60"/>
        <v/>
      </c>
      <c r="V165" s="51">
        <v>1</v>
      </c>
      <c r="W165" s="51" t="str">
        <f t="shared" si="61"/>
        <v/>
      </c>
      <c r="X165" s="51">
        <v>1</v>
      </c>
      <c r="Y165" s="51" t="str">
        <f t="shared" si="62"/>
        <v/>
      </c>
      <c r="Z165" s="1">
        <f t="shared" si="63"/>
        <v>0</v>
      </c>
      <c r="AA165" s="1">
        <f t="shared" si="64"/>
        <v>0</v>
      </c>
      <c r="AB165" s="382" t="str">
        <f t="shared" si="30"/>
        <v/>
      </c>
      <c r="AC165" s="382" t="str">
        <f t="shared" si="30"/>
        <v/>
      </c>
      <c r="AD165" s="1">
        <f t="shared" si="65"/>
        <v>0</v>
      </c>
      <c r="AJ165" s="1">
        <f t="shared" si="66"/>
        <v>0</v>
      </c>
      <c r="AK165" s="1">
        <f t="shared" si="67"/>
        <v>0</v>
      </c>
      <c r="AL165" s="1">
        <f t="shared" si="68"/>
        <v>0</v>
      </c>
      <c r="AQ165" s="1">
        <f t="shared" si="69"/>
        <v>0</v>
      </c>
      <c r="BA165" s="1" t="str">
        <f t="shared" si="70"/>
        <v/>
      </c>
      <c r="BB165" s="1" t="str">
        <f t="shared" si="70"/>
        <v/>
      </c>
      <c r="BC165" s="1" t="str">
        <f t="shared" si="70"/>
        <v/>
      </c>
      <c r="BD165" s="1" t="str">
        <f t="shared" si="70"/>
        <v/>
      </c>
      <c r="BE165" s="1" t="str">
        <f t="shared" si="70"/>
        <v/>
      </c>
      <c r="BF165" s="1" t="str">
        <f t="shared" si="70"/>
        <v/>
      </c>
      <c r="BG165" s="1" t="str">
        <f t="shared" si="70"/>
        <v/>
      </c>
      <c r="BH165" s="1" t="str">
        <f t="shared" si="70"/>
        <v/>
      </c>
      <c r="BI165" s="1" t="str">
        <f t="shared" si="70"/>
        <v/>
      </c>
      <c r="BJ165" s="1" t="str">
        <f t="shared" si="70"/>
        <v/>
      </c>
    </row>
    <row r="166" spans="1:62" hidden="1" x14ac:dyDescent="0.2">
      <c r="A166" s="50"/>
      <c r="B166" s="50" t="str">
        <f t="shared" si="58"/>
        <v/>
      </c>
      <c r="C166" s="48"/>
      <c r="D166" s="48"/>
      <c r="E166" s="48"/>
      <c r="F166" s="46"/>
      <c r="G166" s="49"/>
      <c r="H166" s="358"/>
      <c r="I166" s="69"/>
      <c r="J166" s="51"/>
      <c r="K166" s="50"/>
      <c r="L166" s="341" t="str">
        <f t="shared" si="59"/>
        <v/>
      </c>
      <c r="M166" s="46"/>
      <c r="N166" s="274"/>
      <c r="O166" s="48"/>
      <c r="P166" s="274"/>
      <c r="Q166" s="51"/>
      <c r="R166" s="51"/>
      <c r="S166" s="51"/>
      <c r="T166" s="274"/>
      <c r="U166" s="50" t="str">
        <f t="shared" si="60"/>
        <v/>
      </c>
      <c r="V166" s="51">
        <v>1</v>
      </c>
      <c r="W166" s="51" t="str">
        <f t="shared" si="61"/>
        <v/>
      </c>
      <c r="X166" s="51">
        <v>1</v>
      </c>
      <c r="Y166" s="51" t="str">
        <f t="shared" si="62"/>
        <v/>
      </c>
      <c r="Z166" s="1">
        <f t="shared" si="63"/>
        <v>0</v>
      </c>
      <c r="AA166" s="1">
        <f t="shared" si="64"/>
        <v>0</v>
      </c>
      <c r="AB166" s="382" t="str">
        <f t="shared" si="30"/>
        <v/>
      </c>
      <c r="AC166" s="382" t="str">
        <f t="shared" si="30"/>
        <v/>
      </c>
      <c r="AD166" s="1">
        <f t="shared" si="65"/>
        <v>0</v>
      </c>
      <c r="AJ166" s="1">
        <f t="shared" si="66"/>
        <v>0</v>
      </c>
      <c r="AK166" s="1">
        <f t="shared" si="67"/>
        <v>0</v>
      </c>
      <c r="AL166" s="1">
        <f t="shared" si="68"/>
        <v>0</v>
      </c>
      <c r="AQ166" s="1">
        <f t="shared" si="69"/>
        <v>0</v>
      </c>
      <c r="BA166" s="1" t="str">
        <f t="shared" ref="BA166:BJ191" si="71">IF($M166="","",BA$30)</f>
        <v/>
      </c>
      <c r="BB166" s="1" t="str">
        <f t="shared" si="71"/>
        <v/>
      </c>
      <c r="BC166" s="1" t="str">
        <f t="shared" si="71"/>
        <v/>
      </c>
      <c r="BD166" s="1" t="str">
        <f t="shared" si="71"/>
        <v/>
      </c>
      <c r="BE166" s="1" t="str">
        <f t="shared" si="71"/>
        <v/>
      </c>
      <c r="BF166" s="1" t="str">
        <f t="shared" si="71"/>
        <v/>
      </c>
      <c r="BG166" s="1" t="str">
        <f t="shared" si="71"/>
        <v/>
      </c>
      <c r="BH166" s="1" t="str">
        <f t="shared" si="71"/>
        <v/>
      </c>
      <c r="BI166" s="1" t="str">
        <f t="shared" si="71"/>
        <v/>
      </c>
      <c r="BJ166" s="1" t="str">
        <f t="shared" si="71"/>
        <v/>
      </c>
    </row>
    <row r="167" spans="1:62" hidden="1" x14ac:dyDescent="0.2">
      <c r="A167" s="50"/>
      <c r="B167" s="50" t="str">
        <f t="shared" si="58"/>
        <v/>
      </c>
      <c r="C167" s="48"/>
      <c r="D167" s="48"/>
      <c r="E167" s="48"/>
      <c r="F167" s="46"/>
      <c r="G167" s="49"/>
      <c r="H167" s="358"/>
      <c r="I167" s="69"/>
      <c r="J167" s="51"/>
      <c r="K167" s="50"/>
      <c r="L167" s="341" t="str">
        <f t="shared" si="59"/>
        <v/>
      </c>
      <c r="M167" s="46"/>
      <c r="N167" s="274"/>
      <c r="O167" s="48"/>
      <c r="P167" s="274"/>
      <c r="Q167" s="51"/>
      <c r="R167" s="51"/>
      <c r="S167" s="51"/>
      <c r="T167" s="274"/>
      <c r="U167" s="50" t="str">
        <f t="shared" si="60"/>
        <v/>
      </c>
      <c r="V167" s="51">
        <v>1</v>
      </c>
      <c r="W167" s="51" t="str">
        <f t="shared" si="61"/>
        <v/>
      </c>
      <c r="X167" s="51">
        <v>1</v>
      </c>
      <c r="Y167" s="51" t="str">
        <f t="shared" si="62"/>
        <v/>
      </c>
      <c r="Z167" s="1">
        <f t="shared" si="63"/>
        <v>0</v>
      </c>
      <c r="AA167" s="1">
        <f t="shared" si="64"/>
        <v>0</v>
      </c>
      <c r="AB167" s="382" t="str">
        <f t="shared" si="30"/>
        <v/>
      </c>
      <c r="AC167" s="382" t="str">
        <f t="shared" si="30"/>
        <v/>
      </c>
      <c r="AD167" s="1">
        <f t="shared" si="65"/>
        <v>0</v>
      </c>
      <c r="AJ167" s="1">
        <f t="shared" si="66"/>
        <v>0</v>
      </c>
      <c r="AK167" s="1">
        <f t="shared" si="67"/>
        <v>0</v>
      </c>
      <c r="AL167" s="1">
        <f t="shared" si="68"/>
        <v>0</v>
      </c>
      <c r="AQ167" s="1">
        <f t="shared" si="69"/>
        <v>0</v>
      </c>
      <c r="BA167" s="1" t="str">
        <f t="shared" si="71"/>
        <v/>
      </c>
      <c r="BB167" s="1" t="str">
        <f t="shared" si="71"/>
        <v/>
      </c>
      <c r="BC167" s="1" t="str">
        <f t="shared" si="71"/>
        <v/>
      </c>
      <c r="BD167" s="1" t="str">
        <f t="shared" si="71"/>
        <v/>
      </c>
      <c r="BE167" s="1" t="str">
        <f t="shared" si="71"/>
        <v/>
      </c>
      <c r="BF167" s="1" t="str">
        <f t="shared" si="71"/>
        <v/>
      </c>
      <c r="BG167" s="1" t="str">
        <f t="shared" si="71"/>
        <v/>
      </c>
      <c r="BH167" s="1" t="str">
        <f t="shared" si="71"/>
        <v/>
      </c>
      <c r="BI167" s="1" t="str">
        <f t="shared" si="71"/>
        <v/>
      </c>
      <c r="BJ167" s="1" t="str">
        <f t="shared" si="71"/>
        <v/>
      </c>
    </row>
    <row r="168" spans="1:62" hidden="1" x14ac:dyDescent="0.2">
      <c r="A168" s="50"/>
      <c r="B168" s="50" t="str">
        <f t="shared" si="58"/>
        <v/>
      </c>
      <c r="C168" s="48"/>
      <c r="D168" s="48"/>
      <c r="E168" s="48"/>
      <c r="F168" s="46"/>
      <c r="G168" s="49"/>
      <c r="H168" s="358"/>
      <c r="I168" s="69"/>
      <c r="J168" s="51"/>
      <c r="K168" s="50"/>
      <c r="L168" s="341" t="str">
        <f t="shared" si="59"/>
        <v/>
      </c>
      <c r="M168" s="46"/>
      <c r="N168" s="274"/>
      <c r="O168" s="48"/>
      <c r="P168" s="274"/>
      <c r="Q168" s="51"/>
      <c r="R168" s="51"/>
      <c r="S168" s="51"/>
      <c r="T168" s="274"/>
      <c r="U168" s="50" t="str">
        <f t="shared" si="60"/>
        <v/>
      </c>
      <c r="V168" s="51">
        <v>1</v>
      </c>
      <c r="W168" s="51" t="str">
        <f t="shared" si="61"/>
        <v/>
      </c>
      <c r="X168" s="51">
        <v>1</v>
      </c>
      <c r="Y168" s="51" t="str">
        <f t="shared" si="62"/>
        <v/>
      </c>
      <c r="Z168" s="1">
        <f t="shared" si="63"/>
        <v>0</v>
      </c>
      <c r="AA168" s="1">
        <f t="shared" si="64"/>
        <v>0</v>
      </c>
      <c r="AB168" s="382" t="str">
        <f t="shared" si="30"/>
        <v/>
      </c>
      <c r="AC168" s="382" t="str">
        <f t="shared" si="30"/>
        <v/>
      </c>
      <c r="AD168" s="1">
        <f t="shared" si="65"/>
        <v>0</v>
      </c>
      <c r="AJ168" s="1">
        <f t="shared" si="66"/>
        <v>0</v>
      </c>
      <c r="AK168" s="1">
        <f t="shared" si="67"/>
        <v>0</v>
      </c>
      <c r="AL168" s="1">
        <f t="shared" si="68"/>
        <v>0</v>
      </c>
      <c r="AQ168" s="1">
        <f t="shared" si="69"/>
        <v>0</v>
      </c>
      <c r="BA168" s="1" t="str">
        <f t="shared" si="71"/>
        <v/>
      </c>
      <c r="BB168" s="1" t="str">
        <f t="shared" si="71"/>
        <v/>
      </c>
      <c r="BC168" s="1" t="str">
        <f t="shared" si="71"/>
        <v/>
      </c>
      <c r="BD168" s="1" t="str">
        <f t="shared" si="71"/>
        <v/>
      </c>
      <c r="BE168" s="1" t="str">
        <f t="shared" si="71"/>
        <v/>
      </c>
      <c r="BF168" s="1" t="str">
        <f t="shared" si="71"/>
        <v/>
      </c>
      <c r="BG168" s="1" t="str">
        <f t="shared" si="71"/>
        <v/>
      </c>
      <c r="BH168" s="1" t="str">
        <f t="shared" si="71"/>
        <v/>
      </c>
      <c r="BI168" s="1" t="str">
        <f t="shared" si="71"/>
        <v/>
      </c>
      <c r="BJ168" s="1" t="str">
        <f t="shared" si="71"/>
        <v/>
      </c>
    </row>
    <row r="169" spans="1:62" hidden="1" x14ac:dyDescent="0.2">
      <c r="A169" s="50"/>
      <c r="B169" s="50" t="str">
        <f t="shared" si="58"/>
        <v/>
      </c>
      <c r="C169" s="48"/>
      <c r="D169" s="48"/>
      <c r="E169" s="48"/>
      <c r="F169" s="46"/>
      <c r="G169" s="49"/>
      <c r="H169" s="358"/>
      <c r="I169" s="69"/>
      <c r="J169" s="51"/>
      <c r="K169" s="50"/>
      <c r="L169" s="341" t="str">
        <f t="shared" si="59"/>
        <v/>
      </c>
      <c r="M169" s="46"/>
      <c r="N169" s="274"/>
      <c r="O169" s="48"/>
      <c r="P169" s="274"/>
      <c r="Q169" s="51"/>
      <c r="R169" s="51"/>
      <c r="S169" s="51"/>
      <c r="T169" s="274"/>
      <c r="U169" s="50" t="str">
        <f t="shared" si="60"/>
        <v/>
      </c>
      <c r="V169" s="51">
        <v>1</v>
      </c>
      <c r="W169" s="51" t="str">
        <f t="shared" si="61"/>
        <v/>
      </c>
      <c r="X169" s="51">
        <v>1</v>
      </c>
      <c r="Y169" s="51" t="str">
        <f t="shared" si="62"/>
        <v/>
      </c>
      <c r="Z169" s="1">
        <f t="shared" si="63"/>
        <v>0</v>
      </c>
      <c r="AA169" s="1">
        <f t="shared" si="64"/>
        <v>0</v>
      </c>
      <c r="AB169" s="382" t="str">
        <f t="shared" si="30"/>
        <v/>
      </c>
      <c r="AC169" s="382" t="str">
        <f t="shared" si="30"/>
        <v/>
      </c>
      <c r="AD169" s="1">
        <f t="shared" si="65"/>
        <v>0</v>
      </c>
      <c r="AJ169" s="1">
        <f t="shared" si="66"/>
        <v>0</v>
      </c>
      <c r="AK169" s="1">
        <f t="shared" si="67"/>
        <v>0</v>
      </c>
      <c r="AL169" s="1">
        <f t="shared" si="68"/>
        <v>0</v>
      </c>
      <c r="AQ169" s="1">
        <f t="shared" si="69"/>
        <v>0</v>
      </c>
      <c r="BA169" s="1" t="str">
        <f t="shared" si="71"/>
        <v/>
      </c>
      <c r="BB169" s="1" t="str">
        <f t="shared" si="71"/>
        <v/>
      </c>
      <c r="BC169" s="1" t="str">
        <f t="shared" si="71"/>
        <v/>
      </c>
      <c r="BD169" s="1" t="str">
        <f t="shared" si="71"/>
        <v/>
      </c>
      <c r="BE169" s="1" t="str">
        <f t="shared" si="71"/>
        <v/>
      </c>
      <c r="BF169" s="1" t="str">
        <f t="shared" si="71"/>
        <v/>
      </c>
      <c r="BG169" s="1" t="str">
        <f t="shared" si="71"/>
        <v/>
      </c>
      <c r="BH169" s="1" t="str">
        <f t="shared" si="71"/>
        <v/>
      </c>
      <c r="BI169" s="1" t="str">
        <f t="shared" si="71"/>
        <v/>
      </c>
      <c r="BJ169" s="1" t="str">
        <f t="shared" si="71"/>
        <v/>
      </c>
    </row>
    <row r="170" spans="1:62" hidden="1" x14ac:dyDescent="0.2">
      <c r="A170" s="50"/>
      <c r="B170" s="50" t="str">
        <f t="shared" si="58"/>
        <v/>
      </c>
      <c r="C170" s="48"/>
      <c r="D170" s="48"/>
      <c r="E170" s="48"/>
      <c r="F170" s="46"/>
      <c r="G170" s="49"/>
      <c r="H170" s="358"/>
      <c r="I170" s="69"/>
      <c r="J170" s="51"/>
      <c r="K170" s="50"/>
      <c r="L170" s="341" t="str">
        <f t="shared" si="59"/>
        <v/>
      </c>
      <c r="M170" s="46"/>
      <c r="N170" s="274"/>
      <c r="O170" s="48"/>
      <c r="P170" s="274"/>
      <c r="Q170" s="51"/>
      <c r="R170" s="51"/>
      <c r="S170" s="51"/>
      <c r="T170" s="274"/>
      <c r="U170" s="50" t="str">
        <f t="shared" si="60"/>
        <v/>
      </c>
      <c r="V170" s="51">
        <v>1</v>
      </c>
      <c r="W170" s="51" t="str">
        <f t="shared" si="61"/>
        <v/>
      </c>
      <c r="X170" s="51">
        <v>1</v>
      </c>
      <c r="Y170" s="51" t="str">
        <f t="shared" si="62"/>
        <v/>
      </c>
      <c r="Z170" s="1">
        <f t="shared" si="63"/>
        <v>0</v>
      </c>
      <c r="AA170" s="1">
        <f t="shared" si="64"/>
        <v>0</v>
      </c>
      <c r="AB170" s="382" t="str">
        <f t="shared" si="30"/>
        <v/>
      </c>
      <c r="AC170" s="382" t="str">
        <f t="shared" si="30"/>
        <v/>
      </c>
      <c r="AD170" s="1">
        <f t="shared" si="65"/>
        <v>0</v>
      </c>
      <c r="AJ170" s="1">
        <f t="shared" si="66"/>
        <v>0</v>
      </c>
      <c r="AK170" s="1">
        <f t="shared" si="67"/>
        <v>0</v>
      </c>
      <c r="AL170" s="1">
        <f t="shared" si="68"/>
        <v>0</v>
      </c>
      <c r="AQ170" s="1">
        <f t="shared" si="69"/>
        <v>0</v>
      </c>
      <c r="BA170" s="1" t="str">
        <f t="shared" si="71"/>
        <v/>
      </c>
      <c r="BB170" s="1" t="str">
        <f t="shared" si="71"/>
        <v/>
      </c>
      <c r="BC170" s="1" t="str">
        <f t="shared" si="71"/>
        <v/>
      </c>
      <c r="BD170" s="1" t="str">
        <f t="shared" si="71"/>
        <v/>
      </c>
      <c r="BE170" s="1" t="str">
        <f t="shared" si="71"/>
        <v/>
      </c>
      <c r="BF170" s="1" t="str">
        <f t="shared" si="71"/>
        <v/>
      </c>
      <c r="BG170" s="1" t="str">
        <f t="shared" si="71"/>
        <v/>
      </c>
      <c r="BH170" s="1" t="str">
        <f t="shared" si="71"/>
        <v/>
      </c>
      <c r="BI170" s="1" t="str">
        <f t="shared" si="71"/>
        <v/>
      </c>
      <c r="BJ170" s="1" t="str">
        <f t="shared" si="71"/>
        <v/>
      </c>
    </row>
    <row r="171" spans="1:62" hidden="1" x14ac:dyDescent="0.2">
      <c r="A171" s="50"/>
      <c r="B171" s="50" t="str">
        <f t="shared" si="58"/>
        <v/>
      </c>
      <c r="C171" s="48"/>
      <c r="D171" s="48"/>
      <c r="E171" s="48"/>
      <c r="F171" s="46"/>
      <c r="G171" s="49"/>
      <c r="H171" s="358"/>
      <c r="I171" s="69"/>
      <c r="J171" s="51"/>
      <c r="K171" s="50"/>
      <c r="L171" s="341" t="str">
        <f t="shared" si="59"/>
        <v/>
      </c>
      <c r="M171" s="46"/>
      <c r="N171" s="274"/>
      <c r="O171" s="48"/>
      <c r="P171" s="274"/>
      <c r="Q171" s="51"/>
      <c r="R171" s="51"/>
      <c r="S171" s="51"/>
      <c r="T171" s="274"/>
      <c r="U171" s="50" t="str">
        <f t="shared" si="60"/>
        <v/>
      </c>
      <c r="V171" s="51">
        <v>1</v>
      </c>
      <c r="W171" s="51" t="str">
        <f t="shared" si="61"/>
        <v/>
      </c>
      <c r="X171" s="51">
        <v>1</v>
      </c>
      <c r="Y171" s="51" t="str">
        <f t="shared" si="62"/>
        <v/>
      </c>
      <c r="Z171" s="1">
        <f t="shared" si="63"/>
        <v>0</v>
      </c>
      <c r="AA171" s="1">
        <f t="shared" si="64"/>
        <v>0</v>
      </c>
      <c r="AB171" s="382" t="str">
        <f t="shared" si="30"/>
        <v/>
      </c>
      <c r="AC171" s="382" t="str">
        <f t="shared" si="30"/>
        <v/>
      </c>
      <c r="AD171" s="1">
        <f t="shared" si="65"/>
        <v>0</v>
      </c>
      <c r="AJ171" s="1">
        <f t="shared" si="66"/>
        <v>0</v>
      </c>
      <c r="AK171" s="1">
        <f t="shared" si="67"/>
        <v>0</v>
      </c>
      <c r="AL171" s="1">
        <f t="shared" si="68"/>
        <v>0</v>
      </c>
      <c r="AQ171" s="1">
        <f t="shared" si="69"/>
        <v>0</v>
      </c>
      <c r="BA171" s="1" t="str">
        <f t="shared" si="71"/>
        <v/>
      </c>
      <c r="BB171" s="1" t="str">
        <f t="shared" si="71"/>
        <v/>
      </c>
      <c r="BC171" s="1" t="str">
        <f t="shared" si="71"/>
        <v/>
      </c>
      <c r="BD171" s="1" t="str">
        <f t="shared" si="71"/>
        <v/>
      </c>
      <c r="BE171" s="1" t="str">
        <f t="shared" si="71"/>
        <v/>
      </c>
      <c r="BF171" s="1" t="str">
        <f t="shared" si="71"/>
        <v/>
      </c>
      <c r="BG171" s="1" t="str">
        <f t="shared" si="71"/>
        <v/>
      </c>
      <c r="BH171" s="1" t="str">
        <f t="shared" si="71"/>
        <v/>
      </c>
      <c r="BI171" s="1" t="str">
        <f t="shared" si="71"/>
        <v/>
      </c>
      <c r="BJ171" s="1" t="str">
        <f t="shared" si="71"/>
        <v/>
      </c>
    </row>
    <row r="172" spans="1:62" hidden="1" x14ac:dyDescent="0.2">
      <c r="A172" s="50"/>
      <c r="B172" s="50" t="str">
        <f t="shared" si="58"/>
        <v/>
      </c>
      <c r="C172" s="48"/>
      <c r="D172" s="48"/>
      <c r="E172" s="48"/>
      <c r="F172" s="46"/>
      <c r="G172" s="49"/>
      <c r="H172" s="358"/>
      <c r="I172" s="69"/>
      <c r="J172" s="51"/>
      <c r="K172" s="50"/>
      <c r="L172" s="341" t="str">
        <f t="shared" si="59"/>
        <v/>
      </c>
      <c r="M172" s="46"/>
      <c r="N172" s="274"/>
      <c r="O172" s="48"/>
      <c r="P172" s="274"/>
      <c r="Q172" s="51"/>
      <c r="R172" s="51"/>
      <c r="S172" s="51"/>
      <c r="T172" s="274"/>
      <c r="U172" s="50" t="str">
        <f t="shared" si="60"/>
        <v/>
      </c>
      <c r="V172" s="51">
        <v>1</v>
      </c>
      <c r="W172" s="51" t="str">
        <f t="shared" si="61"/>
        <v/>
      </c>
      <c r="X172" s="51">
        <v>1</v>
      </c>
      <c r="Y172" s="51" t="str">
        <f t="shared" si="62"/>
        <v/>
      </c>
      <c r="Z172" s="1">
        <f t="shared" si="63"/>
        <v>0</v>
      </c>
      <c r="AA172" s="1">
        <f t="shared" si="64"/>
        <v>0</v>
      </c>
      <c r="AB172" s="382" t="str">
        <f t="shared" si="30"/>
        <v/>
      </c>
      <c r="AC172" s="382" t="str">
        <f t="shared" si="30"/>
        <v/>
      </c>
      <c r="AD172" s="1">
        <f t="shared" si="65"/>
        <v>0</v>
      </c>
      <c r="AJ172" s="1">
        <f t="shared" si="66"/>
        <v>0</v>
      </c>
      <c r="AK172" s="1">
        <f t="shared" si="67"/>
        <v>0</v>
      </c>
      <c r="AL172" s="1">
        <f t="shared" si="68"/>
        <v>0</v>
      </c>
      <c r="AQ172" s="1">
        <f t="shared" si="69"/>
        <v>0</v>
      </c>
      <c r="BA172" s="1" t="str">
        <f t="shared" si="71"/>
        <v/>
      </c>
      <c r="BB172" s="1" t="str">
        <f t="shared" si="71"/>
        <v/>
      </c>
      <c r="BC172" s="1" t="str">
        <f t="shared" si="71"/>
        <v/>
      </c>
      <c r="BD172" s="1" t="str">
        <f t="shared" si="71"/>
        <v/>
      </c>
      <c r="BE172" s="1" t="str">
        <f t="shared" si="71"/>
        <v/>
      </c>
      <c r="BF172" s="1" t="str">
        <f t="shared" si="71"/>
        <v/>
      </c>
      <c r="BG172" s="1" t="str">
        <f t="shared" si="71"/>
        <v/>
      </c>
      <c r="BH172" s="1" t="str">
        <f t="shared" si="71"/>
        <v/>
      </c>
      <c r="BI172" s="1" t="str">
        <f t="shared" si="71"/>
        <v/>
      </c>
      <c r="BJ172" s="1" t="str">
        <f t="shared" si="71"/>
        <v/>
      </c>
    </row>
    <row r="173" spans="1:62" hidden="1" x14ac:dyDescent="0.2">
      <c r="A173" s="50"/>
      <c r="B173" s="50" t="str">
        <f t="shared" si="58"/>
        <v/>
      </c>
      <c r="C173" s="48"/>
      <c r="D173" s="48"/>
      <c r="E173" s="48"/>
      <c r="F173" s="46"/>
      <c r="G173" s="49"/>
      <c r="H173" s="358"/>
      <c r="I173" s="69"/>
      <c r="J173" s="51"/>
      <c r="K173" s="50"/>
      <c r="L173" s="341" t="str">
        <f t="shared" si="59"/>
        <v/>
      </c>
      <c r="M173" s="46"/>
      <c r="N173" s="274"/>
      <c r="O173" s="48"/>
      <c r="P173" s="274"/>
      <c r="Q173" s="51"/>
      <c r="R173" s="51"/>
      <c r="S173" s="51"/>
      <c r="T173" s="274"/>
      <c r="U173" s="50" t="str">
        <f t="shared" si="60"/>
        <v/>
      </c>
      <c r="V173" s="51">
        <v>1</v>
      </c>
      <c r="W173" s="51" t="str">
        <f t="shared" si="61"/>
        <v/>
      </c>
      <c r="X173" s="51">
        <v>1</v>
      </c>
      <c r="Y173" s="51" t="str">
        <f t="shared" si="62"/>
        <v/>
      </c>
      <c r="Z173" s="1">
        <f t="shared" si="63"/>
        <v>0</v>
      </c>
      <c r="AA173" s="1">
        <f t="shared" si="64"/>
        <v>0</v>
      </c>
      <c r="AB173" s="382" t="str">
        <f t="shared" si="30"/>
        <v/>
      </c>
      <c r="AC173" s="382" t="str">
        <f t="shared" si="30"/>
        <v/>
      </c>
      <c r="AD173" s="1">
        <f t="shared" si="65"/>
        <v>0</v>
      </c>
      <c r="AJ173" s="1">
        <f t="shared" si="66"/>
        <v>0</v>
      </c>
      <c r="AK173" s="1">
        <f t="shared" si="67"/>
        <v>0</v>
      </c>
      <c r="AL173" s="1">
        <f t="shared" si="68"/>
        <v>0</v>
      </c>
      <c r="AQ173" s="1">
        <f t="shared" si="69"/>
        <v>0</v>
      </c>
      <c r="BA173" s="1" t="str">
        <f t="shared" si="71"/>
        <v/>
      </c>
      <c r="BB173" s="1" t="str">
        <f t="shared" si="71"/>
        <v/>
      </c>
      <c r="BC173" s="1" t="str">
        <f t="shared" si="71"/>
        <v/>
      </c>
      <c r="BD173" s="1" t="str">
        <f t="shared" si="71"/>
        <v/>
      </c>
      <c r="BE173" s="1" t="str">
        <f t="shared" si="71"/>
        <v/>
      </c>
      <c r="BF173" s="1" t="str">
        <f t="shared" si="71"/>
        <v/>
      </c>
      <c r="BG173" s="1" t="str">
        <f t="shared" si="71"/>
        <v/>
      </c>
      <c r="BH173" s="1" t="str">
        <f t="shared" si="71"/>
        <v/>
      </c>
      <c r="BI173" s="1" t="str">
        <f t="shared" si="71"/>
        <v/>
      </c>
      <c r="BJ173" s="1" t="str">
        <f t="shared" si="71"/>
        <v/>
      </c>
    </row>
    <row r="174" spans="1:62" hidden="1" x14ac:dyDescent="0.2">
      <c r="A174" s="50"/>
      <c r="B174" s="50" t="str">
        <f t="shared" si="58"/>
        <v/>
      </c>
      <c r="C174" s="48"/>
      <c r="D174" s="48"/>
      <c r="E174" s="48"/>
      <c r="F174" s="46"/>
      <c r="G174" s="49"/>
      <c r="H174" s="358"/>
      <c r="I174" s="69"/>
      <c r="J174" s="51"/>
      <c r="K174" s="50"/>
      <c r="L174" s="341" t="str">
        <f t="shared" si="59"/>
        <v/>
      </c>
      <c r="M174" s="46"/>
      <c r="N174" s="274"/>
      <c r="O174" s="48"/>
      <c r="P174" s="274"/>
      <c r="Q174" s="51"/>
      <c r="R174" s="51"/>
      <c r="S174" s="51"/>
      <c r="T174" s="274"/>
      <c r="U174" s="50" t="str">
        <f t="shared" si="60"/>
        <v/>
      </c>
      <c r="V174" s="51">
        <v>1</v>
      </c>
      <c r="W174" s="51" t="str">
        <f t="shared" si="61"/>
        <v/>
      </c>
      <c r="X174" s="51">
        <v>1</v>
      </c>
      <c r="Y174" s="51" t="str">
        <f t="shared" si="62"/>
        <v/>
      </c>
      <c r="Z174" s="1">
        <f t="shared" si="63"/>
        <v>0</v>
      </c>
      <c r="AA174" s="1">
        <f t="shared" si="64"/>
        <v>0</v>
      </c>
      <c r="AB174" s="382" t="str">
        <f t="shared" si="30"/>
        <v/>
      </c>
      <c r="AC174" s="382" t="str">
        <f t="shared" si="30"/>
        <v/>
      </c>
      <c r="AD174" s="1">
        <f t="shared" si="65"/>
        <v>0</v>
      </c>
      <c r="AJ174" s="1">
        <f t="shared" si="66"/>
        <v>0</v>
      </c>
      <c r="AK174" s="1">
        <f t="shared" si="67"/>
        <v>0</v>
      </c>
      <c r="AL174" s="1">
        <f t="shared" si="68"/>
        <v>0</v>
      </c>
      <c r="AQ174" s="1">
        <f t="shared" si="69"/>
        <v>0</v>
      </c>
      <c r="BA174" s="1" t="str">
        <f t="shared" si="71"/>
        <v/>
      </c>
      <c r="BB174" s="1" t="str">
        <f t="shared" si="71"/>
        <v/>
      </c>
      <c r="BC174" s="1" t="str">
        <f t="shared" si="71"/>
        <v/>
      </c>
      <c r="BD174" s="1" t="str">
        <f t="shared" si="71"/>
        <v/>
      </c>
      <c r="BE174" s="1" t="str">
        <f t="shared" si="71"/>
        <v/>
      </c>
      <c r="BF174" s="1" t="str">
        <f t="shared" si="71"/>
        <v/>
      </c>
      <c r="BG174" s="1" t="str">
        <f t="shared" si="71"/>
        <v/>
      </c>
      <c r="BH174" s="1" t="str">
        <f t="shared" si="71"/>
        <v/>
      </c>
      <c r="BI174" s="1" t="str">
        <f t="shared" si="71"/>
        <v/>
      </c>
      <c r="BJ174" s="1" t="str">
        <f t="shared" si="71"/>
        <v/>
      </c>
    </row>
    <row r="175" spans="1:62" hidden="1" x14ac:dyDescent="0.2">
      <c r="A175" s="50"/>
      <c r="B175" s="50" t="str">
        <f t="shared" si="58"/>
        <v/>
      </c>
      <c r="C175" s="48"/>
      <c r="D175" s="48"/>
      <c r="E175" s="48"/>
      <c r="F175" s="46"/>
      <c r="G175" s="49"/>
      <c r="H175" s="358"/>
      <c r="I175" s="69"/>
      <c r="J175" s="51"/>
      <c r="K175" s="50"/>
      <c r="L175" s="341" t="str">
        <f t="shared" si="59"/>
        <v/>
      </c>
      <c r="M175" s="46"/>
      <c r="N175" s="274"/>
      <c r="O175" s="48"/>
      <c r="P175" s="274"/>
      <c r="Q175" s="51"/>
      <c r="R175" s="51"/>
      <c r="S175" s="51"/>
      <c r="T175" s="274"/>
      <c r="U175" s="50" t="str">
        <f t="shared" si="60"/>
        <v/>
      </c>
      <c r="V175" s="51">
        <v>1</v>
      </c>
      <c r="W175" s="51" t="str">
        <f t="shared" si="61"/>
        <v/>
      </c>
      <c r="X175" s="51">
        <v>1</v>
      </c>
      <c r="Y175" s="51" t="str">
        <f t="shared" si="62"/>
        <v/>
      </c>
      <c r="Z175" s="1">
        <f t="shared" si="63"/>
        <v>0</v>
      </c>
      <c r="AA175" s="1">
        <f t="shared" si="64"/>
        <v>0</v>
      </c>
      <c r="AB175" s="382" t="str">
        <f t="shared" si="30"/>
        <v/>
      </c>
      <c r="AC175" s="382" t="str">
        <f t="shared" si="30"/>
        <v/>
      </c>
      <c r="AD175" s="1">
        <f t="shared" si="65"/>
        <v>0</v>
      </c>
      <c r="AJ175" s="1">
        <f t="shared" si="66"/>
        <v>0</v>
      </c>
      <c r="AK175" s="1">
        <f t="shared" si="67"/>
        <v>0</v>
      </c>
      <c r="AL175" s="1">
        <f t="shared" si="68"/>
        <v>0</v>
      </c>
      <c r="AQ175" s="1">
        <f t="shared" si="69"/>
        <v>0</v>
      </c>
      <c r="BA175" s="1" t="str">
        <f t="shared" si="71"/>
        <v/>
      </c>
      <c r="BB175" s="1" t="str">
        <f t="shared" si="71"/>
        <v/>
      </c>
      <c r="BC175" s="1" t="str">
        <f t="shared" si="71"/>
        <v/>
      </c>
      <c r="BD175" s="1" t="str">
        <f t="shared" si="71"/>
        <v/>
      </c>
      <c r="BE175" s="1" t="str">
        <f t="shared" si="71"/>
        <v/>
      </c>
      <c r="BF175" s="1" t="str">
        <f t="shared" si="71"/>
        <v/>
      </c>
      <c r="BG175" s="1" t="str">
        <f t="shared" si="71"/>
        <v/>
      </c>
      <c r="BH175" s="1" t="str">
        <f t="shared" si="71"/>
        <v/>
      </c>
      <c r="BI175" s="1" t="str">
        <f t="shared" si="71"/>
        <v/>
      </c>
      <c r="BJ175" s="1" t="str">
        <f t="shared" si="71"/>
        <v/>
      </c>
    </row>
    <row r="176" spans="1:62" hidden="1" x14ac:dyDescent="0.2">
      <c r="A176" s="50"/>
      <c r="B176" s="50" t="str">
        <f t="shared" si="58"/>
        <v/>
      </c>
      <c r="C176" s="48"/>
      <c r="D176" s="48"/>
      <c r="E176" s="48"/>
      <c r="F176" s="46"/>
      <c r="G176" s="49"/>
      <c r="H176" s="358"/>
      <c r="I176" s="69"/>
      <c r="J176" s="51"/>
      <c r="K176" s="50"/>
      <c r="L176" s="341" t="str">
        <f t="shared" si="59"/>
        <v/>
      </c>
      <c r="M176" s="46"/>
      <c r="N176" s="274"/>
      <c r="O176" s="48"/>
      <c r="P176" s="274"/>
      <c r="Q176" s="51"/>
      <c r="R176" s="51"/>
      <c r="S176" s="51"/>
      <c r="T176" s="274"/>
      <c r="U176" s="50" t="str">
        <f t="shared" si="60"/>
        <v/>
      </c>
      <c r="V176" s="51">
        <v>1</v>
      </c>
      <c r="W176" s="51" t="str">
        <f t="shared" si="61"/>
        <v/>
      </c>
      <c r="X176" s="51">
        <v>1</v>
      </c>
      <c r="Y176" s="51" t="str">
        <f t="shared" si="62"/>
        <v/>
      </c>
      <c r="Z176" s="1">
        <f t="shared" si="63"/>
        <v>0</v>
      </c>
      <c r="AA176" s="1">
        <f t="shared" si="64"/>
        <v>0</v>
      </c>
      <c r="AB176" s="382" t="str">
        <f t="shared" si="30"/>
        <v/>
      </c>
      <c r="AC176" s="382" t="str">
        <f t="shared" si="30"/>
        <v/>
      </c>
      <c r="AD176" s="1">
        <f t="shared" si="65"/>
        <v>0</v>
      </c>
      <c r="AJ176" s="1">
        <f t="shared" si="66"/>
        <v>0</v>
      </c>
      <c r="AK176" s="1">
        <f t="shared" si="67"/>
        <v>0</v>
      </c>
      <c r="AL176" s="1">
        <f t="shared" si="68"/>
        <v>0</v>
      </c>
      <c r="AQ176" s="1">
        <f t="shared" si="69"/>
        <v>0</v>
      </c>
      <c r="BA176" s="1" t="str">
        <f t="shared" si="71"/>
        <v/>
      </c>
      <c r="BB176" s="1" t="str">
        <f t="shared" si="71"/>
        <v/>
      </c>
      <c r="BC176" s="1" t="str">
        <f t="shared" si="71"/>
        <v/>
      </c>
      <c r="BD176" s="1" t="str">
        <f t="shared" si="71"/>
        <v/>
      </c>
      <c r="BE176" s="1" t="str">
        <f t="shared" si="71"/>
        <v/>
      </c>
      <c r="BF176" s="1" t="str">
        <f t="shared" si="71"/>
        <v/>
      </c>
      <c r="BG176" s="1" t="str">
        <f t="shared" si="71"/>
        <v/>
      </c>
      <c r="BH176" s="1" t="str">
        <f t="shared" si="71"/>
        <v/>
      </c>
      <c r="BI176" s="1" t="str">
        <f t="shared" si="71"/>
        <v/>
      </c>
      <c r="BJ176" s="1" t="str">
        <f t="shared" si="71"/>
        <v/>
      </c>
    </row>
    <row r="177" spans="1:62" hidden="1" x14ac:dyDescent="0.2">
      <c r="A177" s="50"/>
      <c r="B177" s="50" t="str">
        <f t="shared" si="58"/>
        <v/>
      </c>
      <c r="C177" s="48"/>
      <c r="D177" s="48"/>
      <c r="E177" s="48"/>
      <c r="F177" s="46"/>
      <c r="G177" s="49"/>
      <c r="H177" s="358"/>
      <c r="I177" s="69"/>
      <c r="J177" s="51"/>
      <c r="K177" s="50"/>
      <c r="L177" s="341" t="str">
        <f t="shared" si="59"/>
        <v/>
      </c>
      <c r="M177" s="46"/>
      <c r="N177" s="274"/>
      <c r="O177" s="48"/>
      <c r="P177" s="274"/>
      <c r="Q177" s="51"/>
      <c r="R177" s="51"/>
      <c r="S177" s="51"/>
      <c r="T177" s="274"/>
      <c r="U177" s="50" t="str">
        <f t="shared" si="60"/>
        <v/>
      </c>
      <c r="V177" s="51">
        <v>1</v>
      </c>
      <c r="W177" s="51" t="str">
        <f t="shared" si="61"/>
        <v/>
      </c>
      <c r="X177" s="51">
        <v>1</v>
      </c>
      <c r="Y177" s="51" t="str">
        <f t="shared" si="62"/>
        <v/>
      </c>
      <c r="Z177" s="1">
        <f t="shared" si="63"/>
        <v>0</v>
      </c>
      <c r="AA177" s="1">
        <f t="shared" si="64"/>
        <v>0</v>
      </c>
      <c r="AB177" s="382" t="str">
        <f t="shared" si="30"/>
        <v/>
      </c>
      <c r="AC177" s="382" t="str">
        <f t="shared" si="30"/>
        <v/>
      </c>
      <c r="AD177" s="1">
        <f t="shared" si="65"/>
        <v>0</v>
      </c>
      <c r="AJ177" s="1">
        <f t="shared" si="66"/>
        <v>0</v>
      </c>
      <c r="AK177" s="1">
        <f t="shared" si="67"/>
        <v>0</v>
      </c>
      <c r="AL177" s="1">
        <f t="shared" si="68"/>
        <v>0</v>
      </c>
      <c r="AQ177" s="1">
        <f t="shared" si="69"/>
        <v>0</v>
      </c>
      <c r="BA177" s="1" t="str">
        <f t="shared" si="71"/>
        <v/>
      </c>
      <c r="BB177" s="1" t="str">
        <f t="shared" si="71"/>
        <v/>
      </c>
      <c r="BC177" s="1" t="str">
        <f t="shared" si="71"/>
        <v/>
      </c>
      <c r="BD177" s="1" t="str">
        <f t="shared" si="71"/>
        <v/>
      </c>
      <c r="BE177" s="1" t="str">
        <f t="shared" si="71"/>
        <v/>
      </c>
      <c r="BF177" s="1" t="str">
        <f t="shared" si="71"/>
        <v/>
      </c>
      <c r="BG177" s="1" t="str">
        <f t="shared" si="71"/>
        <v/>
      </c>
      <c r="BH177" s="1" t="str">
        <f t="shared" si="71"/>
        <v/>
      </c>
      <c r="BI177" s="1" t="str">
        <f t="shared" si="71"/>
        <v/>
      </c>
      <c r="BJ177" s="1" t="str">
        <f t="shared" si="71"/>
        <v/>
      </c>
    </row>
    <row r="178" spans="1:62" hidden="1" x14ac:dyDescent="0.2">
      <c r="A178" s="50"/>
      <c r="B178" s="50" t="str">
        <f t="shared" si="58"/>
        <v/>
      </c>
      <c r="C178" s="48"/>
      <c r="D178" s="48"/>
      <c r="E178" s="48"/>
      <c r="F178" s="46"/>
      <c r="G178" s="49"/>
      <c r="H178" s="358"/>
      <c r="I178" s="69"/>
      <c r="J178" s="51"/>
      <c r="K178" s="50"/>
      <c r="L178" s="341" t="str">
        <f t="shared" si="59"/>
        <v/>
      </c>
      <c r="M178" s="46"/>
      <c r="N178" s="274"/>
      <c r="O178" s="48"/>
      <c r="P178" s="274"/>
      <c r="Q178" s="51"/>
      <c r="R178" s="51"/>
      <c r="S178" s="51"/>
      <c r="T178" s="274"/>
      <c r="U178" s="50" t="str">
        <f t="shared" si="60"/>
        <v/>
      </c>
      <c r="V178" s="51">
        <v>1</v>
      </c>
      <c r="W178" s="51" t="str">
        <f t="shared" si="61"/>
        <v/>
      </c>
      <c r="X178" s="51">
        <v>1</v>
      </c>
      <c r="Y178" s="51" t="str">
        <f t="shared" si="62"/>
        <v/>
      </c>
      <c r="Z178" s="1">
        <f t="shared" si="63"/>
        <v>0</v>
      </c>
      <c r="AA178" s="1">
        <f t="shared" si="64"/>
        <v>0</v>
      </c>
      <c r="AB178" s="382" t="str">
        <f t="shared" si="30"/>
        <v/>
      </c>
      <c r="AC178" s="382" t="str">
        <f t="shared" si="30"/>
        <v/>
      </c>
      <c r="AD178" s="1">
        <f t="shared" si="65"/>
        <v>0</v>
      </c>
      <c r="AJ178" s="1">
        <f t="shared" si="66"/>
        <v>0</v>
      </c>
      <c r="AK178" s="1">
        <f t="shared" si="67"/>
        <v>0</v>
      </c>
      <c r="AL178" s="1">
        <f t="shared" si="68"/>
        <v>0</v>
      </c>
      <c r="AQ178" s="1">
        <f t="shared" si="69"/>
        <v>0</v>
      </c>
      <c r="BA178" s="1" t="str">
        <f t="shared" si="71"/>
        <v/>
      </c>
      <c r="BB178" s="1" t="str">
        <f t="shared" si="71"/>
        <v/>
      </c>
      <c r="BC178" s="1" t="str">
        <f t="shared" si="71"/>
        <v/>
      </c>
      <c r="BD178" s="1" t="str">
        <f t="shared" si="71"/>
        <v/>
      </c>
      <c r="BE178" s="1" t="str">
        <f t="shared" si="71"/>
        <v/>
      </c>
      <c r="BF178" s="1" t="str">
        <f t="shared" si="71"/>
        <v/>
      </c>
      <c r="BG178" s="1" t="str">
        <f t="shared" si="71"/>
        <v/>
      </c>
      <c r="BH178" s="1" t="str">
        <f t="shared" si="71"/>
        <v/>
      </c>
      <c r="BI178" s="1" t="str">
        <f t="shared" si="71"/>
        <v/>
      </c>
      <c r="BJ178" s="1" t="str">
        <f t="shared" si="71"/>
        <v/>
      </c>
    </row>
    <row r="179" spans="1:62" hidden="1" x14ac:dyDescent="0.2">
      <c r="A179" s="50"/>
      <c r="B179" s="50" t="str">
        <f t="shared" si="58"/>
        <v/>
      </c>
      <c r="C179" s="48"/>
      <c r="D179" s="48"/>
      <c r="E179" s="48"/>
      <c r="F179" s="46"/>
      <c r="G179" s="49"/>
      <c r="H179" s="358"/>
      <c r="I179" s="69"/>
      <c r="J179" s="51"/>
      <c r="K179" s="50"/>
      <c r="L179" s="341" t="str">
        <f t="shared" si="59"/>
        <v/>
      </c>
      <c r="M179" s="46"/>
      <c r="N179" s="274"/>
      <c r="O179" s="48"/>
      <c r="P179" s="274"/>
      <c r="Q179" s="51"/>
      <c r="R179" s="51"/>
      <c r="S179" s="51"/>
      <c r="T179" s="274"/>
      <c r="U179" s="50" t="str">
        <f t="shared" si="60"/>
        <v/>
      </c>
      <c r="V179" s="51">
        <v>1</v>
      </c>
      <c r="W179" s="51" t="str">
        <f t="shared" si="61"/>
        <v/>
      </c>
      <c r="X179" s="51">
        <v>1</v>
      </c>
      <c r="Y179" s="51" t="str">
        <f t="shared" si="62"/>
        <v/>
      </c>
      <c r="Z179" s="1">
        <f t="shared" si="63"/>
        <v>0</v>
      </c>
      <c r="AA179" s="1">
        <f t="shared" si="64"/>
        <v>0</v>
      </c>
      <c r="AB179" s="382" t="str">
        <f t="shared" si="30"/>
        <v/>
      </c>
      <c r="AC179" s="382" t="str">
        <f t="shared" si="30"/>
        <v/>
      </c>
      <c r="AD179" s="1">
        <f t="shared" si="65"/>
        <v>0</v>
      </c>
      <c r="AJ179" s="1">
        <f t="shared" si="66"/>
        <v>0</v>
      </c>
      <c r="AK179" s="1">
        <f t="shared" si="67"/>
        <v>0</v>
      </c>
      <c r="AL179" s="1">
        <f t="shared" si="68"/>
        <v>0</v>
      </c>
      <c r="AQ179" s="1">
        <f t="shared" si="69"/>
        <v>0</v>
      </c>
      <c r="BA179" s="1" t="str">
        <f t="shared" si="71"/>
        <v/>
      </c>
      <c r="BB179" s="1" t="str">
        <f t="shared" si="71"/>
        <v/>
      </c>
      <c r="BC179" s="1" t="str">
        <f t="shared" si="71"/>
        <v/>
      </c>
      <c r="BD179" s="1" t="str">
        <f t="shared" si="71"/>
        <v/>
      </c>
      <c r="BE179" s="1" t="str">
        <f t="shared" si="71"/>
        <v/>
      </c>
      <c r="BF179" s="1" t="str">
        <f t="shared" si="71"/>
        <v/>
      </c>
      <c r="BG179" s="1" t="str">
        <f t="shared" si="71"/>
        <v/>
      </c>
      <c r="BH179" s="1" t="str">
        <f t="shared" si="71"/>
        <v/>
      </c>
      <c r="BI179" s="1" t="str">
        <f t="shared" si="71"/>
        <v/>
      </c>
      <c r="BJ179" s="1" t="str">
        <f t="shared" si="71"/>
        <v/>
      </c>
    </row>
    <row r="180" spans="1:62" hidden="1" x14ac:dyDescent="0.2">
      <c r="A180" s="50"/>
      <c r="B180" s="50" t="str">
        <f t="shared" si="58"/>
        <v/>
      </c>
      <c r="C180" s="48"/>
      <c r="D180" s="48"/>
      <c r="E180" s="48"/>
      <c r="F180" s="46"/>
      <c r="G180" s="49"/>
      <c r="H180" s="358"/>
      <c r="I180" s="69"/>
      <c r="J180" s="51"/>
      <c r="K180" s="50"/>
      <c r="L180" s="341" t="str">
        <f t="shared" si="59"/>
        <v/>
      </c>
      <c r="M180" s="46"/>
      <c r="N180" s="274"/>
      <c r="O180" s="48"/>
      <c r="P180" s="274"/>
      <c r="Q180" s="51"/>
      <c r="R180" s="51"/>
      <c r="S180" s="51"/>
      <c r="T180" s="274"/>
      <c r="U180" s="50" t="str">
        <f t="shared" si="60"/>
        <v/>
      </c>
      <c r="V180" s="51">
        <v>1</v>
      </c>
      <c r="W180" s="51" t="str">
        <f t="shared" si="61"/>
        <v/>
      </c>
      <c r="X180" s="51">
        <v>1</v>
      </c>
      <c r="Y180" s="51" t="str">
        <f t="shared" si="62"/>
        <v/>
      </c>
      <c r="Z180" s="1">
        <f t="shared" si="63"/>
        <v>0</v>
      </c>
      <c r="AA180" s="1">
        <f t="shared" si="64"/>
        <v>0</v>
      </c>
      <c r="AB180" s="382" t="str">
        <f t="shared" si="30"/>
        <v/>
      </c>
      <c r="AC180" s="382" t="str">
        <f t="shared" si="30"/>
        <v/>
      </c>
      <c r="AD180" s="1">
        <f t="shared" si="65"/>
        <v>0</v>
      </c>
      <c r="AJ180" s="1">
        <f t="shared" si="66"/>
        <v>0</v>
      </c>
      <c r="AK180" s="1">
        <f t="shared" si="67"/>
        <v>0</v>
      </c>
      <c r="AL180" s="1">
        <f t="shared" si="68"/>
        <v>0</v>
      </c>
      <c r="AQ180" s="1">
        <f t="shared" si="69"/>
        <v>0</v>
      </c>
      <c r="BA180" s="1" t="str">
        <f t="shared" si="71"/>
        <v/>
      </c>
      <c r="BB180" s="1" t="str">
        <f t="shared" si="71"/>
        <v/>
      </c>
      <c r="BC180" s="1" t="str">
        <f t="shared" si="71"/>
        <v/>
      </c>
      <c r="BD180" s="1" t="str">
        <f t="shared" si="71"/>
        <v/>
      </c>
      <c r="BE180" s="1" t="str">
        <f t="shared" si="71"/>
        <v/>
      </c>
      <c r="BF180" s="1" t="str">
        <f t="shared" si="71"/>
        <v/>
      </c>
      <c r="BG180" s="1" t="str">
        <f t="shared" si="71"/>
        <v/>
      </c>
      <c r="BH180" s="1" t="str">
        <f t="shared" si="71"/>
        <v/>
      </c>
      <c r="BI180" s="1" t="str">
        <f t="shared" si="71"/>
        <v/>
      </c>
      <c r="BJ180" s="1" t="str">
        <f t="shared" si="71"/>
        <v/>
      </c>
    </row>
    <row r="181" spans="1:62" hidden="1" x14ac:dyDescent="0.2">
      <c r="A181" s="50"/>
      <c r="B181" s="50" t="str">
        <f t="shared" si="58"/>
        <v/>
      </c>
      <c r="C181" s="48"/>
      <c r="D181" s="48"/>
      <c r="E181" s="48"/>
      <c r="F181" s="46"/>
      <c r="G181" s="49"/>
      <c r="H181" s="358"/>
      <c r="I181" s="69"/>
      <c r="J181" s="51"/>
      <c r="K181" s="50"/>
      <c r="L181" s="341" t="str">
        <f t="shared" si="59"/>
        <v/>
      </c>
      <c r="M181" s="46"/>
      <c r="N181" s="274"/>
      <c r="O181" s="48"/>
      <c r="P181" s="274"/>
      <c r="Q181" s="51"/>
      <c r="R181" s="51"/>
      <c r="S181" s="51"/>
      <c r="T181" s="274"/>
      <c r="U181" s="50" t="str">
        <f t="shared" si="60"/>
        <v/>
      </c>
      <c r="V181" s="51">
        <v>1</v>
      </c>
      <c r="W181" s="51" t="str">
        <f t="shared" si="61"/>
        <v/>
      </c>
      <c r="X181" s="51">
        <v>1</v>
      </c>
      <c r="Y181" s="51" t="str">
        <f t="shared" si="62"/>
        <v/>
      </c>
      <c r="Z181" s="1">
        <f t="shared" si="63"/>
        <v>0</v>
      </c>
      <c r="AA181" s="1">
        <f t="shared" si="64"/>
        <v>0</v>
      </c>
      <c r="AB181" s="382" t="str">
        <f t="shared" si="30"/>
        <v/>
      </c>
      <c r="AC181" s="382" t="str">
        <f t="shared" si="30"/>
        <v/>
      </c>
      <c r="AD181" s="1">
        <f t="shared" si="65"/>
        <v>0</v>
      </c>
      <c r="AJ181" s="1">
        <f t="shared" si="66"/>
        <v>0</v>
      </c>
      <c r="AK181" s="1">
        <f t="shared" si="67"/>
        <v>0</v>
      </c>
      <c r="AL181" s="1">
        <f t="shared" si="68"/>
        <v>0</v>
      </c>
      <c r="AQ181" s="1">
        <f t="shared" si="69"/>
        <v>0</v>
      </c>
      <c r="BA181" s="1" t="str">
        <f t="shared" si="71"/>
        <v/>
      </c>
      <c r="BB181" s="1" t="str">
        <f t="shared" si="71"/>
        <v/>
      </c>
      <c r="BC181" s="1" t="str">
        <f t="shared" si="71"/>
        <v/>
      </c>
      <c r="BD181" s="1" t="str">
        <f t="shared" si="71"/>
        <v/>
      </c>
      <c r="BE181" s="1" t="str">
        <f t="shared" si="71"/>
        <v/>
      </c>
      <c r="BF181" s="1" t="str">
        <f t="shared" si="71"/>
        <v/>
      </c>
      <c r="BG181" s="1" t="str">
        <f t="shared" si="71"/>
        <v/>
      </c>
      <c r="BH181" s="1" t="str">
        <f t="shared" si="71"/>
        <v/>
      </c>
      <c r="BI181" s="1" t="str">
        <f t="shared" si="71"/>
        <v/>
      </c>
      <c r="BJ181" s="1" t="str">
        <f t="shared" si="71"/>
        <v/>
      </c>
    </row>
    <row r="182" spans="1:62" hidden="1" x14ac:dyDescent="0.2">
      <c r="A182" s="50"/>
      <c r="B182" s="50" t="str">
        <f t="shared" si="58"/>
        <v/>
      </c>
      <c r="C182" s="48"/>
      <c r="D182" s="48"/>
      <c r="E182" s="48"/>
      <c r="F182" s="46"/>
      <c r="G182" s="49"/>
      <c r="H182" s="358"/>
      <c r="I182" s="69"/>
      <c r="J182" s="51"/>
      <c r="K182" s="50"/>
      <c r="L182" s="341" t="str">
        <f t="shared" si="59"/>
        <v/>
      </c>
      <c r="M182" s="46"/>
      <c r="N182" s="274"/>
      <c r="O182" s="48"/>
      <c r="P182" s="274"/>
      <c r="Q182" s="51"/>
      <c r="R182" s="51"/>
      <c r="S182" s="51"/>
      <c r="T182" s="274"/>
      <c r="U182" s="50" t="str">
        <f t="shared" si="60"/>
        <v/>
      </c>
      <c r="V182" s="51">
        <v>1</v>
      </c>
      <c r="W182" s="51" t="str">
        <f t="shared" si="61"/>
        <v/>
      </c>
      <c r="X182" s="51">
        <v>1</v>
      </c>
      <c r="Y182" s="51" t="str">
        <f t="shared" si="62"/>
        <v/>
      </c>
      <c r="Z182" s="1">
        <f t="shared" si="63"/>
        <v>0</v>
      </c>
      <c r="AA182" s="1">
        <f t="shared" si="64"/>
        <v>0</v>
      </c>
      <c r="AB182" s="382" t="str">
        <f t="shared" si="30"/>
        <v/>
      </c>
      <c r="AC182" s="382" t="str">
        <f t="shared" si="30"/>
        <v/>
      </c>
      <c r="AD182" s="1">
        <f t="shared" si="65"/>
        <v>0</v>
      </c>
      <c r="AJ182" s="1">
        <f t="shared" si="66"/>
        <v>0</v>
      </c>
      <c r="AK182" s="1">
        <f t="shared" si="67"/>
        <v>0</v>
      </c>
      <c r="AL182" s="1">
        <f t="shared" si="68"/>
        <v>0</v>
      </c>
      <c r="AQ182" s="1">
        <f t="shared" si="69"/>
        <v>0</v>
      </c>
      <c r="BA182" s="1" t="str">
        <f t="shared" si="71"/>
        <v/>
      </c>
      <c r="BB182" s="1" t="str">
        <f t="shared" si="71"/>
        <v/>
      </c>
      <c r="BC182" s="1" t="str">
        <f t="shared" si="71"/>
        <v/>
      </c>
      <c r="BD182" s="1" t="str">
        <f t="shared" si="71"/>
        <v/>
      </c>
      <c r="BE182" s="1" t="str">
        <f t="shared" si="71"/>
        <v/>
      </c>
      <c r="BF182" s="1" t="str">
        <f t="shared" si="71"/>
        <v/>
      </c>
      <c r="BG182" s="1" t="str">
        <f t="shared" si="71"/>
        <v/>
      </c>
      <c r="BH182" s="1" t="str">
        <f t="shared" si="71"/>
        <v/>
      </c>
      <c r="BI182" s="1" t="str">
        <f t="shared" si="71"/>
        <v/>
      </c>
      <c r="BJ182" s="1" t="str">
        <f t="shared" si="71"/>
        <v/>
      </c>
    </row>
    <row r="183" spans="1:62" hidden="1" x14ac:dyDescent="0.2">
      <c r="A183" s="50"/>
      <c r="B183" s="50" t="str">
        <f t="shared" si="58"/>
        <v/>
      </c>
      <c r="C183" s="48"/>
      <c r="D183" s="48"/>
      <c r="E183" s="48"/>
      <c r="F183" s="46"/>
      <c r="G183" s="49"/>
      <c r="H183" s="358"/>
      <c r="I183" s="69"/>
      <c r="J183" s="51"/>
      <c r="K183" s="50"/>
      <c r="L183" s="341" t="str">
        <f t="shared" si="59"/>
        <v/>
      </c>
      <c r="M183" s="46"/>
      <c r="N183" s="274"/>
      <c r="O183" s="48"/>
      <c r="P183" s="274"/>
      <c r="Q183" s="51"/>
      <c r="R183" s="51"/>
      <c r="S183" s="51"/>
      <c r="T183" s="274"/>
      <c r="U183" s="50" t="str">
        <f t="shared" si="60"/>
        <v/>
      </c>
      <c r="V183" s="51">
        <v>1</v>
      </c>
      <c r="W183" s="51" t="str">
        <f t="shared" si="61"/>
        <v/>
      </c>
      <c r="X183" s="51">
        <v>1</v>
      </c>
      <c r="Y183" s="51" t="str">
        <f t="shared" si="62"/>
        <v/>
      </c>
      <c r="Z183" s="1">
        <f t="shared" si="63"/>
        <v>0</v>
      </c>
      <c r="AA183" s="1">
        <f t="shared" si="64"/>
        <v>0</v>
      </c>
      <c r="AB183" s="382" t="str">
        <f t="shared" si="30"/>
        <v/>
      </c>
      <c r="AC183" s="382" t="str">
        <f t="shared" si="30"/>
        <v/>
      </c>
      <c r="AD183" s="1">
        <f t="shared" si="65"/>
        <v>0</v>
      </c>
      <c r="AJ183" s="1">
        <f t="shared" si="66"/>
        <v>0</v>
      </c>
      <c r="AK183" s="1">
        <f t="shared" si="67"/>
        <v>0</v>
      </c>
      <c r="AL183" s="1">
        <f t="shared" si="68"/>
        <v>0</v>
      </c>
      <c r="AQ183" s="1">
        <f t="shared" si="69"/>
        <v>0</v>
      </c>
      <c r="BA183" s="1" t="str">
        <f t="shared" si="71"/>
        <v/>
      </c>
      <c r="BB183" s="1" t="str">
        <f t="shared" si="71"/>
        <v/>
      </c>
      <c r="BC183" s="1" t="str">
        <f t="shared" si="71"/>
        <v/>
      </c>
      <c r="BD183" s="1" t="str">
        <f t="shared" si="71"/>
        <v/>
      </c>
      <c r="BE183" s="1" t="str">
        <f t="shared" si="71"/>
        <v/>
      </c>
      <c r="BF183" s="1" t="str">
        <f t="shared" si="71"/>
        <v/>
      </c>
      <c r="BG183" s="1" t="str">
        <f t="shared" si="71"/>
        <v/>
      </c>
      <c r="BH183" s="1" t="str">
        <f t="shared" si="71"/>
        <v/>
      </c>
      <c r="BI183" s="1" t="str">
        <f t="shared" si="71"/>
        <v/>
      </c>
      <c r="BJ183" s="1" t="str">
        <f t="shared" si="71"/>
        <v/>
      </c>
    </row>
    <row r="184" spans="1:62" hidden="1" x14ac:dyDescent="0.2">
      <c r="A184" s="50"/>
      <c r="B184" s="50" t="str">
        <f t="shared" si="58"/>
        <v/>
      </c>
      <c r="C184" s="48"/>
      <c r="D184" s="48"/>
      <c r="E184" s="48"/>
      <c r="F184" s="46"/>
      <c r="G184" s="49"/>
      <c r="H184" s="358"/>
      <c r="I184" s="69"/>
      <c r="J184" s="51"/>
      <c r="K184" s="50"/>
      <c r="L184" s="341" t="str">
        <f t="shared" si="59"/>
        <v/>
      </c>
      <c r="M184" s="46"/>
      <c r="N184" s="274"/>
      <c r="O184" s="48"/>
      <c r="P184" s="274"/>
      <c r="Q184" s="51"/>
      <c r="R184" s="51"/>
      <c r="S184" s="51"/>
      <c r="T184" s="274"/>
      <c r="U184" s="50" t="str">
        <f t="shared" si="60"/>
        <v/>
      </c>
      <c r="V184" s="51">
        <v>1</v>
      </c>
      <c r="W184" s="51" t="str">
        <f t="shared" si="61"/>
        <v/>
      </c>
      <c r="X184" s="51">
        <v>1</v>
      </c>
      <c r="Y184" s="51" t="str">
        <f t="shared" si="62"/>
        <v/>
      </c>
      <c r="Z184" s="1">
        <f t="shared" si="63"/>
        <v>0</v>
      </c>
      <c r="AA184" s="1">
        <f t="shared" si="64"/>
        <v>0</v>
      </c>
      <c r="AB184" s="382" t="str">
        <f t="shared" si="30"/>
        <v/>
      </c>
      <c r="AC184" s="382" t="str">
        <f t="shared" si="30"/>
        <v/>
      </c>
      <c r="AD184" s="1">
        <f t="shared" si="65"/>
        <v>0</v>
      </c>
      <c r="AJ184" s="1">
        <f t="shared" si="66"/>
        <v>0</v>
      </c>
      <c r="AK184" s="1">
        <f t="shared" si="67"/>
        <v>0</v>
      </c>
      <c r="AL184" s="1">
        <f t="shared" si="68"/>
        <v>0</v>
      </c>
      <c r="AQ184" s="1">
        <f t="shared" si="69"/>
        <v>0</v>
      </c>
      <c r="BA184" s="1" t="str">
        <f t="shared" si="71"/>
        <v/>
      </c>
      <c r="BB184" s="1" t="str">
        <f t="shared" si="71"/>
        <v/>
      </c>
      <c r="BC184" s="1" t="str">
        <f t="shared" si="71"/>
        <v/>
      </c>
      <c r="BD184" s="1" t="str">
        <f t="shared" si="71"/>
        <v/>
      </c>
      <c r="BE184" s="1" t="str">
        <f t="shared" si="71"/>
        <v/>
      </c>
      <c r="BF184" s="1" t="str">
        <f t="shared" si="71"/>
        <v/>
      </c>
      <c r="BG184" s="1" t="str">
        <f t="shared" si="71"/>
        <v/>
      </c>
      <c r="BH184" s="1" t="str">
        <f t="shared" si="71"/>
        <v/>
      </c>
      <c r="BI184" s="1" t="str">
        <f t="shared" si="71"/>
        <v/>
      </c>
      <c r="BJ184" s="1" t="str">
        <f t="shared" si="71"/>
        <v/>
      </c>
    </row>
    <row r="185" spans="1:62" hidden="1" x14ac:dyDescent="0.2">
      <c r="A185" s="50"/>
      <c r="B185" s="50" t="str">
        <f t="shared" si="58"/>
        <v/>
      </c>
      <c r="C185" s="48"/>
      <c r="D185" s="48"/>
      <c r="E185" s="48"/>
      <c r="F185" s="46"/>
      <c r="G185" s="49"/>
      <c r="H185" s="358"/>
      <c r="I185" s="69"/>
      <c r="J185" s="51"/>
      <c r="K185" s="50"/>
      <c r="L185" s="341" t="str">
        <f t="shared" si="59"/>
        <v/>
      </c>
      <c r="M185" s="46"/>
      <c r="N185" s="274"/>
      <c r="O185" s="48"/>
      <c r="P185" s="274"/>
      <c r="Q185" s="51"/>
      <c r="R185" s="51"/>
      <c r="S185" s="51"/>
      <c r="T185" s="274"/>
      <c r="U185" s="50" t="str">
        <f t="shared" si="60"/>
        <v/>
      </c>
      <c r="V185" s="51">
        <v>1</v>
      </c>
      <c r="W185" s="51" t="str">
        <f t="shared" si="61"/>
        <v/>
      </c>
      <c r="X185" s="51">
        <v>1</v>
      </c>
      <c r="Y185" s="51" t="str">
        <f t="shared" si="62"/>
        <v/>
      </c>
      <c r="Z185" s="1">
        <f t="shared" si="63"/>
        <v>0</v>
      </c>
      <c r="AA185" s="1">
        <f t="shared" si="64"/>
        <v>0</v>
      </c>
      <c r="AB185" s="382" t="str">
        <f t="shared" si="30"/>
        <v/>
      </c>
      <c r="AC185" s="382" t="str">
        <f t="shared" si="30"/>
        <v/>
      </c>
      <c r="AD185" s="1">
        <f t="shared" si="65"/>
        <v>0</v>
      </c>
      <c r="AJ185" s="1">
        <f t="shared" si="66"/>
        <v>0</v>
      </c>
      <c r="AK185" s="1">
        <f t="shared" si="67"/>
        <v>0</v>
      </c>
      <c r="AL185" s="1">
        <f t="shared" si="68"/>
        <v>0</v>
      </c>
      <c r="AQ185" s="1">
        <f t="shared" si="69"/>
        <v>0</v>
      </c>
      <c r="BA185" s="1" t="str">
        <f t="shared" si="71"/>
        <v/>
      </c>
      <c r="BB185" s="1" t="str">
        <f t="shared" si="71"/>
        <v/>
      </c>
      <c r="BC185" s="1" t="str">
        <f t="shared" si="71"/>
        <v/>
      </c>
      <c r="BD185" s="1" t="str">
        <f t="shared" si="71"/>
        <v/>
      </c>
      <c r="BE185" s="1" t="str">
        <f t="shared" si="71"/>
        <v/>
      </c>
      <c r="BF185" s="1" t="str">
        <f t="shared" si="71"/>
        <v/>
      </c>
      <c r="BG185" s="1" t="str">
        <f t="shared" si="71"/>
        <v/>
      </c>
      <c r="BH185" s="1" t="str">
        <f t="shared" si="71"/>
        <v/>
      </c>
      <c r="BI185" s="1" t="str">
        <f t="shared" si="71"/>
        <v/>
      </c>
      <c r="BJ185" s="1" t="str">
        <f t="shared" si="71"/>
        <v/>
      </c>
    </row>
    <row r="186" spans="1:62" hidden="1" x14ac:dyDescent="0.2">
      <c r="A186" s="50"/>
      <c r="B186" s="50" t="str">
        <f t="shared" si="58"/>
        <v/>
      </c>
      <c r="C186" s="48"/>
      <c r="D186" s="48"/>
      <c r="E186" s="48"/>
      <c r="F186" s="46"/>
      <c r="G186" s="49"/>
      <c r="H186" s="358"/>
      <c r="I186" s="69"/>
      <c r="J186" s="51"/>
      <c r="K186" s="50"/>
      <c r="L186" s="341" t="str">
        <f t="shared" si="59"/>
        <v/>
      </c>
      <c r="M186" s="46"/>
      <c r="N186" s="274"/>
      <c r="O186" s="48"/>
      <c r="P186" s="274"/>
      <c r="Q186" s="51"/>
      <c r="R186" s="51"/>
      <c r="S186" s="51"/>
      <c r="T186" s="274"/>
      <c r="U186" s="50" t="str">
        <f t="shared" si="60"/>
        <v/>
      </c>
      <c r="V186" s="51">
        <v>1</v>
      </c>
      <c r="W186" s="51" t="str">
        <f t="shared" si="61"/>
        <v/>
      </c>
      <c r="X186" s="51">
        <v>1</v>
      </c>
      <c r="Y186" s="51" t="str">
        <f t="shared" si="62"/>
        <v/>
      </c>
      <c r="Z186" s="1">
        <f t="shared" si="63"/>
        <v>0</v>
      </c>
      <c r="AA186" s="1">
        <f t="shared" si="64"/>
        <v>0</v>
      </c>
      <c r="AB186" s="382" t="str">
        <f t="shared" si="30"/>
        <v/>
      </c>
      <c r="AC186" s="382" t="str">
        <f t="shared" si="30"/>
        <v/>
      </c>
      <c r="AD186" s="1">
        <f t="shared" si="65"/>
        <v>0</v>
      </c>
      <c r="AJ186" s="1">
        <f t="shared" si="66"/>
        <v>0</v>
      </c>
      <c r="AK186" s="1">
        <f t="shared" si="67"/>
        <v>0</v>
      </c>
      <c r="AL186" s="1">
        <f t="shared" si="68"/>
        <v>0</v>
      </c>
      <c r="AQ186" s="1">
        <f t="shared" si="69"/>
        <v>0</v>
      </c>
      <c r="BA186" s="1" t="str">
        <f t="shared" si="71"/>
        <v/>
      </c>
      <c r="BB186" s="1" t="str">
        <f t="shared" si="71"/>
        <v/>
      </c>
      <c r="BC186" s="1" t="str">
        <f t="shared" si="71"/>
        <v/>
      </c>
      <c r="BD186" s="1" t="str">
        <f t="shared" si="71"/>
        <v/>
      </c>
      <c r="BE186" s="1" t="str">
        <f t="shared" si="71"/>
        <v/>
      </c>
      <c r="BF186" s="1" t="str">
        <f t="shared" si="71"/>
        <v/>
      </c>
      <c r="BG186" s="1" t="str">
        <f t="shared" si="71"/>
        <v/>
      </c>
      <c r="BH186" s="1" t="str">
        <f t="shared" si="71"/>
        <v/>
      </c>
      <c r="BI186" s="1" t="str">
        <f t="shared" si="71"/>
        <v/>
      </c>
      <c r="BJ186" s="1" t="str">
        <f t="shared" si="71"/>
        <v/>
      </c>
    </row>
    <row r="187" spans="1:62" hidden="1" x14ac:dyDescent="0.2">
      <c r="A187" s="50"/>
      <c r="B187" s="50" t="str">
        <f t="shared" si="58"/>
        <v/>
      </c>
      <c r="C187" s="48"/>
      <c r="D187" s="48"/>
      <c r="E187" s="48"/>
      <c r="F187" s="46"/>
      <c r="G187" s="49"/>
      <c r="H187" s="358"/>
      <c r="I187" s="69"/>
      <c r="J187" s="51"/>
      <c r="K187" s="50"/>
      <c r="L187" s="341" t="str">
        <f t="shared" si="59"/>
        <v/>
      </c>
      <c r="M187" s="46"/>
      <c r="N187" s="274"/>
      <c r="O187" s="48"/>
      <c r="P187" s="274"/>
      <c r="Q187" s="51"/>
      <c r="R187" s="51"/>
      <c r="S187" s="51"/>
      <c r="T187" s="274"/>
      <c r="U187" s="50" t="str">
        <f t="shared" si="60"/>
        <v/>
      </c>
      <c r="V187" s="51">
        <v>1</v>
      </c>
      <c r="W187" s="51" t="str">
        <f t="shared" si="61"/>
        <v/>
      </c>
      <c r="X187" s="51">
        <v>1</v>
      </c>
      <c r="Y187" s="51" t="str">
        <f t="shared" si="62"/>
        <v/>
      </c>
      <c r="Z187" s="1">
        <f t="shared" si="63"/>
        <v>0</v>
      </c>
      <c r="AA187" s="1">
        <f t="shared" si="64"/>
        <v>0</v>
      </c>
      <c r="AB187" s="382" t="str">
        <f t="shared" si="30"/>
        <v/>
      </c>
      <c r="AC187" s="382" t="str">
        <f t="shared" si="30"/>
        <v/>
      </c>
      <c r="AD187" s="1">
        <f t="shared" si="65"/>
        <v>0</v>
      </c>
      <c r="AJ187" s="1">
        <f t="shared" si="66"/>
        <v>0</v>
      </c>
      <c r="AK187" s="1">
        <f t="shared" si="67"/>
        <v>0</v>
      </c>
      <c r="AL187" s="1">
        <f t="shared" si="68"/>
        <v>0</v>
      </c>
      <c r="AQ187" s="1">
        <f t="shared" si="69"/>
        <v>0</v>
      </c>
      <c r="BA187" s="1" t="str">
        <f t="shared" si="71"/>
        <v/>
      </c>
      <c r="BB187" s="1" t="str">
        <f t="shared" si="71"/>
        <v/>
      </c>
      <c r="BC187" s="1" t="str">
        <f t="shared" si="71"/>
        <v/>
      </c>
      <c r="BD187" s="1" t="str">
        <f t="shared" si="71"/>
        <v/>
      </c>
      <c r="BE187" s="1" t="str">
        <f t="shared" si="71"/>
        <v/>
      </c>
      <c r="BF187" s="1" t="str">
        <f t="shared" si="71"/>
        <v/>
      </c>
      <c r="BG187" s="1" t="str">
        <f t="shared" si="71"/>
        <v/>
      </c>
      <c r="BH187" s="1" t="str">
        <f t="shared" si="71"/>
        <v/>
      </c>
      <c r="BI187" s="1" t="str">
        <f t="shared" si="71"/>
        <v/>
      </c>
      <c r="BJ187" s="1" t="str">
        <f t="shared" si="71"/>
        <v/>
      </c>
    </row>
    <row r="188" spans="1:62" hidden="1" x14ac:dyDescent="0.2">
      <c r="A188" s="50"/>
      <c r="B188" s="50" t="str">
        <f t="shared" si="58"/>
        <v/>
      </c>
      <c r="C188" s="48"/>
      <c r="D188" s="48"/>
      <c r="E188" s="48"/>
      <c r="F188" s="46"/>
      <c r="G188" s="49"/>
      <c r="H188" s="358"/>
      <c r="I188" s="69"/>
      <c r="J188" s="51"/>
      <c r="K188" s="50"/>
      <c r="L188" s="341" t="str">
        <f t="shared" si="59"/>
        <v/>
      </c>
      <c r="M188" s="46"/>
      <c r="N188" s="274"/>
      <c r="O188" s="48"/>
      <c r="P188" s="274"/>
      <c r="Q188" s="51"/>
      <c r="R188" s="51"/>
      <c r="S188" s="51"/>
      <c r="T188" s="274"/>
      <c r="U188" s="50" t="str">
        <f t="shared" si="60"/>
        <v/>
      </c>
      <c r="V188" s="51">
        <v>1</v>
      </c>
      <c r="W188" s="51" t="str">
        <f t="shared" si="61"/>
        <v/>
      </c>
      <c r="X188" s="51">
        <v>1</v>
      </c>
      <c r="Y188" s="51" t="str">
        <f t="shared" si="62"/>
        <v/>
      </c>
      <c r="Z188" s="1">
        <f t="shared" si="63"/>
        <v>0</v>
      </c>
      <c r="AA188" s="1">
        <f t="shared" si="64"/>
        <v>0</v>
      </c>
      <c r="AB188" s="382" t="str">
        <f t="shared" si="30"/>
        <v/>
      </c>
      <c r="AC188" s="382" t="str">
        <f t="shared" si="30"/>
        <v/>
      </c>
      <c r="AD188" s="1">
        <f t="shared" si="65"/>
        <v>0</v>
      </c>
      <c r="AJ188" s="1">
        <f t="shared" si="66"/>
        <v>0</v>
      </c>
      <c r="AK188" s="1">
        <f t="shared" si="67"/>
        <v>0</v>
      </c>
      <c r="AL188" s="1">
        <f t="shared" si="68"/>
        <v>0</v>
      </c>
      <c r="AQ188" s="1">
        <f t="shared" si="69"/>
        <v>0</v>
      </c>
      <c r="BA188" s="1" t="str">
        <f t="shared" si="71"/>
        <v/>
      </c>
      <c r="BB188" s="1" t="str">
        <f t="shared" si="71"/>
        <v/>
      </c>
      <c r="BC188" s="1" t="str">
        <f t="shared" si="71"/>
        <v/>
      </c>
      <c r="BD188" s="1" t="str">
        <f t="shared" si="71"/>
        <v/>
      </c>
      <c r="BE188" s="1" t="str">
        <f t="shared" si="71"/>
        <v/>
      </c>
      <c r="BF188" s="1" t="str">
        <f t="shared" si="71"/>
        <v/>
      </c>
      <c r="BG188" s="1" t="str">
        <f t="shared" si="71"/>
        <v/>
      </c>
      <c r="BH188" s="1" t="str">
        <f t="shared" si="71"/>
        <v/>
      </c>
      <c r="BI188" s="1" t="str">
        <f t="shared" si="71"/>
        <v/>
      </c>
      <c r="BJ188" s="1" t="str">
        <f t="shared" si="71"/>
        <v/>
      </c>
    </row>
    <row r="189" spans="1:62" hidden="1" x14ac:dyDescent="0.2">
      <c r="A189" s="50"/>
      <c r="B189" s="50" t="str">
        <f t="shared" si="58"/>
        <v/>
      </c>
      <c r="C189" s="48"/>
      <c r="D189" s="48"/>
      <c r="E189" s="48"/>
      <c r="F189" s="46"/>
      <c r="G189" s="49"/>
      <c r="H189" s="358"/>
      <c r="I189" s="69"/>
      <c r="J189" s="51"/>
      <c r="K189" s="50"/>
      <c r="L189" s="341" t="str">
        <f t="shared" si="59"/>
        <v/>
      </c>
      <c r="M189" s="46"/>
      <c r="N189" s="274"/>
      <c r="O189" s="48"/>
      <c r="P189" s="274"/>
      <c r="Q189" s="51"/>
      <c r="R189" s="51"/>
      <c r="S189" s="51"/>
      <c r="T189" s="274"/>
      <c r="U189" s="50" t="str">
        <f t="shared" si="60"/>
        <v/>
      </c>
      <c r="V189" s="51">
        <v>1</v>
      </c>
      <c r="W189" s="51" t="str">
        <f t="shared" si="61"/>
        <v/>
      </c>
      <c r="X189" s="51">
        <v>1</v>
      </c>
      <c r="Y189" s="51" t="str">
        <f t="shared" si="62"/>
        <v/>
      </c>
      <c r="Z189" s="1">
        <f t="shared" si="63"/>
        <v>0</v>
      </c>
      <c r="AA189" s="1">
        <f t="shared" si="64"/>
        <v>0</v>
      </c>
      <c r="AB189" s="382" t="str">
        <f t="shared" si="30"/>
        <v/>
      </c>
      <c r="AC189" s="382" t="str">
        <f t="shared" si="30"/>
        <v/>
      </c>
      <c r="AD189" s="1">
        <f t="shared" si="65"/>
        <v>0</v>
      </c>
      <c r="AJ189" s="1">
        <f t="shared" si="66"/>
        <v>0</v>
      </c>
      <c r="AK189" s="1">
        <f t="shared" si="67"/>
        <v>0</v>
      </c>
      <c r="AL189" s="1">
        <f t="shared" si="68"/>
        <v>0</v>
      </c>
      <c r="AQ189" s="1">
        <f t="shared" si="69"/>
        <v>0</v>
      </c>
      <c r="BA189" s="1" t="str">
        <f t="shared" si="71"/>
        <v/>
      </c>
      <c r="BB189" s="1" t="str">
        <f t="shared" si="71"/>
        <v/>
      </c>
      <c r="BC189" s="1" t="str">
        <f t="shared" si="71"/>
        <v/>
      </c>
      <c r="BD189" s="1" t="str">
        <f t="shared" si="71"/>
        <v/>
      </c>
      <c r="BE189" s="1" t="str">
        <f t="shared" si="71"/>
        <v/>
      </c>
      <c r="BF189" s="1" t="str">
        <f t="shared" si="71"/>
        <v/>
      </c>
      <c r="BG189" s="1" t="str">
        <f t="shared" si="71"/>
        <v/>
      </c>
      <c r="BH189" s="1" t="str">
        <f t="shared" si="71"/>
        <v/>
      </c>
      <c r="BI189" s="1" t="str">
        <f t="shared" si="71"/>
        <v/>
      </c>
      <c r="BJ189" s="1" t="str">
        <f t="shared" si="71"/>
        <v/>
      </c>
    </row>
    <row r="190" spans="1:62" hidden="1" x14ac:dyDescent="0.2">
      <c r="A190" s="50"/>
      <c r="B190" s="50" t="str">
        <f t="shared" si="58"/>
        <v/>
      </c>
      <c r="C190" s="48"/>
      <c r="D190" s="48"/>
      <c r="E190" s="48"/>
      <c r="F190" s="46"/>
      <c r="G190" s="49"/>
      <c r="H190" s="358"/>
      <c r="I190" s="69"/>
      <c r="J190" s="51"/>
      <c r="K190" s="50"/>
      <c r="L190" s="341" t="str">
        <f t="shared" si="59"/>
        <v/>
      </c>
      <c r="M190" s="46"/>
      <c r="N190" s="274"/>
      <c r="O190" s="48"/>
      <c r="P190" s="274"/>
      <c r="Q190" s="51"/>
      <c r="R190" s="51"/>
      <c r="S190" s="51"/>
      <c r="T190" s="274"/>
      <c r="U190" s="50" t="str">
        <f t="shared" si="60"/>
        <v/>
      </c>
      <c r="V190" s="51">
        <v>1</v>
      </c>
      <c r="W190" s="51" t="str">
        <f t="shared" si="61"/>
        <v/>
      </c>
      <c r="X190" s="51">
        <v>1</v>
      </c>
      <c r="Y190" s="51" t="str">
        <f t="shared" si="62"/>
        <v/>
      </c>
      <c r="Z190" s="1">
        <f t="shared" si="63"/>
        <v>0</v>
      </c>
      <c r="AA190" s="1">
        <f t="shared" si="64"/>
        <v>0</v>
      </c>
      <c r="AB190" s="382" t="str">
        <f t="shared" si="30"/>
        <v/>
      </c>
      <c r="AC190" s="382" t="str">
        <f t="shared" si="30"/>
        <v/>
      </c>
      <c r="AD190" s="1">
        <f t="shared" si="65"/>
        <v>0</v>
      </c>
      <c r="AJ190" s="1">
        <f t="shared" si="66"/>
        <v>0</v>
      </c>
      <c r="AK190" s="1">
        <f t="shared" si="67"/>
        <v>0</v>
      </c>
      <c r="AL190" s="1">
        <f t="shared" si="68"/>
        <v>0</v>
      </c>
      <c r="AQ190" s="1">
        <f t="shared" si="69"/>
        <v>0</v>
      </c>
      <c r="BA190" s="1" t="str">
        <f t="shared" si="71"/>
        <v/>
      </c>
      <c r="BB190" s="1" t="str">
        <f t="shared" si="71"/>
        <v/>
      </c>
      <c r="BC190" s="1" t="str">
        <f t="shared" si="71"/>
        <v/>
      </c>
      <c r="BD190" s="1" t="str">
        <f t="shared" si="71"/>
        <v/>
      </c>
      <c r="BE190" s="1" t="str">
        <f t="shared" si="71"/>
        <v/>
      </c>
      <c r="BF190" s="1" t="str">
        <f t="shared" si="71"/>
        <v/>
      </c>
      <c r="BG190" s="1" t="str">
        <f t="shared" si="71"/>
        <v/>
      </c>
      <c r="BH190" s="1" t="str">
        <f t="shared" si="71"/>
        <v/>
      </c>
      <c r="BI190" s="1" t="str">
        <f t="shared" si="71"/>
        <v/>
      </c>
      <c r="BJ190" s="1" t="str">
        <f t="shared" si="71"/>
        <v/>
      </c>
    </row>
    <row r="191" spans="1:62" hidden="1" x14ac:dyDescent="0.2">
      <c r="A191" s="50"/>
      <c r="B191" s="50" t="str">
        <f t="shared" si="58"/>
        <v/>
      </c>
      <c r="C191" s="48"/>
      <c r="D191" s="48"/>
      <c r="E191" s="48"/>
      <c r="F191" s="46"/>
      <c r="G191" s="49"/>
      <c r="H191" s="358"/>
      <c r="I191" s="69"/>
      <c r="J191" s="51"/>
      <c r="K191" s="50"/>
      <c r="L191" s="341" t="str">
        <f t="shared" si="59"/>
        <v/>
      </c>
      <c r="M191" s="46"/>
      <c r="N191" s="274"/>
      <c r="O191" s="48"/>
      <c r="P191" s="274"/>
      <c r="Q191" s="51"/>
      <c r="R191" s="51"/>
      <c r="S191" s="51"/>
      <c r="T191" s="274"/>
      <c r="U191" s="50" t="str">
        <f t="shared" si="60"/>
        <v/>
      </c>
      <c r="V191" s="51">
        <v>1</v>
      </c>
      <c r="W191" s="51" t="str">
        <f t="shared" si="61"/>
        <v/>
      </c>
      <c r="X191" s="51">
        <v>1</v>
      </c>
      <c r="Y191" s="51" t="str">
        <f t="shared" si="62"/>
        <v/>
      </c>
      <c r="Z191" s="1">
        <f t="shared" si="63"/>
        <v>0</v>
      </c>
      <c r="AA191" s="1">
        <f t="shared" si="64"/>
        <v>0</v>
      </c>
      <c r="AB191" s="382" t="str">
        <f t="shared" si="30"/>
        <v/>
      </c>
      <c r="AC191" s="382" t="str">
        <f t="shared" si="30"/>
        <v/>
      </c>
      <c r="AD191" s="1">
        <f t="shared" si="65"/>
        <v>0</v>
      </c>
      <c r="AJ191" s="1">
        <f t="shared" si="66"/>
        <v>0</v>
      </c>
      <c r="AK191" s="1">
        <f t="shared" si="67"/>
        <v>0</v>
      </c>
      <c r="AL191" s="1">
        <f t="shared" si="68"/>
        <v>0</v>
      </c>
      <c r="AQ191" s="1">
        <f t="shared" si="69"/>
        <v>0</v>
      </c>
      <c r="BA191" s="1" t="str">
        <f t="shared" si="71"/>
        <v/>
      </c>
      <c r="BB191" s="1" t="str">
        <f t="shared" si="71"/>
        <v/>
      </c>
      <c r="BC191" s="1" t="str">
        <f t="shared" si="71"/>
        <v/>
      </c>
      <c r="BD191" s="1" t="str">
        <f t="shared" si="71"/>
        <v/>
      </c>
      <c r="BE191" s="1" t="str">
        <f t="shared" si="71"/>
        <v/>
      </c>
      <c r="BF191" s="1" t="str">
        <f t="shared" ref="BA191:BJ216" si="72">IF($M191="","",BF$30)</f>
        <v/>
      </c>
      <c r="BG191" s="1" t="str">
        <f t="shared" si="72"/>
        <v/>
      </c>
      <c r="BH191" s="1" t="str">
        <f t="shared" si="72"/>
        <v/>
      </c>
      <c r="BI191" s="1" t="str">
        <f t="shared" si="72"/>
        <v/>
      </c>
      <c r="BJ191" s="1" t="str">
        <f t="shared" si="72"/>
        <v/>
      </c>
    </row>
    <row r="192" spans="1:62" hidden="1" x14ac:dyDescent="0.2">
      <c r="A192" s="50"/>
      <c r="B192" s="50" t="str">
        <f t="shared" si="58"/>
        <v/>
      </c>
      <c r="C192" s="48"/>
      <c r="D192" s="48"/>
      <c r="E192" s="48"/>
      <c r="F192" s="46"/>
      <c r="G192" s="49"/>
      <c r="H192" s="358"/>
      <c r="I192" s="69"/>
      <c r="J192" s="51"/>
      <c r="K192" s="50"/>
      <c r="L192" s="341" t="str">
        <f t="shared" si="59"/>
        <v/>
      </c>
      <c r="M192" s="46"/>
      <c r="N192" s="274"/>
      <c r="O192" s="48"/>
      <c r="P192" s="274"/>
      <c r="Q192" s="51"/>
      <c r="R192" s="51"/>
      <c r="S192" s="51"/>
      <c r="T192" s="274"/>
      <c r="U192" s="50" t="str">
        <f t="shared" si="60"/>
        <v/>
      </c>
      <c r="V192" s="51">
        <v>1</v>
      </c>
      <c r="W192" s="51" t="str">
        <f t="shared" si="61"/>
        <v/>
      </c>
      <c r="X192" s="51">
        <v>1</v>
      </c>
      <c r="Y192" s="51" t="str">
        <f t="shared" si="62"/>
        <v/>
      </c>
      <c r="Z192" s="1">
        <f t="shared" si="63"/>
        <v>0</v>
      </c>
      <c r="AA192" s="1">
        <f t="shared" si="64"/>
        <v>0</v>
      </c>
      <c r="AB192" s="382" t="str">
        <f t="shared" si="30"/>
        <v/>
      </c>
      <c r="AC192" s="382" t="str">
        <f t="shared" si="30"/>
        <v/>
      </c>
      <c r="AD192" s="1">
        <f t="shared" si="65"/>
        <v>0</v>
      </c>
      <c r="AJ192" s="1">
        <f t="shared" si="66"/>
        <v>0</v>
      </c>
      <c r="AK192" s="1">
        <f t="shared" si="67"/>
        <v>0</v>
      </c>
      <c r="AL192" s="1">
        <f t="shared" si="68"/>
        <v>0</v>
      </c>
      <c r="AQ192" s="1">
        <f t="shared" si="69"/>
        <v>0</v>
      </c>
      <c r="BA192" s="1" t="str">
        <f t="shared" si="72"/>
        <v/>
      </c>
      <c r="BB192" s="1" t="str">
        <f t="shared" si="72"/>
        <v/>
      </c>
      <c r="BC192" s="1" t="str">
        <f t="shared" si="72"/>
        <v/>
      </c>
      <c r="BD192" s="1" t="str">
        <f t="shared" si="72"/>
        <v/>
      </c>
      <c r="BE192" s="1" t="str">
        <f t="shared" si="72"/>
        <v/>
      </c>
      <c r="BF192" s="1" t="str">
        <f t="shared" si="72"/>
        <v/>
      </c>
      <c r="BG192" s="1" t="str">
        <f t="shared" si="72"/>
        <v/>
      </c>
      <c r="BH192" s="1" t="str">
        <f t="shared" si="72"/>
        <v/>
      </c>
      <c r="BI192" s="1" t="str">
        <f t="shared" si="72"/>
        <v/>
      </c>
      <c r="BJ192" s="1" t="str">
        <f t="shared" si="72"/>
        <v/>
      </c>
    </row>
    <row r="193" spans="1:62" hidden="1" x14ac:dyDescent="0.2">
      <c r="A193" s="50"/>
      <c r="B193" s="50" t="str">
        <f t="shared" si="58"/>
        <v/>
      </c>
      <c r="C193" s="48"/>
      <c r="D193" s="48"/>
      <c r="E193" s="48"/>
      <c r="F193" s="46"/>
      <c r="G193" s="49"/>
      <c r="H193" s="358"/>
      <c r="I193" s="69"/>
      <c r="J193" s="51"/>
      <c r="K193" s="50"/>
      <c r="L193" s="341" t="str">
        <f t="shared" si="59"/>
        <v/>
      </c>
      <c r="M193" s="46"/>
      <c r="N193" s="274"/>
      <c r="O193" s="48"/>
      <c r="P193" s="274"/>
      <c r="Q193" s="51"/>
      <c r="R193" s="51"/>
      <c r="S193" s="51"/>
      <c r="T193" s="274"/>
      <c r="U193" s="50" t="str">
        <f t="shared" si="60"/>
        <v/>
      </c>
      <c r="V193" s="51">
        <v>1</v>
      </c>
      <c r="W193" s="51" t="str">
        <f t="shared" si="61"/>
        <v/>
      </c>
      <c r="X193" s="51">
        <v>1</v>
      </c>
      <c r="Y193" s="51" t="str">
        <f t="shared" si="62"/>
        <v/>
      </c>
      <c r="Z193" s="1">
        <f t="shared" si="63"/>
        <v>0</v>
      </c>
      <c r="AA193" s="1">
        <f t="shared" si="64"/>
        <v>0</v>
      </c>
      <c r="AB193" s="382" t="str">
        <f t="shared" si="30"/>
        <v/>
      </c>
      <c r="AC193" s="382" t="str">
        <f t="shared" si="30"/>
        <v/>
      </c>
      <c r="AD193" s="1">
        <f t="shared" si="65"/>
        <v>0</v>
      </c>
      <c r="AJ193" s="1">
        <f t="shared" si="66"/>
        <v>0</v>
      </c>
      <c r="AK193" s="1">
        <f t="shared" si="67"/>
        <v>0</v>
      </c>
      <c r="AL193" s="1">
        <f t="shared" si="68"/>
        <v>0</v>
      </c>
      <c r="AQ193" s="1">
        <f t="shared" si="69"/>
        <v>0</v>
      </c>
      <c r="BA193" s="1" t="str">
        <f t="shared" si="72"/>
        <v/>
      </c>
      <c r="BB193" s="1" t="str">
        <f t="shared" si="72"/>
        <v/>
      </c>
      <c r="BC193" s="1" t="str">
        <f t="shared" si="72"/>
        <v/>
      </c>
      <c r="BD193" s="1" t="str">
        <f t="shared" si="72"/>
        <v/>
      </c>
      <c r="BE193" s="1" t="str">
        <f t="shared" si="72"/>
        <v/>
      </c>
      <c r="BF193" s="1" t="str">
        <f t="shared" si="72"/>
        <v/>
      </c>
      <c r="BG193" s="1" t="str">
        <f t="shared" si="72"/>
        <v/>
      </c>
      <c r="BH193" s="1" t="str">
        <f t="shared" si="72"/>
        <v/>
      </c>
      <c r="BI193" s="1" t="str">
        <f t="shared" si="72"/>
        <v/>
      </c>
      <c r="BJ193" s="1" t="str">
        <f t="shared" si="72"/>
        <v/>
      </c>
    </row>
    <row r="194" spans="1:62" hidden="1" x14ac:dyDescent="0.2">
      <c r="A194" s="50"/>
      <c r="B194" s="50" t="str">
        <f t="shared" si="58"/>
        <v/>
      </c>
      <c r="C194" s="48"/>
      <c r="D194" s="48"/>
      <c r="E194" s="48"/>
      <c r="F194" s="46"/>
      <c r="G194" s="49"/>
      <c r="H194" s="358"/>
      <c r="I194" s="69"/>
      <c r="J194" s="51"/>
      <c r="K194" s="50"/>
      <c r="L194" s="341" t="str">
        <f t="shared" si="59"/>
        <v/>
      </c>
      <c r="M194" s="46"/>
      <c r="N194" s="274"/>
      <c r="O194" s="48"/>
      <c r="P194" s="274"/>
      <c r="Q194" s="51"/>
      <c r="R194" s="51"/>
      <c r="S194" s="51"/>
      <c r="T194" s="274"/>
      <c r="U194" s="50" t="str">
        <f t="shared" si="60"/>
        <v/>
      </c>
      <c r="V194" s="51">
        <v>1</v>
      </c>
      <c r="W194" s="51" t="str">
        <f t="shared" si="61"/>
        <v/>
      </c>
      <c r="X194" s="51">
        <v>1</v>
      </c>
      <c r="Y194" s="51" t="str">
        <f t="shared" si="62"/>
        <v/>
      </c>
      <c r="Z194" s="1">
        <f t="shared" si="63"/>
        <v>0</v>
      </c>
      <c r="AA194" s="1">
        <f t="shared" si="64"/>
        <v>0</v>
      </c>
      <c r="AB194" s="382" t="str">
        <f t="shared" si="30"/>
        <v/>
      </c>
      <c r="AC194" s="382" t="str">
        <f t="shared" si="30"/>
        <v/>
      </c>
      <c r="AD194" s="1">
        <f t="shared" si="65"/>
        <v>0</v>
      </c>
      <c r="AJ194" s="1">
        <f t="shared" si="66"/>
        <v>0</v>
      </c>
      <c r="AK194" s="1">
        <f t="shared" si="67"/>
        <v>0</v>
      </c>
      <c r="AL194" s="1">
        <f t="shared" si="68"/>
        <v>0</v>
      </c>
      <c r="AQ194" s="1">
        <f t="shared" si="69"/>
        <v>0</v>
      </c>
      <c r="BA194" s="1" t="str">
        <f t="shared" si="72"/>
        <v/>
      </c>
      <c r="BB194" s="1" t="str">
        <f t="shared" si="72"/>
        <v/>
      </c>
      <c r="BC194" s="1" t="str">
        <f t="shared" si="72"/>
        <v/>
      </c>
      <c r="BD194" s="1" t="str">
        <f t="shared" si="72"/>
        <v/>
      </c>
      <c r="BE194" s="1" t="str">
        <f t="shared" si="72"/>
        <v/>
      </c>
      <c r="BF194" s="1" t="str">
        <f t="shared" si="72"/>
        <v/>
      </c>
      <c r="BG194" s="1" t="str">
        <f t="shared" si="72"/>
        <v/>
      </c>
      <c r="BH194" s="1" t="str">
        <f t="shared" si="72"/>
        <v/>
      </c>
      <c r="BI194" s="1" t="str">
        <f t="shared" si="72"/>
        <v/>
      </c>
      <c r="BJ194" s="1" t="str">
        <f t="shared" si="72"/>
        <v/>
      </c>
    </row>
    <row r="195" spans="1:62" hidden="1" x14ac:dyDescent="0.2">
      <c r="A195" s="50"/>
      <c r="B195" s="50" t="str">
        <f t="shared" si="58"/>
        <v/>
      </c>
      <c r="C195" s="48"/>
      <c r="D195" s="48"/>
      <c r="E195" s="48"/>
      <c r="F195" s="46"/>
      <c r="G195" s="49"/>
      <c r="H195" s="358"/>
      <c r="I195" s="69"/>
      <c r="J195" s="51"/>
      <c r="K195" s="50"/>
      <c r="L195" s="341" t="str">
        <f t="shared" si="59"/>
        <v/>
      </c>
      <c r="M195" s="46"/>
      <c r="N195" s="274"/>
      <c r="O195" s="48"/>
      <c r="P195" s="274"/>
      <c r="Q195" s="51"/>
      <c r="R195" s="51"/>
      <c r="S195" s="51"/>
      <c r="T195" s="274"/>
      <c r="U195" s="50" t="str">
        <f t="shared" si="60"/>
        <v/>
      </c>
      <c r="V195" s="51">
        <v>1</v>
      </c>
      <c r="W195" s="51" t="str">
        <f t="shared" si="61"/>
        <v/>
      </c>
      <c r="X195" s="51">
        <v>1</v>
      </c>
      <c r="Y195" s="51" t="str">
        <f t="shared" si="62"/>
        <v/>
      </c>
      <c r="Z195" s="1">
        <f t="shared" si="63"/>
        <v>0</v>
      </c>
      <c r="AA195" s="1">
        <f t="shared" si="64"/>
        <v>0</v>
      </c>
      <c r="AB195" s="382" t="str">
        <f t="shared" si="30"/>
        <v/>
      </c>
      <c r="AC195" s="382" t="str">
        <f t="shared" si="30"/>
        <v/>
      </c>
      <c r="AD195" s="1">
        <f t="shared" si="65"/>
        <v>0</v>
      </c>
      <c r="AJ195" s="1">
        <f t="shared" si="66"/>
        <v>0</v>
      </c>
      <c r="AK195" s="1">
        <f t="shared" si="67"/>
        <v>0</v>
      </c>
      <c r="AL195" s="1">
        <f t="shared" si="68"/>
        <v>0</v>
      </c>
      <c r="AQ195" s="1">
        <f t="shared" si="69"/>
        <v>0</v>
      </c>
      <c r="BA195" s="1" t="str">
        <f t="shared" si="72"/>
        <v/>
      </c>
      <c r="BB195" s="1" t="str">
        <f t="shared" si="72"/>
        <v/>
      </c>
      <c r="BC195" s="1" t="str">
        <f t="shared" si="72"/>
        <v/>
      </c>
      <c r="BD195" s="1" t="str">
        <f t="shared" si="72"/>
        <v/>
      </c>
      <c r="BE195" s="1" t="str">
        <f t="shared" si="72"/>
        <v/>
      </c>
      <c r="BF195" s="1" t="str">
        <f t="shared" si="72"/>
        <v/>
      </c>
      <c r="BG195" s="1" t="str">
        <f t="shared" si="72"/>
        <v/>
      </c>
      <c r="BH195" s="1" t="str">
        <f t="shared" si="72"/>
        <v/>
      </c>
      <c r="BI195" s="1" t="str">
        <f t="shared" si="72"/>
        <v/>
      </c>
      <c r="BJ195" s="1" t="str">
        <f t="shared" si="72"/>
        <v/>
      </c>
    </row>
    <row r="196" spans="1:62" hidden="1" x14ac:dyDescent="0.2">
      <c r="A196" s="50"/>
      <c r="B196" s="50" t="str">
        <f t="shared" ref="B196:B230" si="73">IF(F196="","",ROW()-30)</f>
        <v/>
      </c>
      <c r="C196" s="48"/>
      <c r="D196" s="48"/>
      <c r="E196" s="48"/>
      <c r="F196" s="46"/>
      <c r="G196" s="49"/>
      <c r="H196" s="358"/>
      <c r="I196" s="69"/>
      <c r="J196" s="51"/>
      <c r="K196" s="50"/>
      <c r="L196" s="341" t="str">
        <f t="shared" ref="L196:L230" si="74">IF(M196="","",ROW()-30)</f>
        <v/>
      </c>
      <c r="M196" s="46"/>
      <c r="N196" s="274"/>
      <c r="O196" s="48"/>
      <c r="P196" s="274"/>
      <c r="Q196" s="51"/>
      <c r="R196" s="51"/>
      <c r="S196" s="51"/>
      <c r="T196" s="274"/>
      <c r="U196" s="50" t="str">
        <f t="shared" ref="U196:U230" si="75">IF(M196="","",IF(AA196=0,$AB$1,1))</f>
        <v/>
      </c>
      <c r="V196" s="51">
        <v>1</v>
      </c>
      <c r="W196" s="51" t="str">
        <f t="shared" ref="W196:W230" si="76">IF($F196="","",IF($Z196&lt;&gt;1,$AB$1,IFERROR(U196*V196,$AB$1)))</f>
        <v/>
      </c>
      <c r="X196" s="51">
        <v>1</v>
      </c>
      <c r="Y196" s="51" t="str">
        <f t="shared" ref="Y196:Y230" si="77">IF($F196="","",IF($Z196&lt;&gt;1,$AB$1,IFERROR(W196*X196,$AB$1)))</f>
        <v/>
      </c>
      <c r="Z196" s="1">
        <f t="shared" ref="Z196:Z230" si="78">IF(SUM(AD196:AH196)=COUNT(AD196:AH196),1,0)</f>
        <v>0</v>
      </c>
      <c r="AA196" s="1">
        <f t="shared" ref="AA196:AA230" si="79">IF(SUM(AJ196:AQ196)=COUNT(AJ196:AQ196),1,0)</f>
        <v>0</v>
      </c>
      <c r="AB196" s="382" t="str">
        <f t="shared" si="30"/>
        <v/>
      </c>
      <c r="AC196" s="382" t="str">
        <f t="shared" si="30"/>
        <v/>
      </c>
      <c r="AD196" s="1">
        <f t="shared" ref="AD196:AD230" si="80">IF(G$30="",1,IF(G196="",0,CHOOSE(AD$28,IF(ISNA(MATCH(G196,$AB$30:$AC$30,0)),0,1),IF(IFERROR(G196*1,"bad")="bad",0,1),IF(IFERROR(IF(G196=TRUNC(G196),1,"bad"),"bad")="bad",0,1),IF(AND(IF(IFERROR(G196*1,"bad")="bad",0,1)=1,G196&gt;=0),1,0),IF(AND(IF(IFERROR(IF(G196=TRUNC(G196),1,"bad"),"bad")="bad",0,1)=1,G196&gt;=0),1,0),IF(AND(IF(IFERROR(G196*1,"bad")="bad",0,1)=1,G196&gt;0),1,0),IF(AND(IF(IFERROR(IF(G196=TRUNC(G196),1,"bad"),"bad")="bad",0,1)=1,G196&gt;0),1,0),1,IF(IFERROR(HLOOKUP(G196,$AE$4:$AN$4,1,0),"bad")="bad",0,1))))</f>
        <v>0</v>
      </c>
      <c r="AJ196" s="1">
        <f t="shared" ref="AJ196:AJ230" si="81">IF(M$30="",1,IF(M196="",0,CHOOSE(AJ$28,IF(ISNA(MATCH(M196,$AB$30:$AC$30,0)),0,1),IF(IFERROR(M196*1,"bad")="bad",0,1),IF(IFERROR(IF(M196=TRUNC(M196),1,"bad"),"bad")="bad",0,1),IF(AND(IF(IFERROR(M196*1,"bad")="bad",0,1)=1,M196&gt;=0),1,0),IF(AND(IF(IFERROR(IF(M196=TRUNC(M196),1,"bad"),"bad")="bad",0,1)=1,M196&gt;=0),1,0),IF(AND(IF(IFERROR(M196*1,"bad")="bad",0,1)=1,M196&gt;0),1,0),IF(AND(IF(IFERROR(IF(M196=TRUNC(M196),1,"bad"),"bad")="bad",0,1)=1,M196&gt;0),1,0),1,IF(IFERROR(HLOOKUP(M196,$AE$4:$AN$4,1,0),"bad")="bad",0,1))))</f>
        <v>0</v>
      </c>
      <c r="AK196" s="1">
        <f t="shared" ref="AK196:AK230" si="82">IF(N$30="",1,IF(N196="",0,CHOOSE(AK$28,IF(ISNA(MATCH(N196,$AB$30:$AC$30,0)),0,1),IF(IFERROR(N196*1,"bad")="bad",0,1),IF(IFERROR(IF(N196=TRUNC(N196),1,"bad"),"bad")="bad",0,1),IF(AND(IF(IFERROR(N196*1,"bad")="bad",0,1)=1,N196&gt;=0),1,0),IF(AND(IF(IFERROR(IF(N196=TRUNC(N196),1,"bad"),"bad")="bad",0,1)=1,N196&gt;=0),1,0),IF(AND(IF(IFERROR(N196*1,"bad")="bad",0,1)=1,N196&gt;0),1,0),IF(AND(IF(IFERROR(IF(N196=TRUNC(N196),1,"bad"),"bad")="bad",0,1)=1,N196&gt;0),1,0),1,IF(IFERROR(HLOOKUP(N196,$AE$4:$AN$4,1,0),"bad")="bad",0,1))))</f>
        <v>0</v>
      </c>
      <c r="AL196" s="1">
        <f t="shared" ref="AL196:AL230" si="83">IF(O$30="",1,IF(O196="",0,CHOOSE(AL$28,IF(ISNA(MATCH(O196,$AB$30:$AC$30,0)),0,1),IF(IFERROR(O196*1,"bad")="bad",0,1),IF(IFERROR(IF(O196=TRUNC(O196),1,"bad"),"bad")="bad",0,1),IF(AND(IF(IFERROR(O196*1,"bad")="bad",0,1)=1,O196&gt;=0),1,0),IF(AND(IF(IFERROR(IF(O196=TRUNC(O196),1,"bad"),"bad")="bad",0,1)=1,O196&gt;=0),1,0),IF(AND(IF(IFERROR(O196*1,"bad")="bad",0,1)=1,O196&gt;0),1,0),IF(AND(IF(IFERROR(IF(O196=TRUNC(O196),1,"bad"),"bad")="bad",0,1)=1,O196&gt;0),1,0),1,IF(IFERROR(HLOOKUP(O196,$AE$4:$AN$4,1,0),"bad")="bad",0,1))))</f>
        <v>0</v>
      </c>
      <c r="AQ196" s="1">
        <f t="shared" ref="AQ196:AQ230" si="84">IF(T$30="",1,IF(T196="",0,CHOOSE(AQ$28,IF(ISNA(MATCH(T196,$AB$30:$AC$30,0)),0,1),IF(IFERROR(T196*1,"bad")="bad",0,1),IF(IFERROR(IF(T196=TRUNC(T196),1,"bad"),"bad")="bad",0,1),IF(AND(IF(IFERROR(T196*1,"bad")="bad",0,1)=1,T196&gt;=0),1,0),IF(AND(IF(IFERROR(IF(T196=TRUNC(T196),1,"bad"),"bad")="bad",0,1)=1,T196&gt;=0),1,0),IF(AND(IF(IFERROR(T196*1,"bad")="bad",0,1)=1,T196&gt;0),1,0),IF(AND(IF(IFERROR(IF(T196=TRUNC(T196),1,"bad"),"bad")="bad",0,1)=1,T196&gt;0),1,0),1,IF(IFERROR(HLOOKUP(T196,$AE$4:$AN$4,1,0),"bad")="bad",0,1))))</f>
        <v>0</v>
      </c>
      <c r="BA196" s="1" t="str">
        <f t="shared" si="72"/>
        <v/>
      </c>
      <c r="BB196" s="1" t="str">
        <f t="shared" si="72"/>
        <v/>
      </c>
      <c r="BC196" s="1" t="str">
        <f t="shared" si="72"/>
        <v/>
      </c>
      <c r="BD196" s="1" t="str">
        <f t="shared" si="72"/>
        <v/>
      </c>
      <c r="BE196" s="1" t="str">
        <f t="shared" si="72"/>
        <v/>
      </c>
      <c r="BF196" s="1" t="str">
        <f t="shared" si="72"/>
        <v/>
      </c>
      <c r="BG196" s="1" t="str">
        <f t="shared" si="72"/>
        <v/>
      </c>
      <c r="BH196" s="1" t="str">
        <f t="shared" si="72"/>
        <v/>
      </c>
      <c r="BI196" s="1" t="str">
        <f t="shared" si="72"/>
        <v/>
      </c>
      <c r="BJ196" s="1" t="str">
        <f t="shared" si="72"/>
        <v/>
      </c>
    </row>
    <row r="197" spans="1:62" hidden="1" x14ac:dyDescent="0.2">
      <c r="A197" s="50"/>
      <c r="B197" s="50" t="str">
        <f t="shared" si="73"/>
        <v/>
      </c>
      <c r="C197" s="48"/>
      <c r="D197" s="48"/>
      <c r="E197" s="48"/>
      <c r="F197" s="46"/>
      <c r="G197" s="49"/>
      <c r="H197" s="358"/>
      <c r="I197" s="69"/>
      <c r="J197" s="51"/>
      <c r="K197" s="50"/>
      <c r="L197" s="341" t="str">
        <f t="shared" si="74"/>
        <v/>
      </c>
      <c r="M197" s="46"/>
      <c r="N197" s="274"/>
      <c r="O197" s="48"/>
      <c r="P197" s="274"/>
      <c r="Q197" s="51"/>
      <c r="R197" s="51"/>
      <c r="S197" s="51"/>
      <c r="T197" s="274"/>
      <c r="U197" s="50" t="str">
        <f t="shared" si="75"/>
        <v/>
      </c>
      <c r="V197" s="51">
        <v>1</v>
      </c>
      <c r="W197" s="51" t="str">
        <f t="shared" si="76"/>
        <v/>
      </c>
      <c r="X197" s="51">
        <v>1</v>
      </c>
      <c r="Y197" s="51" t="str">
        <f t="shared" si="77"/>
        <v/>
      </c>
      <c r="Z197" s="1">
        <f t="shared" si="78"/>
        <v>0</v>
      </c>
      <c r="AA197" s="1">
        <f t="shared" si="79"/>
        <v>0</v>
      </c>
      <c r="AB197" s="382" t="str">
        <f t="shared" si="30"/>
        <v/>
      </c>
      <c r="AC197" s="382" t="str">
        <f t="shared" si="30"/>
        <v/>
      </c>
      <c r="AD197" s="1">
        <f t="shared" si="80"/>
        <v>0</v>
      </c>
      <c r="AJ197" s="1">
        <f t="shared" si="81"/>
        <v>0</v>
      </c>
      <c r="AK197" s="1">
        <f t="shared" si="82"/>
        <v>0</v>
      </c>
      <c r="AL197" s="1">
        <f t="shared" si="83"/>
        <v>0</v>
      </c>
      <c r="AQ197" s="1">
        <f t="shared" si="84"/>
        <v>0</v>
      </c>
      <c r="BA197" s="1" t="str">
        <f t="shared" si="72"/>
        <v/>
      </c>
      <c r="BB197" s="1" t="str">
        <f t="shared" si="72"/>
        <v/>
      </c>
      <c r="BC197" s="1" t="str">
        <f t="shared" si="72"/>
        <v/>
      </c>
      <c r="BD197" s="1" t="str">
        <f t="shared" si="72"/>
        <v/>
      </c>
      <c r="BE197" s="1" t="str">
        <f t="shared" si="72"/>
        <v/>
      </c>
      <c r="BF197" s="1" t="str">
        <f t="shared" si="72"/>
        <v/>
      </c>
      <c r="BG197" s="1" t="str">
        <f t="shared" si="72"/>
        <v/>
      </c>
      <c r="BH197" s="1" t="str">
        <f t="shared" si="72"/>
        <v/>
      </c>
      <c r="BI197" s="1" t="str">
        <f t="shared" si="72"/>
        <v/>
      </c>
      <c r="BJ197" s="1" t="str">
        <f t="shared" si="72"/>
        <v/>
      </c>
    </row>
    <row r="198" spans="1:62" hidden="1" x14ac:dyDescent="0.2">
      <c r="A198" s="50"/>
      <c r="B198" s="50" t="str">
        <f t="shared" si="73"/>
        <v/>
      </c>
      <c r="C198" s="48"/>
      <c r="D198" s="48"/>
      <c r="E198" s="48"/>
      <c r="F198" s="46"/>
      <c r="G198" s="49"/>
      <c r="H198" s="358"/>
      <c r="I198" s="69"/>
      <c r="J198" s="51"/>
      <c r="K198" s="50"/>
      <c r="L198" s="341" t="str">
        <f t="shared" si="74"/>
        <v/>
      </c>
      <c r="M198" s="46"/>
      <c r="N198" s="274"/>
      <c r="O198" s="48"/>
      <c r="P198" s="274"/>
      <c r="Q198" s="51"/>
      <c r="R198" s="51"/>
      <c r="S198" s="51"/>
      <c r="T198" s="274"/>
      <c r="U198" s="50" t="str">
        <f t="shared" si="75"/>
        <v/>
      </c>
      <c r="V198" s="51">
        <v>1</v>
      </c>
      <c r="W198" s="51" t="str">
        <f t="shared" si="76"/>
        <v/>
      </c>
      <c r="X198" s="51">
        <v>1</v>
      </c>
      <c r="Y198" s="51" t="str">
        <f t="shared" si="77"/>
        <v/>
      </c>
      <c r="Z198" s="1">
        <f t="shared" si="78"/>
        <v>0</v>
      </c>
      <c r="AA198" s="1">
        <f t="shared" si="79"/>
        <v>0</v>
      </c>
      <c r="AB198" s="382" t="str">
        <f t="shared" si="30"/>
        <v/>
      </c>
      <c r="AC198" s="382" t="str">
        <f t="shared" si="30"/>
        <v/>
      </c>
      <c r="AD198" s="1">
        <f t="shared" si="80"/>
        <v>0</v>
      </c>
      <c r="AJ198" s="1">
        <f t="shared" si="81"/>
        <v>0</v>
      </c>
      <c r="AK198" s="1">
        <f t="shared" si="82"/>
        <v>0</v>
      </c>
      <c r="AL198" s="1">
        <f t="shared" si="83"/>
        <v>0</v>
      </c>
      <c r="AQ198" s="1">
        <f t="shared" si="84"/>
        <v>0</v>
      </c>
      <c r="BA198" s="1" t="str">
        <f t="shared" si="72"/>
        <v/>
      </c>
      <c r="BB198" s="1" t="str">
        <f t="shared" si="72"/>
        <v/>
      </c>
      <c r="BC198" s="1" t="str">
        <f t="shared" si="72"/>
        <v/>
      </c>
      <c r="BD198" s="1" t="str">
        <f t="shared" si="72"/>
        <v/>
      </c>
      <c r="BE198" s="1" t="str">
        <f t="shared" si="72"/>
        <v/>
      </c>
      <c r="BF198" s="1" t="str">
        <f t="shared" si="72"/>
        <v/>
      </c>
      <c r="BG198" s="1" t="str">
        <f t="shared" si="72"/>
        <v/>
      </c>
      <c r="BH198" s="1" t="str">
        <f t="shared" si="72"/>
        <v/>
      </c>
      <c r="BI198" s="1" t="str">
        <f t="shared" si="72"/>
        <v/>
      </c>
      <c r="BJ198" s="1" t="str">
        <f t="shared" si="72"/>
        <v/>
      </c>
    </row>
    <row r="199" spans="1:62" hidden="1" x14ac:dyDescent="0.2">
      <c r="A199" s="50"/>
      <c r="B199" s="50" t="str">
        <f t="shared" si="73"/>
        <v/>
      </c>
      <c r="C199" s="48"/>
      <c r="D199" s="48"/>
      <c r="E199" s="48"/>
      <c r="F199" s="46"/>
      <c r="G199" s="49"/>
      <c r="H199" s="358"/>
      <c r="I199" s="69"/>
      <c r="J199" s="51"/>
      <c r="K199" s="50"/>
      <c r="L199" s="341" t="str">
        <f t="shared" si="74"/>
        <v/>
      </c>
      <c r="M199" s="46"/>
      <c r="N199" s="274"/>
      <c r="O199" s="48"/>
      <c r="P199" s="274"/>
      <c r="Q199" s="51"/>
      <c r="R199" s="51"/>
      <c r="S199" s="51"/>
      <c r="T199" s="274"/>
      <c r="U199" s="50" t="str">
        <f t="shared" si="75"/>
        <v/>
      </c>
      <c r="V199" s="51">
        <v>1</v>
      </c>
      <c r="W199" s="51" t="str">
        <f t="shared" si="76"/>
        <v/>
      </c>
      <c r="X199" s="51">
        <v>1</v>
      </c>
      <c r="Y199" s="51" t="str">
        <f t="shared" si="77"/>
        <v/>
      </c>
      <c r="Z199" s="1">
        <f t="shared" si="78"/>
        <v>0</v>
      </c>
      <c r="AA199" s="1">
        <f t="shared" si="79"/>
        <v>0</v>
      </c>
      <c r="AB199" s="382" t="str">
        <f t="shared" si="30"/>
        <v/>
      </c>
      <c r="AC199" s="382" t="str">
        <f t="shared" si="30"/>
        <v/>
      </c>
      <c r="AD199" s="1">
        <f t="shared" si="80"/>
        <v>0</v>
      </c>
      <c r="AJ199" s="1">
        <f t="shared" si="81"/>
        <v>0</v>
      </c>
      <c r="AK199" s="1">
        <f t="shared" si="82"/>
        <v>0</v>
      </c>
      <c r="AL199" s="1">
        <f t="shared" si="83"/>
        <v>0</v>
      </c>
      <c r="AQ199" s="1">
        <f t="shared" si="84"/>
        <v>0</v>
      </c>
      <c r="BA199" s="1" t="str">
        <f t="shared" si="72"/>
        <v/>
      </c>
      <c r="BB199" s="1" t="str">
        <f t="shared" si="72"/>
        <v/>
      </c>
      <c r="BC199" s="1" t="str">
        <f t="shared" si="72"/>
        <v/>
      </c>
      <c r="BD199" s="1" t="str">
        <f t="shared" si="72"/>
        <v/>
      </c>
      <c r="BE199" s="1" t="str">
        <f t="shared" si="72"/>
        <v/>
      </c>
      <c r="BF199" s="1" t="str">
        <f t="shared" si="72"/>
        <v/>
      </c>
      <c r="BG199" s="1" t="str">
        <f t="shared" si="72"/>
        <v/>
      </c>
      <c r="BH199" s="1" t="str">
        <f t="shared" si="72"/>
        <v/>
      </c>
      <c r="BI199" s="1" t="str">
        <f t="shared" si="72"/>
        <v/>
      </c>
      <c r="BJ199" s="1" t="str">
        <f t="shared" si="72"/>
        <v/>
      </c>
    </row>
    <row r="200" spans="1:62" hidden="1" x14ac:dyDescent="0.2">
      <c r="A200" s="50"/>
      <c r="B200" s="50" t="str">
        <f t="shared" si="73"/>
        <v/>
      </c>
      <c r="C200" s="48"/>
      <c r="D200" s="48"/>
      <c r="E200" s="48"/>
      <c r="F200" s="46"/>
      <c r="G200" s="49"/>
      <c r="H200" s="358"/>
      <c r="I200" s="69"/>
      <c r="J200" s="51"/>
      <c r="K200" s="50"/>
      <c r="L200" s="341" t="str">
        <f t="shared" si="74"/>
        <v/>
      </c>
      <c r="M200" s="46"/>
      <c r="N200" s="274"/>
      <c r="O200" s="48"/>
      <c r="P200" s="274"/>
      <c r="Q200" s="51"/>
      <c r="R200" s="51"/>
      <c r="S200" s="51"/>
      <c r="T200" s="274"/>
      <c r="U200" s="50" t="str">
        <f t="shared" si="75"/>
        <v/>
      </c>
      <c r="V200" s="51">
        <v>1</v>
      </c>
      <c r="W200" s="51" t="str">
        <f t="shared" si="76"/>
        <v/>
      </c>
      <c r="X200" s="51">
        <v>1</v>
      </c>
      <c r="Y200" s="51" t="str">
        <f t="shared" si="77"/>
        <v/>
      </c>
      <c r="Z200" s="1">
        <f t="shared" si="78"/>
        <v>0</v>
      </c>
      <c r="AA200" s="1">
        <f t="shared" si="79"/>
        <v>0</v>
      </c>
      <c r="AB200" s="382" t="str">
        <f t="shared" si="30"/>
        <v/>
      </c>
      <c r="AC200" s="382" t="str">
        <f t="shared" si="30"/>
        <v/>
      </c>
      <c r="AD200" s="1">
        <f t="shared" si="80"/>
        <v>0</v>
      </c>
      <c r="AJ200" s="1">
        <f t="shared" si="81"/>
        <v>0</v>
      </c>
      <c r="AK200" s="1">
        <f t="shared" si="82"/>
        <v>0</v>
      </c>
      <c r="AL200" s="1">
        <f t="shared" si="83"/>
        <v>0</v>
      </c>
      <c r="AQ200" s="1">
        <f t="shared" si="84"/>
        <v>0</v>
      </c>
      <c r="BA200" s="1" t="str">
        <f t="shared" si="72"/>
        <v/>
      </c>
      <c r="BB200" s="1" t="str">
        <f t="shared" si="72"/>
        <v/>
      </c>
      <c r="BC200" s="1" t="str">
        <f t="shared" si="72"/>
        <v/>
      </c>
      <c r="BD200" s="1" t="str">
        <f t="shared" si="72"/>
        <v/>
      </c>
      <c r="BE200" s="1" t="str">
        <f t="shared" si="72"/>
        <v/>
      </c>
      <c r="BF200" s="1" t="str">
        <f t="shared" si="72"/>
        <v/>
      </c>
      <c r="BG200" s="1" t="str">
        <f t="shared" si="72"/>
        <v/>
      </c>
      <c r="BH200" s="1" t="str">
        <f t="shared" si="72"/>
        <v/>
      </c>
      <c r="BI200" s="1" t="str">
        <f t="shared" si="72"/>
        <v/>
      </c>
      <c r="BJ200" s="1" t="str">
        <f t="shared" si="72"/>
        <v/>
      </c>
    </row>
    <row r="201" spans="1:62" hidden="1" x14ac:dyDescent="0.2">
      <c r="A201" s="50"/>
      <c r="B201" s="50" t="str">
        <f t="shared" si="73"/>
        <v/>
      </c>
      <c r="C201" s="48"/>
      <c r="D201" s="48"/>
      <c r="E201" s="48"/>
      <c r="F201" s="46"/>
      <c r="G201" s="49"/>
      <c r="H201" s="358"/>
      <c r="I201" s="69"/>
      <c r="J201" s="51"/>
      <c r="K201" s="50"/>
      <c r="L201" s="341" t="str">
        <f t="shared" si="74"/>
        <v/>
      </c>
      <c r="M201" s="46"/>
      <c r="N201" s="274"/>
      <c r="O201" s="48"/>
      <c r="P201" s="274"/>
      <c r="Q201" s="51"/>
      <c r="R201" s="51"/>
      <c r="S201" s="51"/>
      <c r="T201" s="274"/>
      <c r="U201" s="50" t="str">
        <f t="shared" si="75"/>
        <v/>
      </c>
      <c r="V201" s="51">
        <v>1</v>
      </c>
      <c r="W201" s="51" t="str">
        <f t="shared" si="76"/>
        <v/>
      </c>
      <c r="X201" s="51">
        <v>1</v>
      </c>
      <c r="Y201" s="51" t="str">
        <f t="shared" si="77"/>
        <v/>
      </c>
      <c r="Z201" s="1">
        <f t="shared" si="78"/>
        <v>0</v>
      </c>
      <c r="AA201" s="1">
        <f t="shared" si="79"/>
        <v>0</v>
      </c>
      <c r="AB201" s="382" t="str">
        <f t="shared" si="30"/>
        <v/>
      </c>
      <c r="AC201" s="382" t="str">
        <f t="shared" si="30"/>
        <v/>
      </c>
      <c r="AD201" s="1">
        <f t="shared" si="80"/>
        <v>0</v>
      </c>
      <c r="AJ201" s="1">
        <f t="shared" si="81"/>
        <v>0</v>
      </c>
      <c r="AK201" s="1">
        <f t="shared" si="82"/>
        <v>0</v>
      </c>
      <c r="AL201" s="1">
        <f t="shared" si="83"/>
        <v>0</v>
      </c>
      <c r="AQ201" s="1">
        <f t="shared" si="84"/>
        <v>0</v>
      </c>
      <c r="BA201" s="1" t="str">
        <f t="shared" si="72"/>
        <v/>
      </c>
      <c r="BB201" s="1" t="str">
        <f t="shared" si="72"/>
        <v/>
      </c>
      <c r="BC201" s="1" t="str">
        <f t="shared" si="72"/>
        <v/>
      </c>
      <c r="BD201" s="1" t="str">
        <f t="shared" si="72"/>
        <v/>
      </c>
      <c r="BE201" s="1" t="str">
        <f t="shared" si="72"/>
        <v/>
      </c>
      <c r="BF201" s="1" t="str">
        <f t="shared" si="72"/>
        <v/>
      </c>
      <c r="BG201" s="1" t="str">
        <f t="shared" si="72"/>
        <v/>
      </c>
      <c r="BH201" s="1" t="str">
        <f t="shared" si="72"/>
        <v/>
      </c>
      <c r="BI201" s="1" t="str">
        <f t="shared" si="72"/>
        <v/>
      </c>
      <c r="BJ201" s="1" t="str">
        <f t="shared" si="72"/>
        <v/>
      </c>
    </row>
    <row r="202" spans="1:62" hidden="1" x14ac:dyDescent="0.2">
      <c r="A202" s="50"/>
      <c r="B202" s="50" t="str">
        <f t="shared" si="73"/>
        <v/>
      </c>
      <c r="C202" s="48"/>
      <c r="D202" s="48"/>
      <c r="E202" s="48"/>
      <c r="F202" s="46"/>
      <c r="G202" s="49"/>
      <c r="H202" s="358"/>
      <c r="I202" s="69"/>
      <c r="J202" s="51"/>
      <c r="K202" s="50"/>
      <c r="L202" s="341" t="str">
        <f t="shared" si="74"/>
        <v/>
      </c>
      <c r="M202" s="46"/>
      <c r="N202" s="274"/>
      <c r="O202" s="48"/>
      <c r="P202" s="274"/>
      <c r="Q202" s="51"/>
      <c r="R202" s="51"/>
      <c r="S202" s="51"/>
      <c r="T202" s="274"/>
      <c r="U202" s="50" t="str">
        <f t="shared" si="75"/>
        <v/>
      </c>
      <c r="V202" s="51">
        <v>1</v>
      </c>
      <c r="W202" s="51" t="str">
        <f t="shared" si="76"/>
        <v/>
      </c>
      <c r="X202" s="51">
        <v>1</v>
      </c>
      <c r="Y202" s="51" t="str">
        <f t="shared" si="77"/>
        <v/>
      </c>
      <c r="Z202" s="1">
        <f t="shared" si="78"/>
        <v>0</v>
      </c>
      <c r="AA202" s="1">
        <f t="shared" si="79"/>
        <v>0</v>
      </c>
      <c r="AB202" s="382" t="str">
        <f t="shared" si="30"/>
        <v/>
      </c>
      <c r="AC202" s="382" t="str">
        <f t="shared" si="30"/>
        <v/>
      </c>
      <c r="AD202" s="1">
        <f t="shared" si="80"/>
        <v>0</v>
      </c>
      <c r="AJ202" s="1">
        <f t="shared" si="81"/>
        <v>0</v>
      </c>
      <c r="AK202" s="1">
        <f t="shared" si="82"/>
        <v>0</v>
      </c>
      <c r="AL202" s="1">
        <f t="shared" si="83"/>
        <v>0</v>
      </c>
      <c r="AQ202" s="1">
        <f t="shared" si="84"/>
        <v>0</v>
      </c>
      <c r="BA202" s="1" t="str">
        <f t="shared" si="72"/>
        <v/>
      </c>
      <c r="BB202" s="1" t="str">
        <f t="shared" si="72"/>
        <v/>
      </c>
      <c r="BC202" s="1" t="str">
        <f t="shared" si="72"/>
        <v/>
      </c>
      <c r="BD202" s="1" t="str">
        <f t="shared" si="72"/>
        <v/>
      </c>
      <c r="BE202" s="1" t="str">
        <f t="shared" si="72"/>
        <v/>
      </c>
      <c r="BF202" s="1" t="str">
        <f t="shared" si="72"/>
        <v/>
      </c>
      <c r="BG202" s="1" t="str">
        <f t="shared" si="72"/>
        <v/>
      </c>
      <c r="BH202" s="1" t="str">
        <f t="shared" si="72"/>
        <v/>
      </c>
      <c r="BI202" s="1" t="str">
        <f t="shared" si="72"/>
        <v/>
      </c>
      <c r="BJ202" s="1" t="str">
        <f t="shared" si="72"/>
        <v/>
      </c>
    </row>
    <row r="203" spans="1:62" hidden="1" x14ac:dyDescent="0.2">
      <c r="A203" s="50"/>
      <c r="B203" s="50" t="str">
        <f t="shared" si="73"/>
        <v/>
      </c>
      <c r="C203" s="48"/>
      <c r="D203" s="48"/>
      <c r="E203" s="48"/>
      <c r="F203" s="46"/>
      <c r="G203" s="49"/>
      <c r="H203" s="358"/>
      <c r="I203" s="69"/>
      <c r="J203" s="51"/>
      <c r="K203" s="50"/>
      <c r="L203" s="341" t="str">
        <f t="shared" si="74"/>
        <v/>
      </c>
      <c r="M203" s="46"/>
      <c r="N203" s="274"/>
      <c r="O203" s="48"/>
      <c r="P203" s="274"/>
      <c r="Q203" s="51"/>
      <c r="R203" s="51"/>
      <c r="S203" s="51"/>
      <c r="T203" s="274"/>
      <c r="U203" s="50" t="str">
        <f t="shared" si="75"/>
        <v/>
      </c>
      <c r="V203" s="51">
        <v>1</v>
      </c>
      <c r="W203" s="51" t="str">
        <f t="shared" si="76"/>
        <v/>
      </c>
      <c r="X203" s="51">
        <v>1</v>
      </c>
      <c r="Y203" s="51" t="str">
        <f t="shared" si="77"/>
        <v/>
      </c>
      <c r="Z203" s="1">
        <f t="shared" si="78"/>
        <v>0</v>
      </c>
      <c r="AA203" s="1">
        <f t="shared" si="79"/>
        <v>0</v>
      </c>
      <c r="AB203" s="382" t="str">
        <f t="shared" si="30"/>
        <v/>
      </c>
      <c r="AC203" s="382" t="str">
        <f t="shared" si="30"/>
        <v/>
      </c>
      <c r="AD203" s="1">
        <f t="shared" si="80"/>
        <v>0</v>
      </c>
      <c r="AJ203" s="1">
        <f t="shared" si="81"/>
        <v>0</v>
      </c>
      <c r="AK203" s="1">
        <f t="shared" si="82"/>
        <v>0</v>
      </c>
      <c r="AL203" s="1">
        <f t="shared" si="83"/>
        <v>0</v>
      </c>
      <c r="AQ203" s="1">
        <f t="shared" si="84"/>
        <v>0</v>
      </c>
      <c r="BA203" s="1" t="str">
        <f t="shared" si="72"/>
        <v/>
      </c>
      <c r="BB203" s="1" t="str">
        <f t="shared" si="72"/>
        <v/>
      </c>
      <c r="BC203" s="1" t="str">
        <f t="shared" si="72"/>
        <v/>
      </c>
      <c r="BD203" s="1" t="str">
        <f t="shared" si="72"/>
        <v/>
      </c>
      <c r="BE203" s="1" t="str">
        <f t="shared" si="72"/>
        <v/>
      </c>
      <c r="BF203" s="1" t="str">
        <f t="shared" si="72"/>
        <v/>
      </c>
      <c r="BG203" s="1" t="str">
        <f t="shared" si="72"/>
        <v/>
      </c>
      <c r="BH203" s="1" t="str">
        <f t="shared" si="72"/>
        <v/>
      </c>
      <c r="BI203" s="1" t="str">
        <f t="shared" si="72"/>
        <v/>
      </c>
      <c r="BJ203" s="1" t="str">
        <f t="shared" si="72"/>
        <v/>
      </c>
    </row>
    <row r="204" spans="1:62" hidden="1" x14ac:dyDescent="0.2">
      <c r="A204" s="50"/>
      <c r="B204" s="50" t="str">
        <f t="shared" si="73"/>
        <v/>
      </c>
      <c r="C204" s="48"/>
      <c r="D204" s="48"/>
      <c r="E204" s="48"/>
      <c r="F204" s="46"/>
      <c r="G204" s="49"/>
      <c r="H204" s="358"/>
      <c r="I204" s="69"/>
      <c r="J204" s="51"/>
      <c r="K204" s="50"/>
      <c r="L204" s="341" t="str">
        <f t="shared" si="74"/>
        <v/>
      </c>
      <c r="M204" s="46"/>
      <c r="N204" s="274"/>
      <c r="O204" s="48"/>
      <c r="P204" s="274"/>
      <c r="Q204" s="51"/>
      <c r="R204" s="51"/>
      <c r="S204" s="51"/>
      <c r="T204" s="274"/>
      <c r="U204" s="50" t="str">
        <f t="shared" si="75"/>
        <v/>
      </c>
      <c r="V204" s="51">
        <v>1</v>
      </c>
      <c r="W204" s="51" t="str">
        <f t="shared" si="76"/>
        <v/>
      </c>
      <c r="X204" s="51">
        <v>1</v>
      </c>
      <c r="Y204" s="51" t="str">
        <f t="shared" si="77"/>
        <v/>
      </c>
      <c r="Z204" s="1">
        <f t="shared" si="78"/>
        <v>0</v>
      </c>
      <c r="AA204" s="1">
        <f t="shared" si="79"/>
        <v>0</v>
      </c>
      <c r="AB204" s="382" t="str">
        <f t="shared" si="30"/>
        <v/>
      </c>
      <c r="AC204" s="382" t="str">
        <f t="shared" si="30"/>
        <v/>
      </c>
      <c r="AD204" s="1">
        <f t="shared" si="80"/>
        <v>0</v>
      </c>
      <c r="AJ204" s="1">
        <f t="shared" si="81"/>
        <v>0</v>
      </c>
      <c r="AK204" s="1">
        <f t="shared" si="82"/>
        <v>0</v>
      </c>
      <c r="AL204" s="1">
        <f t="shared" si="83"/>
        <v>0</v>
      </c>
      <c r="AQ204" s="1">
        <f t="shared" si="84"/>
        <v>0</v>
      </c>
      <c r="BA204" s="1" t="str">
        <f t="shared" si="72"/>
        <v/>
      </c>
      <c r="BB204" s="1" t="str">
        <f t="shared" si="72"/>
        <v/>
      </c>
      <c r="BC204" s="1" t="str">
        <f t="shared" si="72"/>
        <v/>
      </c>
      <c r="BD204" s="1" t="str">
        <f t="shared" si="72"/>
        <v/>
      </c>
      <c r="BE204" s="1" t="str">
        <f t="shared" si="72"/>
        <v/>
      </c>
      <c r="BF204" s="1" t="str">
        <f t="shared" si="72"/>
        <v/>
      </c>
      <c r="BG204" s="1" t="str">
        <f t="shared" si="72"/>
        <v/>
      </c>
      <c r="BH204" s="1" t="str">
        <f t="shared" si="72"/>
        <v/>
      </c>
      <c r="BI204" s="1" t="str">
        <f t="shared" si="72"/>
        <v/>
      </c>
      <c r="BJ204" s="1" t="str">
        <f t="shared" si="72"/>
        <v/>
      </c>
    </row>
    <row r="205" spans="1:62" hidden="1" x14ac:dyDescent="0.2">
      <c r="A205" s="50"/>
      <c r="B205" s="50" t="str">
        <f t="shared" si="73"/>
        <v/>
      </c>
      <c r="C205" s="48"/>
      <c r="D205" s="48"/>
      <c r="E205" s="48"/>
      <c r="F205" s="46"/>
      <c r="G205" s="49"/>
      <c r="H205" s="358"/>
      <c r="I205" s="69"/>
      <c r="J205" s="51"/>
      <c r="K205" s="50"/>
      <c r="L205" s="341" t="str">
        <f t="shared" si="74"/>
        <v/>
      </c>
      <c r="M205" s="46"/>
      <c r="N205" s="274"/>
      <c r="O205" s="48"/>
      <c r="P205" s="274"/>
      <c r="Q205" s="51"/>
      <c r="R205" s="51"/>
      <c r="S205" s="51"/>
      <c r="T205" s="274"/>
      <c r="U205" s="50" t="str">
        <f t="shared" si="75"/>
        <v/>
      </c>
      <c r="V205" s="51">
        <v>1</v>
      </c>
      <c r="W205" s="51" t="str">
        <f t="shared" si="76"/>
        <v/>
      </c>
      <c r="X205" s="51">
        <v>1</v>
      </c>
      <c r="Y205" s="51" t="str">
        <f t="shared" si="77"/>
        <v/>
      </c>
      <c r="Z205" s="1">
        <f t="shared" si="78"/>
        <v>0</v>
      </c>
      <c r="AA205" s="1">
        <f t="shared" si="79"/>
        <v>0</v>
      </c>
      <c r="AB205" s="382" t="str">
        <f t="shared" si="30"/>
        <v/>
      </c>
      <c r="AC205" s="382" t="str">
        <f t="shared" si="30"/>
        <v/>
      </c>
      <c r="AD205" s="1">
        <f t="shared" si="80"/>
        <v>0</v>
      </c>
      <c r="AJ205" s="1">
        <f t="shared" si="81"/>
        <v>0</v>
      </c>
      <c r="AK205" s="1">
        <f t="shared" si="82"/>
        <v>0</v>
      </c>
      <c r="AL205" s="1">
        <f t="shared" si="83"/>
        <v>0</v>
      </c>
      <c r="AQ205" s="1">
        <f t="shared" si="84"/>
        <v>0</v>
      </c>
      <c r="BA205" s="1" t="str">
        <f t="shared" si="72"/>
        <v/>
      </c>
      <c r="BB205" s="1" t="str">
        <f t="shared" si="72"/>
        <v/>
      </c>
      <c r="BC205" s="1" t="str">
        <f t="shared" si="72"/>
        <v/>
      </c>
      <c r="BD205" s="1" t="str">
        <f t="shared" si="72"/>
        <v/>
      </c>
      <c r="BE205" s="1" t="str">
        <f t="shared" si="72"/>
        <v/>
      </c>
      <c r="BF205" s="1" t="str">
        <f t="shared" si="72"/>
        <v/>
      </c>
      <c r="BG205" s="1" t="str">
        <f t="shared" si="72"/>
        <v/>
      </c>
      <c r="BH205" s="1" t="str">
        <f t="shared" si="72"/>
        <v/>
      </c>
      <c r="BI205" s="1" t="str">
        <f t="shared" si="72"/>
        <v/>
      </c>
      <c r="BJ205" s="1" t="str">
        <f t="shared" si="72"/>
        <v/>
      </c>
    </row>
    <row r="206" spans="1:62" hidden="1" x14ac:dyDescent="0.2">
      <c r="A206" s="50"/>
      <c r="B206" s="50" t="str">
        <f t="shared" si="73"/>
        <v/>
      </c>
      <c r="C206" s="48"/>
      <c r="D206" s="48"/>
      <c r="E206" s="48"/>
      <c r="F206" s="46"/>
      <c r="G206" s="49"/>
      <c r="H206" s="358"/>
      <c r="I206" s="69"/>
      <c r="J206" s="51"/>
      <c r="K206" s="50"/>
      <c r="L206" s="341" t="str">
        <f t="shared" si="74"/>
        <v/>
      </c>
      <c r="M206" s="46"/>
      <c r="N206" s="274"/>
      <c r="O206" s="48"/>
      <c r="P206" s="274"/>
      <c r="Q206" s="51"/>
      <c r="R206" s="51"/>
      <c r="S206" s="51"/>
      <c r="T206" s="274"/>
      <c r="U206" s="50" t="str">
        <f t="shared" si="75"/>
        <v/>
      </c>
      <c r="V206" s="51">
        <v>1</v>
      </c>
      <c r="W206" s="51" t="str">
        <f t="shared" si="76"/>
        <v/>
      </c>
      <c r="X206" s="51">
        <v>1</v>
      </c>
      <c r="Y206" s="51" t="str">
        <f t="shared" si="77"/>
        <v/>
      </c>
      <c r="Z206" s="1">
        <f t="shared" si="78"/>
        <v>0</v>
      </c>
      <c r="AA206" s="1">
        <f t="shared" si="79"/>
        <v>0</v>
      </c>
      <c r="AB206" s="382" t="str">
        <f t="shared" si="30"/>
        <v/>
      </c>
      <c r="AC206" s="382" t="str">
        <f t="shared" si="30"/>
        <v/>
      </c>
      <c r="AD206" s="1">
        <f t="shared" si="80"/>
        <v>0</v>
      </c>
      <c r="AJ206" s="1">
        <f t="shared" si="81"/>
        <v>0</v>
      </c>
      <c r="AK206" s="1">
        <f t="shared" si="82"/>
        <v>0</v>
      </c>
      <c r="AL206" s="1">
        <f t="shared" si="83"/>
        <v>0</v>
      </c>
      <c r="AQ206" s="1">
        <f t="shared" si="84"/>
        <v>0</v>
      </c>
      <c r="BA206" s="1" t="str">
        <f t="shared" si="72"/>
        <v/>
      </c>
      <c r="BB206" s="1" t="str">
        <f t="shared" si="72"/>
        <v/>
      </c>
      <c r="BC206" s="1" t="str">
        <f t="shared" si="72"/>
        <v/>
      </c>
      <c r="BD206" s="1" t="str">
        <f t="shared" si="72"/>
        <v/>
      </c>
      <c r="BE206" s="1" t="str">
        <f t="shared" si="72"/>
        <v/>
      </c>
      <c r="BF206" s="1" t="str">
        <f t="shared" si="72"/>
        <v/>
      </c>
      <c r="BG206" s="1" t="str">
        <f t="shared" si="72"/>
        <v/>
      </c>
      <c r="BH206" s="1" t="str">
        <f t="shared" si="72"/>
        <v/>
      </c>
      <c r="BI206" s="1" t="str">
        <f t="shared" si="72"/>
        <v/>
      </c>
      <c r="BJ206" s="1" t="str">
        <f t="shared" si="72"/>
        <v/>
      </c>
    </row>
    <row r="207" spans="1:62" hidden="1" x14ac:dyDescent="0.2">
      <c r="A207" s="50"/>
      <c r="B207" s="50" t="str">
        <f t="shared" si="73"/>
        <v/>
      </c>
      <c r="C207" s="48"/>
      <c r="D207" s="48"/>
      <c r="E207" s="48"/>
      <c r="F207" s="46"/>
      <c r="G207" s="49"/>
      <c r="H207" s="358"/>
      <c r="I207" s="69"/>
      <c r="J207" s="51"/>
      <c r="K207" s="50"/>
      <c r="L207" s="341" t="str">
        <f t="shared" si="74"/>
        <v/>
      </c>
      <c r="M207" s="46"/>
      <c r="N207" s="274"/>
      <c r="O207" s="48"/>
      <c r="P207" s="274"/>
      <c r="Q207" s="51"/>
      <c r="R207" s="51"/>
      <c r="S207" s="51"/>
      <c r="T207" s="274"/>
      <c r="U207" s="50" t="str">
        <f t="shared" si="75"/>
        <v/>
      </c>
      <c r="V207" s="51">
        <v>1</v>
      </c>
      <c r="W207" s="51" t="str">
        <f t="shared" si="76"/>
        <v/>
      </c>
      <c r="X207" s="51">
        <v>1</v>
      </c>
      <c r="Y207" s="51" t="str">
        <f t="shared" si="77"/>
        <v/>
      </c>
      <c r="Z207" s="1">
        <f t="shared" si="78"/>
        <v>0</v>
      </c>
      <c r="AA207" s="1">
        <f t="shared" si="79"/>
        <v>0</v>
      </c>
      <c r="AB207" s="382" t="str">
        <f t="shared" si="30"/>
        <v/>
      </c>
      <c r="AC207" s="382" t="str">
        <f t="shared" si="30"/>
        <v/>
      </c>
      <c r="AD207" s="1">
        <f t="shared" si="80"/>
        <v>0</v>
      </c>
      <c r="AJ207" s="1">
        <f t="shared" si="81"/>
        <v>0</v>
      </c>
      <c r="AK207" s="1">
        <f t="shared" si="82"/>
        <v>0</v>
      </c>
      <c r="AL207" s="1">
        <f t="shared" si="83"/>
        <v>0</v>
      </c>
      <c r="AQ207" s="1">
        <f t="shared" si="84"/>
        <v>0</v>
      </c>
      <c r="BA207" s="1" t="str">
        <f t="shared" si="72"/>
        <v/>
      </c>
      <c r="BB207" s="1" t="str">
        <f t="shared" si="72"/>
        <v/>
      </c>
      <c r="BC207" s="1" t="str">
        <f t="shared" si="72"/>
        <v/>
      </c>
      <c r="BD207" s="1" t="str">
        <f t="shared" si="72"/>
        <v/>
      </c>
      <c r="BE207" s="1" t="str">
        <f t="shared" si="72"/>
        <v/>
      </c>
      <c r="BF207" s="1" t="str">
        <f t="shared" si="72"/>
        <v/>
      </c>
      <c r="BG207" s="1" t="str">
        <f t="shared" si="72"/>
        <v/>
      </c>
      <c r="BH207" s="1" t="str">
        <f t="shared" si="72"/>
        <v/>
      </c>
      <c r="BI207" s="1" t="str">
        <f t="shared" si="72"/>
        <v/>
      </c>
      <c r="BJ207" s="1" t="str">
        <f t="shared" si="72"/>
        <v/>
      </c>
    </row>
    <row r="208" spans="1:62" hidden="1" x14ac:dyDescent="0.2">
      <c r="A208" s="50"/>
      <c r="B208" s="50" t="str">
        <f t="shared" si="73"/>
        <v/>
      </c>
      <c r="C208" s="48"/>
      <c r="D208" s="48"/>
      <c r="E208" s="48"/>
      <c r="F208" s="46"/>
      <c r="G208" s="49"/>
      <c r="H208" s="358"/>
      <c r="I208" s="69"/>
      <c r="J208" s="51"/>
      <c r="K208" s="50"/>
      <c r="L208" s="341" t="str">
        <f t="shared" si="74"/>
        <v/>
      </c>
      <c r="M208" s="46"/>
      <c r="N208" s="274"/>
      <c r="O208" s="48"/>
      <c r="P208" s="274"/>
      <c r="Q208" s="51"/>
      <c r="R208" s="51"/>
      <c r="S208" s="51"/>
      <c r="T208" s="274"/>
      <c r="U208" s="50" t="str">
        <f t="shared" si="75"/>
        <v/>
      </c>
      <c r="V208" s="51">
        <v>1</v>
      </c>
      <c r="W208" s="51" t="str">
        <f t="shared" si="76"/>
        <v/>
      </c>
      <c r="X208" s="51">
        <v>1</v>
      </c>
      <c r="Y208" s="51" t="str">
        <f t="shared" si="77"/>
        <v/>
      </c>
      <c r="Z208" s="1">
        <f t="shared" si="78"/>
        <v>0</v>
      </c>
      <c r="AA208" s="1">
        <f t="shared" si="79"/>
        <v>0</v>
      </c>
      <c r="AB208" s="382" t="str">
        <f t="shared" si="30"/>
        <v/>
      </c>
      <c r="AC208" s="382" t="str">
        <f t="shared" si="30"/>
        <v/>
      </c>
      <c r="AD208" s="1">
        <f t="shared" si="80"/>
        <v>0</v>
      </c>
      <c r="AJ208" s="1">
        <f t="shared" si="81"/>
        <v>0</v>
      </c>
      <c r="AK208" s="1">
        <f t="shared" si="82"/>
        <v>0</v>
      </c>
      <c r="AL208" s="1">
        <f t="shared" si="83"/>
        <v>0</v>
      </c>
      <c r="AQ208" s="1">
        <f t="shared" si="84"/>
        <v>0</v>
      </c>
      <c r="BA208" s="1" t="str">
        <f t="shared" si="72"/>
        <v/>
      </c>
      <c r="BB208" s="1" t="str">
        <f t="shared" si="72"/>
        <v/>
      </c>
      <c r="BC208" s="1" t="str">
        <f t="shared" si="72"/>
        <v/>
      </c>
      <c r="BD208" s="1" t="str">
        <f t="shared" si="72"/>
        <v/>
      </c>
      <c r="BE208" s="1" t="str">
        <f t="shared" si="72"/>
        <v/>
      </c>
      <c r="BF208" s="1" t="str">
        <f t="shared" si="72"/>
        <v/>
      </c>
      <c r="BG208" s="1" t="str">
        <f t="shared" si="72"/>
        <v/>
      </c>
      <c r="BH208" s="1" t="str">
        <f t="shared" si="72"/>
        <v/>
      </c>
      <c r="BI208" s="1" t="str">
        <f t="shared" si="72"/>
        <v/>
      </c>
      <c r="BJ208" s="1" t="str">
        <f t="shared" si="72"/>
        <v/>
      </c>
    </row>
    <row r="209" spans="1:62" hidden="1" x14ac:dyDescent="0.2">
      <c r="A209" s="50"/>
      <c r="B209" s="50" t="str">
        <f t="shared" si="73"/>
        <v/>
      </c>
      <c r="C209" s="48"/>
      <c r="D209" s="48"/>
      <c r="E209" s="48"/>
      <c r="F209" s="46"/>
      <c r="G209" s="49"/>
      <c r="H209" s="358"/>
      <c r="I209" s="69"/>
      <c r="J209" s="51"/>
      <c r="K209" s="50"/>
      <c r="L209" s="341" t="str">
        <f t="shared" si="74"/>
        <v/>
      </c>
      <c r="M209" s="46"/>
      <c r="N209" s="274"/>
      <c r="O209" s="48"/>
      <c r="P209" s="274"/>
      <c r="Q209" s="51"/>
      <c r="R209" s="51"/>
      <c r="S209" s="51"/>
      <c r="T209" s="274"/>
      <c r="U209" s="50" t="str">
        <f t="shared" si="75"/>
        <v/>
      </c>
      <c r="V209" s="51">
        <v>1</v>
      </c>
      <c r="W209" s="51" t="str">
        <f t="shared" si="76"/>
        <v/>
      </c>
      <c r="X209" s="51">
        <v>1</v>
      </c>
      <c r="Y209" s="51" t="str">
        <f t="shared" si="77"/>
        <v/>
      </c>
      <c r="Z209" s="1">
        <f t="shared" si="78"/>
        <v>0</v>
      </c>
      <c r="AA209" s="1">
        <f t="shared" si="79"/>
        <v>0</v>
      </c>
      <c r="AB209" s="382" t="str">
        <f t="shared" si="30"/>
        <v/>
      </c>
      <c r="AC209" s="382" t="str">
        <f t="shared" si="30"/>
        <v/>
      </c>
      <c r="AD209" s="1">
        <f t="shared" si="80"/>
        <v>0</v>
      </c>
      <c r="AJ209" s="1">
        <f t="shared" si="81"/>
        <v>0</v>
      </c>
      <c r="AK209" s="1">
        <f t="shared" si="82"/>
        <v>0</v>
      </c>
      <c r="AL209" s="1">
        <f t="shared" si="83"/>
        <v>0</v>
      </c>
      <c r="AQ209" s="1">
        <f t="shared" si="84"/>
        <v>0</v>
      </c>
      <c r="BA209" s="1" t="str">
        <f t="shared" si="72"/>
        <v/>
      </c>
      <c r="BB209" s="1" t="str">
        <f t="shared" si="72"/>
        <v/>
      </c>
      <c r="BC209" s="1" t="str">
        <f t="shared" si="72"/>
        <v/>
      </c>
      <c r="BD209" s="1" t="str">
        <f t="shared" si="72"/>
        <v/>
      </c>
      <c r="BE209" s="1" t="str">
        <f t="shared" si="72"/>
        <v/>
      </c>
      <c r="BF209" s="1" t="str">
        <f t="shared" si="72"/>
        <v/>
      </c>
      <c r="BG209" s="1" t="str">
        <f t="shared" si="72"/>
        <v/>
      </c>
      <c r="BH209" s="1" t="str">
        <f t="shared" si="72"/>
        <v/>
      </c>
      <c r="BI209" s="1" t="str">
        <f t="shared" si="72"/>
        <v/>
      </c>
      <c r="BJ209" s="1" t="str">
        <f t="shared" si="72"/>
        <v/>
      </c>
    </row>
    <row r="210" spans="1:62" hidden="1" x14ac:dyDescent="0.2">
      <c r="A210" s="50"/>
      <c r="B210" s="50" t="str">
        <f t="shared" si="73"/>
        <v/>
      </c>
      <c r="C210" s="48"/>
      <c r="D210" s="48"/>
      <c r="E210" s="48"/>
      <c r="F210" s="46"/>
      <c r="G210" s="49"/>
      <c r="H210" s="358"/>
      <c r="I210" s="69"/>
      <c r="J210" s="51"/>
      <c r="K210" s="50"/>
      <c r="L210" s="341" t="str">
        <f t="shared" si="74"/>
        <v/>
      </c>
      <c r="M210" s="46"/>
      <c r="N210" s="274"/>
      <c r="O210" s="48"/>
      <c r="P210" s="274"/>
      <c r="Q210" s="51"/>
      <c r="R210" s="51"/>
      <c r="S210" s="51"/>
      <c r="T210" s="274"/>
      <c r="U210" s="50" t="str">
        <f t="shared" si="75"/>
        <v/>
      </c>
      <c r="V210" s="51">
        <v>1</v>
      </c>
      <c r="W210" s="51" t="str">
        <f t="shared" si="76"/>
        <v/>
      </c>
      <c r="X210" s="51">
        <v>1</v>
      </c>
      <c r="Y210" s="51" t="str">
        <f t="shared" si="77"/>
        <v/>
      </c>
      <c r="Z210" s="1">
        <f t="shared" si="78"/>
        <v>0</v>
      </c>
      <c r="AA210" s="1">
        <f t="shared" si="79"/>
        <v>0</v>
      </c>
      <c r="AB210" s="382" t="str">
        <f t="shared" si="30"/>
        <v/>
      </c>
      <c r="AC210" s="382" t="str">
        <f t="shared" si="30"/>
        <v/>
      </c>
      <c r="AD210" s="1">
        <f t="shared" si="80"/>
        <v>0</v>
      </c>
      <c r="AJ210" s="1">
        <f t="shared" si="81"/>
        <v>0</v>
      </c>
      <c r="AK210" s="1">
        <f t="shared" si="82"/>
        <v>0</v>
      </c>
      <c r="AL210" s="1">
        <f t="shared" si="83"/>
        <v>0</v>
      </c>
      <c r="AQ210" s="1">
        <f t="shared" si="84"/>
        <v>0</v>
      </c>
      <c r="BA210" s="1" t="str">
        <f t="shared" si="72"/>
        <v/>
      </c>
      <c r="BB210" s="1" t="str">
        <f t="shared" si="72"/>
        <v/>
      </c>
      <c r="BC210" s="1" t="str">
        <f t="shared" si="72"/>
        <v/>
      </c>
      <c r="BD210" s="1" t="str">
        <f t="shared" si="72"/>
        <v/>
      </c>
      <c r="BE210" s="1" t="str">
        <f t="shared" si="72"/>
        <v/>
      </c>
      <c r="BF210" s="1" t="str">
        <f t="shared" si="72"/>
        <v/>
      </c>
      <c r="BG210" s="1" t="str">
        <f t="shared" si="72"/>
        <v/>
      </c>
      <c r="BH210" s="1" t="str">
        <f t="shared" si="72"/>
        <v/>
      </c>
      <c r="BI210" s="1" t="str">
        <f t="shared" si="72"/>
        <v/>
      </c>
      <c r="BJ210" s="1" t="str">
        <f t="shared" si="72"/>
        <v/>
      </c>
    </row>
    <row r="211" spans="1:62" hidden="1" x14ac:dyDescent="0.2">
      <c r="A211" s="50"/>
      <c r="B211" s="50" t="str">
        <f t="shared" si="73"/>
        <v/>
      </c>
      <c r="C211" s="48"/>
      <c r="D211" s="48"/>
      <c r="E211" s="48"/>
      <c r="F211" s="46"/>
      <c r="G211" s="49"/>
      <c r="H211" s="358"/>
      <c r="I211" s="69"/>
      <c r="J211" s="51"/>
      <c r="K211" s="50"/>
      <c r="L211" s="341" t="str">
        <f t="shared" si="74"/>
        <v/>
      </c>
      <c r="M211" s="46"/>
      <c r="N211" s="274"/>
      <c r="O211" s="48"/>
      <c r="P211" s="274"/>
      <c r="Q211" s="51"/>
      <c r="R211" s="51"/>
      <c r="S211" s="51"/>
      <c r="T211" s="274"/>
      <c r="U211" s="50" t="str">
        <f t="shared" si="75"/>
        <v/>
      </c>
      <c r="V211" s="51">
        <v>1</v>
      </c>
      <c r="W211" s="51" t="str">
        <f t="shared" si="76"/>
        <v/>
      </c>
      <c r="X211" s="51">
        <v>1</v>
      </c>
      <c r="Y211" s="51" t="str">
        <f t="shared" si="77"/>
        <v/>
      </c>
      <c r="Z211" s="1">
        <f t="shared" si="78"/>
        <v>0</v>
      </c>
      <c r="AA211" s="1">
        <f t="shared" si="79"/>
        <v>0</v>
      </c>
      <c r="AB211" s="382" t="str">
        <f t="shared" si="30"/>
        <v/>
      </c>
      <c r="AC211" s="382" t="str">
        <f t="shared" si="30"/>
        <v/>
      </c>
      <c r="AD211" s="1">
        <f t="shared" si="80"/>
        <v>0</v>
      </c>
      <c r="AJ211" s="1">
        <f t="shared" si="81"/>
        <v>0</v>
      </c>
      <c r="AK211" s="1">
        <f t="shared" si="82"/>
        <v>0</v>
      </c>
      <c r="AL211" s="1">
        <f t="shared" si="83"/>
        <v>0</v>
      </c>
      <c r="AQ211" s="1">
        <f t="shared" si="84"/>
        <v>0</v>
      </c>
      <c r="BA211" s="1" t="str">
        <f t="shared" si="72"/>
        <v/>
      </c>
      <c r="BB211" s="1" t="str">
        <f t="shared" si="72"/>
        <v/>
      </c>
      <c r="BC211" s="1" t="str">
        <f t="shared" si="72"/>
        <v/>
      </c>
      <c r="BD211" s="1" t="str">
        <f t="shared" si="72"/>
        <v/>
      </c>
      <c r="BE211" s="1" t="str">
        <f t="shared" si="72"/>
        <v/>
      </c>
      <c r="BF211" s="1" t="str">
        <f t="shared" si="72"/>
        <v/>
      </c>
      <c r="BG211" s="1" t="str">
        <f t="shared" si="72"/>
        <v/>
      </c>
      <c r="BH211" s="1" t="str">
        <f t="shared" si="72"/>
        <v/>
      </c>
      <c r="BI211" s="1" t="str">
        <f t="shared" si="72"/>
        <v/>
      </c>
      <c r="BJ211" s="1" t="str">
        <f t="shared" si="72"/>
        <v/>
      </c>
    </row>
    <row r="212" spans="1:62" hidden="1" x14ac:dyDescent="0.2">
      <c r="A212" s="50"/>
      <c r="B212" s="50" t="str">
        <f t="shared" si="73"/>
        <v/>
      </c>
      <c r="C212" s="48"/>
      <c r="D212" s="48"/>
      <c r="E212" s="48"/>
      <c r="F212" s="46"/>
      <c r="G212" s="49"/>
      <c r="H212" s="358"/>
      <c r="I212" s="69"/>
      <c r="J212" s="51"/>
      <c r="K212" s="50"/>
      <c r="L212" s="341" t="str">
        <f t="shared" si="74"/>
        <v/>
      </c>
      <c r="M212" s="46"/>
      <c r="N212" s="274"/>
      <c r="O212" s="48"/>
      <c r="P212" s="274"/>
      <c r="Q212" s="51"/>
      <c r="R212" s="51"/>
      <c r="S212" s="51"/>
      <c r="T212" s="274"/>
      <c r="U212" s="50" t="str">
        <f t="shared" si="75"/>
        <v/>
      </c>
      <c r="V212" s="51">
        <v>1</v>
      </c>
      <c r="W212" s="51" t="str">
        <f t="shared" si="76"/>
        <v/>
      </c>
      <c r="X212" s="51">
        <v>1</v>
      </c>
      <c r="Y212" s="51" t="str">
        <f t="shared" si="77"/>
        <v/>
      </c>
      <c r="Z212" s="1">
        <f t="shared" si="78"/>
        <v>0</v>
      </c>
      <c r="AA212" s="1">
        <f t="shared" si="79"/>
        <v>0</v>
      </c>
      <c r="AB212" s="382" t="str">
        <f t="shared" si="30"/>
        <v/>
      </c>
      <c r="AC212" s="382" t="str">
        <f t="shared" si="30"/>
        <v/>
      </c>
      <c r="AD212" s="1">
        <f t="shared" si="80"/>
        <v>0</v>
      </c>
      <c r="AJ212" s="1">
        <f t="shared" si="81"/>
        <v>0</v>
      </c>
      <c r="AK212" s="1">
        <f t="shared" si="82"/>
        <v>0</v>
      </c>
      <c r="AL212" s="1">
        <f t="shared" si="83"/>
        <v>0</v>
      </c>
      <c r="AQ212" s="1">
        <f t="shared" si="84"/>
        <v>0</v>
      </c>
      <c r="BA212" s="1" t="str">
        <f t="shared" si="72"/>
        <v/>
      </c>
      <c r="BB212" s="1" t="str">
        <f t="shared" si="72"/>
        <v/>
      </c>
      <c r="BC212" s="1" t="str">
        <f t="shared" si="72"/>
        <v/>
      </c>
      <c r="BD212" s="1" t="str">
        <f t="shared" si="72"/>
        <v/>
      </c>
      <c r="BE212" s="1" t="str">
        <f t="shared" si="72"/>
        <v/>
      </c>
      <c r="BF212" s="1" t="str">
        <f t="shared" si="72"/>
        <v/>
      </c>
      <c r="BG212" s="1" t="str">
        <f t="shared" si="72"/>
        <v/>
      </c>
      <c r="BH212" s="1" t="str">
        <f t="shared" si="72"/>
        <v/>
      </c>
      <c r="BI212" s="1" t="str">
        <f t="shared" si="72"/>
        <v/>
      </c>
      <c r="BJ212" s="1" t="str">
        <f t="shared" si="72"/>
        <v/>
      </c>
    </row>
    <row r="213" spans="1:62" hidden="1" x14ac:dyDescent="0.2">
      <c r="A213" s="50"/>
      <c r="B213" s="50" t="str">
        <f t="shared" si="73"/>
        <v/>
      </c>
      <c r="C213" s="48"/>
      <c r="D213" s="48"/>
      <c r="E213" s="48"/>
      <c r="F213" s="46"/>
      <c r="G213" s="49"/>
      <c r="H213" s="358"/>
      <c r="I213" s="69"/>
      <c r="J213" s="51"/>
      <c r="K213" s="50"/>
      <c r="L213" s="341" t="str">
        <f t="shared" si="74"/>
        <v/>
      </c>
      <c r="M213" s="46"/>
      <c r="N213" s="274"/>
      <c r="O213" s="48"/>
      <c r="P213" s="274"/>
      <c r="Q213" s="51"/>
      <c r="R213" s="51"/>
      <c r="S213" s="51"/>
      <c r="T213" s="274"/>
      <c r="U213" s="50" t="str">
        <f t="shared" si="75"/>
        <v/>
      </c>
      <c r="V213" s="51">
        <v>1</v>
      </c>
      <c r="W213" s="51" t="str">
        <f t="shared" si="76"/>
        <v/>
      </c>
      <c r="X213" s="51">
        <v>1</v>
      </c>
      <c r="Y213" s="51" t="str">
        <f t="shared" si="77"/>
        <v/>
      </c>
      <c r="Z213" s="1">
        <f t="shared" si="78"/>
        <v>0</v>
      </c>
      <c r="AA213" s="1">
        <f t="shared" si="79"/>
        <v>0</v>
      </c>
      <c r="AB213" s="382" t="str">
        <f t="shared" si="30"/>
        <v/>
      </c>
      <c r="AC213" s="382" t="str">
        <f t="shared" si="30"/>
        <v/>
      </c>
      <c r="AD213" s="1">
        <f t="shared" si="80"/>
        <v>0</v>
      </c>
      <c r="AJ213" s="1">
        <f t="shared" si="81"/>
        <v>0</v>
      </c>
      <c r="AK213" s="1">
        <f t="shared" si="82"/>
        <v>0</v>
      </c>
      <c r="AL213" s="1">
        <f t="shared" si="83"/>
        <v>0</v>
      </c>
      <c r="AQ213" s="1">
        <f t="shared" si="84"/>
        <v>0</v>
      </c>
      <c r="BA213" s="1" t="str">
        <f t="shared" si="72"/>
        <v/>
      </c>
      <c r="BB213" s="1" t="str">
        <f t="shared" si="72"/>
        <v/>
      </c>
      <c r="BC213" s="1" t="str">
        <f t="shared" si="72"/>
        <v/>
      </c>
      <c r="BD213" s="1" t="str">
        <f t="shared" si="72"/>
        <v/>
      </c>
      <c r="BE213" s="1" t="str">
        <f t="shared" si="72"/>
        <v/>
      </c>
      <c r="BF213" s="1" t="str">
        <f t="shared" si="72"/>
        <v/>
      </c>
      <c r="BG213" s="1" t="str">
        <f t="shared" si="72"/>
        <v/>
      </c>
      <c r="BH213" s="1" t="str">
        <f t="shared" si="72"/>
        <v/>
      </c>
      <c r="BI213" s="1" t="str">
        <f t="shared" si="72"/>
        <v/>
      </c>
      <c r="BJ213" s="1" t="str">
        <f t="shared" si="72"/>
        <v/>
      </c>
    </row>
    <row r="214" spans="1:62" hidden="1" x14ac:dyDescent="0.2">
      <c r="A214" s="50"/>
      <c r="B214" s="50" t="str">
        <f t="shared" si="73"/>
        <v/>
      </c>
      <c r="C214" s="48"/>
      <c r="D214" s="48"/>
      <c r="E214" s="48"/>
      <c r="F214" s="46"/>
      <c r="G214" s="49"/>
      <c r="H214" s="358"/>
      <c r="I214" s="69"/>
      <c r="J214" s="51"/>
      <c r="K214" s="50"/>
      <c r="L214" s="341" t="str">
        <f t="shared" si="74"/>
        <v/>
      </c>
      <c r="M214" s="46"/>
      <c r="N214" s="274"/>
      <c r="O214" s="48"/>
      <c r="P214" s="274"/>
      <c r="Q214" s="51"/>
      <c r="R214" s="51"/>
      <c r="S214" s="51"/>
      <c r="T214" s="274"/>
      <c r="U214" s="50" t="str">
        <f t="shared" si="75"/>
        <v/>
      </c>
      <c r="V214" s="51">
        <v>1</v>
      </c>
      <c r="W214" s="51" t="str">
        <f t="shared" si="76"/>
        <v/>
      </c>
      <c r="X214" s="51">
        <v>1</v>
      </c>
      <c r="Y214" s="51" t="str">
        <f t="shared" si="77"/>
        <v/>
      </c>
      <c r="Z214" s="1">
        <f t="shared" si="78"/>
        <v>0</v>
      </c>
      <c r="AA214" s="1">
        <f t="shared" si="79"/>
        <v>0</v>
      </c>
      <c r="AB214" s="382" t="str">
        <f t="shared" si="30"/>
        <v/>
      </c>
      <c r="AC214" s="382" t="str">
        <f t="shared" si="30"/>
        <v/>
      </c>
      <c r="AD214" s="1">
        <f t="shared" si="80"/>
        <v>0</v>
      </c>
      <c r="AJ214" s="1">
        <f t="shared" si="81"/>
        <v>0</v>
      </c>
      <c r="AK214" s="1">
        <f t="shared" si="82"/>
        <v>0</v>
      </c>
      <c r="AL214" s="1">
        <f t="shared" si="83"/>
        <v>0</v>
      </c>
      <c r="AQ214" s="1">
        <f t="shared" si="84"/>
        <v>0</v>
      </c>
      <c r="BA214" s="1" t="str">
        <f t="shared" si="72"/>
        <v/>
      </c>
      <c r="BB214" s="1" t="str">
        <f t="shared" si="72"/>
        <v/>
      </c>
      <c r="BC214" s="1" t="str">
        <f t="shared" si="72"/>
        <v/>
      </c>
      <c r="BD214" s="1" t="str">
        <f t="shared" si="72"/>
        <v/>
      </c>
      <c r="BE214" s="1" t="str">
        <f t="shared" si="72"/>
        <v/>
      </c>
      <c r="BF214" s="1" t="str">
        <f t="shared" si="72"/>
        <v/>
      </c>
      <c r="BG214" s="1" t="str">
        <f t="shared" si="72"/>
        <v/>
      </c>
      <c r="BH214" s="1" t="str">
        <f t="shared" si="72"/>
        <v/>
      </c>
      <c r="BI214" s="1" t="str">
        <f t="shared" si="72"/>
        <v/>
      </c>
      <c r="BJ214" s="1" t="str">
        <f t="shared" si="72"/>
        <v/>
      </c>
    </row>
    <row r="215" spans="1:62" hidden="1" x14ac:dyDescent="0.2">
      <c r="A215" s="50"/>
      <c r="B215" s="50" t="str">
        <f t="shared" si="73"/>
        <v/>
      </c>
      <c r="C215" s="48"/>
      <c r="D215" s="48"/>
      <c r="E215" s="48"/>
      <c r="F215" s="46"/>
      <c r="G215" s="49"/>
      <c r="H215" s="358"/>
      <c r="I215" s="69"/>
      <c r="J215" s="51"/>
      <c r="K215" s="50"/>
      <c r="L215" s="341" t="str">
        <f t="shared" si="74"/>
        <v/>
      </c>
      <c r="M215" s="46"/>
      <c r="N215" s="274"/>
      <c r="O215" s="48"/>
      <c r="P215" s="274"/>
      <c r="Q215" s="51"/>
      <c r="R215" s="51"/>
      <c r="S215" s="51"/>
      <c r="T215" s="274"/>
      <c r="U215" s="50" t="str">
        <f t="shared" si="75"/>
        <v/>
      </c>
      <c r="V215" s="51">
        <v>1</v>
      </c>
      <c r="W215" s="51" t="str">
        <f t="shared" si="76"/>
        <v/>
      </c>
      <c r="X215" s="51">
        <v>1</v>
      </c>
      <c r="Y215" s="51" t="str">
        <f t="shared" si="77"/>
        <v/>
      </c>
      <c r="Z215" s="1">
        <f t="shared" si="78"/>
        <v>0</v>
      </c>
      <c r="AA215" s="1">
        <f t="shared" si="79"/>
        <v>0</v>
      </c>
      <c r="AB215" s="382" t="str">
        <f t="shared" si="30"/>
        <v/>
      </c>
      <c r="AC215" s="382" t="str">
        <f t="shared" si="30"/>
        <v/>
      </c>
      <c r="AD215" s="1">
        <f t="shared" si="80"/>
        <v>0</v>
      </c>
      <c r="AJ215" s="1">
        <f t="shared" si="81"/>
        <v>0</v>
      </c>
      <c r="AK215" s="1">
        <f t="shared" si="82"/>
        <v>0</v>
      </c>
      <c r="AL215" s="1">
        <f t="shared" si="83"/>
        <v>0</v>
      </c>
      <c r="AQ215" s="1">
        <f t="shared" si="84"/>
        <v>0</v>
      </c>
      <c r="BA215" s="1" t="str">
        <f t="shared" si="72"/>
        <v/>
      </c>
      <c r="BB215" s="1" t="str">
        <f t="shared" si="72"/>
        <v/>
      </c>
      <c r="BC215" s="1" t="str">
        <f t="shared" si="72"/>
        <v/>
      </c>
      <c r="BD215" s="1" t="str">
        <f t="shared" si="72"/>
        <v/>
      </c>
      <c r="BE215" s="1" t="str">
        <f t="shared" si="72"/>
        <v/>
      </c>
      <c r="BF215" s="1" t="str">
        <f t="shared" si="72"/>
        <v/>
      </c>
      <c r="BG215" s="1" t="str">
        <f t="shared" si="72"/>
        <v/>
      </c>
      <c r="BH215" s="1" t="str">
        <f t="shared" si="72"/>
        <v/>
      </c>
      <c r="BI215" s="1" t="str">
        <f t="shared" si="72"/>
        <v/>
      </c>
      <c r="BJ215" s="1" t="str">
        <f t="shared" si="72"/>
        <v/>
      </c>
    </row>
    <row r="216" spans="1:62" hidden="1" x14ac:dyDescent="0.2">
      <c r="A216" s="50"/>
      <c r="B216" s="50" t="str">
        <f t="shared" si="73"/>
        <v/>
      </c>
      <c r="C216" s="48"/>
      <c r="D216" s="48"/>
      <c r="E216" s="48"/>
      <c r="F216" s="46"/>
      <c r="G216" s="49"/>
      <c r="H216" s="358"/>
      <c r="I216" s="69"/>
      <c r="J216" s="51"/>
      <c r="K216" s="50"/>
      <c r="L216" s="341" t="str">
        <f t="shared" si="74"/>
        <v/>
      </c>
      <c r="M216" s="46"/>
      <c r="N216" s="274"/>
      <c r="O216" s="48"/>
      <c r="P216" s="274"/>
      <c r="Q216" s="51"/>
      <c r="R216" s="51"/>
      <c r="S216" s="51"/>
      <c r="T216" s="274"/>
      <c r="U216" s="50" t="str">
        <f t="shared" si="75"/>
        <v/>
      </c>
      <c r="V216" s="51">
        <v>1</v>
      </c>
      <c r="W216" s="51" t="str">
        <f t="shared" si="76"/>
        <v/>
      </c>
      <c r="X216" s="51">
        <v>1</v>
      </c>
      <c r="Y216" s="51" t="str">
        <f t="shared" si="77"/>
        <v/>
      </c>
      <c r="Z216" s="1">
        <f t="shared" si="78"/>
        <v>0</v>
      </c>
      <c r="AA216" s="1">
        <f t="shared" si="79"/>
        <v>0</v>
      </c>
      <c r="AB216" s="382" t="str">
        <f t="shared" si="30"/>
        <v/>
      </c>
      <c r="AC216" s="382" t="str">
        <f t="shared" si="30"/>
        <v/>
      </c>
      <c r="AD216" s="1">
        <f t="shared" si="80"/>
        <v>0</v>
      </c>
      <c r="AJ216" s="1">
        <f t="shared" si="81"/>
        <v>0</v>
      </c>
      <c r="AK216" s="1">
        <f t="shared" si="82"/>
        <v>0</v>
      </c>
      <c r="AL216" s="1">
        <f t="shared" si="83"/>
        <v>0</v>
      </c>
      <c r="AQ216" s="1">
        <f t="shared" si="84"/>
        <v>0</v>
      </c>
      <c r="BA216" s="1" t="str">
        <f t="shared" si="72"/>
        <v/>
      </c>
      <c r="BB216" s="1" t="str">
        <f t="shared" si="72"/>
        <v/>
      </c>
      <c r="BC216" s="1" t="str">
        <f t="shared" si="72"/>
        <v/>
      </c>
      <c r="BD216" s="1" t="str">
        <f t="shared" si="72"/>
        <v/>
      </c>
      <c r="BE216" s="1" t="str">
        <f t="shared" si="72"/>
        <v/>
      </c>
      <c r="BF216" s="1" t="str">
        <f t="shared" si="72"/>
        <v/>
      </c>
      <c r="BG216" s="1" t="str">
        <f t="shared" si="72"/>
        <v/>
      </c>
      <c r="BH216" s="1" t="str">
        <f t="shared" si="72"/>
        <v/>
      </c>
      <c r="BI216" s="1" t="str">
        <f t="shared" si="72"/>
        <v/>
      </c>
      <c r="BJ216" s="1" t="str">
        <f t="shared" si="72"/>
        <v/>
      </c>
    </row>
    <row r="217" spans="1:62" hidden="1" x14ac:dyDescent="0.2">
      <c r="A217" s="50"/>
      <c r="B217" s="50" t="str">
        <f t="shared" si="73"/>
        <v/>
      </c>
      <c r="C217" s="48"/>
      <c r="D217" s="48"/>
      <c r="E217" s="48"/>
      <c r="F217" s="46"/>
      <c r="G217" s="49"/>
      <c r="H217" s="358"/>
      <c r="I217" s="69"/>
      <c r="J217" s="51"/>
      <c r="K217" s="50"/>
      <c r="L217" s="341" t="str">
        <f t="shared" si="74"/>
        <v/>
      </c>
      <c r="M217" s="46"/>
      <c r="N217" s="274"/>
      <c r="O217" s="48"/>
      <c r="P217" s="274"/>
      <c r="Q217" s="51"/>
      <c r="R217" s="51"/>
      <c r="S217" s="51"/>
      <c r="T217" s="274"/>
      <c r="U217" s="50" t="str">
        <f t="shared" si="75"/>
        <v/>
      </c>
      <c r="V217" s="51">
        <v>1</v>
      </c>
      <c r="W217" s="51" t="str">
        <f t="shared" si="76"/>
        <v/>
      </c>
      <c r="X217" s="51">
        <v>1</v>
      </c>
      <c r="Y217" s="51" t="str">
        <f t="shared" si="77"/>
        <v/>
      </c>
      <c r="Z217" s="1">
        <f t="shared" si="78"/>
        <v>0</v>
      </c>
      <c r="AA217" s="1">
        <f t="shared" si="79"/>
        <v>0</v>
      </c>
      <c r="AB217" s="382" t="str">
        <f t="shared" si="30"/>
        <v/>
      </c>
      <c r="AC217" s="382" t="str">
        <f t="shared" si="30"/>
        <v/>
      </c>
      <c r="AD217" s="1">
        <f t="shared" si="80"/>
        <v>0</v>
      </c>
      <c r="AJ217" s="1">
        <f t="shared" si="81"/>
        <v>0</v>
      </c>
      <c r="AK217" s="1">
        <f t="shared" si="82"/>
        <v>0</v>
      </c>
      <c r="AL217" s="1">
        <f t="shared" si="83"/>
        <v>0</v>
      </c>
      <c r="AQ217" s="1">
        <f t="shared" si="84"/>
        <v>0</v>
      </c>
      <c r="BA217" s="1" t="str">
        <f t="shared" ref="BA217:BJ230" si="85">IF($M217="","",BA$30)</f>
        <v/>
      </c>
      <c r="BB217" s="1" t="str">
        <f t="shared" si="85"/>
        <v/>
      </c>
      <c r="BC217" s="1" t="str">
        <f t="shared" si="85"/>
        <v/>
      </c>
      <c r="BD217" s="1" t="str">
        <f t="shared" si="85"/>
        <v/>
      </c>
      <c r="BE217" s="1" t="str">
        <f t="shared" si="85"/>
        <v/>
      </c>
      <c r="BF217" s="1" t="str">
        <f t="shared" si="85"/>
        <v/>
      </c>
      <c r="BG217" s="1" t="str">
        <f t="shared" si="85"/>
        <v/>
      </c>
      <c r="BH217" s="1" t="str">
        <f t="shared" si="85"/>
        <v/>
      </c>
      <c r="BI217" s="1" t="str">
        <f t="shared" si="85"/>
        <v/>
      </c>
      <c r="BJ217" s="1" t="str">
        <f t="shared" si="85"/>
        <v/>
      </c>
    </row>
    <row r="218" spans="1:62" hidden="1" x14ac:dyDescent="0.2">
      <c r="A218" s="50"/>
      <c r="B218" s="50" t="str">
        <f t="shared" si="73"/>
        <v/>
      </c>
      <c r="C218" s="48"/>
      <c r="D218" s="48"/>
      <c r="E218" s="48"/>
      <c r="F218" s="46"/>
      <c r="G218" s="49"/>
      <c r="H218" s="358"/>
      <c r="I218" s="69"/>
      <c r="J218" s="51"/>
      <c r="K218" s="50"/>
      <c r="L218" s="341" t="str">
        <f t="shared" si="74"/>
        <v/>
      </c>
      <c r="M218" s="46"/>
      <c r="N218" s="274"/>
      <c r="O218" s="48"/>
      <c r="P218" s="274"/>
      <c r="Q218" s="51"/>
      <c r="R218" s="51"/>
      <c r="S218" s="51"/>
      <c r="T218" s="274"/>
      <c r="U218" s="50" t="str">
        <f t="shared" si="75"/>
        <v/>
      </c>
      <c r="V218" s="51">
        <v>1</v>
      </c>
      <c r="W218" s="51" t="str">
        <f t="shared" si="76"/>
        <v/>
      </c>
      <c r="X218" s="51">
        <v>1</v>
      </c>
      <c r="Y218" s="51" t="str">
        <f t="shared" si="77"/>
        <v/>
      </c>
      <c r="Z218" s="1">
        <f t="shared" si="78"/>
        <v>0</v>
      </c>
      <c r="AA218" s="1">
        <f t="shared" si="79"/>
        <v>0</v>
      </c>
      <c r="AB218" s="382" t="str">
        <f t="shared" si="30"/>
        <v/>
      </c>
      <c r="AC218" s="382" t="str">
        <f t="shared" si="30"/>
        <v/>
      </c>
      <c r="AD218" s="1">
        <f t="shared" si="80"/>
        <v>0</v>
      </c>
      <c r="AJ218" s="1">
        <f t="shared" si="81"/>
        <v>0</v>
      </c>
      <c r="AK218" s="1">
        <f t="shared" si="82"/>
        <v>0</v>
      </c>
      <c r="AL218" s="1">
        <f t="shared" si="83"/>
        <v>0</v>
      </c>
      <c r="AQ218" s="1">
        <f t="shared" si="84"/>
        <v>0</v>
      </c>
      <c r="BA218" s="1" t="str">
        <f t="shared" si="85"/>
        <v/>
      </c>
      <c r="BB218" s="1" t="str">
        <f t="shared" si="85"/>
        <v/>
      </c>
      <c r="BC218" s="1" t="str">
        <f t="shared" si="85"/>
        <v/>
      </c>
      <c r="BD218" s="1" t="str">
        <f t="shared" si="85"/>
        <v/>
      </c>
      <c r="BE218" s="1" t="str">
        <f t="shared" si="85"/>
        <v/>
      </c>
      <c r="BF218" s="1" t="str">
        <f t="shared" si="85"/>
        <v/>
      </c>
      <c r="BG218" s="1" t="str">
        <f t="shared" si="85"/>
        <v/>
      </c>
      <c r="BH218" s="1" t="str">
        <f t="shared" si="85"/>
        <v/>
      </c>
      <c r="BI218" s="1" t="str">
        <f t="shared" si="85"/>
        <v/>
      </c>
      <c r="BJ218" s="1" t="str">
        <f t="shared" si="85"/>
        <v/>
      </c>
    </row>
    <row r="219" spans="1:62" hidden="1" x14ac:dyDescent="0.2">
      <c r="A219" s="50"/>
      <c r="B219" s="50" t="str">
        <f t="shared" si="73"/>
        <v/>
      </c>
      <c r="C219" s="48"/>
      <c r="D219" s="48"/>
      <c r="E219" s="48"/>
      <c r="F219" s="46"/>
      <c r="G219" s="49"/>
      <c r="H219" s="358"/>
      <c r="I219" s="69"/>
      <c r="J219" s="51"/>
      <c r="K219" s="50"/>
      <c r="L219" s="341" t="str">
        <f t="shared" si="74"/>
        <v/>
      </c>
      <c r="M219" s="46"/>
      <c r="N219" s="274"/>
      <c r="O219" s="48"/>
      <c r="P219" s="274"/>
      <c r="Q219" s="51"/>
      <c r="R219" s="51"/>
      <c r="S219" s="51"/>
      <c r="T219" s="274"/>
      <c r="U219" s="50" t="str">
        <f t="shared" si="75"/>
        <v/>
      </c>
      <c r="V219" s="51">
        <v>1</v>
      </c>
      <c r="W219" s="51" t="str">
        <f t="shared" si="76"/>
        <v/>
      </c>
      <c r="X219" s="51">
        <v>1</v>
      </c>
      <c r="Y219" s="51" t="str">
        <f t="shared" si="77"/>
        <v/>
      </c>
      <c r="Z219" s="1">
        <f t="shared" si="78"/>
        <v>0</v>
      </c>
      <c r="AA219" s="1">
        <f t="shared" si="79"/>
        <v>0</v>
      </c>
      <c r="AB219" s="382" t="str">
        <f t="shared" si="30"/>
        <v/>
      </c>
      <c r="AC219" s="382" t="str">
        <f t="shared" si="30"/>
        <v/>
      </c>
      <c r="AD219" s="1">
        <f t="shared" si="80"/>
        <v>0</v>
      </c>
      <c r="AJ219" s="1">
        <f t="shared" si="81"/>
        <v>0</v>
      </c>
      <c r="AK219" s="1">
        <f t="shared" si="82"/>
        <v>0</v>
      </c>
      <c r="AL219" s="1">
        <f t="shared" si="83"/>
        <v>0</v>
      </c>
      <c r="AQ219" s="1">
        <f t="shared" si="84"/>
        <v>0</v>
      </c>
      <c r="BA219" s="1" t="str">
        <f t="shared" si="85"/>
        <v/>
      </c>
      <c r="BB219" s="1" t="str">
        <f t="shared" si="85"/>
        <v/>
      </c>
      <c r="BC219" s="1" t="str">
        <f t="shared" si="85"/>
        <v/>
      </c>
      <c r="BD219" s="1" t="str">
        <f t="shared" si="85"/>
        <v/>
      </c>
      <c r="BE219" s="1" t="str">
        <f t="shared" si="85"/>
        <v/>
      </c>
      <c r="BF219" s="1" t="str">
        <f t="shared" si="85"/>
        <v/>
      </c>
      <c r="BG219" s="1" t="str">
        <f t="shared" si="85"/>
        <v/>
      </c>
      <c r="BH219" s="1" t="str">
        <f t="shared" si="85"/>
        <v/>
      </c>
      <c r="BI219" s="1" t="str">
        <f t="shared" si="85"/>
        <v/>
      </c>
      <c r="BJ219" s="1" t="str">
        <f t="shared" si="85"/>
        <v/>
      </c>
    </row>
    <row r="220" spans="1:62" hidden="1" x14ac:dyDescent="0.2">
      <c r="A220" s="50"/>
      <c r="B220" s="50" t="str">
        <f t="shared" si="73"/>
        <v/>
      </c>
      <c r="C220" s="48"/>
      <c r="D220" s="48"/>
      <c r="E220" s="48"/>
      <c r="F220" s="46"/>
      <c r="G220" s="49"/>
      <c r="H220" s="358"/>
      <c r="I220" s="69"/>
      <c r="J220" s="51"/>
      <c r="K220" s="50"/>
      <c r="L220" s="341" t="str">
        <f t="shared" si="74"/>
        <v/>
      </c>
      <c r="M220" s="46"/>
      <c r="N220" s="274"/>
      <c r="O220" s="48"/>
      <c r="P220" s="274"/>
      <c r="Q220" s="51"/>
      <c r="R220" s="51"/>
      <c r="S220" s="51"/>
      <c r="T220" s="274"/>
      <c r="U220" s="50" t="str">
        <f t="shared" si="75"/>
        <v/>
      </c>
      <c r="V220" s="51">
        <v>1</v>
      </c>
      <c r="W220" s="51" t="str">
        <f t="shared" si="76"/>
        <v/>
      </c>
      <c r="X220" s="51">
        <v>1</v>
      </c>
      <c r="Y220" s="51" t="str">
        <f t="shared" si="77"/>
        <v/>
      </c>
      <c r="Z220" s="1">
        <f t="shared" si="78"/>
        <v>0</v>
      </c>
      <c r="AA220" s="1">
        <f t="shared" si="79"/>
        <v>0</v>
      </c>
      <c r="AB220" s="382" t="str">
        <f t="shared" si="30"/>
        <v/>
      </c>
      <c r="AC220" s="382" t="str">
        <f t="shared" si="30"/>
        <v/>
      </c>
      <c r="AD220" s="1">
        <f t="shared" si="80"/>
        <v>0</v>
      </c>
      <c r="AJ220" s="1">
        <f t="shared" si="81"/>
        <v>0</v>
      </c>
      <c r="AK220" s="1">
        <f t="shared" si="82"/>
        <v>0</v>
      </c>
      <c r="AL220" s="1">
        <f t="shared" si="83"/>
        <v>0</v>
      </c>
      <c r="AQ220" s="1">
        <f t="shared" si="84"/>
        <v>0</v>
      </c>
      <c r="BA220" s="1" t="str">
        <f t="shared" si="85"/>
        <v/>
      </c>
      <c r="BB220" s="1" t="str">
        <f t="shared" si="85"/>
        <v/>
      </c>
      <c r="BC220" s="1" t="str">
        <f t="shared" si="85"/>
        <v/>
      </c>
      <c r="BD220" s="1" t="str">
        <f t="shared" si="85"/>
        <v/>
      </c>
      <c r="BE220" s="1" t="str">
        <f t="shared" si="85"/>
        <v/>
      </c>
      <c r="BF220" s="1" t="str">
        <f t="shared" si="85"/>
        <v/>
      </c>
      <c r="BG220" s="1" t="str">
        <f t="shared" si="85"/>
        <v/>
      </c>
      <c r="BH220" s="1" t="str">
        <f t="shared" si="85"/>
        <v/>
      </c>
      <c r="BI220" s="1" t="str">
        <f t="shared" si="85"/>
        <v/>
      </c>
      <c r="BJ220" s="1" t="str">
        <f t="shared" si="85"/>
        <v/>
      </c>
    </row>
    <row r="221" spans="1:62" hidden="1" x14ac:dyDescent="0.2">
      <c r="A221" s="50"/>
      <c r="B221" s="50" t="str">
        <f t="shared" si="73"/>
        <v/>
      </c>
      <c r="C221" s="48"/>
      <c r="D221" s="48"/>
      <c r="E221" s="48"/>
      <c r="F221" s="46"/>
      <c r="G221" s="49"/>
      <c r="H221" s="358"/>
      <c r="I221" s="69"/>
      <c r="J221" s="51"/>
      <c r="K221" s="50"/>
      <c r="L221" s="341" t="str">
        <f t="shared" si="74"/>
        <v/>
      </c>
      <c r="M221" s="46"/>
      <c r="N221" s="274"/>
      <c r="O221" s="48"/>
      <c r="P221" s="274"/>
      <c r="Q221" s="51"/>
      <c r="R221" s="51"/>
      <c r="S221" s="51"/>
      <c r="T221" s="274"/>
      <c r="U221" s="50" t="str">
        <f t="shared" si="75"/>
        <v/>
      </c>
      <c r="V221" s="51">
        <v>1</v>
      </c>
      <c r="W221" s="51" t="str">
        <f t="shared" si="76"/>
        <v/>
      </c>
      <c r="X221" s="51">
        <v>1</v>
      </c>
      <c r="Y221" s="51" t="str">
        <f t="shared" si="77"/>
        <v/>
      </c>
      <c r="Z221" s="1">
        <f t="shared" si="78"/>
        <v>0</v>
      </c>
      <c r="AA221" s="1">
        <f t="shared" si="79"/>
        <v>0</v>
      </c>
      <c r="AB221" s="382" t="str">
        <f t="shared" si="30"/>
        <v/>
      </c>
      <c r="AC221" s="382" t="str">
        <f t="shared" si="30"/>
        <v/>
      </c>
      <c r="AD221" s="1">
        <f t="shared" si="80"/>
        <v>0</v>
      </c>
      <c r="AJ221" s="1">
        <f t="shared" si="81"/>
        <v>0</v>
      </c>
      <c r="AK221" s="1">
        <f t="shared" si="82"/>
        <v>0</v>
      </c>
      <c r="AL221" s="1">
        <f t="shared" si="83"/>
        <v>0</v>
      </c>
      <c r="AQ221" s="1">
        <f t="shared" si="84"/>
        <v>0</v>
      </c>
      <c r="BA221" s="1" t="str">
        <f t="shared" si="85"/>
        <v/>
      </c>
      <c r="BB221" s="1" t="str">
        <f t="shared" si="85"/>
        <v/>
      </c>
      <c r="BC221" s="1" t="str">
        <f t="shared" si="85"/>
        <v/>
      </c>
      <c r="BD221" s="1" t="str">
        <f t="shared" si="85"/>
        <v/>
      </c>
      <c r="BE221" s="1" t="str">
        <f t="shared" si="85"/>
        <v/>
      </c>
      <c r="BF221" s="1" t="str">
        <f t="shared" si="85"/>
        <v/>
      </c>
      <c r="BG221" s="1" t="str">
        <f t="shared" si="85"/>
        <v/>
      </c>
      <c r="BH221" s="1" t="str">
        <f t="shared" si="85"/>
        <v/>
      </c>
      <c r="BI221" s="1" t="str">
        <f t="shared" si="85"/>
        <v/>
      </c>
      <c r="BJ221" s="1" t="str">
        <f t="shared" si="85"/>
        <v/>
      </c>
    </row>
    <row r="222" spans="1:62" hidden="1" x14ac:dyDescent="0.2">
      <c r="A222" s="50"/>
      <c r="B222" s="50" t="str">
        <f t="shared" si="73"/>
        <v/>
      </c>
      <c r="C222" s="48"/>
      <c r="D222" s="48"/>
      <c r="E222" s="48"/>
      <c r="F222" s="46"/>
      <c r="G222" s="49"/>
      <c r="H222" s="358"/>
      <c r="I222" s="69"/>
      <c r="J222" s="51"/>
      <c r="K222" s="50"/>
      <c r="L222" s="341" t="str">
        <f t="shared" si="74"/>
        <v/>
      </c>
      <c r="M222" s="46"/>
      <c r="N222" s="274"/>
      <c r="O222" s="48"/>
      <c r="P222" s="274"/>
      <c r="Q222" s="51"/>
      <c r="R222" s="51"/>
      <c r="S222" s="51"/>
      <c r="T222" s="274"/>
      <c r="U222" s="50" t="str">
        <f t="shared" si="75"/>
        <v/>
      </c>
      <c r="V222" s="51">
        <v>1</v>
      </c>
      <c r="W222" s="51" t="str">
        <f t="shared" si="76"/>
        <v/>
      </c>
      <c r="X222" s="51">
        <v>1</v>
      </c>
      <c r="Y222" s="51" t="str">
        <f t="shared" si="77"/>
        <v/>
      </c>
      <c r="Z222" s="1">
        <f t="shared" si="78"/>
        <v>0</v>
      </c>
      <c r="AA222" s="1">
        <f t="shared" si="79"/>
        <v>0</v>
      </c>
      <c r="AB222" s="382" t="str">
        <f t="shared" si="30"/>
        <v/>
      </c>
      <c r="AC222" s="382" t="str">
        <f t="shared" ref="AB222:AC230" si="86">IF(AND($F222="",$M222=""),"",AC$30)</f>
        <v/>
      </c>
      <c r="AD222" s="1">
        <f t="shared" si="80"/>
        <v>0</v>
      </c>
      <c r="AJ222" s="1">
        <f t="shared" si="81"/>
        <v>0</v>
      </c>
      <c r="AK222" s="1">
        <f t="shared" si="82"/>
        <v>0</v>
      </c>
      <c r="AL222" s="1">
        <f t="shared" si="83"/>
        <v>0</v>
      </c>
      <c r="AQ222" s="1">
        <f t="shared" si="84"/>
        <v>0</v>
      </c>
      <c r="BA222" s="1" t="str">
        <f t="shared" si="85"/>
        <v/>
      </c>
      <c r="BB222" s="1" t="str">
        <f t="shared" si="85"/>
        <v/>
      </c>
      <c r="BC222" s="1" t="str">
        <f t="shared" si="85"/>
        <v/>
      </c>
      <c r="BD222" s="1" t="str">
        <f t="shared" si="85"/>
        <v/>
      </c>
      <c r="BE222" s="1" t="str">
        <f t="shared" si="85"/>
        <v/>
      </c>
      <c r="BF222" s="1" t="str">
        <f t="shared" si="85"/>
        <v/>
      </c>
      <c r="BG222" s="1" t="str">
        <f t="shared" si="85"/>
        <v/>
      </c>
      <c r="BH222" s="1" t="str">
        <f t="shared" si="85"/>
        <v/>
      </c>
      <c r="BI222" s="1" t="str">
        <f t="shared" si="85"/>
        <v/>
      </c>
      <c r="BJ222" s="1" t="str">
        <f t="shared" si="85"/>
        <v/>
      </c>
    </row>
    <row r="223" spans="1:62" hidden="1" x14ac:dyDescent="0.2">
      <c r="A223" s="50"/>
      <c r="B223" s="50" t="str">
        <f t="shared" si="73"/>
        <v/>
      </c>
      <c r="C223" s="48"/>
      <c r="D223" s="48"/>
      <c r="E223" s="48"/>
      <c r="F223" s="46"/>
      <c r="G223" s="49"/>
      <c r="H223" s="358"/>
      <c r="I223" s="69"/>
      <c r="J223" s="51"/>
      <c r="K223" s="50"/>
      <c r="L223" s="341" t="str">
        <f t="shared" si="74"/>
        <v/>
      </c>
      <c r="M223" s="46"/>
      <c r="N223" s="274"/>
      <c r="O223" s="48"/>
      <c r="P223" s="274"/>
      <c r="Q223" s="51"/>
      <c r="R223" s="51"/>
      <c r="S223" s="51"/>
      <c r="T223" s="274"/>
      <c r="U223" s="50" t="str">
        <f t="shared" si="75"/>
        <v/>
      </c>
      <c r="V223" s="51">
        <v>1</v>
      </c>
      <c r="W223" s="51" t="str">
        <f t="shared" si="76"/>
        <v/>
      </c>
      <c r="X223" s="51">
        <v>1</v>
      </c>
      <c r="Y223" s="51" t="str">
        <f t="shared" si="77"/>
        <v/>
      </c>
      <c r="Z223" s="1">
        <f t="shared" si="78"/>
        <v>0</v>
      </c>
      <c r="AA223" s="1">
        <f t="shared" si="79"/>
        <v>0</v>
      </c>
      <c r="AB223" s="382" t="str">
        <f t="shared" si="86"/>
        <v/>
      </c>
      <c r="AC223" s="382" t="str">
        <f t="shared" si="86"/>
        <v/>
      </c>
      <c r="AD223" s="1">
        <f t="shared" si="80"/>
        <v>0</v>
      </c>
      <c r="AJ223" s="1">
        <f t="shared" si="81"/>
        <v>0</v>
      </c>
      <c r="AK223" s="1">
        <f t="shared" si="82"/>
        <v>0</v>
      </c>
      <c r="AL223" s="1">
        <f t="shared" si="83"/>
        <v>0</v>
      </c>
      <c r="AQ223" s="1">
        <f t="shared" si="84"/>
        <v>0</v>
      </c>
      <c r="BA223" s="1" t="str">
        <f t="shared" si="85"/>
        <v/>
      </c>
      <c r="BB223" s="1" t="str">
        <f t="shared" si="85"/>
        <v/>
      </c>
      <c r="BC223" s="1" t="str">
        <f t="shared" si="85"/>
        <v/>
      </c>
      <c r="BD223" s="1" t="str">
        <f t="shared" si="85"/>
        <v/>
      </c>
      <c r="BE223" s="1" t="str">
        <f t="shared" si="85"/>
        <v/>
      </c>
      <c r="BF223" s="1" t="str">
        <f t="shared" si="85"/>
        <v/>
      </c>
      <c r="BG223" s="1" t="str">
        <f t="shared" si="85"/>
        <v/>
      </c>
      <c r="BH223" s="1" t="str">
        <f t="shared" si="85"/>
        <v/>
      </c>
      <c r="BI223" s="1" t="str">
        <f t="shared" si="85"/>
        <v/>
      </c>
      <c r="BJ223" s="1" t="str">
        <f t="shared" si="85"/>
        <v/>
      </c>
    </row>
    <row r="224" spans="1:62" hidden="1" x14ac:dyDescent="0.2">
      <c r="A224" s="50"/>
      <c r="B224" s="50" t="str">
        <f t="shared" si="73"/>
        <v/>
      </c>
      <c r="C224" s="48"/>
      <c r="D224" s="48"/>
      <c r="E224" s="48"/>
      <c r="F224" s="46"/>
      <c r="G224" s="49"/>
      <c r="H224" s="358"/>
      <c r="I224" s="69"/>
      <c r="J224" s="51"/>
      <c r="K224" s="50"/>
      <c r="L224" s="341" t="str">
        <f t="shared" si="74"/>
        <v/>
      </c>
      <c r="M224" s="46"/>
      <c r="N224" s="274"/>
      <c r="O224" s="48"/>
      <c r="P224" s="274"/>
      <c r="Q224" s="51"/>
      <c r="R224" s="51"/>
      <c r="S224" s="51"/>
      <c r="T224" s="274"/>
      <c r="U224" s="50" t="str">
        <f t="shared" si="75"/>
        <v/>
      </c>
      <c r="V224" s="51">
        <v>1</v>
      </c>
      <c r="W224" s="51" t="str">
        <f t="shared" si="76"/>
        <v/>
      </c>
      <c r="X224" s="51">
        <v>1</v>
      </c>
      <c r="Y224" s="51" t="str">
        <f t="shared" si="77"/>
        <v/>
      </c>
      <c r="Z224" s="1">
        <f t="shared" si="78"/>
        <v>0</v>
      </c>
      <c r="AA224" s="1">
        <f t="shared" si="79"/>
        <v>0</v>
      </c>
      <c r="AB224" s="382" t="str">
        <f t="shared" si="86"/>
        <v/>
      </c>
      <c r="AC224" s="382" t="str">
        <f t="shared" si="86"/>
        <v/>
      </c>
      <c r="AD224" s="1">
        <f t="shared" si="80"/>
        <v>0</v>
      </c>
      <c r="AJ224" s="1">
        <f t="shared" si="81"/>
        <v>0</v>
      </c>
      <c r="AK224" s="1">
        <f t="shared" si="82"/>
        <v>0</v>
      </c>
      <c r="AL224" s="1">
        <f t="shared" si="83"/>
        <v>0</v>
      </c>
      <c r="AQ224" s="1">
        <f t="shared" si="84"/>
        <v>0</v>
      </c>
      <c r="BA224" s="1" t="str">
        <f t="shared" si="85"/>
        <v/>
      </c>
      <c r="BB224" s="1" t="str">
        <f t="shared" si="85"/>
        <v/>
      </c>
      <c r="BC224" s="1" t="str">
        <f t="shared" si="85"/>
        <v/>
      </c>
      <c r="BD224" s="1" t="str">
        <f t="shared" si="85"/>
        <v/>
      </c>
      <c r="BE224" s="1" t="str">
        <f t="shared" si="85"/>
        <v/>
      </c>
      <c r="BF224" s="1" t="str">
        <f t="shared" si="85"/>
        <v/>
      </c>
      <c r="BG224" s="1" t="str">
        <f t="shared" si="85"/>
        <v/>
      </c>
      <c r="BH224" s="1" t="str">
        <f t="shared" si="85"/>
        <v/>
      </c>
      <c r="BI224" s="1" t="str">
        <f t="shared" si="85"/>
        <v/>
      </c>
      <c r="BJ224" s="1" t="str">
        <f t="shared" si="85"/>
        <v/>
      </c>
    </row>
    <row r="225" spans="1:62" hidden="1" x14ac:dyDescent="0.2">
      <c r="A225" s="50"/>
      <c r="B225" s="50" t="str">
        <f t="shared" si="73"/>
        <v/>
      </c>
      <c r="C225" s="48"/>
      <c r="D225" s="48"/>
      <c r="E225" s="48"/>
      <c r="F225" s="46"/>
      <c r="G225" s="49"/>
      <c r="H225" s="358"/>
      <c r="I225" s="69"/>
      <c r="J225" s="51"/>
      <c r="K225" s="50"/>
      <c r="L225" s="341" t="str">
        <f t="shared" si="74"/>
        <v/>
      </c>
      <c r="M225" s="46"/>
      <c r="N225" s="274"/>
      <c r="O225" s="48"/>
      <c r="P225" s="274"/>
      <c r="Q225" s="51"/>
      <c r="R225" s="51"/>
      <c r="S225" s="51"/>
      <c r="T225" s="274"/>
      <c r="U225" s="50" t="str">
        <f t="shared" si="75"/>
        <v/>
      </c>
      <c r="V225" s="51">
        <v>1</v>
      </c>
      <c r="W225" s="51" t="str">
        <f t="shared" si="76"/>
        <v/>
      </c>
      <c r="X225" s="51">
        <v>1</v>
      </c>
      <c r="Y225" s="51" t="str">
        <f t="shared" si="77"/>
        <v/>
      </c>
      <c r="Z225" s="1">
        <f t="shared" si="78"/>
        <v>0</v>
      </c>
      <c r="AA225" s="1">
        <f t="shared" si="79"/>
        <v>0</v>
      </c>
      <c r="AB225" s="382" t="str">
        <f t="shared" si="86"/>
        <v/>
      </c>
      <c r="AC225" s="382" t="str">
        <f t="shared" si="86"/>
        <v/>
      </c>
      <c r="AD225" s="1">
        <f t="shared" si="80"/>
        <v>0</v>
      </c>
      <c r="AJ225" s="1">
        <f t="shared" si="81"/>
        <v>0</v>
      </c>
      <c r="AK225" s="1">
        <f t="shared" si="82"/>
        <v>0</v>
      </c>
      <c r="AL225" s="1">
        <f t="shared" si="83"/>
        <v>0</v>
      </c>
      <c r="AQ225" s="1">
        <f t="shared" si="84"/>
        <v>0</v>
      </c>
      <c r="BA225" s="1" t="str">
        <f t="shared" si="85"/>
        <v/>
      </c>
      <c r="BB225" s="1" t="str">
        <f t="shared" si="85"/>
        <v/>
      </c>
      <c r="BC225" s="1" t="str">
        <f t="shared" si="85"/>
        <v/>
      </c>
      <c r="BD225" s="1" t="str">
        <f t="shared" si="85"/>
        <v/>
      </c>
      <c r="BE225" s="1" t="str">
        <f t="shared" si="85"/>
        <v/>
      </c>
      <c r="BF225" s="1" t="str">
        <f t="shared" si="85"/>
        <v/>
      </c>
      <c r="BG225" s="1" t="str">
        <f t="shared" si="85"/>
        <v/>
      </c>
      <c r="BH225" s="1" t="str">
        <f t="shared" si="85"/>
        <v/>
      </c>
      <c r="BI225" s="1" t="str">
        <f t="shared" si="85"/>
        <v/>
      </c>
      <c r="BJ225" s="1" t="str">
        <f t="shared" si="85"/>
        <v/>
      </c>
    </row>
    <row r="226" spans="1:62" hidden="1" x14ac:dyDescent="0.2">
      <c r="A226" s="50"/>
      <c r="B226" s="50" t="str">
        <f t="shared" si="73"/>
        <v/>
      </c>
      <c r="C226" s="48"/>
      <c r="D226" s="48"/>
      <c r="E226" s="48"/>
      <c r="F226" s="46"/>
      <c r="G226" s="49"/>
      <c r="H226" s="358"/>
      <c r="I226" s="69"/>
      <c r="J226" s="51"/>
      <c r="K226" s="50"/>
      <c r="L226" s="341" t="str">
        <f t="shared" si="74"/>
        <v/>
      </c>
      <c r="M226" s="46"/>
      <c r="N226" s="274"/>
      <c r="O226" s="48"/>
      <c r="P226" s="274"/>
      <c r="Q226" s="51"/>
      <c r="R226" s="51"/>
      <c r="S226" s="51"/>
      <c r="T226" s="274"/>
      <c r="U226" s="50" t="str">
        <f t="shared" si="75"/>
        <v/>
      </c>
      <c r="V226" s="51">
        <v>1</v>
      </c>
      <c r="W226" s="51" t="str">
        <f t="shared" si="76"/>
        <v/>
      </c>
      <c r="X226" s="51">
        <v>1</v>
      </c>
      <c r="Y226" s="51" t="str">
        <f t="shared" si="77"/>
        <v/>
      </c>
      <c r="Z226" s="1">
        <f t="shared" si="78"/>
        <v>0</v>
      </c>
      <c r="AA226" s="1">
        <f t="shared" si="79"/>
        <v>0</v>
      </c>
      <c r="AB226" s="382" t="str">
        <f t="shared" si="86"/>
        <v/>
      </c>
      <c r="AC226" s="382" t="str">
        <f t="shared" si="86"/>
        <v/>
      </c>
      <c r="AD226" s="1">
        <f t="shared" si="80"/>
        <v>0</v>
      </c>
      <c r="AJ226" s="1">
        <f t="shared" si="81"/>
        <v>0</v>
      </c>
      <c r="AK226" s="1">
        <f t="shared" si="82"/>
        <v>0</v>
      </c>
      <c r="AL226" s="1">
        <f t="shared" si="83"/>
        <v>0</v>
      </c>
      <c r="AQ226" s="1">
        <f t="shared" si="84"/>
        <v>0</v>
      </c>
      <c r="BA226" s="1" t="str">
        <f t="shared" si="85"/>
        <v/>
      </c>
      <c r="BB226" s="1" t="str">
        <f t="shared" si="85"/>
        <v/>
      </c>
      <c r="BC226" s="1" t="str">
        <f t="shared" si="85"/>
        <v/>
      </c>
      <c r="BD226" s="1" t="str">
        <f t="shared" si="85"/>
        <v/>
      </c>
      <c r="BE226" s="1" t="str">
        <f t="shared" si="85"/>
        <v/>
      </c>
      <c r="BF226" s="1" t="str">
        <f t="shared" si="85"/>
        <v/>
      </c>
      <c r="BG226" s="1" t="str">
        <f t="shared" si="85"/>
        <v/>
      </c>
      <c r="BH226" s="1" t="str">
        <f t="shared" si="85"/>
        <v/>
      </c>
      <c r="BI226" s="1" t="str">
        <f t="shared" si="85"/>
        <v/>
      </c>
      <c r="BJ226" s="1" t="str">
        <f t="shared" si="85"/>
        <v/>
      </c>
    </row>
    <row r="227" spans="1:62" hidden="1" x14ac:dyDescent="0.2">
      <c r="A227" s="50"/>
      <c r="B227" s="50" t="str">
        <f t="shared" si="73"/>
        <v/>
      </c>
      <c r="C227" s="48"/>
      <c r="D227" s="48"/>
      <c r="E227" s="48"/>
      <c r="F227" s="46"/>
      <c r="G227" s="49"/>
      <c r="H227" s="358"/>
      <c r="I227" s="69"/>
      <c r="J227" s="51"/>
      <c r="K227" s="50"/>
      <c r="L227" s="341" t="str">
        <f t="shared" si="74"/>
        <v/>
      </c>
      <c r="M227" s="46"/>
      <c r="N227" s="274"/>
      <c r="O227" s="48"/>
      <c r="P227" s="274"/>
      <c r="Q227" s="51"/>
      <c r="R227" s="51"/>
      <c r="S227" s="51"/>
      <c r="T227" s="274"/>
      <c r="U227" s="50" t="str">
        <f t="shared" si="75"/>
        <v/>
      </c>
      <c r="V227" s="51">
        <v>1</v>
      </c>
      <c r="W227" s="51" t="str">
        <f t="shared" si="76"/>
        <v/>
      </c>
      <c r="X227" s="51">
        <v>1</v>
      </c>
      <c r="Y227" s="51" t="str">
        <f t="shared" si="77"/>
        <v/>
      </c>
      <c r="Z227" s="1">
        <f t="shared" si="78"/>
        <v>0</v>
      </c>
      <c r="AA227" s="1">
        <f t="shared" si="79"/>
        <v>0</v>
      </c>
      <c r="AB227" s="382" t="str">
        <f t="shared" si="86"/>
        <v/>
      </c>
      <c r="AC227" s="382" t="str">
        <f t="shared" si="86"/>
        <v/>
      </c>
      <c r="AD227" s="1">
        <f t="shared" si="80"/>
        <v>0</v>
      </c>
      <c r="AJ227" s="1">
        <f t="shared" si="81"/>
        <v>0</v>
      </c>
      <c r="AK227" s="1">
        <f t="shared" si="82"/>
        <v>0</v>
      </c>
      <c r="AL227" s="1">
        <f t="shared" si="83"/>
        <v>0</v>
      </c>
      <c r="AQ227" s="1">
        <f t="shared" si="84"/>
        <v>0</v>
      </c>
      <c r="BA227" s="1" t="str">
        <f t="shared" si="85"/>
        <v/>
      </c>
      <c r="BB227" s="1" t="str">
        <f t="shared" si="85"/>
        <v/>
      </c>
      <c r="BC227" s="1" t="str">
        <f t="shared" si="85"/>
        <v/>
      </c>
      <c r="BD227" s="1" t="str">
        <f t="shared" si="85"/>
        <v/>
      </c>
      <c r="BE227" s="1" t="str">
        <f t="shared" si="85"/>
        <v/>
      </c>
      <c r="BF227" s="1" t="str">
        <f t="shared" si="85"/>
        <v/>
      </c>
      <c r="BG227" s="1" t="str">
        <f t="shared" si="85"/>
        <v/>
      </c>
      <c r="BH227" s="1" t="str">
        <f t="shared" si="85"/>
        <v/>
      </c>
      <c r="BI227" s="1" t="str">
        <f t="shared" si="85"/>
        <v/>
      </c>
      <c r="BJ227" s="1" t="str">
        <f t="shared" si="85"/>
        <v/>
      </c>
    </row>
    <row r="228" spans="1:62" hidden="1" x14ac:dyDescent="0.2">
      <c r="A228" s="50"/>
      <c r="B228" s="50" t="str">
        <f t="shared" si="73"/>
        <v/>
      </c>
      <c r="C228" s="48"/>
      <c r="D228" s="48"/>
      <c r="E228" s="48"/>
      <c r="F228" s="46"/>
      <c r="G228" s="49"/>
      <c r="H228" s="358"/>
      <c r="I228" s="69"/>
      <c r="J228" s="51"/>
      <c r="K228" s="50"/>
      <c r="L228" s="341" t="str">
        <f t="shared" si="74"/>
        <v/>
      </c>
      <c r="M228" s="46"/>
      <c r="N228" s="274"/>
      <c r="O228" s="48"/>
      <c r="P228" s="274"/>
      <c r="Q228" s="51"/>
      <c r="R228" s="51"/>
      <c r="S228" s="51"/>
      <c r="T228" s="274"/>
      <c r="U228" s="50" t="str">
        <f t="shared" si="75"/>
        <v/>
      </c>
      <c r="V228" s="51">
        <v>1</v>
      </c>
      <c r="W228" s="51" t="str">
        <f t="shared" si="76"/>
        <v/>
      </c>
      <c r="X228" s="51">
        <v>1</v>
      </c>
      <c r="Y228" s="51" t="str">
        <f t="shared" si="77"/>
        <v/>
      </c>
      <c r="Z228" s="1">
        <f t="shared" si="78"/>
        <v>0</v>
      </c>
      <c r="AA228" s="1">
        <f t="shared" si="79"/>
        <v>0</v>
      </c>
      <c r="AB228" s="382" t="str">
        <f t="shared" si="86"/>
        <v/>
      </c>
      <c r="AC228" s="382" t="str">
        <f t="shared" si="86"/>
        <v/>
      </c>
      <c r="AD228" s="1">
        <f t="shared" si="80"/>
        <v>0</v>
      </c>
      <c r="AJ228" s="1">
        <f t="shared" si="81"/>
        <v>0</v>
      </c>
      <c r="AK228" s="1">
        <f t="shared" si="82"/>
        <v>0</v>
      </c>
      <c r="AL228" s="1">
        <f t="shared" si="83"/>
        <v>0</v>
      </c>
      <c r="AQ228" s="1">
        <f t="shared" si="84"/>
        <v>0</v>
      </c>
      <c r="BA228" s="1" t="str">
        <f t="shared" si="85"/>
        <v/>
      </c>
      <c r="BB228" s="1" t="str">
        <f t="shared" si="85"/>
        <v/>
      </c>
      <c r="BC228" s="1" t="str">
        <f t="shared" si="85"/>
        <v/>
      </c>
      <c r="BD228" s="1" t="str">
        <f t="shared" si="85"/>
        <v/>
      </c>
      <c r="BE228" s="1" t="str">
        <f t="shared" si="85"/>
        <v/>
      </c>
      <c r="BF228" s="1" t="str">
        <f t="shared" si="85"/>
        <v/>
      </c>
      <c r="BG228" s="1" t="str">
        <f t="shared" si="85"/>
        <v/>
      </c>
      <c r="BH228" s="1" t="str">
        <f t="shared" si="85"/>
        <v/>
      </c>
      <c r="BI228" s="1" t="str">
        <f t="shared" si="85"/>
        <v/>
      </c>
      <c r="BJ228" s="1" t="str">
        <f t="shared" si="85"/>
        <v/>
      </c>
    </row>
    <row r="229" spans="1:62" hidden="1" x14ac:dyDescent="0.2">
      <c r="A229" s="50"/>
      <c r="B229" s="50" t="str">
        <f t="shared" si="73"/>
        <v/>
      </c>
      <c r="C229" s="48"/>
      <c r="D229" s="48"/>
      <c r="E229" s="48"/>
      <c r="F229" s="46"/>
      <c r="G229" s="49"/>
      <c r="H229" s="358"/>
      <c r="I229" s="69"/>
      <c r="J229" s="51"/>
      <c r="K229" s="50"/>
      <c r="L229" s="341" t="str">
        <f t="shared" si="74"/>
        <v/>
      </c>
      <c r="M229" s="46"/>
      <c r="N229" s="274"/>
      <c r="O229" s="48"/>
      <c r="P229" s="274"/>
      <c r="Q229" s="51"/>
      <c r="R229" s="51"/>
      <c r="S229" s="51"/>
      <c r="T229" s="274"/>
      <c r="U229" s="50" t="str">
        <f t="shared" si="75"/>
        <v/>
      </c>
      <c r="V229" s="51">
        <v>1</v>
      </c>
      <c r="W229" s="51" t="str">
        <f t="shared" si="76"/>
        <v/>
      </c>
      <c r="X229" s="51">
        <v>1</v>
      </c>
      <c r="Y229" s="51" t="str">
        <f t="shared" si="77"/>
        <v/>
      </c>
      <c r="Z229" s="1">
        <f t="shared" si="78"/>
        <v>0</v>
      </c>
      <c r="AA229" s="1">
        <f t="shared" si="79"/>
        <v>0</v>
      </c>
      <c r="AB229" s="382" t="str">
        <f t="shared" si="86"/>
        <v/>
      </c>
      <c r="AC229" s="382" t="str">
        <f t="shared" si="86"/>
        <v/>
      </c>
      <c r="AD229" s="1">
        <f t="shared" si="80"/>
        <v>0</v>
      </c>
      <c r="AJ229" s="1">
        <f t="shared" si="81"/>
        <v>0</v>
      </c>
      <c r="AK229" s="1">
        <f t="shared" si="82"/>
        <v>0</v>
      </c>
      <c r="AL229" s="1">
        <f t="shared" si="83"/>
        <v>0</v>
      </c>
      <c r="AQ229" s="1">
        <f t="shared" si="84"/>
        <v>0</v>
      </c>
      <c r="BA229" s="1" t="str">
        <f t="shared" si="85"/>
        <v/>
      </c>
      <c r="BB229" s="1" t="str">
        <f t="shared" si="85"/>
        <v/>
      </c>
      <c r="BC229" s="1" t="str">
        <f t="shared" si="85"/>
        <v/>
      </c>
      <c r="BD229" s="1" t="str">
        <f t="shared" si="85"/>
        <v/>
      </c>
      <c r="BE229" s="1" t="str">
        <f t="shared" si="85"/>
        <v/>
      </c>
      <c r="BF229" s="1" t="str">
        <f t="shared" si="85"/>
        <v/>
      </c>
      <c r="BG229" s="1" t="str">
        <f t="shared" si="85"/>
        <v/>
      </c>
      <c r="BH229" s="1" t="str">
        <f t="shared" si="85"/>
        <v/>
      </c>
      <c r="BI229" s="1" t="str">
        <f t="shared" si="85"/>
        <v/>
      </c>
      <c r="BJ229" s="1" t="str">
        <f t="shared" si="85"/>
        <v/>
      </c>
    </row>
    <row r="230" spans="1:62" ht="15.75" hidden="1" thickBot="1" x14ac:dyDescent="0.25">
      <c r="A230" s="50"/>
      <c r="B230" s="50" t="str">
        <f t="shared" si="73"/>
        <v/>
      </c>
      <c r="C230" s="48"/>
      <c r="D230" s="48"/>
      <c r="E230" s="48"/>
      <c r="F230" s="46"/>
      <c r="G230" s="49"/>
      <c r="H230" s="358"/>
      <c r="I230" s="69"/>
      <c r="J230" s="51"/>
      <c r="K230" s="50"/>
      <c r="L230" s="341" t="str">
        <f t="shared" si="74"/>
        <v/>
      </c>
      <c r="M230" s="46"/>
      <c r="N230" s="274"/>
      <c r="O230" s="48"/>
      <c r="P230" s="274"/>
      <c r="Q230" s="51"/>
      <c r="R230" s="51"/>
      <c r="S230" s="51"/>
      <c r="T230" s="274"/>
      <c r="U230" s="50" t="str">
        <f t="shared" si="75"/>
        <v/>
      </c>
      <c r="V230" s="51">
        <v>1</v>
      </c>
      <c r="W230" s="51" t="str">
        <f t="shared" si="76"/>
        <v/>
      </c>
      <c r="X230" s="51">
        <v>1</v>
      </c>
      <c r="Y230" s="51" t="str">
        <f t="shared" si="77"/>
        <v/>
      </c>
      <c r="Z230" s="1">
        <f t="shared" si="78"/>
        <v>0</v>
      </c>
      <c r="AA230" s="1">
        <f t="shared" si="79"/>
        <v>0</v>
      </c>
      <c r="AB230" s="382" t="str">
        <f t="shared" si="86"/>
        <v/>
      </c>
      <c r="AC230" s="382" t="str">
        <f t="shared" si="86"/>
        <v/>
      </c>
      <c r="AD230" s="1">
        <f t="shared" si="80"/>
        <v>0</v>
      </c>
      <c r="AJ230" s="1">
        <f t="shared" si="81"/>
        <v>0</v>
      </c>
      <c r="AK230" s="1">
        <f t="shared" si="82"/>
        <v>0</v>
      </c>
      <c r="AL230" s="1">
        <f t="shared" si="83"/>
        <v>0</v>
      </c>
      <c r="AQ230" s="1">
        <f t="shared" si="84"/>
        <v>0</v>
      </c>
      <c r="BA230" s="1" t="str">
        <f t="shared" si="85"/>
        <v/>
      </c>
      <c r="BB230" s="1" t="str">
        <f t="shared" si="85"/>
        <v/>
      </c>
      <c r="BC230" s="1" t="str">
        <f t="shared" si="85"/>
        <v/>
      </c>
      <c r="BD230" s="1" t="str">
        <f t="shared" si="85"/>
        <v/>
      </c>
      <c r="BE230" s="1" t="str">
        <f t="shared" si="85"/>
        <v/>
      </c>
      <c r="BF230" s="1" t="str">
        <f t="shared" si="85"/>
        <v/>
      </c>
      <c r="BG230" s="1" t="str">
        <f t="shared" si="85"/>
        <v/>
      </c>
      <c r="BH230" s="1" t="str">
        <f t="shared" si="85"/>
        <v/>
      </c>
      <c r="BI230" s="1" t="str">
        <f t="shared" si="85"/>
        <v/>
      </c>
      <c r="BJ230" s="1" t="str">
        <f t="shared" si="85"/>
        <v/>
      </c>
    </row>
    <row r="231" spans="1:62" ht="18.75" thickBot="1" x14ac:dyDescent="0.3">
      <c r="B231" s="482" t="s">
        <v>8</v>
      </c>
      <c r="C231" s="483"/>
      <c r="D231" s="483"/>
      <c r="E231" s="483"/>
      <c r="F231" s="483"/>
      <c r="G231" s="52">
        <f>COUNT(G31:G230)</f>
        <v>109</v>
      </c>
      <c r="H231" s="358"/>
      <c r="I231" s="52">
        <f t="shared" ref="I231:Y231" si="87">SUM(I31:I230)</f>
        <v>0</v>
      </c>
      <c r="J231" s="52">
        <f t="shared" si="87"/>
        <v>0</v>
      </c>
      <c r="K231" s="52">
        <f t="shared" si="87"/>
        <v>0</v>
      </c>
      <c r="L231" s="52"/>
      <c r="M231" s="52"/>
      <c r="N231" s="52">
        <f t="shared" si="87"/>
        <v>28</v>
      </c>
      <c r="O231" s="52">
        <f t="shared" si="87"/>
        <v>0</v>
      </c>
      <c r="P231" s="52">
        <f t="shared" si="87"/>
        <v>0</v>
      </c>
      <c r="Q231" s="52">
        <f t="shared" si="87"/>
        <v>0</v>
      </c>
      <c r="R231" s="52">
        <f t="shared" si="87"/>
        <v>0</v>
      </c>
      <c r="S231" s="52">
        <f t="shared" si="87"/>
        <v>0</v>
      </c>
      <c r="T231" s="52">
        <f t="shared" si="87"/>
        <v>25</v>
      </c>
      <c r="U231" s="52">
        <f t="shared" si="87"/>
        <v>28</v>
      </c>
      <c r="V231" s="52">
        <f t="shared" si="87"/>
        <v>200</v>
      </c>
      <c r="W231" s="52">
        <f t="shared" si="87"/>
        <v>28</v>
      </c>
      <c r="X231" s="52">
        <f t="shared" si="87"/>
        <v>200</v>
      </c>
      <c r="Y231" s="52">
        <f t="shared" si="87"/>
        <v>28</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129 Q31:S129 U31:Y129 U132:Y230 Q132:S230 I132:K230">
    <cfRule type="expression" dxfId="205" priority="61">
      <formula>$M31=""</formula>
    </cfRule>
  </conditionalFormatting>
  <conditionalFormatting sqref="I31:K129 Q31:S129 U31:Y129 U132:Y230 Q132:S230 I132:K230">
    <cfRule type="expression" dxfId="204" priority="60" stopIfTrue="1">
      <formula>AND($M31="",I31&lt;&gt;"")</formula>
    </cfRule>
    <cfRule type="expression" dxfId="203" priority="62">
      <formula>I$30&lt;&gt;""</formula>
    </cfRule>
  </conditionalFormatting>
  <conditionalFormatting sqref="A31:E129 A132:E230">
    <cfRule type="expression" dxfId="202" priority="57">
      <formula>$F31=""</formula>
    </cfRule>
  </conditionalFormatting>
  <conditionalFormatting sqref="A31:E129 A132:E230">
    <cfRule type="expression" dxfId="201" priority="56" stopIfTrue="1">
      <formula>AND($F31="",A31&lt;&gt;"")</formula>
    </cfRule>
    <cfRule type="expression" dxfId="200" priority="58">
      <formula>A$30&lt;&gt;""</formula>
    </cfRule>
  </conditionalFormatting>
  <conditionalFormatting sqref="J30:K30">
    <cfRule type="expression" dxfId="199" priority="55">
      <formula>J25&lt;&gt;1</formula>
    </cfRule>
  </conditionalFormatting>
  <conditionalFormatting sqref="N31:P129 T31:T129 T132:T230 N132:P230">
    <cfRule type="expression" dxfId="198" priority="48" stopIfTrue="1">
      <formula>AND($M31="",N31&lt;&gt;"")</formula>
    </cfRule>
    <cfRule type="expression" dxfId="197" priority="49">
      <formula>$M31=""</formula>
    </cfRule>
    <cfRule type="expression" dxfId="196" priority="50">
      <formula>N$30&lt;&gt;""</formula>
    </cfRule>
  </conditionalFormatting>
  <conditionalFormatting sqref="L31:L129 L132:L230">
    <cfRule type="expression" dxfId="195" priority="52">
      <formula>$M31=""</formula>
    </cfRule>
    <cfRule type="expression" dxfId="194" priority="53">
      <formula>L$30&lt;&gt;""</formula>
    </cfRule>
  </conditionalFormatting>
  <conditionalFormatting sqref="G31:G129 G132:G230">
    <cfRule type="expression" dxfId="193" priority="45">
      <formula>$F31=""</formula>
    </cfRule>
  </conditionalFormatting>
  <conditionalFormatting sqref="G31:G129 G132:G230">
    <cfRule type="expression" dxfId="192" priority="44" stopIfTrue="1">
      <formula>AND($F31="",G31&lt;&gt;"")</formula>
    </cfRule>
    <cfRule type="expression" dxfId="191" priority="46">
      <formula>G$30&lt;&gt;""</formula>
    </cfRule>
  </conditionalFormatting>
  <conditionalFormatting sqref="I130:K130 Q130:S130 U130:Y130">
    <cfRule type="expression" dxfId="190" priority="36">
      <formula>$M130=""</formula>
    </cfRule>
  </conditionalFormatting>
  <conditionalFormatting sqref="I130:K130 Q130:S130 U130:Y130">
    <cfRule type="expression" dxfId="189" priority="35" stopIfTrue="1">
      <formula>AND($M130="",I130&lt;&gt;"")</formula>
    </cfRule>
    <cfRule type="expression" dxfId="188" priority="37">
      <formula>I$30&lt;&gt;""</formula>
    </cfRule>
  </conditionalFormatting>
  <conditionalFormatting sqref="A130:E130">
    <cfRule type="expression" dxfId="187" priority="32">
      <formula>$F130=""</formula>
    </cfRule>
  </conditionalFormatting>
  <conditionalFormatting sqref="A130:E130">
    <cfRule type="expression" dxfId="186" priority="31" stopIfTrue="1">
      <formula>AND($F130="",A130&lt;&gt;"")</formula>
    </cfRule>
    <cfRule type="expression" dxfId="185" priority="33">
      <formula>A$30&lt;&gt;""</formula>
    </cfRule>
  </conditionalFormatting>
  <conditionalFormatting sqref="N130:P130 T130">
    <cfRule type="expression" dxfId="184" priority="24" stopIfTrue="1">
      <formula>AND($M130="",N130&lt;&gt;"")</formula>
    </cfRule>
    <cfRule type="expression" dxfId="183" priority="25">
      <formula>$M130=""</formula>
    </cfRule>
    <cfRule type="expression" dxfId="182" priority="26">
      <formula>N$30&lt;&gt;""</formula>
    </cfRule>
  </conditionalFormatting>
  <conditionalFormatting sqref="L130">
    <cfRule type="expression" dxfId="181" priority="28">
      <formula>$M130=""</formula>
    </cfRule>
    <cfRule type="expression" dxfId="180" priority="29">
      <formula>L$30&lt;&gt;""</formula>
    </cfRule>
  </conditionalFormatting>
  <conditionalFormatting sqref="G130">
    <cfRule type="expression" dxfId="179" priority="21">
      <formula>$F130=""</formula>
    </cfRule>
  </conditionalFormatting>
  <conditionalFormatting sqref="G130">
    <cfRule type="expression" dxfId="178" priority="20" stopIfTrue="1">
      <formula>AND($F130="",G130&lt;&gt;"")</formula>
    </cfRule>
    <cfRule type="expression" dxfId="177" priority="22">
      <formula>G$30&lt;&gt;""</formula>
    </cfRule>
  </conditionalFormatting>
  <conditionalFormatting sqref="I131:K230 Q131:S230 U131:Y230">
    <cfRule type="expression" dxfId="176" priority="17">
      <formula>$M131=""</formula>
    </cfRule>
  </conditionalFormatting>
  <conditionalFormatting sqref="I131:K230 Q131:S230 U131:Y230">
    <cfRule type="expression" dxfId="175" priority="16" stopIfTrue="1">
      <formula>AND($M131="",I131&lt;&gt;"")</formula>
    </cfRule>
    <cfRule type="expression" dxfId="174" priority="18">
      <formula>I$30&lt;&gt;""</formula>
    </cfRule>
  </conditionalFormatting>
  <conditionalFormatting sqref="A131:E230">
    <cfRule type="expression" dxfId="173" priority="13">
      <formula>$F131=""</formula>
    </cfRule>
  </conditionalFormatting>
  <conditionalFormatting sqref="A131:E230">
    <cfRule type="expression" dxfId="172" priority="12" stopIfTrue="1">
      <formula>AND($F131="",A131&lt;&gt;"")</formula>
    </cfRule>
    <cfRule type="expression" dxfId="171" priority="14">
      <formula>A$30&lt;&gt;""</formula>
    </cfRule>
  </conditionalFormatting>
  <conditionalFormatting sqref="N131:P230 T131:T230">
    <cfRule type="expression" dxfId="170" priority="5" stopIfTrue="1">
      <formula>AND($M131="",N131&lt;&gt;"")</formula>
    </cfRule>
    <cfRule type="expression" dxfId="169" priority="6">
      <formula>$M131=""</formula>
    </cfRule>
    <cfRule type="expression" dxfId="168" priority="7">
      <formula>N$30&lt;&gt;""</formula>
    </cfRule>
  </conditionalFormatting>
  <conditionalFormatting sqref="L131:L230">
    <cfRule type="expression" dxfId="167" priority="9">
      <formula>$M131=""</formula>
    </cfRule>
    <cfRule type="expression" dxfId="166" priority="10">
      <formula>L$30&lt;&gt;""</formula>
    </cfRule>
  </conditionalFormatting>
  <conditionalFormatting sqref="G131:G230">
    <cfRule type="expression" dxfId="165" priority="2">
      <formula>$F131=""</formula>
    </cfRule>
  </conditionalFormatting>
  <conditionalFormatting sqref="G131:G230">
    <cfRule type="expression" dxfId="164" priority="1" stopIfTrue="1">
      <formula>AND($F131="",G131&lt;&gt;"")</formula>
    </cfRule>
    <cfRule type="expression" dxfId="163" priority="3">
      <formula>G$30&lt;&gt;""</formula>
    </cfRule>
  </conditionalFormatting>
  <dataValidations count="9">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F30 M30">
      <formula1>$AF$1:$AZ$1</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list" allowBlank="1" showInputMessage="1" showErrorMessage="1" sqref="N30:P30 G30:K30 T30">
      <formula1>$AE$1:$AZ$1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allowBlank="1" showInputMessage="1" showErrorMessage="1" errorTitle="נתון שגוי." error="ניתן להזין רק 0 או 1._x000a_0 = לא עומד בתנאי._x000a_1 = עומד בתנאי." sqref="C31:E230"/>
    <dataValidation type="whole" operator="notBetween" allowBlank="1" showInputMessage="1" showErrorMessage="1" errorTitle="נתון שגוי." error="ניתן להזין רק מספר שלם" sqref="I31:I230">
      <formula1>-999999999</formula1>
      <formula2>-999999998</formula2>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54" operator="containsText" id="{C9E7FBBE-4121-4641-97E9-863936F51785}">
            <xm:f>NOT(ISERROR(SEARCH($AB$1,L31)))</xm:f>
            <xm:f>$AB$1</xm:f>
            <x14:dxf>
              <fill>
                <patternFill>
                  <bgColor rgb="FFFF0000"/>
                </patternFill>
              </fill>
            </x14:dxf>
          </x14:cfRule>
          <xm:sqref>L31:L129 L132:L230</xm:sqref>
        </x14:conditionalFormatting>
        <x14:conditionalFormatting xmlns:xm="http://schemas.microsoft.com/office/excel/2006/main">
          <x14:cfRule type="containsText" priority="51" operator="containsText" id="{ECAFC21E-C43F-43A0-8788-76FB97B7DF13}">
            <xm:f>NOT(ISERROR(SEARCH($AB$1,N31)))</xm:f>
            <xm:f>$AB$1</xm:f>
            <x14:dxf>
              <fill>
                <patternFill>
                  <bgColor rgb="FFFF0000"/>
                </patternFill>
              </fill>
            </x14:dxf>
          </x14:cfRule>
          <xm:sqref>N31:P129 T31:T129 T132:T230 N132:P230</xm:sqref>
        </x14:conditionalFormatting>
        <x14:conditionalFormatting xmlns:xm="http://schemas.microsoft.com/office/excel/2006/main">
          <x14:cfRule type="containsText" priority="63" operator="containsText" id="{DBA8CF41-FF35-438F-8BD2-97E9A0D8C2AE}">
            <xm:f>NOT(ISERROR(SEARCH($AB$1,I31)))</xm:f>
            <xm:f>$AB$1</xm:f>
            <x14:dxf>
              <fill>
                <patternFill>
                  <bgColor rgb="FFFF0000"/>
                </patternFill>
              </fill>
            </x14:dxf>
          </x14:cfRule>
          <xm:sqref>I31:K129 Q31:S129 U31:Y129 U132:Y230 Q132:S230 I132:K230</xm:sqref>
        </x14:conditionalFormatting>
        <x14:conditionalFormatting xmlns:xm="http://schemas.microsoft.com/office/excel/2006/main">
          <x14:cfRule type="containsText" priority="59" operator="containsText" id="{0FC36651-FAEC-4687-ACF4-A43CE96FEEC9}">
            <xm:f>NOT(ISERROR(SEARCH($AB$1,A31)))</xm:f>
            <xm:f>$AB$1</xm:f>
            <x14:dxf>
              <fill>
                <patternFill>
                  <bgColor rgb="FFFF0000"/>
                </patternFill>
              </fill>
            </x14:dxf>
          </x14:cfRule>
          <xm:sqref>A31:E129 A132:E230</xm:sqref>
        </x14:conditionalFormatting>
        <x14:conditionalFormatting xmlns:xm="http://schemas.microsoft.com/office/excel/2006/main">
          <x14:cfRule type="containsText" priority="47" operator="containsText" id="{33F6C28D-065A-4112-A1F4-0D131D569120}">
            <xm:f>NOT(ISERROR(SEARCH($AB$1,G31)))</xm:f>
            <xm:f>$AB$1</xm:f>
            <x14:dxf>
              <fill>
                <patternFill>
                  <bgColor rgb="FFFF0000"/>
                </patternFill>
              </fill>
            </x14:dxf>
          </x14:cfRule>
          <xm:sqref>G31:G129 G132:G230</xm:sqref>
        </x14:conditionalFormatting>
        <x14:conditionalFormatting xmlns:xm="http://schemas.microsoft.com/office/excel/2006/main">
          <x14:cfRule type="containsText" priority="43" operator="containsText" id="{A301FCDB-FC93-4A78-A89B-169D800811DD}">
            <xm:f>NOT(ISERROR(SEARCH($AB$1,H6)))</xm:f>
            <xm:f>$AB$1</xm:f>
            <x14:dxf>
              <fill>
                <patternFill>
                  <bgColor rgb="FFFF0000"/>
                </patternFill>
              </fill>
            </x14:dxf>
          </x14:cfRule>
          <xm:sqref>H6:H10</xm:sqref>
        </x14:conditionalFormatting>
        <x14:conditionalFormatting xmlns:xm="http://schemas.microsoft.com/office/excel/2006/main">
          <x14:cfRule type="containsText" priority="30" operator="containsText" id="{8B8620E7-B811-4489-85DB-3E935972BCC0}">
            <xm:f>NOT(ISERROR(SEARCH($AB$1,L130)))</xm:f>
            <xm:f>$AB$1</xm:f>
            <x14:dxf>
              <fill>
                <patternFill>
                  <bgColor rgb="FFFF0000"/>
                </patternFill>
              </fill>
            </x14:dxf>
          </x14:cfRule>
          <xm:sqref>L130</xm:sqref>
        </x14:conditionalFormatting>
        <x14:conditionalFormatting xmlns:xm="http://schemas.microsoft.com/office/excel/2006/main">
          <x14:cfRule type="containsText" priority="27" operator="containsText" id="{41A9C71E-6D47-4070-B97D-F51D706154D5}">
            <xm:f>NOT(ISERROR(SEARCH($AB$1,N130)))</xm:f>
            <xm:f>$AB$1</xm:f>
            <x14:dxf>
              <fill>
                <patternFill>
                  <bgColor rgb="FFFF0000"/>
                </patternFill>
              </fill>
            </x14:dxf>
          </x14:cfRule>
          <xm:sqref>N130:P130 T130</xm:sqref>
        </x14:conditionalFormatting>
        <x14:conditionalFormatting xmlns:xm="http://schemas.microsoft.com/office/excel/2006/main">
          <x14:cfRule type="containsText" priority="38" operator="containsText" id="{EA8A20C9-9AF2-4988-97F4-1A62FC6AE261}">
            <xm:f>NOT(ISERROR(SEARCH($AB$1,I130)))</xm:f>
            <xm:f>$AB$1</xm:f>
            <x14:dxf>
              <fill>
                <patternFill>
                  <bgColor rgb="FFFF0000"/>
                </patternFill>
              </fill>
            </x14:dxf>
          </x14:cfRule>
          <xm:sqref>I130:K130 Q130:S130 U130:Y130</xm:sqref>
        </x14:conditionalFormatting>
        <x14:conditionalFormatting xmlns:xm="http://schemas.microsoft.com/office/excel/2006/main">
          <x14:cfRule type="containsText" priority="34" operator="containsText" id="{5EB31491-90A2-4308-B9D1-DFB0809630DD}">
            <xm:f>NOT(ISERROR(SEARCH($AB$1,A130)))</xm:f>
            <xm:f>$AB$1</xm:f>
            <x14:dxf>
              <fill>
                <patternFill>
                  <bgColor rgb="FFFF0000"/>
                </patternFill>
              </fill>
            </x14:dxf>
          </x14:cfRule>
          <xm:sqref>A130:E130</xm:sqref>
        </x14:conditionalFormatting>
        <x14:conditionalFormatting xmlns:xm="http://schemas.microsoft.com/office/excel/2006/main">
          <x14:cfRule type="containsText" priority="23" operator="containsText" id="{4A59B995-1E98-4A89-ADC7-48F225A05A85}">
            <xm:f>NOT(ISERROR(SEARCH($AB$1,G130)))</xm:f>
            <xm:f>$AB$1</xm:f>
            <x14:dxf>
              <fill>
                <patternFill>
                  <bgColor rgb="FFFF0000"/>
                </patternFill>
              </fill>
            </x14:dxf>
          </x14:cfRule>
          <xm:sqref>G130</xm:sqref>
        </x14:conditionalFormatting>
        <x14:conditionalFormatting xmlns:xm="http://schemas.microsoft.com/office/excel/2006/main">
          <x14:cfRule type="containsText" priority="11" operator="containsText" id="{A6B00638-3973-4D2F-93F1-620B61209F37}">
            <xm:f>NOT(ISERROR(SEARCH($AB$1,L131)))</xm:f>
            <xm:f>$AB$1</xm:f>
            <x14:dxf>
              <fill>
                <patternFill>
                  <bgColor rgb="FFFF0000"/>
                </patternFill>
              </fill>
            </x14:dxf>
          </x14:cfRule>
          <xm:sqref>L131:L230</xm:sqref>
        </x14:conditionalFormatting>
        <x14:conditionalFormatting xmlns:xm="http://schemas.microsoft.com/office/excel/2006/main">
          <x14:cfRule type="containsText" priority="8" operator="containsText" id="{E918BF01-C00D-438C-9483-751761A3F964}">
            <xm:f>NOT(ISERROR(SEARCH($AB$1,N131)))</xm:f>
            <xm:f>$AB$1</xm:f>
            <x14:dxf>
              <fill>
                <patternFill>
                  <bgColor rgb="FFFF0000"/>
                </patternFill>
              </fill>
            </x14:dxf>
          </x14:cfRule>
          <xm:sqref>N131:P230 T131:T230</xm:sqref>
        </x14:conditionalFormatting>
        <x14:conditionalFormatting xmlns:xm="http://schemas.microsoft.com/office/excel/2006/main">
          <x14:cfRule type="containsText" priority="19" operator="containsText" id="{F5E0C4F5-74B7-4D6F-9305-FABA9EE0134A}">
            <xm:f>NOT(ISERROR(SEARCH($AB$1,I131)))</xm:f>
            <xm:f>$AB$1</xm:f>
            <x14:dxf>
              <fill>
                <patternFill>
                  <bgColor rgb="FFFF0000"/>
                </patternFill>
              </fill>
            </x14:dxf>
          </x14:cfRule>
          <xm:sqref>I131:K230 Q131:S230 U131:Y230</xm:sqref>
        </x14:conditionalFormatting>
        <x14:conditionalFormatting xmlns:xm="http://schemas.microsoft.com/office/excel/2006/main">
          <x14:cfRule type="containsText" priority="15" operator="containsText" id="{994622DC-B5AE-4D1D-885C-058E11E9C23A}">
            <xm:f>NOT(ISERROR(SEARCH($AB$1,A131)))</xm:f>
            <xm:f>$AB$1</xm:f>
            <x14:dxf>
              <fill>
                <patternFill>
                  <bgColor rgb="FFFF0000"/>
                </patternFill>
              </fill>
            </x14:dxf>
          </x14:cfRule>
          <xm:sqref>A131:E230</xm:sqref>
        </x14:conditionalFormatting>
        <x14:conditionalFormatting xmlns:xm="http://schemas.microsoft.com/office/excel/2006/main">
          <x14:cfRule type="containsText" priority="4" operator="containsText" id="{7D17DC57-42C6-401F-AD51-9135602B72F4}">
            <xm:f>NOT(ISERROR(SEARCH($AB$1,G131)))</xm:f>
            <xm:f>$AB$1</xm:f>
            <x14:dxf>
              <fill>
                <patternFill>
                  <bgColor rgb="FFFF0000"/>
                </patternFill>
              </fill>
            </x14:dxf>
          </x14:cfRule>
          <xm:sqref>G131:G230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CC"/>
  </sheetPr>
  <dimension ref="A1:BJ231"/>
  <sheetViews>
    <sheetView rightToLeft="1" view="pageBreakPreview" topLeftCell="B1"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הנבל הישראלי</v>
      </c>
      <c r="G1" s="59"/>
      <c r="H1" s="59"/>
      <c r="I1" s="59"/>
      <c r="J1" s="59"/>
      <c r="K1" s="59"/>
      <c r="L1" s="59"/>
      <c r="M1" s="59"/>
      <c r="N1" s="59"/>
      <c r="O1" s="59"/>
      <c r="P1" s="59"/>
      <c r="Q1" s="59"/>
      <c r="R1" s="59"/>
      <c r="S1" s="59"/>
      <c r="T1" s="377" t="s">
        <v>191</v>
      </c>
      <c r="U1" s="23">
        <f ca="1">INDEX('תנאי סף'!$B$31:$B$130,MATCH(F1,'תנאי סף'!$F$31:$F$130,0))</f>
        <v>4</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146" priority="19">
      <formula>$M31=""</formula>
    </cfRule>
  </conditionalFormatting>
  <conditionalFormatting sqref="I31:K230 Q31:S230 U31:Y230">
    <cfRule type="expression" dxfId="145" priority="18" stopIfTrue="1">
      <formula>AND($M31="",I31&lt;&gt;"")</formula>
    </cfRule>
    <cfRule type="expression" dxfId="144" priority="20">
      <formula>I$30&lt;&gt;""</formula>
    </cfRule>
  </conditionalFormatting>
  <conditionalFormatting sqref="A31:E230">
    <cfRule type="expression" dxfId="143" priority="15">
      <formula>$F31=""</formula>
    </cfRule>
  </conditionalFormatting>
  <conditionalFormatting sqref="A31:E230">
    <cfRule type="expression" dxfId="142" priority="14" stopIfTrue="1">
      <formula>AND($F31="",A31&lt;&gt;"")</formula>
    </cfRule>
    <cfRule type="expression" dxfId="141" priority="16">
      <formula>A$30&lt;&gt;""</formula>
    </cfRule>
  </conditionalFormatting>
  <conditionalFormatting sqref="J30:K30">
    <cfRule type="expression" dxfId="140" priority="13">
      <formula>J25&lt;&gt;1</formula>
    </cfRule>
  </conditionalFormatting>
  <conditionalFormatting sqref="N31:P230 T31:T230">
    <cfRule type="expression" dxfId="139" priority="6" stopIfTrue="1">
      <formula>AND($M31="",N31&lt;&gt;"")</formula>
    </cfRule>
    <cfRule type="expression" dxfId="138" priority="7">
      <formula>$M31=""</formula>
    </cfRule>
    <cfRule type="expression" dxfId="137" priority="8">
      <formula>N$30&lt;&gt;""</formula>
    </cfRule>
  </conditionalFormatting>
  <conditionalFormatting sqref="L31:L230">
    <cfRule type="expression" dxfId="136" priority="10">
      <formula>$M31=""</formula>
    </cfRule>
    <cfRule type="expression" dxfId="135" priority="11">
      <formula>L$30&lt;&gt;""</formula>
    </cfRule>
  </conditionalFormatting>
  <conditionalFormatting sqref="G31:G230">
    <cfRule type="expression" dxfId="134" priority="3">
      <formula>$F31=""</formula>
    </cfRule>
  </conditionalFormatting>
  <conditionalFormatting sqref="G31:G230">
    <cfRule type="expression" dxfId="133" priority="2" stopIfTrue="1">
      <formula>AND($F31="",G31&lt;&gt;"")</formula>
    </cfRule>
    <cfRule type="expression" dxfId="132" priority="4">
      <formula>G$30&lt;&gt;""</formula>
    </cfRule>
  </conditionalFormatting>
  <dataValidations count="9">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list" allowBlank="1" showInputMessage="1" showErrorMessage="1" sqref="F30 M30">
      <formula1>$AF$1:$AZ$1</formula1>
    </dataValidation>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EE2A07B-DD9D-4BCB-89A3-6D865A156E9B}">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52BD96BB-3929-489F-BD0B-8DCEC5E98FB8}">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7A6023E7-1BEA-4E85-B512-610F8539D3AA}">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03E15E03-E5DB-441C-B5FE-DF295AD5C0BC}">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950D1598-FA46-43B5-AF4B-74778C1CB7C8}">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E5F34604-F3BD-4777-AA21-73FCCD3EF8B3}">
            <xm:f>NOT(ISERROR(SEARCH($AB$1,H6)))</xm:f>
            <xm:f>$AB$1</xm:f>
            <x14:dxf>
              <fill>
                <patternFill>
                  <bgColor rgb="FFFF0000"/>
                </patternFill>
              </fill>
            </x14:dxf>
          </x14:cfRule>
          <xm:sqref>H6:H10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CC"/>
  </sheetPr>
  <dimension ref="A1:BJ231"/>
  <sheetViews>
    <sheetView rightToLeft="1" view="pageBreakPreview" topLeftCell="B1"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הנושפים כ"ס</v>
      </c>
      <c r="G1" s="59"/>
      <c r="H1" s="59"/>
      <c r="I1" s="59"/>
      <c r="J1" s="59"/>
      <c r="K1" s="59"/>
      <c r="L1" s="59"/>
      <c r="M1" s="59"/>
      <c r="N1" s="59"/>
      <c r="O1" s="59"/>
      <c r="P1" s="59"/>
      <c r="Q1" s="59"/>
      <c r="R1" s="59"/>
      <c r="S1" s="59"/>
      <c r="T1" s="377" t="s">
        <v>191</v>
      </c>
      <c r="U1" s="23">
        <f ca="1">INDEX('תנאי סף'!$B$31:$B$130,MATCH(F1,'תנאי סף'!$F$31:$F$130,0))</f>
        <v>5</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125" priority="19">
      <formula>$M31=""</formula>
    </cfRule>
  </conditionalFormatting>
  <conditionalFormatting sqref="I31:K230 Q31:S230 U31:Y230">
    <cfRule type="expression" dxfId="124" priority="18" stopIfTrue="1">
      <formula>AND($M31="",I31&lt;&gt;"")</formula>
    </cfRule>
    <cfRule type="expression" dxfId="123" priority="20">
      <formula>I$30&lt;&gt;""</formula>
    </cfRule>
  </conditionalFormatting>
  <conditionalFormatting sqref="A31:E230">
    <cfRule type="expression" dxfId="122" priority="15">
      <formula>$F31=""</formula>
    </cfRule>
  </conditionalFormatting>
  <conditionalFormatting sqref="A31:E230">
    <cfRule type="expression" dxfId="121" priority="14" stopIfTrue="1">
      <formula>AND($F31="",A31&lt;&gt;"")</formula>
    </cfRule>
    <cfRule type="expression" dxfId="120" priority="16">
      <formula>A$30&lt;&gt;""</formula>
    </cfRule>
  </conditionalFormatting>
  <conditionalFormatting sqref="J30:K30">
    <cfRule type="expression" dxfId="119" priority="13">
      <formula>J25&lt;&gt;1</formula>
    </cfRule>
  </conditionalFormatting>
  <conditionalFormatting sqref="N31:P230 T31:T230">
    <cfRule type="expression" dxfId="118" priority="6" stopIfTrue="1">
      <formula>AND($M31="",N31&lt;&gt;"")</formula>
    </cfRule>
    <cfRule type="expression" dxfId="117" priority="7">
      <formula>$M31=""</formula>
    </cfRule>
    <cfRule type="expression" dxfId="116" priority="8">
      <formula>N$30&lt;&gt;""</formula>
    </cfRule>
  </conditionalFormatting>
  <conditionalFormatting sqref="L31:L230">
    <cfRule type="expression" dxfId="115" priority="10">
      <formula>$M31=""</formula>
    </cfRule>
    <cfRule type="expression" dxfId="114" priority="11">
      <formula>L$30&lt;&gt;""</formula>
    </cfRule>
  </conditionalFormatting>
  <conditionalFormatting sqref="G31:G230">
    <cfRule type="expression" dxfId="113" priority="3">
      <formula>$F31=""</formula>
    </cfRule>
  </conditionalFormatting>
  <conditionalFormatting sqref="G31:G230">
    <cfRule type="expression" dxfId="112" priority="2" stopIfTrue="1">
      <formula>AND($F31="",G31&lt;&gt;"")</formula>
    </cfRule>
    <cfRule type="expression" dxfId="111" priority="4">
      <formula>G$30&lt;&gt;""</formula>
    </cfRule>
  </conditionalFormatting>
  <dataValidations count="9">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F30 M30">
      <formula1>$AF$1:$AZ$1</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B856E97-9985-4940-91B5-4D0DEC2C377D}">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0B619E44-9275-4514-A678-10BB1AA6CEF1}">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B6B19DBD-BAA9-48F9-AE0B-0B12C5DA6D06}">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1534B2E8-5448-441E-A5CF-619C08DD4474}">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475E2568-29D8-4848-86B1-6A6254B96BC3}">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D7DBEF3A-199C-4C14-8AC9-4A72558F05BD}">
            <xm:f>NOT(ISERROR(SEARCH($AB$1,H6)))</xm:f>
            <xm:f>$AB$1</xm:f>
            <x14:dxf>
              <fill>
                <patternFill>
                  <bgColor rgb="FFFF0000"/>
                </patternFill>
              </fill>
            </x14:dxf>
          </x14:cfRule>
          <xm:sqref>H6:H10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CC"/>
  </sheetPr>
  <dimension ref="A1:BJ231"/>
  <sheetViews>
    <sheetView rightToLeft="1" view="pageBreakPreview" topLeftCell="B1" zoomScale="90" zoomScaleNormal="100" zoomScaleSheetLayoutView="90" workbookViewId="0">
      <selection activeCell="B1" sqref="B1"/>
    </sheetView>
  </sheetViews>
  <sheetFormatPr defaultRowHeight="15" outlineLevelRow="1" x14ac:dyDescent="0.2"/>
  <cols>
    <col min="1" max="1" width="9.140625" style="1" hidden="1" customWidth="1"/>
    <col min="2" max="2" width="10.42578125" style="1" bestFit="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תחרות זמרה ונגינה</v>
      </c>
      <c r="G1" s="59"/>
      <c r="H1" s="59"/>
      <c r="I1" s="59"/>
      <c r="J1" s="59"/>
      <c r="K1" s="59"/>
      <c r="L1" s="59"/>
      <c r="M1" s="59"/>
      <c r="N1" s="59"/>
      <c r="O1" s="59"/>
      <c r="P1" s="59"/>
      <c r="Q1" s="59"/>
      <c r="R1" s="59"/>
      <c r="S1" s="59"/>
      <c r="T1" s="377" t="s">
        <v>191</v>
      </c>
      <c r="U1" s="23">
        <f ca="1">INDEX('תנאי סף'!$B$31:$B$130,MATCH(F1,'תנאי סף'!$F$31:$F$130,0))</f>
        <v>6</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104" priority="19">
      <formula>$M31=""</formula>
    </cfRule>
  </conditionalFormatting>
  <conditionalFormatting sqref="I31:K230 Q31:S230 U31:Y230">
    <cfRule type="expression" dxfId="103" priority="18" stopIfTrue="1">
      <formula>AND($M31="",I31&lt;&gt;"")</formula>
    </cfRule>
    <cfRule type="expression" dxfId="102" priority="20">
      <formula>I$30&lt;&gt;""</formula>
    </cfRule>
  </conditionalFormatting>
  <conditionalFormatting sqref="A31:E230">
    <cfRule type="expression" dxfId="101" priority="15">
      <formula>$F31=""</formula>
    </cfRule>
  </conditionalFormatting>
  <conditionalFormatting sqref="A31:E230">
    <cfRule type="expression" dxfId="100" priority="14" stopIfTrue="1">
      <formula>AND($F31="",A31&lt;&gt;"")</formula>
    </cfRule>
    <cfRule type="expression" dxfId="99" priority="16">
      <formula>A$30&lt;&gt;""</formula>
    </cfRule>
  </conditionalFormatting>
  <conditionalFormatting sqref="J30:K30">
    <cfRule type="expression" dxfId="98" priority="13">
      <formula>J25&lt;&gt;1</formula>
    </cfRule>
  </conditionalFormatting>
  <conditionalFormatting sqref="N31:P230 T31:T230">
    <cfRule type="expression" dxfId="97" priority="6" stopIfTrue="1">
      <formula>AND($M31="",N31&lt;&gt;"")</formula>
    </cfRule>
    <cfRule type="expression" dxfId="96" priority="7">
      <formula>$M31=""</formula>
    </cfRule>
    <cfRule type="expression" dxfId="95" priority="8">
      <formula>N$30&lt;&gt;""</formula>
    </cfRule>
  </conditionalFormatting>
  <conditionalFormatting sqref="L31:L230">
    <cfRule type="expression" dxfId="94" priority="10">
      <formula>$M31=""</formula>
    </cfRule>
    <cfRule type="expression" dxfId="93" priority="11">
      <formula>L$30&lt;&gt;""</formula>
    </cfRule>
  </conditionalFormatting>
  <conditionalFormatting sqref="G31:G230">
    <cfRule type="expression" dxfId="92" priority="3">
      <formula>$F31=""</formula>
    </cfRule>
  </conditionalFormatting>
  <conditionalFormatting sqref="G31:G230">
    <cfRule type="expression" dxfId="91" priority="2" stopIfTrue="1">
      <formula>AND($F31="",G31&lt;&gt;"")</formula>
    </cfRule>
    <cfRule type="expression" dxfId="90" priority="4">
      <formula>G$30&lt;&gt;""</formula>
    </cfRule>
  </conditionalFormatting>
  <dataValidations count="9">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list" allowBlank="1" showInputMessage="1" showErrorMessage="1" sqref="F30 M30">
      <formula1>$AF$1:$AZ$1</formula1>
    </dataValidation>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7179106-4316-4FF5-8D62-2641D1C5BDE6}">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1B5A9E81-457F-49D1-936D-96D5AB399C2D}">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F38F10A8-EB64-4310-8A75-2717F6A71684}">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3F591F2B-D78E-4BD5-838F-95F8E80679DD}">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9882BEE4-ADC5-47A7-A7EF-888A4A03B910}">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5C93A641-9C7A-4528-BF1D-E18C8010222D}">
            <xm:f>NOT(ISERROR(SEARCH($AB$1,H6)))</xm:f>
            <xm:f>$AB$1</xm:f>
            <x14:dxf>
              <fill>
                <patternFill>
                  <bgColor rgb="FFFF0000"/>
                </patternFill>
              </fill>
            </x14:dxf>
          </x14:cfRule>
          <xm:sqref>H6:H10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__2">
    <tabColor theme="2" tint="-0.499984740745262"/>
  </sheetPr>
  <dimension ref="A1:H304"/>
  <sheetViews>
    <sheetView rightToLeft="1" view="pageBreakPreview" topLeftCell="B1" zoomScale="90" zoomScaleNormal="100" zoomScaleSheetLayoutView="90" workbookViewId="0">
      <selection activeCell="E90" sqref="E90"/>
    </sheetView>
  </sheetViews>
  <sheetFormatPr defaultRowHeight="15" x14ac:dyDescent="0.2"/>
  <cols>
    <col min="1" max="1" width="2.42578125" style="1" hidden="1" customWidth="1"/>
    <col min="2" max="2" width="26.140625" style="1" customWidth="1"/>
    <col min="3" max="3" width="21.42578125" style="1" customWidth="1"/>
    <col min="4" max="4" width="18.5703125" style="1" customWidth="1"/>
    <col min="5" max="5" width="18.28515625" style="1" bestFit="1" customWidth="1"/>
    <col min="6" max="6" width="11.85546875" style="1" bestFit="1" customWidth="1"/>
    <col min="7" max="7" width="16.85546875" style="1" customWidth="1"/>
    <col min="8" max="8" width="10.85546875" style="309" customWidth="1"/>
    <col min="9" max="9" width="9.140625" style="1"/>
    <col min="10" max="10" width="32.85546875" style="1" customWidth="1"/>
    <col min="11" max="16384" width="9.140625" style="1"/>
  </cols>
  <sheetData>
    <row r="1" spans="2:8" ht="15.75" thickBot="1" x14ac:dyDescent="0.25"/>
    <row r="2" spans="2:8" ht="28.5" customHeight="1" thickBot="1" x14ac:dyDescent="0.25">
      <c r="B2" s="442" t="s">
        <v>326</v>
      </c>
      <c r="C2" s="443"/>
      <c r="D2" s="443"/>
      <c r="E2" s="443"/>
      <c r="F2" s="443"/>
      <c r="G2" s="443"/>
      <c r="H2" s="444"/>
    </row>
    <row r="3" spans="2:8" ht="15.75" thickBot="1" x14ac:dyDescent="0.25"/>
    <row r="4" spans="2:8" ht="18" x14ac:dyDescent="0.2">
      <c r="B4" s="22" t="s">
        <v>5</v>
      </c>
      <c r="C4" s="310">
        <v>2018</v>
      </c>
    </row>
    <row r="5" spans="2:8" ht="18.75" thickBot="1" x14ac:dyDescent="0.25">
      <c r="B5" s="30" t="s">
        <v>31</v>
      </c>
      <c r="C5" s="311">
        <v>279168</v>
      </c>
    </row>
    <row r="6" spans="2:8" ht="36" customHeight="1" thickBot="1" x14ac:dyDescent="0.25"/>
    <row r="7" spans="2:8" ht="15.75" hidden="1" thickBot="1" x14ac:dyDescent="0.25"/>
    <row r="8" spans="2:8" ht="15.75" hidden="1" thickBot="1" x14ac:dyDescent="0.25"/>
    <row r="9" spans="2:8" ht="18.75" thickBot="1" x14ac:dyDescent="0.25">
      <c r="B9" s="433" t="s">
        <v>228</v>
      </c>
      <c r="C9" s="434"/>
      <c r="D9" s="435"/>
    </row>
    <row r="10" spans="2:8" ht="16.5" thickBot="1" x14ac:dyDescent="0.25">
      <c r="B10" s="333" t="s">
        <v>229</v>
      </c>
      <c r="C10" s="333" t="s">
        <v>230</v>
      </c>
      <c r="D10" s="334" t="s">
        <v>231</v>
      </c>
    </row>
    <row r="11" spans="2:8" ht="15.75" thickBot="1" x14ac:dyDescent="0.25">
      <c r="B11" s="322" t="s">
        <v>325</v>
      </c>
      <c r="C11" s="335">
        <f>DATE($C$4,1,1)</f>
        <v>43101</v>
      </c>
      <c r="D11" s="336">
        <f>DATE($C$4,12,31)</f>
        <v>43465</v>
      </c>
    </row>
    <row r="12" spans="2:8" hidden="1" x14ac:dyDescent="0.2"/>
    <row r="13" spans="2:8" hidden="1" x14ac:dyDescent="0.2"/>
    <row r="14" spans="2:8" hidden="1" x14ac:dyDescent="0.2"/>
    <row r="15" spans="2:8" ht="15.75" thickBot="1" x14ac:dyDescent="0.25"/>
    <row r="16" spans="2:8" ht="15.75" hidden="1" thickBot="1" x14ac:dyDescent="0.25"/>
    <row r="17" spans="2:8" ht="15.75" hidden="1" thickBot="1" x14ac:dyDescent="0.25"/>
    <row r="18" spans="2:8" ht="15.75" hidden="1" thickBot="1" x14ac:dyDescent="0.25"/>
    <row r="19" spans="2:8" ht="15.75" hidden="1" thickBot="1" x14ac:dyDescent="0.25"/>
    <row r="20" spans="2:8" ht="15.75" hidden="1" thickBot="1" x14ac:dyDescent="0.25"/>
    <row r="21" spans="2:8" ht="15.75" hidden="1" thickBot="1" x14ac:dyDescent="0.25"/>
    <row r="22" spans="2:8" ht="15.75" hidden="1" thickBot="1" x14ac:dyDescent="0.25"/>
    <row r="23" spans="2:8" ht="15.75" hidden="1" thickBot="1" x14ac:dyDescent="0.25"/>
    <row r="24" spans="2:8" ht="18.75" thickBot="1" x14ac:dyDescent="0.25">
      <c r="B24" s="389" t="s">
        <v>268</v>
      </c>
      <c r="C24" s="390"/>
      <c r="D24" s="390"/>
      <c r="E24" s="390"/>
      <c r="F24" s="390"/>
      <c r="G24" s="391"/>
    </row>
    <row r="25" spans="2:8" ht="32.25" thickBot="1" x14ac:dyDescent="0.25">
      <c r="B25" s="283" t="s">
        <v>217</v>
      </c>
      <c r="C25" s="284" t="s">
        <v>271</v>
      </c>
      <c r="D25" s="284" t="s">
        <v>270</v>
      </c>
      <c r="E25" s="284" t="s">
        <v>274</v>
      </c>
      <c r="F25" s="284" t="s">
        <v>275</v>
      </c>
      <c r="G25" s="361" t="s">
        <v>276</v>
      </c>
    </row>
    <row r="26" spans="2:8" x14ac:dyDescent="0.2">
      <c r="B26" s="285" t="s">
        <v>269</v>
      </c>
      <c r="C26" s="393">
        <v>8</v>
      </c>
      <c r="D26" s="393">
        <v>6</v>
      </c>
      <c r="E26" s="393">
        <v>5</v>
      </c>
      <c r="F26" s="393">
        <v>40000</v>
      </c>
      <c r="G26" s="394">
        <v>90000</v>
      </c>
    </row>
    <row r="27" spans="2:8" ht="15.75" thickBot="1" x14ac:dyDescent="0.25">
      <c r="B27" s="289" t="s">
        <v>273</v>
      </c>
      <c r="C27" s="290">
        <v>15</v>
      </c>
      <c r="D27" s="290">
        <v>12</v>
      </c>
      <c r="E27" s="290">
        <v>5</v>
      </c>
      <c r="F27" s="290">
        <v>40000</v>
      </c>
      <c r="G27" s="392">
        <v>90000</v>
      </c>
    </row>
    <row r="28" spans="2:8" ht="15.75" thickBot="1" x14ac:dyDescent="0.25">
      <c r="H28" s="1"/>
    </row>
    <row r="29" spans="2:8" ht="32.25" thickBot="1" x14ac:dyDescent="0.25">
      <c r="E29" s="395" t="s">
        <v>294</v>
      </c>
      <c r="F29" s="396">
        <v>0.6</v>
      </c>
    </row>
    <row r="30" spans="2:8" ht="18.75" thickBot="1" x14ac:dyDescent="0.25">
      <c r="B30" s="460" t="s">
        <v>28</v>
      </c>
      <c r="C30" s="461"/>
    </row>
    <row r="31" spans="2:8" ht="32.25" thickBot="1" x14ac:dyDescent="0.25">
      <c r="B31" s="312" t="s">
        <v>17</v>
      </c>
      <c r="C31" s="313" t="s">
        <v>4</v>
      </c>
      <c r="D31" s="314" t="s">
        <v>227</v>
      </c>
    </row>
    <row r="32" spans="2:8" x14ac:dyDescent="0.2">
      <c r="B32" s="315" t="s">
        <v>296</v>
      </c>
      <c r="C32" s="316">
        <v>0.25</v>
      </c>
      <c r="D32" s="317">
        <v>1</v>
      </c>
    </row>
    <row r="33" spans="2:4" x14ac:dyDescent="0.2">
      <c r="B33" s="318" t="s">
        <v>297</v>
      </c>
      <c r="C33" s="321">
        <v>0.25</v>
      </c>
      <c r="D33" s="320">
        <v>1</v>
      </c>
    </row>
    <row r="34" spans="2:4" x14ac:dyDescent="0.2">
      <c r="B34" s="318" t="s">
        <v>298</v>
      </c>
      <c r="C34" s="321">
        <v>0.25</v>
      </c>
      <c r="D34" s="320">
        <v>1</v>
      </c>
    </row>
    <row r="35" spans="2:4" ht="15.75" thickBot="1" x14ac:dyDescent="0.25">
      <c r="B35" s="318" t="s">
        <v>197</v>
      </c>
      <c r="C35" s="321">
        <v>0.25</v>
      </c>
      <c r="D35" s="432">
        <v>1</v>
      </c>
    </row>
    <row r="36" spans="2:4" ht="15.75" hidden="1" thickBot="1" x14ac:dyDescent="0.25">
      <c r="B36" s="318"/>
      <c r="C36" s="321"/>
      <c r="D36" s="431"/>
    </row>
    <row r="37" spans="2:4" ht="15.75" hidden="1" thickBot="1" x14ac:dyDescent="0.25">
      <c r="B37" s="318"/>
      <c r="C37" s="319"/>
      <c r="D37" s="320"/>
    </row>
    <row r="38" spans="2:4" ht="15.75" hidden="1" thickBot="1" x14ac:dyDescent="0.25">
      <c r="B38" s="318"/>
      <c r="C38" s="319"/>
      <c r="D38" s="320"/>
    </row>
    <row r="39" spans="2:4" ht="15.75" hidden="1" thickBot="1" x14ac:dyDescent="0.25">
      <c r="B39" s="318"/>
      <c r="C39" s="319"/>
      <c r="D39" s="320"/>
    </row>
    <row r="40" spans="2:4" ht="15.75" hidden="1" thickBot="1" x14ac:dyDescent="0.25">
      <c r="B40" s="322"/>
      <c r="C40" s="323"/>
      <c r="D40" s="320"/>
    </row>
    <row r="41" spans="2:4" ht="15.75" hidden="1" thickBot="1" x14ac:dyDescent="0.25"/>
    <row r="42" spans="2:4" ht="15.75" hidden="1" thickBot="1" x14ac:dyDescent="0.25"/>
    <row r="43" spans="2:4" ht="15.75" hidden="1" thickBot="1" x14ac:dyDescent="0.25"/>
    <row r="44" spans="2:4" ht="15.75" hidden="1" thickBot="1" x14ac:dyDescent="0.25"/>
    <row r="45" spans="2:4" ht="15.75" hidden="1" thickBot="1" x14ac:dyDescent="0.25"/>
    <row r="46" spans="2:4" ht="15.75" hidden="1" thickBot="1" x14ac:dyDescent="0.25"/>
    <row r="47" spans="2:4" ht="15.75" hidden="1" thickBot="1" x14ac:dyDescent="0.25"/>
    <row r="48" spans="2:4" ht="15.75" hidden="1" thickBot="1" x14ac:dyDescent="0.25"/>
    <row r="49" spans="2:3" ht="15.75" hidden="1" thickBot="1" x14ac:dyDescent="0.25"/>
    <row r="50" spans="2:3" ht="15.75" hidden="1" thickBot="1" x14ac:dyDescent="0.25"/>
    <row r="51" spans="2:3" ht="15.75" hidden="1" thickBot="1" x14ac:dyDescent="0.25"/>
    <row r="52" spans="2:3" ht="15.75" hidden="1" thickBot="1" x14ac:dyDescent="0.25"/>
    <row r="53" spans="2:3" ht="15.75" hidden="1" thickBot="1" x14ac:dyDescent="0.25"/>
    <row r="54" spans="2:3" ht="15.75" hidden="1" thickBot="1" x14ac:dyDescent="0.25"/>
    <row r="55" spans="2:3" ht="15.75" hidden="1" thickBot="1" x14ac:dyDescent="0.25"/>
    <row r="56" spans="2:3" ht="15.75" hidden="1" thickBot="1" x14ac:dyDescent="0.25"/>
    <row r="57" spans="2:3" ht="15.75" hidden="1" thickBot="1" x14ac:dyDescent="0.25"/>
    <row r="58" spans="2:3" ht="16.5" thickBot="1" x14ac:dyDescent="0.25">
      <c r="B58" s="324" t="s">
        <v>8</v>
      </c>
      <c r="C58" s="325">
        <f>SUM(C32:C57)</f>
        <v>1</v>
      </c>
    </row>
    <row r="59" spans="2:3" ht="15.75" thickBot="1" x14ac:dyDescent="0.25"/>
    <row r="60" spans="2:3" ht="57" customHeight="1" thickBot="1" x14ac:dyDescent="0.25">
      <c r="B60" s="460" t="str">
        <f>"פרמטרים לחישוב ניקוד משתנה "&amp;$B$32</f>
        <v>פרמטרים לחישוב ניקוד משתנה מספר המתחרים</v>
      </c>
      <c r="C60" s="461"/>
    </row>
    <row r="61" spans="2:3" ht="16.5" thickBot="1" x14ac:dyDescent="0.25">
      <c r="B61" s="326" t="s">
        <v>17</v>
      </c>
      <c r="C61" s="327" t="s">
        <v>2</v>
      </c>
    </row>
    <row r="62" spans="2:3" ht="30.75" thickBot="1" x14ac:dyDescent="0.25">
      <c r="B62" s="403" t="s">
        <v>299</v>
      </c>
      <c r="C62" s="404">
        <v>1</v>
      </c>
    </row>
    <row r="63" spans="2:3" hidden="1" x14ac:dyDescent="0.2"/>
    <row r="64" spans="2:3"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spans="2:3" hidden="1" x14ac:dyDescent="0.2"/>
    <row r="82" spans="2:3" hidden="1" x14ac:dyDescent="0.2"/>
    <row r="83" spans="2:3" hidden="1" x14ac:dyDescent="0.2"/>
    <row r="84" spans="2:3" hidden="1" x14ac:dyDescent="0.2"/>
    <row r="85" spans="2:3" hidden="1" x14ac:dyDescent="0.2"/>
    <row r="86" spans="2:3" hidden="1" x14ac:dyDescent="0.2"/>
    <row r="87" spans="2:3" hidden="1" x14ac:dyDescent="0.2"/>
    <row r="88" spans="2:3" hidden="1" x14ac:dyDescent="0.2"/>
    <row r="89" spans="2:3" ht="15.75" thickBot="1" x14ac:dyDescent="0.25"/>
    <row r="90" spans="2:3" ht="45" customHeight="1" thickBot="1" x14ac:dyDescent="0.25">
      <c r="B90" s="460" t="str">
        <f>"פרמטרים לחישוב ניקוד משתנה "&amp;$B$33</f>
        <v>פרמטרים לחישוב ניקוד משתנה מספר השופטים</v>
      </c>
      <c r="C90" s="461"/>
    </row>
    <row r="91" spans="2:3" ht="16.5" customHeight="1" thickBot="1" x14ac:dyDescent="0.25">
      <c r="B91" s="326" t="s">
        <v>17</v>
      </c>
      <c r="C91" s="327" t="s">
        <v>2</v>
      </c>
    </row>
    <row r="92" spans="2:3" ht="30.75" thickBot="1" x14ac:dyDescent="0.25">
      <c r="B92" s="403" t="s">
        <v>300</v>
      </c>
      <c r="C92" s="404">
        <v>1</v>
      </c>
    </row>
    <row r="93" spans="2:3" ht="15.75" thickBot="1" x14ac:dyDescent="0.25"/>
    <row r="94" spans="2:3" ht="15.75" hidden="1" thickBot="1" x14ac:dyDescent="0.25"/>
    <row r="95" spans="2:3" ht="15.75" hidden="1" thickBot="1" x14ac:dyDescent="0.25"/>
    <row r="96" spans="2:3" ht="15.75" hidden="1" thickBot="1" x14ac:dyDescent="0.25"/>
    <row r="97" ht="15.75" hidden="1" thickBot="1" x14ac:dyDescent="0.25"/>
    <row r="98" ht="15.75" hidden="1" thickBot="1" x14ac:dyDescent="0.25"/>
    <row r="99" ht="15.75" hidden="1" thickBot="1" x14ac:dyDescent="0.25"/>
    <row r="100" ht="18.75" hidden="1" customHeight="1" x14ac:dyDescent="0.2"/>
    <row r="101" ht="15.75" hidden="1" thickBot="1" x14ac:dyDescent="0.25"/>
    <row r="102" ht="15.75" hidden="1" thickBot="1" x14ac:dyDescent="0.25"/>
    <row r="103" ht="15.75" hidden="1" thickBot="1" x14ac:dyDescent="0.25"/>
    <row r="104" ht="15.75" hidden="1" thickBot="1" x14ac:dyDescent="0.25"/>
    <row r="105" ht="15.75" hidden="1" thickBot="1" x14ac:dyDescent="0.25"/>
    <row r="106" ht="15.75" hidden="1" thickBot="1" x14ac:dyDescent="0.25"/>
    <row r="107" ht="15.75" hidden="1" thickBot="1" x14ac:dyDescent="0.25"/>
    <row r="108" ht="15.75" hidden="1" thickBot="1" x14ac:dyDescent="0.25"/>
    <row r="109" ht="15.75" hidden="1" thickBot="1" x14ac:dyDescent="0.25"/>
    <row r="110" ht="15.75" hidden="1" thickBot="1" x14ac:dyDescent="0.25"/>
    <row r="111" ht="15.75" hidden="1" thickBot="1" x14ac:dyDescent="0.25"/>
    <row r="112" ht="15.75" hidden="1" thickBot="1" x14ac:dyDescent="0.25"/>
    <row r="113" spans="2:3" ht="15.75" hidden="1" thickBot="1" x14ac:dyDescent="0.25"/>
    <row r="114" spans="2:3" ht="15.75" hidden="1" thickBot="1" x14ac:dyDescent="0.25"/>
    <row r="115" spans="2:3" ht="15.75" hidden="1" thickBot="1" x14ac:dyDescent="0.25"/>
    <row r="116" spans="2:3" ht="15.75" hidden="1" thickBot="1" x14ac:dyDescent="0.25"/>
    <row r="117" spans="2:3" ht="15.75" hidden="1" thickBot="1" x14ac:dyDescent="0.25"/>
    <row r="118" spans="2:3" ht="15.75" hidden="1" thickBot="1" x14ac:dyDescent="0.25"/>
    <row r="119" spans="2:3" ht="15.75" hidden="1" thickBot="1" x14ac:dyDescent="0.25"/>
    <row r="120" spans="2:3" ht="42.75" customHeight="1" thickBot="1" x14ac:dyDescent="0.25">
      <c r="B120" s="389" t="str">
        <f>"פרמטרים לחישוב ניקוד משתנה "&amp;$B$34</f>
        <v>פרמטרים לחישוב ניקוד משתנה מיקום גיאוגרפי</v>
      </c>
      <c r="C120" s="391"/>
    </row>
    <row r="121" spans="2:3" ht="16.5" thickBot="1" x14ac:dyDescent="0.25">
      <c r="B121" s="326" t="s">
        <v>17</v>
      </c>
      <c r="C121" s="327" t="s">
        <v>2</v>
      </c>
    </row>
    <row r="122" spans="2:3" ht="30" x14ac:dyDescent="0.2">
      <c r="B122" s="285" t="s">
        <v>301</v>
      </c>
      <c r="C122" s="328">
        <v>0</v>
      </c>
    </row>
    <row r="123" spans="2:3" ht="45" x14ac:dyDescent="0.2">
      <c r="B123" s="286" t="s">
        <v>302</v>
      </c>
      <c r="C123" s="329">
        <v>1</v>
      </c>
    </row>
    <row r="124" spans="2:3" ht="30" x14ac:dyDescent="0.2">
      <c r="B124" s="286" t="s">
        <v>303</v>
      </c>
      <c r="C124" s="329">
        <v>1.5</v>
      </c>
    </row>
    <row r="125" spans="2:3" ht="30.75" thickBot="1" x14ac:dyDescent="0.25">
      <c r="B125" s="401" t="s">
        <v>304</v>
      </c>
      <c r="C125" s="402">
        <v>3</v>
      </c>
    </row>
    <row r="126" spans="2:3" ht="30.75" thickBot="1" x14ac:dyDescent="0.25">
      <c r="B126" s="403" t="s">
        <v>305</v>
      </c>
      <c r="C126" s="404">
        <v>3</v>
      </c>
    </row>
    <row r="127" spans="2:3" ht="15.75" thickBot="1" x14ac:dyDescent="0.25"/>
    <row r="128" spans="2:3" ht="15.75" hidden="1" thickBot="1" x14ac:dyDescent="0.25"/>
    <row r="129" ht="15.75" hidden="1" thickBot="1" x14ac:dyDescent="0.25"/>
    <row r="130" ht="15.75" hidden="1" thickBot="1" x14ac:dyDescent="0.25"/>
    <row r="131" ht="15.75" hidden="1" thickBot="1" x14ac:dyDescent="0.25"/>
    <row r="132" ht="15.75" hidden="1" thickBot="1" x14ac:dyDescent="0.25"/>
    <row r="133" ht="15.75" hidden="1" thickBot="1" x14ac:dyDescent="0.25"/>
    <row r="134" ht="15.75" hidden="1" thickBot="1" x14ac:dyDescent="0.25"/>
    <row r="135" ht="15.75" hidden="1" thickBot="1" x14ac:dyDescent="0.25"/>
    <row r="136" ht="15.75" hidden="1" thickBot="1" x14ac:dyDescent="0.25"/>
    <row r="137" ht="15.75" hidden="1" thickBot="1" x14ac:dyDescent="0.25"/>
    <row r="138" ht="15.75" hidden="1" thickBot="1" x14ac:dyDescent="0.25"/>
    <row r="139" ht="15.75" hidden="1" thickBot="1" x14ac:dyDescent="0.25"/>
    <row r="140" ht="15.75" hidden="1" thickBot="1" x14ac:dyDescent="0.25"/>
    <row r="141" ht="15.75" hidden="1" thickBot="1" x14ac:dyDescent="0.25"/>
    <row r="142" ht="15.75" hidden="1" thickBot="1" x14ac:dyDescent="0.25"/>
    <row r="143" ht="15.75" hidden="1" thickBot="1" x14ac:dyDescent="0.25"/>
    <row r="144" ht="15.75" hidden="1" thickBot="1" x14ac:dyDescent="0.25"/>
    <row r="145" spans="2:3" ht="15.75" hidden="1" thickBot="1" x14ac:dyDescent="0.25"/>
    <row r="146" spans="2:3" ht="15.75" hidden="1" thickBot="1" x14ac:dyDescent="0.25"/>
    <row r="147" spans="2:3" ht="15.75" hidden="1" thickBot="1" x14ac:dyDescent="0.25"/>
    <row r="148" spans="2:3" ht="15.75" hidden="1" thickBot="1" x14ac:dyDescent="0.25"/>
    <row r="149" spans="2:3" ht="15.75" hidden="1" thickBot="1" x14ac:dyDescent="0.25"/>
    <row r="150" spans="2:3" ht="35.25" customHeight="1" thickBot="1" x14ac:dyDescent="0.25">
      <c r="B150" s="460" t="str">
        <f>"פרמטרים לחישוב ניקוד משתנה "&amp;$B$35</f>
        <v>פרמטרים לחישוב ניקוד משתנה תקציב</v>
      </c>
      <c r="C150" s="461"/>
    </row>
    <row r="151" spans="2:3" ht="16.5" thickBot="1" x14ac:dyDescent="0.25">
      <c r="B151" s="326" t="s">
        <v>17</v>
      </c>
      <c r="C151" s="327" t="s">
        <v>2</v>
      </c>
    </row>
    <row r="152" spans="2:3" ht="30.75" thickBot="1" x14ac:dyDescent="0.25">
      <c r="B152" s="403" t="s">
        <v>306</v>
      </c>
      <c r="C152" s="404">
        <v>1</v>
      </c>
    </row>
    <row r="153" spans="2:3" hidden="1" x14ac:dyDescent="0.2"/>
    <row r="154" spans="2:3" hidden="1" x14ac:dyDescent="0.2"/>
    <row r="155" spans="2:3" hidden="1" x14ac:dyDescent="0.2"/>
    <row r="156" spans="2:3" hidden="1" x14ac:dyDescent="0.2"/>
    <row r="157" spans="2:3" hidden="1" x14ac:dyDescent="0.2"/>
    <row r="158" spans="2:3" hidden="1" x14ac:dyDescent="0.2"/>
    <row r="159" spans="2:3" hidden="1" x14ac:dyDescent="0.2"/>
    <row r="160" spans="2:3"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spans="2:3" hidden="1" x14ac:dyDescent="0.2"/>
    <row r="178" spans="2:3" hidden="1" x14ac:dyDescent="0.2"/>
    <row r="180" spans="2:3" ht="48.75" hidden="1" customHeight="1" x14ac:dyDescent="0.2">
      <c r="B180" s="464" t="str">
        <f>"פרמטרים לחישוב ניקוד משתנה "&amp;$B$37</f>
        <v xml:space="preserve">פרמטרים לחישוב ניקוד משתנה </v>
      </c>
      <c r="C180" s="465"/>
    </row>
    <row r="181" spans="2:3" hidden="1" x14ac:dyDescent="0.2"/>
    <row r="182" spans="2:3" hidden="1" x14ac:dyDescent="0.2"/>
    <row r="183" spans="2:3" hidden="1" x14ac:dyDescent="0.2"/>
    <row r="184" spans="2:3" hidden="1" x14ac:dyDescent="0.2"/>
    <row r="185" spans="2:3" hidden="1" x14ac:dyDescent="0.2"/>
    <row r="186" spans="2:3" hidden="1" x14ac:dyDescent="0.2"/>
    <row r="187" spans="2:3" hidden="1" x14ac:dyDescent="0.2"/>
    <row r="188" spans="2:3" hidden="1" x14ac:dyDescent="0.2"/>
    <row r="189" spans="2:3" hidden="1" x14ac:dyDescent="0.2"/>
    <row r="190" spans="2:3" hidden="1" x14ac:dyDescent="0.2"/>
    <row r="191" spans="2:3" hidden="1" x14ac:dyDescent="0.2"/>
    <row r="192" spans="2:3"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spans="2:3" hidden="1" x14ac:dyDescent="0.2"/>
    <row r="210" spans="2:3" ht="54.75" hidden="1" customHeight="1" x14ac:dyDescent="0.2">
      <c r="B210" s="464" t="str">
        <f>"פרמטרים לחישוב ניקוד משתנה "&amp;$B$37</f>
        <v xml:space="preserve">פרמטרים לחישוב ניקוד משתנה </v>
      </c>
      <c r="C210" s="465"/>
    </row>
    <row r="211" spans="2:3" hidden="1" x14ac:dyDescent="0.2"/>
    <row r="212" spans="2:3" hidden="1" x14ac:dyDescent="0.2"/>
    <row r="213" spans="2:3" hidden="1" x14ac:dyDescent="0.2"/>
    <row r="214" spans="2:3" hidden="1" x14ac:dyDescent="0.2"/>
    <row r="215" spans="2:3" hidden="1" x14ac:dyDescent="0.2"/>
    <row r="216" spans="2:3" hidden="1" x14ac:dyDescent="0.2"/>
    <row r="217" spans="2:3" hidden="1" x14ac:dyDescent="0.2"/>
    <row r="218" spans="2:3" hidden="1" x14ac:dyDescent="0.2"/>
    <row r="219" spans="2:3" hidden="1" x14ac:dyDescent="0.2"/>
    <row r="220" spans="2:3" hidden="1" x14ac:dyDescent="0.2"/>
    <row r="221" spans="2:3" hidden="1" x14ac:dyDescent="0.2"/>
    <row r="222" spans="2:3" hidden="1" x14ac:dyDescent="0.2"/>
    <row r="223" spans="2:3" hidden="1" x14ac:dyDescent="0.2"/>
    <row r="224" spans="2:3" hidden="1" x14ac:dyDescent="0.2"/>
    <row r="225" spans="2:3" hidden="1" x14ac:dyDescent="0.2"/>
    <row r="226" spans="2:3" hidden="1" x14ac:dyDescent="0.2"/>
    <row r="227" spans="2:3" hidden="1" x14ac:dyDescent="0.2"/>
    <row r="228" spans="2:3" hidden="1" x14ac:dyDescent="0.2"/>
    <row r="229" spans="2:3" hidden="1" x14ac:dyDescent="0.2"/>
    <row r="230" spans="2:3" hidden="1" x14ac:dyDescent="0.2"/>
    <row r="231" spans="2:3" hidden="1" x14ac:dyDescent="0.2"/>
    <row r="232" spans="2:3" hidden="1" x14ac:dyDescent="0.2"/>
    <row r="233" spans="2:3" hidden="1" x14ac:dyDescent="0.2"/>
    <row r="234" spans="2:3" hidden="1" x14ac:dyDescent="0.2"/>
    <row r="235" spans="2:3" hidden="1" x14ac:dyDescent="0.2"/>
    <row r="236" spans="2:3" hidden="1" x14ac:dyDescent="0.2"/>
    <row r="237" spans="2:3" hidden="1" x14ac:dyDescent="0.2"/>
    <row r="238" spans="2:3" hidden="1" x14ac:dyDescent="0.2"/>
    <row r="239" spans="2:3" hidden="1" x14ac:dyDescent="0.2"/>
    <row r="240" spans="2:3" ht="48" hidden="1" customHeight="1" x14ac:dyDescent="0.2">
      <c r="B240" s="464" t="str">
        <f>"פרמטרים לחישוב ניקוד משתנה "&amp;$B$37</f>
        <v xml:space="preserve">פרמטרים לחישוב ניקוד משתנה </v>
      </c>
      <c r="C240" s="465"/>
    </row>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spans="2:3" hidden="1" x14ac:dyDescent="0.2"/>
    <row r="258" spans="2:3" hidden="1" x14ac:dyDescent="0.2"/>
    <row r="259" spans="2:3" hidden="1" x14ac:dyDescent="0.2"/>
    <row r="260" spans="2:3" hidden="1" x14ac:dyDescent="0.2"/>
    <row r="261" spans="2:3" hidden="1" x14ac:dyDescent="0.2"/>
    <row r="262" spans="2:3" hidden="1" x14ac:dyDescent="0.2"/>
    <row r="263" spans="2:3" hidden="1" x14ac:dyDescent="0.2"/>
    <row r="264" spans="2:3" hidden="1" x14ac:dyDescent="0.2"/>
    <row r="265" spans="2:3" hidden="1" x14ac:dyDescent="0.2"/>
    <row r="266" spans="2:3" hidden="1" x14ac:dyDescent="0.2"/>
    <row r="267" spans="2:3" hidden="1" x14ac:dyDescent="0.2"/>
    <row r="268" spans="2:3" hidden="1" x14ac:dyDescent="0.2"/>
    <row r="269" spans="2:3" hidden="1" x14ac:dyDescent="0.2"/>
    <row r="270" spans="2:3" ht="55.5" hidden="1" customHeight="1" x14ac:dyDescent="0.2">
      <c r="B270" s="464" t="str">
        <f>"פרמטרים לחישוב ניקוד משתנה "&amp;$B$37</f>
        <v xml:space="preserve">פרמטרים לחישוב ניקוד משתנה </v>
      </c>
      <c r="C270" s="465"/>
    </row>
    <row r="271" spans="2:3" ht="18.75" hidden="1" customHeight="1" x14ac:dyDescent="0.2"/>
    <row r="272" spans="2:3"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2:3" hidden="1" x14ac:dyDescent="0.2"/>
    <row r="290" spans="2:3" hidden="1" x14ac:dyDescent="0.2"/>
    <row r="291" spans="2:3" hidden="1" x14ac:dyDescent="0.2"/>
    <row r="292" spans="2:3" hidden="1" x14ac:dyDescent="0.2"/>
    <row r="293" spans="2:3" hidden="1" x14ac:dyDescent="0.2"/>
    <row r="294" spans="2:3" hidden="1" x14ac:dyDescent="0.2"/>
    <row r="295" spans="2:3" hidden="1" x14ac:dyDescent="0.2"/>
    <row r="296" spans="2:3" hidden="1" x14ac:dyDescent="0.2"/>
    <row r="297" spans="2:3" hidden="1" x14ac:dyDescent="0.2"/>
    <row r="298" spans="2:3" hidden="1" x14ac:dyDescent="0.2"/>
    <row r="299" spans="2:3" hidden="1" x14ac:dyDescent="0.2"/>
    <row r="300" spans="2:3" ht="42.75" hidden="1" customHeight="1" thickBot="1" x14ac:dyDescent="0.25">
      <c r="B300" s="462" t="str">
        <f>"פרמטרים לחישוב ניקוד משתנה "&amp;$B$40</f>
        <v xml:space="preserve">פרמטרים לחישוב ניקוד משתנה </v>
      </c>
      <c r="C300" s="463"/>
    </row>
    <row r="301" spans="2:3" ht="19.5" hidden="1" customHeight="1" x14ac:dyDescent="0.2"/>
    <row r="302" spans="2:3" hidden="1" x14ac:dyDescent="0.2"/>
    <row r="303" spans="2:3" hidden="1" x14ac:dyDescent="0.2"/>
    <row r="304" spans="2:3" hidden="1" x14ac:dyDescent="0.2"/>
  </sheetData>
  <sheetProtection password="CC01" sheet="1" objects="1" scenarios="1" formatColumns="0" formatRows="0"/>
  <mergeCells count="11">
    <mergeCell ref="B300:C300"/>
    <mergeCell ref="B150:C150"/>
    <mergeCell ref="B210:C210"/>
    <mergeCell ref="B180:C180"/>
    <mergeCell ref="B240:C240"/>
    <mergeCell ref="B270:C270"/>
    <mergeCell ref="B2:H2"/>
    <mergeCell ref="B60:C60"/>
    <mergeCell ref="B90:C90"/>
    <mergeCell ref="B30:C30"/>
    <mergeCell ref="B9:D9"/>
  </mergeCells>
  <conditionalFormatting sqref="C4:C5">
    <cfRule type="containsBlanks" dxfId="670" priority="2">
      <formula>LEN(TRIM(C4))=0</formula>
    </cfRule>
  </conditionalFormatting>
  <printOptions horizontalCentered="1"/>
  <pageMargins left="0.51181102362204722" right="0.51181102362204722" top="0.74803149606299213" bottom="0.74803149606299213" header="0.31496062992125984" footer="0.31496062992125984"/>
  <pageSetup paperSize="9" scale="49" fitToHeight="2" orientation="portrait" r:id="rId1"/>
  <headerFooter>
    <oddHeader>&amp;C&amp;Uמבחנים לתמיכה של משרד התרבות והספורט</oddHeader>
    <oddFooter>&amp;Lא. חפץ ושות'
יעוץ כלכלי&amp;C&amp;P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CC"/>
  </sheetPr>
  <dimension ref="A1:BJ231"/>
  <sheetViews>
    <sheetView rightToLeft="1" view="pageBreakPreview" topLeftCell="B1"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7</v>
      </c>
      <c r="G1" s="59"/>
      <c r="H1" s="59"/>
      <c r="I1" s="59"/>
      <c r="J1" s="59"/>
      <c r="K1" s="59"/>
      <c r="L1" s="59"/>
      <c r="M1" s="59"/>
      <c r="N1" s="59"/>
      <c r="O1" s="59"/>
      <c r="P1" s="59"/>
      <c r="Q1" s="59"/>
      <c r="R1" s="59"/>
      <c r="S1" s="59"/>
      <c r="T1" s="377" t="s">
        <v>191</v>
      </c>
      <c r="U1" s="23" t="e">
        <f ca="1">INDEX('תנאי סף'!$B$31:$B$130,MATCH(F1,'תנאי סף'!$F$31:$F$130,0))</f>
        <v>#N/A</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83" priority="19">
      <formula>$M31=""</formula>
    </cfRule>
  </conditionalFormatting>
  <conditionalFormatting sqref="I31:K230 Q31:S230 U31:Y230">
    <cfRule type="expression" dxfId="82" priority="18" stopIfTrue="1">
      <formula>AND($M31="",I31&lt;&gt;"")</formula>
    </cfRule>
    <cfRule type="expression" dxfId="81" priority="20">
      <formula>I$30&lt;&gt;""</formula>
    </cfRule>
  </conditionalFormatting>
  <conditionalFormatting sqref="A31:E230">
    <cfRule type="expression" dxfId="80" priority="15">
      <formula>$F31=""</formula>
    </cfRule>
  </conditionalFormatting>
  <conditionalFormatting sqref="A31:E230">
    <cfRule type="expression" dxfId="79" priority="14" stopIfTrue="1">
      <formula>AND($F31="",A31&lt;&gt;"")</formula>
    </cfRule>
    <cfRule type="expression" dxfId="78" priority="16">
      <formula>A$30&lt;&gt;""</formula>
    </cfRule>
  </conditionalFormatting>
  <conditionalFormatting sqref="J30:K30">
    <cfRule type="expression" dxfId="77" priority="13">
      <formula>J25&lt;&gt;1</formula>
    </cfRule>
  </conditionalFormatting>
  <conditionalFormatting sqref="N31:P230 T31:T230">
    <cfRule type="expression" dxfId="76" priority="6" stopIfTrue="1">
      <formula>AND($M31="",N31&lt;&gt;"")</formula>
    </cfRule>
    <cfRule type="expression" dxfId="75" priority="7">
      <formula>$M31=""</formula>
    </cfRule>
    <cfRule type="expression" dxfId="74" priority="8">
      <formula>N$30&lt;&gt;""</formula>
    </cfRule>
  </conditionalFormatting>
  <conditionalFormatting sqref="L31:L230">
    <cfRule type="expression" dxfId="73" priority="10">
      <formula>$M31=""</formula>
    </cfRule>
    <cfRule type="expression" dxfId="72" priority="11">
      <formula>L$30&lt;&gt;""</formula>
    </cfRule>
  </conditionalFormatting>
  <conditionalFormatting sqref="G31:G230">
    <cfRule type="expression" dxfId="71" priority="3">
      <formula>$F31=""</formula>
    </cfRule>
  </conditionalFormatting>
  <conditionalFormatting sqref="G31:G230">
    <cfRule type="expression" dxfId="70" priority="2" stopIfTrue="1">
      <formula>AND($F31="",G31&lt;&gt;"")</formula>
    </cfRule>
    <cfRule type="expression" dxfId="69" priority="4">
      <formula>G$30&lt;&gt;""</formula>
    </cfRule>
  </conditionalFormatting>
  <dataValidations count="9">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F30 M30">
      <formula1>$AF$1:$AZ$1</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32CF674-B043-49D7-8B6E-8A5BE45AAF0F}">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BFEA9AB1-EBEC-44E5-87E3-DD5840D107CE}">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25E58489-CD4B-4895-B15D-6B0AFC7D8CFA}">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ACBAD9E8-040F-41FC-87F4-30B9D8A2C793}">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0C69D787-30A2-4A23-BB17-042947C7EB6B}">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9FA45F79-97BC-437D-8115-B808279F25F4}">
            <xm:f>NOT(ISERROR(SEARCH($AB$1,H6)))</xm:f>
            <xm:f>$AB$1</xm:f>
            <x14:dxf>
              <fill>
                <patternFill>
                  <bgColor rgb="FFFF0000"/>
                </patternFill>
              </fill>
            </x14:dxf>
          </x14:cfRule>
          <xm:sqref>H6:H10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CC"/>
  </sheetPr>
  <dimension ref="A1:BJ231"/>
  <sheetViews>
    <sheetView rightToLeft="1" view="pageBreakPreview" topLeftCell="B1"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8</v>
      </c>
      <c r="G1" s="59"/>
      <c r="H1" s="59"/>
      <c r="I1" s="59"/>
      <c r="J1" s="59"/>
      <c r="K1" s="59"/>
      <c r="L1" s="59"/>
      <c r="M1" s="59"/>
      <c r="N1" s="59"/>
      <c r="O1" s="59"/>
      <c r="P1" s="59"/>
      <c r="Q1" s="59"/>
      <c r="R1" s="59"/>
      <c r="S1" s="59"/>
      <c r="T1" s="377" t="s">
        <v>191</v>
      </c>
      <c r="U1" s="23" t="e">
        <f ca="1">INDEX('תנאי סף'!$B$31:$B$130,MATCH(F1,'תנאי סף'!$F$31:$F$130,0))</f>
        <v>#N/A</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62" priority="19">
      <formula>$M31=""</formula>
    </cfRule>
  </conditionalFormatting>
  <conditionalFormatting sqref="I31:K230 Q31:S230 U31:Y230">
    <cfRule type="expression" dxfId="61" priority="18" stopIfTrue="1">
      <formula>AND($M31="",I31&lt;&gt;"")</formula>
    </cfRule>
    <cfRule type="expression" dxfId="60" priority="20">
      <formula>I$30&lt;&gt;""</formula>
    </cfRule>
  </conditionalFormatting>
  <conditionalFormatting sqref="A31:E230">
    <cfRule type="expression" dxfId="59" priority="15">
      <formula>$F31=""</formula>
    </cfRule>
  </conditionalFormatting>
  <conditionalFormatting sqref="A31:E230">
    <cfRule type="expression" dxfId="58" priority="14" stopIfTrue="1">
      <formula>AND($F31="",A31&lt;&gt;"")</formula>
    </cfRule>
    <cfRule type="expression" dxfId="57" priority="16">
      <formula>A$30&lt;&gt;""</formula>
    </cfRule>
  </conditionalFormatting>
  <conditionalFormatting sqref="J30:K30">
    <cfRule type="expression" dxfId="56" priority="13">
      <formula>J25&lt;&gt;1</formula>
    </cfRule>
  </conditionalFormatting>
  <conditionalFormatting sqref="N31:P230 T31:T230">
    <cfRule type="expression" dxfId="55" priority="6" stopIfTrue="1">
      <formula>AND($M31="",N31&lt;&gt;"")</formula>
    </cfRule>
    <cfRule type="expression" dxfId="54" priority="7">
      <formula>$M31=""</formula>
    </cfRule>
    <cfRule type="expression" dxfId="53" priority="8">
      <formula>N$30&lt;&gt;""</formula>
    </cfRule>
  </conditionalFormatting>
  <conditionalFormatting sqref="L31:L230">
    <cfRule type="expression" dxfId="52" priority="10">
      <formula>$M31=""</formula>
    </cfRule>
    <cfRule type="expression" dxfId="51" priority="11">
      <formula>L$30&lt;&gt;""</formula>
    </cfRule>
  </conditionalFormatting>
  <conditionalFormatting sqref="G31:G230">
    <cfRule type="expression" dxfId="50" priority="3">
      <formula>$F31=""</formula>
    </cfRule>
  </conditionalFormatting>
  <conditionalFormatting sqref="G31:G230">
    <cfRule type="expression" dxfId="49" priority="2" stopIfTrue="1">
      <formula>AND($F31="",G31&lt;&gt;"")</formula>
    </cfRule>
    <cfRule type="expression" dxfId="48" priority="4">
      <formula>G$30&lt;&gt;""</formula>
    </cfRule>
  </conditionalFormatting>
  <dataValidations count="9">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list" allowBlank="1" showInputMessage="1" showErrorMessage="1" sqref="F30 M30">
      <formula1>$AF$1:$AZ$1</formula1>
    </dataValidation>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79BB0A6-0262-43A2-A2EF-F9D31E85032E}">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685CE8C8-9D1E-4C9B-BBE7-8C087376D291}">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CF4C69EE-1321-4E97-A75F-00BCFEEDF06E}">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398D1F0A-1C21-4F4E-BED7-A9149C64482F}">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76242ACB-B132-4352-9BE9-5D8F2B379627}">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4A8F2CE7-A971-4C2D-AB5D-92E306BE81C4}">
            <xm:f>NOT(ISERROR(SEARCH($AB$1,H6)))</xm:f>
            <xm:f>$AB$1</xm:f>
            <x14:dxf>
              <fill>
                <patternFill>
                  <bgColor rgb="FFFF0000"/>
                </patternFill>
              </fill>
            </x14:dxf>
          </x14:cfRule>
          <xm:sqref>H6:H10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CC"/>
  </sheetPr>
  <dimension ref="A1:BJ231"/>
  <sheetViews>
    <sheetView rightToLeft="1" view="pageBreakPreview" topLeftCell="B1"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9</v>
      </c>
      <c r="G1" s="59"/>
      <c r="H1" s="59"/>
      <c r="I1" s="59"/>
      <c r="J1" s="59"/>
      <c r="K1" s="59"/>
      <c r="L1" s="59"/>
      <c r="M1" s="59"/>
      <c r="N1" s="59"/>
      <c r="O1" s="59"/>
      <c r="P1" s="59"/>
      <c r="Q1" s="59"/>
      <c r="R1" s="59"/>
      <c r="S1" s="59"/>
      <c r="T1" s="377" t="s">
        <v>191</v>
      </c>
      <c r="U1" s="23" t="e">
        <f ca="1">INDEX('תנאי סף'!$B$31:$B$130,MATCH(F1,'תנאי סף'!$F$31:$F$130,0))</f>
        <v>#N/A</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41" priority="19">
      <formula>$M31=""</formula>
    </cfRule>
  </conditionalFormatting>
  <conditionalFormatting sqref="I31:K230 Q31:S230 U31:Y230">
    <cfRule type="expression" dxfId="40" priority="18" stopIfTrue="1">
      <formula>AND($M31="",I31&lt;&gt;"")</formula>
    </cfRule>
    <cfRule type="expression" dxfId="39" priority="20">
      <formula>I$30&lt;&gt;""</formula>
    </cfRule>
  </conditionalFormatting>
  <conditionalFormatting sqref="A31:E230">
    <cfRule type="expression" dxfId="38" priority="15">
      <formula>$F31=""</formula>
    </cfRule>
  </conditionalFormatting>
  <conditionalFormatting sqref="A31:E230">
    <cfRule type="expression" dxfId="37" priority="14" stopIfTrue="1">
      <formula>AND($F31="",A31&lt;&gt;"")</formula>
    </cfRule>
    <cfRule type="expression" dxfId="36" priority="16">
      <formula>A$30&lt;&gt;""</formula>
    </cfRule>
  </conditionalFormatting>
  <conditionalFormatting sqref="J30:K30">
    <cfRule type="expression" dxfId="35" priority="13">
      <formula>J25&lt;&gt;1</formula>
    </cfRule>
  </conditionalFormatting>
  <conditionalFormatting sqref="N31:P230 T31:T230">
    <cfRule type="expression" dxfId="34" priority="6" stopIfTrue="1">
      <formula>AND($M31="",N31&lt;&gt;"")</formula>
    </cfRule>
    <cfRule type="expression" dxfId="33" priority="7">
      <formula>$M31=""</formula>
    </cfRule>
    <cfRule type="expression" dxfId="32" priority="8">
      <formula>N$30&lt;&gt;""</formula>
    </cfRule>
  </conditionalFormatting>
  <conditionalFormatting sqref="L31:L230">
    <cfRule type="expression" dxfId="31" priority="10">
      <formula>$M31=""</formula>
    </cfRule>
    <cfRule type="expression" dxfId="30" priority="11">
      <formula>L$30&lt;&gt;""</formula>
    </cfRule>
  </conditionalFormatting>
  <conditionalFormatting sqref="G31:G230">
    <cfRule type="expression" dxfId="29" priority="3">
      <formula>$F31=""</formula>
    </cfRule>
  </conditionalFormatting>
  <conditionalFormatting sqref="G31:G230">
    <cfRule type="expression" dxfId="28" priority="2" stopIfTrue="1">
      <formula>AND($F31="",G31&lt;&gt;"")</formula>
    </cfRule>
    <cfRule type="expression" dxfId="27" priority="4">
      <formula>G$30&lt;&gt;""</formula>
    </cfRule>
  </conditionalFormatting>
  <dataValidations count="9">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F30 M30">
      <formula1>$AF$1:$AZ$1</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374F80E-1FCA-458F-A3A8-CA74C3AC0105}">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CEC72051-A4FF-4B9F-8BE6-77C93B11A5C5}">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68475846-F8CB-40E4-AD52-4B2CFCA22E17}">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FDACA0AC-80C1-49C6-9B89-20AE9FA28B92}">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79418467-CADE-482A-B761-AA7151F72374}">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104887E8-AD6E-4991-A968-D64D2EFFC74D}">
            <xm:f>NOT(ISERROR(SEARCH($AB$1,H6)))</xm:f>
            <xm:f>$AB$1</xm:f>
            <x14:dxf>
              <fill>
                <patternFill>
                  <bgColor rgb="FFFF0000"/>
                </patternFill>
              </fill>
            </x14:dxf>
          </x14:cfRule>
          <xm:sqref>H6:H10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FFCC"/>
  </sheetPr>
  <dimension ref="A1:BJ231"/>
  <sheetViews>
    <sheetView rightToLeft="1" view="pageBreakPreview" topLeftCell="B4" zoomScale="90" zoomScaleNormal="100" zoomScaleSheetLayoutView="90" workbookViewId="0">
      <selection activeCell="U12" sqref="U12"/>
    </sheetView>
  </sheetViews>
  <sheetFormatPr defaultRowHeight="15" outlineLevelRow="1" x14ac:dyDescent="0.2"/>
  <cols>
    <col min="1" max="1" width="9.140625" style="1" hidden="1" customWidth="1"/>
    <col min="2" max="2" width="6.7109375" style="1" customWidth="1"/>
    <col min="3" max="5" width="10.42578125" style="1" hidden="1" customWidth="1"/>
    <col min="6" max="6" width="26.85546875" style="1" customWidth="1"/>
    <col min="7" max="7" width="12.7109375" style="1" bestFit="1" customWidth="1"/>
    <col min="8" max="8" width="8.28515625" style="1" bestFit="1" customWidth="1"/>
    <col min="9" max="11" width="21.42578125" style="1" hidden="1" customWidth="1"/>
    <col min="12" max="12" width="12.28515625" style="1" customWidth="1"/>
    <col min="13" max="15" width="21.42578125" style="1" customWidth="1"/>
    <col min="16" max="19" width="21.42578125" style="1" hidden="1" customWidth="1"/>
    <col min="20" max="20" width="22.140625" style="1" customWidth="1"/>
    <col min="21" max="21" width="21.42578125" style="1" customWidth="1"/>
    <col min="22" max="25" width="21.42578125" style="1" hidden="1" customWidth="1"/>
    <col min="26" max="26" width="21" style="1" hidden="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1:52" ht="34.5" customHeight="1" thickBot="1" x14ac:dyDescent="0.25">
      <c r="A1" s="56"/>
      <c r="B1" s="19" t="s">
        <v>1</v>
      </c>
      <c r="C1" s="57"/>
      <c r="D1" s="57"/>
      <c r="E1" s="57"/>
      <c r="F1" s="58" t="str">
        <f ca="1">MID(CELL("filename",AC2),FIND("]",CELL("filename",AC2),1)+1,99)</f>
        <v>10</v>
      </c>
      <c r="G1" s="59"/>
      <c r="H1" s="59"/>
      <c r="I1" s="59"/>
      <c r="J1" s="59"/>
      <c r="K1" s="59"/>
      <c r="L1" s="59"/>
      <c r="M1" s="59"/>
      <c r="N1" s="59"/>
      <c r="O1" s="59"/>
      <c r="P1" s="59"/>
      <c r="Q1" s="59"/>
      <c r="R1" s="59"/>
      <c r="S1" s="59"/>
      <c r="T1" s="377" t="s">
        <v>191</v>
      </c>
      <c r="U1" s="23" t="e">
        <f ca="1">INDEX('תנאי סף'!$B$31:$B$130,MATCH(F1,'תנאי סף'!$F$31:$F$130,0))</f>
        <v>#N/A</v>
      </c>
      <c r="V1" s="60"/>
      <c r="W1" s="57"/>
      <c r="X1" s="57"/>
      <c r="Y1" s="61"/>
      <c r="AB1" s="1" t="s">
        <v>27</v>
      </c>
      <c r="AD1" s="24" t="s">
        <v>61</v>
      </c>
      <c r="AE1" s="24" t="s">
        <v>26</v>
      </c>
      <c r="AF1" s="25" t="s">
        <v>29</v>
      </c>
      <c r="AG1" s="25" t="s">
        <v>57</v>
      </c>
      <c r="AH1" s="25" t="s">
        <v>41</v>
      </c>
      <c r="AI1" s="25" t="s">
        <v>58</v>
      </c>
      <c r="AJ1" s="25" t="s">
        <v>67</v>
      </c>
      <c r="AK1" s="25" t="s">
        <v>68</v>
      </c>
      <c r="AL1" s="25" t="s">
        <v>59</v>
      </c>
      <c r="AM1" s="25" t="s">
        <v>60</v>
      </c>
      <c r="AN1" s="25"/>
      <c r="AO1" s="25"/>
      <c r="AP1" s="25"/>
      <c r="AQ1" s="25"/>
      <c r="AR1" s="25"/>
      <c r="AS1" s="25"/>
      <c r="AT1" s="25"/>
      <c r="AU1" s="25"/>
      <c r="AV1" s="25"/>
      <c r="AW1" s="25"/>
      <c r="AX1" s="25"/>
      <c r="AY1" s="25"/>
      <c r="AZ1" s="26"/>
    </row>
    <row r="2" spans="1:52" ht="20.25" customHeight="1" x14ac:dyDescent="0.2">
      <c r="T2" s="27" t="str">
        <f>'פרמטרים לקריטריונים'!$B$4</f>
        <v>שנת תקציב</v>
      </c>
      <c r="U2" s="29">
        <f>'פרמטרים לקריטריונים'!$C$4</f>
        <v>2018</v>
      </c>
      <c r="Y2" s="62" t="str">
        <f>'פרמטרים לקריטריונים'!$B$4</f>
        <v>שנת תקציב</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1</v>
      </c>
    </row>
    <row r="3" spans="1:52" ht="18.75" thickBot="1" x14ac:dyDescent="0.25">
      <c r="T3" s="30" t="str">
        <f>'פרמטרים לקריטריונים'!$B$5</f>
        <v>תקציב התמיכה</v>
      </c>
      <c r="U3" s="32">
        <f>'פרמטרים לקריטריונים'!$C$5</f>
        <v>279168</v>
      </c>
      <c r="Y3" s="30" t="str">
        <f>'פרמטרים לקריטריונים'!$B$5</f>
        <v>תקציב התמיכה</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1:52" ht="36.75" customHeight="1" outlineLevel="1" thickBot="1" x14ac:dyDescent="0.25">
      <c r="F4" s="571" t="s">
        <v>258</v>
      </c>
      <c r="G4" s="572"/>
      <c r="AD4" s="1" t="s">
        <v>66</v>
      </c>
      <c r="AE4" s="24" t="str">
        <f>INDEX($H$6:$H$10,AE3)</f>
        <v xml:space="preserve"> - </v>
      </c>
      <c r="AF4" s="24" t="str">
        <f>INDEX($H$6:$H$10,AF3)</f>
        <v/>
      </c>
      <c r="AG4" s="24" t="str">
        <f>INDEX($H$6:$H$10,AG3)</f>
        <v/>
      </c>
      <c r="AH4" s="24" t="str">
        <f>INDEX($H$6:$H$10,AH3)</f>
        <v/>
      </c>
      <c r="AI4" s="24" t="str">
        <f>INDEX($H$6:$H$10,AI3)</f>
        <v/>
      </c>
      <c r="AJ4" s="25"/>
      <c r="AK4" s="25"/>
      <c r="AL4" s="25"/>
      <c r="AM4" s="25"/>
      <c r="AN4" s="26"/>
    </row>
    <row r="5" spans="1:52" ht="39" customHeight="1" outlineLevel="1" thickBot="1" x14ac:dyDescent="0.25">
      <c r="F5" s="63" t="s">
        <v>265</v>
      </c>
      <c r="G5" s="63" t="s">
        <v>266</v>
      </c>
      <c r="H5" s="63" t="s">
        <v>261</v>
      </c>
      <c r="T5" s="462" t="s">
        <v>192</v>
      </c>
      <c r="U5" s="469"/>
      <c r="V5" s="469"/>
      <c r="W5" s="469"/>
      <c r="X5" s="463"/>
    </row>
    <row r="6" spans="1:52" ht="32.25" outlineLevel="1" thickBot="1" x14ac:dyDescent="0.25">
      <c r="F6" s="355"/>
      <c r="G6" s="355"/>
      <c r="H6" s="354" t="str">
        <f>F6&amp;" - "&amp;G6</f>
        <v xml:space="preserve"> - </v>
      </c>
      <c r="T6" s="378" t="s">
        <v>264</v>
      </c>
      <c r="U6" s="412" t="s">
        <v>314</v>
      </c>
      <c r="V6" s="20"/>
      <c r="W6" s="20"/>
      <c r="X6" s="21">
        <f>X232</f>
        <v>0</v>
      </c>
    </row>
    <row r="7" spans="1:52" ht="15.75" outlineLevel="1" x14ac:dyDescent="0.2">
      <c r="F7" s="355"/>
      <c r="G7" s="355"/>
      <c r="H7" s="354" t="str">
        <f>IF(F7="","",IF(F7&lt;=G6,$AB$1,F7&amp;" - "&amp;G7))</f>
        <v/>
      </c>
      <c r="T7" s="414" t="str">
        <f>IF(OR(F6="",G6=""),"",SUMPRODUCT(--(($G$31:$G$230&gt;=F6)*($G$31:$G$230&lt;=G6))))</f>
        <v/>
      </c>
      <c r="U7" s="413" t="str">
        <f>IF(OR(F6="",G6=""),"",SUMPRODUCT(--($O$31:$O$230=H6)*($N$31:$N$230=1)))</f>
        <v/>
      </c>
      <c r="V7" s="28"/>
      <c r="W7" s="28"/>
      <c r="X7" s="415"/>
    </row>
    <row r="8" spans="1:52" ht="15.75" outlineLevel="1" x14ac:dyDescent="0.2">
      <c r="F8" s="355"/>
      <c r="G8" s="355"/>
      <c r="H8" s="354" t="str">
        <f>IF(F8="","",IF(F8&lt;=G7,$AB$1,F8&amp;" - "&amp;G8))</f>
        <v/>
      </c>
      <c r="T8" s="414" t="str">
        <f>IF(OR(F7="",G7=""),"",SUMPRODUCT(--(($G$31:$G$230&gt;=F7)*($G$31:$G$230&lt;=G7))))</f>
        <v/>
      </c>
      <c r="U8" s="413" t="str">
        <f>IF(OR(F7="",G7=""),"",SUMPRODUCT(--($O$31:$O$230=H7)*($N$31:$N$230=1)))</f>
        <v/>
      </c>
      <c r="V8" s="28"/>
      <c r="W8" s="28"/>
      <c r="X8" s="415"/>
    </row>
    <row r="9" spans="1:52" ht="15.75" outlineLevel="1" x14ac:dyDescent="0.2">
      <c r="F9" s="355"/>
      <c r="G9" s="355"/>
      <c r="H9" s="354" t="str">
        <f>IF(F9="","",IF(F9&lt;=G8,$AB$1,F9&amp;" - "&amp;G9))</f>
        <v/>
      </c>
      <c r="T9" s="414" t="str">
        <f>IF(OR(F8="",G8=""),"",SUMPRODUCT(--(($G$31:$G$230&gt;=F8)*($G$31:$G$230&lt;=G8))))</f>
        <v/>
      </c>
      <c r="U9" s="413" t="str">
        <f>IF(OR(F8="",G8=""),"",SUMPRODUCT(--($O$31:$O$230=H8)*($N$31:$N$230=1)))</f>
        <v/>
      </c>
      <c r="V9" s="28"/>
      <c r="W9" s="28"/>
      <c r="X9" s="415"/>
    </row>
    <row r="10" spans="1:52" ht="15.75" outlineLevel="1" x14ac:dyDescent="0.2">
      <c r="F10" s="355"/>
      <c r="G10" s="355"/>
      <c r="H10" s="354" t="str">
        <f>IF(F10="","",IF(F10&lt;=G9,$AB$1,F10&amp;" - "&amp;G10))</f>
        <v/>
      </c>
      <c r="T10" s="414" t="str">
        <f>IF(OR(F9="",G9=""),"",SUMPRODUCT(--(($G$31:$G$230&gt;=F9)*($G$31:$G$230&lt;=G9))))</f>
        <v/>
      </c>
      <c r="U10" s="413" t="str">
        <f>IF(OR(F9="",G9=""),"",SUMPRODUCT(--($O$31:$O$230=H9)*($N$31:$N$230=1)))</f>
        <v/>
      </c>
      <c r="V10" s="28"/>
      <c r="W10" s="28"/>
      <c r="X10" s="415"/>
    </row>
    <row r="11" spans="1:52" ht="15.75" outlineLevel="1" x14ac:dyDescent="0.2">
      <c r="T11" s="414" t="str">
        <f>IF(OR(F10="",G10=""),"",SUMPRODUCT(--(($G$31:$G$230&gt;=F10)*($G$31:$G$230&lt;=G10))))</f>
        <v/>
      </c>
      <c r="U11" s="413" t="str">
        <f>IF(OR(F10="",G10=""),"",SUMPRODUCT(--($O$31:$O$230=H10)*($N$31:$N$230=1)))</f>
        <v/>
      </c>
      <c r="V11" s="28"/>
      <c r="W11" s="28"/>
      <c r="X11" s="415"/>
    </row>
    <row r="12" spans="1:52" ht="31.5" outlineLevel="1" x14ac:dyDescent="0.2">
      <c r="T12" s="375" t="s">
        <v>267</v>
      </c>
      <c r="U12" s="29">
        <f>IFERROR(IF($T$231/COUNT($T$31:$T$230)&gt;0.5,1,0),0)</f>
        <v>0</v>
      </c>
      <c r="V12" s="28"/>
      <c r="W12" s="28"/>
      <c r="X12" s="415"/>
    </row>
    <row r="13" spans="1:52" ht="16.5" outlineLevel="1" thickBot="1" x14ac:dyDescent="0.25">
      <c r="T13" s="379" t="s">
        <v>315</v>
      </c>
      <c r="U13" s="416">
        <f>U231</f>
        <v>0</v>
      </c>
      <c r="V13" s="31"/>
      <c r="W13" s="31"/>
      <c r="X13" s="417"/>
    </row>
    <row r="14" spans="1:52" outlineLevel="1" x14ac:dyDescent="0.2"/>
    <row r="15" spans="1:52" outlineLevel="1" x14ac:dyDescent="0.2"/>
    <row r="16" spans="1:52" outlineLevel="1" x14ac:dyDescent="0.2"/>
    <row r="17" spans="1:62" outlineLevel="1" x14ac:dyDescent="0.2"/>
    <row r="18" spans="1:62" outlineLevel="1" x14ac:dyDescent="0.2"/>
    <row r="19" spans="1:62" outlineLevel="1" x14ac:dyDescent="0.2"/>
    <row r="20" spans="1:62" outlineLevel="1" x14ac:dyDescent="0.2"/>
    <row r="21" spans="1:62" ht="15.75" thickBot="1" x14ac:dyDescent="0.25"/>
    <row r="22" spans="1:62" ht="15.75" hidden="1" customHeight="1" thickBot="1" x14ac:dyDescent="0.25"/>
    <row r="23" spans="1:62" ht="15.75" hidden="1" customHeight="1" thickBot="1" x14ac:dyDescent="0.25"/>
    <row r="24" spans="1:62" ht="15.75" hidden="1" customHeight="1" thickBot="1" x14ac:dyDescent="0.25">
      <c r="C24" s="36"/>
      <c r="D24" s="36"/>
      <c r="E24" s="36"/>
      <c r="F24" s="36"/>
      <c r="G24" s="34"/>
      <c r="H24" s="34"/>
      <c r="I24" s="34"/>
      <c r="J24" s="34"/>
      <c r="K24" s="34"/>
      <c r="L24" s="34"/>
      <c r="M24" s="34"/>
      <c r="N24" s="34"/>
      <c r="O24" s="34"/>
      <c r="P24" s="34"/>
      <c r="Q24" s="34"/>
      <c r="R24" s="34"/>
      <c r="S24" s="34"/>
      <c r="T24" s="34"/>
      <c r="U24" s="34"/>
      <c r="V24" s="34"/>
      <c r="W24" s="34"/>
      <c r="X24" s="34"/>
      <c r="Y24" s="34"/>
    </row>
    <row r="25" spans="1:62" ht="15.75" hidden="1" customHeight="1" thickBot="1" x14ac:dyDescent="0.25"/>
    <row r="26" spans="1:62" ht="15.75" hidden="1" customHeight="1" thickBot="1" x14ac:dyDescent="0.25">
      <c r="F26" s="34"/>
      <c r="G26" s="34"/>
      <c r="H26" s="34"/>
      <c r="I26" s="34"/>
      <c r="J26" s="34"/>
      <c r="K26" s="34"/>
      <c r="L26" s="34"/>
      <c r="M26" s="34"/>
      <c r="N26" s="34"/>
      <c r="O26" s="34"/>
      <c r="P26" s="34"/>
      <c r="Q26" s="34"/>
      <c r="R26" s="34"/>
      <c r="S26" s="34"/>
      <c r="T26" s="34"/>
      <c r="U26" s="34"/>
      <c r="V26" s="34"/>
      <c r="W26" s="34"/>
      <c r="X26" s="34"/>
      <c r="Y26" s="34"/>
    </row>
    <row r="27" spans="1:62" ht="15.75" hidden="1" customHeight="1" thickBot="1" x14ac:dyDescent="0.25">
      <c r="B27" s="35"/>
      <c r="C27" s="35"/>
      <c r="D27" s="35"/>
      <c r="E27" s="35"/>
      <c r="F27" s="35"/>
      <c r="G27" s="34"/>
      <c r="H27" s="34"/>
      <c r="I27" s="34"/>
      <c r="J27" s="34"/>
      <c r="K27" s="34"/>
      <c r="L27" s="34"/>
      <c r="M27" s="34"/>
      <c r="N27" s="34"/>
      <c r="O27" s="34"/>
      <c r="P27" s="34"/>
      <c r="Q27" s="34"/>
      <c r="R27" s="34"/>
      <c r="S27" s="34"/>
      <c r="T27" s="34"/>
      <c r="U27" s="34"/>
      <c r="V27" s="34"/>
      <c r="W27" s="34"/>
      <c r="X27" s="34"/>
      <c r="Y27" s="34"/>
    </row>
    <row r="28" spans="1:62" ht="15.75" hidden="1" customHeight="1" thickBot="1" x14ac:dyDescent="0.25">
      <c r="B28" s="36"/>
      <c r="C28" s="36"/>
      <c r="D28" s="36"/>
      <c r="E28" s="36"/>
      <c r="F28" s="36"/>
      <c r="G28" s="34"/>
      <c r="H28" s="34"/>
      <c r="I28" s="34"/>
      <c r="J28" s="34"/>
      <c r="K28" s="34"/>
      <c r="L28" s="34"/>
      <c r="M28" s="34"/>
      <c r="N28" s="34"/>
      <c r="O28" s="34"/>
      <c r="P28" s="34"/>
      <c r="Q28" s="34"/>
      <c r="R28" s="34"/>
      <c r="S28" s="34"/>
      <c r="T28" s="34"/>
      <c r="U28" s="34"/>
      <c r="V28" s="34">
        <f>SUM(V31:V230)</f>
        <v>200</v>
      </c>
      <c r="W28" s="34">
        <f>SUM(W31:W230)</f>
        <v>0</v>
      </c>
      <c r="X28" s="34">
        <f>SUM(X31:X230)</f>
        <v>200</v>
      </c>
      <c r="Y28" s="34">
        <f>SUM(Y31:Y230)</f>
        <v>0</v>
      </c>
      <c r="AA28" s="34">
        <f>IF(SUM(Z31:Z230)=COUNT(Z31:Z230),1,0)</f>
        <v>0</v>
      </c>
      <c r="AD28" s="1">
        <f>MATCH(G$30,$AE$1:$AM$1,0)</f>
        <v>5</v>
      </c>
      <c r="AE28" s="1" t="e">
        <f t="shared" ref="AE28:AV28" si="0">MATCH(H$30,$AE$1:$AM$1,0)</f>
        <v>#N/A</v>
      </c>
      <c r="AF28" s="1" t="e">
        <f t="shared" si="0"/>
        <v>#N/A</v>
      </c>
      <c r="AG28" s="1" t="e">
        <f t="shared" si="0"/>
        <v>#N/A</v>
      </c>
      <c r="AH28" s="1" t="e">
        <f t="shared" si="0"/>
        <v>#N/A</v>
      </c>
      <c r="AI28" s="1" t="e">
        <f t="shared" si="0"/>
        <v>#N/A</v>
      </c>
      <c r="AJ28" s="1">
        <f t="shared" si="0"/>
        <v>8</v>
      </c>
      <c r="AK28" s="1">
        <f t="shared" si="0"/>
        <v>1</v>
      </c>
      <c r="AL28" s="1">
        <f t="shared" si="0"/>
        <v>9</v>
      </c>
      <c r="AM28" s="1" t="e">
        <f t="shared" si="0"/>
        <v>#N/A</v>
      </c>
      <c r="AN28" s="1" t="e">
        <f t="shared" si="0"/>
        <v>#N/A</v>
      </c>
      <c r="AO28" s="1" t="e">
        <f t="shared" si="0"/>
        <v>#N/A</v>
      </c>
      <c r="AP28" s="1" t="e">
        <f t="shared" si="0"/>
        <v>#N/A</v>
      </c>
      <c r="AQ28" s="1">
        <f t="shared" si="0"/>
        <v>1</v>
      </c>
      <c r="AR28" s="1" t="e">
        <f t="shared" si="0"/>
        <v>#N/A</v>
      </c>
      <c r="AS28" s="1" t="e">
        <f t="shared" si="0"/>
        <v>#N/A</v>
      </c>
      <c r="AT28" s="1" t="e">
        <f t="shared" si="0"/>
        <v>#N/A</v>
      </c>
      <c r="AU28" s="1" t="e">
        <f t="shared" si="0"/>
        <v>#N/A</v>
      </c>
      <c r="AV28" s="1" t="e">
        <f t="shared" si="0"/>
        <v>#N/A</v>
      </c>
    </row>
    <row r="29" spans="1:62" ht="30.75" customHeight="1" x14ac:dyDescent="0.2">
      <c r="A29" s="66">
        <v>100</v>
      </c>
      <c r="B29" s="568" t="s">
        <v>14</v>
      </c>
      <c r="C29" s="569">
        <f>COLUMN()</f>
        <v>3</v>
      </c>
      <c r="D29" s="569">
        <f>COLUMN()</f>
        <v>4</v>
      </c>
      <c r="E29" s="569">
        <f>COLUMN()</f>
        <v>5</v>
      </c>
      <c r="F29" s="380" t="s">
        <v>235</v>
      </c>
      <c r="G29" s="384" t="s">
        <v>236</v>
      </c>
      <c r="H29" s="357"/>
      <c r="I29" s="356"/>
      <c r="J29" s="381"/>
      <c r="K29" s="381"/>
      <c r="L29" s="570" t="s">
        <v>14</v>
      </c>
      <c r="M29" s="380" t="s">
        <v>259</v>
      </c>
      <c r="N29" s="380" t="s">
        <v>260</v>
      </c>
      <c r="O29" s="380" t="s">
        <v>262</v>
      </c>
      <c r="P29" s="380"/>
      <c r="Q29" s="569">
        <f>COLUMN()</f>
        <v>17</v>
      </c>
      <c r="R29" s="569">
        <f>COLUMN()</f>
        <v>18</v>
      </c>
      <c r="S29" s="569">
        <f>COLUMN()</f>
        <v>19</v>
      </c>
      <c r="T29" s="380" t="s">
        <v>263</v>
      </c>
      <c r="U29" s="568" t="s">
        <v>316</v>
      </c>
      <c r="V29" s="569" t="s">
        <v>69</v>
      </c>
      <c r="W29" s="569" t="s">
        <v>70</v>
      </c>
      <c r="X29" s="569" t="s">
        <v>69</v>
      </c>
      <c r="Y29" s="569" t="s">
        <v>71</v>
      </c>
      <c r="Z29" s="40" t="s">
        <v>317</v>
      </c>
      <c r="AA29" s="40" t="s">
        <v>318</v>
      </c>
      <c r="AD29" s="1" t="str">
        <f>"בקרת "&amp;G29</f>
        <v>בקרת גיל</v>
      </c>
      <c r="AE29" s="1" t="str">
        <f t="shared" ref="AE29:AV29" si="1">"בקרת "&amp;H29</f>
        <v xml:space="preserve">בקרת </v>
      </c>
      <c r="AF29" s="1" t="str">
        <f t="shared" si="1"/>
        <v xml:space="preserve">בקרת </v>
      </c>
      <c r="AG29" s="1" t="str">
        <f t="shared" si="1"/>
        <v xml:space="preserve">בקרת </v>
      </c>
      <c r="AH29" s="1" t="str">
        <f t="shared" si="1"/>
        <v xml:space="preserve">בקרת </v>
      </c>
      <c r="AI29" s="1" t="str">
        <f t="shared" si="1"/>
        <v>בקרת מס"ד</v>
      </c>
      <c r="AJ29" s="1" t="str">
        <f t="shared" si="1"/>
        <v>בקרת שם/מספר שופט</v>
      </c>
      <c r="AK29" s="1" t="str">
        <f t="shared" si="1"/>
        <v>בקרת בעל ניסיון ומוניטין בתחום</v>
      </c>
      <c r="AL29" s="1" t="str">
        <f t="shared" si="1"/>
        <v>בקרת שופט לקבוצת גיל</v>
      </c>
      <c r="AM29" s="1" t="str">
        <f t="shared" si="1"/>
        <v xml:space="preserve">בקרת </v>
      </c>
      <c r="AN29" s="1" t="str">
        <f t="shared" si="1"/>
        <v>בקרת 17</v>
      </c>
      <c r="AO29" s="1" t="str">
        <f t="shared" si="1"/>
        <v>בקרת 18</v>
      </c>
      <c r="AP29" s="1" t="str">
        <f t="shared" si="1"/>
        <v>בקרת 19</v>
      </c>
      <c r="AQ29" s="1" t="str">
        <f t="shared" si="1"/>
        <v>בקרת אזרח או תושב קבע בישראל</v>
      </c>
      <c r="AR29" s="1" t="str">
        <f t="shared" si="1"/>
        <v>בקרת נספר למניין השופטים</v>
      </c>
      <c r="AS29" s="1" t="str">
        <f t="shared" si="1"/>
        <v>בקרת נתון למכפיל1</v>
      </c>
      <c r="AT29" s="1" t="str">
        <f t="shared" si="1"/>
        <v>בקרת ניקוד לאחר מכפיל1</v>
      </c>
      <c r="AU29" s="1" t="str">
        <f t="shared" si="1"/>
        <v>בקרת נתון למכפיל1</v>
      </c>
      <c r="AV29" s="1" t="str">
        <f t="shared" si="1"/>
        <v>בקרת ניקוד לאחר מכפיל2</v>
      </c>
      <c r="BA29" s="1" t="s">
        <v>66</v>
      </c>
    </row>
    <row r="30" spans="1:62" ht="25.5" customHeight="1" thickBot="1" x14ac:dyDescent="0.25">
      <c r="A30" s="67"/>
      <c r="B30" s="568"/>
      <c r="C30" s="569"/>
      <c r="D30" s="569"/>
      <c r="E30" s="569"/>
      <c r="F30" s="380" t="s">
        <v>59</v>
      </c>
      <c r="G30" s="42" t="s">
        <v>58</v>
      </c>
      <c r="H30" s="357"/>
      <c r="I30" s="356"/>
      <c r="J30" s="68"/>
      <c r="K30" s="68"/>
      <c r="L30" s="570"/>
      <c r="M30" s="380" t="s">
        <v>59</v>
      </c>
      <c r="N30" s="380" t="s">
        <v>26</v>
      </c>
      <c r="O30" s="353" t="s">
        <v>60</v>
      </c>
      <c r="P30" s="380"/>
      <c r="Q30" s="569"/>
      <c r="R30" s="569"/>
      <c r="S30" s="569"/>
      <c r="T30" s="380" t="s">
        <v>26</v>
      </c>
      <c r="U30" s="568"/>
      <c r="V30" s="569"/>
      <c r="W30" s="569"/>
      <c r="X30" s="569"/>
      <c r="Y30" s="569"/>
      <c r="AB30" s="1">
        <v>0</v>
      </c>
      <c r="AC30" s="1">
        <v>1</v>
      </c>
      <c r="AD30" s="1" t="str">
        <f>G30</f>
        <v>מספר שלם שאינו שלילי</v>
      </c>
      <c r="AE30" s="1">
        <f t="shared" ref="AE30:AV30" si="2">H30</f>
        <v>0</v>
      </c>
      <c r="AF30" s="1">
        <f t="shared" si="2"/>
        <v>0</v>
      </c>
      <c r="AG30" s="1">
        <f t="shared" si="2"/>
        <v>0</v>
      </c>
      <c r="AH30" s="1">
        <f t="shared" si="2"/>
        <v>0</v>
      </c>
      <c r="AI30" s="1">
        <f t="shared" si="2"/>
        <v>0</v>
      </c>
      <c r="AJ30" s="1" t="str">
        <f t="shared" si="2"/>
        <v>טקסט</v>
      </c>
      <c r="AK30" s="1" t="str">
        <f t="shared" si="2"/>
        <v>0/1</v>
      </c>
      <c r="AL30" s="1" t="str">
        <f t="shared" si="2"/>
        <v>טקסט מרשימה סגורה</v>
      </c>
      <c r="AM30" s="1">
        <f t="shared" si="2"/>
        <v>0</v>
      </c>
      <c r="AN30" s="1">
        <f t="shared" si="2"/>
        <v>0</v>
      </c>
      <c r="AO30" s="1">
        <f t="shared" si="2"/>
        <v>0</v>
      </c>
      <c r="AP30" s="1">
        <f t="shared" si="2"/>
        <v>0</v>
      </c>
      <c r="AQ30" s="1" t="str">
        <f t="shared" si="2"/>
        <v>0/1</v>
      </c>
      <c r="AR30" s="1">
        <f t="shared" si="2"/>
        <v>0</v>
      </c>
      <c r="AS30" s="1">
        <f t="shared" si="2"/>
        <v>0</v>
      </c>
      <c r="AT30" s="1">
        <f t="shared" si="2"/>
        <v>0</v>
      </c>
      <c r="AU30" s="1">
        <f t="shared" si="2"/>
        <v>0</v>
      </c>
      <c r="AV30" s="1">
        <f t="shared" si="2"/>
        <v>0</v>
      </c>
      <c r="BA30" s="1" t="str">
        <f>AE4</f>
        <v xml:space="preserve"> - </v>
      </c>
      <c r="BB30" s="1" t="str">
        <f t="shared" ref="BB30:BJ30" si="3">AF4</f>
        <v/>
      </c>
      <c r="BC30" s="1" t="str">
        <f t="shared" si="3"/>
        <v/>
      </c>
      <c r="BD30" s="1" t="str">
        <f t="shared" si="3"/>
        <v/>
      </c>
      <c r="BE30" s="1" t="str">
        <f t="shared" si="3"/>
        <v/>
      </c>
      <c r="BF30" s="1">
        <f t="shared" si="3"/>
        <v>0</v>
      </c>
      <c r="BG30" s="1">
        <f t="shared" si="3"/>
        <v>0</v>
      </c>
      <c r="BH30" s="1">
        <f t="shared" si="3"/>
        <v>0</v>
      </c>
      <c r="BI30" s="1">
        <f t="shared" si="3"/>
        <v>0</v>
      </c>
      <c r="BJ30" s="1">
        <f t="shared" si="3"/>
        <v>0</v>
      </c>
    </row>
    <row r="31" spans="1:62" x14ac:dyDescent="0.2">
      <c r="A31" s="50"/>
      <c r="B31" s="50" t="str">
        <f>IF(F31="","",ROW()-30)</f>
        <v/>
      </c>
      <c r="C31" s="48"/>
      <c r="D31" s="48"/>
      <c r="E31" s="48"/>
      <c r="F31" s="46"/>
      <c r="G31" s="49"/>
      <c r="H31" s="358"/>
      <c r="I31" s="69"/>
      <c r="J31" s="51"/>
      <c r="K31" s="50"/>
      <c r="L31" s="341" t="str">
        <f>IF(M31="","",ROW()-30)</f>
        <v/>
      </c>
      <c r="M31" s="46"/>
      <c r="N31" s="274"/>
      <c r="O31" s="48"/>
      <c r="P31" s="274"/>
      <c r="Q31" s="51"/>
      <c r="R31" s="51"/>
      <c r="S31" s="51"/>
      <c r="T31" s="274"/>
      <c r="U31" s="50" t="str">
        <f>IF(M31="","",IF(AA31=0,$AB$1,1))</f>
        <v/>
      </c>
      <c r="V31" s="51">
        <v>1</v>
      </c>
      <c r="W31" s="51" t="str">
        <f t="shared" ref="W31:W94" si="4">IF($F31="","",IF($Z31&lt;&gt;1,$AB$1,IFERROR(U31*V31,$AB$1)))</f>
        <v/>
      </c>
      <c r="X31" s="51">
        <v>1</v>
      </c>
      <c r="Y31" s="51" t="str">
        <f t="shared" ref="Y31:Y94" si="5">IF($F31="","",IF($Z31&lt;&gt;1,$AB$1,IFERROR(W31*X31,$AB$1)))</f>
        <v/>
      </c>
      <c r="Z31" s="1">
        <f>IF(SUM(AD31:AH31)=COUNT(AD31:AH31),1,0)</f>
        <v>0</v>
      </c>
      <c r="AA31" s="1">
        <f>IF(SUM(AJ31:AQ31)=COUNT(AJ31:AQ31),1,0)</f>
        <v>0</v>
      </c>
      <c r="AB31" s="382" t="str">
        <f>IF(AND($F31="",$M31=""),"",AB$30)</f>
        <v/>
      </c>
      <c r="AC31" s="382" t="str">
        <f>IF(AND($F31="",$M31=""),"",AC$30)</f>
        <v/>
      </c>
      <c r="AD31" s="1">
        <f t="shared" ref="AD31:AQ46" si="6">IF(G$30="",1,IF(G31="",0,CHOOSE(AD$28,IF(ISNA(MATCH(G31,$AB$30:$AC$30,0)),0,1),IF(IFERROR(G31*1,"bad")="bad",0,1),IF(IFERROR(IF(G31=TRUNC(G31),1,"bad"),"bad")="bad",0,1),IF(AND(IF(IFERROR(G31*1,"bad")="bad",0,1)=1,G31&gt;=0),1,0),IF(AND(IF(IFERROR(IF(G31=TRUNC(G31),1,"bad"),"bad")="bad",0,1)=1,G31&gt;=0),1,0),IF(AND(IF(IFERROR(G31*1,"bad")="bad",0,1)=1,G31&gt;0),1,0),IF(AND(IF(IFERROR(IF(G31=TRUNC(G31),1,"bad"),"bad")="bad",0,1)=1,G31&gt;0),1,0),1,IF(IFERROR(HLOOKUP(G31,$AE$4:$AN$4,1,0),"bad")="bad",0,1))))</f>
        <v>0</v>
      </c>
      <c r="AJ31" s="1">
        <f t="shared" si="6"/>
        <v>0</v>
      </c>
      <c r="AK31" s="1">
        <f t="shared" si="6"/>
        <v>0</v>
      </c>
      <c r="AL31" s="1">
        <f t="shared" si="6"/>
        <v>0</v>
      </c>
      <c r="AQ31" s="1">
        <f t="shared" si="6"/>
        <v>0</v>
      </c>
      <c r="BA31" s="1" t="str">
        <f>IF($M31="","",BA$30)</f>
        <v/>
      </c>
      <c r="BB31" s="1" t="str">
        <f t="shared" ref="BB31:BJ46" si="7">IF($M31="","",BB$30)</f>
        <v/>
      </c>
      <c r="BC31" s="1" t="str">
        <f t="shared" si="7"/>
        <v/>
      </c>
      <c r="BD31" s="1" t="str">
        <f t="shared" si="7"/>
        <v/>
      </c>
      <c r="BE31" s="1" t="str">
        <f t="shared" si="7"/>
        <v/>
      </c>
      <c r="BF31" s="1" t="str">
        <f t="shared" si="7"/>
        <v/>
      </c>
      <c r="BG31" s="1" t="str">
        <f t="shared" si="7"/>
        <v/>
      </c>
      <c r="BH31" s="1" t="str">
        <f t="shared" si="7"/>
        <v/>
      </c>
      <c r="BI31" s="1" t="str">
        <f t="shared" si="7"/>
        <v/>
      </c>
      <c r="BJ31" s="1" t="str">
        <f t="shared" si="7"/>
        <v/>
      </c>
    </row>
    <row r="32" spans="1:62" x14ac:dyDescent="0.2">
      <c r="A32" s="50"/>
      <c r="B32" s="50" t="str">
        <f t="shared" ref="B32:B95" si="8">IF(F32="","",ROW()-30)</f>
        <v/>
      </c>
      <c r="C32" s="48"/>
      <c r="D32" s="48"/>
      <c r="E32" s="48"/>
      <c r="F32" s="46"/>
      <c r="G32" s="49"/>
      <c r="H32" s="358"/>
      <c r="I32" s="69"/>
      <c r="J32" s="51"/>
      <c r="K32" s="50"/>
      <c r="L32" s="341" t="str">
        <f t="shared" ref="L32:L95" si="9">IF(M32="","",ROW()-30)</f>
        <v/>
      </c>
      <c r="M32" s="46"/>
      <c r="N32" s="274"/>
      <c r="O32" s="48"/>
      <c r="P32" s="274"/>
      <c r="Q32" s="51"/>
      <c r="R32" s="51"/>
      <c r="S32" s="51"/>
      <c r="T32" s="274"/>
      <c r="U32" s="50" t="str">
        <f t="shared" ref="U32:U95" si="10">IF(M32="","",IF(AA32=0,$AB$1,1))</f>
        <v/>
      </c>
      <c r="V32" s="51">
        <v>1</v>
      </c>
      <c r="W32" s="51" t="str">
        <f t="shared" si="4"/>
        <v/>
      </c>
      <c r="X32" s="51">
        <v>1</v>
      </c>
      <c r="Y32" s="51" t="str">
        <f t="shared" si="5"/>
        <v/>
      </c>
      <c r="Z32" s="1">
        <f t="shared" ref="Z32:Z95" si="11">IF(SUM(AD32:AH32)=COUNT(AD32:AH32),1,0)</f>
        <v>0</v>
      </c>
      <c r="AA32" s="1">
        <f t="shared" ref="AA32:AA95" si="12">IF(SUM(AJ32:AQ32)=COUNT(AJ32:AQ32),1,0)</f>
        <v>0</v>
      </c>
      <c r="AB32" s="382" t="str">
        <f t="shared" ref="AB32:AC63" si="13">IF(AND($F32="",$M32=""),"",AB$30)</f>
        <v/>
      </c>
      <c r="AC32" s="382" t="str">
        <f t="shared" si="13"/>
        <v/>
      </c>
      <c r="AD32" s="1">
        <f t="shared" si="6"/>
        <v>0</v>
      </c>
      <c r="AJ32" s="1">
        <f t="shared" si="6"/>
        <v>0</v>
      </c>
      <c r="AK32" s="1">
        <f t="shared" si="6"/>
        <v>0</v>
      </c>
      <c r="AL32" s="1">
        <f t="shared" si="6"/>
        <v>0</v>
      </c>
      <c r="AQ32" s="1">
        <f t="shared" si="6"/>
        <v>0</v>
      </c>
      <c r="BA32" s="1" t="str">
        <f t="shared" ref="BA32:BJ63" si="14">IF($M32="","",BA$30)</f>
        <v/>
      </c>
      <c r="BB32" s="1" t="str">
        <f t="shared" si="7"/>
        <v/>
      </c>
      <c r="BC32" s="1" t="str">
        <f t="shared" si="7"/>
        <v/>
      </c>
      <c r="BD32" s="1" t="str">
        <f t="shared" si="7"/>
        <v/>
      </c>
      <c r="BE32" s="1" t="str">
        <f t="shared" si="7"/>
        <v/>
      </c>
      <c r="BF32" s="1" t="str">
        <f t="shared" si="7"/>
        <v/>
      </c>
      <c r="BG32" s="1" t="str">
        <f t="shared" si="7"/>
        <v/>
      </c>
      <c r="BH32" s="1" t="str">
        <f t="shared" si="7"/>
        <v/>
      </c>
      <c r="BI32" s="1" t="str">
        <f t="shared" si="7"/>
        <v/>
      </c>
      <c r="BJ32" s="1" t="str">
        <f t="shared" si="7"/>
        <v/>
      </c>
    </row>
    <row r="33" spans="1:62" x14ac:dyDescent="0.2">
      <c r="A33" s="50"/>
      <c r="B33" s="50" t="str">
        <f t="shared" si="8"/>
        <v/>
      </c>
      <c r="C33" s="48"/>
      <c r="D33" s="48"/>
      <c r="E33" s="48"/>
      <c r="F33" s="46"/>
      <c r="G33" s="49"/>
      <c r="H33" s="358"/>
      <c r="I33" s="69"/>
      <c r="J33" s="51"/>
      <c r="K33" s="50"/>
      <c r="L33" s="341" t="str">
        <f t="shared" si="9"/>
        <v/>
      </c>
      <c r="M33" s="46"/>
      <c r="N33" s="274"/>
      <c r="O33" s="48"/>
      <c r="P33" s="274"/>
      <c r="Q33" s="51"/>
      <c r="R33" s="51"/>
      <c r="S33" s="51"/>
      <c r="T33" s="274"/>
      <c r="U33" s="50" t="str">
        <f t="shared" si="10"/>
        <v/>
      </c>
      <c r="V33" s="51">
        <v>1</v>
      </c>
      <c r="W33" s="51" t="str">
        <f t="shared" si="4"/>
        <v/>
      </c>
      <c r="X33" s="51">
        <v>1</v>
      </c>
      <c r="Y33" s="51" t="str">
        <f t="shared" si="5"/>
        <v/>
      </c>
      <c r="Z33" s="1">
        <f t="shared" si="11"/>
        <v>0</v>
      </c>
      <c r="AA33" s="1">
        <f t="shared" si="12"/>
        <v>0</v>
      </c>
      <c r="AB33" s="382" t="str">
        <f t="shared" si="13"/>
        <v/>
      </c>
      <c r="AC33" s="382" t="str">
        <f t="shared" si="13"/>
        <v/>
      </c>
      <c r="AD33" s="1">
        <f t="shared" si="6"/>
        <v>0</v>
      </c>
      <c r="AJ33" s="1">
        <f t="shared" si="6"/>
        <v>0</v>
      </c>
      <c r="AK33" s="1">
        <f t="shared" si="6"/>
        <v>0</v>
      </c>
      <c r="AL33" s="1">
        <f t="shared" si="6"/>
        <v>0</v>
      </c>
      <c r="AQ33" s="1">
        <f t="shared" si="6"/>
        <v>0</v>
      </c>
      <c r="BA33" s="1" t="str">
        <f t="shared" si="14"/>
        <v/>
      </c>
      <c r="BB33" s="1" t="str">
        <f t="shared" si="7"/>
        <v/>
      </c>
      <c r="BC33" s="1" t="str">
        <f t="shared" si="7"/>
        <v/>
      </c>
      <c r="BD33" s="1" t="str">
        <f t="shared" si="7"/>
        <v/>
      </c>
      <c r="BE33" s="1" t="str">
        <f t="shared" si="7"/>
        <v/>
      </c>
      <c r="BF33" s="1" t="str">
        <f t="shared" si="7"/>
        <v/>
      </c>
      <c r="BG33" s="1" t="str">
        <f t="shared" si="7"/>
        <v/>
      </c>
      <c r="BH33" s="1" t="str">
        <f t="shared" si="7"/>
        <v/>
      </c>
      <c r="BI33" s="1" t="str">
        <f t="shared" si="7"/>
        <v/>
      </c>
      <c r="BJ33" s="1" t="str">
        <f t="shared" si="7"/>
        <v/>
      </c>
    </row>
    <row r="34" spans="1:62" x14ac:dyDescent="0.2">
      <c r="A34" s="50"/>
      <c r="B34" s="50" t="str">
        <f t="shared" si="8"/>
        <v/>
      </c>
      <c r="C34" s="48"/>
      <c r="D34" s="48"/>
      <c r="E34" s="48"/>
      <c r="F34" s="46"/>
      <c r="G34" s="49"/>
      <c r="H34" s="358"/>
      <c r="I34" s="69"/>
      <c r="J34" s="51"/>
      <c r="K34" s="50"/>
      <c r="L34" s="341" t="str">
        <f t="shared" si="9"/>
        <v/>
      </c>
      <c r="M34" s="46"/>
      <c r="N34" s="274"/>
      <c r="O34" s="48"/>
      <c r="P34" s="274"/>
      <c r="Q34" s="51"/>
      <c r="R34" s="51"/>
      <c r="S34" s="51"/>
      <c r="T34" s="274"/>
      <c r="U34" s="50" t="str">
        <f t="shared" si="10"/>
        <v/>
      </c>
      <c r="V34" s="51">
        <v>1</v>
      </c>
      <c r="W34" s="51" t="str">
        <f t="shared" si="4"/>
        <v/>
      </c>
      <c r="X34" s="51">
        <v>1</v>
      </c>
      <c r="Y34" s="51" t="str">
        <f t="shared" si="5"/>
        <v/>
      </c>
      <c r="Z34" s="1">
        <f t="shared" si="11"/>
        <v>0</v>
      </c>
      <c r="AA34" s="1">
        <f t="shared" si="12"/>
        <v>0</v>
      </c>
      <c r="AB34" s="382" t="str">
        <f t="shared" si="13"/>
        <v/>
      </c>
      <c r="AC34" s="382" t="str">
        <f t="shared" si="13"/>
        <v/>
      </c>
      <c r="AD34" s="1">
        <f t="shared" si="6"/>
        <v>0</v>
      </c>
      <c r="AJ34" s="1">
        <f t="shared" si="6"/>
        <v>0</v>
      </c>
      <c r="AK34" s="1">
        <f t="shared" si="6"/>
        <v>0</v>
      </c>
      <c r="AL34" s="1">
        <f t="shared" si="6"/>
        <v>0</v>
      </c>
      <c r="AQ34" s="1">
        <f t="shared" si="6"/>
        <v>0</v>
      </c>
      <c r="BA34" s="1" t="str">
        <f t="shared" si="14"/>
        <v/>
      </c>
      <c r="BB34" s="1" t="str">
        <f t="shared" si="7"/>
        <v/>
      </c>
      <c r="BC34" s="1" t="str">
        <f t="shared" si="7"/>
        <v/>
      </c>
      <c r="BD34" s="1" t="str">
        <f t="shared" si="7"/>
        <v/>
      </c>
      <c r="BE34" s="1" t="str">
        <f t="shared" si="7"/>
        <v/>
      </c>
      <c r="BF34" s="1" t="str">
        <f t="shared" si="7"/>
        <v/>
      </c>
      <c r="BG34" s="1" t="str">
        <f t="shared" si="7"/>
        <v/>
      </c>
      <c r="BH34" s="1" t="str">
        <f t="shared" si="7"/>
        <v/>
      </c>
      <c r="BI34" s="1" t="str">
        <f t="shared" si="7"/>
        <v/>
      </c>
      <c r="BJ34" s="1" t="str">
        <f t="shared" si="7"/>
        <v/>
      </c>
    </row>
    <row r="35" spans="1:62" x14ac:dyDescent="0.2">
      <c r="A35" s="50"/>
      <c r="B35" s="50" t="str">
        <f t="shared" si="8"/>
        <v/>
      </c>
      <c r="C35" s="48"/>
      <c r="D35" s="48"/>
      <c r="E35" s="48"/>
      <c r="F35" s="46"/>
      <c r="G35" s="49"/>
      <c r="H35" s="358"/>
      <c r="I35" s="69"/>
      <c r="J35" s="51"/>
      <c r="K35" s="50"/>
      <c r="L35" s="341" t="str">
        <f t="shared" si="9"/>
        <v/>
      </c>
      <c r="M35" s="46"/>
      <c r="N35" s="274"/>
      <c r="O35" s="48"/>
      <c r="P35" s="274"/>
      <c r="Q35" s="51"/>
      <c r="R35" s="51"/>
      <c r="S35" s="51"/>
      <c r="T35" s="274"/>
      <c r="U35" s="50" t="str">
        <f t="shared" si="10"/>
        <v/>
      </c>
      <c r="V35" s="51">
        <v>1</v>
      </c>
      <c r="W35" s="51" t="str">
        <f t="shared" si="4"/>
        <v/>
      </c>
      <c r="X35" s="51">
        <v>1</v>
      </c>
      <c r="Y35" s="51" t="str">
        <f t="shared" si="5"/>
        <v/>
      </c>
      <c r="Z35" s="1">
        <f t="shared" si="11"/>
        <v>0</v>
      </c>
      <c r="AA35" s="1">
        <f t="shared" si="12"/>
        <v>0</v>
      </c>
      <c r="AB35" s="382" t="str">
        <f t="shared" si="13"/>
        <v/>
      </c>
      <c r="AC35" s="382" t="str">
        <f t="shared" si="13"/>
        <v/>
      </c>
      <c r="AD35" s="1">
        <f t="shared" si="6"/>
        <v>0</v>
      </c>
      <c r="AJ35" s="1">
        <f t="shared" si="6"/>
        <v>0</v>
      </c>
      <c r="AK35" s="1">
        <f t="shared" si="6"/>
        <v>0</v>
      </c>
      <c r="AL35" s="1">
        <f t="shared" si="6"/>
        <v>0</v>
      </c>
      <c r="AQ35" s="1">
        <f t="shared" si="6"/>
        <v>0</v>
      </c>
      <c r="BA35" s="1" t="str">
        <f t="shared" si="14"/>
        <v/>
      </c>
      <c r="BB35" s="1" t="str">
        <f t="shared" si="7"/>
        <v/>
      </c>
      <c r="BC35" s="1" t="str">
        <f t="shared" si="7"/>
        <v/>
      </c>
      <c r="BD35" s="1" t="str">
        <f t="shared" si="7"/>
        <v/>
      </c>
      <c r="BE35" s="1" t="str">
        <f t="shared" si="7"/>
        <v/>
      </c>
      <c r="BF35" s="1" t="str">
        <f t="shared" si="7"/>
        <v/>
      </c>
      <c r="BG35" s="1" t="str">
        <f t="shared" si="7"/>
        <v/>
      </c>
      <c r="BH35" s="1" t="str">
        <f t="shared" si="7"/>
        <v/>
      </c>
      <c r="BI35" s="1" t="str">
        <f t="shared" si="7"/>
        <v/>
      </c>
      <c r="BJ35" s="1" t="str">
        <f t="shared" si="7"/>
        <v/>
      </c>
    </row>
    <row r="36" spans="1:62" x14ac:dyDescent="0.2">
      <c r="A36" s="50"/>
      <c r="B36" s="50" t="str">
        <f t="shared" si="8"/>
        <v/>
      </c>
      <c r="C36" s="48"/>
      <c r="D36" s="48"/>
      <c r="E36" s="48"/>
      <c r="F36" s="46"/>
      <c r="G36" s="49"/>
      <c r="H36" s="358"/>
      <c r="I36" s="69"/>
      <c r="J36" s="51"/>
      <c r="K36" s="50"/>
      <c r="L36" s="341" t="str">
        <f t="shared" si="9"/>
        <v/>
      </c>
      <c r="M36" s="46"/>
      <c r="N36" s="274"/>
      <c r="O36" s="48"/>
      <c r="P36" s="274"/>
      <c r="Q36" s="51"/>
      <c r="R36" s="51"/>
      <c r="S36" s="51"/>
      <c r="T36" s="274"/>
      <c r="U36" s="50" t="str">
        <f t="shared" si="10"/>
        <v/>
      </c>
      <c r="V36" s="51">
        <v>1</v>
      </c>
      <c r="W36" s="51" t="str">
        <f t="shared" si="4"/>
        <v/>
      </c>
      <c r="X36" s="51">
        <v>1</v>
      </c>
      <c r="Y36" s="51" t="str">
        <f t="shared" si="5"/>
        <v/>
      </c>
      <c r="Z36" s="1">
        <f t="shared" si="11"/>
        <v>0</v>
      </c>
      <c r="AA36" s="1">
        <f t="shared" si="12"/>
        <v>0</v>
      </c>
      <c r="AB36" s="382" t="str">
        <f t="shared" si="13"/>
        <v/>
      </c>
      <c r="AC36" s="382" t="str">
        <f t="shared" si="13"/>
        <v/>
      </c>
      <c r="AD36" s="1">
        <f t="shared" si="6"/>
        <v>0</v>
      </c>
      <c r="AJ36" s="1">
        <f t="shared" si="6"/>
        <v>0</v>
      </c>
      <c r="AK36" s="1">
        <f t="shared" si="6"/>
        <v>0</v>
      </c>
      <c r="AL36" s="1">
        <f t="shared" si="6"/>
        <v>0</v>
      </c>
      <c r="AQ36" s="1">
        <f t="shared" si="6"/>
        <v>0</v>
      </c>
      <c r="BA36" s="1" t="str">
        <f t="shared" si="14"/>
        <v/>
      </c>
      <c r="BB36" s="1" t="str">
        <f t="shared" si="7"/>
        <v/>
      </c>
      <c r="BC36" s="1" t="str">
        <f t="shared" si="7"/>
        <v/>
      </c>
      <c r="BD36" s="1" t="str">
        <f t="shared" si="7"/>
        <v/>
      </c>
      <c r="BE36" s="1" t="str">
        <f t="shared" si="7"/>
        <v/>
      </c>
      <c r="BF36" s="1" t="str">
        <f t="shared" si="7"/>
        <v/>
      </c>
      <c r="BG36" s="1" t="str">
        <f t="shared" si="7"/>
        <v/>
      </c>
      <c r="BH36" s="1" t="str">
        <f t="shared" si="7"/>
        <v/>
      </c>
      <c r="BI36" s="1" t="str">
        <f t="shared" si="7"/>
        <v/>
      </c>
      <c r="BJ36" s="1" t="str">
        <f t="shared" si="7"/>
        <v/>
      </c>
    </row>
    <row r="37" spans="1:62" x14ac:dyDescent="0.2">
      <c r="A37" s="50"/>
      <c r="B37" s="50" t="str">
        <f t="shared" si="8"/>
        <v/>
      </c>
      <c r="C37" s="48"/>
      <c r="D37" s="48"/>
      <c r="E37" s="48"/>
      <c r="F37" s="46"/>
      <c r="G37" s="49"/>
      <c r="H37" s="358"/>
      <c r="I37" s="69"/>
      <c r="J37" s="51"/>
      <c r="K37" s="50"/>
      <c r="L37" s="341" t="str">
        <f t="shared" si="9"/>
        <v/>
      </c>
      <c r="M37" s="46"/>
      <c r="N37" s="274"/>
      <c r="O37" s="48"/>
      <c r="P37" s="274"/>
      <c r="Q37" s="51"/>
      <c r="R37" s="51"/>
      <c r="S37" s="51"/>
      <c r="T37" s="274"/>
      <c r="U37" s="50" t="str">
        <f t="shared" si="10"/>
        <v/>
      </c>
      <c r="V37" s="51">
        <v>1</v>
      </c>
      <c r="W37" s="51" t="str">
        <f t="shared" si="4"/>
        <v/>
      </c>
      <c r="X37" s="51">
        <v>1</v>
      </c>
      <c r="Y37" s="51" t="str">
        <f t="shared" si="5"/>
        <v/>
      </c>
      <c r="Z37" s="1">
        <f t="shared" si="11"/>
        <v>0</v>
      </c>
      <c r="AA37" s="1">
        <f t="shared" si="12"/>
        <v>0</v>
      </c>
      <c r="AB37" s="382" t="str">
        <f t="shared" si="13"/>
        <v/>
      </c>
      <c r="AC37" s="382" t="str">
        <f t="shared" si="13"/>
        <v/>
      </c>
      <c r="AD37" s="1">
        <f t="shared" si="6"/>
        <v>0</v>
      </c>
      <c r="AJ37" s="1">
        <f t="shared" si="6"/>
        <v>0</v>
      </c>
      <c r="AK37" s="1">
        <f t="shared" si="6"/>
        <v>0</v>
      </c>
      <c r="AL37" s="1">
        <f t="shared" si="6"/>
        <v>0</v>
      </c>
      <c r="AQ37" s="1">
        <f t="shared" si="6"/>
        <v>0</v>
      </c>
      <c r="BA37" s="1" t="str">
        <f t="shared" si="14"/>
        <v/>
      </c>
      <c r="BB37" s="1" t="str">
        <f t="shared" si="7"/>
        <v/>
      </c>
      <c r="BC37" s="1" t="str">
        <f t="shared" si="7"/>
        <v/>
      </c>
      <c r="BD37" s="1" t="str">
        <f t="shared" si="7"/>
        <v/>
      </c>
      <c r="BE37" s="1" t="str">
        <f t="shared" si="7"/>
        <v/>
      </c>
      <c r="BF37" s="1" t="str">
        <f t="shared" si="7"/>
        <v/>
      </c>
      <c r="BG37" s="1" t="str">
        <f t="shared" si="7"/>
        <v/>
      </c>
      <c r="BH37" s="1" t="str">
        <f t="shared" si="7"/>
        <v/>
      </c>
      <c r="BI37" s="1" t="str">
        <f t="shared" si="7"/>
        <v/>
      </c>
      <c r="BJ37" s="1" t="str">
        <f t="shared" si="7"/>
        <v/>
      </c>
    </row>
    <row r="38" spans="1:62" x14ac:dyDescent="0.2">
      <c r="A38" s="50"/>
      <c r="B38" s="50" t="str">
        <f t="shared" si="8"/>
        <v/>
      </c>
      <c r="C38" s="48"/>
      <c r="D38" s="48"/>
      <c r="E38" s="48"/>
      <c r="F38" s="46"/>
      <c r="G38" s="49"/>
      <c r="H38" s="358"/>
      <c r="I38" s="69"/>
      <c r="J38" s="51"/>
      <c r="K38" s="50"/>
      <c r="L38" s="341" t="str">
        <f t="shared" si="9"/>
        <v/>
      </c>
      <c r="M38" s="46"/>
      <c r="N38" s="274"/>
      <c r="O38" s="48"/>
      <c r="P38" s="274"/>
      <c r="Q38" s="51"/>
      <c r="R38" s="51"/>
      <c r="S38" s="51"/>
      <c r="T38" s="274"/>
      <c r="U38" s="50" t="str">
        <f t="shared" si="10"/>
        <v/>
      </c>
      <c r="V38" s="51">
        <v>1</v>
      </c>
      <c r="W38" s="51" t="str">
        <f t="shared" si="4"/>
        <v/>
      </c>
      <c r="X38" s="51">
        <v>1</v>
      </c>
      <c r="Y38" s="51" t="str">
        <f t="shared" si="5"/>
        <v/>
      </c>
      <c r="Z38" s="1">
        <f t="shared" si="11"/>
        <v>0</v>
      </c>
      <c r="AA38" s="1">
        <f t="shared" si="12"/>
        <v>0</v>
      </c>
      <c r="AB38" s="382" t="str">
        <f t="shared" si="13"/>
        <v/>
      </c>
      <c r="AC38" s="382" t="str">
        <f t="shared" si="13"/>
        <v/>
      </c>
      <c r="AD38" s="1">
        <f t="shared" si="6"/>
        <v>0</v>
      </c>
      <c r="AJ38" s="1">
        <f t="shared" si="6"/>
        <v>0</v>
      </c>
      <c r="AK38" s="1">
        <f t="shared" si="6"/>
        <v>0</v>
      </c>
      <c r="AL38" s="1">
        <f t="shared" si="6"/>
        <v>0</v>
      </c>
      <c r="AQ38" s="1">
        <f t="shared" si="6"/>
        <v>0</v>
      </c>
      <c r="BA38" s="1" t="str">
        <f t="shared" si="14"/>
        <v/>
      </c>
      <c r="BB38" s="1" t="str">
        <f t="shared" si="7"/>
        <v/>
      </c>
      <c r="BC38" s="1" t="str">
        <f t="shared" si="7"/>
        <v/>
      </c>
      <c r="BD38" s="1" t="str">
        <f t="shared" si="7"/>
        <v/>
      </c>
      <c r="BE38" s="1" t="str">
        <f t="shared" si="7"/>
        <v/>
      </c>
      <c r="BF38" s="1" t="str">
        <f t="shared" si="7"/>
        <v/>
      </c>
      <c r="BG38" s="1" t="str">
        <f t="shared" si="7"/>
        <v/>
      </c>
      <c r="BH38" s="1" t="str">
        <f t="shared" si="7"/>
        <v/>
      </c>
      <c r="BI38" s="1" t="str">
        <f t="shared" si="7"/>
        <v/>
      </c>
      <c r="BJ38" s="1" t="str">
        <f t="shared" si="7"/>
        <v/>
      </c>
    </row>
    <row r="39" spans="1:62" x14ac:dyDescent="0.2">
      <c r="A39" s="50"/>
      <c r="B39" s="50" t="str">
        <f t="shared" si="8"/>
        <v/>
      </c>
      <c r="C39" s="48"/>
      <c r="D39" s="48"/>
      <c r="E39" s="48"/>
      <c r="F39" s="46"/>
      <c r="G39" s="49"/>
      <c r="H39" s="358"/>
      <c r="I39" s="69"/>
      <c r="J39" s="51"/>
      <c r="K39" s="50"/>
      <c r="L39" s="341" t="str">
        <f t="shared" si="9"/>
        <v/>
      </c>
      <c r="M39" s="46"/>
      <c r="N39" s="274"/>
      <c r="O39" s="48"/>
      <c r="P39" s="274"/>
      <c r="Q39" s="51"/>
      <c r="R39" s="51"/>
      <c r="S39" s="51"/>
      <c r="T39" s="274"/>
      <c r="U39" s="50" t="str">
        <f t="shared" si="10"/>
        <v/>
      </c>
      <c r="V39" s="51">
        <v>1</v>
      </c>
      <c r="W39" s="51" t="str">
        <f t="shared" si="4"/>
        <v/>
      </c>
      <c r="X39" s="51">
        <v>1</v>
      </c>
      <c r="Y39" s="51" t="str">
        <f t="shared" si="5"/>
        <v/>
      </c>
      <c r="Z39" s="1">
        <f t="shared" si="11"/>
        <v>0</v>
      </c>
      <c r="AA39" s="1">
        <f t="shared" si="12"/>
        <v>0</v>
      </c>
      <c r="AB39" s="382" t="str">
        <f t="shared" si="13"/>
        <v/>
      </c>
      <c r="AC39" s="382" t="str">
        <f t="shared" si="13"/>
        <v/>
      </c>
      <c r="AD39" s="1">
        <f t="shared" si="6"/>
        <v>0</v>
      </c>
      <c r="AJ39" s="1">
        <f t="shared" si="6"/>
        <v>0</v>
      </c>
      <c r="AK39" s="1">
        <f t="shared" si="6"/>
        <v>0</v>
      </c>
      <c r="AL39" s="1">
        <f t="shared" si="6"/>
        <v>0</v>
      </c>
      <c r="AQ39" s="1">
        <f t="shared" si="6"/>
        <v>0</v>
      </c>
      <c r="BA39" s="1" t="str">
        <f t="shared" si="14"/>
        <v/>
      </c>
      <c r="BB39" s="1" t="str">
        <f t="shared" si="7"/>
        <v/>
      </c>
      <c r="BC39" s="1" t="str">
        <f t="shared" si="7"/>
        <v/>
      </c>
      <c r="BD39" s="1" t="str">
        <f t="shared" si="7"/>
        <v/>
      </c>
      <c r="BE39" s="1" t="str">
        <f t="shared" si="7"/>
        <v/>
      </c>
      <c r="BF39" s="1" t="str">
        <f t="shared" si="7"/>
        <v/>
      </c>
      <c r="BG39" s="1" t="str">
        <f t="shared" si="7"/>
        <v/>
      </c>
      <c r="BH39" s="1" t="str">
        <f t="shared" si="7"/>
        <v/>
      </c>
      <c r="BI39" s="1" t="str">
        <f t="shared" si="7"/>
        <v/>
      </c>
      <c r="BJ39" s="1" t="str">
        <f t="shared" si="7"/>
        <v/>
      </c>
    </row>
    <row r="40" spans="1:62" x14ac:dyDescent="0.2">
      <c r="A40" s="50"/>
      <c r="B40" s="50" t="str">
        <f t="shared" si="8"/>
        <v/>
      </c>
      <c r="C40" s="48"/>
      <c r="D40" s="48"/>
      <c r="E40" s="48"/>
      <c r="F40" s="46"/>
      <c r="G40" s="49"/>
      <c r="H40" s="358"/>
      <c r="I40" s="69"/>
      <c r="J40" s="51"/>
      <c r="K40" s="50"/>
      <c r="L40" s="341" t="str">
        <f t="shared" si="9"/>
        <v/>
      </c>
      <c r="M40" s="46"/>
      <c r="N40" s="274"/>
      <c r="O40" s="48"/>
      <c r="P40" s="274"/>
      <c r="Q40" s="51"/>
      <c r="R40" s="51"/>
      <c r="S40" s="51"/>
      <c r="T40" s="274"/>
      <c r="U40" s="50" t="str">
        <f t="shared" si="10"/>
        <v/>
      </c>
      <c r="V40" s="51">
        <v>1</v>
      </c>
      <c r="W40" s="51" t="str">
        <f t="shared" si="4"/>
        <v/>
      </c>
      <c r="X40" s="51">
        <v>1</v>
      </c>
      <c r="Y40" s="51" t="str">
        <f t="shared" si="5"/>
        <v/>
      </c>
      <c r="Z40" s="1">
        <f t="shared" si="11"/>
        <v>0</v>
      </c>
      <c r="AA40" s="1">
        <f t="shared" si="12"/>
        <v>0</v>
      </c>
      <c r="AB40" s="382" t="str">
        <f t="shared" si="13"/>
        <v/>
      </c>
      <c r="AC40" s="382" t="str">
        <f t="shared" si="13"/>
        <v/>
      </c>
      <c r="AD40" s="1">
        <f t="shared" si="6"/>
        <v>0</v>
      </c>
      <c r="AJ40" s="1">
        <f t="shared" si="6"/>
        <v>0</v>
      </c>
      <c r="AK40" s="1">
        <f t="shared" si="6"/>
        <v>0</v>
      </c>
      <c r="AL40" s="1">
        <f t="shared" si="6"/>
        <v>0</v>
      </c>
      <c r="AQ40" s="1">
        <f t="shared" si="6"/>
        <v>0</v>
      </c>
      <c r="BA40" s="1" t="str">
        <f t="shared" si="14"/>
        <v/>
      </c>
      <c r="BB40" s="1" t="str">
        <f t="shared" si="7"/>
        <v/>
      </c>
      <c r="BC40" s="1" t="str">
        <f t="shared" si="7"/>
        <v/>
      </c>
      <c r="BD40" s="1" t="str">
        <f t="shared" si="7"/>
        <v/>
      </c>
      <c r="BE40" s="1" t="str">
        <f t="shared" si="7"/>
        <v/>
      </c>
      <c r="BF40" s="1" t="str">
        <f t="shared" si="7"/>
        <v/>
      </c>
      <c r="BG40" s="1" t="str">
        <f t="shared" si="7"/>
        <v/>
      </c>
      <c r="BH40" s="1" t="str">
        <f t="shared" si="7"/>
        <v/>
      </c>
      <c r="BI40" s="1" t="str">
        <f t="shared" si="7"/>
        <v/>
      </c>
      <c r="BJ40" s="1" t="str">
        <f t="shared" si="7"/>
        <v/>
      </c>
    </row>
    <row r="41" spans="1:62" x14ac:dyDescent="0.2">
      <c r="A41" s="50"/>
      <c r="B41" s="50" t="str">
        <f t="shared" si="8"/>
        <v/>
      </c>
      <c r="C41" s="48"/>
      <c r="D41" s="48"/>
      <c r="E41" s="48"/>
      <c r="F41" s="46"/>
      <c r="G41" s="49"/>
      <c r="H41" s="358"/>
      <c r="I41" s="69"/>
      <c r="J41" s="51"/>
      <c r="K41" s="50"/>
      <c r="L41" s="341" t="str">
        <f t="shared" si="9"/>
        <v/>
      </c>
      <c r="M41" s="46"/>
      <c r="N41" s="274"/>
      <c r="O41" s="48"/>
      <c r="P41" s="274"/>
      <c r="Q41" s="51"/>
      <c r="R41" s="51"/>
      <c r="S41" s="51"/>
      <c r="T41" s="274"/>
      <c r="U41" s="50" t="str">
        <f t="shared" si="10"/>
        <v/>
      </c>
      <c r="V41" s="51">
        <v>1</v>
      </c>
      <c r="W41" s="51" t="str">
        <f t="shared" si="4"/>
        <v/>
      </c>
      <c r="X41" s="51">
        <v>1</v>
      </c>
      <c r="Y41" s="51" t="str">
        <f t="shared" si="5"/>
        <v/>
      </c>
      <c r="Z41" s="1">
        <f t="shared" si="11"/>
        <v>0</v>
      </c>
      <c r="AA41" s="1">
        <f t="shared" si="12"/>
        <v>0</v>
      </c>
      <c r="AB41" s="382" t="str">
        <f t="shared" si="13"/>
        <v/>
      </c>
      <c r="AC41" s="382" t="str">
        <f t="shared" si="13"/>
        <v/>
      </c>
      <c r="AD41" s="1">
        <f t="shared" si="6"/>
        <v>0</v>
      </c>
      <c r="AJ41" s="1">
        <f t="shared" si="6"/>
        <v>0</v>
      </c>
      <c r="AK41" s="1">
        <f t="shared" si="6"/>
        <v>0</v>
      </c>
      <c r="AL41" s="1">
        <f t="shared" si="6"/>
        <v>0</v>
      </c>
      <c r="AQ41" s="1">
        <f t="shared" si="6"/>
        <v>0</v>
      </c>
      <c r="BA41" s="1" t="str">
        <f t="shared" si="14"/>
        <v/>
      </c>
      <c r="BB41" s="1" t="str">
        <f t="shared" si="7"/>
        <v/>
      </c>
      <c r="BC41" s="1" t="str">
        <f t="shared" si="7"/>
        <v/>
      </c>
      <c r="BD41" s="1" t="str">
        <f t="shared" si="7"/>
        <v/>
      </c>
      <c r="BE41" s="1" t="str">
        <f t="shared" si="7"/>
        <v/>
      </c>
      <c r="BF41" s="1" t="str">
        <f t="shared" si="7"/>
        <v/>
      </c>
      <c r="BG41" s="1" t="str">
        <f t="shared" si="7"/>
        <v/>
      </c>
      <c r="BH41" s="1" t="str">
        <f t="shared" si="7"/>
        <v/>
      </c>
      <c r="BI41" s="1" t="str">
        <f t="shared" si="7"/>
        <v/>
      </c>
      <c r="BJ41" s="1" t="str">
        <f t="shared" si="7"/>
        <v/>
      </c>
    </row>
    <row r="42" spans="1:62" x14ac:dyDescent="0.2">
      <c r="A42" s="50"/>
      <c r="B42" s="50" t="str">
        <f t="shared" si="8"/>
        <v/>
      </c>
      <c r="C42" s="48"/>
      <c r="D42" s="48"/>
      <c r="E42" s="48"/>
      <c r="F42" s="46"/>
      <c r="G42" s="49"/>
      <c r="H42" s="358"/>
      <c r="I42" s="69"/>
      <c r="J42" s="51"/>
      <c r="K42" s="50"/>
      <c r="L42" s="341" t="str">
        <f t="shared" si="9"/>
        <v/>
      </c>
      <c r="M42" s="46"/>
      <c r="N42" s="274"/>
      <c r="O42" s="48"/>
      <c r="P42" s="274"/>
      <c r="Q42" s="51"/>
      <c r="R42" s="51"/>
      <c r="S42" s="51"/>
      <c r="T42" s="274"/>
      <c r="U42" s="50" t="str">
        <f t="shared" si="10"/>
        <v/>
      </c>
      <c r="V42" s="51">
        <v>1</v>
      </c>
      <c r="W42" s="51" t="str">
        <f t="shared" si="4"/>
        <v/>
      </c>
      <c r="X42" s="51">
        <v>1</v>
      </c>
      <c r="Y42" s="51" t="str">
        <f t="shared" si="5"/>
        <v/>
      </c>
      <c r="Z42" s="1">
        <f t="shared" si="11"/>
        <v>0</v>
      </c>
      <c r="AA42" s="1">
        <f t="shared" si="12"/>
        <v>0</v>
      </c>
      <c r="AB42" s="382" t="str">
        <f t="shared" si="13"/>
        <v/>
      </c>
      <c r="AC42" s="382" t="str">
        <f t="shared" si="13"/>
        <v/>
      </c>
      <c r="AD42" s="1">
        <f t="shared" si="6"/>
        <v>0</v>
      </c>
      <c r="AJ42" s="1">
        <f t="shared" si="6"/>
        <v>0</v>
      </c>
      <c r="AK42" s="1">
        <f t="shared" si="6"/>
        <v>0</v>
      </c>
      <c r="AL42" s="1">
        <f t="shared" si="6"/>
        <v>0</v>
      </c>
      <c r="AQ42" s="1">
        <f t="shared" si="6"/>
        <v>0</v>
      </c>
      <c r="BA42" s="1" t="str">
        <f t="shared" si="14"/>
        <v/>
      </c>
      <c r="BB42" s="1" t="str">
        <f t="shared" si="7"/>
        <v/>
      </c>
      <c r="BC42" s="1" t="str">
        <f t="shared" si="7"/>
        <v/>
      </c>
      <c r="BD42" s="1" t="str">
        <f t="shared" si="7"/>
        <v/>
      </c>
      <c r="BE42" s="1" t="str">
        <f t="shared" si="7"/>
        <v/>
      </c>
      <c r="BF42" s="1" t="str">
        <f t="shared" si="7"/>
        <v/>
      </c>
      <c r="BG42" s="1" t="str">
        <f t="shared" si="7"/>
        <v/>
      </c>
      <c r="BH42" s="1" t="str">
        <f t="shared" si="7"/>
        <v/>
      </c>
      <c r="BI42" s="1" t="str">
        <f t="shared" si="7"/>
        <v/>
      </c>
      <c r="BJ42" s="1" t="str">
        <f t="shared" si="7"/>
        <v/>
      </c>
    </row>
    <row r="43" spans="1:62" x14ac:dyDescent="0.2">
      <c r="A43" s="50"/>
      <c r="B43" s="50" t="str">
        <f t="shared" si="8"/>
        <v/>
      </c>
      <c r="C43" s="48"/>
      <c r="D43" s="48"/>
      <c r="E43" s="48"/>
      <c r="F43" s="46"/>
      <c r="G43" s="49"/>
      <c r="H43" s="358"/>
      <c r="I43" s="69"/>
      <c r="J43" s="51"/>
      <c r="K43" s="50"/>
      <c r="L43" s="341" t="str">
        <f t="shared" si="9"/>
        <v/>
      </c>
      <c r="M43" s="46"/>
      <c r="N43" s="274"/>
      <c r="O43" s="48"/>
      <c r="P43" s="274"/>
      <c r="Q43" s="51"/>
      <c r="R43" s="51"/>
      <c r="S43" s="51"/>
      <c r="T43" s="274"/>
      <c r="U43" s="50" t="str">
        <f t="shared" si="10"/>
        <v/>
      </c>
      <c r="V43" s="51">
        <v>1</v>
      </c>
      <c r="W43" s="51" t="str">
        <f t="shared" si="4"/>
        <v/>
      </c>
      <c r="X43" s="51">
        <v>1</v>
      </c>
      <c r="Y43" s="51" t="str">
        <f t="shared" si="5"/>
        <v/>
      </c>
      <c r="Z43" s="1">
        <f t="shared" si="11"/>
        <v>0</v>
      </c>
      <c r="AA43" s="1">
        <f t="shared" si="12"/>
        <v>0</v>
      </c>
      <c r="AB43" s="382" t="str">
        <f t="shared" si="13"/>
        <v/>
      </c>
      <c r="AC43" s="382" t="str">
        <f t="shared" si="13"/>
        <v/>
      </c>
      <c r="AD43" s="1">
        <f t="shared" si="6"/>
        <v>0</v>
      </c>
      <c r="AJ43" s="1">
        <f t="shared" si="6"/>
        <v>0</v>
      </c>
      <c r="AK43" s="1">
        <f t="shared" si="6"/>
        <v>0</v>
      </c>
      <c r="AL43" s="1">
        <f t="shared" si="6"/>
        <v>0</v>
      </c>
      <c r="AQ43" s="1">
        <f t="shared" si="6"/>
        <v>0</v>
      </c>
      <c r="BA43" s="1" t="str">
        <f t="shared" si="14"/>
        <v/>
      </c>
      <c r="BB43" s="1" t="str">
        <f t="shared" si="7"/>
        <v/>
      </c>
      <c r="BC43" s="1" t="str">
        <f t="shared" si="7"/>
        <v/>
      </c>
      <c r="BD43" s="1" t="str">
        <f t="shared" si="7"/>
        <v/>
      </c>
      <c r="BE43" s="1" t="str">
        <f t="shared" si="7"/>
        <v/>
      </c>
      <c r="BF43" s="1" t="str">
        <f t="shared" si="7"/>
        <v/>
      </c>
      <c r="BG43" s="1" t="str">
        <f t="shared" si="7"/>
        <v/>
      </c>
      <c r="BH43" s="1" t="str">
        <f t="shared" si="7"/>
        <v/>
      </c>
      <c r="BI43" s="1" t="str">
        <f t="shared" si="7"/>
        <v/>
      </c>
      <c r="BJ43" s="1" t="str">
        <f t="shared" si="7"/>
        <v/>
      </c>
    </row>
    <row r="44" spans="1:62" x14ac:dyDescent="0.2">
      <c r="A44" s="50"/>
      <c r="B44" s="50" t="str">
        <f t="shared" si="8"/>
        <v/>
      </c>
      <c r="C44" s="48"/>
      <c r="D44" s="48"/>
      <c r="E44" s="48"/>
      <c r="F44" s="46"/>
      <c r="G44" s="49"/>
      <c r="H44" s="358"/>
      <c r="I44" s="69"/>
      <c r="J44" s="51"/>
      <c r="K44" s="50"/>
      <c r="L44" s="341" t="str">
        <f t="shared" si="9"/>
        <v/>
      </c>
      <c r="M44" s="46"/>
      <c r="N44" s="274"/>
      <c r="O44" s="48"/>
      <c r="P44" s="274"/>
      <c r="Q44" s="51"/>
      <c r="R44" s="51"/>
      <c r="S44" s="51"/>
      <c r="T44" s="274"/>
      <c r="U44" s="50" t="str">
        <f t="shared" si="10"/>
        <v/>
      </c>
      <c r="V44" s="51">
        <v>1</v>
      </c>
      <c r="W44" s="51" t="str">
        <f t="shared" si="4"/>
        <v/>
      </c>
      <c r="X44" s="51">
        <v>1</v>
      </c>
      <c r="Y44" s="51" t="str">
        <f t="shared" si="5"/>
        <v/>
      </c>
      <c r="Z44" s="1">
        <f t="shared" si="11"/>
        <v>0</v>
      </c>
      <c r="AA44" s="1">
        <f t="shared" si="12"/>
        <v>0</v>
      </c>
      <c r="AB44" s="382" t="str">
        <f t="shared" si="13"/>
        <v/>
      </c>
      <c r="AC44" s="382" t="str">
        <f t="shared" si="13"/>
        <v/>
      </c>
      <c r="AD44" s="1">
        <f t="shared" si="6"/>
        <v>0</v>
      </c>
      <c r="AJ44" s="1">
        <f t="shared" si="6"/>
        <v>0</v>
      </c>
      <c r="AK44" s="1">
        <f t="shared" si="6"/>
        <v>0</v>
      </c>
      <c r="AL44" s="1">
        <f t="shared" si="6"/>
        <v>0</v>
      </c>
      <c r="AQ44" s="1">
        <f t="shared" si="6"/>
        <v>0</v>
      </c>
      <c r="BA44" s="1" t="str">
        <f t="shared" si="14"/>
        <v/>
      </c>
      <c r="BB44" s="1" t="str">
        <f t="shared" si="7"/>
        <v/>
      </c>
      <c r="BC44" s="1" t="str">
        <f t="shared" si="7"/>
        <v/>
      </c>
      <c r="BD44" s="1" t="str">
        <f t="shared" si="7"/>
        <v/>
      </c>
      <c r="BE44" s="1" t="str">
        <f t="shared" si="7"/>
        <v/>
      </c>
      <c r="BF44" s="1" t="str">
        <f t="shared" si="7"/>
        <v/>
      </c>
      <c r="BG44" s="1" t="str">
        <f t="shared" si="7"/>
        <v/>
      </c>
      <c r="BH44" s="1" t="str">
        <f t="shared" si="7"/>
        <v/>
      </c>
      <c r="BI44" s="1" t="str">
        <f t="shared" si="7"/>
        <v/>
      </c>
      <c r="BJ44" s="1" t="str">
        <f t="shared" si="7"/>
        <v/>
      </c>
    </row>
    <row r="45" spans="1:62" x14ac:dyDescent="0.2">
      <c r="A45" s="50"/>
      <c r="B45" s="50" t="str">
        <f t="shared" si="8"/>
        <v/>
      </c>
      <c r="C45" s="48"/>
      <c r="D45" s="48"/>
      <c r="E45" s="48"/>
      <c r="F45" s="46"/>
      <c r="G45" s="49"/>
      <c r="H45" s="358"/>
      <c r="I45" s="69"/>
      <c r="J45" s="51"/>
      <c r="K45" s="50"/>
      <c r="L45" s="341" t="str">
        <f t="shared" si="9"/>
        <v/>
      </c>
      <c r="M45" s="46"/>
      <c r="N45" s="274"/>
      <c r="O45" s="48"/>
      <c r="P45" s="274"/>
      <c r="Q45" s="51"/>
      <c r="R45" s="51"/>
      <c r="S45" s="51"/>
      <c r="T45" s="274"/>
      <c r="U45" s="50" t="str">
        <f t="shared" si="10"/>
        <v/>
      </c>
      <c r="V45" s="51">
        <v>1</v>
      </c>
      <c r="W45" s="51" t="str">
        <f t="shared" si="4"/>
        <v/>
      </c>
      <c r="X45" s="51">
        <v>1</v>
      </c>
      <c r="Y45" s="51" t="str">
        <f t="shared" si="5"/>
        <v/>
      </c>
      <c r="Z45" s="1">
        <f t="shared" si="11"/>
        <v>0</v>
      </c>
      <c r="AA45" s="1">
        <f t="shared" si="12"/>
        <v>0</v>
      </c>
      <c r="AB45" s="382" t="str">
        <f t="shared" si="13"/>
        <v/>
      </c>
      <c r="AC45" s="382" t="str">
        <f t="shared" si="13"/>
        <v/>
      </c>
      <c r="AD45" s="1">
        <f t="shared" si="6"/>
        <v>0</v>
      </c>
      <c r="AJ45" s="1">
        <f t="shared" si="6"/>
        <v>0</v>
      </c>
      <c r="AK45" s="1">
        <f t="shared" si="6"/>
        <v>0</v>
      </c>
      <c r="AL45" s="1">
        <f t="shared" si="6"/>
        <v>0</v>
      </c>
      <c r="AQ45" s="1">
        <f t="shared" si="6"/>
        <v>0</v>
      </c>
      <c r="BA45" s="1" t="str">
        <f t="shared" si="14"/>
        <v/>
      </c>
      <c r="BB45" s="1" t="str">
        <f t="shared" si="7"/>
        <v/>
      </c>
      <c r="BC45" s="1" t="str">
        <f t="shared" si="7"/>
        <v/>
      </c>
      <c r="BD45" s="1" t="str">
        <f t="shared" si="7"/>
        <v/>
      </c>
      <c r="BE45" s="1" t="str">
        <f t="shared" si="7"/>
        <v/>
      </c>
      <c r="BF45" s="1" t="str">
        <f t="shared" si="7"/>
        <v/>
      </c>
      <c r="BG45" s="1" t="str">
        <f t="shared" si="7"/>
        <v/>
      </c>
      <c r="BH45" s="1" t="str">
        <f t="shared" si="7"/>
        <v/>
      </c>
      <c r="BI45" s="1" t="str">
        <f t="shared" si="7"/>
        <v/>
      </c>
      <c r="BJ45" s="1" t="str">
        <f t="shared" si="7"/>
        <v/>
      </c>
    </row>
    <row r="46" spans="1:62" x14ac:dyDescent="0.2">
      <c r="A46" s="50"/>
      <c r="B46" s="50" t="str">
        <f t="shared" si="8"/>
        <v/>
      </c>
      <c r="C46" s="48"/>
      <c r="D46" s="48"/>
      <c r="E46" s="48"/>
      <c r="F46" s="46"/>
      <c r="G46" s="49"/>
      <c r="H46" s="358"/>
      <c r="I46" s="69"/>
      <c r="J46" s="51"/>
      <c r="K46" s="50"/>
      <c r="L46" s="341" t="str">
        <f t="shared" si="9"/>
        <v/>
      </c>
      <c r="M46" s="46"/>
      <c r="N46" s="274"/>
      <c r="O46" s="48"/>
      <c r="P46" s="274"/>
      <c r="Q46" s="51"/>
      <c r="R46" s="51"/>
      <c r="S46" s="51"/>
      <c r="T46" s="274"/>
      <c r="U46" s="50" t="str">
        <f t="shared" si="10"/>
        <v/>
      </c>
      <c r="V46" s="51">
        <v>1</v>
      </c>
      <c r="W46" s="51" t="str">
        <f t="shared" si="4"/>
        <v/>
      </c>
      <c r="X46" s="51">
        <v>1</v>
      </c>
      <c r="Y46" s="51" t="str">
        <f t="shared" si="5"/>
        <v/>
      </c>
      <c r="Z46" s="1">
        <f t="shared" si="11"/>
        <v>0</v>
      </c>
      <c r="AA46" s="1">
        <f t="shared" si="12"/>
        <v>0</v>
      </c>
      <c r="AB46" s="382" t="str">
        <f t="shared" si="13"/>
        <v/>
      </c>
      <c r="AC46" s="382" t="str">
        <f t="shared" si="13"/>
        <v/>
      </c>
      <c r="AD46" s="1">
        <f t="shared" si="6"/>
        <v>0</v>
      </c>
      <c r="AJ46" s="1">
        <f t="shared" si="6"/>
        <v>0</v>
      </c>
      <c r="AK46" s="1">
        <f t="shared" si="6"/>
        <v>0</v>
      </c>
      <c r="AL46" s="1">
        <f t="shared" si="6"/>
        <v>0</v>
      </c>
      <c r="AQ46" s="1">
        <f t="shared" si="6"/>
        <v>0</v>
      </c>
      <c r="BA46" s="1" t="str">
        <f t="shared" si="14"/>
        <v/>
      </c>
      <c r="BB46" s="1" t="str">
        <f t="shared" si="7"/>
        <v/>
      </c>
      <c r="BC46" s="1" t="str">
        <f t="shared" si="7"/>
        <v/>
      </c>
      <c r="BD46" s="1" t="str">
        <f t="shared" si="7"/>
        <v/>
      </c>
      <c r="BE46" s="1" t="str">
        <f t="shared" si="7"/>
        <v/>
      </c>
      <c r="BF46" s="1" t="str">
        <f t="shared" si="7"/>
        <v/>
      </c>
      <c r="BG46" s="1" t="str">
        <f t="shared" si="7"/>
        <v/>
      </c>
      <c r="BH46" s="1" t="str">
        <f t="shared" si="7"/>
        <v/>
      </c>
      <c r="BI46" s="1" t="str">
        <f t="shared" si="7"/>
        <v/>
      </c>
      <c r="BJ46" s="1" t="str">
        <f t="shared" si="7"/>
        <v/>
      </c>
    </row>
    <row r="47" spans="1:62" x14ac:dyDescent="0.2">
      <c r="A47" s="50"/>
      <c r="B47" s="50" t="str">
        <f t="shared" si="8"/>
        <v/>
      </c>
      <c r="C47" s="48"/>
      <c r="D47" s="48"/>
      <c r="E47" s="48"/>
      <c r="F47" s="46"/>
      <c r="G47" s="49"/>
      <c r="H47" s="358"/>
      <c r="I47" s="69"/>
      <c r="J47" s="51"/>
      <c r="K47" s="50"/>
      <c r="L47" s="341" t="str">
        <f t="shared" si="9"/>
        <v/>
      </c>
      <c r="M47" s="46"/>
      <c r="N47" s="274"/>
      <c r="O47" s="48"/>
      <c r="P47" s="274"/>
      <c r="Q47" s="51"/>
      <c r="R47" s="51"/>
      <c r="S47" s="51"/>
      <c r="T47" s="274"/>
      <c r="U47" s="50" t="str">
        <f t="shared" si="10"/>
        <v/>
      </c>
      <c r="V47" s="51">
        <v>1</v>
      </c>
      <c r="W47" s="51" t="str">
        <f t="shared" si="4"/>
        <v/>
      </c>
      <c r="X47" s="51">
        <v>1</v>
      </c>
      <c r="Y47" s="51" t="str">
        <f t="shared" si="5"/>
        <v/>
      </c>
      <c r="Z47" s="1">
        <f t="shared" si="11"/>
        <v>0</v>
      </c>
      <c r="AA47" s="1">
        <f t="shared" si="12"/>
        <v>0</v>
      </c>
      <c r="AB47" s="382" t="str">
        <f t="shared" si="13"/>
        <v/>
      </c>
      <c r="AC47" s="382" t="str">
        <f t="shared" si="13"/>
        <v/>
      </c>
      <c r="AD47" s="1">
        <f t="shared" ref="AD47:AQ63" si="15">IF(G$30="",1,IF(G47="",0,CHOOSE(AD$28,IF(ISNA(MATCH(G47,$AB$30:$AC$30,0)),0,1),IF(IFERROR(G47*1,"bad")="bad",0,1),IF(IFERROR(IF(G47=TRUNC(G47),1,"bad"),"bad")="bad",0,1),IF(AND(IF(IFERROR(G47*1,"bad")="bad",0,1)=1,G47&gt;=0),1,0),IF(AND(IF(IFERROR(IF(G47=TRUNC(G47),1,"bad"),"bad")="bad",0,1)=1,G47&gt;=0),1,0),IF(AND(IF(IFERROR(G47*1,"bad")="bad",0,1)=1,G47&gt;0),1,0),IF(AND(IF(IFERROR(IF(G47=TRUNC(G47),1,"bad"),"bad")="bad",0,1)=1,G47&gt;0),1,0),1,IF(IFERROR(HLOOKUP(G47,$AE$4:$AN$4,1,0),"bad")="bad",0,1))))</f>
        <v>0</v>
      </c>
      <c r="AJ47" s="1">
        <f t="shared" si="15"/>
        <v>0</v>
      </c>
      <c r="AK47" s="1">
        <f t="shared" si="15"/>
        <v>0</v>
      </c>
      <c r="AL47" s="1">
        <f t="shared" si="15"/>
        <v>0</v>
      </c>
      <c r="AQ47" s="1">
        <f t="shared" si="15"/>
        <v>0</v>
      </c>
      <c r="BA47" s="1" t="str">
        <f t="shared" si="14"/>
        <v/>
      </c>
      <c r="BB47" s="1" t="str">
        <f t="shared" si="14"/>
        <v/>
      </c>
      <c r="BC47" s="1" t="str">
        <f t="shared" si="14"/>
        <v/>
      </c>
      <c r="BD47" s="1" t="str">
        <f t="shared" si="14"/>
        <v/>
      </c>
      <c r="BE47" s="1" t="str">
        <f t="shared" si="14"/>
        <v/>
      </c>
      <c r="BF47" s="1" t="str">
        <f t="shared" si="14"/>
        <v/>
      </c>
      <c r="BG47" s="1" t="str">
        <f t="shared" si="14"/>
        <v/>
      </c>
      <c r="BH47" s="1" t="str">
        <f t="shared" si="14"/>
        <v/>
      </c>
      <c r="BI47" s="1" t="str">
        <f t="shared" si="14"/>
        <v/>
      </c>
      <c r="BJ47" s="1" t="str">
        <f t="shared" si="14"/>
        <v/>
      </c>
    </row>
    <row r="48" spans="1:62" x14ac:dyDescent="0.2">
      <c r="A48" s="50"/>
      <c r="B48" s="50" t="str">
        <f t="shared" si="8"/>
        <v/>
      </c>
      <c r="C48" s="48"/>
      <c r="D48" s="48"/>
      <c r="E48" s="48"/>
      <c r="F48" s="46"/>
      <c r="G48" s="49"/>
      <c r="H48" s="358"/>
      <c r="I48" s="69"/>
      <c r="J48" s="51"/>
      <c r="K48" s="50"/>
      <c r="L48" s="341" t="str">
        <f t="shared" si="9"/>
        <v/>
      </c>
      <c r="M48" s="46"/>
      <c r="N48" s="274"/>
      <c r="O48" s="48"/>
      <c r="P48" s="274"/>
      <c r="Q48" s="51"/>
      <c r="R48" s="51"/>
      <c r="S48" s="51"/>
      <c r="T48" s="274"/>
      <c r="U48" s="50" t="str">
        <f t="shared" si="10"/>
        <v/>
      </c>
      <c r="V48" s="51">
        <v>1</v>
      </c>
      <c r="W48" s="51" t="str">
        <f t="shared" si="4"/>
        <v/>
      </c>
      <c r="X48" s="51">
        <v>1</v>
      </c>
      <c r="Y48" s="51" t="str">
        <f t="shared" si="5"/>
        <v/>
      </c>
      <c r="Z48" s="1">
        <f t="shared" si="11"/>
        <v>0</v>
      </c>
      <c r="AA48" s="1">
        <f t="shared" si="12"/>
        <v>0</v>
      </c>
      <c r="AB48" s="382" t="str">
        <f t="shared" si="13"/>
        <v/>
      </c>
      <c r="AC48" s="382" t="str">
        <f t="shared" si="13"/>
        <v/>
      </c>
      <c r="AD48" s="1">
        <f t="shared" si="15"/>
        <v>0</v>
      </c>
      <c r="AJ48" s="1">
        <f t="shared" si="15"/>
        <v>0</v>
      </c>
      <c r="AK48" s="1">
        <f t="shared" si="15"/>
        <v>0</v>
      </c>
      <c r="AL48" s="1">
        <f t="shared" si="15"/>
        <v>0</v>
      </c>
      <c r="AQ48" s="1">
        <f t="shared" si="15"/>
        <v>0</v>
      </c>
      <c r="BA48" s="1" t="str">
        <f t="shared" si="14"/>
        <v/>
      </c>
      <c r="BB48" s="1" t="str">
        <f t="shared" si="14"/>
        <v/>
      </c>
      <c r="BC48" s="1" t="str">
        <f t="shared" si="14"/>
        <v/>
      </c>
      <c r="BD48" s="1" t="str">
        <f t="shared" si="14"/>
        <v/>
      </c>
      <c r="BE48" s="1" t="str">
        <f t="shared" si="14"/>
        <v/>
      </c>
      <c r="BF48" s="1" t="str">
        <f t="shared" si="14"/>
        <v/>
      </c>
      <c r="BG48" s="1" t="str">
        <f t="shared" si="14"/>
        <v/>
      </c>
      <c r="BH48" s="1" t="str">
        <f t="shared" si="14"/>
        <v/>
      </c>
      <c r="BI48" s="1" t="str">
        <f t="shared" si="14"/>
        <v/>
      </c>
      <c r="BJ48" s="1" t="str">
        <f t="shared" si="14"/>
        <v/>
      </c>
    </row>
    <row r="49" spans="1:62" x14ac:dyDescent="0.2">
      <c r="A49" s="50"/>
      <c r="B49" s="50" t="str">
        <f t="shared" si="8"/>
        <v/>
      </c>
      <c r="C49" s="48"/>
      <c r="D49" s="48"/>
      <c r="E49" s="48"/>
      <c r="F49" s="46"/>
      <c r="G49" s="49"/>
      <c r="H49" s="358"/>
      <c r="I49" s="69"/>
      <c r="J49" s="51"/>
      <c r="K49" s="50"/>
      <c r="L49" s="341" t="str">
        <f t="shared" si="9"/>
        <v/>
      </c>
      <c r="M49" s="46"/>
      <c r="N49" s="274"/>
      <c r="O49" s="48"/>
      <c r="P49" s="274"/>
      <c r="Q49" s="51"/>
      <c r="R49" s="51"/>
      <c r="S49" s="51"/>
      <c r="T49" s="274"/>
      <c r="U49" s="50" t="str">
        <f t="shared" si="10"/>
        <v/>
      </c>
      <c r="V49" s="51">
        <v>1</v>
      </c>
      <c r="W49" s="51" t="str">
        <f t="shared" si="4"/>
        <v/>
      </c>
      <c r="X49" s="51">
        <v>1</v>
      </c>
      <c r="Y49" s="51" t="str">
        <f t="shared" si="5"/>
        <v/>
      </c>
      <c r="Z49" s="1">
        <f t="shared" si="11"/>
        <v>0</v>
      </c>
      <c r="AA49" s="1">
        <f t="shared" si="12"/>
        <v>0</v>
      </c>
      <c r="AB49" s="382" t="str">
        <f t="shared" si="13"/>
        <v/>
      </c>
      <c r="AC49" s="382" t="str">
        <f t="shared" si="13"/>
        <v/>
      </c>
      <c r="AD49" s="1">
        <f t="shared" si="15"/>
        <v>0</v>
      </c>
      <c r="AJ49" s="1">
        <f t="shared" si="15"/>
        <v>0</v>
      </c>
      <c r="AK49" s="1">
        <f t="shared" si="15"/>
        <v>0</v>
      </c>
      <c r="AL49" s="1">
        <f t="shared" si="15"/>
        <v>0</v>
      </c>
      <c r="AQ49" s="1">
        <f t="shared" si="15"/>
        <v>0</v>
      </c>
      <c r="BA49" s="1" t="str">
        <f t="shared" si="14"/>
        <v/>
      </c>
      <c r="BB49" s="1" t="str">
        <f t="shared" si="14"/>
        <v/>
      </c>
      <c r="BC49" s="1" t="str">
        <f t="shared" si="14"/>
        <v/>
      </c>
      <c r="BD49" s="1" t="str">
        <f t="shared" si="14"/>
        <v/>
      </c>
      <c r="BE49" s="1" t="str">
        <f t="shared" si="14"/>
        <v/>
      </c>
      <c r="BF49" s="1" t="str">
        <f t="shared" si="14"/>
        <v/>
      </c>
      <c r="BG49" s="1" t="str">
        <f t="shared" si="14"/>
        <v/>
      </c>
      <c r="BH49" s="1" t="str">
        <f t="shared" si="14"/>
        <v/>
      </c>
      <c r="BI49" s="1" t="str">
        <f t="shared" si="14"/>
        <v/>
      </c>
      <c r="BJ49" s="1" t="str">
        <f t="shared" si="14"/>
        <v/>
      </c>
    </row>
    <row r="50" spans="1:62" x14ac:dyDescent="0.2">
      <c r="A50" s="50"/>
      <c r="B50" s="50" t="str">
        <f t="shared" si="8"/>
        <v/>
      </c>
      <c r="C50" s="48"/>
      <c r="D50" s="48"/>
      <c r="E50" s="48"/>
      <c r="F50" s="46"/>
      <c r="G50" s="49"/>
      <c r="H50" s="358"/>
      <c r="I50" s="69"/>
      <c r="J50" s="51"/>
      <c r="K50" s="50"/>
      <c r="L50" s="341" t="str">
        <f t="shared" si="9"/>
        <v/>
      </c>
      <c r="M50" s="46"/>
      <c r="N50" s="274"/>
      <c r="O50" s="48"/>
      <c r="P50" s="274"/>
      <c r="Q50" s="51"/>
      <c r="R50" s="51"/>
      <c r="S50" s="51"/>
      <c r="T50" s="274"/>
      <c r="U50" s="50" t="str">
        <f t="shared" si="10"/>
        <v/>
      </c>
      <c r="V50" s="51">
        <v>1</v>
      </c>
      <c r="W50" s="51" t="str">
        <f t="shared" si="4"/>
        <v/>
      </c>
      <c r="X50" s="51">
        <v>1</v>
      </c>
      <c r="Y50" s="51" t="str">
        <f t="shared" si="5"/>
        <v/>
      </c>
      <c r="Z50" s="1">
        <f t="shared" si="11"/>
        <v>0</v>
      </c>
      <c r="AA50" s="1">
        <f t="shared" si="12"/>
        <v>0</v>
      </c>
      <c r="AB50" s="382" t="str">
        <f t="shared" si="13"/>
        <v/>
      </c>
      <c r="AC50" s="382" t="str">
        <f t="shared" si="13"/>
        <v/>
      </c>
      <c r="AD50" s="1">
        <f t="shared" si="15"/>
        <v>0</v>
      </c>
      <c r="AJ50" s="1">
        <f t="shared" si="15"/>
        <v>0</v>
      </c>
      <c r="AK50" s="1">
        <f t="shared" si="15"/>
        <v>0</v>
      </c>
      <c r="AL50" s="1">
        <f t="shared" si="15"/>
        <v>0</v>
      </c>
      <c r="AQ50" s="1">
        <f t="shared" si="15"/>
        <v>0</v>
      </c>
      <c r="BA50" s="1" t="str">
        <f t="shared" si="14"/>
        <v/>
      </c>
      <c r="BB50" s="1" t="str">
        <f t="shared" si="14"/>
        <v/>
      </c>
      <c r="BC50" s="1" t="str">
        <f t="shared" si="14"/>
        <v/>
      </c>
      <c r="BD50" s="1" t="str">
        <f t="shared" si="14"/>
        <v/>
      </c>
      <c r="BE50" s="1" t="str">
        <f t="shared" si="14"/>
        <v/>
      </c>
      <c r="BF50" s="1" t="str">
        <f t="shared" si="14"/>
        <v/>
      </c>
      <c r="BG50" s="1" t="str">
        <f t="shared" si="14"/>
        <v/>
      </c>
      <c r="BH50" s="1" t="str">
        <f t="shared" si="14"/>
        <v/>
      </c>
      <c r="BI50" s="1" t="str">
        <f t="shared" si="14"/>
        <v/>
      </c>
      <c r="BJ50" s="1" t="str">
        <f t="shared" si="14"/>
        <v/>
      </c>
    </row>
    <row r="51" spans="1:62" x14ac:dyDescent="0.2">
      <c r="A51" s="50"/>
      <c r="B51" s="50" t="str">
        <f t="shared" si="8"/>
        <v/>
      </c>
      <c r="C51" s="48"/>
      <c r="D51" s="48"/>
      <c r="E51" s="48"/>
      <c r="F51" s="46"/>
      <c r="G51" s="49"/>
      <c r="H51" s="358"/>
      <c r="I51" s="69"/>
      <c r="J51" s="51"/>
      <c r="K51" s="50"/>
      <c r="L51" s="341" t="str">
        <f t="shared" si="9"/>
        <v/>
      </c>
      <c r="M51" s="46"/>
      <c r="N51" s="274"/>
      <c r="O51" s="48"/>
      <c r="P51" s="274"/>
      <c r="Q51" s="51"/>
      <c r="R51" s="51"/>
      <c r="S51" s="51"/>
      <c r="T51" s="274"/>
      <c r="U51" s="50" t="str">
        <f t="shared" si="10"/>
        <v/>
      </c>
      <c r="V51" s="51">
        <v>1</v>
      </c>
      <c r="W51" s="51" t="str">
        <f t="shared" si="4"/>
        <v/>
      </c>
      <c r="X51" s="51">
        <v>1</v>
      </c>
      <c r="Y51" s="51" t="str">
        <f t="shared" si="5"/>
        <v/>
      </c>
      <c r="Z51" s="1">
        <f t="shared" si="11"/>
        <v>0</v>
      </c>
      <c r="AA51" s="1">
        <f t="shared" si="12"/>
        <v>0</v>
      </c>
      <c r="AB51" s="382" t="str">
        <f t="shared" si="13"/>
        <v/>
      </c>
      <c r="AC51" s="382" t="str">
        <f t="shared" si="13"/>
        <v/>
      </c>
      <c r="AD51" s="1">
        <f t="shared" si="15"/>
        <v>0</v>
      </c>
      <c r="AJ51" s="1">
        <f t="shared" si="15"/>
        <v>0</v>
      </c>
      <c r="AK51" s="1">
        <f t="shared" si="15"/>
        <v>0</v>
      </c>
      <c r="AL51" s="1">
        <f t="shared" si="15"/>
        <v>0</v>
      </c>
      <c r="AQ51" s="1">
        <f t="shared" si="15"/>
        <v>0</v>
      </c>
      <c r="BA51" s="1" t="str">
        <f t="shared" si="14"/>
        <v/>
      </c>
      <c r="BB51" s="1" t="str">
        <f t="shared" si="14"/>
        <v/>
      </c>
      <c r="BC51" s="1" t="str">
        <f t="shared" si="14"/>
        <v/>
      </c>
      <c r="BD51" s="1" t="str">
        <f t="shared" si="14"/>
        <v/>
      </c>
      <c r="BE51" s="1" t="str">
        <f t="shared" si="14"/>
        <v/>
      </c>
      <c r="BF51" s="1" t="str">
        <f t="shared" si="14"/>
        <v/>
      </c>
      <c r="BG51" s="1" t="str">
        <f t="shared" si="14"/>
        <v/>
      </c>
      <c r="BH51" s="1" t="str">
        <f t="shared" si="14"/>
        <v/>
      </c>
      <c r="BI51" s="1" t="str">
        <f t="shared" si="14"/>
        <v/>
      </c>
      <c r="BJ51" s="1" t="str">
        <f t="shared" si="14"/>
        <v/>
      </c>
    </row>
    <row r="52" spans="1:62" x14ac:dyDescent="0.2">
      <c r="A52" s="50"/>
      <c r="B52" s="50" t="str">
        <f t="shared" si="8"/>
        <v/>
      </c>
      <c r="C52" s="48"/>
      <c r="D52" s="48"/>
      <c r="E52" s="48"/>
      <c r="F52" s="46"/>
      <c r="G52" s="49"/>
      <c r="H52" s="358"/>
      <c r="I52" s="69"/>
      <c r="J52" s="51"/>
      <c r="K52" s="50"/>
      <c r="L52" s="341" t="str">
        <f t="shared" si="9"/>
        <v/>
      </c>
      <c r="M52" s="46"/>
      <c r="N52" s="274"/>
      <c r="O52" s="48"/>
      <c r="P52" s="274"/>
      <c r="Q52" s="51"/>
      <c r="R52" s="51"/>
      <c r="S52" s="51"/>
      <c r="T52" s="274"/>
      <c r="U52" s="50" t="str">
        <f t="shared" si="10"/>
        <v/>
      </c>
      <c r="V52" s="51">
        <v>1</v>
      </c>
      <c r="W52" s="51" t="str">
        <f t="shared" si="4"/>
        <v/>
      </c>
      <c r="X52" s="51">
        <v>1</v>
      </c>
      <c r="Y52" s="51" t="str">
        <f t="shared" si="5"/>
        <v/>
      </c>
      <c r="Z52" s="1">
        <f t="shared" si="11"/>
        <v>0</v>
      </c>
      <c r="AA52" s="1">
        <f t="shared" si="12"/>
        <v>0</v>
      </c>
      <c r="AB52" s="382" t="str">
        <f t="shared" si="13"/>
        <v/>
      </c>
      <c r="AC52" s="382" t="str">
        <f t="shared" si="13"/>
        <v/>
      </c>
      <c r="AD52" s="1">
        <f t="shared" si="15"/>
        <v>0</v>
      </c>
      <c r="AJ52" s="1">
        <f t="shared" si="15"/>
        <v>0</v>
      </c>
      <c r="AK52" s="1">
        <f t="shared" si="15"/>
        <v>0</v>
      </c>
      <c r="AL52" s="1">
        <f t="shared" si="15"/>
        <v>0</v>
      </c>
      <c r="AQ52" s="1">
        <f t="shared" si="15"/>
        <v>0</v>
      </c>
      <c r="BA52" s="1" t="str">
        <f t="shared" si="14"/>
        <v/>
      </c>
      <c r="BB52" s="1" t="str">
        <f t="shared" si="14"/>
        <v/>
      </c>
      <c r="BC52" s="1" t="str">
        <f t="shared" si="14"/>
        <v/>
      </c>
      <c r="BD52" s="1" t="str">
        <f t="shared" si="14"/>
        <v/>
      </c>
      <c r="BE52" s="1" t="str">
        <f t="shared" si="14"/>
        <v/>
      </c>
      <c r="BF52" s="1" t="str">
        <f t="shared" si="14"/>
        <v/>
      </c>
      <c r="BG52" s="1" t="str">
        <f t="shared" si="14"/>
        <v/>
      </c>
      <c r="BH52" s="1" t="str">
        <f t="shared" si="14"/>
        <v/>
      </c>
      <c r="BI52" s="1" t="str">
        <f t="shared" si="14"/>
        <v/>
      </c>
      <c r="BJ52" s="1" t="str">
        <f t="shared" si="14"/>
        <v/>
      </c>
    </row>
    <row r="53" spans="1:62" x14ac:dyDescent="0.2">
      <c r="A53" s="50"/>
      <c r="B53" s="50" t="str">
        <f t="shared" si="8"/>
        <v/>
      </c>
      <c r="C53" s="48"/>
      <c r="D53" s="48"/>
      <c r="E53" s="48"/>
      <c r="F53" s="46"/>
      <c r="G53" s="49"/>
      <c r="H53" s="358"/>
      <c r="I53" s="69"/>
      <c r="J53" s="51"/>
      <c r="K53" s="50"/>
      <c r="L53" s="341" t="str">
        <f t="shared" si="9"/>
        <v/>
      </c>
      <c r="M53" s="46"/>
      <c r="N53" s="274"/>
      <c r="O53" s="48"/>
      <c r="P53" s="274"/>
      <c r="Q53" s="51"/>
      <c r="R53" s="51"/>
      <c r="S53" s="51"/>
      <c r="T53" s="274"/>
      <c r="U53" s="50" t="str">
        <f t="shared" si="10"/>
        <v/>
      </c>
      <c r="V53" s="51">
        <v>1</v>
      </c>
      <c r="W53" s="51" t="str">
        <f t="shared" si="4"/>
        <v/>
      </c>
      <c r="X53" s="51">
        <v>1</v>
      </c>
      <c r="Y53" s="51" t="str">
        <f t="shared" si="5"/>
        <v/>
      </c>
      <c r="Z53" s="1">
        <f t="shared" si="11"/>
        <v>0</v>
      </c>
      <c r="AA53" s="1">
        <f t="shared" si="12"/>
        <v>0</v>
      </c>
      <c r="AB53" s="382" t="str">
        <f t="shared" si="13"/>
        <v/>
      </c>
      <c r="AC53" s="382" t="str">
        <f t="shared" si="13"/>
        <v/>
      </c>
      <c r="AD53" s="1">
        <f t="shared" si="15"/>
        <v>0</v>
      </c>
      <c r="AJ53" s="1">
        <f t="shared" si="15"/>
        <v>0</v>
      </c>
      <c r="AK53" s="1">
        <f t="shared" si="15"/>
        <v>0</v>
      </c>
      <c r="AL53" s="1">
        <f t="shared" si="15"/>
        <v>0</v>
      </c>
      <c r="AQ53" s="1">
        <f t="shared" si="15"/>
        <v>0</v>
      </c>
      <c r="BA53" s="1" t="str">
        <f t="shared" si="14"/>
        <v/>
      </c>
      <c r="BB53" s="1" t="str">
        <f t="shared" si="14"/>
        <v/>
      </c>
      <c r="BC53" s="1" t="str">
        <f t="shared" si="14"/>
        <v/>
      </c>
      <c r="BD53" s="1" t="str">
        <f t="shared" si="14"/>
        <v/>
      </c>
      <c r="BE53" s="1" t="str">
        <f t="shared" si="14"/>
        <v/>
      </c>
      <c r="BF53" s="1" t="str">
        <f t="shared" si="14"/>
        <v/>
      </c>
      <c r="BG53" s="1" t="str">
        <f t="shared" si="14"/>
        <v/>
      </c>
      <c r="BH53" s="1" t="str">
        <f t="shared" si="14"/>
        <v/>
      </c>
      <c r="BI53" s="1" t="str">
        <f t="shared" si="14"/>
        <v/>
      </c>
      <c r="BJ53" s="1" t="str">
        <f t="shared" si="14"/>
        <v/>
      </c>
    </row>
    <row r="54" spans="1:62" x14ac:dyDescent="0.2">
      <c r="A54" s="50"/>
      <c r="B54" s="50" t="str">
        <f t="shared" si="8"/>
        <v/>
      </c>
      <c r="C54" s="48"/>
      <c r="D54" s="48"/>
      <c r="E54" s="48"/>
      <c r="F54" s="46"/>
      <c r="G54" s="49"/>
      <c r="H54" s="358"/>
      <c r="I54" s="69"/>
      <c r="J54" s="51"/>
      <c r="K54" s="50"/>
      <c r="L54" s="341" t="str">
        <f t="shared" si="9"/>
        <v/>
      </c>
      <c r="M54" s="46"/>
      <c r="N54" s="274"/>
      <c r="O54" s="48"/>
      <c r="P54" s="274"/>
      <c r="Q54" s="51"/>
      <c r="R54" s="51"/>
      <c r="S54" s="51"/>
      <c r="T54" s="274"/>
      <c r="U54" s="50" t="str">
        <f t="shared" si="10"/>
        <v/>
      </c>
      <c r="V54" s="51">
        <v>1</v>
      </c>
      <c r="W54" s="51" t="str">
        <f t="shared" si="4"/>
        <v/>
      </c>
      <c r="X54" s="51">
        <v>1</v>
      </c>
      <c r="Y54" s="51" t="str">
        <f t="shared" si="5"/>
        <v/>
      </c>
      <c r="Z54" s="1">
        <f t="shared" si="11"/>
        <v>0</v>
      </c>
      <c r="AA54" s="1">
        <f t="shared" si="12"/>
        <v>0</v>
      </c>
      <c r="AB54" s="382" t="str">
        <f t="shared" si="13"/>
        <v/>
      </c>
      <c r="AC54" s="382" t="str">
        <f t="shared" si="13"/>
        <v/>
      </c>
      <c r="AD54" s="1">
        <f t="shared" si="15"/>
        <v>0</v>
      </c>
      <c r="AJ54" s="1">
        <f t="shared" si="15"/>
        <v>0</v>
      </c>
      <c r="AK54" s="1">
        <f t="shared" si="15"/>
        <v>0</v>
      </c>
      <c r="AL54" s="1">
        <f t="shared" si="15"/>
        <v>0</v>
      </c>
      <c r="AQ54" s="1">
        <f t="shared" si="15"/>
        <v>0</v>
      </c>
      <c r="BA54" s="1" t="str">
        <f t="shared" si="14"/>
        <v/>
      </c>
      <c r="BB54" s="1" t="str">
        <f t="shared" si="14"/>
        <v/>
      </c>
      <c r="BC54" s="1" t="str">
        <f t="shared" si="14"/>
        <v/>
      </c>
      <c r="BD54" s="1" t="str">
        <f t="shared" si="14"/>
        <v/>
      </c>
      <c r="BE54" s="1" t="str">
        <f t="shared" si="14"/>
        <v/>
      </c>
      <c r="BF54" s="1" t="str">
        <f t="shared" si="14"/>
        <v/>
      </c>
      <c r="BG54" s="1" t="str">
        <f t="shared" si="14"/>
        <v/>
      </c>
      <c r="BH54" s="1" t="str">
        <f t="shared" si="14"/>
        <v/>
      </c>
      <c r="BI54" s="1" t="str">
        <f t="shared" si="14"/>
        <v/>
      </c>
      <c r="BJ54" s="1" t="str">
        <f t="shared" si="14"/>
        <v/>
      </c>
    </row>
    <row r="55" spans="1:62" x14ac:dyDescent="0.2">
      <c r="A55" s="50"/>
      <c r="B55" s="50" t="str">
        <f t="shared" si="8"/>
        <v/>
      </c>
      <c r="C55" s="48"/>
      <c r="D55" s="48"/>
      <c r="E55" s="48"/>
      <c r="F55" s="46"/>
      <c r="G55" s="49"/>
      <c r="H55" s="358"/>
      <c r="I55" s="69"/>
      <c r="J55" s="51"/>
      <c r="K55" s="50"/>
      <c r="L55" s="341" t="str">
        <f t="shared" si="9"/>
        <v/>
      </c>
      <c r="M55" s="46"/>
      <c r="N55" s="274"/>
      <c r="O55" s="48"/>
      <c r="P55" s="274"/>
      <c r="Q55" s="51"/>
      <c r="R55" s="51"/>
      <c r="S55" s="51"/>
      <c r="T55" s="274"/>
      <c r="U55" s="50" t="str">
        <f t="shared" si="10"/>
        <v/>
      </c>
      <c r="V55" s="51">
        <v>1</v>
      </c>
      <c r="W55" s="51" t="str">
        <f t="shared" si="4"/>
        <v/>
      </c>
      <c r="X55" s="51">
        <v>1</v>
      </c>
      <c r="Y55" s="51" t="str">
        <f t="shared" si="5"/>
        <v/>
      </c>
      <c r="Z55" s="1">
        <f t="shared" si="11"/>
        <v>0</v>
      </c>
      <c r="AA55" s="1">
        <f t="shared" si="12"/>
        <v>0</v>
      </c>
      <c r="AB55" s="382" t="str">
        <f t="shared" si="13"/>
        <v/>
      </c>
      <c r="AC55" s="382" t="str">
        <f t="shared" si="13"/>
        <v/>
      </c>
      <c r="AD55" s="1">
        <f t="shared" si="15"/>
        <v>0</v>
      </c>
      <c r="AJ55" s="1">
        <f t="shared" si="15"/>
        <v>0</v>
      </c>
      <c r="AK55" s="1">
        <f t="shared" si="15"/>
        <v>0</v>
      </c>
      <c r="AL55" s="1">
        <f t="shared" si="15"/>
        <v>0</v>
      </c>
      <c r="AQ55" s="1">
        <f t="shared" si="15"/>
        <v>0</v>
      </c>
      <c r="BA55" s="1" t="str">
        <f t="shared" si="14"/>
        <v/>
      </c>
      <c r="BB55" s="1" t="str">
        <f t="shared" si="14"/>
        <v/>
      </c>
      <c r="BC55" s="1" t="str">
        <f t="shared" si="14"/>
        <v/>
      </c>
      <c r="BD55" s="1" t="str">
        <f t="shared" si="14"/>
        <v/>
      </c>
      <c r="BE55" s="1" t="str">
        <f t="shared" si="14"/>
        <v/>
      </c>
      <c r="BF55" s="1" t="str">
        <f t="shared" si="14"/>
        <v/>
      </c>
      <c r="BG55" s="1" t="str">
        <f t="shared" si="14"/>
        <v/>
      </c>
      <c r="BH55" s="1" t="str">
        <f t="shared" si="14"/>
        <v/>
      </c>
      <c r="BI55" s="1" t="str">
        <f t="shared" si="14"/>
        <v/>
      </c>
      <c r="BJ55" s="1" t="str">
        <f t="shared" si="14"/>
        <v/>
      </c>
    </row>
    <row r="56" spans="1:62" x14ac:dyDescent="0.2">
      <c r="A56" s="50"/>
      <c r="B56" s="50" t="str">
        <f t="shared" si="8"/>
        <v/>
      </c>
      <c r="C56" s="48"/>
      <c r="D56" s="48"/>
      <c r="E56" s="48"/>
      <c r="F56" s="46"/>
      <c r="G56" s="49"/>
      <c r="H56" s="358"/>
      <c r="I56" s="69"/>
      <c r="J56" s="51"/>
      <c r="K56" s="50"/>
      <c r="L56" s="341" t="str">
        <f t="shared" si="9"/>
        <v/>
      </c>
      <c r="M56" s="46"/>
      <c r="N56" s="274"/>
      <c r="O56" s="48"/>
      <c r="P56" s="274"/>
      <c r="Q56" s="51"/>
      <c r="R56" s="51"/>
      <c r="S56" s="51"/>
      <c r="T56" s="274"/>
      <c r="U56" s="50" t="str">
        <f t="shared" si="10"/>
        <v/>
      </c>
      <c r="V56" s="51">
        <v>1</v>
      </c>
      <c r="W56" s="51" t="str">
        <f t="shared" si="4"/>
        <v/>
      </c>
      <c r="X56" s="51">
        <v>1</v>
      </c>
      <c r="Y56" s="51" t="str">
        <f t="shared" si="5"/>
        <v/>
      </c>
      <c r="Z56" s="1">
        <f t="shared" si="11"/>
        <v>0</v>
      </c>
      <c r="AA56" s="1">
        <f t="shared" si="12"/>
        <v>0</v>
      </c>
      <c r="AB56" s="382" t="str">
        <f t="shared" si="13"/>
        <v/>
      </c>
      <c r="AC56" s="382" t="str">
        <f t="shared" si="13"/>
        <v/>
      </c>
      <c r="AD56" s="1">
        <f t="shared" si="15"/>
        <v>0</v>
      </c>
      <c r="AJ56" s="1">
        <f t="shared" si="15"/>
        <v>0</v>
      </c>
      <c r="AK56" s="1">
        <f t="shared" si="15"/>
        <v>0</v>
      </c>
      <c r="AL56" s="1">
        <f t="shared" si="15"/>
        <v>0</v>
      </c>
      <c r="AQ56" s="1">
        <f t="shared" si="15"/>
        <v>0</v>
      </c>
      <c r="BA56" s="1" t="str">
        <f t="shared" si="14"/>
        <v/>
      </c>
      <c r="BB56" s="1" t="str">
        <f t="shared" si="14"/>
        <v/>
      </c>
      <c r="BC56" s="1" t="str">
        <f t="shared" si="14"/>
        <v/>
      </c>
      <c r="BD56" s="1" t="str">
        <f t="shared" si="14"/>
        <v/>
      </c>
      <c r="BE56" s="1" t="str">
        <f t="shared" si="14"/>
        <v/>
      </c>
      <c r="BF56" s="1" t="str">
        <f t="shared" si="14"/>
        <v/>
      </c>
      <c r="BG56" s="1" t="str">
        <f t="shared" si="14"/>
        <v/>
      </c>
      <c r="BH56" s="1" t="str">
        <f t="shared" si="14"/>
        <v/>
      </c>
      <c r="BI56" s="1" t="str">
        <f t="shared" si="14"/>
        <v/>
      </c>
      <c r="BJ56" s="1" t="str">
        <f t="shared" si="14"/>
        <v/>
      </c>
    </row>
    <row r="57" spans="1:62" x14ac:dyDescent="0.2">
      <c r="A57" s="50"/>
      <c r="B57" s="50" t="str">
        <f t="shared" si="8"/>
        <v/>
      </c>
      <c r="C57" s="48"/>
      <c r="D57" s="48"/>
      <c r="E57" s="48"/>
      <c r="F57" s="46"/>
      <c r="G57" s="49"/>
      <c r="H57" s="358"/>
      <c r="I57" s="69"/>
      <c r="J57" s="51"/>
      <c r="K57" s="50"/>
      <c r="L57" s="341" t="str">
        <f t="shared" si="9"/>
        <v/>
      </c>
      <c r="M57" s="46"/>
      <c r="N57" s="274"/>
      <c r="O57" s="48"/>
      <c r="P57" s="274"/>
      <c r="Q57" s="51"/>
      <c r="R57" s="51"/>
      <c r="S57" s="51"/>
      <c r="T57" s="274"/>
      <c r="U57" s="50" t="str">
        <f t="shared" si="10"/>
        <v/>
      </c>
      <c r="V57" s="51">
        <v>1</v>
      </c>
      <c r="W57" s="51" t="str">
        <f t="shared" si="4"/>
        <v/>
      </c>
      <c r="X57" s="51">
        <v>1</v>
      </c>
      <c r="Y57" s="51" t="str">
        <f t="shared" si="5"/>
        <v/>
      </c>
      <c r="Z57" s="1">
        <f t="shared" si="11"/>
        <v>0</v>
      </c>
      <c r="AA57" s="1">
        <f t="shared" si="12"/>
        <v>0</v>
      </c>
      <c r="AB57" s="382" t="str">
        <f t="shared" si="13"/>
        <v/>
      </c>
      <c r="AC57" s="382" t="str">
        <f t="shared" si="13"/>
        <v/>
      </c>
      <c r="AD57" s="1">
        <f t="shared" si="15"/>
        <v>0</v>
      </c>
      <c r="AJ57" s="1">
        <f t="shared" si="15"/>
        <v>0</v>
      </c>
      <c r="AK57" s="1">
        <f t="shared" si="15"/>
        <v>0</v>
      </c>
      <c r="AL57" s="1">
        <f t="shared" si="15"/>
        <v>0</v>
      </c>
      <c r="AQ57" s="1">
        <f t="shared" si="15"/>
        <v>0</v>
      </c>
      <c r="BA57" s="1" t="str">
        <f t="shared" si="14"/>
        <v/>
      </c>
      <c r="BB57" s="1" t="str">
        <f t="shared" si="14"/>
        <v/>
      </c>
      <c r="BC57" s="1" t="str">
        <f t="shared" si="14"/>
        <v/>
      </c>
      <c r="BD57" s="1" t="str">
        <f t="shared" si="14"/>
        <v/>
      </c>
      <c r="BE57" s="1" t="str">
        <f t="shared" si="14"/>
        <v/>
      </c>
      <c r="BF57" s="1" t="str">
        <f t="shared" si="14"/>
        <v/>
      </c>
      <c r="BG57" s="1" t="str">
        <f t="shared" si="14"/>
        <v/>
      </c>
      <c r="BH57" s="1" t="str">
        <f t="shared" si="14"/>
        <v/>
      </c>
      <c r="BI57" s="1" t="str">
        <f t="shared" si="14"/>
        <v/>
      </c>
      <c r="BJ57" s="1" t="str">
        <f t="shared" si="14"/>
        <v/>
      </c>
    </row>
    <row r="58" spans="1:62" x14ac:dyDescent="0.2">
      <c r="A58" s="50"/>
      <c r="B58" s="50" t="str">
        <f t="shared" si="8"/>
        <v/>
      </c>
      <c r="C58" s="48"/>
      <c r="D58" s="48"/>
      <c r="E58" s="48"/>
      <c r="F58" s="46"/>
      <c r="G58" s="49"/>
      <c r="H58" s="358"/>
      <c r="I58" s="69"/>
      <c r="J58" s="51"/>
      <c r="K58" s="50"/>
      <c r="L58" s="341" t="str">
        <f t="shared" si="9"/>
        <v/>
      </c>
      <c r="M58" s="46"/>
      <c r="N58" s="274"/>
      <c r="O58" s="48"/>
      <c r="P58" s="274"/>
      <c r="Q58" s="51"/>
      <c r="R58" s="51"/>
      <c r="S58" s="51"/>
      <c r="T58" s="274"/>
      <c r="U58" s="50" t="str">
        <f t="shared" si="10"/>
        <v/>
      </c>
      <c r="V58" s="51">
        <v>1</v>
      </c>
      <c r="W58" s="51" t="str">
        <f t="shared" si="4"/>
        <v/>
      </c>
      <c r="X58" s="51">
        <v>1</v>
      </c>
      <c r="Y58" s="51" t="str">
        <f t="shared" si="5"/>
        <v/>
      </c>
      <c r="Z58" s="1">
        <f t="shared" si="11"/>
        <v>0</v>
      </c>
      <c r="AA58" s="1">
        <f t="shared" si="12"/>
        <v>0</v>
      </c>
      <c r="AB58" s="382" t="str">
        <f t="shared" si="13"/>
        <v/>
      </c>
      <c r="AC58" s="382" t="str">
        <f t="shared" si="13"/>
        <v/>
      </c>
      <c r="AD58" s="1">
        <f t="shared" si="15"/>
        <v>0</v>
      </c>
      <c r="AJ58" s="1">
        <f t="shared" si="15"/>
        <v>0</v>
      </c>
      <c r="AK58" s="1">
        <f t="shared" si="15"/>
        <v>0</v>
      </c>
      <c r="AL58" s="1">
        <f t="shared" si="15"/>
        <v>0</v>
      </c>
      <c r="AQ58" s="1">
        <f t="shared" si="15"/>
        <v>0</v>
      </c>
      <c r="BA58" s="1" t="str">
        <f t="shared" si="14"/>
        <v/>
      </c>
      <c r="BB58" s="1" t="str">
        <f t="shared" si="14"/>
        <v/>
      </c>
      <c r="BC58" s="1" t="str">
        <f t="shared" si="14"/>
        <v/>
      </c>
      <c r="BD58" s="1" t="str">
        <f t="shared" si="14"/>
        <v/>
      </c>
      <c r="BE58" s="1" t="str">
        <f t="shared" si="14"/>
        <v/>
      </c>
      <c r="BF58" s="1" t="str">
        <f t="shared" si="14"/>
        <v/>
      </c>
      <c r="BG58" s="1" t="str">
        <f t="shared" si="14"/>
        <v/>
      </c>
      <c r="BH58" s="1" t="str">
        <f t="shared" si="14"/>
        <v/>
      </c>
      <c r="BI58" s="1" t="str">
        <f t="shared" si="14"/>
        <v/>
      </c>
      <c r="BJ58" s="1" t="str">
        <f t="shared" si="14"/>
        <v/>
      </c>
    </row>
    <row r="59" spans="1:62" x14ac:dyDescent="0.2">
      <c r="A59" s="50"/>
      <c r="B59" s="50" t="str">
        <f t="shared" si="8"/>
        <v/>
      </c>
      <c r="C59" s="48"/>
      <c r="D59" s="48"/>
      <c r="E59" s="48"/>
      <c r="F59" s="46"/>
      <c r="G59" s="49"/>
      <c r="H59" s="358"/>
      <c r="I59" s="69"/>
      <c r="J59" s="51"/>
      <c r="K59" s="50"/>
      <c r="L59" s="341" t="str">
        <f t="shared" si="9"/>
        <v/>
      </c>
      <c r="M59" s="46"/>
      <c r="N59" s="274"/>
      <c r="O59" s="48"/>
      <c r="P59" s="274"/>
      <c r="Q59" s="51"/>
      <c r="R59" s="51"/>
      <c r="S59" s="51"/>
      <c r="T59" s="274"/>
      <c r="U59" s="50" t="str">
        <f t="shared" si="10"/>
        <v/>
      </c>
      <c r="V59" s="51">
        <v>1</v>
      </c>
      <c r="W59" s="51" t="str">
        <f t="shared" si="4"/>
        <v/>
      </c>
      <c r="X59" s="51">
        <v>1</v>
      </c>
      <c r="Y59" s="51" t="str">
        <f t="shared" si="5"/>
        <v/>
      </c>
      <c r="Z59" s="1">
        <f t="shared" si="11"/>
        <v>0</v>
      </c>
      <c r="AA59" s="1">
        <f t="shared" si="12"/>
        <v>0</v>
      </c>
      <c r="AB59" s="382" t="str">
        <f t="shared" si="13"/>
        <v/>
      </c>
      <c r="AC59" s="382" t="str">
        <f t="shared" si="13"/>
        <v/>
      </c>
      <c r="AD59" s="1">
        <f t="shared" si="15"/>
        <v>0</v>
      </c>
      <c r="AJ59" s="1">
        <f t="shared" si="15"/>
        <v>0</v>
      </c>
      <c r="AK59" s="1">
        <f t="shared" si="15"/>
        <v>0</v>
      </c>
      <c r="AL59" s="1">
        <f t="shared" si="15"/>
        <v>0</v>
      </c>
      <c r="AQ59" s="1">
        <f t="shared" si="15"/>
        <v>0</v>
      </c>
      <c r="BA59" s="1" t="str">
        <f t="shared" si="14"/>
        <v/>
      </c>
      <c r="BB59" s="1" t="str">
        <f t="shared" si="14"/>
        <v/>
      </c>
      <c r="BC59" s="1" t="str">
        <f t="shared" si="14"/>
        <v/>
      </c>
      <c r="BD59" s="1" t="str">
        <f t="shared" si="14"/>
        <v/>
      </c>
      <c r="BE59" s="1" t="str">
        <f t="shared" si="14"/>
        <v/>
      </c>
      <c r="BF59" s="1" t="str">
        <f t="shared" si="14"/>
        <v/>
      </c>
      <c r="BG59" s="1" t="str">
        <f t="shared" si="14"/>
        <v/>
      </c>
      <c r="BH59" s="1" t="str">
        <f t="shared" si="14"/>
        <v/>
      </c>
      <c r="BI59" s="1" t="str">
        <f t="shared" si="14"/>
        <v/>
      </c>
      <c r="BJ59" s="1" t="str">
        <f t="shared" si="14"/>
        <v/>
      </c>
    </row>
    <row r="60" spans="1:62" x14ac:dyDescent="0.2">
      <c r="A60" s="50"/>
      <c r="B60" s="50" t="str">
        <f t="shared" si="8"/>
        <v/>
      </c>
      <c r="C60" s="48"/>
      <c r="D60" s="48"/>
      <c r="E60" s="48"/>
      <c r="F60" s="46"/>
      <c r="G60" s="49"/>
      <c r="H60" s="358"/>
      <c r="I60" s="69"/>
      <c r="J60" s="51"/>
      <c r="K60" s="50"/>
      <c r="L60" s="341" t="str">
        <f t="shared" si="9"/>
        <v/>
      </c>
      <c r="M60" s="46"/>
      <c r="N60" s="274"/>
      <c r="O60" s="48"/>
      <c r="P60" s="274"/>
      <c r="Q60" s="51"/>
      <c r="R60" s="51"/>
      <c r="S60" s="51"/>
      <c r="T60" s="274"/>
      <c r="U60" s="50" t="str">
        <f t="shared" si="10"/>
        <v/>
      </c>
      <c r="V60" s="51">
        <v>1</v>
      </c>
      <c r="W60" s="51" t="str">
        <f t="shared" si="4"/>
        <v/>
      </c>
      <c r="X60" s="51">
        <v>1</v>
      </c>
      <c r="Y60" s="51" t="str">
        <f t="shared" si="5"/>
        <v/>
      </c>
      <c r="Z60" s="1">
        <f t="shared" si="11"/>
        <v>0</v>
      </c>
      <c r="AA60" s="1">
        <f t="shared" si="12"/>
        <v>0</v>
      </c>
      <c r="AB60" s="382" t="str">
        <f t="shared" si="13"/>
        <v/>
      </c>
      <c r="AC60" s="382" t="str">
        <f t="shared" si="13"/>
        <v/>
      </c>
      <c r="AD60" s="1">
        <f t="shared" si="15"/>
        <v>0</v>
      </c>
      <c r="AJ60" s="1">
        <f t="shared" si="15"/>
        <v>0</v>
      </c>
      <c r="AK60" s="1">
        <f t="shared" si="15"/>
        <v>0</v>
      </c>
      <c r="AL60" s="1">
        <f t="shared" si="15"/>
        <v>0</v>
      </c>
      <c r="AQ60" s="1">
        <f t="shared" si="15"/>
        <v>0</v>
      </c>
      <c r="BA60" s="1" t="str">
        <f t="shared" si="14"/>
        <v/>
      </c>
      <c r="BB60" s="1" t="str">
        <f t="shared" si="14"/>
        <v/>
      </c>
      <c r="BC60" s="1" t="str">
        <f t="shared" si="14"/>
        <v/>
      </c>
      <c r="BD60" s="1" t="str">
        <f t="shared" si="14"/>
        <v/>
      </c>
      <c r="BE60" s="1" t="str">
        <f t="shared" si="14"/>
        <v/>
      </c>
      <c r="BF60" s="1" t="str">
        <f t="shared" si="14"/>
        <v/>
      </c>
      <c r="BG60" s="1" t="str">
        <f t="shared" si="14"/>
        <v/>
      </c>
      <c r="BH60" s="1" t="str">
        <f t="shared" si="14"/>
        <v/>
      </c>
      <c r="BI60" s="1" t="str">
        <f t="shared" si="14"/>
        <v/>
      </c>
      <c r="BJ60" s="1" t="str">
        <f t="shared" si="14"/>
        <v/>
      </c>
    </row>
    <row r="61" spans="1:62" x14ac:dyDescent="0.2">
      <c r="A61" s="50"/>
      <c r="B61" s="50" t="str">
        <f t="shared" si="8"/>
        <v/>
      </c>
      <c r="C61" s="48"/>
      <c r="D61" s="48"/>
      <c r="E61" s="48"/>
      <c r="F61" s="46"/>
      <c r="G61" s="49"/>
      <c r="H61" s="358"/>
      <c r="I61" s="69"/>
      <c r="J61" s="51"/>
      <c r="K61" s="50"/>
      <c r="L61" s="341" t="str">
        <f t="shared" si="9"/>
        <v/>
      </c>
      <c r="M61" s="46"/>
      <c r="N61" s="274"/>
      <c r="O61" s="48"/>
      <c r="P61" s="274"/>
      <c r="Q61" s="51"/>
      <c r="R61" s="51"/>
      <c r="S61" s="51"/>
      <c r="T61" s="274"/>
      <c r="U61" s="50" t="str">
        <f t="shared" si="10"/>
        <v/>
      </c>
      <c r="V61" s="51">
        <v>1</v>
      </c>
      <c r="W61" s="51" t="str">
        <f t="shared" si="4"/>
        <v/>
      </c>
      <c r="X61" s="51">
        <v>1</v>
      </c>
      <c r="Y61" s="51" t="str">
        <f t="shared" si="5"/>
        <v/>
      </c>
      <c r="Z61" s="1">
        <f t="shared" si="11"/>
        <v>0</v>
      </c>
      <c r="AA61" s="1">
        <f t="shared" si="12"/>
        <v>0</v>
      </c>
      <c r="AB61" s="382" t="str">
        <f t="shared" si="13"/>
        <v/>
      </c>
      <c r="AC61" s="382" t="str">
        <f t="shared" si="13"/>
        <v/>
      </c>
      <c r="AD61" s="1">
        <f t="shared" si="15"/>
        <v>0</v>
      </c>
      <c r="AJ61" s="1">
        <f t="shared" si="15"/>
        <v>0</v>
      </c>
      <c r="AK61" s="1">
        <f t="shared" si="15"/>
        <v>0</v>
      </c>
      <c r="AL61" s="1">
        <f t="shared" si="15"/>
        <v>0</v>
      </c>
      <c r="AQ61" s="1">
        <f t="shared" si="15"/>
        <v>0</v>
      </c>
      <c r="BA61" s="1" t="str">
        <f t="shared" si="14"/>
        <v/>
      </c>
      <c r="BB61" s="1" t="str">
        <f t="shared" si="14"/>
        <v/>
      </c>
      <c r="BC61" s="1" t="str">
        <f t="shared" si="14"/>
        <v/>
      </c>
      <c r="BD61" s="1" t="str">
        <f t="shared" si="14"/>
        <v/>
      </c>
      <c r="BE61" s="1" t="str">
        <f t="shared" si="14"/>
        <v/>
      </c>
      <c r="BF61" s="1" t="str">
        <f t="shared" si="14"/>
        <v/>
      </c>
      <c r="BG61" s="1" t="str">
        <f t="shared" si="14"/>
        <v/>
      </c>
      <c r="BH61" s="1" t="str">
        <f t="shared" si="14"/>
        <v/>
      </c>
      <c r="BI61" s="1" t="str">
        <f t="shared" si="14"/>
        <v/>
      </c>
      <c r="BJ61" s="1" t="str">
        <f t="shared" si="14"/>
        <v/>
      </c>
    </row>
    <row r="62" spans="1:62" x14ac:dyDescent="0.2">
      <c r="A62" s="50"/>
      <c r="B62" s="50" t="str">
        <f t="shared" si="8"/>
        <v/>
      </c>
      <c r="C62" s="48"/>
      <c r="D62" s="48"/>
      <c r="E62" s="48"/>
      <c r="F62" s="46"/>
      <c r="G62" s="49"/>
      <c r="H62" s="358"/>
      <c r="I62" s="69"/>
      <c r="J62" s="51"/>
      <c r="K62" s="50"/>
      <c r="L62" s="341" t="str">
        <f t="shared" si="9"/>
        <v/>
      </c>
      <c r="M62" s="46"/>
      <c r="N62" s="274"/>
      <c r="O62" s="48"/>
      <c r="P62" s="274"/>
      <c r="Q62" s="51"/>
      <c r="R62" s="51"/>
      <c r="S62" s="51"/>
      <c r="T62" s="274"/>
      <c r="U62" s="50" t="str">
        <f t="shared" si="10"/>
        <v/>
      </c>
      <c r="V62" s="51">
        <v>1</v>
      </c>
      <c r="W62" s="51" t="str">
        <f t="shared" si="4"/>
        <v/>
      </c>
      <c r="X62" s="51">
        <v>1</v>
      </c>
      <c r="Y62" s="51" t="str">
        <f t="shared" si="5"/>
        <v/>
      </c>
      <c r="Z62" s="1">
        <f t="shared" si="11"/>
        <v>0</v>
      </c>
      <c r="AA62" s="1">
        <f t="shared" si="12"/>
        <v>0</v>
      </c>
      <c r="AB62" s="382" t="str">
        <f t="shared" si="13"/>
        <v/>
      </c>
      <c r="AC62" s="382" t="str">
        <f t="shared" si="13"/>
        <v/>
      </c>
      <c r="AD62" s="1">
        <f t="shared" si="15"/>
        <v>0</v>
      </c>
      <c r="AJ62" s="1">
        <f t="shared" si="15"/>
        <v>0</v>
      </c>
      <c r="AK62" s="1">
        <f t="shared" si="15"/>
        <v>0</v>
      </c>
      <c r="AL62" s="1">
        <f t="shared" si="15"/>
        <v>0</v>
      </c>
      <c r="AQ62" s="1">
        <f t="shared" si="15"/>
        <v>0</v>
      </c>
      <c r="BA62" s="1" t="str">
        <f t="shared" si="14"/>
        <v/>
      </c>
      <c r="BB62" s="1" t="str">
        <f t="shared" si="14"/>
        <v/>
      </c>
      <c r="BC62" s="1" t="str">
        <f t="shared" si="14"/>
        <v/>
      </c>
      <c r="BD62" s="1" t="str">
        <f t="shared" si="14"/>
        <v/>
      </c>
      <c r="BE62" s="1" t="str">
        <f t="shared" si="14"/>
        <v/>
      </c>
      <c r="BF62" s="1" t="str">
        <f t="shared" si="14"/>
        <v/>
      </c>
      <c r="BG62" s="1" t="str">
        <f t="shared" si="14"/>
        <v/>
      </c>
      <c r="BH62" s="1" t="str">
        <f t="shared" si="14"/>
        <v/>
      </c>
      <c r="BI62" s="1" t="str">
        <f t="shared" si="14"/>
        <v/>
      </c>
      <c r="BJ62" s="1" t="str">
        <f t="shared" si="14"/>
        <v/>
      </c>
    </row>
    <row r="63" spans="1:62" x14ac:dyDescent="0.2">
      <c r="A63" s="50"/>
      <c r="B63" s="50" t="str">
        <f t="shared" si="8"/>
        <v/>
      </c>
      <c r="C63" s="48"/>
      <c r="D63" s="48"/>
      <c r="E63" s="48"/>
      <c r="F63" s="46"/>
      <c r="G63" s="49"/>
      <c r="H63" s="358"/>
      <c r="I63" s="69"/>
      <c r="J63" s="51"/>
      <c r="K63" s="50"/>
      <c r="L63" s="341" t="str">
        <f t="shared" si="9"/>
        <v/>
      </c>
      <c r="M63" s="46"/>
      <c r="N63" s="274"/>
      <c r="O63" s="48"/>
      <c r="P63" s="274"/>
      <c r="Q63" s="51"/>
      <c r="R63" s="51"/>
      <c r="S63" s="51"/>
      <c r="T63" s="274"/>
      <c r="U63" s="50" t="str">
        <f t="shared" si="10"/>
        <v/>
      </c>
      <c r="V63" s="51">
        <v>1</v>
      </c>
      <c r="W63" s="51" t="str">
        <f t="shared" si="4"/>
        <v/>
      </c>
      <c r="X63" s="51">
        <v>1</v>
      </c>
      <c r="Y63" s="51" t="str">
        <f t="shared" si="5"/>
        <v/>
      </c>
      <c r="Z63" s="1">
        <f t="shared" si="11"/>
        <v>0</v>
      </c>
      <c r="AA63" s="1">
        <f t="shared" si="12"/>
        <v>0</v>
      </c>
      <c r="AB63" s="382" t="str">
        <f t="shared" si="13"/>
        <v/>
      </c>
      <c r="AC63" s="382" t="str">
        <f t="shared" si="13"/>
        <v/>
      </c>
      <c r="AD63" s="1">
        <f t="shared" si="15"/>
        <v>0</v>
      </c>
      <c r="AJ63" s="1">
        <f t="shared" si="15"/>
        <v>0</v>
      </c>
      <c r="AK63" s="1">
        <f t="shared" si="15"/>
        <v>0</v>
      </c>
      <c r="AL63" s="1">
        <f t="shared" si="15"/>
        <v>0</v>
      </c>
      <c r="AQ63" s="1">
        <f t="shared" si="15"/>
        <v>0</v>
      </c>
      <c r="BA63" s="1" t="str">
        <f t="shared" si="14"/>
        <v/>
      </c>
      <c r="BB63" s="1" t="str">
        <f t="shared" si="14"/>
        <v/>
      </c>
      <c r="BC63" s="1" t="str">
        <f t="shared" si="14"/>
        <v/>
      </c>
      <c r="BD63" s="1" t="str">
        <f t="shared" si="14"/>
        <v/>
      </c>
      <c r="BE63" s="1" t="str">
        <f t="shared" si="14"/>
        <v/>
      </c>
      <c r="BF63" s="1" t="str">
        <f t="shared" si="14"/>
        <v/>
      </c>
      <c r="BG63" s="1" t="str">
        <f t="shared" si="14"/>
        <v/>
      </c>
      <c r="BH63" s="1" t="str">
        <f t="shared" si="14"/>
        <v/>
      </c>
      <c r="BI63" s="1" t="str">
        <f t="shared" si="14"/>
        <v/>
      </c>
      <c r="BJ63" s="1" t="str">
        <f t="shared" si="14"/>
        <v/>
      </c>
    </row>
    <row r="64" spans="1:62" x14ac:dyDescent="0.2">
      <c r="A64" s="50"/>
      <c r="B64" s="50" t="str">
        <f t="shared" si="8"/>
        <v/>
      </c>
      <c r="C64" s="48"/>
      <c r="D64" s="48"/>
      <c r="E64" s="48"/>
      <c r="F64" s="46"/>
      <c r="G64" s="49"/>
      <c r="H64" s="358"/>
      <c r="I64" s="69"/>
      <c r="J64" s="51"/>
      <c r="K64" s="50"/>
      <c r="L64" s="341" t="str">
        <f t="shared" si="9"/>
        <v/>
      </c>
      <c r="M64" s="46"/>
      <c r="N64" s="274"/>
      <c r="O64" s="48"/>
      <c r="P64" s="274"/>
      <c r="Q64" s="51"/>
      <c r="R64" s="51"/>
      <c r="S64" s="51"/>
      <c r="T64" s="274"/>
      <c r="U64" s="50" t="str">
        <f t="shared" si="10"/>
        <v/>
      </c>
      <c r="V64" s="51">
        <v>1</v>
      </c>
      <c r="W64" s="51" t="str">
        <f t="shared" si="4"/>
        <v/>
      </c>
      <c r="X64" s="51">
        <v>1</v>
      </c>
      <c r="Y64" s="51" t="str">
        <f t="shared" si="5"/>
        <v/>
      </c>
      <c r="Z64" s="1">
        <f t="shared" si="11"/>
        <v>0</v>
      </c>
      <c r="AA64" s="1">
        <f t="shared" si="12"/>
        <v>0</v>
      </c>
      <c r="AB64" s="382" t="str">
        <f t="shared" ref="AB64:AC95" si="16">IF(AND($F64="",$M64=""),"",AB$30)</f>
        <v/>
      </c>
      <c r="AC64" s="382" t="str">
        <f t="shared" si="16"/>
        <v/>
      </c>
      <c r="AD64" s="1">
        <f t="shared" ref="AD64:AQ80" si="17">IF(G$30="",1,IF(G64="",0,CHOOSE(AD$28,IF(ISNA(MATCH(G64,$AB$30:$AC$30,0)),0,1),IF(IFERROR(G64*1,"bad")="bad",0,1),IF(IFERROR(IF(G64=TRUNC(G64),1,"bad"),"bad")="bad",0,1),IF(AND(IF(IFERROR(G64*1,"bad")="bad",0,1)=1,G64&gt;=0),1,0),IF(AND(IF(IFERROR(IF(G64=TRUNC(G64),1,"bad"),"bad")="bad",0,1)=1,G64&gt;=0),1,0),IF(AND(IF(IFERROR(G64*1,"bad")="bad",0,1)=1,G64&gt;0),1,0),IF(AND(IF(IFERROR(IF(G64=TRUNC(G64),1,"bad"),"bad")="bad",0,1)=1,G64&gt;0),1,0),1,IF(IFERROR(HLOOKUP(G64,$AE$4:$AN$4,1,0),"bad")="bad",0,1))))</f>
        <v>0</v>
      </c>
      <c r="AJ64" s="1">
        <f t="shared" si="17"/>
        <v>0</v>
      </c>
      <c r="AK64" s="1">
        <f t="shared" si="17"/>
        <v>0</v>
      </c>
      <c r="AL64" s="1">
        <f t="shared" si="17"/>
        <v>0</v>
      </c>
      <c r="AQ64" s="1">
        <f t="shared" si="17"/>
        <v>0</v>
      </c>
      <c r="BA64" s="1" t="str">
        <f t="shared" ref="BA64:BJ89" si="18">IF($M64="","",BA$30)</f>
        <v/>
      </c>
      <c r="BB64" s="1" t="str">
        <f t="shared" si="18"/>
        <v/>
      </c>
      <c r="BC64" s="1" t="str">
        <f t="shared" si="18"/>
        <v/>
      </c>
      <c r="BD64" s="1" t="str">
        <f t="shared" si="18"/>
        <v/>
      </c>
      <c r="BE64" s="1" t="str">
        <f t="shared" si="18"/>
        <v/>
      </c>
      <c r="BF64" s="1" t="str">
        <f t="shared" si="18"/>
        <v/>
      </c>
      <c r="BG64" s="1" t="str">
        <f t="shared" si="18"/>
        <v/>
      </c>
      <c r="BH64" s="1" t="str">
        <f t="shared" si="18"/>
        <v/>
      </c>
      <c r="BI64" s="1" t="str">
        <f t="shared" si="18"/>
        <v/>
      </c>
      <c r="BJ64" s="1" t="str">
        <f t="shared" si="18"/>
        <v/>
      </c>
    </row>
    <row r="65" spans="1:62" x14ac:dyDescent="0.2">
      <c r="A65" s="50"/>
      <c r="B65" s="50" t="str">
        <f t="shared" si="8"/>
        <v/>
      </c>
      <c r="C65" s="48"/>
      <c r="D65" s="48"/>
      <c r="E65" s="48"/>
      <c r="F65" s="46"/>
      <c r="G65" s="49"/>
      <c r="H65" s="358"/>
      <c r="I65" s="69"/>
      <c r="J65" s="51"/>
      <c r="K65" s="50"/>
      <c r="L65" s="341" t="str">
        <f t="shared" si="9"/>
        <v/>
      </c>
      <c r="M65" s="46"/>
      <c r="N65" s="274"/>
      <c r="O65" s="48"/>
      <c r="P65" s="274"/>
      <c r="Q65" s="51"/>
      <c r="R65" s="51"/>
      <c r="S65" s="51"/>
      <c r="T65" s="274"/>
      <c r="U65" s="50" t="str">
        <f t="shared" si="10"/>
        <v/>
      </c>
      <c r="V65" s="51">
        <v>1</v>
      </c>
      <c r="W65" s="51" t="str">
        <f t="shared" si="4"/>
        <v/>
      </c>
      <c r="X65" s="51">
        <v>1</v>
      </c>
      <c r="Y65" s="51" t="str">
        <f t="shared" si="5"/>
        <v/>
      </c>
      <c r="Z65" s="1">
        <f t="shared" si="11"/>
        <v>0</v>
      </c>
      <c r="AA65" s="1">
        <f t="shared" si="12"/>
        <v>0</v>
      </c>
      <c r="AB65" s="382" t="str">
        <f t="shared" si="16"/>
        <v/>
      </c>
      <c r="AC65" s="382" t="str">
        <f t="shared" si="16"/>
        <v/>
      </c>
      <c r="AD65" s="1">
        <f t="shared" si="17"/>
        <v>0</v>
      </c>
      <c r="AJ65" s="1">
        <f t="shared" si="17"/>
        <v>0</v>
      </c>
      <c r="AK65" s="1">
        <f t="shared" si="17"/>
        <v>0</v>
      </c>
      <c r="AL65" s="1">
        <f t="shared" si="17"/>
        <v>0</v>
      </c>
      <c r="AQ65" s="1">
        <f t="shared" si="17"/>
        <v>0</v>
      </c>
      <c r="BA65" s="1" t="str">
        <f t="shared" si="18"/>
        <v/>
      </c>
      <c r="BB65" s="1" t="str">
        <f t="shared" si="18"/>
        <v/>
      </c>
      <c r="BC65" s="1" t="str">
        <f t="shared" si="18"/>
        <v/>
      </c>
      <c r="BD65" s="1" t="str">
        <f t="shared" si="18"/>
        <v/>
      </c>
      <c r="BE65" s="1" t="str">
        <f t="shared" si="18"/>
        <v/>
      </c>
      <c r="BF65" s="1" t="str">
        <f t="shared" si="18"/>
        <v/>
      </c>
      <c r="BG65" s="1" t="str">
        <f t="shared" si="18"/>
        <v/>
      </c>
      <c r="BH65" s="1" t="str">
        <f t="shared" si="18"/>
        <v/>
      </c>
      <c r="BI65" s="1" t="str">
        <f t="shared" si="18"/>
        <v/>
      </c>
      <c r="BJ65" s="1" t="str">
        <f t="shared" si="18"/>
        <v/>
      </c>
    </row>
    <row r="66" spans="1:62" x14ac:dyDescent="0.2">
      <c r="A66" s="50"/>
      <c r="B66" s="50" t="str">
        <f t="shared" si="8"/>
        <v/>
      </c>
      <c r="C66" s="48"/>
      <c r="D66" s="48"/>
      <c r="E66" s="48"/>
      <c r="F66" s="46"/>
      <c r="G66" s="49"/>
      <c r="H66" s="358"/>
      <c r="I66" s="69"/>
      <c r="J66" s="51"/>
      <c r="K66" s="50"/>
      <c r="L66" s="341" t="str">
        <f t="shared" si="9"/>
        <v/>
      </c>
      <c r="M66" s="46"/>
      <c r="N66" s="274"/>
      <c r="O66" s="48"/>
      <c r="P66" s="274"/>
      <c r="Q66" s="51"/>
      <c r="R66" s="51"/>
      <c r="S66" s="51"/>
      <c r="T66" s="274"/>
      <c r="U66" s="50" t="str">
        <f t="shared" si="10"/>
        <v/>
      </c>
      <c r="V66" s="51">
        <v>1</v>
      </c>
      <c r="W66" s="51" t="str">
        <f t="shared" si="4"/>
        <v/>
      </c>
      <c r="X66" s="51">
        <v>1</v>
      </c>
      <c r="Y66" s="51" t="str">
        <f t="shared" si="5"/>
        <v/>
      </c>
      <c r="Z66" s="1">
        <f t="shared" si="11"/>
        <v>0</v>
      </c>
      <c r="AA66" s="1">
        <f t="shared" si="12"/>
        <v>0</v>
      </c>
      <c r="AB66" s="382" t="str">
        <f t="shared" si="16"/>
        <v/>
      </c>
      <c r="AC66" s="382" t="str">
        <f t="shared" si="16"/>
        <v/>
      </c>
      <c r="AD66" s="1">
        <f t="shared" si="17"/>
        <v>0</v>
      </c>
      <c r="AJ66" s="1">
        <f t="shared" si="17"/>
        <v>0</v>
      </c>
      <c r="AK66" s="1">
        <f t="shared" si="17"/>
        <v>0</v>
      </c>
      <c r="AL66" s="1">
        <f t="shared" si="17"/>
        <v>0</v>
      </c>
      <c r="AQ66" s="1">
        <f t="shared" si="17"/>
        <v>0</v>
      </c>
      <c r="BA66" s="1" t="str">
        <f t="shared" si="18"/>
        <v/>
      </c>
      <c r="BB66" s="1" t="str">
        <f t="shared" si="18"/>
        <v/>
      </c>
      <c r="BC66" s="1" t="str">
        <f t="shared" si="18"/>
        <v/>
      </c>
      <c r="BD66" s="1" t="str">
        <f t="shared" si="18"/>
        <v/>
      </c>
      <c r="BE66" s="1" t="str">
        <f t="shared" si="18"/>
        <v/>
      </c>
      <c r="BF66" s="1" t="str">
        <f t="shared" si="18"/>
        <v/>
      </c>
      <c r="BG66" s="1" t="str">
        <f t="shared" si="18"/>
        <v/>
      </c>
      <c r="BH66" s="1" t="str">
        <f t="shared" si="18"/>
        <v/>
      </c>
      <c r="BI66" s="1" t="str">
        <f t="shared" si="18"/>
        <v/>
      </c>
      <c r="BJ66" s="1" t="str">
        <f t="shared" si="18"/>
        <v/>
      </c>
    </row>
    <row r="67" spans="1:62" x14ac:dyDescent="0.2">
      <c r="A67" s="50"/>
      <c r="B67" s="50" t="str">
        <f t="shared" si="8"/>
        <v/>
      </c>
      <c r="C67" s="48"/>
      <c r="D67" s="48"/>
      <c r="E67" s="48"/>
      <c r="F67" s="46"/>
      <c r="G67" s="49"/>
      <c r="H67" s="358"/>
      <c r="I67" s="69"/>
      <c r="J67" s="51"/>
      <c r="K67" s="50"/>
      <c r="L67" s="341" t="str">
        <f t="shared" si="9"/>
        <v/>
      </c>
      <c r="M67" s="46"/>
      <c r="N67" s="274"/>
      <c r="O67" s="48"/>
      <c r="P67" s="274"/>
      <c r="Q67" s="51"/>
      <c r="R67" s="51"/>
      <c r="S67" s="51"/>
      <c r="T67" s="274"/>
      <c r="U67" s="50" t="str">
        <f t="shared" si="10"/>
        <v/>
      </c>
      <c r="V67" s="51">
        <v>1</v>
      </c>
      <c r="W67" s="51" t="str">
        <f t="shared" si="4"/>
        <v/>
      </c>
      <c r="X67" s="51">
        <v>1</v>
      </c>
      <c r="Y67" s="51" t="str">
        <f t="shared" si="5"/>
        <v/>
      </c>
      <c r="Z67" s="1">
        <f t="shared" si="11"/>
        <v>0</v>
      </c>
      <c r="AA67" s="1">
        <f t="shared" si="12"/>
        <v>0</v>
      </c>
      <c r="AB67" s="382" t="str">
        <f t="shared" si="16"/>
        <v/>
      </c>
      <c r="AC67" s="382" t="str">
        <f t="shared" si="16"/>
        <v/>
      </c>
      <c r="AD67" s="1">
        <f t="shared" si="17"/>
        <v>0</v>
      </c>
      <c r="AJ67" s="1">
        <f t="shared" si="17"/>
        <v>0</v>
      </c>
      <c r="AK67" s="1">
        <f t="shared" si="17"/>
        <v>0</v>
      </c>
      <c r="AL67" s="1">
        <f t="shared" si="17"/>
        <v>0</v>
      </c>
      <c r="AQ67" s="1">
        <f t="shared" si="17"/>
        <v>0</v>
      </c>
      <c r="BA67" s="1" t="str">
        <f t="shared" si="18"/>
        <v/>
      </c>
      <c r="BB67" s="1" t="str">
        <f t="shared" si="18"/>
        <v/>
      </c>
      <c r="BC67" s="1" t="str">
        <f t="shared" si="18"/>
        <v/>
      </c>
      <c r="BD67" s="1" t="str">
        <f t="shared" si="18"/>
        <v/>
      </c>
      <c r="BE67" s="1" t="str">
        <f t="shared" si="18"/>
        <v/>
      </c>
      <c r="BF67" s="1" t="str">
        <f t="shared" si="18"/>
        <v/>
      </c>
      <c r="BG67" s="1" t="str">
        <f t="shared" si="18"/>
        <v/>
      </c>
      <c r="BH67" s="1" t="str">
        <f t="shared" si="18"/>
        <v/>
      </c>
      <c r="BI67" s="1" t="str">
        <f t="shared" si="18"/>
        <v/>
      </c>
      <c r="BJ67" s="1" t="str">
        <f t="shared" si="18"/>
        <v/>
      </c>
    </row>
    <row r="68" spans="1:62" x14ac:dyDescent="0.2">
      <c r="A68" s="50"/>
      <c r="B68" s="50" t="str">
        <f t="shared" si="8"/>
        <v/>
      </c>
      <c r="C68" s="48"/>
      <c r="D68" s="48"/>
      <c r="E68" s="48"/>
      <c r="F68" s="46"/>
      <c r="G68" s="49"/>
      <c r="H68" s="358"/>
      <c r="I68" s="69"/>
      <c r="J68" s="51"/>
      <c r="K68" s="50"/>
      <c r="L68" s="341" t="str">
        <f t="shared" si="9"/>
        <v/>
      </c>
      <c r="M68" s="46"/>
      <c r="N68" s="274"/>
      <c r="O68" s="48"/>
      <c r="P68" s="274"/>
      <c r="Q68" s="51"/>
      <c r="R68" s="51"/>
      <c r="S68" s="51"/>
      <c r="T68" s="274"/>
      <c r="U68" s="50" t="str">
        <f t="shared" si="10"/>
        <v/>
      </c>
      <c r="V68" s="51">
        <v>1</v>
      </c>
      <c r="W68" s="51" t="str">
        <f t="shared" si="4"/>
        <v/>
      </c>
      <c r="X68" s="51">
        <v>1</v>
      </c>
      <c r="Y68" s="51" t="str">
        <f t="shared" si="5"/>
        <v/>
      </c>
      <c r="Z68" s="1">
        <f t="shared" si="11"/>
        <v>0</v>
      </c>
      <c r="AA68" s="1">
        <f t="shared" si="12"/>
        <v>0</v>
      </c>
      <c r="AB68" s="382" t="str">
        <f t="shared" si="16"/>
        <v/>
      </c>
      <c r="AC68" s="382" t="str">
        <f t="shared" si="16"/>
        <v/>
      </c>
      <c r="AD68" s="1">
        <f t="shared" si="17"/>
        <v>0</v>
      </c>
      <c r="AJ68" s="1">
        <f t="shared" si="17"/>
        <v>0</v>
      </c>
      <c r="AK68" s="1">
        <f t="shared" si="17"/>
        <v>0</v>
      </c>
      <c r="AL68" s="1">
        <f t="shared" si="17"/>
        <v>0</v>
      </c>
      <c r="AQ68" s="1">
        <f t="shared" si="17"/>
        <v>0</v>
      </c>
      <c r="BA68" s="1" t="str">
        <f t="shared" si="18"/>
        <v/>
      </c>
      <c r="BB68" s="1" t="str">
        <f t="shared" si="18"/>
        <v/>
      </c>
      <c r="BC68" s="1" t="str">
        <f t="shared" si="18"/>
        <v/>
      </c>
      <c r="BD68" s="1" t="str">
        <f t="shared" si="18"/>
        <v/>
      </c>
      <c r="BE68" s="1" t="str">
        <f t="shared" si="18"/>
        <v/>
      </c>
      <c r="BF68" s="1" t="str">
        <f t="shared" si="18"/>
        <v/>
      </c>
      <c r="BG68" s="1" t="str">
        <f t="shared" si="18"/>
        <v/>
      </c>
      <c r="BH68" s="1" t="str">
        <f t="shared" si="18"/>
        <v/>
      </c>
      <c r="BI68" s="1" t="str">
        <f t="shared" si="18"/>
        <v/>
      </c>
      <c r="BJ68" s="1" t="str">
        <f t="shared" si="18"/>
        <v/>
      </c>
    </row>
    <row r="69" spans="1:62" x14ac:dyDescent="0.2">
      <c r="A69" s="50"/>
      <c r="B69" s="50" t="str">
        <f t="shared" si="8"/>
        <v/>
      </c>
      <c r="C69" s="48"/>
      <c r="D69" s="48"/>
      <c r="E69" s="48"/>
      <c r="F69" s="46"/>
      <c r="G69" s="49"/>
      <c r="H69" s="358"/>
      <c r="I69" s="69"/>
      <c r="J69" s="51"/>
      <c r="K69" s="50"/>
      <c r="L69" s="341" t="str">
        <f t="shared" si="9"/>
        <v/>
      </c>
      <c r="M69" s="46"/>
      <c r="N69" s="274"/>
      <c r="O69" s="48"/>
      <c r="P69" s="274"/>
      <c r="Q69" s="51"/>
      <c r="R69" s="51"/>
      <c r="S69" s="51"/>
      <c r="T69" s="274"/>
      <c r="U69" s="50" t="str">
        <f t="shared" si="10"/>
        <v/>
      </c>
      <c r="V69" s="51">
        <v>1</v>
      </c>
      <c r="W69" s="51" t="str">
        <f t="shared" si="4"/>
        <v/>
      </c>
      <c r="X69" s="51">
        <v>1</v>
      </c>
      <c r="Y69" s="51" t="str">
        <f t="shared" si="5"/>
        <v/>
      </c>
      <c r="Z69" s="1">
        <f t="shared" si="11"/>
        <v>0</v>
      </c>
      <c r="AA69" s="1">
        <f t="shared" si="12"/>
        <v>0</v>
      </c>
      <c r="AB69" s="382" t="str">
        <f t="shared" si="16"/>
        <v/>
      </c>
      <c r="AC69" s="382" t="str">
        <f t="shared" si="16"/>
        <v/>
      </c>
      <c r="AD69" s="1">
        <f t="shared" si="17"/>
        <v>0</v>
      </c>
      <c r="AJ69" s="1">
        <f t="shared" si="17"/>
        <v>0</v>
      </c>
      <c r="AK69" s="1">
        <f t="shared" si="17"/>
        <v>0</v>
      </c>
      <c r="AL69" s="1">
        <f t="shared" si="17"/>
        <v>0</v>
      </c>
      <c r="AQ69" s="1">
        <f t="shared" si="17"/>
        <v>0</v>
      </c>
      <c r="BA69" s="1" t="str">
        <f t="shared" si="18"/>
        <v/>
      </c>
      <c r="BB69" s="1" t="str">
        <f t="shared" si="18"/>
        <v/>
      </c>
      <c r="BC69" s="1" t="str">
        <f t="shared" si="18"/>
        <v/>
      </c>
      <c r="BD69" s="1" t="str">
        <f t="shared" si="18"/>
        <v/>
      </c>
      <c r="BE69" s="1" t="str">
        <f t="shared" si="18"/>
        <v/>
      </c>
      <c r="BF69" s="1" t="str">
        <f t="shared" si="18"/>
        <v/>
      </c>
      <c r="BG69" s="1" t="str">
        <f t="shared" si="18"/>
        <v/>
      </c>
      <c r="BH69" s="1" t="str">
        <f t="shared" si="18"/>
        <v/>
      </c>
      <c r="BI69" s="1" t="str">
        <f t="shared" si="18"/>
        <v/>
      </c>
      <c r="BJ69" s="1" t="str">
        <f t="shared" si="18"/>
        <v/>
      </c>
    </row>
    <row r="70" spans="1:62" x14ac:dyDescent="0.2">
      <c r="A70" s="50"/>
      <c r="B70" s="50" t="str">
        <f t="shared" si="8"/>
        <v/>
      </c>
      <c r="C70" s="48"/>
      <c r="D70" s="48"/>
      <c r="E70" s="48"/>
      <c r="F70" s="46"/>
      <c r="G70" s="49"/>
      <c r="H70" s="358"/>
      <c r="I70" s="69"/>
      <c r="J70" s="51"/>
      <c r="K70" s="50"/>
      <c r="L70" s="341" t="str">
        <f t="shared" si="9"/>
        <v/>
      </c>
      <c r="M70" s="46"/>
      <c r="N70" s="274"/>
      <c r="O70" s="48"/>
      <c r="P70" s="274"/>
      <c r="Q70" s="51"/>
      <c r="R70" s="51"/>
      <c r="S70" s="51"/>
      <c r="T70" s="274"/>
      <c r="U70" s="50" t="str">
        <f t="shared" si="10"/>
        <v/>
      </c>
      <c r="V70" s="51">
        <v>1</v>
      </c>
      <c r="W70" s="51" t="str">
        <f t="shared" si="4"/>
        <v/>
      </c>
      <c r="X70" s="51">
        <v>1</v>
      </c>
      <c r="Y70" s="51" t="str">
        <f t="shared" si="5"/>
        <v/>
      </c>
      <c r="Z70" s="1">
        <f t="shared" si="11"/>
        <v>0</v>
      </c>
      <c r="AA70" s="1">
        <f t="shared" si="12"/>
        <v>0</v>
      </c>
      <c r="AB70" s="382" t="str">
        <f t="shared" si="16"/>
        <v/>
      </c>
      <c r="AC70" s="382" t="str">
        <f t="shared" si="16"/>
        <v/>
      </c>
      <c r="AD70" s="1">
        <f t="shared" si="17"/>
        <v>0</v>
      </c>
      <c r="AJ70" s="1">
        <f t="shared" si="17"/>
        <v>0</v>
      </c>
      <c r="AK70" s="1">
        <f t="shared" si="17"/>
        <v>0</v>
      </c>
      <c r="AL70" s="1">
        <f t="shared" si="17"/>
        <v>0</v>
      </c>
      <c r="AQ70" s="1">
        <f t="shared" si="17"/>
        <v>0</v>
      </c>
      <c r="BA70" s="1" t="str">
        <f t="shared" si="18"/>
        <v/>
      </c>
      <c r="BB70" s="1" t="str">
        <f t="shared" si="18"/>
        <v/>
      </c>
      <c r="BC70" s="1" t="str">
        <f t="shared" si="18"/>
        <v/>
      </c>
      <c r="BD70" s="1" t="str">
        <f t="shared" si="18"/>
        <v/>
      </c>
      <c r="BE70" s="1" t="str">
        <f t="shared" si="18"/>
        <v/>
      </c>
      <c r="BF70" s="1" t="str">
        <f t="shared" si="18"/>
        <v/>
      </c>
      <c r="BG70" s="1" t="str">
        <f t="shared" si="18"/>
        <v/>
      </c>
      <c r="BH70" s="1" t="str">
        <f t="shared" si="18"/>
        <v/>
      </c>
      <c r="BI70" s="1" t="str">
        <f t="shared" si="18"/>
        <v/>
      </c>
      <c r="BJ70" s="1" t="str">
        <f t="shared" si="18"/>
        <v/>
      </c>
    </row>
    <row r="71" spans="1:62" x14ac:dyDescent="0.2">
      <c r="A71" s="50"/>
      <c r="B71" s="50" t="str">
        <f t="shared" si="8"/>
        <v/>
      </c>
      <c r="C71" s="48"/>
      <c r="D71" s="48"/>
      <c r="E71" s="48"/>
      <c r="F71" s="46"/>
      <c r="G71" s="49"/>
      <c r="H71" s="358"/>
      <c r="I71" s="69"/>
      <c r="J71" s="51"/>
      <c r="K71" s="50"/>
      <c r="L71" s="341" t="str">
        <f t="shared" si="9"/>
        <v/>
      </c>
      <c r="M71" s="46"/>
      <c r="N71" s="274"/>
      <c r="O71" s="48"/>
      <c r="P71" s="274"/>
      <c r="Q71" s="51"/>
      <c r="R71" s="51"/>
      <c r="S71" s="51"/>
      <c r="T71" s="274"/>
      <c r="U71" s="50" t="str">
        <f t="shared" si="10"/>
        <v/>
      </c>
      <c r="V71" s="51">
        <v>1</v>
      </c>
      <c r="W71" s="51" t="str">
        <f t="shared" si="4"/>
        <v/>
      </c>
      <c r="X71" s="51">
        <v>1</v>
      </c>
      <c r="Y71" s="51" t="str">
        <f t="shared" si="5"/>
        <v/>
      </c>
      <c r="Z71" s="1">
        <f t="shared" si="11"/>
        <v>0</v>
      </c>
      <c r="AA71" s="1">
        <f t="shared" si="12"/>
        <v>0</v>
      </c>
      <c r="AB71" s="382" t="str">
        <f t="shared" si="16"/>
        <v/>
      </c>
      <c r="AC71" s="382" t="str">
        <f t="shared" si="16"/>
        <v/>
      </c>
      <c r="AD71" s="1">
        <f t="shared" si="17"/>
        <v>0</v>
      </c>
      <c r="AJ71" s="1">
        <f t="shared" si="17"/>
        <v>0</v>
      </c>
      <c r="AK71" s="1">
        <f t="shared" si="17"/>
        <v>0</v>
      </c>
      <c r="AL71" s="1">
        <f t="shared" si="17"/>
        <v>0</v>
      </c>
      <c r="AQ71" s="1">
        <f t="shared" si="17"/>
        <v>0</v>
      </c>
      <c r="BA71" s="1" t="str">
        <f t="shared" si="18"/>
        <v/>
      </c>
      <c r="BB71" s="1" t="str">
        <f t="shared" si="18"/>
        <v/>
      </c>
      <c r="BC71" s="1" t="str">
        <f t="shared" si="18"/>
        <v/>
      </c>
      <c r="BD71" s="1" t="str">
        <f t="shared" si="18"/>
        <v/>
      </c>
      <c r="BE71" s="1" t="str">
        <f t="shared" si="18"/>
        <v/>
      </c>
      <c r="BF71" s="1" t="str">
        <f t="shared" si="18"/>
        <v/>
      </c>
      <c r="BG71" s="1" t="str">
        <f t="shared" si="18"/>
        <v/>
      </c>
      <c r="BH71" s="1" t="str">
        <f t="shared" si="18"/>
        <v/>
      </c>
      <c r="BI71" s="1" t="str">
        <f t="shared" si="18"/>
        <v/>
      </c>
      <c r="BJ71" s="1" t="str">
        <f t="shared" si="18"/>
        <v/>
      </c>
    </row>
    <row r="72" spans="1:62" x14ac:dyDescent="0.2">
      <c r="A72" s="50"/>
      <c r="B72" s="50" t="str">
        <f t="shared" si="8"/>
        <v/>
      </c>
      <c r="C72" s="48"/>
      <c r="D72" s="48"/>
      <c r="E72" s="48"/>
      <c r="F72" s="46"/>
      <c r="G72" s="49"/>
      <c r="H72" s="358"/>
      <c r="I72" s="69"/>
      <c r="J72" s="51"/>
      <c r="K72" s="50"/>
      <c r="L72" s="341" t="str">
        <f t="shared" si="9"/>
        <v/>
      </c>
      <c r="M72" s="46"/>
      <c r="N72" s="274"/>
      <c r="O72" s="48"/>
      <c r="P72" s="274"/>
      <c r="Q72" s="51"/>
      <c r="R72" s="51"/>
      <c r="S72" s="51"/>
      <c r="T72" s="274"/>
      <c r="U72" s="50" t="str">
        <f t="shared" si="10"/>
        <v/>
      </c>
      <c r="V72" s="51">
        <v>1</v>
      </c>
      <c r="W72" s="51" t="str">
        <f t="shared" si="4"/>
        <v/>
      </c>
      <c r="X72" s="51">
        <v>1</v>
      </c>
      <c r="Y72" s="51" t="str">
        <f t="shared" si="5"/>
        <v/>
      </c>
      <c r="Z72" s="1">
        <f t="shared" si="11"/>
        <v>0</v>
      </c>
      <c r="AA72" s="1">
        <f t="shared" si="12"/>
        <v>0</v>
      </c>
      <c r="AB72" s="382" t="str">
        <f t="shared" si="16"/>
        <v/>
      </c>
      <c r="AC72" s="382" t="str">
        <f t="shared" si="16"/>
        <v/>
      </c>
      <c r="AD72" s="1">
        <f t="shared" si="17"/>
        <v>0</v>
      </c>
      <c r="AJ72" s="1">
        <f t="shared" si="17"/>
        <v>0</v>
      </c>
      <c r="AK72" s="1">
        <f t="shared" si="17"/>
        <v>0</v>
      </c>
      <c r="AL72" s="1">
        <f t="shared" si="17"/>
        <v>0</v>
      </c>
      <c r="AQ72" s="1">
        <f t="shared" si="17"/>
        <v>0</v>
      </c>
      <c r="BA72" s="1" t="str">
        <f t="shared" si="18"/>
        <v/>
      </c>
      <c r="BB72" s="1" t="str">
        <f t="shared" si="18"/>
        <v/>
      </c>
      <c r="BC72" s="1" t="str">
        <f t="shared" si="18"/>
        <v/>
      </c>
      <c r="BD72" s="1" t="str">
        <f t="shared" si="18"/>
        <v/>
      </c>
      <c r="BE72" s="1" t="str">
        <f t="shared" si="18"/>
        <v/>
      </c>
      <c r="BF72" s="1" t="str">
        <f t="shared" si="18"/>
        <v/>
      </c>
      <c r="BG72" s="1" t="str">
        <f t="shared" si="18"/>
        <v/>
      </c>
      <c r="BH72" s="1" t="str">
        <f t="shared" si="18"/>
        <v/>
      </c>
      <c r="BI72" s="1" t="str">
        <f t="shared" si="18"/>
        <v/>
      </c>
      <c r="BJ72" s="1" t="str">
        <f t="shared" si="18"/>
        <v/>
      </c>
    </row>
    <row r="73" spans="1:62" x14ac:dyDescent="0.2">
      <c r="A73" s="50"/>
      <c r="B73" s="50" t="str">
        <f t="shared" si="8"/>
        <v/>
      </c>
      <c r="C73" s="48"/>
      <c r="D73" s="48"/>
      <c r="E73" s="48"/>
      <c r="F73" s="46"/>
      <c r="G73" s="49"/>
      <c r="H73" s="358"/>
      <c r="I73" s="69"/>
      <c r="J73" s="51"/>
      <c r="K73" s="50"/>
      <c r="L73" s="341" t="str">
        <f t="shared" si="9"/>
        <v/>
      </c>
      <c r="M73" s="46"/>
      <c r="N73" s="274"/>
      <c r="O73" s="48"/>
      <c r="P73" s="274"/>
      <c r="Q73" s="51"/>
      <c r="R73" s="51"/>
      <c r="S73" s="51"/>
      <c r="T73" s="274"/>
      <c r="U73" s="50" t="str">
        <f t="shared" si="10"/>
        <v/>
      </c>
      <c r="V73" s="51">
        <v>1</v>
      </c>
      <c r="W73" s="51" t="str">
        <f t="shared" si="4"/>
        <v/>
      </c>
      <c r="X73" s="51">
        <v>1</v>
      </c>
      <c r="Y73" s="51" t="str">
        <f t="shared" si="5"/>
        <v/>
      </c>
      <c r="Z73" s="1">
        <f t="shared" si="11"/>
        <v>0</v>
      </c>
      <c r="AA73" s="1">
        <f t="shared" si="12"/>
        <v>0</v>
      </c>
      <c r="AB73" s="382" t="str">
        <f t="shared" si="16"/>
        <v/>
      </c>
      <c r="AC73" s="382" t="str">
        <f t="shared" si="16"/>
        <v/>
      </c>
      <c r="AD73" s="1">
        <f t="shared" si="17"/>
        <v>0</v>
      </c>
      <c r="AJ73" s="1">
        <f t="shared" si="17"/>
        <v>0</v>
      </c>
      <c r="AK73" s="1">
        <f t="shared" si="17"/>
        <v>0</v>
      </c>
      <c r="AL73" s="1">
        <f t="shared" si="17"/>
        <v>0</v>
      </c>
      <c r="AQ73" s="1">
        <f t="shared" si="17"/>
        <v>0</v>
      </c>
      <c r="BA73" s="1" t="str">
        <f t="shared" si="18"/>
        <v/>
      </c>
      <c r="BB73" s="1" t="str">
        <f t="shared" si="18"/>
        <v/>
      </c>
      <c r="BC73" s="1" t="str">
        <f t="shared" si="18"/>
        <v/>
      </c>
      <c r="BD73" s="1" t="str">
        <f t="shared" si="18"/>
        <v/>
      </c>
      <c r="BE73" s="1" t="str">
        <f t="shared" si="18"/>
        <v/>
      </c>
      <c r="BF73" s="1" t="str">
        <f t="shared" si="18"/>
        <v/>
      </c>
      <c r="BG73" s="1" t="str">
        <f t="shared" si="18"/>
        <v/>
      </c>
      <c r="BH73" s="1" t="str">
        <f t="shared" si="18"/>
        <v/>
      </c>
      <c r="BI73" s="1" t="str">
        <f t="shared" si="18"/>
        <v/>
      </c>
      <c r="BJ73" s="1" t="str">
        <f t="shared" si="18"/>
        <v/>
      </c>
    </row>
    <row r="74" spans="1:62" x14ac:dyDescent="0.2">
      <c r="A74" s="50"/>
      <c r="B74" s="50" t="str">
        <f t="shared" si="8"/>
        <v/>
      </c>
      <c r="C74" s="48"/>
      <c r="D74" s="48"/>
      <c r="E74" s="48"/>
      <c r="F74" s="46"/>
      <c r="G74" s="49"/>
      <c r="H74" s="358"/>
      <c r="I74" s="69"/>
      <c r="J74" s="51"/>
      <c r="K74" s="50"/>
      <c r="L74" s="341" t="str">
        <f t="shared" si="9"/>
        <v/>
      </c>
      <c r="M74" s="46"/>
      <c r="N74" s="274"/>
      <c r="O74" s="48"/>
      <c r="P74" s="274"/>
      <c r="Q74" s="51"/>
      <c r="R74" s="51"/>
      <c r="S74" s="51"/>
      <c r="T74" s="274"/>
      <c r="U74" s="50" t="str">
        <f t="shared" si="10"/>
        <v/>
      </c>
      <c r="V74" s="51">
        <v>1</v>
      </c>
      <c r="W74" s="51" t="str">
        <f t="shared" si="4"/>
        <v/>
      </c>
      <c r="X74" s="51">
        <v>1</v>
      </c>
      <c r="Y74" s="51" t="str">
        <f t="shared" si="5"/>
        <v/>
      </c>
      <c r="Z74" s="1">
        <f t="shared" si="11"/>
        <v>0</v>
      </c>
      <c r="AA74" s="1">
        <f t="shared" si="12"/>
        <v>0</v>
      </c>
      <c r="AB74" s="382" t="str">
        <f t="shared" si="16"/>
        <v/>
      </c>
      <c r="AC74" s="382" t="str">
        <f t="shared" si="16"/>
        <v/>
      </c>
      <c r="AD74" s="1">
        <f t="shared" si="17"/>
        <v>0</v>
      </c>
      <c r="AJ74" s="1">
        <f t="shared" si="17"/>
        <v>0</v>
      </c>
      <c r="AK74" s="1">
        <f t="shared" si="17"/>
        <v>0</v>
      </c>
      <c r="AL74" s="1">
        <f t="shared" si="17"/>
        <v>0</v>
      </c>
      <c r="AQ74" s="1">
        <f t="shared" si="17"/>
        <v>0</v>
      </c>
      <c r="BA74" s="1" t="str">
        <f t="shared" si="18"/>
        <v/>
      </c>
      <c r="BB74" s="1" t="str">
        <f t="shared" si="18"/>
        <v/>
      </c>
      <c r="BC74" s="1" t="str">
        <f t="shared" si="18"/>
        <v/>
      </c>
      <c r="BD74" s="1" t="str">
        <f t="shared" si="18"/>
        <v/>
      </c>
      <c r="BE74" s="1" t="str">
        <f t="shared" si="18"/>
        <v/>
      </c>
      <c r="BF74" s="1" t="str">
        <f t="shared" si="18"/>
        <v/>
      </c>
      <c r="BG74" s="1" t="str">
        <f t="shared" si="18"/>
        <v/>
      </c>
      <c r="BH74" s="1" t="str">
        <f t="shared" si="18"/>
        <v/>
      </c>
      <c r="BI74" s="1" t="str">
        <f t="shared" si="18"/>
        <v/>
      </c>
      <c r="BJ74" s="1" t="str">
        <f t="shared" si="18"/>
        <v/>
      </c>
    </row>
    <row r="75" spans="1:62" x14ac:dyDescent="0.2">
      <c r="A75" s="50"/>
      <c r="B75" s="50" t="str">
        <f t="shared" si="8"/>
        <v/>
      </c>
      <c r="C75" s="48"/>
      <c r="D75" s="48"/>
      <c r="E75" s="48"/>
      <c r="F75" s="46"/>
      <c r="G75" s="49"/>
      <c r="H75" s="358"/>
      <c r="I75" s="69"/>
      <c r="J75" s="51"/>
      <c r="K75" s="50"/>
      <c r="L75" s="341" t="str">
        <f t="shared" si="9"/>
        <v/>
      </c>
      <c r="M75" s="46"/>
      <c r="N75" s="274"/>
      <c r="O75" s="48"/>
      <c r="P75" s="274"/>
      <c r="Q75" s="51"/>
      <c r="R75" s="51"/>
      <c r="S75" s="51"/>
      <c r="T75" s="274"/>
      <c r="U75" s="50" t="str">
        <f t="shared" si="10"/>
        <v/>
      </c>
      <c r="V75" s="51">
        <v>1</v>
      </c>
      <c r="W75" s="51" t="str">
        <f t="shared" si="4"/>
        <v/>
      </c>
      <c r="X75" s="51">
        <v>1</v>
      </c>
      <c r="Y75" s="51" t="str">
        <f t="shared" si="5"/>
        <v/>
      </c>
      <c r="Z75" s="1">
        <f t="shared" si="11"/>
        <v>0</v>
      </c>
      <c r="AA75" s="1">
        <f t="shared" si="12"/>
        <v>0</v>
      </c>
      <c r="AB75" s="382" t="str">
        <f t="shared" si="16"/>
        <v/>
      </c>
      <c r="AC75" s="382" t="str">
        <f t="shared" si="16"/>
        <v/>
      </c>
      <c r="AD75" s="1">
        <f t="shared" si="17"/>
        <v>0</v>
      </c>
      <c r="AJ75" s="1">
        <f t="shared" si="17"/>
        <v>0</v>
      </c>
      <c r="AK75" s="1">
        <f t="shared" si="17"/>
        <v>0</v>
      </c>
      <c r="AL75" s="1">
        <f t="shared" si="17"/>
        <v>0</v>
      </c>
      <c r="AQ75" s="1">
        <f t="shared" si="17"/>
        <v>0</v>
      </c>
      <c r="BA75" s="1" t="str">
        <f t="shared" si="18"/>
        <v/>
      </c>
      <c r="BB75" s="1" t="str">
        <f t="shared" si="18"/>
        <v/>
      </c>
      <c r="BC75" s="1" t="str">
        <f t="shared" si="18"/>
        <v/>
      </c>
      <c r="BD75" s="1" t="str">
        <f t="shared" si="18"/>
        <v/>
      </c>
      <c r="BE75" s="1" t="str">
        <f t="shared" si="18"/>
        <v/>
      </c>
      <c r="BF75" s="1" t="str">
        <f t="shared" si="18"/>
        <v/>
      </c>
      <c r="BG75" s="1" t="str">
        <f t="shared" si="18"/>
        <v/>
      </c>
      <c r="BH75" s="1" t="str">
        <f t="shared" si="18"/>
        <v/>
      </c>
      <c r="BI75" s="1" t="str">
        <f t="shared" si="18"/>
        <v/>
      </c>
      <c r="BJ75" s="1" t="str">
        <f t="shared" si="18"/>
        <v/>
      </c>
    </row>
    <row r="76" spans="1:62" x14ac:dyDescent="0.2">
      <c r="A76" s="50"/>
      <c r="B76" s="50" t="str">
        <f t="shared" si="8"/>
        <v/>
      </c>
      <c r="C76" s="48"/>
      <c r="D76" s="48"/>
      <c r="E76" s="48"/>
      <c r="F76" s="46"/>
      <c r="G76" s="49"/>
      <c r="H76" s="358"/>
      <c r="I76" s="69"/>
      <c r="J76" s="51"/>
      <c r="K76" s="50"/>
      <c r="L76" s="341" t="str">
        <f t="shared" si="9"/>
        <v/>
      </c>
      <c r="M76" s="46"/>
      <c r="N76" s="274"/>
      <c r="O76" s="48"/>
      <c r="P76" s="274"/>
      <c r="Q76" s="51"/>
      <c r="R76" s="51"/>
      <c r="S76" s="51"/>
      <c r="T76" s="274"/>
      <c r="U76" s="50" t="str">
        <f t="shared" si="10"/>
        <v/>
      </c>
      <c r="V76" s="51">
        <v>1</v>
      </c>
      <c r="W76" s="51" t="str">
        <f t="shared" si="4"/>
        <v/>
      </c>
      <c r="X76" s="51">
        <v>1</v>
      </c>
      <c r="Y76" s="51" t="str">
        <f t="shared" si="5"/>
        <v/>
      </c>
      <c r="Z76" s="1">
        <f t="shared" si="11"/>
        <v>0</v>
      </c>
      <c r="AA76" s="1">
        <f t="shared" si="12"/>
        <v>0</v>
      </c>
      <c r="AB76" s="382" t="str">
        <f t="shared" si="16"/>
        <v/>
      </c>
      <c r="AC76" s="382" t="str">
        <f t="shared" si="16"/>
        <v/>
      </c>
      <c r="AD76" s="1">
        <f t="shared" si="17"/>
        <v>0</v>
      </c>
      <c r="AJ76" s="1">
        <f t="shared" si="17"/>
        <v>0</v>
      </c>
      <c r="AK76" s="1">
        <f t="shared" si="17"/>
        <v>0</v>
      </c>
      <c r="AL76" s="1">
        <f t="shared" si="17"/>
        <v>0</v>
      </c>
      <c r="AQ76" s="1">
        <f t="shared" si="17"/>
        <v>0</v>
      </c>
      <c r="BA76" s="1" t="str">
        <f t="shared" si="18"/>
        <v/>
      </c>
      <c r="BB76" s="1" t="str">
        <f t="shared" si="18"/>
        <v/>
      </c>
      <c r="BC76" s="1" t="str">
        <f t="shared" si="18"/>
        <v/>
      </c>
      <c r="BD76" s="1" t="str">
        <f t="shared" si="18"/>
        <v/>
      </c>
      <c r="BE76" s="1" t="str">
        <f t="shared" si="18"/>
        <v/>
      </c>
      <c r="BF76" s="1" t="str">
        <f t="shared" si="18"/>
        <v/>
      </c>
      <c r="BG76" s="1" t="str">
        <f t="shared" si="18"/>
        <v/>
      </c>
      <c r="BH76" s="1" t="str">
        <f t="shared" si="18"/>
        <v/>
      </c>
      <c r="BI76" s="1" t="str">
        <f t="shared" si="18"/>
        <v/>
      </c>
      <c r="BJ76" s="1" t="str">
        <f t="shared" si="18"/>
        <v/>
      </c>
    </row>
    <row r="77" spans="1:62" x14ac:dyDescent="0.2">
      <c r="A77" s="50"/>
      <c r="B77" s="50" t="str">
        <f t="shared" si="8"/>
        <v/>
      </c>
      <c r="C77" s="48"/>
      <c r="D77" s="48"/>
      <c r="E77" s="48"/>
      <c r="F77" s="46"/>
      <c r="G77" s="49"/>
      <c r="H77" s="358"/>
      <c r="I77" s="69"/>
      <c r="J77" s="51"/>
      <c r="K77" s="50"/>
      <c r="L77" s="341" t="str">
        <f t="shared" si="9"/>
        <v/>
      </c>
      <c r="M77" s="46"/>
      <c r="N77" s="274"/>
      <c r="O77" s="48"/>
      <c r="P77" s="274"/>
      <c r="Q77" s="51"/>
      <c r="R77" s="51"/>
      <c r="S77" s="51"/>
      <c r="T77" s="274"/>
      <c r="U77" s="50" t="str">
        <f t="shared" si="10"/>
        <v/>
      </c>
      <c r="V77" s="51">
        <v>1</v>
      </c>
      <c r="W77" s="51" t="str">
        <f t="shared" si="4"/>
        <v/>
      </c>
      <c r="X77" s="51">
        <v>1</v>
      </c>
      <c r="Y77" s="51" t="str">
        <f t="shared" si="5"/>
        <v/>
      </c>
      <c r="Z77" s="1">
        <f t="shared" si="11"/>
        <v>0</v>
      </c>
      <c r="AA77" s="1">
        <f t="shared" si="12"/>
        <v>0</v>
      </c>
      <c r="AB77" s="382" t="str">
        <f t="shared" si="16"/>
        <v/>
      </c>
      <c r="AC77" s="382" t="str">
        <f t="shared" si="16"/>
        <v/>
      </c>
      <c r="AD77" s="1">
        <f t="shared" si="17"/>
        <v>0</v>
      </c>
      <c r="AJ77" s="1">
        <f t="shared" si="17"/>
        <v>0</v>
      </c>
      <c r="AK77" s="1">
        <f t="shared" si="17"/>
        <v>0</v>
      </c>
      <c r="AL77" s="1">
        <f t="shared" si="17"/>
        <v>0</v>
      </c>
      <c r="AQ77" s="1">
        <f t="shared" si="17"/>
        <v>0</v>
      </c>
      <c r="BA77" s="1" t="str">
        <f t="shared" si="18"/>
        <v/>
      </c>
      <c r="BB77" s="1" t="str">
        <f t="shared" si="18"/>
        <v/>
      </c>
      <c r="BC77" s="1" t="str">
        <f t="shared" si="18"/>
        <v/>
      </c>
      <c r="BD77" s="1" t="str">
        <f t="shared" si="18"/>
        <v/>
      </c>
      <c r="BE77" s="1" t="str">
        <f t="shared" si="18"/>
        <v/>
      </c>
      <c r="BF77" s="1" t="str">
        <f t="shared" si="18"/>
        <v/>
      </c>
      <c r="BG77" s="1" t="str">
        <f t="shared" si="18"/>
        <v/>
      </c>
      <c r="BH77" s="1" t="str">
        <f t="shared" si="18"/>
        <v/>
      </c>
      <c r="BI77" s="1" t="str">
        <f t="shared" si="18"/>
        <v/>
      </c>
      <c r="BJ77" s="1" t="str">
        <f t="shared" si="18"/>
        <v/>
      </c>
    </row>
    <row r="78" spans="1:62" x14ac:dyDescent="0.2">
      <c r="A78" s="50"/>
      <c r="B78" s="50" t="str">
        <f t="shared" si="8"/>
        <v/>
      </c>
      <c r="C78" s="48"/>
      <c r="D78" s="48"/>
      <c r="E78" s="48"/>
      <c r="F78" s="46"/>
      <c r="G78" s="49"/>
      <c r="H78" s="358"/>
      <c r="I78" s="69"/>
      <c r="J78" s="51"/>
      <c r="K78" s="50"/>
      <c r="L78" s="341" t="str">
        <f t="shared" si="9"/>
        <v/>
      </c>
      <c r="M78" s="46"/>
      <c r="N78" s="274"/>
      <c r="O78" s="48"/>
      <c r="P78" s="274"/>
      <c r="Q78" s="51"/>
      <c r="R78" s="51"/>
      <c r="S78" s="51"/>
      <c r="T78" s="274"/>
      <c r="U78" s="50" t="str">
        <f t="shared" si="10"/>
        <v/>
      </c>
      <c r="V78" s="51">
        <v>1</v>
      </c>
      <c r="W78" s="51" t="str">
        <f t="shared" si="4"/>
        <v/>
      </c>
      <c r="X78" s="51">
        <v>1</v>
      </c>
      <c r="Y78" s="51" t="str">
        <f t="shared" si="5"/>
        <v/>
      </c>
      <c r="Z78" s="1">
        <f t="shared" si="11"/>
        <v>0</v>
      </c>
      <c r="AA78" s="1">
        <f t="shared" si="12"/>
        <v>0</v>
      </c>
      <c r="AB78" s="382" t="str">
        <f t="shared" si="16"/>
        <v/>
      </c>
      <c r="AC78" s="382" t="str">
        <f t="shared" si="16"/>
        <v/>
      </c>
      <c r="AD78" s="1">
        <f t="shared" si="17"/>
        <v>0</v>
      </c>
      <c r="AJ78" s="1">
        <f t="shared" si="17"/>
        <v>0</v>
      </c>
      <c r="AK78" s="1">
        <f t="shared" si="17"/>
        <v>0</v>
      </c>
      <c r="AL78" s="1">
        <f t="shared" si="17"/>
        <v>0</v>
      </c>
      <c r="AQ78" s="1">
        <f t="shared" si="17"/>
        <v>0</v>
      </c>
      <c r="BA78" s="1" t="str">
        <f t="shared" si="18"/>
        <v/>
      </c>
      <c r="BB78" s="1" t="str">
        <f t="shared" si="18"/>
        <v/>
      </c>
      <c r="BC78" s="1" t="str">
        <f t="shared" si="18"/>
        <v/>
      </c>
      <c r="BD78" s="1" t="str">
        <f t="shared" si="18"/>
        <v/>
      </c>
      <c r="BE78" s="1" t="str">
        <f t="shared" si="18"/>
        <v/>
      </c>
      <c r="BF78" s="1" t="str">
        <f t="shared" si="18"/>
        <v/>
      </c>
      <c r="BG78" s="1" t="str">
        <f t="shared" si="18"/>
        <v/>
      </c>
      <c r="BH78" s="1" t="str">
        <f t="shared" si="18"/>
        <v/>
      </c>
      <c r="BI78" s="1" t="str">
        <f t="shared" si="18"/>
        <v/>
      </c>
      <c r="BJ78" s="1" t="str">
        <f t="shared" si="18"/>
        <v/>
      </c>
    </row>
    <row r="79" spans="1:62" x14ac:dyDescent="0.2">
      <c r="A79" s="50"/>
      <c r="B79" s="50" t="str">
        <f t="shared" si="8"/>
        <v/>
      </c>
      <c r="C79" s="48"/>
      <c r="D79" s="48"/>
      <c r="E79" s="48"/>
      <c r="F79" s="46"/>
      <c r="G79" s="49"/>
      <c r="H79" s="358"/>
      <c r="I79" s="69"/>
      <c r="J79" s="51"/>
      <c r="K79" s="50"/>
      <c r="L79" s="341" t="str">
        <f t="shared" si="9"/>
        <v/>
      </c>
      <c r="M79" s="46"/>
      <c r="N79" s="274"/>
      <c r="O79" s="48"/>
      <c r="P79" s="274"/>
      <c r="Q79" s="51"/>
      <c r="R79" s="51"/>
      <c r="S79" s="51"/>
      <c r="T79" s="274"/>
      <c r="U79" s="50" t="str">
        <f t="shared" si="10"/>
        <v/>
      </c>
      <c r="V79" s="51">
        <v>1</v>
      </c>
      <c r="W79" s="51" t="str">
        <f t="shared" si="4"/>
        <v/>
      </c>
      <c r="X79" s="51">
        <v>1</v>
      </c>
      <c r="Y79" s="51" t="str">
        <f t="shared" si="5"/>
        <v/>
      </c>
      <c r="Z79" s="1">
        <f t="shared" si="11"/>
        <v>0</v>
      </c>
      <c r="AA79" s="1">
        <f t="shared" si="12"/>
        <v>0</v>
      </c>
      <c r="AB79" s="382" t="str">
        <f t="shared" si="16"/>
        <v/>
      </c>
      <c r="AC79" s="382" t="str">
        <f t="shared" si="16"/>
        <v/>
      </c>
      <c r="AD79" s="1">
        <f t="shared" si="17"/>
        <v>0</v>
      </c>
      <c r="AJ79" s="1">
        <f t="shared" si="17"/>
        <v>0</v>
      </c>
      <c r="AK79" s="1">
        <f t="shared" si="17"/>
        <v>0</v>
      </c>
      <c r="AL79" s="1">
        <f t="shared" si="17"/>
        <v>0</v>
      </c>
      <c r="AQ79" s="1">
        <f t="shared" si="17"/>
        <v>0</v>
      </c>
      <c r="BA79" s="1" t="str">
        <f t="shared" si="18"/>
        <v/>
      </c>
      <c r="BB79" s="1" t="str">
        <f t="shared" si="18"/>
        <v/>
      </c>
      <c r="BC79" s="1" t="str">
        <f t="shared" si="18"/>
        <v/>
      </c>
      <c r="BD79" s="1" t="str">
        <f t="shared" si="18"/>
        <v/>
      </c>
      <c r="BE79" s="1" t="str">
        <f t="shared" si="18"/>
        <v/>
      </c>
      <c r="BF79" s="1" t="str">
        <f t="shared" si="18"/>
        <v/>
      </c>
      <c r="BG79" s="1" t="str">
        <f t="shared" si="18"/>
        <v/>
      </c>
      <c r="BH79" s="1" t="str">
        <f t="shared" si="18"/>
        <v/>
      </c>
      <c r="BI79" s="1" t="str">
        <f t="shared" si="18"/>
        <v/>
      </c>
      <c r="BJ79" s="1" t="str">
        <f t="shared" si="18"/>
        <v/>
      </c>
    </row>
    <row r="80" spans="1:62" x14ac:dyDescent="0.2">
      <c r="A80" s="50"/>
      <c r="B80" s="50" t="str">
        <f t="shared" si="8"/>
        <v/>
      </c>
      <c r="C80" s="48"/>
      <c r="D80" s="48"/>
      <c r="E80" s="48"/>
      <c r="F80" s="46"/>
      <c r="G80" s="49"/>
      <c r="H80" s="358"/>
      <c r="I80" s="69"/>
      <c r="J80" s="51"/>
      <c r="K80" s="50"/>
      <c r="L80" s="341" t="str">
        <f t="shared" si="9"/>
        <v/>
      </c>
      <c r="M80" s="46"/>
      <c r="N80" s="274"/>
      <c r="O80" s="48"/>
      <c r="P80" s="274"/>
      <c r="Q80" s="51"/>
      <c r="R80" s="51"/>
      <c r="S80" s="51"/>
      <c r="T80" s="274"/>
      <c r="U80" s="50" t="str">
        <f t="shared" si="10"/>
        <v/>
      </c>
      <c r="V80" s="51">
        <v>1</v>
      </c>
      <c r="W80" s="51" t="str">
        <f t="shared" si="4"/>
        <v/>
      </c>
      <c r="X80" s="51">
        <v>1</v>
      </c>
      <c r="Y80" s="51" t="str">
        <f t="shared" si="5"/>
        <v/>
      </c>
      <c r="Z80" s="1">
        <f t="shared" si="11"/>
        <v>0</v>
      </c>
      <c r="AA80" s="1">
        <f t="shared" si="12"/>
        <v>0</v>
      </c>
      <c r="AB80" s="382" t="str">
        <f t="shared" si="16"/>
        <v/>
      </c>
      <c r="AC80" s="382" t="str">
        <f t="shared" si="16"/>
        <v/>
      </c>
      <c r="AD80" s="1">
        <f t="shared" si="17"/>
        <v>0</v>
      </c>
      <c r="AJ80" s="1">
        <f t="shared" si="17"/>
        <v>0</v>
      </c>
      <c r="AK80" s="1">
        <f t="shared" si="17"/>
        <v>0</v>
      </c>
      <c r="AL80" s="1">
        <f t="shared" si="17"/>
        <v>0</v>
      </c>
      <c r="AQ80" s="1">
        <f t="shared" si="17"/>
        <v>0</v>
      </c>
      <c r="BA80" s="1" t="str">
        <f t="shared" si="18"/>
        <v/>
      </c>
      <c r="BB80" s="1" t="str">
        <f t="shared" si="18"/>
        <v/>
      </c>
      <c r="BC80" s="1" t="str">
        <f t="shared" si="18"/>
        <v/>
      </c>
      <c r="BD80" s="1" t="str">
        <f t="shared" si="18"/>
        <v/>
      </c>
      <c r="BE80" s="1" t="str">
        <f t="shared" si="18"/>
        <v/>
      </c>
      <c r="BF80" s="1" t="str">
        <f t="shared" si="18"/>
        <v/>
      </c>
      <c r="BG80" s="1" t="str">
        <f t="shared" si="18"/>
        <v/>
      </c>
      <c r="BH80" s="1" t="str">
        <f t="shared" si="18"/>
        <v/>
      </c>
      <c r="BI80" s="1" t="str">
        <f t="shared" si="18"/>
        <v/>
      </c>
      <c r="BJ80" s="1" t="str">
        <f t="shared" si="18"/>
        <v/>
      </c>
    </row>
    <row r="81" spans="1:62" x14ac:dyDescent="0.2">
      <c r="A81" s="50"/>
      <c r="B81" s="50" t="str">
        <f t="shared" si="8"/>
        <v/>
      </c>
      <c r="C81" s="48"/>
      <c r="D81" s="48"/>
      <c r="E81" s="48"/>
      <c r="F81" s="46"/>
      <c r="G81" s="49"/>
      <c r="H81" s="358"/>
      <c r="I81" s="69"/>
      <c r="J81" s="51"/>
      <c r="K81" s="50"/>
      <c r="L81" s="341" t="str">
        <f t="shared" si="9"/>
        <v/>
      </c>
      <c r="M81" s="46"/>
      <c r="N81" s="274"/>
      <c r="O81" s="48"/>
      <c r="P81" s="274"/>
      <c r="Q81" s="51"/>
      <c r="R81" s="51"/>
      <c r="S81" s="51"/>
      <c r="T81" s="274"/>
      <c r="U81" s="50" t="str">
        <f t="shared" si="10"/>
        <v/>
      </c>
      <c r="V81" s="51">
        <v>1</v>
      </c>
      <c r="W81" s="51" t="str">
        <f t="shared" si="4"/>
        <v/>
      </c>
      <c r="X81" s="51">
        <v>1</v>
      </c>
      <c r="Y81" s="51" t="str">
        <f t="shared" si="5"/>
        <v/>
      </c>
      <c r="Z81" s="1">
        <f t="shared" si="11"/>
        <v>0</v>
      </c>
      <c r="AA81" s="1">
        <f t="shared" si="12"/>
        <v>0</v>
      </c>
      <c r="AB81" s="382" t="str">
        <f t="shared" si="16"/>
        <v/>
      </c>
      <c r="AC81" s="382" t="str">
        <f t="shared" si="16"/>
        <v/>
      </c>
      <c r="AD81" s="1">
        <f t="shared" ref="AD81:AL100" si="19">IF(G$30="",1,IF(G81="",0,CHOOSE(AD$28,IF(ISNA(MATCH(G81,$AB$30:$AC$30,0)),0,1),IF(IFERROR(G81*1,"bad")="bad",0,1),IF(IFERROR(IF(G81=TRUNC(G81),1,"bad"),"bad")="bad",0,1),IF(AND(IF(IFERROR(G81*1,"bad")="bad",0,1)=1,G81&gt;=0),1,0),IF(AND(IF(IFERROR(IF(G81=TRUNC(G81),1,"bad"),"bad")="bad",0,1)=1,G81&gt;=0),1,0),IF(AND(IF(IFERROR(G81*1,"bad")="bad",0,1)=1,G81&gt;0),1,0),IF(AND(IF(IFERROR(IF(G81=TRUNC(G81),1,"bad"),"bad")="bad",0,1)=1,G81&gt;0),1,0),1,IF(IFERROR(HLOOKUP(G81,$AE$4:$AN$4,1,0),"bad")="bad",0,1))))</f>
        <v>0</v>
      </c>
      <c r="AJ81" s="1">
        <f t="shared" si="19"/>
        <v>0</v>
      </c>
      <c r="AK81" s="1">
        <f t="shared" si="19"/>
        <v>0</v>
      </c>
      <c r="AL81" s="1">
        <f t="shared" si="19"/>
        <v>0</v>
      </c>
      <c r="AQ81" s="1">
        <f t="shared" ref="AQ81:AQ111" si="20">IF(T$30="",1,IF(T81="",0,CHOOSE(AQ$28,IF(ISNA(MATCH(T81,$AB$30:$AC$30,0)),0,1),IF(IFERROR(T81*1,"bad")="bad",0,1),IF(IFERROR(IF(T81=TRUNC(T81),1,"bad"),"bad")="bad",0,1),IF(AND(IF(IFERROR(T81*1,"bad")="bad",0,1)=1,T81&gt;=0),1,0),IF(AND(IF(IFERROR(IF(T81=TRUNC(T81),1,"bad"),"bad")="bad",0,1)=1,T81&gt;=0),1,0),IF(AND(IF(IFERROR(T81*1,"bad")="bad",0,1)=1,T81&gt;0),1,0),IF(AND(IF(IFERROR(IF(T81=TRUNC(T81),1,"bad"),"bad")="bad",0,1)=1,T81&gt;0),1,0),1,IF(IFERROR(HLOOKUP(T81,$AE$4:$AN$4,1,0),"bad")="bad",0,1))))</f>
        <v>0</v>
      </c>
      <c r="BA81" s="1" t="str">
        <f t="shared" si="18"/>
        <v/>
      </c>
      <c r="BB81" s="1" t="str">
        <f t="shared" si="18"/>
        <v/>
      </c>
      <c r="BC81" s="1" t="str">
        <f t="shared" si="18"/>
        <v/>
      </c>
      <c r="BD81" s="1" t="str">
        <f t="shared" si="18"/>
        <v/>
      </c>
      <c r="BE81" s="1" t="str">
        <f t="shared" si="18"/>
        <v/>
      </c>
      <c r="BF81" s="1" t="str">
        <f t="shared" si="18"/>
        <v/>
      </c>
      <c r="BG81" s="1" t="str">
        <f t="shared" si="18"/>
        <v/>
      </c>
      <c r="BH81" s="1" t="str">
        <f t="shared" si="18"/>
        <v/>
      </c>
      <c r="BI81" s="1" t="str">
        <f t="shared" si="18"/>
        <v/>
      </c>
      <c r="BJ81" s="1" t="str">
        <f t="shared" si="18"/>
        <v/>
      </c>
    </row>
    <row r="82" spans="1:62" x14ac:dyDescent="0.2">
      <c r="A82" s="50"/>
      <c r="B82" s="50" t="str">
        <f t="shared" si="8"/>
        <v/>
      </c>
      <c r="C82" s="48"/>
      <c r="D82" s="48"/>
      <c r="E82" s="48"/>
      <c r="F82" s="46"/>
      <c r="G82" s="49"/>
      <c r="H82" s="358"/>
      <c r="I82" s="69"/>
      <c r="J82" s="51"/>
      <c r="K82" s="50"/>
      <c r="L82" s="341" t="str">
        <f t="shared" si="9"/>
        <v/>
      </c>
      <c r="M82" s="46"/>
      <c r="N82" s="274"/>
      <c r="O82" s="48"/>
      <c r="P82" s="274"/>
      <c r="Q82" s="51"/>
      <c r="R82" s="51"/>
      <c r="S82" s="51"/>
      <c r="T82" s="274"/>
      <c r="U82" s="50" t="str">
        <f t="shared" si="10"/>
        <v/>
      </c>
      <c r="V82" s="51">
        <v>1</v>
      </c>
      <c r="W82" s="51" t="str">
        <f t="shared" si="4"/>
        <v/>
      </c>
      <c r="X82" s="51">
        <v>1</v>
      </c>
      <c r="Y82" s="51" t="str">
        <f t="shared" si="5"/>
        <v/>
      </c>
      <c r="Z82" s="1">
        <f t="shared" si="11"/>
        <v>0</v>
      </c>
      <c r="AA82" s="1">
        <f t="shared" si="12"/>
        <v>0</v>
      </c>
      <c r="AB82" s="382" t="str">
        <f t="shared" si="16"/>
        <v/>
      </c>
      <c r="AC82" s="382" t="str">
        <f t="shared" si="16"/>
        <v/>
      </c>
      <c r="AD82" s="1">
        <f t="shared" si="19"/>
        <v>0</v>
      </c>
      <c r="AJ82" s="1">
        <f t="shared" si="19"/>
        <v>0</v>
      </c>
      <c r="AK82" s="1">
        <f t="shared" si="19"/>
        <v>0</v>
      </c>
      <c r="AL82" s="1">
        <f t="shared" si="19"/>
        <v>0</v>
      </c>
      <c r="AQ82" s="1">
        <f t="shared" si="20"/>
        <v>0</v>
      </c>
      <c r="BA82" s="1" t="str">
        <f t="shared" si="18"/>
        <v/>
      </c>
      <c r="BB82" s="1" t="str">
        <f t="shared" si="18"/>
        <v/>
      </c>
      <c r="BC82" s="1" t="str">
        <f t="shared" si="18"/>
        <v/>
      </c>
      <c r="BD82" s="1" t="str">
        <f t="shared" si="18"/>
        <v/>
      </c>
      <c r="BE82" s="1" t="str">
        <f t="shared" si="18"/>
        <v/>
      </c>
      <c r="BF82" s="1" t="str">
        <f t="shared" si="18"/>
        <v/>
      </c>
      <c r="BG82" s="1" t="str">
        <f t="shared" si="18"/>
        <v/>
      </c>
      <c r="BH82" s="1" t="str">
        <f t="shared" si="18"/>
        <v/>
      </c>
      <c r="BI82" s="1" t="str">
        <f t="shared" si="18"/>
        <v/>
      </c>
      <c r="BJ82" s="1" t="str">
        <f t="shared" si="18"/>
        <v/>
      </c>
    </row>
    <row r="83" spans="1:62" x14ac:dyDescent="0.2">
      <c r="A83" s="50"/>
      <c r="B83" s="50" t="str">
        <f t="shared" si="8"/>
        <v/>
      </c>
      <c r="C83" s="48"/>
      <c r="D83" s="48"/>
      <c r="E83" s="48"/>
      <c r="F83" s="46"/>
      <c r="G83" s="49"/>
      <c r="H83" s="358"/>
      <c r="I83" s="69"/>
      <c r="J83" s="51"/>
      <c r="K83" s="50"/>
      <c r="L83" s="341" t="str">
        <f t="shared" si="9"/>
        <v/>
      </c>
      <c r="M83" s="46"/>
      <c r="N83" s="274"/>
      <c r="O83" s="48"/>
      <c r="P83" s="274"/>
      <c r="Q83" s="51"/>
      <c r="R83" s="51"/>
      <c r="S83" s="51"/>
      <c r="T83" s="274"/>
      <c r="U83" s="50" t="str">
        <f t="shared" si="10"/>
        <v/>
      </c>
      <c r="V83" s="51">
        <v>1</v>
      </c>
      <c r="W83" s="51" t="str">
        <f t="shared" si="4"/>
        <v/>
      </c>
      <c r="X83" s="51">
        <v>1</v>
      </c>
      <c r="Y83" s="51" t="str">
        <f t="shared" si="5"/>
        <v/>
      </c>
      <c r="Z83" s="1">
        <f t="shared" si="11"/>
        <v>0</v>
      </c>
      <c r="AA83" s="1">
        <f t="shared" si="12"/>
        <v>0</v>
      </c>
      <c r="AB83" s="382" t="str">
        <f t="shared" si="16"/>
        <v/>
      </c>
      <c r="AC83" s="382" t="str">
        <f t="shared" si="16"/>
        <v/>
      </c>
      <c r="AD83" s="1">
        <f t="shared" si="19"/>
        <v>0</v>
      </c>
      <c r="AJ83" s="1">
        <f t="shared" si="19"/>
        <v>0</v>
      </c>
      <c r="AK83" s="1">
        <f t="shared" si="19"/>
        <v>0</v>
      </c>
      <c r="AL83" s="1">
        <f t="shared" si="19"/>
        <v>0</v>
      </c>
      <c r="AQ83" s="1">
        <f t="shared" si="20"/>
        <v>0</v>
      </c>
      <c r="BA83" s="1" t="str">
        <f t="shared" si="18"/>
        <v/>
      </c>
      <c r="BB83" s="1" t="str">
        <f t="shared" si="18"/>
        <v/>
      </c>
      <c r="BC83" s="1" t="str">
        <f t="shared" si="18"/>
        <v/>
      </c>
      <c r="BD83" s="1" t="str">
        <f t="shared" si="18"/>
        <v/>
      </c>
      <c r="BE83" s="1" t="str">
        <f t="shared" si="18"/>
        <v/>
      </c>
      <c r="BF83" s="1" t="str">
        <f t="shared" si="18"/>
        <v/>
      </c>
      <c r="BG83" s="1" t="str">
        <f t="shared" si="18"/>
        <v/>
      </c>
      <c r="BH83" s="1" t="str">
        <f t="shared" si="18"/>
        <v/>
      </c>
      <c r="BI83" s="1" t="str">
        <f t="shared" si="18"/>
        <v/>
      </c>
      <c r="BJ83" s="1" t="str">
        <f t="shared" si="18"/>
        <v/>
      </c>
    </row>
    <row r="84" spans="1:62" x14ac:dyDescent="0.2">
      <c r="A84" s="50"/>
      <c r="B84" s="50" t="str">
        <f t="shared" si="8"/>
        <v/>
      </c>
      <c r="C84" s="48"/>
      <c r="D84" s="48"/>
      <c r="E84" s="48"/>
      <c r="F84" s="46"/>
      <c r="G84" s="49"/>
      <c r="H84" s="358"/>
      <c r="I84" s="69"/>
      <c r="J84" s="51"/>
      <c r="K84" s="50"/>
      <c r="L84" s="341" t="str">
        <f t="shared" si="9"/>
        <v/>
      </c>
      <c r="M84" s="46"/>
      <c r="N84" s="274"/>
      <c r="O84" s="48"/>
      <c r="P84" s="274"/>
      <c r="Q84" s="51"/>
      <c r="R84" s="51"/>
      <c r="S84" s="51"/>
      <c r="T84" s="274"/>
      <c r="U84" s="50" t="str">
        <f t="shared" si="10"/>
        <v/>
      </c>
      <c r="V84" s="51">
        <v>1</v>
      </c>
      <c r="W84" s="51" t="str">
        <f t="shared" si="4"/>
        <v/>
      </c>
      <c r="X84" s="51">
        <v>1</v>
      </c>
      <c r="Y84" s="51" t="str">
        <f t="shared" si="5"/>
        <v/>
      </c>
      <c r="Z84" s="1">
        <f t="shared" si="11"/>
        <v>0</v>
      </c>
      <c r="AA84" s="1">
        <f t="shared" si="12"/>
        <v>0</v>
      </c>
      <c r="AB84" s="382" t="str">
        <f t="shared" si="16"/>
        <v/>
      </c>
      <c r="AC84" s="382" t="str">
        <f t="shared" si="16"/>
        <v/>
      </c>
      <c r="AD84" s="1">
        <f t="shared" si="19"/>
        <v>0</v>
      </c>
      <c r="AJ84" s="1">
        <f t="shared" si="19"/>
        <v>0</v>
      </c>
      <c r="AK84" s="1">
        <f t="shared" si="19"/>
        <v>0</v>
      </c>
      <c r="AL84" s="1">
        <f t="shared" si="19"/>
        <v>0</v>
      </c>
      <c r="AQ84" s="1">
        <f t="shared" si="20"/>
        <v>0</v>
      </c>
      <c r="BA84" s="1" t="str">
        <f t="shared" si="18"/>
        <v/>
      </c>
      <c r="BB84" s="1" t="str">
        <f t="shared" si="18"/>
        <v/>
      </c>
      <c r="BC84" s="1" t="str">
        <f t="shared" si="18"/>
        <v/>
      </c>
      <c r="BD84" s="1" t="str">
        <f t="shared" si="18"/>
        <v/>
      </c>
      <c r="BE84" s="1" t="str">
        <f t="shared" si="18"/>
        <v/>
      </c>
      <c r="BF84" s="1" t="str">
        <f t="shared" si="18"/>
        <v/>
      </c>
      <c r="BG84" s="1" t="str">
        <f t="shared" si="18"/>
        <v/>
      </c>
      <c r="BH84" s="1" t="str">
        <f t="shared" si="18"/>
        <v/>
      </c>
      <c r="BI84" s="1" t="str">
        <f t="shared" si="18"/>
        <v/>
      </c>
      <c r="BJ84" s="1" t="str">
        <f t="shared" si="18"/>
        <v/>
      </c>
    </row>
    <row r="85" spans="1:62" x14ac:dyDescent="0.2">
      <c r="A85" s="50"/>
      <c r="B85" s="50" t="str">
        <f t="shared" si="8"/>
        <v/>
      </c>
      <c r="C85" s="48"/>
      <c r="D85" s="48"/>
      <c r="E85" s="48"/>
      <c r="F85" s="46"/>
      <c r="G85" s="49"/>
      <c r="H85" s="358"/>
      <c r="I85" s="69"/>
      <c r="J85" s="51"/>
      <c r="K85" s="50"/>
      <c r="L85" s="341" t="str">
        <f t="shared" si="9"/>
        <v/>
      </c>
      <c r="M85" s="46"/>
      <c r="N85" s="274"/>
      <c r="O85" s="48"/>
      <c r="P85" s="274"/>
      <c r="Q85" s="51"/>
      <c r="R85" s="51"/>
      <c r="S85" s="51"/>
      <c r="T85" s="274"/>
      <c r="U85" s="50" t="str">
        <f t="shared" si="10"/>
        <v/>
      </c>
      <c r="V85" s="51">
        <v>1</v>
      </c>
      <c r="W85" s="51" t="str">
        <f t="shared" si="4"/>
        <v/>
      </c>
      <c r="X85" s="51">
        <v>1</v>
      </c>
      <c r="Y85" s="51" t="str">
        <f t="shared" si="5"/>
        <v/>
      </c>
      <c r="Z85" s="1">
        <f t="shared" si="11"/>
        <v>0</v>
      </c>
      <c r="AA85" s="1">
        <f t="shared" si="12"/>
        <v>0</v>
      </c>
      <c r="AB85" s="382" t="str">
        <f t="shared" si="16"/>
        <v/>
      </c>
      <c r="AC85" s="382" t="str">
        <f t="shared" si="16"/>
        <v/>
      </c>
      <c r="AD85" s="1">
        <f t="shared" si="19"/>
        <v>0</v>
      </c>
      <c r="AJ85" s="1">
        <f t="shared" si="19"/>
        <v>0</v>
      </c>
      <c r="AK85" s="1">
        <f t="shared" si="19"/>
        <v>0</v>
      </c>
      <c r="AL85" s="1">
        <f t="shared" si="19"/>
        <v>0</v>
      </c>
      <c r="AQ85" s="1">
        <f t="shared" si="20"/>
        <v>0</v>
      </c>
      <c r="BA85" s="1" t="str">
        <f t="shared" si="18"/>
        <v/>
      </c>
      <c r="BB85" s="1" t="str">
        <f t="shared" si="18"/>
        <v/>
      </c>
      <c r="BC85" s="1" t="str">
        <f t="shared" si="18"/>
        <v/>
      </c>
      <c r="BD85" s="1" t="str">
        <f t="shared" si="18"/>
        <v/>
      </c>
      <c r="BE85" s="1" t="str">
        <f t="shared" si="18"/>
        <v/>
      </c>
      <c r="BF85" s="1" t="str">
        <f t="shared" si="18"/>
        <v/>
      </c>
      <c r="BG85" s="1" t="str">
        <f t="shared" si="18"/>
        <v/>
      </c>
      <c r="BH85" s="1" t="str">
        <f t="shared" si="18"/>
        <v/>
      </c>
      <c r="BI85" s="1" t="str">
        <f t="shared" si="18"/>
        <v/>
      </c>
      <c r="BJ85" s="1" t="str">
        <f t="shared" si="18"/>
        <v/>
      </c>
    </row>
    <row r="86" spans="1:62" x14ac:dyDescent="0.2">
      <c r="A86" s="50"/>
      <c r="B86" s="50" t="str">
        <f t="shared" si="8"/>
        <v/>
      </c>
      <c r="C86" s="48"/>
      <c r="D86" s="48"/>
      <c r="E86" s="48"/>
      <c r="F86" s="46"/>
      <c r="G86" s="49"/>
      <c r="H86" s="358"/>
      <c r="I86" s="69"/>
      <c r="J86" s="51"/>
      <c r="K86" s="50"/>
      <c r="L86" s="341" t="str">
        <f t="shared" si="9"/>
        <v/>
      </c>
      <c r="M86" s="46"/>
      <c r="N86" s="274"/>
      <c r="O86" s="48"/>
      <c r="P86" s="274"/>
      <c r="Q86" s="51"/>
      <c r="R86" s="51"/>
      <c r="S86" s="51"/>
      <c r="T86" s="274"/>
      <c r="U86" s="50" t="str">
        <f t="shared" si="10"/>
        <v/>
      </c>
      <c r="V86" s="51">
        <v>1</v>
      </c>
      <c r="W86" s="51" t="str">
        <f t="shared" si="4"/>
        <v/>
      </c>
      <c r="X86" s="51">
        <v>1</v>
      </c>
      <c r="Y86" s="51" t="str">
        <f t="shared" si="5"/>
        <v/>
      </c>
      <c r="Z86" s="1">
        <f t="shared" si="11"/>
        <v>0</v>
      </c>
      <c r="AA86" s="1">
        <f t="shared" si="12"/>
        <v>0</v>
      </c>
      <c r="AB86" s="382" t="str">
        <f t="shared" si="16"/>
        <v/>
      </c>
      <c r="AC86" s="382" t="str">
        <f t="shared" si="16"/>
        <v/>
      </c>
      <c r="AD86" s="1">
        <f t="shared" si="19"/>
        <v>0</v>
      </c>
      <c r="AJ86" s="1">
        <f t="shared" si="19"/>
        <v>0</v>
      </c>
      <c r="AK86" s="1">
        <f t="shared" si="19"/>
        <v>0</v>
      </c>
      <c r="AL86" s="1">
        <f t="shared" si="19"/>
        <v>0</v>
      </c>
      <c r="AQ86" s="1">
        <f t="shared" si="20"/>
        <v>0</v>
      </c>
      <c r="BA86" s="1" t="str">
        <f t="shared" si="18"/>
        <v/>
      </c>
      <c r="BB86" s="1" t="str">
        <f t="shared" si="18"/>
        <v/>
      </c>
      <c r="BC86" s="1" t="str">
        <f t="shared" si="18"/>
        <v/>
      </c>
      <c r="BD86" s="1" t="str">
        <f t="shared" si="18"/>
        <v/>
      </c>
      <c r="BE86" s="1" t="str">
        <f t="shared" si="18"/>
        <v/>
      </c>
      <c r="BF86" s="1" t="str">
        <f t="shared" si="18"/>
        <v/>
      </c>
      <c r="BG86" s="1" t="str">
        <f t="shared" si="18"/>
        <v/>
      </c>
      <c r="BH86" s="1" t="str">
        <f t="shared" si="18"/>
        <v/>
      </c>
      <c r="BI86" s="1" t="str">
        <f t="shared" si="18"/>
        <v/>
      </c>
      <c r="BJ86" s="1" t="str">
        <f t="shared" si="18"/>
        <v/>
      </c>
    </row>
    <row r="87" spans="1:62" x14ac:dyDescent="0.2">
      <c r="A87" s="50"/>
      <c r="B87" s="50" t="str">
        <f t="shared" si="8"/>
        <v/>
      </c>
      <c r="C87" s="48"/>
      <c r="D87" s="48"/>
      <c r="E87" s="48"/>
      <c r="F87" s="46"/>
      <c r="G87" s="49"/>
      <c r="H87" s="358"/>
      <c r="I87" s="69"/>
      <c r="J87" s="51"/>
      <c r="K87" s="50"/>
      <c r="L87" s="341" t="str">
        <f t="shared" si="9"/>
        <v/>
      </c>
      <c r="M87" s="46"/>
      <c r="N87" s="274"/>
      <c r="O87" s="48"/>
      <c r="P87" s="274"/>
      <c r="Q87" s="51"/>
      <c r="R87" s="51"/>
      <c r="S87" s="51"/>
      <c r="T87" s="274"/>
      <c r="U87" s="50" t="str">
        <f t="shared" si="10"/>
        <v/>
      </c>
      <c r="V87" s="51">
        <v>1</v>
      </c>
      <c r="W87" s="51" t="str">
        <f t="shared" si="4"/>
        <v/>
      </c>
      <c r="X87" s="51">
        <v>1</v>
      </c>
      <c r="Y87" s="51" t="str">
        <f t="shared" si="5"/>
        <v/>
      </c>
      <c r="Z87" s="1">
        <f t="shared" si="11"/>
        <v>0</v>
      </c>
      <c r="AA87" s="1">
        <f t="shared" si="12"/>
        <v>0</v>
      </c>
      <c r="AB87" s="382" t="str">
        <f t="shared" si="16"/>
        <v/>
      </c>
      <c r="AC87" s="382" t="str">
        <f t="shared" si="16"/>
        <v/>
      </c>
      <c r="AD87" s="1">
        <f t="shared" si="19"/>
        <v>0</v>
      </c>
      <c r="AJ87" s="1">
        <f t="shared" si="19"/>
        <v>0</v>
      </c>
      <c r="AK87" s="1">
        <f t="shared" si="19"/>
        <v>0</v>
      </c>
      <c r="AL87" s="1">
        <f t="shared" si="19"/>
        <v>0</v>
      </c>
      <c r="AQ87" s="1">
        <f t="shared" si="20"/>
        <v>0</v>
      </c>
      <c r="BA87" s="1" t="str">
        <f t="shared" si="18"/>
        <v/>
      </c>
      <c r="BB87" s="1" t="str">
        <f t="shared" si="18"/>
        <v/>
      </c>
      <c r="BC87" s="1" t="str">
        <f t="shared" si="18"/>
        <v/>
      </c>
      <c r="BD87" s="1" t="str">
        <f t="shared" si="18"/>
        <v/>
      </c>
      <c r="BE87" s="1" t="str">
        <f t="shared" si="18"/>
        <v/>
      </c>
      <c r="BF87" s="1" t="str">
        <f t="shared" si="18"/>
        <v/>
      </c>
      <c r="BG87" s="1" t="str">
        <f t="shared" si="18"/>
        <v/>
      </c>
      <c r="BH87" s="1" t="str">
        <f t="shared" si="18"/>
        <v/>
      </c>
      <c r="BI87" s="1" t="str">
        <f t="shared" si="18"/>
        <v/>
      </c>
      <c r="BJ87" s="1" t="str">
        <f t="shared" si="18"/>
        <v/>
      </c>
    </row>
    <row r="88" spans="1:62" x14ac:dyDescent="0.2">
      <c r="A88" s="50"/>
      <c r="B88" s="50" t="str">
        <f t="shared" si="8"/>
        <v/>
      </c>
      <c r="C88" s="48"/>
      <c r="D88" s="48"/>
      <c r="E88" s="48"/>
      <c r="F88" s="46"/>
      <c r="G88" s="49"/>
      <c r="H88" s="358"/>
      <c r="I88" s="69"/>
      <c r="J88" s="51"/>
      <c r="K88" s="50"/>
      <c r="L88" s="341" t="str">
        <f t="shared" si="9"/>
        <v/>
      </c>
      <c r="M88" s="46"/>
      <c r="N88" s="274"/>
      <c r="O88" s="48"/>
      <c r="P88" s="274"/>
      <c r="Q88" s="51"/>
      <c r="R88" s="51"/>
      <c r="S88" s="51"/>
      <c r="T88" s="274"/>
      <c r="U88" s="50" t="str">
        <f t="shared" si="10"/>
        <v/>
      </c>
      <c r="V88" s="51">
        <v>1</v>
      </c>
      <c r="W88" s="51" t="str">
        <f t="shared" si="4"/>
        <v/>
      </c>
      <c r="X88" s="51">
        <v>1</v>
      </c>
      <c r="Y88" s="51" t="str">
        <f t="shared" si="5"/>
        <v/>
      </c>
      <c r="Z88" s="1">
        <f t="shared" si="11"/>
        <v>0</v>
      </c>
      <c r="AA88" s="1">
        <f t="shared" si="12"/>
        <v>0</v>
      </c>
      <c r="AB88" s="382" t="str">
        <f t="shared" si="16"/>
        <v/>
      </c>
      <c r="AC88" s="382" t="str">
        <f t="shared" si="16"/>
        <v/>
      </c>
      <c r="AD88" s="1">
        <f t="shared" si="19"/>
        <v>0</v>
      </c>
      <c r="AJ88" s="1">
        <f t="shared" si="19"/>
        <v>0</v>
      </c>
      <c r="AK88" s="1">
        <f t="shared" si="19"/>
        <v>0</v>
      </c>
      <c r="AL88" s="1">
        <f t="shared" si="19"/>
        <v>0</v>
      </c>
      <c r="AQ88" s="1">
        <f t="shared" si="20"/>
        <v>0</v>
      </c>
      <c r="BA88" s="1" t="str">
        <f t="shared" si="18"/>
        <v/>
      </c>
      <c r="BB88" s="1" t="str">
        <f t="shared" si="18"/>
        <v/>
      </c>
      <c r="BC88" s="1" t="str">
        <f t="shared" si="18"/>
        <v/>
      </c>
      <c r="BD88" s="1" t="str">
        <f t="shared" si="18"/>
        <v/>
      </c>
      <c r="BE88" s="1" t="str">
        <f t="shared" si="18"/>
        <v/>
      </c>
      <c r="BF88" s="1" t="str">
        <f t="shared" si="18"/>
        <v/>
      </c>
      <c r="BG88" s="1" t="str">
        <f t="shared" si="18"/>
        <v/>
      </c>
      <c r="BH88" s="1" t="str">
        <f t="shared" si="18"/>
        <v/>
      </c>
      <c r="BI88" s="1" t="str">
        <f t="shared" si="18"/>
        <v/>
      </c>
      <c r="BJ88" s="1" t="str">
        <f t="shared" si="18"/>
        <v/>
      </c>
    </row>
    <row r="89" spans="1:62" x14ac:dyDescent="0.2">
      <c r="A89" s="50"/>
      <c r="B89" s="50" t="str">
        <f t="shared" si="8"/>
        <v/>
      </c>
      <c r="C89" s="48"/>
      <c r="D89" s="48"/>
      <c r="E89" s="48"/>
      <c r="F89" s="46"/>
      <c r="G89" s="49"/>
      <c r="H89" s="358"/>
      <c r="I89" s="69"/>
      <c r="J89" s="51"/>
      <c r="K89" s="50"/>
      <c r="L89" s="341" t="str">
        <f t="shared" si="9"/>
        <v/>
      </c>
      <c r="M89" s="46"/>
      <c r="N89" s="274"/>
      <c r="O89" s="48"/>
      <c r="P89" s="274"/>
      <c r="Q89" s="51"/>
      <c r="R89" s="51"/>
      <c r="S89" s="51"/>
      <c r="T89" s="274"/>
      <c r="U89" s="50" t="str">
        <f t="shared" si="10"/>
        <v/>
      </c>
      <c r="V89" s="51">
        <v>1</v>
      </c>
      <c r="W89" s="51" t="str">
        <f t="shared" si="4"/>
        <v/>
      </c>
      <c r="X89" s="51">
        <v>1</v>
      </c>
      <c r="Y89" s="51" t="str">
        <f t="shared" si="5"/>
        <v/>
      </c>
      <c r="Z89" s="1">
        <f t="shared" si="11"/>
        <v>0</v>
      </c>
      <c r="AA89" s="1">
        <f t="shared" si="12"/>
        <v>0</v>
      </c>
      <c r="AB89" s="382" t="str">
        <f t="shared" si="16"/>
        <v/>
      </c>
      <c r="AC89" s="382" t="str">
        <f t="shared" si="16"/>
        <v/>
      </c>
      <c r="AD89" s="1">
        <f t="shared" si="19"/>
        <v>0</v>
      </c>
      <c r="AJ89" s="1">
        <f t="shared" si="19"/>
        <v>0</v>
      </c>
      <c r="AK89" s="1">
        <f t="shared" si="19"/>
        <v>0</v>
      </c>
      <c r="AL89" s="1">
        <f t="shared" si="19"/>
        <v>0</v>
      </c>
      <c r="AQ89" s="1">
        <f t="shared" si="20"/>
        <v>0</v>
      </c>
      <c r="BA89" s="1" t="str">
        <f t="shared" si="18"/>
        <v/>
      </c>
      <c r="BB89" s="1" t="str">
        <f t="shared" si="18"/>
        <v/>
      </c>
      <c r="BC89" s="1" t="str">
        <f t="shared" si="18"/>
        <v/>
      </c>
      <c r="BD89" s="1" t="str">
        <f t="shared" si="18"/>
        <v/>
      </c>
      <c r="BE89" s="1" t="str">
        <f t="shared" si="18"/>
        <v/>
      </c>
      <c r="BF89" s="1" t="str">
        <f t="shared" ref="BF89:BJ89" si="21">IF($M89="","",BF$30)</f>
        <v/>
      </c>
      <c r="BG89" s="1" t="str">
        <f t="shared" si="21"/>
        <v/>
      </c>
      <c r="BH89" s="1" t="str">
        <f t="shared" si="21"/>
        <v/>
      </c>
      <c r="BI89" s="1" t="str">
        <f t="shared" si="21"/>
        <v/>
      </c>
      <c r="BJ89" s="1" t="str">
        <f t="shared" si="21"/>
        <v/>
      </c>
    </row>
    <row r="90" spans="1:62" x14ac:dyDescent="0.2">
      <c r="A90" s="50"/>
      <c r="B90" s="50" t="str">
        <f t="shared" si="8"/>
        <v/>
      </c>
      <c r="C90" s="48"/>
      <c r="D90" s="48"/>
      <c r="E90" s="48"/>
      <c r="F90" s="46"/>
      <c r="G90" s="49"/>
      <c r="H90" s="358"/>
      <c r="I90" s="69"/>
      <c r="J90" s="51"/>
      <c r="K90" s="50"/>
      <c r="L90" s="341" t="str">
        <f t="shared" si="9"/>
        <v/>
      </c>
      <c r="M90" s="46"/>
      <c r="N90" s="274"/>
      <c r="O90" s="48"/>
      <c r="P90" s="274"/>
      <c r="Q90" s="51"/>
      <c r="R90" s="51"/>
      <c r="S90" s="51"/>
      <c r="T90" s="274"/>
      <c r="U90" s="50" t="str">
        <f t="shared" si="10"/>
        <v/>
      </c>
      <c r="V90" s="51">
        <v>1</v>
      </c>
      <c r="W90" s="51" t="str">
        <f t="shared" si="4"/>
        <v/>
      </c>
      <c r="X90" s="51">
        <v>1</v>
      </c>
      <c r="Y90" s="51" t="str">
        <f t="shared" si="5"/>
        <v/>
      </c>
      <c r="Z90" s="1">
        <f t="shared" si="11"/>
        <v>0</v>
      </c>
      <c r="AA90" s="1">
        <f t="shared" si="12"/>
        <v>0</v>
      </c>
      <c r="AB90" s="382" t="str">
        <f t="shared" si="16"/>
        <v/>
      </c>
      <c r="AC90" s="382" t="str">
        <f t="shared" si="16"/>
        <v/>
      </c>
      <c r="AD90" s="1">
        <f t="shared" si="19"/>
        <v>0</v>
      </c>
      <c r="AJ90" s="1">
        <f t="shared" si="19"/>
        <v>0</v>
      </c>
      <c r="AK90" s="1">
        <f t="shared" si="19"/>
        <v>0</v>
      </c>
      <c r="AL90" s="1">
        <f t="shared" si="19"/>
        <v>0</v>
      </c>
      <c r="AQ90" s="1">
        <f t="shared" si="20"/>
        <v>0</v>
      </c>
      <c r="BA90" s="1" t="str">
        <f t="shared" ref="BA90:BJ115" si="22">IF($M90="","",BA$30)</f>
        <v/>
      </c>
      <c r="BB90" s="1" t="str">
        <f t="shared" si="22"/>
        <v/>
      </c>
      <c r="BC90" s="1" t="str">
        <f t="shared" si="22"/>
        <v/>
      </c>
      <c r="BD90" s="1" t="str">
        <f t="shared" si="22"/>
        <v/>
      </c>
      <c r="BE90" s="1" t="str">
        <f t="shared" si="22"/>
        <v/>
      </c>
      <c r="BF90" s="1" t="str">
        <f t="shared" si="22"/>
        <v/>
      </c>
      <c r="BG90" s="1" t="str">
        <f t="shared" si="22"/>
        <v/>
      </c>
      <c r="BH90" s="1" t="str">
        <f t="shared" si="22"/>
        <v/>
      </c>
      <c r="BI90" s="1" t="str">
        <f t="shared" si="22"/>
        <v/>
      </c>
      <c r="BJ90" s="1" t="str">
        <f t="shared" si="22"/>
        <v/>
      </c>
    </row>
    <row r="91" spans="1:62" x14ac:dyDescent="0.2">
      <c r="A91" s="50"/>
      <c r="B91" s="50" t="str">
        <f t="shared" si="8"/>
        <v/>
      </c>
      <c r="C91" s="48"/>
      <c r="D91" s="48"/>
      <c r="E91" s="48"/>
      <c r="F91" s="46"/>
      <c r="G91" s="49"/>
      <c r="H91" s="358"/>
      <c r="I91" s="69"/>
      <c r="J91" s="51"/>
      <c r="K91" s="50"/>
      <c r="L91" s="341" t="str">
        <f t="shared" si="9"/>
        <v/>
      </c>
      <c r="M91" s="46"/>
      <c r="N91" s="274"/>
      <c r="O91" s="48"/>
      <c r="P91" s="274"/>
      <c r="Q91" s="51"/>
      <c r="R91" s="51"/>
      <c r="S91" s="51"/>
      <c r="T91" s="274"/>
      <c r="U91" s="50" t="str">
        <f t="shared" si="10"/>
        <v/>
      </c>
      <c r="V91" s="51">
        <v>1</v>
      </c>
      <c r="W91" s="51" t="str">
        <f t="shared" si="4"/>
        <v/>
      </c>
      <c r="X91" s="51">
        <v>1</v>
      </c>
      <c r="Y91" s="51" t="str">
        <f t="shared" si="5"/>
        <v/>
      </c>
      <c r="Z91" s="1">
        <f t="shared" si="11"/>
        <v>0</v>
      </c>
      <c r="AA91" s="1">
        <f t="shared" si="12"/>
        <v>0</v>
      </c>
      <c r="AB91" s="382" t="str">
        <f t="shared" si="16"/>
        <v/>
      </c>
      <c r="AC91" s="382" t="str">
        <f t="shared" si="16"/>
        <v/>
      </c>
      <c r="AD91" s="1">
        <f t="shared" si="19"/>
        <v>0</v>
      </c>
      <c r="AJ91" s="1">
        <f t="shared" si="19"/>
        <v>0</v>
      </c>
      <c r="AK91" s="1">
        <f t="shared" si="19"/>
        <v>0</v>
      </c>
      <c r="AL91" s="1">
        <f t="shared" si="19"/>
        <v>0</v>
      </c>
      <c r="AQ91" s="1">
        <f t="shared" si="20"/>
        <v>0</v>
      </c>
      <c r="BA91" s="1" t="str">
        <f t="shared" si="22"/>
        <v/>
      </c>
      <c r="BB91" s="1" t="str">
        <f t="shared" si="22"/>
        <v/>
      </c>
      <c r="BC91" s="1" t="str">
        <f t="shared" si="22"/>
        <v/>
      </c>
      <c r="BD91" s="1" t="str">
        <f t="shared" si="22"/>
        <v/>
      </c>
      <c r="BE91" s="1" t="str">
        <f t="shared" si="22"/>
        <v/>
      </c>
      <c r="BF91" s="1" t="str">
        <f t="shared" si="22"/>
        <v/>
      </c>
      <c r="BG91" s="1" t="str">
        <f t="shared" si="22"/>
        <v/>
      </c>
      <c r="BH91" s="1" t="str">
        <f t="shared" si="22"/>
        <v/>
      </c>
      <c r="BI91" s="1" t="str">
        <f t="shared" si="22"/>
        <v/>
      </c>
      <c r="BJ91" s="1" t="str">
        <f t="shared" si="22"/>
        <v/>
      </c>
    </row>
    <row r="92" spans="1:62" x14ac:dyDescent="0.2">
      <c r="A92" s="50"/>
      <c r="B92" s="50" t="str">
        <f t="shared" si="8"/>
        <v/>
      </c>
      <c r="C92" s="48"/>
      <c r="D92" s="48"/>
      <c r="E92" s="48"/>
      <c r="F92" s="46"/>
      <c r="G92" s="49"/>
      <c r="H92" s="358"/>
      <c r="I92" s="69"/>
      <c r="J92" s="51"/>
      <c r="K92" s="50"/>
      <c r="L92" s="341" t="str">
        <f t="shared" si="9"/>
        <v/>
      </c>
      <c r="M92" s="46"/>
      <c r="N92" s="274"/>
      <c r="O92" s="48"/>
      <c r="P92" s="274"/>
      <c r="Q92" s="51"/>
      <c r="R92" s="51"/>
      <c r="S92" s="51"/>
      <c r="T92" s="274"/>
      <c r="U92" s="50" t="str">
        <f t="shared" si="10"/>
        <v/>
      </c>
      <c r="V92" s="51">
        <v>1</v>
      </c>
      <c r="W92" s="51" t="str">
        <f t="shared" si="4"/>
        <v/>
      </c>
      <c r="X92" s="51">
        <v>1</v>
      </c>
      <c r="Y92" s="51" t="str">
        <f t="shared" si="5"/>
        <v/>
      </c>
      <c r="Z92" s="1">
        <f t="shared" si="11"/>
        <v>0</v>
      </c>
      <c r="AA92" s="1">
        <f t="shared" si="12"/>
        <v>0</v>
      </c>
      <c r="AB92" s="382" t="str">
        <f t="shared" si="16"/>
        <v/>
      </c>
      <c r="AC92" s="382" t="str">
        <f t="shared" si="16"/>
        <v/>
      </c>
      <c r="AD92" s="1">
        <f t="shared" si="19"/>
        <v>0</v>
      </c>
      <c r="AJ92" s="1">
        <f t="shared" si="19"/>
        <v>0</v>
      </c>
      <c r="AK92" s="1">
        <f t="shared" si="19"/>
        <v>0</v>
      </c>
      <c r="AL92" s="1">
        <f t="shared" si="19"/>
        <v>0</v>
      </c>
      <c r="AQ92" s="1">
        <f t="shared" si="20"/>
        <v>0</v>
      </c>
      <c r="BA92" s="1" t="str">
        <f t="shared" si="22"/>
        <v/>
      </c>
      <c r="BB92" s="1" t="str">
        <f t="shared" si="22"/>
        <v/>
      </c>
      <c r="BC92" s="1" t="str">
        <f t="shared" si="22"/>
        <v/>
      </c>
      <c r="BD92" s="1" t="str">
        <f t="shared" si="22"/>
        <v/>
      </c>
      <c r="BE92" s="1" t="str">
        <f t="shared" si="22"/>
        <v/>
      </c>
      <c r="BF92" s="1" t="str">
        <f t="shared" si="22"/>
        <v/>
      </c>
      <c r="BG92" s="1" t="str">
        <f t="shared" si="22"/>
        <v/>
      </c>
      <c r="BH92" s="1" t="str">
        <f t="shared" si="22"/>
        <v/>
      </c>
      <c r="BI92" s="1" t="str">
        <f t="shared" si="22"/>
        <v/>
      </c>
      <c r="BJ92" s="1" t="str">
        <f t="shared" si="22"/>
        <v/>
      </c>
    </row>
    <row r="93" spans="1:62" x14ac:dyDescent="0.2">
      <c r="A93" s="50"/>
      <c r="B93" s="50" t="str">
        <f t="shared" si="8"/>
        <v/>
      </c>
      <c r="C93" s="48"/>
      <c r="D93" s="48"/>
      <c r="E93" s="48"/>
      <c r="F93" s="46"/>
      <c r="G93" s="49"/>
      <c r="H93" s="358"/>
      <c r="I93" s="69"/>
      <c r="J93" s="51"/>
      <c r="K93" s="50"/>
      <c r="L93" s="341" t="str">
        <f t="shared" si="9"/>
        <v/>
      </c>
      <c r="M93" s="46"/>
      <c r="N93" s="274"/>
      <c r="O93" s="48"/>
      <c r="P93" s="274"/>
      <c r="Q93" s="51"/>
      <c r="R93" s="51"/>
      <c r="S93" s="51"/>
      <c r="T93" s="274"/>
      <c r="U93" s="50" t="str">
        <f t="shared" si="10"/>
        <v/>
      </c>
      <c r="V93" s="51">
        <v>1</v>
      </c>
      <c r="W93" s="51" t="str">
        <f t="shared" si="4"/>
        <v/>
      </c>
      <c r="X93" s="51">
        <v>1</v>
      </c>
      <c r="Y93" s="51" t="str">
        <f t="shared" si="5"/>
        <v/>
      </c>
      <c r="Z93" s="1">
        <f t="shared" si="11"/>
        <v>0</v>
      </c>
      <c r="AA93" s="1">
        <f t="shared" si="12"/>
        <v>0</v>
      </c>
      <c r="AB93" s="382" t="str">
        <f t="shared" si="16"/>
        <v/>
      </c>
      <c r="AC93" s="382" t="str">
        <f t="shared" si="16"/>
        <v/>
      </c>
      <c r="AD93" s="1">
        <f t="shared" si="19"/>
        <v>0</v>
      </c>
      <c r="AJ93" s="1">
        <f t="shared" si="19"/>
        <v>0</v>
      </c>
      <c r="AK93" s="1">
        <f t="shared" si="19"/>
        <v>0</v>
      </c>
      <c r="AL93" s="1">
        <f t="shared" si="19"/>
        <v>0</v>
      </c>
      <c r="AQ93" s="1">
        <f t="shared" si="20"/>
        <v>0</v>
      </c>
      <c r="BA93" s="1" t="str">
        <f t="shared" si="22"/>
        <v/>
      </c>
      <c r="BB93" s="1" t="str">
        <f t="shared" si="22"/>
        <v/>
      </c>
      <c r="BC93" s="1" t="str">
        <f t="shared" si="22"/>
        <v/>
      </c>
      <c r="BD93" s="1" t="str">
        <f t="shared" si="22"/>
        <v/>
      </c>
      <c r="BE93" s="1" t="str">
        <f t="shared" si="22"/>
        <v/>
      </c>
      <c r="BF93" s="1" t="str">
        <f t="shared" si="22"/>
        <v/>
      </c>
      <c r="BG93" s="1" t="str">
        <f t="shared" si="22"/>
        <v/>
      </c>
      <c r="BH93" s="1" t="str">
        <f t="shared" si="22"/>
        <v/>
      </c>
      <c r="BI93" s="1" t="str">
        <f t="shared" si="22"/>
        <v/>
      </c>
      <c r="BJ93" s="1" t="str">
        <f t="shared" si="22"/>
        <v/>
      </c>
    </row>
    <row r="94" spans="1:62" x14ac:dyDescent="0.2">
      <c r="A94" s="50"/>
      <c r="B94" s="50" t="str">
        <f t="shared" si="8"/>
        <v/>
      </c>
      <c r="C94" s="48"/>
      <c r="D94" s="48"/>
      <c r="E94" s="48"/>
      <c r="F94" s="46"/>
      <c r="G94" s="49"/>
      <c r="H94" s="358"/>
      <c r="I94" s="69"/>
      <c r="J94" s="51"/>
      <c r="K94" s="50"/>
      <c r="L94" s="341" t="str">
        <f t="shared" si="9"/>
        <v/>
      </c>
      <c r="M94" s="46"/>
      <c r="N94" s="274"/>
      <c r="O94" s="48"/>
      <c r="P94" s="274"/>
      <c r="Q94" s="51"/>
      <c r="R94" s="51"/>
      <c r="S94" s="51"/>
      <c r="T94" s="274"/>
      <c r="U94" s="50" t="str">
        <f t="shared" si="10"/>
        <v/>
      </c>
      <c r="V94" s="51">
        <v>1</v>
      </c>
      <c r="W94" s="51" t="str">
        <f t="shared" si="4"/>
        <v/>
      </c>
      <c r="X94" s="51">
        <v>1</v>
      </c>
      <c r="Y94" s="51" t="str">
        <f t="shared" si="5"/>
        <v/>
      </c>
      <c r="Z94" s="1">
        <f t="shared" si="11"/>
        <v>0</v>
      </c>
      <c r="AA94" s="1">
        <f t="shared" si="12"/>
        <v>0</v>
      </c>
      <c r="AB94" s="382" t="str">
        <f t="shared" si="16"/>
        <v/>
      </c>
      <c r="AC94" s="382" t="str">
        <f t="shared" si="16"/>
        <v/>
      </c>
      <c r="AD94" s="1">
        <f t="shared" si="19"/>
        <v>0</v>
      </c>
      <c r="AJ94" s="1">
        <f t="shared" si="19"/>
        <v>0</v>
      </c>
      <c r="AK94" s="1">
        <f t="shared" si="19"/>
        <v>0</v>
      </c>
      <c r="AL94" s="1">
        <f t="shared" si="19"/>
        <v>0</v>
      </c>
      <c r="AQ94" s="1">
        <f t="shared" si="20"/>
        <v>0</v>
      </c>
      <c r="BA94" s="1" t="str">
        <f t="shared" si="22"/>
        <v/>
      </c>
      <c r="BB94" s="1" t="str">
        <f t="shared" si="22"/>
        <v/>
      </c>
      <c r="BC94" s="1" t="str">
        <f t="shared" si="22"/>
        <v/>
      </c>
      <c r="BD94" s="1" t="str">
        <f t="shared" si="22"/>
        <v/>
      </c>
      <c r="BE94" s="1" t="str">
        <f t="shared" si="22"/>
        <v/>
      </c>
      <c r="BF94" s="1" t="str">
        <f t="shared" si="22"/>
        <v/>
      </c>
      <c r="BG94" s="1" t="str">
        <f t="shared" si="22"/>
        <v/>
      </c>
      <c r="BH94" s="1" t="str">
        <f t="shared" si="22"/>
        <v/>
      </c>
      <c r="BI94" s="1" t="str">
        <f t="shared" si="22"/>
        <v/>
      </c>
      <c r="BJ94" s="1" t="str">
        <f t="shared" si="22"/>
        <v/>
      </c>
    </row>
    <row r="95" spans="1:62" x14ac:dyDescent="0.2">
      <c r="A95" s="50"/>
      <c r="B95" s="50" t="str">
        <f t="shared" si="8"/>
        <v/>
      </c>
      <c r="C95" s="48"/>
      <c r="D95" s="48"/>
      <c r="E95" s="48"/>
      <c r="F95" s="46"/>
      <c r="G95" s="49"/>
      <c r="H95" s="358"/>
      <c r="I95" s="69"/>
      <c r="J95" s="51"/>
      <c r="K95" s="50"/>
      <c r="L95" s="341" t="str">
        <f t="shared" si="9"/>
        <v/>
      </c>
      <c r="M95" s="46"/>
      <c r="N95" s="274"/>
      <c r="O95" s="48"/>
      <c r="P95" s="274"/>
      <c r="Q95" s="51"/>
      <c r="R95" s="51"/>
      <c r="S95" s="51"/>
      <c r="T95" s="274"/>
      <c r="U95" s="50" t="str">
        <f t="shared" si="10"/>
        <v/>
      </c>
      <c r="V95" s="51">
        <v>1</v>
      </c>
      <c r="W95" s="51" t="str">
        <f t="shared" ref="W95:W129" si="23">IF($F95="","",IF($Z95&lt;&gt;1,$AB$1,IFERROR(U95*V95,$AB$1)))</f>
        <v/>
      </c>
      <c r="X95" s="51">
        <v>1</v>
      </c>
      <c r="Y95" s="51" t="str">
        <f t="shared" ref="Y95:Y129" si="24">IF($F95="","",IF($Z95&lt;&gt;1,$AB$1,IFERROR(W95*X95,$AB$1)))</f>
        <v/>
      </c>
      <c r="Z95" s="1">
        <f t="shared" si="11"/>
        <v>0</v>
      </c>
      <c r="AA95" s="1">
        <f t="shared" si="12"/>
        <v>0</v>
      </c>
      <c r="AB95" s="382" t="str">
        <f t="shared" si="16"/>
        <v/>
      </c>
      <c r="AC95" s="382" t="str">
        <f t="shared" si="16"/>
        <v/>
      </c>
      <c r="AD95" s="1">
        <f t="shared" si="19"/>
        <v>0</v>
      </c>
      <c r="AJ95" s="1">
        <f t="shared" si="19"/>
        <v>0</v>
      </c>
      <c r="AK95" s="1">
        <f t="shared" si="19"/>
        <v>0</v>
      </c>
      <c r="AL95" s="1">
        <f t="shared" si="19"/>
        <v>0</v>
      </c>
      <c r="AQ95" s="1">
        <f t="shared" si="20"/>
        <v>0</v>
      </c>
      <c r="BA95" s="1" t="str">
        <f t="shared" si="22"/>
        <v/>
      </c>
      <c r="BB95" s="1" t="str">
        <f t="shared" si="22"/>
        <v/>
      </c>
      <c r="BC95" s="1" t="str">
        <f t="shared" si="22"/>
        <v/>
      </c>
      <c r="BD95" s="1" t="str">
        <f t="shared" si="22"/>
        <v/>
      </c>
      <c r="BE95" s="1" t="str">
        <f t="shared" si="22"/>
        <v/>
      </c>
      <c r="BF95" s="1" t="str">
        <f t="shared" si="22"/>
        <v/>
      </c>
      <c r="BG95" s="1" t="str">
        <f t="shared" si="22"/>
        <v/>
      </c>
      <c r="BH95" s="1" t="str">
        <f t="shared" si="22"/>
        <v/>
      </c>
      <c r="BI95" s="1" t="str">
        <f t="shared" si="22"/>
        <v/>
      </c>
      <c r="BJ95" s="1" t="str">
        <f t="shared" si="22"/>
        <v/>
      </c>
    </row>
    <row r="96" spans="1:62" x14ac:dyDescent="0.2">
      <c r="A96" s="50"/>
      <c r="B96" s="50" t="str">
        <f t="shared" ref="B96:B129" si="25">IF(F96="","",ROW()-30)</f>
        <v/>
      </c>
      <c r="C96" s="48"/>
      <c r="D96" s="48"/>
      <c r="E96" s="48"/>
      <c r="F96" s="46"/>
      <c r="G96" s="49"/>
      <c r="H96" s="358"/>
      <c r="I96" s="69"/>
      <c r="J96" s="51"/>
      <c r="K96" s="50"/>
      <c r="L96" s="341" t="str">
        <f t="shared" ref="L96:L129" si="26">IF(M96="","",ROW()-30)</f>
        <v/>
      </c>
      <c r="M96" s="46"/>
      <c r="N96" s="274"/>
      <c r="O96" s="48"/>
      <c r="P96" s="274"/>
      <c r="Q96" s="51"/>
      <c r="R96" s="51"/>
      <c r="S96" s="51"/>
      <c r="T96" s="274"/>
      <c r="U96" s="50" t="str">
        <f t="shared" ref="U96:U129" si="27">IF(M96="","",IF(AA96=0,$AB$1,1))</f>
        <v/>
      </c>
      <c r="V96" s="51">
        <v>1</v>
      </c>
      <c r="W96" s="51" t="str">
        <f t="shared" si="23"/>
        <v/>
      </c>
      <c r="X96" s="51">
        <v>1</v>
      </c>
      <c r="Y96" s="51" t="str">
        <f t="shared" si="24"/>
        <v/>
      </c>
      <c r="Z96" s="1">
        <f t="shared" ref="Z96:Z129" si="28">IF(SUM(AD96:AH96)=COUNT(AD96:AH96),1,0)</f>
        <v>0</v>
      </c>
      <c r="AA96" s="1">
        <f t="shared" ref="AA96:AA129" si="29">IF(SUM(AJ96:AQ96)=COUNT(AJ96:AQ96),1,0)</f>
        <v>0</v>
      </c>
      <c r="AB96" s="382" t="str">
        <f t="shared" ref="AB96:AC222" si="30">IF(AND($F96="",$M96=""),"",AB$30)</f>
        <v/>
      </c>
      <c r="AC96" s="382" t="str">
        <f t="shared" si="30"/>
        <v/>
      </c>
      <c r="AD96" s="1">
        <f t="shared" si="19"/>
        <v>0</v>
      </c>
      <c r="AJ96" s="1">
        <f t="shared" si="19"/>
        <v>0</v>
      </c>
      <c r="AK96" s="1">
        <f t="shared" si="19"/>
        <v>0</v>
      </c>
      <c r="AL96" s="1">
        <f t="shared" si="19"/>
        <v>0</v>
      </c>
      <c r="AQ96" s="1">
        <f t="shared" si="20"/>
        <v>0</v>
      </c>
      <c r="BA96" s="1" t="str">
        <f t="shared" si="22"/>
        <v/>
      </c>
      <c r="BB96" s="1" t="str">
        <f t="shared" si="22"/>
        <v/>
      </c>
      <c r="BC96" s="1" t="str">
        <f t="shared" si="22"/>
        <v/>
      </c>
      <c r="BD96" s="1" t="str">
        <f t="shared" si="22"/>
        <v/>
      </c>
      <c r="BE96" s="1" t="str">
        <f t="shared" si="22"/>
        <v/>
      </c>
      <c r="BF96" s="1" t="str">
        <f t="shared" si="22"/>
        <v/>
      </c>
      <c r="BG96" s="1" t="str">
        <f t="shared" si="22"/>
        <v/>
      </c>
      <c r="BH96" s="1" t="str">
        <f t="shared" si="22"/>
        <v/>
      </c>
      <c r="BI96" s="1" t="str">
        <f t="shared" si="22"/>
        <v/>
      </c>
      <c r="BJ96" s="1" t="str">
        <f t="shared" si="22"/>
        <v/>
      </c>
    </row>
    <row r="97" spans="1:62" x14ac:dyDescent="0.2">
      <c r="A97" s="50"/>
      <c r="B97" s="50" t="str">
        <f t="shared" si="25"/>
        <v/>
      </c>
      <c r="C97" s="48"/>
      <c r="D97" s="48"/>
      <c r="E97" s="48"/>
      <c r="F97" s="46"/>
      <c r="G97" s="49"/>
      <c r="H97" s="358"/>
      <c r="I97" s="69"/>
      <c r="J97" s="51"/>
      <c r="K97" s="50"/>
      <c r="L97" s="341" t="str">
        <f t="shared" si="26"/>
        <v/>
      </c>
      <c r="M97" s="46"/>
      <c r="N97" s="274"/>
      <c r="O97" s="48"/>
      <c r="P97" s="274"/>
      <c r="Q97" s="51"/>
      <c r="R97" s="51"/>
      <c r="S97" s="51"/>
      <c r="T97" s="274"/>
      <c r="U97" s="50" t="str">
        <f t="shared" si="27"/>
        <v/>
      </c>
      <c r="V97" s="51">
        <v>1</v>
      </c>
      <c r="W97" s="51" t="str">
        <f t="shared" si="23"/>
        <v/>
      </c>
      <c r="X97" s="51">
        <v>1</v>
      </c>
      <c r="Y97" s="51" t="str">
        <f t="shared" si="24"/>
        <v/>
      </c>
      <c r="Z97" s="1">
        <f t="shared" si="28"/>
        <v>0</v>
      </c>
      <c r="AA97" s="1">
        <f t="shared" si="29"/>
        <v>0</v>
      </c>
      <c r="AB97" s="382" t="str">
        <f t="shared" si="30"/>
        <v/>
      </c>
      <c r="AC97" s="382" t="str">
        <f t="shared" si="30"/>
        <v/>
      </c>
      <c r="AD97" s="1">
        <f t="shared" si="19"/>
        <v>0</v>
      </c>
      <c r="AJ97" s="1">
        <f t="shared" si="19"/>
        <v>0</v>
      </c>
      <c r="AK97" s="1">
        <f t="shared" si="19"/>
        <v>0</v>
      </c>
      <c r="AL97" s="1">
        <f t="shared" si="19"/>
        <v>0</v>
      </c>
      <c r="AQ97" s="1">
        <f t="shared" si="20"/>
        <v>0</v>
      </c>
      <c r="BA97" s="1" t="str">
        <f t="shared" si="22"/>
        <v/>
      </c>
      <c r="BB97" s="1" t="str">
        <f t="shared" si="22"/>
        <v/>
      </c>
      <c r="BC97" s="1" t="str">
        <f t="shared" si="22"/>
        <v/>
      </c>
      <c r="BD97" s="1" t="str">
        <f t="shared" si="22"/>
        <v/>
      </c>
      <c r="BE97" s="1" t="str">
        <f t="shared" si="22"/>
        <v/>
      </c>
      <c r="BF97" s="1" t="str">
        <f t="shared" si="22"/>
        <v/>
      </c>
      <c r="BG97" s="1" t="str">
        <f t="shared" si="22"/>
        <v/>
      </c>
      <c r="BH97" s="1" t="str">
        <f t="shared" si="22"/>
        <v/>
      </c>
      <c r="BI97" s="1" t="str">
        <f t="shared" si="22"/>
        <v/>
      </c>
      <c r="BJ97" s="1" t="str">
        <f t="shared" si="22"/>
        <v/>
      </c>
    </row>
    <row r="98" spans="1:62" x14ac:dyDescent="0.2">
      <c r="A98" s="50"/>
      <c r="B98" s="50" t="str">
        <f t="shared" si="25"/>
        <v/>
      </c>
      <c r="C98" s="48"/>
      <c r="D98" s="48"/>
      <c r="E98" s="48"/>
      <c r="F98" s="46"/>
      <c r="G98" s="49"/>
      <c r="H98" s="358"/>
      <c r="I98" s="69"/>
      <c r="J98" s="51"/>
      <c r="K98" s="50"/>
      <c r="L98" s="341" t="str">
        <f t="shared" si="26"/>
        <v/>
      </c>
      <c r="M98" s="46"/>
      <c r="N98" s="274"/>
      <c r="O98" s="48"/>
      <c r="P98" s="274"/>
      <c r="Q98" s="51"/>
      <c r="R98" s="51"/>
      <c r="S98" s="51"/>
      <c r="T98" s="274"/>
      <c r="U98" s="50" t="str">
        <f t="shared" si="27"/>
        <v/>
      </c>
      <c r="V98" s="51">
        <v>1</v>
      </c>
      <c r="W98" s="51" t="str">
        <f t="shared" si="23"/>
        <v/>
      </c>
      <c r="X98" s="51">
        <v>1</v>
      </c>
      <c r="Y98" s="51" t="str">
        <f t="shared" si="24"/>
        <v/>
      </c>
      <c r="Z98" s="1">
        <f t="shared" si="28"/>
        <v>0</v>
      </c>
      <c r="AA98" s="1">
        <f t="shared" si="29"/>
        <v>0</v>
      </c>
      <c r="AB98" s="382" t="str">
        <f t="shared" si="30"/>
        <v/>
      </c>
      <c r="AC98" s="382" t="str">
        <f t="shared" si="30"/>
        <v/>
      </c>
      <c r="AD98" s="1">
        <f t="shared" si="19"/>
        <v>0</v>
      </c>
      <c r="AJ98" s="1">
        <f t="shared" si="19"/>
        <v>0</v>
      </c>
      <c r="AK98" s="1">
        <f t="shared" si="19"/>
        <v>0</v>
      </c>
      <c r="AL98" s="1">
        <f t="shared" si="19"/>
        <v>0</v>
      </c>
      <c r="AQ98" s="1">
        <f t="shared" si="20"/>
        <v>0</v>
      </c>
      <c r="BA98" s="1" t="str">
        <f t="shared" si="22"/>
        <v/>
      </c>
      <c r="BB98" s="1" t="str">
        <f t="shared" si="22"/>
        <v/>
      </c>
      <c r="BC98" s="1" t="str">
        <f t="shared" si="22"/>
        <v/>
      </c>
      <c r="BD98" s="1" t="str">
        <f t="shared" si="22"/>
        <v/>
      </c>
      <c r="BE98" s="1" t="str">
        <f t="shared" si="22"/>
        <v/>
      </c>
      <c r="BF98" s="1" t="str">
        <f t="shared" si="22"/>
        <v/>
      </c>
      <c r="BG98" s="1" t="str">
        <f t="shared" si="22"/>
        <v/>
      </c>
      <c r="BH98" s="1" t="str">
        <f t="shared" si="22"/>
        <v/>
      </c>
      <c r="BI98" s="1" t="str">
        <f t="shared" si="22"/>
        <v/>
      </c>
      <c r="BJ98" s="1" t="str">
        <f t="shared" si="22"/>
        <v/>
      </c>
    </row>
    <row r="99" spans="1:62" x14ac:dyDescent="0.2">
      <c r="A99" s="50"/>
      <c r="B99" s="50" t="str">
        <f t="shared" si="25"/>
        <v/>
      </c>
      <c r="C99" s="48"/>
      <c r="D99" s="48"/>
      <c r="E99" s="48"/>
      <c r="F99" s="46"/>
      <c r="G99" s="49"/>
      <c r="H99" s="358"/>
      <c r="I99" s="69"/>
      <c r="J99" s="51"/>
      <c r="K99" s="50"/>
      <c r="L99" s="341" t="str">
        <f t="shared" si="26"/>
        <v/>
      </c>
      <c r="M99" s="46"/>
      <c r="N99" s="274"/>
      <c r="O99" s="48"/>
      <c r="P99" s="274"/>
      <c r="Q99" s="51"/>
      <c r="R99" s="51"/>
      <c r="S99" s="51"/>
      <c r="T99" s="274"/>
      <c r="U99" s="50" t="str">
        <f t="shared" si="27"/>
        <v/>
      </c>
      <c r="V99" s="51">
        <v>1</v>
      </c>
      <c r="W99" s="51" t="str">
        <f t="shared" si="23"/>
        <v/>
      </c>
      <c r="X99" s="51">
        <v>1</v>
      </c>
      <c r="Y99" s="51" t="str">
        <f t="shared" si="24"/>
        <v/>
      </c>
      <c r="Z99" s="1">
        <f t="shared" si="28"/>
        <v>0</v>
      </c>
      <c r="AA99" s="1">
        <f t="shared" si="29"/>
        <v>0</v>
      </c>
      <c r="AB99" s="382" t="str">
        <f t="shared" si="30"/>
        <v/>
      </c>
      <c r="AC99" s="382" t="str">
        <f t="shared" si="30"/>
        <v/>
      </c>
      <c r="AD99" s="1">
        <f t="shared" si="19"/>
        <v>0</v>
      </c>
      <c r="AJ99" s="1">
        <f t="shared" si="19"/>
        <v>0</v>
      </c>
      <c r="AK99" s="1">
        <f t="shared" si="19"/>
        <v>0</v>
      </c>
      <c r="AL99" s="1">
        <f t="shared" si="19"/>
        <v>0</v>
      </c>
      <c r="AQ99" s="1">
        <f t="shared" si="20"/>
        <v>0</v>
      </c>
      <c r="BA99" s="1" t="str">
        <f t="shared" si="22"/>
        <v/>
      </c>
      <c r="BB99" s="1" t="str">
        <f t="shared" si="22"/>
        <v/>
      </c>
      <c r="BC99" s="1" t="str">
        <f t="shared" si="22"/>
        <v/>
      </c>
      <c r="BD99" s="1" t="str">
        <f t="shared" si="22"/>
        <v/>
      </c>
      <c r="BE99" s="1" t="str">
        <f t="shared" si="22"/>
        <v/>
      </c>
      <c r="BF99" s="1" t="str">
        <f t="shared" si="22"/>
        <v/>
      </c>
      <c r="BG99" s="1" t="str">
        <f t="shared" si="22"/>
        <v/>
      </c>
      <c r="BH99" s="1" t="str">
        <f t="shared" si="22"/>
        <v/>
      </c>
      <c r="BI99" s="1" t="str">
        <f t="shared" si="22"/>
        <v/>
      </c>
      <c r="BJ99" s="1" t="str">
        <f t="shared" si="22"/>
        <v/>
      </c>
    </row>
    <row r="100" spans="1:62" x14ac:dyDescent="0.2">
      <c r="A100" s="50"/>
      <c r="B100" s="50" t="str">
        <f t="shared" si="25"/>
        <v/>
      </c>
      <c r="C100" s="48"/>
      <c r="D100" s="48"/>
      <c r="E100" s="48"/>
      <c r="F100" s="46"/>
      <c r="G100" s="49"/>
      <c r="H100" s="358"/>
      <c r="I100" s="69"/>
      <c r="J100" s="51"/>
      <c r="K100" s="50"/>
      <c r="L100" s="341" t="str">
        <f t="shared" si="26"/>
        <v/>
      </c>
      <c r="M100" s="46"/>
      <c r="N100" s="274"/>
      <c r="O100" s="48"/>
      <c r="P100" s="274"/>
      <c r="Q100" s="51"/>
      <c r="R100" s="51"/>
      <c r="S100" s="51"/>
      <c r="T100" s="274"/>
      <c r="U100" s="50" t="str">
        <f t="shared" si="27"/>
        <v/>
      </c>
      <c r="V100" s="51">
        <v>1</v>
      </c>
      <c r="W100" s="51" t="str">
        <f t="shared" si="23"/>
        <v/>
      </c>
      <c r="X100" s="51">
        <v>1</v>
      </c>
      <c r="Y100" s="51" t="str">
        <f t="shared" si="24"/>
        <v/>
      </c>
      <c r="Z100" s="1">
        <f t="shared" si="28"/>
        <v>0</v>
      </c>
      <c r="AA100" s="1">
        <f t="shared" si="29"/>
        <v>0</v>
      </c>
      <c r="AB100" s="382" t="str">
        <f t="shared" si="30"/>
        <v/>
      </c>
      <c r="AC100" s="382" t="str">
        <f t="shared" si="30"/>
        <v/>
      </c>
      <c r="AD100" s="1">
        <f t="shared" si="19"/>
        <v>0</v>
      </c>
      <c r="AJ100" s="1">
        <f t="shared" si="19"/>
        <v>0</v>
      </c>
      <c r="AK100" s="1">
        <f t="shared" si="19"/>
        <v>0</v>
      </c>
      <c r="AL100" s="1">
        <f t="shared" si="19"/>
        <v>0</v>
      </c>
      <c r="AQ100" s="1">
        <f t="shared" si="20"/>
        <v>0</v>
      </c>
      <c r="BA100" s="1" t="str">
        <f t="shared" si="22"/>
        <v/>
      </c>
      <c r="BB100" s="1" t="str">
        <f t="shared" si="22"/>
        <v/>
      </c>
      <c r="BC100" s="1" t="str">
        <f t="shared" si="22"/>
        <v/>
      </c>
      <c r="BD100" s="1" t="str">
        <f t="shared" si="22"/>
        <v/>
      </c>
      <c r="BE100" s="1" t="str">
        <f t="shared" si="22"/>
        <v/>
      </c>
      <c r="BF100" s="1" t="str">
        <f t="shared" si="22"/>
        <v/>
      </c>
      <c r="BG100" s="1" t="str">
        <f t="shared" si="22"/>
        <v/>
      </c>
      <c r="BH100" s="1" t="str">
        <f t="shared" si="22"/>
        <v/>
      </c>
      <c r="BI100" s="1" t="str">
        <f t="shared" si="22"/>
        <v/>
      </c>
      <c r="BJ100" s="1" t="str">
        <f t="shared" si="22"/>
        <v/>
      </c>
    </row>
    <row r="101" spans="1:62" x14ac:dyDescent="0.2">
      <c r="A101" s="50"/>
      <c r="B101" s="50" t="str">
        <f t="shared" si="25"/>
        <v/>
      </c>
      <c r="C101" s="48"/>
      <c r="D101" s="48"/>
      <c r="E101" s="48"/>
      <c r="F101" s="46"/>
      <c r="G101" s="49"/>
      <c r="H101" s="358"/>
      <c r="I101" s="69"/>
      <c r="J101" s="51"/>
      <c r="K101" s="50"/>
      <c r="L101" s="341" t="str">
        <f t="shared" si="26"/>
        <v/>
      </c>
      <c r="M101" s="46"/>
      <c r="N101" s="274"/>
      <c r="O101" s="48"/>
      <c r="P101" s="274"/>
      <c r="Q101" s="51"/>
      <c r="R101" s="51"/>
      <c r="S101" s="51"/>
      <c r="T101" s="274"/>
      <c r="U101" s="50" t="str">
        <f t="shared" si="27"/>
        <v/>
      </c>
      <c r="V101" s="51">
        <v>1</v>
      </c>
      <c r="W101" s="51" t="str">
        <f t="shared" si="23"/>
        <v/>
      </c>
      <c r="X101" s="51">
        <v>1</v>
      </c>
      <c r="Y101" s="51" t="str">
        <f t="shared" si="24"/>
        <v/>
      </c>
      <c r="Z101" s="1">
        <f t="shared" si="28"/>
        <v>0</v>
      </c>
      <c r="AA101" s="1">
        <f t="shared" si="29"/>
        <v>0</v>
      </c>
      <c r="AB101" s="382" t="str">
        <f t="shared" si="30"/>
        <v/>
      </c>
      <c r="AC101" s="382" t="str">
        <f t="shared" si="30"/>
        <v/>
      </c>
      <c r="AD101" s="1">
        <f t="shared" ref="AD101:AQ129" si="31">IF(G$30="",1,IF(G101="",0,CHOOSE(AD$28,IF(ISNA(MATCH(G101,$AB$30:$AC$30,0)),0,1),IF(IFERROR(G101*1,"bad")="bad",0,1),IF(IFERROR(IF(G101=TRUNC(G101),1,"bad"),"bad")="bad",0,1),IF(AND(IF(IFERROR(G101*1,"bad")="bad",0,1)=1,G101&gt;=0),1,0),IF(AND(IF(IFERROR(IF(G101=TRUNC(G101),1,"bad"),"bad")="bad",0,1)=1,G101&gt;=0),1,0),IF(AND(IF(IFERROR(G101*1,"bad")="bad",0,1)=1,G101&gt;0),1,0),IF(AND(IF(IFERROR(IF(G101=TRUNC(G101),1,"bad"),"bad")="bad",0,1)=1,G101&gt;0),1,0),1,IF(IFERROR(HLOOKUP(G101,$AE$4:$AN$4,1,0),"bad")="bad",0,1))))</f>
        <v>0</v>
      </c>
      <c r="AJ101" s="1">
        <f t="shared" si="31"/>
        <v>0</v>
      </c>
      <c r="AK101" s="1">
        <f t="shared" si="31"/>
        <v>0</v>
      </c>
      <c r="AL101" s="1">
        <f t="shared" si="31"/>
        <v>0</v>
      </c>
      <c r="AQ101" s="1">
        <f t="shared" si="20"/>
        <v>0</v>
      </c>
      <c r="BA101" s="1" t="str">
        <f t="shared" si="22"/>
        <v/>
      </c>
      <c r="BB101" s="1" t="str">
        <f t="shared" si="22"/>
        <v/>
      </c>
      <c r="BC101" s="1" t="str">
        <f t="shared" si="22"/>
        <v/>
      </c>
      <c r="BD101" s="1" t="str">
        <f t="shared" si="22"/>
        <v/>
      </c>
      <c r="BE101" s="1" t="str">
        <f t="shared" si="22"/>
        <v/>
      </c>
      <c r="BF101" s="1" t="str">
        <f t="shared" si="22"/>
        <v/>
      </c>
      <c r="BG101" s="1" t="str">
        <f t="shared" si="22"/>
        <v/>
      </c>
      <c r="BH101" s="1" t="str">
        <f t="shared" si="22"/>
        <v/>
      </c>
      <c r="BI101" s="1" t="str">
        <f t="shared" si="22"/>
        <v/>
      </c>
      <c r="BJ101" s="1" t="str">
        <f t="shared" si="22"/>
        <v/>
      </c>
    </row>
    <row r="102" spans="1:62" x14ac:dyDescent="0.2">
      <c r="A102" s="50"/>
      <c r="B102" s="50" t="str">
        <f t="shared" si="25"/>
        <v/>
      </c>
      <c r="C102" s="48"/>
      <c r="D102" s="48"/>
      <c r="E102" s="48"/>
      <c r="F102" s="46"/>
      <c r="G102" s="49"/>
      <c r="H102" s="358"/>
      <c r="I102" s="69"/>
      <c r="J102" s="51"/>
      <c r="K102" s="50"/>
      <c r="L102" s="341" t="str">
        <f t="shared" si="26"/>
        <v/>
      </c>
      <c r="M102" s="46"/>
      <c r="N102" s="274"/>
      <c r="O102" s="48"/>
      <c r="P102" s="274"/>
      <c r="Q102" s="51"/>
      <c r="R102" s="51"/>
      <c r="S102" s="51"/>
      <c r="T102" s="274"/>
      <c r="U102" s="50" t="str">
        <f t="shared" si="27"/>
        <v/>
      </c>
      <c r="V102" s="51">
        <v>1</v>
      </c>
      <c r="W102" s="51" t="str">
        <f t="shared" si="23"/>
        <v/>
      </c>
      <c r="X102" s="51">
        <v>1</v>
      </c>
      <c r="Y102" s="51" t="str">
        <f t="shared" si="24"/>
        <v/>
      </c>
      <c r="Z102" s="1">
        <f t="shared" si="28"/>
        <v>0</v>
      </c>
      <c r="AA102" s="1">
        <f t="shared" si="29"/>
        <v>0</v>
      </c>
      <c r="AB102" s="382" t="str">
        <f t="shared" si="30"/>
        <v/>
      </c>
      <c r="AC102" s="382" t="str">
        <f t="shared" si="30"/>
        <v/>
      </c>
      <c r="AD102" s="1">
        <f t="shared" si="31"/>
        <v>0</v>
      </c>
      <c r="AJ102" s="1">
        <f t="shared" si="31"/>
        <v>0</v>
      </c>
      <c r="AK102" s="1">
        <f t="shared" si="31"/>
        <v>0</v>
      </c>
      <c r="AL102" s="1">
        <f t="shared" si="31"/>
        <v>0</v>
      </c>
      <c r="AQ102" s="1">
        <f t="shared" si="20"/>
        <v>0</v>
      </c>
      <c r="BA102" s="1" t="str">
        <f t="shared" si="22"/>
        <v/>
      </c>
      <c r="BB102" s="1" t="str">
        <f t="shared" si="22"/>
        <v/>
      </c>
      <c r="BC102" s="1" t="str">
        <f t="shared" si="22"/>
        <v/>
      </c>
      <c r="BD102" s="1" t="str">
        <f t="shared" si="22"/>
        <v/>
      </c>
      <c r="BE102" s="1" t="str">
        <f t="shared" si="22"/>
        <v/>
      </c>
      <c r="BF102" s="1" t="str">
        <f t="shared" si="22"/>
        <v/>
      </c>
      <c r="BG102" s="1" t="str">
        <f t="shared" si="22"/>
        <v/>
      </c>
      <c r="BH102" s="1" t="str">
        <f t="shared" si="22"/>
        <v/>
      </c>
      <c r="BI102" s="1" t="str">
        <f t="shared" si="22"/>
        <v/>
      </c>
      <c r="BJ102" s="1" t="str">
        <f t="shared" si="22"/>
        <v/>
      </c>
    </row>
    <row r="103" spans="1:62" x14ac:dyDescent="0.2">
      <c r="A103" s="50"/>
      <c r="B103" s="50" t="str">
        <f t="shared" si="25"/>
        <v/>
      </c>
      <c r="C103" s="48"/>
      <c r="D103" s="48"/>
      <c r="E103" s="48"/>
      <c r="F103" s="46"/>
      <c r="G103" s="49"/>
      <c r="H103" s="358"/>
      <c r="I103" s="69"/>
      <c r="J103" s="51"/>
      <c r="K103" s="50"/>
      <c r="L103" s="341" t="str">
        <f t="shared" si="26"/>
        <v/>
      </c>
      <c r="M103" s="46"/>
      <c r="N103" s="274"/>
      <c r="O103" s="48"/>
      <c r="P103" s="274"/>
      <c r="Q103" s="51"/>
      <c r="R103" s="51"/>
      <c r="S103" s="51"/>
      <c r="T103" s="274"/>
      <c r="U103" s="50" t="str">
        <f t="shared" si="27"/>
        <v/>
      </c>
      <c r="V103" s="51">
        <v>1</v>
      </c>
      <c r="W103" s="51" t="str">
        <f t="shared" si="23"/>
        <v/>
      </c>
      <c r="X103" s="51">
        <v>1</v>
      </c>
      <c r="Y103" s="51" t="str">
        <f t="shared" si="24"/>
        <v/>
      </c>
      <c r="Z103" s="1">
        <f t="shared" si="28"/>
        <v>0</v>
      </c>
      <c r="AA103" s="1">
        <f t="shared" si="29"/>
        <v>0</v>
      </c>
      <c r="AB103" s="382" t="str">
        <f t="shared" si="30"/>
        <v/>
      </c>
      <c r="AC103" s="382" t="str">
        <f t="shared" si="30"/>
        <v/>
      </c>
      <c r="AD103" s="1">
        <f t="shared" si="31"/>
        <v>0</v>
      </c>
      <c r="AJ103" s="1">
        <f t="shared" si="31"/>
        <v>0</v>
      </c>
      <c r="AK103" s="1">
        <f t="shared" si="31"/>
        <v>0</v>
      </c>
      <c r="AL103" s="1">
        <f t="shared" si="31"/>
        <v>0</v>
      </c>
      <c r="AQ103" s="1">
        <f t="shared" si="20"/>
        <v>0</v>
      </c>
      <c r="BA103" s="1" t="str">
        <f t="shared" si="22"/>
        <v/>
      </c>
      <c r="BB103" s="1" t="str">
        <f t="shared" si="22"/>
        <v/>
      </c>
      <c r="BC103" s="1" t="str">
        <f t="shared" si="22"/>
        <v/>
      </c>
      <c r="BD103" s="1" t="str">
        <f t="shared" si="22"/>
        <v/>
      </c>
      <c r="BE103" s="1" t="str">
        <f t="shared" si="22"/>
        <v/>
      </c>
      <c r="BF103" s="1" t="str">
        <f t="shared" si="22"/>
        <v/>
      </c>
      <c r="BG103" s="1" t="str">
        <f t="shared" si="22"/>
        <v/>
      </c>
      <c r="BH103" s="1" t="str">
        <f t="shared" si="22"/>
        <v/>
      </c>
      <c r="BI103" s="1" t="str">
        <f t="shared" si="22"/>
        <v/>
      </c>
      <c r="BJ103" s="1" t="str">
        <f t="shared" si="22"/>
        <v/>
      </c>
    </row>
    <row r="104" spans="1:62" x14ac:dyDescent="0.2">
      <c r="A104" s="50"/>
      <c r="B104" s="50" t="str">
        <f t="shared" si="25"/>
        <v/>
      </c>
      <c r="C104" s="48"/>
      <c r="D104" s="48"/>
      <c r="E104" s="48"/>
      <c r="F104" s="46"/>
      <c r="G104" s="49"/>
      <c r="H104" s="358"/>
      <c r="I104" s="69"/>
      <c r="J104" s="51"/>
      <c r="K104" s="50"/>
      <c r="L104" s="341" t="str">
        <f t="shared" si="26"/>
        <v/>
      </c>
      <c r="M104" s="46"/>
      <c r="N104" s="274"/>
      <c r="O104" s="48"/>
      <c r="P104" s="274"/>
      <c r="Q104" s="51"/>
      <c r="R104" s="51"/>
      <c r="S104" s="51"/>
      <c r="T104" s="274"/>
      <c r="U104" s="50" t="str">
        <f t="shared" si="27"/>
        <v/>
      </c>
      <c r="V104" s="51">
        <v>1</v>
      </c>
      <c r="W104" s="51" t="str">
        <f t="shared" si="23"/>
        <v/>
      </c>
      <c r="X104" s="51">
        <v>1</v>
      </c>
      <c r="Y104" s="51" t="str">
        <f t="shared" si="24"/>
        <v/>
      </c>
      <c r="Z104" s="1">
        <f t="shared" si="28"/>
        <v>0</v>
      </c>
      <c r="AA104" s="1">
        <f t="shared" si="29"/>
        <v>0</v>
      </c>
      <c r="AB104" s="382" t="str">
        <f t="shared" si="30"/>
        <v/>
      </c>
      <c r="AC104" s="382" t="str">
        <f t="shared" si="30"/>
        <v/>
      </c>
      <c r="AD104" s="1">
        <f t="shared" si="31"/>
        <v>0</v>
      </c>
      <c r="AJ104" s="1">
        <f t="shared" si="31"/>
        <v>0</v>
      </c>
      <c r="AK104" s="1">
        <f t="shared" si="31"/>
        <v>0</v>
      </c>
      <c r="AL104" s="1">
        <f t="shared" si="31"/>
        <v>0</v>
      </c>
      <c r="AQ104" s="1">
        <f t="shared" si="20"/>
        <v>0</v>
      </c>
      <c r="BA104" s="1" t="str">
        <f t="shared" si="22"/>
        <v/>
      </c>
      <c r="BB104" s="1" t="str">
        <f t="shared" si="22"/>
        <v/>
      </c>
      <c r="BC104" s="1" t="str">
        <f t="shared" si="22"/>
        <v/>
      </c>
      <c r="BD104" s="1" t="str">
        <f t="shared" si="22"/>
        <v/>
      </c>
      <c r="BE104" s="1" t="str">
        <f t="shared" si="22"/>
        <v/>
      </c>
      <c r="BF104" s="1" t="str">
        <f t="shared" si="22"/>
        <v/>
      </c>
      <c r="BG104" s="1" t="str">
        <f t="shared" si="22"/>
        <v/>
      </c>
      <c r="BH104" s="1" t="str">
        <f t="shared" si="22"/>
        <v/>
      </c>
      <c r="BI104" s="1" t="str">
        <f t="shared" si="22"/>
        <v/>
      </c>
      <c r="BJ104" s="1" t="str">
        <f t="shared" si="22"/>
        <v/>
      </c>
    </row>
    <row r="105" spans="1:62" x14ac:dyDescent="0.2">
      <c r="A105" s="50"/>
      <c r="B105" s="50" t="str">
        <f t="shared" si="25"/>
        <v/>
      </c>
      <c r="C105" s="48"/>
      <c r="D105" s="48"/>
      <c r="E105" s="48"/>
      <c r="F105" s="46"/>
      <c r="G105" s="49"/>
      <c r="H105" s="358"/>
      <c r="I105" s="69"/>
      <c r="J105" s="51"/>
      <c r="K105" s="50"/>
      <c r="L105" s="341" t="str">
        <f t="shared" si="26"/>
        <v/>
      </c>
      <c r="M105" s="46"/>
      <c r="N105" s="274"/>
      <c r="O105" s="48"/>
      <c r="P105" s="274"/>
      <c r="Q105" s="51"/>
      <c r="R105" s="51"/>
      <c r="S105" s="51"/>
      <c r="T105" s="274"/>
      <c r="U105" s="50" t="str">
        <f t="shared" si="27"/>
        <v/>
      </c>
      <c r="V105" s="51">
        <v>1</v>
      </c>
      <c r="W105" s="51" t="str">
        <f t="shared" si="23"/>
        <v/>
      </c>
      <c r="X105" s="51">
        <v>1</v>
      </c>
      <c r="Y105" s="51" t="str">
        <f t="shared" si="24"/>
        <v/>
      </c>
      <c r="Z105" s="1">
        <f t="shared" si="28"/>
        <v>0</v>
      </c>
      <c r="AA105" s="1">
        <f t="shared" si="29"/>
        <v>0</v>
      </c>
      <c r="AB105" s="382" t="str">
        <f t="shared" si="30"/>
        <v/>
      </c>
      <c r="AC105" s="382" t="str">
        <f t="shared" si="30"/>
        <v/>
      </c>
      <c r="AD105" s="1">
        <f t="shared" si="31"/>
        <v>0</v>
      </c>
      <c r="AJ105" s="1">
        <f t="shared" si="31"/>
        <v>0</v>
      </c>
      <c r="AK105" s="1">
        <f t="shared" si="31"/>
        <v>0</v>
      </c>
      <c r="AL105" s="1">
        <f t="shared" si="31"/>
        <v>0</v>
      </c>
      <c r="AQ105" s="1">
        <f t="shared" si="20"/>
        <v>0</v>
      </c>
      <c r="BA105" s="1" t="str">
        <f t="shared" si="22"/>
        <v/>
      </c>
      <c r="BB105" s="1" t="str">
        <f t="shared" si="22"/>
        <v/>
      </c>
      <c r="BC105" s="1" t="str">
        <f t="shared" si="22"/>
        <v/>
      </c>
      <c r="BD105" s="1" t="str">
        <f t="shared" si="22"/>
        <v/>
      </c>
      <c r="BE105" s="1" t="str">
        <f t="shared" si="22"/>
        <v/>
      </c>
      <c r="BF105" s="1" t="str">
        <f t="shared" si="22"/>
        <v/>
      </c>
      <c r="BG105" s="1" t="str">
        <f t="shared" si="22"/>
        <v/>
      </c>
      <c r="BH105" s="1" t="str">
        <f t="shared" si="22"/>
        <v/>
      </c>
      <c r="BI105" s="1" t="str">
        <f t="shared" si="22"/>
        <v/>
      </c>
      <c r="BJ105" s="1" t="str">
        <f t="shared" si="22"/>
        <v/>
      </c>
    </row>
    <row r="106" spans="1:62" x14ac:dyDescent="0.2">
      <c r="A106" s="50"/>
      <c r="B106" s="50" t="str">
        <f t="shared" si="25"/>
        <v/>
      </c>
      <c r="C106" s="48"/>
      <c r="D106" s="48"/>
      <c r="E106" s="48"/>
      <c r="F106" s="46"/>
      <c r="G106" s="49"/>
      <c r="H106" s="358"/>
      <c r="I106" s="69"/>
      <c r="J106" s="51"/>
      <c r="K106" s="50"/>
      <c r="L106" s="341" t="str">
        <f t="shared" si="26"/>
        <v/>
      </c>
      <c r="M106" s="46"/>
      <c r="N106" s="274"/>
      <c r="O106" s="48"/>
      <c r="P106" s="274"/>
      <c r="Q106" s="51"/>
      <c r="R106" s="51"/>
      <c r="S106" s="51"/>
      <c r="T106" s="274"/>
      <c r="U106" s="50" t="str">
        <f t="shared" si="27"/>
        <v/>
      </c>
      <c r="V106" s="51">
        <v>1</v>
      </c>
      <c r="W106" s="51" t="str">
        <f t="shared" si="23"/>
        <v/>
      </c>
      <c r="X106" s="51">
        <v>1</v>
      </c>
      <c r="Y106" s="51" t="str">
        <f t="shared" si="24"/>
        <v/>
      </c>
      <c r="Z106" s="1">
        <f t="shared" si="28"/>
        <v>0</v>
      </c>
      <c r="AA106" s="1">
        <f t="shared" si="29"/>
        <v>0</v>
      </c>
      <c r="AB106" s="382" t="str">
        <f t="shared" si="30"/>
        <v/>
      </c>
      <c r="AC106" s="382" t="str">
        <f t="shared" si="30"/>
        <v/>
      </c>
      <c r="AD106" s="1">
        <f t="shared" si="31"/>
        <v>0</v>
      </c>
      <c r="AJ106" s="1">
        <f t="shared" si="31"/>
        <v>0</v>
      </c>
      <c r="AK106" s="1">
        <f t="shared" si="31"/>
        <v>0</v>
      </c>
      <c r="AL106" s="1">
        <f t="shared" si="31"/>
        <v>0</v>
      </c>
      <c r="AQ106" s="1">
        <f t="shared" si="20"/>
        <v>0</v>
      </c>
      <c r="BA106" s="1" t="str">
        <f t="shared" si="22"/>
        <v/>
      </c>
      <c r="BB106" s="1" t="str">
        <f t="shared" si="22"/>
        <v/>
      </c>
      <c r="BC106" s="1" t="str">
        <f t="shared" si="22"/>
        <v/>
      </c>
      <c r="BD106" s="1" t="str">
        <f t="shared" si="22"/>
        <v/>
      </c>
      <c r="BE106" s="1" t="str">
        <f t="shared" si="22"/>
        <v/>
      </c>
      <c r="BF106" s="1" t="str">
        <f t="shared" si="22"/>
        <v/>
      </c>
      <c r="BG106" s="1" t="str">
        <f t="shared" si="22"/>
        <v/>
      </c>
      <c r="BH106" s="1" t="str">
        <f t="shared" si="22"/>
        <v/>
      </c>
      <c r="BI106" s="1" t="str">
        <f t="shared" si="22"/>
        <v/>
      </c>
      <c r="BJ106" s="1" t="str">
        <f t="shared" si="22"/>
        <v/>
      </c>
    </row>
    <row r="107" spans="1:62" x14ac:dyDescent="0.2">
      <c r="A107" s="50"/>
      <c r="B107" s="50" t="str">
        <f t="shared" si="25"/>
        <v/>
      </c>
      <c r="C107" s="48"/>
      <c r="D107" s="48"/>
      <c r="E107" s="48"/>
      <c r="F107" s="46"/>
      <c r="G107" s="49"/>
      <c r="H107" s="358"/>
      <c r="I107" s="69"/>
      <c r="J107" s="51"/>
      <c r="K107" s="50"/>
      <c r="L107" s="341" t="str">
        <f t="shared" si="26"/>
        <v/>
      </c>
      <c r="M107" s="46"/>
      <c r="N107" s="274"/>
      <c r="O107" s="48"/>
      <c r="P107" s="274"/>
      <c r="Q107" s="51"/>
      <c r="R107" s="51"/>
      <c r="S107" s="51"/>
      <c r="T107" s="274"/>
      <c r="U107" s="50" t="str">
        <f t="shared" si="27"/>
        <v/>
      </c>
      <c r="V107" s="51">
        <v>1</v>
      </c>
      <c r="W107" s="51" t="str">
        <f t="shared" si="23"/>
        <v/>
      </c>
      <c r="X107" s="51">
        <v>1</v>
      </c>
      <c r="Y107" s="51" t="str">
        <f t="shared" si="24"/>
        <v/>
      </c>
      <c r="Z107" s="1">
        <f t="shared" si="28"/>
        <v>0</v>
      </c>
      <c r="AA107" s="1">
        <f t="shared" si="29"/>
        <v>0</v>
      </c>
      <c r="AB107" s="382" t="str">
        <f t="shared" si="30"/>
        <v/>
      </c>
      <c r="AC107" s="382" t="str">
        <f t="shared" si="30"/>
        <v/>
      </c>
      <c r="AD107" s="1">
        <f t="shared" si="31"/>
        <v>0</v>
      </c>
      <c r="AJ107" s="1">
        <f t="shared" si="31"/>
        <v>0</v>
      </c>
      <c r="AK107" s="1">
        <f t="shared" si="31"/>
        <v>0</v>
      </c>
      <c r="AL107" s="1">
        <f t="shared" si="31"/>
        <v>0</v>
      </c>
      <c r="AQ107" s="1">
        <f t="shared" si="20"/>
        <v>0</v>
      </c>
      <c r="BA107" s="1" t="str">
        <f t="shared" si="22"/>
        <v/>
      </c>
      <c r="BB107" s="1" t="str">
        <f t="shared" si="22"/>
        <v/>
      </c>
      <c r="BC107" s="1" t="str">
        <f t="shared" si="22"/>
        <v/>
      </c>
      <c r="BD107" s="1" t="str">
        <f t="shared" si="22"/>
        <v/>
      </c>
      <c r="BE107" s="1" t="str">
        <f t="shared" si="22"/>
        <v/>
      </c>
      <c r="BF107" s="1" t="str">
        <f t="shared" si="22"/>
        <v/>
      </c>
      <c r="BG107" s="1" t="str">
        <f t="shared" si="22"/>
        <v/>
      </c>
      <c r="BH107" s="1" t="str">
        <f t="shared" si="22"/>
        <v/>
      </c>
      <c r="BI107" s="1" t="str">
        <f t="shared" si="22"/>
        <v/>
      </c>
      <c r="BJ107" s="1" t="str">
        <f t="shared" si="22"/>
        <v/>
      </c>
    </row>
    <row r="108" spans="1:62" x14ac:dyDescent="0.2">
      <c r="A108" s="50"/>
      <c r="B108" s="50" t="str">
        <f t="shared" si="25"/>
        <v/>
      </c>
      <c r="C108" s="48"/>
      <c r="D108" s="48"/>
      <c r="E108" s="48"/>
      <c r="F108" s="46"/>
      <c r="G108" s="49"/>
      <c r="H108" s="358"/>
      <c r="I108" s="69"/>
      <c r="J108" s="51"/>
      <c r="K108" s="50"/>
      <c r="L108" s="341" t="str">
        <f t="shared" si="26"/>
        <v/>
      </c>
      <c r="M108" s="46"/>
      <c r="N108" s="274"/>
      <c r="O108" s="48"/>
      <c r="P108" s="274"/>
      <c r="Q108" s="51"/>
      <c r="R108" s="51"/>
      <c r="S108" s="51"/>
      <c r="T108" s="274"/>
      <c r="U108" s="50" t="str">
        <f t="shared" si="27"/>
        <v/>
      </c>
      <c r="V108" s="51">
        <v>1</v>
      </c>
      <c r="W108" s="51" t="str">
        <f t="shared" si="23"/>
        <v/>
      </c>
      <c r="X108" s="51">
        <v>1</v>
      </c>
      <c r="Y108" s="51" t="str">
        <f t="shared" si="24"/>
        <v/>
      </c>
      <c r="Z108" s="1">
        <f t="shared" si="28"/>
        <v>0</v>
      </c>
      <c r="AA108" s="1">
        <f t="shared" si="29"/>
        <v>0</v>
      </c>
      <c r="AB108" s="382" t="str">
        <f t="shared" si="30"/>
        <v/>
      </c>
      <c r="AC108" s="382" t="str">
        <f t="shared" si="30"/>
        <v/>
      </c>
      <c r="AD108" s="1">
        <f t="shared" si="31"/>
        <v>0</v>
      </c>
      <c r="AJ108" s="1">
        <f t="shared" si="31"/>
        <v>0</v>
      </c>
      <c r="AK108" s="1">
        <f t="shared" si="31"/>
        <v>0</v>
      </c>
      <c r="AL108" s="1">
        <f t="shared" si="31"/>
        <v>0</v>
      </c>
      <c r="AQ108" s="1">
        <f t="shared" si="20"/>
        <v>0</v>
      </c>
      <c r="BA108" s="1" t="str">
        <f t="shared" si="22"/>
        <v/>
      </c>
      <c r="BB108" s="1" t="str">
        <f t="shared" si="22"/>
        <v/>
      </c>
      <c r="BC108" s="1" t="str">
        <f t="shared" si="22"/>
        <v/>
      </c>
      <c r="BD108" s="1" t="str">
        <f t="shared" si="22"/>
        <v/>
      </c>
      <c r="BE108" s="1" t="str">
        <f t="shared" si="22"/>
        <v/>
      </c>
      <c r="BF108" s="1" t="str">
        <f t="shared" si="22"/>
        <v/>
      </c>
      <c r="BG108" s="1" t="str">
        <f t="shared" si="22"/>
        <v/>
      </c>
      <c r="BH108" s="1" t="str">
        <f t="shared" si="22"/>
        <v/>
      </c>
      <c r="BI108" s="1" t="str">
        <f t="shared" si="22"/>
        <v/>
      </c>
      <c r="BJ108" s="1" t="str">
        <f t="shared" si="22"/>
        <v/>
      </c>
    </row>
    <row r="109" spans="1:62" x14ac:dyDescent="0.2">
      <c r="A109" s="50"/>
      <c r="B109" s="50" t="str">
        <f t="shared" si="25"/>
        <v/>
      </c>
      <c r="C109" s="48"/>
      <c r="D109" s="48"/>
      <c r="E109" s="48"/>
      <c r="F109" s="46"/>
      <c r="G109" s="49"/>
      <c r="H109" s="358"/>
      <c r="I109" s="69"/>
      <c r="J109" s="51"/>
      <c r="K109" s="50"/>
      <c r="L109" s="341" t="str">
        <f t="shared" si="26"/>
        <v/>
      </c>
      <c r="M109" s="46"/>
      <c r="N109" s="274"/>
      <c r="O109" s="48"/>
      <c r="P109" s="274"/>
      <c r="Q109" s="51"/>
      <c r="R109" s="51"/>
      <c r="S109" s="51"/>
      <c r="T109" s="274"/>
      <c r="U109" s="50" t="str">
        <f t="shared" si="27"/>
        <v/>
      </c>
      <c r="V109" s="51">
        <v>1</v>
      </c>
      <c r="W109" s="51" t="str">
        <f t="shared" si="23"/>
        <v/>
      </c>
      <c r="X109" s="51">
        <v>1</v>
      </c>
      <c r="Y109" s="51" t="str">
        <f t="shared" si="24"/>
        <v/>
      </c>
      <c r="Z109" s="1">
        <f t="shared" si="28"/>
        <v>0</v>
      </c>
      <c r="AA109" s="1">
        <f t="shared" si="29"/>
        <v>0</v>
      </c>
      <c r="AB109" s="382" t="str">
        <f t="shared" si="30"/>
        <v/>
      </c>
      <c r="AC109" s="382" t="str">
        <f t="shared" si="30"/>
        <v/>
      </c>
      <c r="AD109" s="1">
        <f t="shared" si="31"/>
        <v>0</v>
      </c>
      <c r="AJ109" s="1">
        <f t="shared" si="31"/>
        <v>0</v>
      </c>
      <c r="AK109" s="1">
        <f t="shared" si="31"/>
        <v>0</v>
      </c>
      <c r="AL109" s="1">
        <f t="shared" si="31"/>
        <v>0</v>
      </c>
      <c r="AQ109" s="1">
        <f t="shared" si="20"/>
        <v>0</v>
      </c>
      <c r="BA109" s="1" t="str">
        <f t="shared" si="22"/>
        <v/>
      </c>
      <c r="BB109" s="1" t="str">
        <f t="shared" si="22"/>
        <v/>
      </c>
      <c r="BC109" s="1" t="str">
        <f t="shared" si="22"/>
        <v/>
      </c>
      <c r="BD109" s="1" t="str">
        <f t="shared" si="22"/>
        <v/>
      </c>
      <c r="BE109" s="1" t="str">
        <f t="shared" si="22"/>
        <v/>
      </c>
      <c r="BF109" s="1" t="str">
        <f t="shared" si="22"/>
        <v/>
      </c>
      <c r="BG109" s="1" t="str">
        <f t="shared" si="22"/>
        <v/>
      </c>
      <c r="BH109" s="1" t="str">
        <f t="shared" si="22"/>
        <v/>
      </c>
      <c r="BI109" s="1" t="str">
        <f t="shared" si="22"/>
        <v/>
      </c>
      <c r="BJ109" s="1" t="str">
        <f t="shared" si="22"/>
        <v/>
      </c>
    </row>
    <row r="110" spans="1:62" x14ac:dyDescent="0.2">
      <c r="A110" s="50"/>
      <c r="B110" s="50" t="str">
        <f t="shared" si="25"/>
        <v/>
      </c>
      <c r="C110" s="48"/>
      <c r="D110" s="48"/>
      <c r="E110" s="48"/>
      <c r="F110" s="46"/>
      <c r="G110" s="49"/>
      <c r="H110" s="358"/>
      <c r="I110" s="69"/>
      <c r="J110" s="51"/>
      <c r="K110" s="50"/>
      <c r="L110" s="341" t="str">
        <f t="shared" si="26"/>
        <v/>
      </c>
      <c r="M110" s="46"/>
      <c r="N110" s="274"/>
      <c r="O110" s="48"/>
      <c r="P110" s="274"/>
      <c r="Q110" s="51"/>
      <c r="R110" s="51"/>
      <c r="S110" s="51"/>
      <c r="T110" s="274"/>
      <c r="U110" s="50" t="str">
        <f t="shared" si="27"/>
        <v/>
      </c>
      <c r="V110" s="51">
        <v>1</v>
      </c>
      <c r="W110" s="51" t="str">
        <f t="shared" si="23"/>
        <v/>
      </c>
      <c r="X110" s="51">
        <v>1</v>
      </c>
      <c r="Y110" s="51" t="str">
        <f t="shared" si="24"/>
        <v/>
      </c>
      <c r="Z110" s="1">
        <f t="shared" si="28"/>
        <v>0</v>
      </c>
      <c r="AA110" s="1">
        <f t="shared" si="29"/>
        <v>0</v>
      </c>
      <c r="AB110" s="382" t="str">
        <f t="shared" si="30"/>
        <v/>
      </c>
      <c r="AC110" s="382" t="str">
        <f t="shared" si="30"/>
        <v/>
      </c>
      <c r="AD110" s="1">
        <f t="shared" si="31"/>
        <v>0</v>
      </c>
      <c r="AJ110" s="1">
        <f t="shared" si="31"/>
        <v>0</v>
      </c>
      <c r="AK110" s="1">
        <f t="shared" si="31"/>
        <v>0</v>
      </c>
      <c r="AL110" s="1">
        <f t="shared" si="31"/>
        <v>0</v>
      </c>
      <c r="AQ110" s="1">
        <f t="shared" si="20"/>
        <v>0</v>
      </c>
      <c r="BA110" s="1" t="str">
        <f t="shared" si="22"/>
        <v/>
      </c>
      <c r="BB110" s="1" t="str">
        <f t="shared" si="22"/>
        <v/>
      </c>
      <c r="BC110" s="1" t="str">
        <f t="shared" si="22"/>
        <v/>
      </c>
      <c r="BD110" s="1" t="str">
        <f t="shared" si="22"/>
        <v/>
      </c>
      <c r="BE110" s="1" t="str">
        <f t="shared" si="22"/>
        <v/>
      </c>
      <c r="BF110" s="1" t="str">
        <f t="shared" si="22"/>
        <v/>
      </c>
      <c r="BG110" s="1" t="str">
        <f t="shared" si="22"/>
        <v/>
      </c>
      <c r="BH110" s="1" t="str">
        <f t="shared" si="22"/>
        <v/>
      </c>
      <c r="BI110" s="1" t="str">
        <f t="shared" si="22"/>
        <v/>
      </c>
      <c r="BJ110" s="1" t="str">
        <f t="shared" si="22"/>
        <v/>
      </c>
    </row>
    <row r="111" spans="1:62" x14ac:dyDescent="0.2">
      <c r="A111" s="50"/>
      <c r="B111" s="50" t="str">
        <f t="shared" si="25"/>
        <v/>
      </c>
      <c r="C111" s="48"/>
      <c r="D111" s="48"/>
      <c r="E111" s="48"/>
      <c r="F111" s="46"/>
      <c r="G111" s="49"/>
      <c r="H111" s="358"/>
      <c r="I111" s="69"/>
      <c r="J111" s="51"/>
      <c r="K111" s="50"/>
      <c r="L111" s="341" t="str">
        <f t="shared" si="26"/>
        <v/>
      </c>
      <c r="M111" s="46"/>
      <c r="N111" s="274"/>
      <c r="O111" s="48"/>
      <c r="P111" s="274"/>
      <c r="Q111" s="51"/>
      <c r="R111" s="51"/>
      <c r="S111" s="51"/>
      <c r="T111" s="274"/>
      <c r="U111" s="50" t="str">
        <f t="shared" si="27"/>
        <v/>
      </c>
      <c r="V111" s="51">
        <v>1</v>
      </c>
      <c r="W111" s="51" t="str">
        <f t="shared" si="23"/>
        <v/>
      </c>
      <c r="X111" s="51">
        <v>1</v>
      </c>
      <c r="Y111" s="51" t="str">
        <f t="shared" si="24"/>
        <v/>
      </c>
      <c r="Z111" s="1">
        <f t="shared" si="28"/>
        <v>0</v>
      </c>
      <c r="AA111" s="1">
        <f t="shared" si="29"/>
        <v>0</v>
      </c>
      <c r="AB111" s="382" t="str">
        <f t="shared" si="30"/>
        <v/>
      </c>
      <c r="AC111" s="382" t="str">
        <f t="shared" si="30"/>
        <v/>
      </c>
      <c r="AD111" s="1">
        <f t="shared" si="31"/>
        <v>0</v>
      </c>
      <c r="AJ111" s="1">
        <f t="shared" si="31"/>
        <v>0</v>
      </c>
      <c r="AK111" s="1">
        <f t="shared" si="31"/>
        <v>0</v>
      </c>
      <c r="AL111" s="1">
        <f t="shared" si="31"/>
        <v>0</v>
      </c>
      <c r="AQ111" s="1">
        <f t="shared" si="20"/>
        <v>0</v>
      </c>
      <c r="BA111" s="1" t="str">
        <f t="shared" si="22"/>
        <v/>
      </c>
      <c r="BB111" s="1" t="str">
        <f t="shared" si="22"/>
        <v/>
      </c>
      <c r="BC111" s="1" t="str">
        <f t="shared" si="22"/>
        <v/>
      </c>
      <c r="BD111" s="1" t="str">
        <f t="shared" si="22"/>
        <v/>
      </c>
      <c r="BE111" s="1" t="str">
        <f t="shared" si="22"/>
        <v/>
      </c>
      <c r="BF111" s="1" t="str">
        <f t="shared" si="22"/>
        <v/>
      </c>
      <c r="BG111" s="1" t="str">
        <f t="shared" si="22"/>
        <v/>
      </c>
      <c r="BH111" s="1" t="str">
        <f t="shared" si="22"/>
        <v/>
      </c>
      <c r="BI111" s="1" t="str">
        <f t="shared" si="22"/>
        <v/>
      </c>
      <c r="BJ111" s="1" t="str">
        <f t="shared" si="22"/>
        <v/>
      </c>
    </row>
    <row r="112" spans="1:62" x14ac:dyDescent="0.2">
      <c r="A112" s="50"/>
      <c r="B112" s="50" t="str">
        <f t="shared" si="25"/>
        <v/>
      </c>
      <c r="C112" s="48"/>
      <c r="D112" s="48"/>
      <c r="E112" s="48"/>
      <c r="F112" s="46"/>
      <c r="G112" s="49"/>
      <c r="H112" s="358"/>
      <c r="I112" s="69"/>
      <c r="J112" s="51"/>
      <c r="K112" s="50"/>
      <c r="L112" s="341" t="str">
        <f t="shared" si="26"/>
        <v/>
      </c>
      <c r="M112" s="46"/>
      <c r="N112" s="274"/>
      <c r="O112" s="48"/>
      <c r="P112" s="274"/>
      <c r="Q112" s="51"/>
      <c r="R112" s="51"/>
      <c r="S112" s="51"/>
      <c r="T112" s="274"/>
      <c r="U112" s="50" t="str">
        <f t="shared" si="27"/>
        <v/>
      </c>
      <c r="V112" s="51">
        <v>1</v>
      </c>
      <c r="W112" s="51" t="str">
        <f t="shared" si="23"/>
        <v/>
      </c>
      <c r="X112" s="51">
        <v>1</v>
      </c>
      <c r="Y112" s="51" t="str">
        <f t="shared" si="24"/>
        <v/>
      </c>
      <c r="Z112" s="1">
        <f t="shared" si="28"/>
        <v>0</v>
      </c>
      <c r="AA112" s="1">
        <f t="shared" si="29"/>
        <v>0</v>
      </c>
      <c r="AB112" s="382" t="str">
        <f t="shared" si="30"/>
        <v/>
      </c>
      <c r="AC112" s="382" t="str">
        <f t="shared" si="30"/>
        <v/>
      </c>
      <c r="AD112" s="1">
        <f t="shared" si="31"/>
        <v>0</v>
      </c>
      <c r="AJ112" s="1">
        <f t="shared" si="31"/>
        <v>0</v>
      </c>
      <c r="AK112" s="1">
        <f t="shared" si="31"/>
        <v>0</v>
      </c>
      <c r="AL112" s="1">
        <f t="shared" si="31"/>
        <v>0</v>
      </c>
      <c r="AQ112" s="1">
        <f t="shared" si="31"/>
        <v>0</v>
      </c>
      <c r="BA112" s="1" t="str">
        <f t="shared" si="22"/>
        <v/>
      </c>
      <c r="BB112" s="1" t="str">
        <f t="shared" si="22"/>
        <v/>
      </c>
      <c r="BC112" s="1" t="str">
        <f t="shared" si="22"/>
        <v/>
      </c>
      <c r="BD112" s="1" t="str">
        <f t="shared" si="22"/>
        <v/>
      </c>
      <c r="BE112" s="1" t="str">
        <f t="shared" si="22"/>
        <v/>
      </c>
      <c r="BF112" s="1" t="str">
        <f t="shared" si="22"/>
        <v/>
      </c>
      <c r="BG112" s="1" t="str">
        <f t="shared" si="22"/>
        <v/>
      </c>
      <c r="BH112" s="1" t="str">
        <f t="shared" si="22"/>
        <v/>
      </c>
      <c r="BI112" s="1" t="str">
        <f t="shared" si="22"/>
        <v/>
      </c>
      <c r="BJ112" s="1" t="str">
        <f t="shared" si="22"/>
        <v/>
      </c>
    </row>
    <row r="113" spans="1:62" x14ac:dyDescent="0.2">
      <c r="A113" s="50"/>
      <c r="B113" s="50" t="str">
        <f t="shared" si="25"/>
        <v/>
      </c>
      <c r="C113" s="48"/>
      <c r="D113" s="48"/>
      <c r="E113" s="48"/>
      <c r="F113" s="46"/>
      <c r="G113" s="49"/>
      <c r="H113" s="358"/>
      <c r="I113" s="69"/>
      <c r="J113" s="51"/>
      <c r="K113" s="50"/>
      <c r="L113" s="341" t="str">
        <f t="shared" si="26"/>
        <v/>
      </c>
      <c r="M113" s="46"/>
      <c r="N113" s="274"/>
      <c r="O113" s="48"/>
      <c r="P113" s="274"/>
      <c r="Q113" s="51"/>
      <c r="R113" s="51"/>
      <c r="S113" s="51"/>
      <c r="T113" s="274"/>
      <c r="U113" s="50" t="str">
        <f t="shared" si="27"/>
        <v/>
      </c>
      <c r="V113" s="51">
        <v>1</v>
      </c>
      <c r="W113" s="51" t="str">
        <f t="shared" si="23"/>
        <v/>
      </c>
      <c r="X113" s="51">
        <v>1</v>
      </c>
      <c r="Y113" s="51" t="str">
        <f t="shared" si="24"/>
        <v/>
      </c>
      <c r="Z113" s="1">
        <f t="shared" si="28"/>
        <v>0</v>
      </c>
      <c r="AA113" s="1">
        <f t="shared" si="29"/>
        <v>0</v>
      </c>
      <c r="AB113" s="382" t="str">
        <f t="shared" si="30"/>
        <v/>
      </c>
      <c r="AC113" s="382" t="str">
        <f t="shared" si="30"/>
        <v/>
      </c>
      <c r="AD113" s="1">
        <f t="shared" si="31"/>
        <v>0</v>
      </c>
      <c r="AJ113" s="1">
        <f t="shared" si="31"/>
        <v>0</v>
      </c>
      <c r="AK113" s="1">
        <f t="shared" si="31"/>
        <v>0</v>
      </c>
      <c r="AL113" s="1">
        <f t="shared" si="31"/>
        <v>0</v>
      </c>
      <c r="AQ113" s="1">
        <f t="shared" si="31"/>
        <v>0</v>
      </c>
      <c r="BA113" s="1" t="str">
        <f t="shared" si="22"/>
        <v/>
      </c>
      <c r="BB113" s="1" t="str">
        <f t="shared" si="22"/>
        <v/>
      </c>
      <c r="BC113" s="1" t="str">
        <f t="shared" si="22"/>
        <v/>
      </c>
      <c r="BD113" s="1" t="str">
        <f t="shared" si="22"/>
        <v/>
      </c>
      <c r="BE113" s="1" t="str">
        <f t="shared" si="22"/>
        <v/>
      </c>
      <c r="BF113" s="1" t="str">
        <f t="shared" si="22"/>
        <v/>
      </c>
      <c r="BG113" s="1" t="str">
        <f t="shared" si="22"/>
        <v/>
      </c>
      <c r="BH113" s="1" t="str">
        <f t="shared" si="22"/>
        <v/>
      </c>
      <c r="BI113" s="1" t="str">
        <f t="shared" si="22"/>
        <v/>
      </c>
      <c r="BJ113" s="1" t="str">
        <f t="shared" si="22"/>
        <v/>
      </c>
    </row>
    <row r="114" spans="1:62" x14ac:dyDescent="0.2">
      <c r="A114" s="50"/>
      <c r="B114" s="50" t="str">
        <f t="shared" si="25"/>
        <v/>
      </c>
      <c r="C114" s="48"/>
      <c r="D114" s="48"/>
      <c r="E114" s="48"/>
      <c r="F114" s="46"/>
      <c r="G114" s="49"/>
      <c r="H114" s="358"/>
      <c r="I114" s="69"/>
      <c r="J114" s="51"/>
      <c r="K114" s="50"/>
      <c r="L114" s="341" t="str">
        <f t="shared" si="26"/>
        <v/>
      </c>
      <c r="M114" s="46"/>
      <c r="N114" s="274"/>
      <c r="O114" s="48"/>
      <c r="P114" s="274"/>
      <c r="Q114" s="51"/>
      <c r="R114" s="51"/>
      <c r="S114" s="51"/>
      <c r="T114" s="274"/>
      <c r="U114" s="50" t="str">
        <f t="shared" si="27"/>
        <v/>
      </c>
      <c r="V114" s="51">
        <v>1</v>
      </c>
      <c r="W114" s="51" t="str">
        <f t="shared" si="23"/>
        <v/>
      </c>
      <c r="X114" s="51">
        <v>1</v>
      </c>
      <c r="Y114" s="51" t="str">
        <f t="shared" si="24"/>
        <v/>
      </c>
      <c r="Z114" s="1">
        <f t="shared" si="28"/>
        <v>0</v>
      </c>
      <c r="AA114" s="1">
        <f t="shared" si="29"/>
        <v>0</v>
      </c>
      <c r="AB114" s="382" t="str">
        <f t="shared" si="30"/>
        <v/>
      </c>
      <c r="AC114" s="382" t="str">
        <f t="shared" si="30"/>
        <v/>
      </c>
      <c r="AD114" s="1">
        <f t="shared" si="31"/>
        <v>0</v>
      </c>
      <c r="AJ114" s="1">
        <f t="shared" si="31"/>
        <v>0</v>
      </c>
      <c r="AK114" s="1">
        <f t="shared" si="31"/>
        <v>0</v>
      </c>
      <c r="AL114" s="1">
        <f t="shared" si="31"/>
        <v>0</v>
      </c>
      <c r="AQ114" s="1">
        <f t="shared" si="31"/>
        <v>0</v>
      </c>
      <c r="BA114" s="1" t="str">
        <f t="shared" si="22"/>
        <v/>
      </c>
      <c r="BB114" s="1" t="str">
        <f t="shared" si="22"/>
        <v/>
      </c>
      <c r="BC114" s="1" t="str">
        <f t="shared" si="22"/>
        <v/>
      </c>
      <c r="BD114" s="1" t="str">
        <f t="shared" si="22"/>
        <v/>
      </c>
      <c r="BE114" s="1" t="str">
        <f t="shared" si="22"/>
        <v/>
      </c>
      <c r="BF114" s="1" t="str">
        <f t="shared" si="22"/>
        <v/>
      </c>
      <c r="BG114" s="1" t="str">
        <f t="shared" si="22"/>
        <v/>
      </c>
      <c r="BH114" s="1" t="str">
        <f t="shared" si="22"/>
        <v/>
      </c>
      <c r="BI114" s="1" t="str">
        <f t="shared" si="22"/>
        <v/>
      </c>
      <c r="BJ114" s="1" t="str">
        <f t="shared" si="22"/>
        <v/>
      </c>
    </row>
    <row r="115" spans="1:62" x14ac:dyDescent="0.2">
      <c r="A115" s="50"/>
      <c r="B115" s="50" t="str">
        <f t="shared" si="25"/>
        <v/>
      </c>
      <c r="C115" s="48"/>
      <c r="D115" s="48"/>
      <c r="E115" s="48"/>
      <c r="F115" s="46"/>
      <c r="G115" s="49"/>
      <c r="H115" s="358"/>
      <c r="I115" s="69"/>
      <c r="J115" s="51"/>
      <c r="K115" s="50"/>
      <c r="L115" s="341" t="str">
        <f t="shared" si="26"/>
        <v/>
      </c>
      <c r="M115" s="46"/>
      <c r="N115" s="274"/>
      <c r="O115" s="48"/>
      <c r="P115" s="274"/>
      <c r="Q115" s="51"/>
      <c r="R115" s="51"/>
      <c r="S115" s="51"/>
      <c r="T115" s="274"/>
      <c r="U115" s="50" t="str">
        <f t="shared" si="27"/>
        <v/>
      </c>
      <c r="V115" s="51">
        <v>1</v>
      </c>
      <c r="W115" s="51" t="str">
        <f t="shared" si="23"/>
        <v/>
      </c>
      <c r="X115" s="51">
        <v>1</v>
      </c>
      <c r="Y115" s="51" t="str">
        <f t="shared" si="24"/>
        <v/>
      </c>
      <c r="Z115" s="1">
        <f t="shared" si="28"/>
        <v>0</v>
      </c>
      <c r="AA115" s="1">
        <f t="shared" si="29"/>
        <v>0</v>
      </c>
      <c r="AB115" s="382" t="str">
        <f t="shared" si="30"/>
        <v/>
      </c>
      <c r="AC115" s="382" t="str">
        <f t="shared" si="30"/>
        <v/>
      </c>
      <c r="AD115" s="1">
        <f t="shared" si="31"/>
        <v>0</v>
      </c>
      <c r="AJ115" s="1">
        <f t="shared" si="31"/>
        <v>0</v>
      </c>
      <c r="AK115" s="1">
        <f t="shared" si="31"/>
        <v>0</v>
      </c>
      <c r="AL115" s="1">
        <f t="shared" si="31"/>
        <v>0</v>
      </c>
      <c r="AQ115" s="1">
        <f t="shared" si="31"/>
        <v>0</v>
      </c>
      <c r="BA115" s="1" t="str">
        <f t="shared" si="22"/>
        <v/>
      </c>
      <c r="BB115" s="1" t="str">
        <f t="shared" si="22"/>
        <v/>
      </c>
      <c r="BC115" s="1" t="str">
        <f t="shared" si="22"/>
        <v/>
      </c>
      <c r="BD115" s="1" t="str">
        <f t="shared" si="22"/>
        <v/>
      </c>
      <c r="BE115" s="1" t="str">
        <f t="shared" si="22"/>
        <v/>
      </c>
      <c r="BF115" s="1" t="str">
        <f t="shared" ref="BF115:BJ115" si="32">IF($M115="","",BF$30)</f>
        <v/>
      </c>
      <c r="BG115" s="1" t="str">
        <f t="shared" si="32"/>
        <v/>
      </c>
      <c r="BH115" s="1" t="str">
        <f t="shared" si="32"/>
        <v/>
      </c>
      <c r="BI115" s="1" t="str">
        <f t="shared" si="32"/>
        <v/>
      </c>
      <c r="BJ115" s="1" t="str">
        <f t="shared" si="32"/>
        <v/>
      </c>
    </row>
    <row r="116" spans="1:62" x14ac:dyDescent="0.2">
      <c r="A116" s="50"/>
      <c r="B116" s="50" t="str">
        <f t="shared" si="25"/>
        <v/>
      </c>
      <c r="C116" s="48"/>
      <c r="D116" s="48"/>
      <c r="E116" s="48"/>
      <c r="F116" s="46"/>
      <c r="G116" s="49"/>
      <c r="H116" s="358"/>
      <c r="I116" s="69"/>
      <c r="J116" s="51"/>
      <c r="K116" s="50"/>
      <c r="L116" s="341" t="str">
        <f t="shared" si="26"/>
        <v/>
      </c>
      <c r="M116" s="46"/>
      <c r="N116" s="274"/>
      <c r="O116" s="48"/>
      <c r="P116" s="274"/>
      <c r="Q116" s="51"/>
      <c r="R116" s="51"/>
      <c r="S116" s="51"/>
      <c r="T116" s="274"/>
      <c r="U116" s="50" t="str">
        <f t="shared" si="27"/>
        <v/>
      </c>
      <c r="V116" s="51">
        <v>1</v>
      </c>
      <c r="W116" s="51" t="str">
        <f t="shared" si="23"/>
        <v/>
      </c>
      <c r="X116" s="51">
        <v>1</v>
      </c>
      <c r="Y116" s="51" t="str">
        <f t="shared" si="24"/>
        <v/>
      </c>
      <c r="Z116" s="1">
        <f t="shared" si="28"/>
        <v>0</v>
      </c>
      <c r="AA116" s="1">
        <f t="shared" si="29"/>
        <v>0</v>
      </c>
      <c r="AB116" s="382" t="str">
        <f t="shared" si="30"/>
        <v/>
      </c>
      <c r="AC116" s="382" t="str">
        <f t="shared" si="30"/>
        <v/>
      </c>
      <c r="AD116" s="1">
        <f t="shared" si="31"/>
        <v>0</v>
      </c>
      <c r="AJ116" s="1">
        <f t="shared" si="31"/>
        <v>0</v>
      </c>
      <c r="AK116" s="1">
        <f t="shared" si="31"/>
        <v>0</v>
      </c>
      <c r="AL116" s="1">
        <f t="shared" si="31"/>
        <v>0</v>
      </c>
      <c r="AQ116" s="1">
        <f t="shared" si="31"/>
        <v>0</v>
      </c>
      <c r="BA116" s="1" t="str">
        <f t="shared" ref="BA116:BJ140" si="33">IF($M116="","",BA$30)</f>
        <v/>
      </c>
      <c r="BB116" s="1" t="str">
        <f t="shared" si="33"/>
        <v/>
      </c>
      <c r="BC116" s="1" t="str">
        <f t="shared" si="33"/>
        <v/>
      </c>
      <c r="BD116" s="1" t="str">
        <f t="shared" si="33"/>
        <v/>
      </c>
      <c r="BE116" s="1" t="str">
        <f t="shared" si="33"/>
        <v/>
      </c>
      <c r="BF116" s="1" t="str">
        <f t="shared" si="33"/>
        <v/>
      </c>
      <c r="BG116" s="1" t="str">
        <f t="shared" si="33"/>
        <v/>
      </c>
      <c r="BH116" s="1" t="str">
        <f t="shared" si="33"/>
        <v/>
      </c>
      <c r="BI116" s="1" t="str">
        <f t="shared" si="33"/>
        <v/>
      </c>
      <c r="BJ116" s="1" t="str">
        <f t="shared" si="33"/>
        <v/>
      </c>
    </row>
    <row r="117" spans="1:62" x14ac:dyDescent="0.2">
      <c r="A117" s="50"/>
      <c r="B117" s="50" t="str">
        <f t="shared" si="25"/>
        <v/>
      </c>
      <c r="C117" s="48"/>
      <c r="D117" s="48"/>
      <c r="E117" s="48"/>
      <c r="F117" s="46"/>
      <c r="G117" s="49"/>
      <c r="H117" s="358"/>
      <c r="I117" s="69"/>
      <c r="J117" s="51"/>
      <c r="K117" s="50"/>
      <c r="L117" s="341" t="str">
        <f t="shared" si="26"/>
        <v/>
      </c>
      <c r="M117" s="46"/>
      <c r="N117" s="274"/>
      <c r="O117" s="48"/>
      <c r="P117" s="274"/>
      <c r="Q117" s="51"/>
      <c r="R117" s="51"/>
      <c r="S117" s="51"/>
      <c r="T117" s="274"/>
      <c r="U117" s="50" t="str">
        <f t="shared" si="27"/>
        <v/>
      </c>
      <c r="V117" s="51">
        <v>1</v>
      </c>
      <c r="W117" s="51" t="str">
        <f t="shared" si="23"/>
        <v/>
      </c>
      <c r="X117" s="51">
        <v>1</v>
      </c>
      <c r="Y117" s="51" t="str">
        <f t="shared" si="24"/>
        <v/>
      </c>
      <c r="Z117" s="1">
        <f t="shared" si="28"/>
        <v>0</v>
      </c>
      <c r="AA117" s="1">
        <f t="shared" si="29"/>
        <v>0</v>
      </c>
      <c r="AB117" s="382" t="str">
        <f t="shared" si="30"/>
        <v/>
      </c>
      <c r="AC117" s="382" t="str">
        <f t="shared" si="30"/>
        <v/>
      </c>
      <c r="AD117" s="1">
        <f t="shared" si="31"/>
        <v>0</v>
      </c>
      <c r="AJ117" s="1">
        <f t="shared" si="31"/>
        <v>0</v>
      </c>
      <c r="AK117" s="1">
        <f t="shared" si="31"/>
        <v>0</v>
      </c>
      <c r="AL117" s="1">
        <f t="shared" si="31"/>
        <v>0</v>
      </c>
      <c r="AQ117" s="1">
        <f t="shared" si="31"/>
        <v>0</v>
      </c>
      <c r="BA117" s="1" t="str">
        <f t="shared" si="33"/>
        <v/>
      </c>
      <c r="BB117" s="1" t="str">
        <f t="shared" si="33"/>
        <v/>
      </c>
      <c r="BC117" s="1" t="str">
        <f t="shared" si="33"/>
        <v/>
      </c>
      <c r="BD117" s="1" t="str">
        <f t="shared" si="33"/>
        <v/>
      </c>
      <c r="BE117" s="1" t="str">
        <f t="shared" si="33"/>
        <v/>
      </c>
      <c r="BF117" s="1" t="str">
        <f t="shared" si="33"/>
        <v/>
      </c>
      <c r="BG117" s="1" t="str">
        <f t="shared" si="33"/>
        <v/>
      </c>
      <c r="BH117" s="1" t="str">
        <f t="shared" si="33"/>
        <v/>
      </c>
      <c r="BI117" s="1" t="str">
        <f t="shared" si="33"/>
        <v/>
      </c>
      <c r="BJ117" s="1" t="str">
        <f t="shared" si="33"/>
        <v/>
      </c>
    </row>
    <row r="118" spans="1:62" x14ac:dyDescent="0.2">
      <c r="A118" s="50"/>
      <c r="B118" s="50" t="str">
        <f t="shared" si="25"/>
        <v/>
      </c>
      <c r="C118" s="48"/>
      <c r="D118" s="48"/>
      <c r="E118" s="48"/>
      <c r="F118" s="46"/>
      <c r="G118" s="49"/>
      <c r="H118" s="358"/>
      <c r="I118" s="69"/>
      <c r="J118" s="51"/>
      <c r="K118" s="50"/>
      <c r="L118" s="341" t="str">
        <f t="shared" si="26"/>
        <v/>
      </c>
      <c r="M118" s="46"/>
      <c r="N118" s="274"/>
      <c r="O118" s="48"/>
      <c r="P118" s="274"/>
      <c r="Q118" s="51"/>
      <c r="R118" s="51"/>
      <c r="S118" s="51"/>
      <c r="T118" s="274"/>
      <c r="U118" s="50" t="str">
        <f t="shared" si="27"/>
        <v/>
      </c>
      <c r="V118" s="51">
        <v>1</v>
      </c>
      <c r="W118" s="51" t="str">
        <f t="shared" si="23"/>
        <v/>
      </c>
      <c r="X118" s="51">
        <v>1</v>
      </c>
      <c r="Y118" s="51" t="str">
        <f t="shared" si="24"/>
        <v/>
      </c>
      <c r="Z118" s="1">
        <f t="shared" si="28"/>
        <v>0</v>
      </c>
      <c r="AA118" s="1">
        <f t="shared" si="29"/>
        <v>0</v>
      </c>
      <c r="AB118" s="382" t="str">
        <f t="shared" si="30"/>
        <v/>
      </c>
      <c r="AC118" s="382" t="str">
        <f t="shared" si="30"/>
        <v/>
      </c>
      <c r="AD118" s="1">
        <f t="shared" si="31"/>
        <v>0</v>
      </c>
      <c r="AJ118" s="1">
        <f t="shared" si="31"/>
        <v>0</v>
      </c>
      <c r="AK118" s="1">
        <f t="shared" si="31"/>
        <v>0</v>
      </c>
      <c r="AL118" s="1">
        <f t="shared" si="31"/>
        <v>0</v>
      </c>
      <c r="AQ118" s="1">
        <f t="shared" si="31"/>
        <v>0</v>
      </c>
      <c r="BA118" s="1" t="str">
        <f t="shared" si="33"/>
        <v/>
      </c>
      <c r="BB118" s="1" t="str">
        <f t="shared" si="33"/>
        <v/>
      </c>
      <c r="BC118" s="1" t="str">
        <f t="shared" si="33"/>
        <v/>
      </c>
      <c r="BD118" s="1" t="str">
        <f t="shared" si="33"/>
        <v/>
      </c>
      <c r="BE118" s="1" t="str">
        <f t="shared" si="33"/>
        <v/>
      </c>
      <c r="BF118" s="1" t="str">
        <f t="shared" si="33"/>
        <v/>
      </c>
      <c r="BG118" s="1" t="str">
        <f t="shared" si="33"/>
        <v/>
      </c>
      <c r="BH118" s="1" t="str">
        <f t="shared" si="33"/>
        <v/>
      </c>
      <c r="BI118" s="1" t="str">
        <f t="shared" si="33"/>
        <v/>
      </c>
      <c r="BJ118" s="1" t="str">
        <f t="shared" si="33"/>
        <v/>
      </c>
    </row>
    <row r="119" spans="1:62" x14ac:dyDescent="0.2">
      <c r="A119" s="50"/>
      <c r="B119" s="50" t="str">
        <f t="shared" si="25"/>
        <v/>
      </c>
      <c r="C119" s="48"/>
      <c r="D119" s="48"/>
      <c r="E119" s="48"/>
      <c r="F119" s="46"/>
      <c r="G119" s="49"/>
      <c r="H119" s="358"/>
      <c r="I119" s="69"/>
      <c r="J119" s="51"/>
      <c r="K119" s="50"/>
      <c r="L119" s="341" t="str">
        <f t="shared" si="26"/>
        <v/>
      </c>
      <c r="M119" s="46"/>
      <c r="N119" s="274"/>
      <c r="O119" s="48"/>
      <c r="P119" s="274"/>
      <c r="Q119" s="51"/>
      <c r="R119" s="51"/>
      <c r="S119" s="51"/>
      <c r="T119" s="274"/>
      <c r="U119" s="50" t="str">
        <f t="shared" si="27"/>
        <v/>
      </c>
      <c r="V119" s="51">
        <v>1</v>
      </c>
      <c r="W119" s="51" t="str">
        <f t="shared" si="23"/>
        <v/>
      </c>
      <c r="X119" s="51">
        <v>1</v>
      </c>
      <c r="Y119" s="51" t="str">
        <f t="shared" si="24"/>
        <v/>
      </c>
      <c r="Z119" s="1">
        <f t="shared" si="28"/>
        <v>0</v>
      </c>
      <c r="AA119" s="1">
        <f t="shared" si="29"/>
        <v>0</v>
      </c>
      <c r="AB119" s="382" t="str">
        <f t="shared" si="30"/>
        <v/>
      </c>
      <c r="AC119" s="382" t="str">
        <f t="shared" si="30"/>
        <v/>
      </c>
      <c r="AD119" s="1">
        <f t="shared" si="31"/>
        <v>0</v>
      </c>
      <c r="AJ119" s="1">
        <f t="shared" si="31"/>
        <v>0</v>
      </c>
      <c r="AK119" s="1">
        <f t="shared" si="31"/>
        <v>0</v>
      </c>
      <c r="AL119" s="1">
        <f t="shared" si="31"/>
        <v>0</v>
      </c>
      <c r="AQ119" s="1">
        <f t="shared" si="31"/>
        <v>0</v>
      </c>
      <c r="BA119" s="1" t="str">
        <f t="shared" si="33"/>
        <v/>
      </c>
      <c r="BB119" s="1" t="str">
        <f t="shared" si="33"/>
        <v/>
      </c>
      <c r="BC119" s="1" t="str">
        <f t="shared" si="33"/>
        <v/>
      </c>
      <c r="BD119" s="1" t="str">
        <f t="shared" si="33"/>
        <v/>
      </c>
      <c r="BE119" s="1" t="str">
        <f t="shared" si="33"/>
        <v/>
      </c>
      <c r="BF119" s="1" t="str">
        <f t="shared" si="33"/>
        <v/>
      </c>
      <c r="BG119" s="1" t="str">
        <f t="shared" si="33"/>
        <v/>
      </c>
      <c r="BH119" s="1" t="str">
        <f t="shared" si="33"/>
        <v/>
      </c>
      <c r="BI119" s="1" t="str">
        <f t="shared" si="33"/>
        <v/>
      </c>
      <c r="BJ119" s="1" t="str">
        <f t="shared" si="33"/>
        <v/>
      </c>
    </row>
    <row r="120" spans="1:62" x14ac:dyDescent="0.2">
      <c r="A120" s="50"/>
      <c r="B120" s="50" t="str">
        <f t="shared" si="25"/>
        <v/>
      </c>
      <c r="C120" s="48"/>
      <c r="D120" s="48"/>
      <c r="E120" s="48"/>
      <c r="F120" s="46"/>
      <c r="G120" s="49"/>
      <c r="H120" s="358"/>
      <c r="I120" s="69"/>
      <c r="J120" s="51"/>
      <c r="K120" s="50"/>
      <c r="L120" s="341" t="str">
        <f t="shared" si="26"/>
        <v/>
      </c>
      <c r="M120" s="46"/>
      <c r="N120" s="274"/>
      <c r="O120" s="48"/>
      <c r="P120" s="274"/>
      <c r="Q120" s="51"/>
      <c r="R120" s="51"/>
      <c r="S120" s="51"/>
      <c r="T120" s="274"/>
      <c r="U120" s="50" t="str">
        <f t="shared" si="27"/>
        <v/>
      </c>
      <c r="V120" s="51">
        <v>1</v>
      </c>
      <c r="W120" s="51" t="str">
        <f t="shared" si="23"/>
        <v/>
      </c>
      <c r="X120" s="51">
        <v>1</v>
      </c>
      <c r="Y120" s="51" t="str">
        <f t="shared" si="24"/>
        <v/>
      </c>
      <c r="Z120" s="1">
        <f t="shared" si="28"/>
        <v>0</v>
      </c>
      <c r="AA120" s="1">
        <f t="shared" si="29"/>
        <v>0</v>
      </c>
      <c r="AB120" s="382" t="str">
        <f t="shared" si="30"/>
        <v/>
      </c>
      <c r="AC120" s="382" t="str">
        <f t="shared" si="30"/>
        <v/>
      </c>
      <c r="AD120" s="1">
        <f t="shared" si="31"/>
        <v>0</v>
      </c>
      <c r="AJ120" s="1">
        <f t="shared" si="31"/>
        <v>0</v>
      </c>
      <c r="AK120" s="1">
        <f t="shared" si="31"/>
        <v>0</v>
      </c>
      <c r="AL120" s="1">
        <f t="shared" si="31"/>
        <v>0</v>
      </c>
      <c r="AQ120" s="1">
        <f t="shared" si="31"/>
        <v>0</v>
      </c>
      <c r="BA120" s="1" t="str">
        <f t="shared" si="33"/>
        <v/>
      </c>
      <c r="BB120" s="1" t="str">
        <f t="shared" si="33"/>
        <v/>
      </c>
      <c r="BC120" s="1" t="str">
        <f t="shared" si="33"/>
        <v/>
      </c>
      <c r="BD120" s="1" t="str">
        <f t="shared" si="33"/>
        <v/>
      </c>
      <c r="BE120" s="1" t="str">
        <f t="shared" si="33"/>
        <v/>
      </c>
      <c r="BF120" s="1" t="str">
        <f t="shared" si="33"/>
        <v/>
      </c>
      <c r="BG120" s="1" t="str">
        <f t="shared" si="33"/>
        <v/>
      </c>
      <c r="BH120" s="1" t="str">
        <f t="shared" si="33"/>
        <v/>
      </c>
      <c r="BI120" s="1" t="str">
        <f t="shared" si="33"/>
        <v/>
      </c>
      <c r="BJ120" s="1" t="str">
        <f t="shared" si="33"/>
        <v/>
      </c>
    </row>
    <row r="121" spans="1:62" x14ac:dyDescent="0.2">
      <c r="A121" s="50"/>
      <c r="B121" s="50" t="str">
        <f t="shared" si="25"/>
        <v/>
      </c>
      <c r="C121" s="48"/>
      <c r="D121" s="48"/>
      <c r="E121" s="48"/>
      <c r="F121" s="46"/>
      <c r="G121" s="49"/>
      <c r="H121" s="358"/>
      <c r="I121" s="69"/>
      <c r="J121" s="51"/>
      <c r="K121" s="50"/>
      <c r="L121" s="341" t="str">
        <f t="shared" si="26"/>
        <v/>
      </c>
      <c r="M121" s="46"/>
      <c r="N121" s="274"/>
      <c r="O121" s="48"/>
      <c r="P121" s="274"/>
      <c r="Q121" s="51"/>
      <c r="R121" s="51"/>
      <c r="S121" s="51"/>
      <c r="T121" s="274"/>
      <c r="U121" s="50" t="str">
        <f t="shared" si="27"/>
        <v/>
      </c>
      <c r="V121" s="51">
        <v>1</v>
      </c>
      <c r="W121" s="51" t="str">
        <f t="shared" si="23"/>
        <v/>
      </c>
      <c r="X121" s="51">
        <v>1</v>
      </c>
      <c r="Y121" s="51" t="str">
        <f t="shared" si="24"/>
        <v/>
      </c>
      <c r="Z121" s="1">
        <f t="shared" si="28"/>
        <v>0</v>
      </c>
      <c r="AA121" s="1">
        <f t="shared" si="29"/>
        <v>0</v>
      </c>
      <c r="AB121" s="382" t="str">
        <f t="shared" si="30"/>
        <v/>
      </c>
      <c r="AC121" s="382" t="str">
        <f t="shared" si="30"/>
        <v/>
      </c>
      <c r="AD121" s="1">
        <f t="shared" si="31"/>
        <v>0</v>
      </c>
      <c r="AJ121" s="1">
        <f t="shared" si="31"/>
        <v>0</v>
      </c>
      <c r="AK121" s="1">
        <f t="shared" si="31"/>
        <v>0</v>
      </c>
      <c r="AL121" s="1">
        <f t="shared" si="31"/>
        <v>0</v>
      </c>
      <c r="AQ121" s="1">
        <f t="shared" si="31"/>
        <v>0</v>
      </c>
      <c r="BA121" s="1" t="str">
        <f t="shared" si="33"/>
        <v/>
      </c>
      <c r="BB121" s="1" t="str">
        <f t="shared" si="33"/>
        <v/>
      </c>
      <c r="BC121" s="1" t="str">
        <f t="shared" si="33"/>
        <v/>
      </c>
      <c r="BD121" s="1" t="str">
        <f t="shared" si="33"/>
        <v/>
      </c>
      <c r="BE121" s="1" t="str">
        <f t="shared" si="33"/>
        <v/>
      </c>
      <c r="BF121" s="1" t="str">
        <f t="shared" si="33"/>
        <v/>
      </c>
      <c r="BG121" s="1" t="str">
        <f t="shared" si="33"/>
        <v/>
      </c>
      <c r="BH121" s="1" t="str">
        <f t="shared" si="33"/>
        <v/>
      </c>
      <c r="BI121" s="1" t="str">
        <f t="shared" si="33"/>
        <v/>
      </c>
      <c r="BJ121" s="1" t="str">
        <f t="shared" si="33"/>
        <v/>
      </c>
    </row>
    <row r="122" spans="1:62" x14ac:dyDescent="0.2">
      <c r="A122" s="50"/>
      <c r="B122" s="50" t="str">
        <f t="shared" si="25"/>
        <v/>
      </c>
      <c r="C122" s="48"/>
      <c r="D122" s="48"/>
      <c r="E122" s="48"/>
      <c r="F122" s="46"/>
      <c r="G122" s="49"/>
      <c r="H122" s="358"/>
      <c r="I122" s="69"/>
      <c r="J122" s="51"/>
      <c r="K122" s="50"/>
      <c r="L122" s="341" t="str">
        <f t="shared" si="26"/>
        <v/>
      </c>
      <c r="M122" s="46"/>
      <c r="N122" s="274"/>
      <c r="O122" s="48"/>
      <c r="P122" s="274"/>
      <c r="Q122" s="51"/>
      <c r="R122" s="51"/>
      <c r="S122" s="51"/>
      <c r="T122" s="274"/>
      <c r="U122" s="50" t="str">
        <f t="shared" si="27"/>
        <v/>
      </c>
      <c r="V122" s="51">
        <v>1</v>
      </c>
      <c r="W122" s="51" t="str">
        <f t="shared" si="23"/>
        <v/>
      </c>
      <c r="X122" s="51">
        <v>1</v>
      </c>
      <c r="Y122" s="51" t="str">
        <f t="shared" si="24"/>
        <v/>
      </c>
      <c r="Z122" s="1">
        <f t="shared" si="28"/>
        <v>0</v>
      </c>
      <c r="AA122" s="1">
        <f t="shared" si="29"/>
        <v>0</v>
      </c>
      <c r="AB122" s="382" t="str">
        <f t="shared" si="30"/>
        <v/>
      </c>
      <c r="AC122" s="382" t="str">
        <f t="shared" si="30"/>
        <v/>
      </c>
      <c r="AD122" s="1">
        <f t="shared" si="31"/>
        <v>0</v>
      </c>
      <c r="AJ122" s="1">
        <f t="shared" si="31"/>
        <v>0</v>
      </c>
      <c r="AK122" s="1">
        <f t="shared" si="31"/>
        <v>0</v>
      </c>
      <c r="AL122" s="1">
        <f t="shared" si="31"/>
        <v>0</v>
      </c>
      <c r="AQ122" s="1">
        <f t="shared" si="31"/>
        <v>0</v>
      </c>
      <c r="BA122" s="1" t="str">
        <f t="shared" si="33"/>
        <v/>
      </c>
      <c r="BB122" s="1" t="str">
        <f t="shared" si="33"/>
        <v/>
      </c>
      <c r="BC122" s="1" t="str">
        <f t="shared" si="33"/>
        <v/>
      </c>
      <c r="BD122" s="1" t="str">
        <f t="shared" si="33"/>
        <v/>
      </c>
      <c r="BE122" s="1" t="str">
        <f t="shared" si="33"/>
        <v/>
      </c>
      <c r="BF122" s="1" t="str">
        <f t="shared" si="33"/>
        <v/>
      </c>
      <c r="BG122" s="1" t="str">
        <f t="shared" si="33"/>
        <v/>
      </c>
      <c r="BH122" s="1" t="str">
        <f t="shared" si="33"/>
        <v/>
      </c>
      <c r="BI122" s="1" t="str">
        <f t="shared" si="33"/>
        <v/>
      </c>
      <c r="BJ122" s="1" t="str">
        <f t="shared" si="33"/>
        <v/>
      </c>
    </row>
    <row r="123" spans="1:62" x14ac:dyDescent="0.2">
      <c r="A123" s="50"/>
      <c r="B123" s="50" t="str">
        <f t="shared" si="25"/>
        <v/>
      </c>
      <c r="C123" s="48"/>
      <c r="D123" s="48"/>
      <c r="E123" s="48"/>
      <c r="F123" s="46"/>
      <c r="G123" s="49"/>
      <c r="H123" s="358"/>
      <c r="I123" s="69"/>
      <c r="J123" s="51"/>
      <c r="K123" s="50"/>
      <c r="L123" s="341" t="str">
        <f t="shared" si="26"/>
        <v/>
      </c>
      <c r="M123" s="46"/>
      <c r="N123" s="274"/>
      <c r="O123" s="48"/>
      <c r="P123" s="274"/>
      <c r="Q123" s="51"/>
      <c r="R123" s="51"/>
      <c r="S123" s="51"/>
      <c r="T123" s="274"/>
      <c r="U123" s="50" t="str">
        <f t="shared" si="27"/>
        <v/>
      </c>
      <c r="V123" s="51">
        <v>1</v>
      </c>
      <c r="W123" s="51" t="str">
        <f t="shared" si="23"/>
        <v/>
      </c>
      <c r="X123" s="51">
        <v>1</v>
      </c>
      <c r="Y123" s="51" t="str">
        <f t="shared" si="24"/>
        <v/>
      </c>
      <c r="Z123" s="1">
        <f t="shared" si="28"/>
        <v>0</v>
      </c>
      <c r="AA123" s="1">
        <f t="shared" si="29"/>
        <v>0</v>
      </c>
      <c r="AB123" s="382" t="str">
        <f t="shared" si="30"/>
        <v/>
      </c>
      <c r="AC123" s="382" t="str">
        <f t="shared" si="30"/>
        <v/>
      </c>
      <c r="AD123" s="1">
        <f t="shared" si="31"/>
        <v>0</v>
      </c>
      <c r="AJ123" s="1">
        <f t="shared" si="31"/>
        <v>0</v>
      </c>
      <c r="AK123" s="1">
        <f t="shared" si="31"/>
        <v>0</v>
      </c>
      <c r="AL123" s="1">
        <f t="shared" si="31"/>
        <v>0</v>
      </c>
      <c r="AQ123" s="1">
        <f t="shared" si="31"/>
        <v>0</v>
      </c>
      <c r="BA123" s="1" t="str">
        <f t="shared" si="33"/>
        <v/>
      </c>
      <c r="BB123" s="1" t="str">
        <f t="shared" si="33"/>
        <v/>
      </c>
      <c r="BC123" s="1" t="str">
        <f t="shared" si="33"/>
        <v/>
      </c>
      <c r="BD123" s="1" t="str">
        <f t="shared" si="33"/>
        <v/>
      </c>
      <c r="BE123" s="1" t="str">
        <f t="shared" si="33"/>
        <v/>
      </c>
      <c r="BF123" s="1" t="str">
        <f t="shared" si="33"/>
        <v/>
      </c>
      <c r="BG123" s="1" t="str">
        <f t="shared" si="33"/>
        <v/>
      </c>
      <c r="BH123" s="1" t="str">
        <f t="shared" si="33"/>
        <v/>
      </c>
      <c r="BI123" s="1" t="str">
        <f t="shared" si="33"/>
        <v/>
      </c>
      <c r="BJ123" s="1" t="str">
        <f t="shared" si="33"/>
        <v/>
      </c>
    </row>
    <row r="124" spans="1:62" x14ac:dyDescent="0.2">
      <c r="A124" s="50"/>
      <c r="B124" s="50" t="str">
        <f t="shared" si="25"/>
        <v/>
      </c>
      <c r="C124" s="48"/>
      <c r="D124" s="48"/>
      <c r="E124" s="48"/>
      <c r="F124" s="46"/>
      <c r="G124" s="49"/>
      <c r="H124" s="358"/>
      <c r="I124" s="69"/>
      <c r="J124" s="51"/>
      <c r="K124" s="50"/>
      <c r="L124" s="341" t="str">
        <f t="shared" si="26"/>
        <v/>
      </c>
      <c r="M124" s="46"/>
      <c r="N124" s="274"/>
      <c r="O124" s="48"/>
      <c r="P124" s="274"/>
      <c r="Q124" s="51"/>
      <c r="R124" s="51"/>
      <c r="S124" s="51"/>
      <c r="T124" s="274"/>
      <c r="U124" s="50" t="str">
        <f t="shared" si="27"/>
        <v/>
      </c>
      <c r="V124" s="51">
        <v>1</v>
      </c>
      <c r="W124" s="51" t="str">
        <f t="shared" si="23"/>
        <v/>
      </c>
      <c r="X124" s="51">
        <v>1</v>
      </c>
      <c r="Y124" s="51" t="str">
        <f t="shared" si="24"/>
        <v/>
      </c>
      <c r="Z124" s="1">
        <f t="shared" si="28"/>
        <v>0</v>
      </c>
      <c r="AA124" s="1">
        <f t="shared" si="29"/>
        <v>0</v>
      </c>
      <c r="AB124" s="382" t="str">
        <f t="shared" si="30"/>
        <v/>
      </c>
      <c r="AC124" s="382" t="str">
        <f t="shared" si="30"/>
        <v/>
      </c>
      <c r="AD124" s="1">
        <f t="shared" si="31"/>
        <v>0</v>
      </c>
      <c r="AJ124" s="1">
        <f t="shared" si="31"/>
        <v>0</v>
      </c>
      <c r="AK124" s="1">
        <f t="shared" si="31"/>
        <v>0</v>
      </c>
      <c r="AL124" s="1">
        <f t="shared" si="31"/>
        <v>0</v>
      </c>
      <c r="AQ124" s="1">
        <f t="shared" si="31"/>
        <v>0</v>
      </c>
      <c r="BA124" s="1" t="str">
        <f t="shared" si="33"/>
        <v/>
      </c>
      <c r="BB124" s="1" t="str">
        <f t="shared" si="33"/>
        <v/>
      </c>
      <c r="BC124" s="1" t="str">
        <f t="shared" si="33"/>
        <v/>
      </c>
      <c r="BD124" s="1" t="str">
        <f t="shared" si="33"/>
        <v/>
      </c>
      <c r="BE124" s="1" t="str">
        <f t="shared" si="33"/>
        <v/>
      </c>
      <c r="BF124" s="1" t="str">
        <f t="shared" si="33"/>
        <v/>
      </c>
      <c r="BG124" s="1" t="str">
        <f t="shared" si="33"/>
        <v/>
      </c>
      <c r="BH124" s="1" t="str">
        <f t="shared" si="33"/>
        <v/>
      </c>
      <c r="BI124" s="1" t="str">
        <f t="shared" si="33"/>
        <v/>
      </c>
      <c r="BJ124" s="1" t="str">
        <f t="shared" si="33"/>
        <v/>
      </c>
    </row>
    <row r="125" spans="1:62" x14ac:dyDescent="0.2">
      <c r="A125" s="50"/>
      <c r="B125" s="50" t="str">
        <f t="shared" si="25"/>
        <v/>
      </c>
      <c r="C125" s="48"/>
      <c r="D125" s="48"/>
      <c r="E125" s="48"/>
      <c r="F125" s="46"/>
      <c r="G125" s="49"/>
      <c r="H125" s="358"/>
      <c r="I125" s="69"/>
      <c r="J125" s="51"/>
      <c r="K125" s="50"/>
      <c r="L125" s="341" t="str">
        <f t="shared" si="26"/>
        <v/>
      </c>
      <c r="M125" s="46"/>
      <c r="N125" s="274"/>
      <c r="O125" s="48"/>
      <c r="P125" s="274"/>
      <c r="Q125" s="51"/>
      <c r="R125" s="51"/>
      <c r="S125" s="51"/>
      <c r="T125" s="274"/>
      <c r="U125" s="50" t="str">
        <f t="shared" si="27"/>
        <v/>
      </c>
      <c r="V125" s="51">
        <v>1</v>
      </c>
      <c r="W125" s="51" t="str">
        <f t="shared" si="23"/>
        <v/>
      </c>
      <c r="X125" s="51">
        <v>1</v>
      </c>
      <c r="Y125" s="51" t="str">
        <f t="shared" si="24"/>
        <v/>
      </c>
      <c r="Z125" s="1">
        <f t="shared" si="28"/>
        <v>0</v>
      </c>
      <c r="AA125" s="1">
        <f t="shared" si="29"/>
        <v>0</v>
      </c>
      <c r="AB125" s="382" t="str">
        <f t="shared" si="30"/>
        <v/>
      </c>
      <c r="AC125" s="382" t="str">
        <f t="shared" si="30"/>
        <v/>
      </c>
      <c r="AD125" s="1">
        <f t="shared" si="31"/>
        <v>0</v>
      </c>
      <c r="AJ125" s="1">
        <f t="shared" si="31"/>
        <v>0</v>
      </c>
      <c r="AK125" s="1">
        <f t="shared" si="31"/>
        <v>0</v>
      </c>
      <c r="AL125" s="1">
        <f t="shared" si="31"/>
        <v>0</v>
      </c>
      <c r="AQ125" s="1">
        <f t="shared" si="31"/>
        <v>0</v>
      </c>
      <c r="BA125" s="1" t="str">
        <f t="shared" si="33"/>
        <v/>
      </c>
      <c r="BB125" s="1" t="str">
        <f t="shared" si="33"/>
        <v/>
      </c>
      <c r="BC125" s="1" t="str">
        <f t="shared" si="33"/>
        <v/>
      </c>
      <c r="BD125" s="1" t="str">
        <f t="shared" si="33"/>
        <v/>
      </c>
      <c r="BE125" s="1" t="str">
        <f t="shared" si="33"/>
        <v/>
      </c>
      <c r="BF125" s="1" t="str">
        <f t="shared" si="33"/>
        <v/>
      </c>
      <c r="BG125" s="1" t="str">
        <f t="shared" si="33"/>
        <v/>
      </c>
      <c r="BH125" s="1" t="str">
        <f t="shared" si="33"/>
        <v/>
      </c>
      <c r="BI125" s="1" t="str">
        <f t="shared" si="33"/>
        <v/>
      </c>
      <c r="BJ125" s="1" t="str">
        <f t="shared" si="33"/>
        <v/>
      </c>
    </row>
    <row r="126" spans="1:62" x14ac:dyDescent="0.2">
      <c r="A126" s="50"/>
      <c r="B126" s="50" t="str">
        <f t="shared" si="25"/>
        <v/>
      </c>
      <c r="C126" s="48"/>
      <c r="D126" s="48"/>
      <c r="E126" s="48"/>
      <c r="F126" s="46"/>
      <c r="G126" s="49"/>
      <c r="H126" s="358"/>
      <c r="I126" s="69"/>
      <c r="J126" s="51"/>
      <c r="K126" s="50"/>
      <c r="L126" s="341" t="str">
        <f t="shared" si="26"/>
        <v/>
      </c>
      <c r="M126" s="46"/>
      <c r="N126" s="274"/>
      <c r="O126" s="48"/>
      <c r="P126" s="274"/>
      <c r="Q126" s="51"/>
      <c r="R126" s="51"/>
      <c r="S126" s="51"/>
      <c r="T126" s="274"/>
      <c r="U126" s="50" t="str">
        <f t="shared" si="27"/>
        <v/>
      </c>
      <c r="V126" s="51">
        <v>1</v>
      </c>
      <c r="W126" s="51" t="str">
        <f t="shared" si="23"/>
        <v/>
      </c>
      <c r="X126" s="51">
        <v>1</v>
      </c>
      <c r="Y126" s="51" t="str">
        <f t="shared" si="24"/>
        <v/>
      </c>
      <c r="Z126" s="1">
        <f t="shared" si="28"/>
        <v>0</v>
      </c>
      <c r="AA126" s="1">
        <f t="shared" si="29"/>
        <v>0</v>
      </c>
      <c r="AB126" s="382" t="str">
        <f t="shared" si="30"/>
        <v/>
      </c>
      <c r="AC126" s="382" t="str">
        <f t="shared" si="30"/>
        <v/>
      </c>
      <c r="AD126" s="1">
        <f t="shared" si="31"/>
        <v>0</v>
      </c>
      <c r="AJ126" s="1">
        <f t="shared" si="31"/>
        <v>0</v>
      </c>
      <c r="AK126" s="1">
        <f t="shared" si="31"/>
        <v>0</v>
      </c>
      <c r="AL126" s="1">
        <f t="shared" si="31"/>
        <v>0</v>
      </c>
      <c r="AQ126" s="1">
        <f t="shared" si="31"/>
        <v>0</v>
      </c>
      <c r="BA126" s="1" t="str">
        <f t="shared" si="33"/>
        <v/>
      </c>
      <c r="BB126" s="1" t="str">
        <f t="shared" si="33"/>
        <v/>
      </c>
      <c r="BC126" s="1" t="str">
        <f t="shared" si="33"/>
        <v/>
      </c>
      <c r="BD126" s="1" t="str">
        <f t="shared" si="33"/>
        <v/>
      </c>
      <c r="BE126" s="1" t="str">
        <f t="shared" si="33"/>
        <v/>
      </c>
      <c r="BF126" s="1" t="str">
        <f t="shared" si="33"/>
        <v/>
      </c>
      <c r="BG126" s="1" t="str">
        <f t="shared" si="33"/>
        <v/>
      </c>
      <c r="BH126" s="1" t="str">
        <f t="shared" si="33"/>
        <v/>
      </c>
      <c r="BI126" s="1" t="str">
        <f t="shared" si="33"/>
        <v/>
      </c>
      <c r="BJ126" s="1" t="str">
        <f t="shared" si="33"/>
        <v/>
      </c>
    </row>
    <row r="127" spans="1:62" x14ac:dyDescent="0.2">
      <c r="A127" s="50"/>
      <c r="B127" s="50" t="str">
        <f t="shared" si="25"/>
        <v/>
      </c>
      <c r="C127" s="48"/>
      <c r="D127" s="48"/>
      <c r="E127" s="48"/>
      <c r="F127" s="46"/>
      <c r="G127" s="49"/>
      <c r="H127" s="358"/>
      <c r="I127" s="69"/>
      <c r="J127" s="51"/>
      <c r="K127" s="50"/>
      <c r="L127" s="341" t="str">
        <f t="shared" si="26"/>
        <v/>
      </c>
      <c r="M127" s="46"/>
      <c r="N127" s="274"/>
      <c r="O127" s="48"/>
      <c r="P127" s="274"/>
      <c r="Q127" s="51"/>
      <c r="R127" s="51"/>
      <c r="S127" s="51"/>
      <c r="T127" s="274"/>
      <c r="U127" s="50" t="str">
        <f t="shared" si="27"/>
        <v/>
      </c>
      <c r="V127" s="51">
        <v>1</v>
      </c>
      <c r="W127" s="51" t="str">
        <f t="shared" si="23"/>
        <v/>
      </c>
      <c r="X127" s="51">
        <v>1</v>
      </c>
      <c r="Y127" s="51" t="str">
        <f t="shared" si="24"/>
        <v/>
      </c>
      <c r="Z127" s="1">
        <f t="shared" si="28"/>
        <v>0</v>
      </c>
      <c r="AA127" s="1">
        <f t="shared" si="29"/>
        <v>0</v>
      </c>
      <c r="AB127" s="382" t="str">
        <f t="shared" si="30"/>
        <v/>
      </c>
      <c r="AC127" s="382" t="str">
        <f t="shared" si="30"/>
        <v/>
      </c>
      <c r="AD127" s="1">
        <f t="shared" si="31"/>
        <v>0</v>
      </c>
      <c r="AJ127" s="1">
        <f t="shared" si="31"/>
        <v>0</v>
      </c>
      <c r="AK127" s="1">
        <f t="shared" si="31"/>
        <v>0</v>
      </c>
      <c r="AL127" s="1">
        <f t="shared" si="31"/>
        <v>0</v>
      </c>
      <c r="AQ127" s="1">
        <f t="shared" si="31"/>
        <v>0</v>
      </c>
      <c r="BA127" s="1" t="str">
        <f t="shared" si="33"/>
        <v/>
      </c>
      <c r="BB127" s="1" t="str">
        <f t="shared" si="33"/>
        <v/>
      </c>
      <c r="BC127" s="1" t="str">
        <f t="shared" si="33"/>
        <v/>
      </c>
      <c r="BD127" s="1" t="str">
        <f t="shared" si="33"/>
        <v/>
      </c>
      <c r="BE127" s="1" t="str">
        <f t="shared" si="33"/>
        <v/>
      </c>
      <c r="BF127" s="1" t="str">
        <f t="shared" si="33"/>
        <v/>
      </c>
      <c r="BG127" s="1" t="str">
        <f t="shared" si="33"/>
        <v/>
      </c>
      <c r="BH127" s="1" t="str">
        <f t="shared" si="33"/>
        <v/>
      </c>
      <c r="BI127" s="1" t="str">
        <f t="shared" si="33"/>
        <v/>
      </c>
      <c r="BJ127" s="1" t="str">
        <f t="shared" si="33"/>
        <v/>
      </c>
    </row>
    <row r="128" spans="1:62" x14ac:dyDescent="0.2">
      <c r="A128" s="50"/>
      <c r="B128" s="50" t="str">
        <f t="shared" si="25"/>
        <v/>
      </c>
      <c r="C128" s="48"/>
      <c r="D128" s="48"/>
      <c r="E128" s="48"/>
      <c r="F128" s="46"/>
      <c r="G128" s="49"/>
      <c r="H128" s="358"/>
      <c r="I128" s="69"/>
      <c r="J128" s="51"/>
      <c r="K128" s="50"/>
      <c r="L128" s="341" t="str">
        <f t="shared" si="26"/>
        <v/>
      </c>
      <c r="M128" s="46"/>
      <c r="N128" s="274"/>
      <c r="O128" s="48"/>
      <c r="P128" s="274"/>
      <c r="Q128" s="51"/>
      <c r="R128" s="51"/>
      <c r="S128" s="51"/>
      <c r="T128" s="274"/>
      <c r="U128" s="50" t="str">
        <f t="shared" si="27"/>
        <v/>
      </c>
      <c r="V128" s="51">
        <v>1</v>
      </c>
      <c r="W128" s="51" t="str">
        <f t="shared" si="23"/>
        <v/>
      </c>
      <c r="X128" s="51">
        <v>1</v>
      </c>
      <c r="Y128" s="51" t="str">
        <f t="shared" si="24"/>
        <v/>
      </c>
      <c r="Z128" s="1">
        <f t="shared" si="28"/>
        <v>0</v>
      </c>
      <c r="AA128" s="1">
        <f t="shared" si="29"/>
        <v>0</v>
      </c>
      <c r="AB128" s="382" t="str">
        <f t="shared" si="30"/>
        <v/>
      </c>
      <c r="AC128" s="382" t="str">
        <f t="shared" si="30"/>
        <v/>
      </c>
      <c r="AD128" s="1">
        <f t="shared" si="31"/>
        <v>0</v>
      </c>
      <c r="AJ128" s="1">
        <f t="shared" si="31"/>
        <v>0</v>
      </c>
      <c r="AK128" s="1">
        <f t="shared" si="31"/>
        <v>0</v>
      </c>
      <c r="AL128" s="1">
        <f t="shared" si="31"/>
        <v>0</v>
      </c>
      <c r="AQ128" s="1">
        <f t="shared" si="31"/>
        <v>0</v>
      </c>
      <c r="BA128" s="1" t="str">
        <f t="shared" si="33"/>
        <v/>
      </c>
      <c r="BB128" s="1" t="str">
        <f t="shared" si="33"/>
        <v/>
      </c>
      <c r="BC128" s="1" t="str">
        <f t="shared" si="33"/>
        <v/>
      </c>
      <c r="BD128" s="1" t="str">
        <f t="shared" si="33"/>
        <v/>
      </c>
      <c r="BE128" s="1" t="str">
        <f t="shared" si="33"/>
        <v/>
      </c>
      <c r="BF128" s="1" t="str">
        <f t="shared" si="33"/>
        <v/>
      </c>
      <c r="BG128" s="1" t="str">
        <f t="shared" si="33"/>
        <v/>
      </c>
      <c r="BH128" s="1" t="str">
        <f t="shared" si="33"/>
        <v/>
      </c>
      <c r="BI128" s="1" t="str">
        <f t="shared" si="33"/>
        <v/>
      </c>
      <c r="BJ128" s="1" t="str">
        <f t="shared" si="33"/>
        <v/>
      </c>
    </row>
    <row r="129" spans="1:62" x14ac:dyDescent="0.2">
      <c r="A129" s="50"/>
      <c r="B129" s="50" t="str">
        <f t="shared" si="25"/>
        <v/>
      </c>
      <c r="C129" s="48"/>
      <c r="D129" s="48"/>
      <c r="E129" s="48"/>
      <c r="F129" s="46"/>
      <c r="G129" s="49"/>
      <c r="H129" s="358"/>
      <c r="I129" s="69"/>
      <c r="J129" s="51"/>
      <c r="K129" s="50"/>
      <c r="L129" s="341" t="str">
        <f t="shared" si="26"/>
        <v/>
      </c>
      <c r="M129" s="46"/>
      <c r="N129" s="274"/>
      <c r="O129" s="48"/>
      <c r="P129" s="274"/>
      <c r="Q129" s="51"/>
      <c r="R129" s="51"/>
      <c r="S129" s="51"/>
      <c r="T129" s="274"/>
      <c r="U129" s="50" t="str">
        <f t="shared" si="27"/>
        <v/>
      </c>
      <c r="V129" s="51">
        <v>1</v>
      </c>
      <c r="W129" s="51" t="str">
        <f t="shared" si="23"/>
        <v/>
      </c>
      <c r="X129" s="51">
        <v>1</v>
      </c>
      <c r="Y129" s="51" t="str">
        <f t="shared" si="24"/>
        <v/>
      </c>
      <c r="Z129" s="1">
        <f t="shared" si="28"/>
        <v>0</v>
      </c>
      <c r="AA129" s="1">
        <f t="shared" si="29"/>
        <v>0</v>
      </c>
      <c r="AB129" s="382" t="str">
        <f t="shared" si="30"/>
        <v/>
      </c>
      <c r="AC129" s="382" t="str">
        <f t="shared" si="30"/>
        <v/>
      </c>
      <c r="AD129" s="1">
        <f t="shared" si="31"/>
        <v>0</v>
      </c>
      <c r="AJ129" s="1">
        <f t="shared" si="31"/>
        <v>0</v>
      </c>
      <c r="AK129" s="1">
        <f t="shared" si="31"/>
        <v>0</v>
      </c>
      <c r="AL129" s="1">
        <f t="shared" si="31"/>
        <v>0</v>
      </c>
      <c r="AQ129" s="1">
        <f t="shared" si="31"/>
        <v>0</v>
      </c>
      <c r="BA129" s="1" t="str">
        <f t="shared" si="33"/>
        <v/>
      </c>
      <c r="BB129" s="1" t="str">
        <f t="shared" si="33"/>
        <v/>
      </c>
      <c r="BC129" s="1" t="str">
        <f t="shared" si="33"/>
        <v/>
      </c>
      <c r="BD129" s="1" t="str">
        <f t="shared" si="33"/>
        <v/>
      </c>
      <c r="BE129" s="1" t="str">
        <f t="shared" si="33"/>
        <v/>
      </c>
      <c r="BF129" s="1" t="str">
        <f t="shared" si="33"/>
        <v/>
      </c>
      <c r="BG129" s="1" t="str">
        <f t="shared" si="33"/>
        <v/>
      </c>
      <c r="BH129" s="1" t="str">
        <f t="shared" si="33"/>
        <v/>
      </c>
      <c r="BI129" s="1" t="str">
        <f t="shared" si="33"/>
        <v/>
      </c>
      <c r="BJ129" s="1" t="str">
        <f t="shared" si="33"/>
        <v/>
      </c>
    </row>
    <row r="130" spans="1:62" x14ac:dyDescent="0.2">
      <c r="A130" s="50"/>
      <c r="B130" s="50" t="str">
        <f t="shared" ref="B130:B193" si="34">IF(F130="","",ROW()-30)</f>
        <v/>
      </c>
      <c r="C130" s="48"/>
      <c r="D130" s="48"/>
      <c r="E130" s="48"/>
      <c r="F130" s="46"/>
      <c r="G130" s="49"/>
      <c r="H130" s="358"/>
      <c r="I130" s="69"/>
      <c r="J130" s="51"/>
      <c r="K130" s="50"/>
      <c r="L130" s="341" t="str">
        <f t="shared" ref="L130:L193" si="35">IF(M130="","",ROW()-30)</f>
        <v/>
      </c>
      <c r="M130" s="46"/>
      <c r="N130" s="274"/>
      <c r="O130" s="48"/>
      <c r="P130" s="274"/>
      <c r="Q130" s="51"/>
      <c r="R130" s="51"/>
      <c r="S130" s="51"/>
      <c r="T130" s="274"/>
      <c r="U130" s="50" t="str">
        <f t="shared" ref="U130:U193" si="36">IF(M130="","",IF(AA130=0,$AB$1,1))</f>
        <v/>
      </c>
      <c r="V130" s="51">
        <v>1</v>
      </c>
      <c r="W130" s="51" t="str">
        <f t="shared" ref="W130:W193" si="37">IF($F130="","",IF($Z130&lt;&gt;1,$AB$1,IFERROR(U130*V130,$AB$1)))</f>
        <v/>
      </c>
      <c r="X130" s="51">
        <v>1</v>
      </c>
      <c r="Y130" s="51" t="str">
        <f t="shared" ref="Y130:Y193" si="38">IF($F130="","",IF($Z130&lt;&gt;1,$AB$1,IFERROR(W130*X130,$AB$1)))</f>
        <v/>
      </c>
      <c r="Z130" s="1">
        <f t="shared" ref="Z130:Z193" si="39">IF(SUM(AD130:AH130)=COUNT(AD130:AH130),1,0)</f>
        <v>0</v>
      </c>
      <c r="AA130" s="1">
        <f t="shared" ref="AA130:AA193" si="40">IF(SUM(AJ130:AQ130)=COUNT(AJ130:AQ130),1,0)</f>
        <v>0</v>
      </c>
      <c r="AB130" s="382" t="str">
        <f t="shared" si="30"/>
        <v/>
      </c>
      <c r="AC130" s="382" t="str">
        <f t="shared" si="30"/>
        <v/>
      </c>
      <c r="AD130" s="1">
        <f t="shared" ref="AD130:AD193" si="41">IF(G$30="",1,IF(G130="",0,CHOOSE(AD$28,IF(ISNA(MATCH(G130,$AB$30:$AC$30,0)),0,1),IF(IFERROR(G130*1,"bad")="bad",0,1),IF(IFERROR(IF(G130=TRUNC(G130),1,"bad"),"bad")="bad",0,1),IF(AND(IF(IFERROR(G130*1,"bad")="bad",0,1)=1,G130&gt;=0),1,0),IF(AND(IF(IFERROR(IF(G130=TRUNC(G130),1,"bad"),"bad")="bad",0,1)=1,G130&gt;=0),1,0),IF(AND(IF(IFERROR(G130*1,"bad")="bad",0,1)=1,G130&gt;0),1,0),IF(AND(IF(IFERROR(IF(G130=TRUNC(G130),1,"bad"),"bad")="bad",0,1)=1,G130&gt;0),1,0),1,IF(IFERROR(HLOOKUP(G130,$AE$4:$AN$4,1,0),"bad")="bad",0,1))))</f>
        <v>0</v>
      </c>
      <c r="AJ130" s="1">
        <f t="shared" ref="AJ130:AJ193" si="42">IF(M$30="",1,IF(M130="",0,CHOOSE(AJ$28,IF(ISNA(MATCH(M130,$AB$30:$AC$30,0)),0,1),IF(IFERROR(M130*1,"bad")="bad",0,1),IF(IFERROR(IF(M130=TRUNC(M130),1,"bad"),"bad")="bad",0,1),IF(AND(IF(IFERROR(M130*1,"bad")="bad",0,1)=1,M130&gt;=0),1,0),IF(AND(IF(IFERROR(IF(M130=TRUNC(M130),1,"bad"),"bad")="bad",0,1)=1,M130&gt;=0),1,0),IF(AND(IF(IFERROR(M130*1,"bad")="bad",0,1)=1,M130&gt;0),1,0),IF(AND(IF(IFERROR(IF(M130=TRUNC(M130),1,"bad"),"bad")="bad",0,1)=1,M130&gt;0),1,0),1,IF(IFERROR(HLOOKUP(M130,$AE$4:$AN$4,1,0),"bad")="bad",0,1))))</f>
        <v>0</v>
      </c>
      <c r="AK130" s="1">
        <f t="shared" ref="AK130:AK193" si="43">IF(N$30="",1,IF(N130="",0,CHOOSE(AK$28,IF(ISNA(MATCH(N130,$AB$30:$AC$30,0)),0,1),IF(IFERROR(N130*1,"bad")="bad",0,1),IF(IFERROR(IF(N130=TRUNC(N130),1,"bad"),"bad")="bad",0,1),IF(AND(IF(IFERROR(N130*1,"bad")="bad",0,1)=1,N130&gt;=0),1,0),IF(AND(IF(IFERROR(IF(N130=TRUNC(N130),1,"bad"),"bad")="bad",0,1)=1,N130&gt;=0),1,0),IF(AND(IF(IFERROR(N130*1,"bad")="bad",0,1)=1,N130&gt;0),1,0),IF(AND(IF(IFERROR(IF(N130=TRUNC(N130),1,"bad"),"bad")="bad",0,1)=1,N130&gt;0),1,0),1,IF(IFERROR(HLOOKUP(N130,$AE$4:$AN$4,1,0),"bad")="bad",0,1))))</f>
        <v>0</v>
      </c>
      <c r="AL130" s="1">
        <f t="shared" ref="AL130:AL193" si="44">IF(O$30="",1,IF(O130="",0,CHOOSE(AL$28,IF(ISNA(MATCH(O130,$AB$30:$AC$30,0)),0,1),IF(IFERROR(O130*1,"bad")="bad",0,1),IF(IFERROR(IF(O130=TRUNC(O130),1,"bad"),"bad")="bad",0,1),IF(AND(IF(IFERROR(O130*1,"bad")="bad",0,1)=1,O130&gt;=0),1,0),IF(AND(IF(IFERROR(IF(O130=TRUNC(O130),1,"bad"),"bad")="bad",0,1)=1,O130&gt;=0),1,0),IF(AND(IF(IFERROR(O130*1,"bad")="bad",0,1)=1,O130&gt;0),1,0),IF(AND(IF(IFERROR(IF(O130=TRUNC(O130),1,"bad"),"bad")="bad",0,1)=1,O130&gt;0),1,0),1,IF(IFERROR(HLOOKUP(O130,$AE$4:$AN$4,1,0),"bad")="bad",0,1))))</f>
        <v>0</v>
      </c>
      <c r="AQ130" s="1">
        <f t="shared" ref="AQ130:AQ193" si="45">IF(T$30="",1,IF(T130="",0,CHOOSE(AQ$28,IF(ISNA(MATCH(T130,$AB$30:$AC$30,0)),0,1),IF(IFERROR(T130*1,"bad")="bad",0,1),IF(IFERROR(IF(T130=TRUNC(T130),1,"bad"),"bad")="bad",0,1),IF(AND(IF(IFERROR(T130*1,"bad")="bad",0,1)=1,T130&gt;=0),1,0),IF(AND(IF(IFERROR(IF(T130=TRUNC(T130),1,"bad"),"bad")="bad",0,1)=1,T130&gt;=0),1,0),IF(AND(IF(IFERROR(T130*1,"bad")="bad",0,1)=1,T130&gt;0),1,0),IF(AND(IF(IFERROR(IF(T130=TRUNC(T130),1,"bad"),"bad")="bad",0,1)=1,T130&gt;0),1,0),1,IF(IFERROR(HLOOKUP(T130,$AE$4:$AN$4,1,0),"bad")="bad",0,1))))</f>
        <v>0</v>
      </c>
      <c r="BA130" s="1" t="str">
        <f t="shared" si="33"/>
        <v/>
      </c>
      <c r="BB130" s="1" t="str">
        <f t="shared" si="33"/>
        <v/>
      </c>
      <c r="BC130" s="1" t="str">
        <f t="shared" si="33"/>
        <v/>
      </c>
      <c r="BD130" s="1" t="str">
        <f t="shared" si="33"/>
        <v/>
      </c>
      <c r="BE130" s="1" t="str">
        <f t="shared" si="33"/>
        <v/>
      </c>
      <c r="BF130" s="1" t="str">
        <f t="shared" si="33"/>
        <v/>
      </c>
      <c r="BG130" s="1" t="str">
        <f t="shared" si="33"/>
        <v/>
      </c>
      <c r="BH130" s="1" t="str">
        <f t="shared" si="33"/>
        <v/>
      </c>
      <c r="BI130" s="1" t="str">
        <f t="shared" si="33"/>
        <v/>
      </c>
      <c r="BJ130" s="1" t="str">
        <f t="shared" si="33"/>
        <v/>
      </c>
    </row>
    <row r="131" spans="1:62" x14ac:dyDescent="0.2">
      <c r="A131" s="50"/>
      <c r="B131" s="50" t="str">
        <f t="shared" si="34"/>
        <v/>
      </c>
      <c r="C131" s="48"/>
      <c r="D131" s="48"/>
      <c r="E131" s="48"/>
      <c r="F131" s="46"/>
      <c r="G131" s="49"/>
      <c r="H131" s="358"/>
      <c r="I131" s="69"/>
      <c r="J131" s="51"/>
      <c r="K131" s="50"/>
      <c r="L131" s="341" t="str">
        <f t="shared" si="35"/>
        <v/>
      </c>
      <c r="M131" s="46"/>
      <c r="N131" s="274"/>
      <c r="O131" s="48"/>
      <c r="P131" s="274"/>
      <c r="Q131" s="51"/>
      <c r="R131" s="51"/>
      <c r="S131" s="51"/>
      <c r="T131" s="274"/>
      <c r="U131" s="50" t="str">
        <f t="shared" si="36"/>
        <v/>
      </c>
      <c r="V131" s="51">
        <v>1</v>
      </c>
      <c r="W131" s="51" t="str">
        <f t="shared" si="37"/>
        <v/>
      </c>
      <c r="X131" s="51">
        <v>1</v>
      </c>
      <c r="Y131" s="51" t="str">
        <f t="shared" si="38"/>
        <v/>
      </c>
      <c r="Z131" s="1">
        <f t="shared" si="39"/>
        <v>0</v>
      </c>
      <c r="AA131" s="1">
        <f t="shared" si="40"/>
        <v>0</v>
      </c>
      <c r="AB131" s="382" t="str">
        <f t="shared" si="30"/>
        <v/>
      </c>
      <c r="AC131" s="382" t="str">
        <f t="shared" si="30"/>
        <v/>
      </c>
      <c r="AD131" s="1">
        <f t="shared" si="41"/>
        <v>0</v>
      </c>
      <c r="AJ131" s="1">
        <f t="shared" si="42"/>
        <v>0</v>
      </c>
      <c r="AK131" s="1">
        <f t="shared" si="43"/>
        <v>0</v>
      </c>
      <c r="AL131" s="1">
        <f t="shared" si="44"/>
        <v>0</v>
      </c>
      <c r="AQ131" s="1">
        <f t="shared" si="45"/>
        <v>0</v>
      </c>
      <c r="BA131" s="1" t="str">
        <f t="shared" si="33"/>
        <v/>
      </c>
      <c r="BB131" s="1" t="str">
        <f t="shared" si="33"/>
        <v/>
      </c>
      <c r="BC131" s="1" t="str">
        <f t="shared" si="33"/>
        <v/>
      </c>
      <c r="BD131" s="1" t="str">
        <f t="shared" si="33"/>
        <v/>
      </c>
      <c r="BE131" s="1" t="str">
        <f t="shared" si="33"/>
        <v/>
      </c>
      <c r="BF131" s="1" t="str">
        <f t="shared" si="33"/>
        <v/>
      </c>
      <c r="BG131" s="1" t="str">
        <f t="shared" si="33"/>
        <v/>
      </c>
      <c r="BH131" s="1" t="str">
        <f t="shared" si="33"/>
        <v/>
      </c>
      <c r="BI131" s="1" t="str">
        <f t="shared" si="33"/>
        <v/>
      </c>
      <c r="BJ131" s="1" t="str">
        <f t="shared" si="33"/>
        <v/>
      </c>
    </row>
    <row r="132" spans="1:62" x14ac:dyDescent="0.2">
      <c r="A132" s="50"/>
      <c r="B132" s="50" t="str">
        <f t="shared" si="34"/>
        <v/>
      </c>
      <c r="C132" s="48"/>
      <c r="D132" s="48"/>
      <c r="E132" s="48"/>
      <c r="F132" s="46"/>
      <c r="G132" s="49"/>
      <c r="H132" s="358"/>
      <c r="I132" s="69"/>
      <c r="J132" s="51"/>
      <c r="K132" s="50"/>
      <c r="L132" s="341" t="str">
        <f t="shared" si="35"/>
        <v/>
      </c>
      <c r="M132" s="46"/>
      <c r="N132" s="274"/>
      <c r="O132" s="48"/>
      <c r="P132" s="274"/>
      <c r="Q132" s="51"/>
      <c r="R132" s="51"/>
      <c r="S132" s="51"/>
      <c r="T132" s="274"/>
      <c r="U132" s="50" t="str">
        <f t="shared" si="36"/>
        <v/>
      </c>
      <c r="V132" s="51">
        <v>1</v>
      </c>
      <c r="W132" s="51" t="str">
        <f t="shared" si="37"/>
        <v/>
      </c>
      <c r="X132" s="51">
        <v>1</v>
      </c>
      <c r="Y132" s="51" t="str">
        <f t="shared" si="38"/>
        <v/>
      </c>
      <c r="Z132" s="1">
        <f t="shared" si="39"/>
        <v>0</v>
      </c>
      <c r="AA132" s="1">
        <f t="shared" si="40"/>
        <v>0</v>
      </c>
      <c r="AB132" s="382" t="str">
        <f t="shared" si="30"/>
        <v/>
      </c>
      <c r="AC132" s="382" t="str">
        <f t="shared" si="30"/>
        <v/>
      </c>
      <c r="AD132" s="1">
        <f t="shared" si="41"/>
        <v>0</v>
      </c>
      <c r="AJ132" s="1">
        <f t="shared" si="42"/>
        <v>0</v>
      </c>
      <c r="AK132" s="1">
        <f t="shared" si="43"/>
        <v>0</v>
      </c>
      <c r="AL132" s="1">
        <f t="shared" si="44"/>
        <v>0</v>
      </c>
      <c r="AQ132" s="1">
        <f t="shared" si="45"/>
        <v>0</v>
      </c>
      <c r="BA132" s="1" t="str">
        <f t="shared" si="33"/>
        <v/>
      </c>
      <c r="BB132" s="1" t="str">
        <f t="shared" si="33"/>
        <v/>
      </c>
      <c r="BC132" s="1" t="str">
        <f t="shared" si="33"/>
        <v/>
      </c>
      <c r="BD132" s="1" t="str">
        <f t="shared" si="33"/>
        <v/>
      </c>
      <c r="BE132" s="1" t="str">
        <f t="shared" si="33"/>
        <v/>
      </c>
      <c r="BF132" s="1" t="str">
        <f t="shared" si="33"/>
        <v/>
      </c>
      <c r="BG132" s="1" t="str">
        <f t="shared" si="33"/>
        <v/>
      </c>
      <c r="BH132" s="1" t="str">
        <f t="shared" si="33"/>
        <v/>
      </c>
      <c r="BI132" s="1" t="str">
        <f t="shared" si="33"/>
        <v/>
      </c>
      <c r="BJ132" s="1" t="str">
        <f t="shared" si="33"/>
        <v/>
      </c>
    </row>
    <row r="133" spans="1:62" x14ac:dyDescent="0.2">
      <c r="A133" s="50"/>
      <c r="B133" s="50" t="str">
        <f t="shared" si="34"/>
        <v/>
      </c>
      <c r="C133" s="48"/>
      <c r="D133" s="48"/>
      <c r="E133" s="48"/>
      <c r="F133" s="46"/>
      <c r="G133" s="49"/>
      <c r="H133" s="358"/>
      <c r="I133" s="69"/>
      <c r="J133" s="51"/>
      <c r="K133" s="50"/>
      <c r="L133" s="341" t="str">
        <f t="shared" si="35"/>
        <v/>
      </c>
      <c r="M133" s="46"/>
      <c r="N133" s="274"/>
      <c r="O133" s="48"/>
      <c r="P133" s="274"/>
      <c r="Q133" s="51"/>
      <c r="R133" s="51"/>
      <c r="S133" s="51"/>
      <c r="T133" s="274"/>
      <c r="U133" s="50" t="str">
        <f t="shared" si="36"/>
        <v/>
      </c>
      <c r="V133" s="51">
        <v>1</v>
      </c>
      <c r="W133" s="51" t="str">
        <f t="shared" si="37"/>
        <v/>
      </c>
      <c r="X133" s="51">
        <v>1</v>
      </c>
      <c r="Y133" s="51" t="str">
        <f t="shared" si="38"/>
        <v/>
      </c>
      <c r="Z133" s="1">
        <f t="shared" si="39"/>
        <v>0</v>
      </c>
      <c r="AA133" s="1">
        <f t="shared" si="40"/>
        <v>0</v>
      </c>
      <c r="AB133" s="382" t="str">
        <f t="shared" si="30"/>
        <v/>
      </c>
      <c r="AC133" s="382" t="str">
        <f t="shared" si="30"/>
        <v/>
      </c>
      <c r="AD133" s="1">
        <f t="shared" si="41"/>
        <v>0</v>
      </c>
      <c r="AJ133" s="1">
        <f t="shared" si="42"/>
        <v>0</v>
      </c>
      <c r="AK133" s="1">
        <f t="shared" si="43"/>
        <v>0</v>
      </c>
      <c r="AL133" s="1">
        <f t="shared" si="44"/>
        <v>0</v>
      </c>
      <c r="AQ133" s="1">
        <f t="shared" si="45"/>
        <v>0</v>
      </c>
      <c r="BA133" s="1" t="str">
        <f t="shared" si="33"/>
        <v/>
      </c>
      <c r="BB133" s="1" t="str">
        <f t="shared" si="33"/>
        <v/>
      </c>
      <c r="BC133" s="1" t="str">
        <f t="shared" si="33"/>
        <v/>
      </c>
      <c r="BD133" s="1" t="str">
        <f t="shared" si="33"/>
        <v/>
      </c>
      <c r="BE133" s="1" t="str">
        <f t="shared" si="33"/>
        <v/>
      </c>
      <c r="BF133" s="1" t="str">
        <f t="shared" si="33"/>
        <v/>
      </c>
      <c r="BG133" s="1" t="str">
        <f t="shared" si="33"/>
        <v/>
      </c>
      <c r="BH133" s="1" t="str">
        <f t="shared" si="33"/>
        <v/>
      </c>
      <c r="BI133" s="1" t="str">
        <f t="shared" si="33"/>
        <v/>
      </c>
      <c r="BJ133" s="1" t="str">
        <f t="shared" si="33"/>
        <v/>
      </c>
    </row>
    <row r="134" spans="1:62" x14ac:dyDescent="0.2">
      <c r="A134" s="50"/>
      <c r="B134" s="50" t="str">
        <f t="shared" si="34"/>
        <v/>
      </c>
      <c r="C134" s="48"/>
      <c r="D134" s="48"/>
      <c r="E134" s="48"/>
      <c r="F134" s="46"/>
      <c r="G134" s="49"/>
      <c r="H134" s="358"/>
      <c r="I134" s="69"/>
      <c r="J134" s="51"/>
      <c r="K134" s="50"/>
      <c r="L134" s="341" t="str">
        <f t="shared" si="35"/>
        <v/>
      </c>
      <c r="M134" s="46"/>
      <c r="N134" s="274"/>
      <c r="O134" s="48"/>
      <c r="P134" s="274"/>
      <c r="Q134" s="51"/>
      <c r="R134" s="51"/>
      <c r="S134" s="51"/>
      <c r="T134" s="274"/>
      <c r="U134" s="50" t="str">
        <f t="shared" si="36"/>
        <v/>
      </c>
      <c r="V134" s="51">
        <v>1</v>
      </c>
      <c r="W134" s="51" t="str">
        <f t="shared" si="37"/>
        <v/>
      </c>
      <c r="X134" s="51">
        <v>1</v>
      </c>
      <c r="Y134" s="51" t="str">
        <f t="shared" si="38"/>
        <v/>
      </c>
      <c r="Z134" s="1">
        <f t="shared" si="39"/>
        <v>0</v>
      </c>
      <c r="AA134" s="1">
        <f t="shared" si="40"/>
        <v>0</v>
      </c>
      <c r="AB134" s="382" t="str">
        <f t="shared" si="30"/>
        <v/>
      </c>
      <c r="AC134" s="382" t="str">
        <f t="shared" si="30"/>
        <v/>
      </c>
      <c r="AD134" s="1">
        <f t="shared" si="41"/>
        <v>0</v>
      </c>
      <c r="AJ134" s="1">
        <f t="shared" si="42"/>
        <v>0</v>
      </c>
      <c r="AK134" s="1">
        <f t="shared" si="43"/>
        <v>0</v>
      </c>
      <c r="AL134" s="1">
        <f t="shared" si="44"/>
        <v>0</v>
      </c>
      <c r="AQ134" s="1">
        <f t="shared" si="45"/>
        <v>0</v>
      </c>
      <c r="BA134" s="1" t="str">
        <f t="shared" si="33"/>
        <v/>
      </c>
      <c r="BB134" s="1" t="str">
        <f t="shared" si="33"/>
        <v/>
      </c>
      <c r="BC134" s="1" t="str">
        <f t="shared" si="33"/>
        <v/>
      </c>
      <c r="BD134" s="1" t="str">
        <f t="shared" si="33"/>
        <v/>
      </c>
      <c r="BE134" s="1" t="str">
        <f t="shared" si="33"/>
        <v/>
      </c>
      <c r="BF134" s="1" t="str">
        <f t="shared" si="33"/>
        <v/>
      </c>
      <c r="BG134" s="1" t="str">
        <f t="shared" si="33"/>
        <v/>
      </c>
      <c r="BH134" s="1" t="str">
        <f t="shared" si="33"/>
        <v/>
      </c>
      <c r="BI134" s="1" t="str">
        <f t="shared" si="33"/>
        <v/>
      </c>
      <c r="BJ134" s="1" t="str">
        <f t="shared" si="33"/>
        <v/>
      </c>
    </row>
    <row r="135" spans="1:62" x14ac:dyDescent="0.2">
      <c r="A135" s="50"/>
      <c r="B135" s="50" t="str">
        <f t="shared" si="34"/>
        <v/>
      </c>
      <c r="C135" s="48"/>
      <c r="D135" s="48"/>
      <c r="E135" s="48"/>
      <c r="F135" s="46"/>
      <c r="G135" s="49"/>
      <c r="H135" s="358"/>
      <c r="I135" s="69"/>
      <c r="J135" s="51"/>
      <c r="K135" s="50"/>
      <c r="L135" s="341" t="str">
        <f t="shared" si="35"/>
        <v/>
      </c>
      <c r="M135" s="46"/>
      <c r="N135" s="274"/>
      <c r="O135" s="48"/>
      <c r="P135" s="274"/>
      <c r="Q135" s="51"/>
      <c r="R135" s="51"/>
      <c r="S135" s="51"/>
      <c r="T135" s="274"/>
      <c r="U135" s="50" t="str">
        <f t="shared" si="36"/>
        <v/>
      </c>
      <c r="V135" s="51">
        <v>1</v>
      </c>
      <c r="W135" s="51" t="str">
        <f t="shared" si="37"/>
        <v/>
      </c>
      <c r="X135" s="51">
        <v>1</v>
      </c>
      <c r="Y135" s="51" t="str">
        <f t="shared" si="38"/>
        <v/>
      </c>
      <c r="Z135" s="1">
        <f t="shared" si="39"/>
        <v>0</v>
      </c>
      <c r="AA135" s="1">
        <f t="shared" si="40"/>
        <v>0</v>
      </c>
      <c r="AB135" s="382" t="str">
        <f t="shared" si="30"/>
        <v/>
      </c>
      <c r="AC135" s="382" t="str">
        <f t="shared" si="30"/>
        <v/>
      </c>
      <c r="AD135" s="1">
        <f t="shared" si="41"/>
        <v>0</v>
      </c>
      <c r="AJ135" s="1">
        <f t="shared" si="42"/>
        <v>0</v>
      </c>
      <c r="AK135" s="1">
        <f t="shared" si="43"/>
        <v>0</v>
      </c>
      <c r="AL135" s="1">
        <f t="shared" si="44"/>
        <v>0</v>
      </c>
      <c r="AQ135" s="1">
        <f t="shared" si="45"/>
        <v>0</v>
      </c>
      <c r="BA135" s="1" t="str">
        <f t="shared" si="33"/>
        <v/>
      </c>
      <c r="BB135" s="1" t="str">
        <f t="shared" si="33"/>
        <v/>
      </c>
      <c r="BC135" s="1" t="str">
        <f t="shared" si="33"/>
        <v/>
      </c>
      <c r="BD135" s="1" t="str">
        <f t="shared" si="33"/>
        <v/>
      </c>
      <c r="BE135" s="1" t="str">
        <f t="shared" si="33"/>
        <v/>
      </c>
      <c r="BF135" s="1" t="str">
        <f t="shared" si="33"/>
        <v/>
      </c>
      <c r="BG135" s="1" t="str">
        <f t="shared" si="33"/>
        <v/>
      </c>
      <c r="BH135" s="1" t="str">
        <f t="shared" si="33"/>
        <v/>
      </c>
      <c r="BI135" s="1" t="str">
        <f t="shared" si="33"/>
        <v/>
      </c>
      <c r="BJ135" s="1" t="str">
        <f t="shared" si="33"/>
        <v/>
      </c>
    </row>
    <row r="136" spans="1:62" x14ac:dyDescent="0.2">
      <c r="A136" s="50"/>
      <c r="B136" s="50" t="str">
        <f t="shared" si="34"/>
        <v/>
      </c>
      <c r="C136" s="48"/>
      <c r="D136" s="48"/>
      <c r="E136" s="48"/>
      <c r="F136" s="46"/>
      <c r="G136" s="49"/>
      <c r="H136" s="358"/>
      <c r="I136" s="69"/>
      <c r="J136" s="51"/>
      <c r="K136" s="50"/>
      <c r="L136" s="341" t="str">
        <f t="shared" si="35"/>
        <v/>
      </c>
      <c r="M136" s="46"/>
      <c r="N136" s="274"/>
      <c r="O136" s="48"/>
      <c r="P136" s="274"/>
      <c r="Q136" s="51"/>
      <c r="R136" s="51"/>
      <c r="S136" s="51"/>
      <c r="T136" s="274"/>
      <c r="U136" s="50" t="str">
        <f t="shared" si="36"/>
        <v/>
      </c>
      <c r="V136" s="51">
        <v>1</v>
      </c>
      <c r="W136" s="51" t="str">
        <f t="shared" si="37"/>
        <v/>
      </c>
      <c r="X136" s="51">
        <v>1</v>
      </c>
      <c r="Y136" s="51" t="str">
        <f t="shared" si="38"/>
        <v/>
      </c>
      <c r="Z136" s="1">
        <f t="shared" si="39"/>
        <v>0</v>
      </c>
      <c r="AA136" s="1">
        <f t="shared" si="40"/>
        <v>0</v>
      </c>
      <c r="AB136" s="382" t="str">
        <f t="shared" si="30"/>
        <v/>
      </c>
      <c r="AC136" s="382" t="str">
        <f t="shared" si="30"/>
        <v/>
      </c>
      <c r="AD136" s="1">
        <f t="shared" si="41"/>
        <v>0</v>
      </c>
      <c r="AJ136" s="1">
        <f t="shared" si="42"/>
        <v>0</v>
      </c>
      <c r="AK136" s="1">
        <f t="shared" si="43"/>
        <v>0</v>
      </c>
      <c r="AL136" s="1">
        <f t="shared" si="44"/>
        <v>0</v>
      </c>
      <c r="AQ136" s="1">
        <f t="shared" si="45"/>
        <v>0</v>
      </c>
      <c r="BA136" s="1" t="str">
        <f t="shared" si="33"/>
        <v/>
      </c>
      <c r="BB136" s="1" t="str">
        <f t="shared" si="33"/>
        <v/>
      </c>
      <c r="BC136" s="1" t="str">
        <f t="shared" si="33"/>
        <v/>
      </c>
      <c r="BD136" s="1" t="str">
        <f t="shared" si="33"/>
        <v/>
      </c>
      <c r="BE136" s="1" t="str">
        <f t="shared" si="33"/>
        <v/>
      </c>
      <c r="BF136" s="1" t="str">
        <f t="shared" si="33"/>
        <v/>
      </c>
      <c r="BG136" s="1" t="str">
        <f t="shared" si="33"/>
        <v/>
      </c>
      <c r="BH136" s="1" t="str">
        <f t="shared" si="33"/>
        <v/>
      </c>
      <c r="BI136" s="1" t="str">
        <f t="shared" si="33"/>
        <v/>
      </c>
      <c r="BJ136" s="1" t="str">
        <f t="shared" si="33"/>
        <v/>
      </c>
    </row>
    <row r="137" spans="1:62" x14ac:dyDescent="0.2">
      <c r="A137" s="50"/>
      <c r="B137" s="50" t="str">
        <f t="shared" si="34"/>
        <v/>
      </c>
      <c r="C137" s="48"/>
      <c r="D137" s="48"/>
      <c r="E137" s="48"/>
      <c r="F137" s="46"/>
      <c r="G137" s="49"/>
      <c r="H137" s="358"/>
      <c r="I137" s="69"/>
      <c r="J137" s="51"/>
      <c r="K137" s="50"/>
      <c r="L137" s="341" t="str">
        <f t="shared" si="35"/>
        <v/>
      </c>
      <c r="M137" s="46"/>
      <c r="N137" s="274"/>
      <c r="O137" s="48"/>
      <c r="P137" s="274"/>
      <c r="Q137" s="51"/>
      <c r="R137" s="51"/>
      <c r="S137" s="51"/>
      <c r="T137" s="274"/>
      <c r="U137" s="50" t="str">
        <f t="shared" si="36"/>
        <v/>
      </c>
      <c r="V137" s="51">
        <v>1</v>
      </c>
      <c r="W137" s="51" t="str">
        <f t="shared" si="37"/>
        <v/>
      </c>
      <c r="X137" s="51">
        <v>1</v>
      </c>
      <c r="Y137" s="51" t="str">
        <f t="shared" si="38"/>
        <v/>
      </c>
      <c r="Z137" s="1">
        <f t="shared" si="39"/>
        <v>0</v>
      </c>
      <c r="AA137" s="1">
        <f t="shared" si="40"/>
        <v>0</v>
      </c>
      <c r="AB137" s="382" t="str">
        <f t="shared" si="30"/>
        <v/>
      </c>
      <c r="AC137" s="382" t="str">
        <f t="shared" si="30"/>
        <v/>
      </c>
      <c r="AD137" s="1">
        <f t="shared" si="41"/>
        <v>0</v>
      </c>
      <c r="AJ137" s="1">
        <f t="shared" si="42"/>
        <v>0</v>
      </c>
      <c r="AK137" s="1">
        <f t="shared" si="43"/>
        <v>0</v>
      </c>
      <c r="AL137" s="1">
        <f t="shared" si="44"/>
        <v>0</v>
      </c>
      <c r="AQ137" s="1">
        <f t="shared" si="45"/>
        <v>0</v>
      </c>
      <c r="BA137" s="1" t="str">
        <f t="shared" si="33"/>
        <v/>
      </c>
      <c r="BB137" s="1" t="str">
        <f t="shared" si="33"/>
        <v/>
      </c>
      <c r="BC137" s="1" t="str">
        <f t="shared" si="33"/>
        <v/>
      </c>
      <c r="BD137" s="1" t="str">
        <f t="shared" si="33"/>
        <v/>
      </c>
      <c r="BE137" s="1" t="str">
        <f t="shared" si="33"/>
        <v/>
      </c>
      <c r="BF137" s="1" t="str">
        <f t="shared" si="33"/>
        <v/>
      </c>
      <c r="BG137" s="1" t="str">
        <f t="shared" si="33"/>
        <v/>
      </c>
      <c r="BH137" s="1" t="str">
        <f t="shared" si="33"/>
        <v/>
      </c>
      <c r="BI137" s="1" t="str">
        <f t="shared" si="33"/>
        <v/>
      </c>
      <c r="BJ137" s="1" t="str">
        <f t="shared" si="33"/>
        <v/>
      </c>
    </row>
    <row r="138" spans="1:62" x14ac:dyDescent="0.2">
      <c r="A138" s="50"/>
      <c r="B138" s="50" t="str">
        <f t="shared" si="34"/>
        <v/>
      </c>
      <c r="C138" s="48"/>
      <c r="D138" s="48"/>
      <c r="E138" s="48"/>
      <c r="F138" s="46"/>
      <c r="G138" s="49"/>
      <c r="H138" s="358"/>
      <c r="I138" s="69"/>
      <c r="J138" s="51"/>
      <c r="K138" s="50"/>
      <c r="L138" s="341" t="str">
        <f t="shared" si="35"/>
        <v/>
      </c>
      <c r="M138" s="46"/>
      <c r="N138" s="274"/>
      <c r="O138" s="48"/>
      <c r="P138" s="274"/>
      <c r="Q138" s="51"/>
      <c r="R138" s="51"/>
      <c r="S138" s="51"/>
      <c r="T138" s="274"/>
      <c r="U138" s="50" t="str">
        <f t="shared" si="36"/>
        <v/>
      </c>
      <c r="V138" s="51">
        <v>1</v>
      </c>
      <c r="W138" s="51" t="str">
        <f t="shared" si="37"/>
        <v/>
      </c>
      <c r="X138" s="51">
        <v>1</v>
      </c>
      <c r="Y138" s="51" t="str">
        <f t="shared" si="38"/>
        <v/>
      </c>
      <c r="Z138" s="1">
        <f t="shared" si="39"/>
        <v>0</v>
      </c>
      <c r="AA138" s="1">
        <f t="shared" si="40"/>
        <v>0</v>
      </c>
      <c r="AB138" s="382" t="str">
        <f t="shared" si="30"/>
        <v/>
      </c>
      <c r="AC138" s="382" t="str">
        <f t="shared" si="30"/>
        <v/>
      </c>
      <c r="AD138" s="1">
        <f t="shared" si="41"/>
        <v>0</v>
      </c>
      <c r="AJ138" s="1">
        <f t="shared" si="42"/>
        <v>0</v>
      </c>
      <c r="AK138" s="1">
        <f t="shared" si="43"/>
        <v>0</v>
      </c>
      <c r="AL138" s="1">
        <f t="shared" si="44"/>
        <v>0</v>
      </c>
      <c r="AQ138" s="1">
        <f t="shared" si="45"/>
        <v>0</v>
      </c>
      <c r="BA138" s="1" t="str">
        <f t="shared" si="33"/>
        <v/>
      </c>
      <c r="BB138" s="1" t="str">
        <f t="shared" si="33"/>
        <v/>
      </c>
      <c r="BC138" s="1" t="str">
        <f t="shared" si="33"/>
        <v/>
      </c>
      <c r="BD138" s="1" t="str">
        <f t="shared" si="33"/>
        <v/>
      </c>
      <c r="BE138" s="1" t="str">
        <f t="shared" si="33"/>
        <v/>
      </c>
      <c r="BF138" s="1" t="str">
        <f t="shared" si="33"/>
        <v/>
      </c>
      <c r="BG138" s="1" t="str">
        <f t="shared" si="33"/>
        <v/>
      </c>
      <c r="BH138" s="1" t="str">
        <f t="shared" si="33"/>
        <v/>
      </c>
      <c r="BI138" s="1" t="str">
        <f t="shared" si="33"/>
        <v/>
      </c>
      <c r="BJ138" s="1" t="str">
        <f t="shared" si="33"/>
        <v/>
      </c>
    </row>
    <row r="139" spans="1:62" x14ac:dyDescent="0.2">
      <c r="A139" s="50"/>
      <c r="B139" s="50" t="str">
        <f t="shared" si="34"/>
        <v/>
      </c>
      <c r="C139" s="48"/>
      <c r="D139" s="48"/>
      <c r="E139" s="48"/>
      <c r="F139" s="46"/>
      <c r="G139" s="49"/>
      <c r="H139" s="358"/>
      <c r="I139" s="69"/>
      <c r="J139" s="51"/>
      <c r="K139" s="50"/>
      <c r="L139" s="341" t="str">
        <f t="shared" si="35"/>
        <v/>
      </c>
      <c r="M139" s="46"/>
      <c r="N139" s="274"/>
      <c r="O139" s="48"/>
      <c r="P139" s="274"/>
      <c r="Q139" s="51"/>
      <c r="R139" s="51"/>
      <c r="S139" s="51"/>
      <c r="T139" s="274"/>
      <c r="U139" s="50" t="str">
        <f t="shared" si="36"/>
        <v/>
      </c>
      <c r="V139" s="51">
        <v>1</v>
      </c>
      <c r="W139" s="51" t="str">
        <f t="shared" si="37"/>
        <v/>
      </c>
      <c r="X139" s="51">
        <v>1</v>
      </c>
      <c r="Y139" s="51" t="str">
        <f t="shared" si="38"/>
        <v/>
      </c>
      <c r="Z139" s="1">
        <f t="shared" si="39"/>
        <v>0</v>
      </c>
      <c r="AA139" s="1">
        <f t="shared" si="40"/>
        <v>0</v>
      </c>
      <c r="AB139" s="382" t="str">
        <f t="shared" si="30"/>
        <v/>
      </c>
      <c r="AC139" s="382" t="str">
        <f t="shared" si="30"/>
        <v/>
      </c>
      <c r="AD139" s="1">
        <f t="shared" si="41"/>
        <v>0</v>
      </c>
      <c r="AJ139" s="1">
        <f t="shared" si="42"/>
        <v>0</v>
      </c>
      <c r="AK139" s="1">
        <f t="shared" si="43"/>
        <v>0</v>
      </c>
      <c r="AL139" s="1">
        <f t="shared" si="44"/>
        <v>0</v>
      </c>
      <c r="AQ139" s="1">
        <f t="shared" si="45"/>
        <v>0</v>
      </c>
      <c r="BA139" s="1" t="str">
        <f t="shared" si="33"/>
        <v/>
      </c>
      <c r="BB139" s="1" t="str">
        <f t="shared" si="33"/>
        <v/>
      </c>
      <c r="BC139" s="1" t="str">
        <f t="shared" si="33"/>
        <v/>
      </c>
      <c r="BD139" s="1" t="str">
        <f t="shared" si="33"/>
        <v/>
      </c>
      <c r="BE139" s="1" t="str">
        <f t="shared" si="33"/>
        <v/>
      </c>
      <c r="BF139" s="1" t="str">
        <f t="shared" si="33"/>
        <v/>
      </c>
      <c r="BG139" s="1" t="str">
        <f t="shared" si="33"/>
        <v/>
      </c>
      <c r="BH139" s="1" t="str">
        <f t="shared" si="33"/>
        <v/>
      </c>
      <c r="BI139" s="1" t="str">
        <f t="shared" si="33"/>
        <v/>
      </c>
      <c r="BJ139" s="1" t="str">
        <f t="shared" si="33"/>
        <v/>
      </c>
    </row>
    <row r="140" spans="1:62" x14ac:dyDescent="0.2">
      <c r="A140" s="50"/>
      <c r="B140" s="50" t="str">
        <f t="shared" si="34"/>
        <v/>
      </c>
      <c r="C140" s="48"/>
      <c r="D140" s="48"/>
      <c r="E140" s="48"/>
      <c r="F140" s="46"/>
      <c r="G140" s="49"/>
      <c r="H140" s="358"/>
      <c r="I140" s="69"/>
      <c r="J140" s="51"/>
      <c r="K140" s="50"/>
      <c r="L140" s="341" t="str">
        <f t="shared" si="35"/>
        <v/>
      </c>
      <c r="M140" s="46"/>
      <c r="N140" s="274"/>
      <c r="O140" s="48"/>
      <c r="P140" s="274"/>
      <c r="Q140" s="51"/>
      <c r="R140" s="51"/>
      <c r="S140" s="51"/>
      <c r="T140" s="274"/>
      <c r="U140" s="50" t="str">
        <f t="shared" si="36"/>
        <v/>
      </c>
      <c r="V140" s="51">
        <v>1</v>
      </c>
      <c r="W140" s="51" t="str">
        <f t="shared" si="37"/>
        <v/>
      </c>
      <c r="X140" s="51">
        <v>1</v>
      </c>
      <c r="Y140" s="51" t="str">
        <f t="shared" si="38"/>
        <v/>
      </c>
      <c r="Z140" s="1">
        <f t="shared" si="39"/>
        <v>0</v>
      </c>
      <c r="AA140" s="1">
        <f t="shared" si="40"/>
        <v>0</v>
      </c>
      <c r="AB140" s="382" t="str">
        <f t="shared" si="30"/>
        <v/>
      </c>
      <c r="AC140" s="382" t="str">
        <f t="shared" si="30"/>
        <v/>
      </c>
      <c r="AD140" s="1">
        <f t="shared" si="41"/>
        <v>0</v>
      </c>
      <c r="AJ140" s="1">
        <f t="shared" si="42"/>
        <v>0</v>
      </c>
      <c r="AK140" s="1">
        <f t="shared" si="43"/>
        <v>0</v>
      </c>
      <c r="AL140" s="1">
        <f t="shared" si="44"/>
        <v>0</v>
      </c>
      <c r="AQ140" s="1">
        <f t="shared" si="45"/>
        <v>0</v>
      </c>
      <c r="BA140" s="1" t="str">
        <f t="shared" si="33"/>
        <v/>
      </c>
      <c r="BB140" s="1" t="str">
        <f t="shared" si="33"/>
        <v/>
      </c>
      <c r="BC140" s="1" t="str">
        <f t="shared" si="33"/>
        <v/>
      </c>
      <c r="BD140" s="1" t="str">
        <f t="shared" si="33"/>
        <v/>
      </c>
      <c r="BE140" s="1" t="str">
        <f t="shared" si="33"/>
        <v/>
      </c>
      <c r="BF140" s="1" t="str">
        <f t="shared" ref="BA140:BJ165" si="46">IF($M140="","",BF$30)</f>
        <v/>
      </c>
      <c r="BG140" s="1" t="str">
        <f t="shared" si="46"/>
        <v/>
      </c>
      <c r="BH140" s="1" t="str">
        <f t="shared" si="46"/>
        <v/>
      </c>
      <c r="BI140" s="1" t="str">
        <f t="shared" si="46"/>
        <v/>
      </c>
      <c r="BJ140" s="1" t="str">
        <f t="shared" si="46"/>
        <v/>
      </c>
    </row>
    <row r="141" spans="1:62" x14ac:dyDescent="0.2">
      <c r="A141" s="50"/>
      <c r="B141" s="50" t="str">
        <f t="shared" si="34"/>
        <v/>
      </c>
      <c r="C141" s="48"/>
      <c r="D141" s="48"/>
      <c r="E141" s="48"/>
      <c r="F141" s="46"/>
      <c r="G141" s="49"/>
      <c r="H141" s="358"/>
      <c r="I141" s="69"/>
      <c r="J141" s="51"/>
      <c r="K141" s="50"/>
      <c r="L141" s="341" t="str">
        <f t="shared" si="35"/>
        <v/>
      </c>
      <c r="M141" s="46"/>
      <c r="N141" s="274"/>
      <c r="O141" s="48"/>
      <c r="P141" s="274"/>
      <c r="Q141" s="51"/>
      <c r="R141" s="51"/>
      <c r="S141" s="51"/>
      <c r="T141" s="274"/>
      <c r="U141" s="50" t="str">
        <f t="shared" si="36"/>
        <v/>
      </c>
      <c r="V141" s="51">
        <v>1</v>
      </c>
      <c r="W141" s="51" t="str">
        <f t="shared" si="37"/>
        <v/>
      </c>
      <c r="X141" s="51">
        <v>1</v>
      </c>
      <c r="Y141" s="51" t="str">
        <f t="shared" si="38"/>
        <v/>
      </c>
      <c r="Z141" s="1">
        <f t="shared" si="39"/>
        <v>0</v>
      </c>
      <c r="AA141" s="1">
        <f t="shared" si="40"/>
        <v>0</v>
      </c>
      <c r="AB141" s="382" t="str">
        <f t="shared" si="30"/>
        <v/>
      </c>
      <c r="AC141" s="382" t="str">
        <f t="shared" si="30"/>
        <v/>
      </c>
      <c r="AD141" s="1">
        <f t="shared" si="41"/>
        <v>0</v>
      </c>
      <c r="AJ141" s="1">
        <f t="shared" si="42"/>
        <v>0</v>
      </c>
      <c r="AK141" s="1">
        <f t="shared" si="43"/>
        <v>0</v>
      </c>
      <c r="AL141" s="1">
        <f t="shared" si="44"/>
        <v>0</v>
      </c>
      <c r="AQ141" s="1">
        <f t="shared" si="45"/>
        <v>0</v>
      </c>
      <c r="BA141" s="1" t="str">
        <f t="shared" si="46"/>
        <v/>
      </c>
      <c r="BB141" s="1" t="str">
        <f t="shared" si="46"/>
        <v/>
      </c>
      <c r="BC141" s="1" t="str">
        <f t="shared" si="46"/>
        <v/>
      </c>
      <c r="BD141" s="1" t="str">
        <f t="shared" si="46"/>
        <v/>
      </c>
      <c r="BE141" s="1" t="str">
        <f t="shared" si="46"/>
        <v/>
      </c>
      <c r="BF141" s="1" t="str">
        <f t="shared" si="46"/>
        <v/>
      </c>
      <c r="BG141" s="1" t="str">
        <f t="shared" si="46"/>
        <v/>
      </c>
      <c r="BH141" s="1" t="str">
        <f t="shared" si="46"/>
        <v/>
      </c>
      <c r="BI141" s="1" t="str">
        <f t="shared" si="46"/>
        <v/>
      </c>
      <c r="BJ141" s="1" t="str">
        <f t="shared" si="46"/>
        <v/>
      </c>
    </row>
    <row r="142" spans="1:62" x14ac:dyDescent="0.2">
      <c r="A142" s="50"/>
      <c r="B142" s="50" t="str">
        <f t="shared" si="34"/>
        <v/>
      </c>
      <c r="C142" s="48"/>
      <c r="D142" s="48"/>
      <c r="E142" s="48"/>
      <c r="F142" s="46"/>
      <c r="G142" s="49"/>
      <c r="H142" s="358"/>
      <c r="I142" s="69"/>
      <c r="J142" s="51"/>
      <c r="K142" s="50"/>
      <c r="L142" s="341" t="str">
        <f t="shared" si="35"/>
        <v/>
      </c>
      <c r="M142" s="46"/>
      <c r="N142" s="274"/>
      <c r="O142" s="48"/>
      <c r="P142" s="274"/>
      <c r="Q142" s="51"/>
      <c r="R142" s="51"/>
      <c r="S142" s="51"/>
      <c r="T142" s="274"/>
      <c r="U142" s="50" t="str">
        <f t="shared" si="36"/>
        <v/>
      </c>
      <c r="V142" s="51">
        <v>1</v>
      </c>
      <c r="W142" s="51" t="str">
        <f t="shared" si="37"/>
        <v/>
      </c>
      <c r="X142" s="51">
        <v>1</v>
      </c>
      <c r="Y142" s="51" t="str">
        <f t="shared" si="38"/>
        <v/>
      </c>
      <c r="Z142" s="1">
        <f t="shared" si="39"/>
        <v>0</v>
      </c>
      <c r="AA142" s="1">
        <f t="shared" si="40"/>
        <v>0</v>
      </c>
      <c r="AB142" s="382" t="str">
        <f t="shared" si="30"/>
        <v/>
      </c>
      <c r="AC142" s="382" t="str">
        <f t="shared" si="30"/>
        <v/>
      </c>
      <c r="AD142" s="1">
        <f t="shared" si="41"/>
        <v>0</v>
      </c>
      <c r="AJ142" s="1">
        <f t="shared" si="42"/>
        <v>0</v>
      </c>
      <c r="AK142" s="1">
        <f t="shared" si="43"/>
        <v>0</v>
      </c>
      <c r="AL142" s="1">
        <f t="shared" si="44"/>
        <v>0</v>
      </c>
      <c r="AQ142" s="1">
        <f t="shared" si="45"/>
        <v>0</v>
      </c>
      <c r="BA142" s="1" t="str">
        <f t="shared" si="46"/>
        <v/>
      </c>
      <c r="BB142" s="1" t="str">
        <f t="shared" si="46"/>
        <v/>
      </c>
      <c r="BC142" s="1" t="str">
        <f t="shared" si="46"/>
        <v/>
      </c>
      <c r="BD142" s="1" t="str">
        <f t="shared" si="46"/>
        <v/>
      </c>
      <c r="BE142" s="1" t="str">
        <f t="shared" si="46"/>
        <v/>
      </c>
      <c r="BF142" s="1" t="str">
        <f t="shared" si="46"/>
        <v/>
      </c>
      <c r="BG142" s="1" t="str">
        <f t="shared" si="46"/>
        <v/>
      </c>
      <c r="BH142" s="1" t="str">
        <f t="shared" si="46"/>
        <v/>
      </c>
      <c r="BI142" s="1" t="str">
        <f t="shared" si="46"/>
        <v/>
      </c>
      <c r="BJ142" s="1" t="str">
        <f t="shared" si="46"/>
        <v/>
      </c>
    </row>
    <row r="143" spans="1:62" x14ac:dyDescent="0.2">
      <c r="A143" s="50"/>
      <c r="B143" s="50" t="str">
        <f t="shared" si="34"/>
        <v/>
      </c>
      <c r="C143" s="48"/>
      <c r="D143" s="48"/>
      <c r="E143" s="48"/>
      <c r="F143" s="46"/>
      <c r="G143" s="49"/>
      <c r="H143" s="358"/>
      <c r="I143" s="69"/>
      <c r="J143" s="51"/>
      <c r="K143" s="50"/>
      <c r="L143" s="341" t="str">
        <f t="shared" si="35"/>
        <v/>
      </c>
      <c r="M143" s="46"/>
      <c r="N143" s="274"/>
      <c r="O143" s="48"/>
      <c r="P143" s="274"/>
      <c r="Q143" s="51"/>
      <c r="R143" s="51"/>
      <c r="S143" s="51"/>
      <c r="T143" s="274"/>
      <c r="U143" s="50" t="str">
        <f t="shared" si="36"/>
        <v/>
      </c>
      <c r="V143" s="51">
        <v>1</v>
      </c>
      <c r="W143" s="51" t="str">
        <f t="shared" si="37"/>
        <v/>
      </c>
      <c r="X143" s="51">
        <v>1</v>
      </c>
      <c r="Y143" s="51" t="str">
        <f t="shared" si="38"/>
        <v/>
      </c>
      <c r="Z143" s="1">
        <f t="shared" si="39"/>
        <v>0</v>
      </c>
      <c r="AA143" s="1">
        <f t="shared" si="40"/>
        <v>0</v>
      </c>
      <c r="AB143" s="382" t="str">
        <f t="shared" si="30"/>
        <v/>
      </c>
      <c r="AC143" s="382" t="str">
        <f t="shared" si="30"/>
        <v/>
      </c>
      <c r="AD143" s="1">
        <f t="shared" si="41"/>
        <v>0</v>
      </c>
      <c r="AJ143" s="1">
        <f t="shared" si="42"/>
        <v>0</v>
      </c>
      <c r="AK143" s="1">
        <f t="shared" si="43"/>
        <v>0</v>
      </c>
      <c r="AL143" s="1">
        <f t="shared" si="44"/>
        <v>0</v>
      </c>
      <c r="AQ143" s="1">
        <f t="shared" si="45"/>
        <v>0</v>
      </c>
      <c r="BA143" s="1" t="str">
        <f t="shared" si="46"/>
        <v/>
      </c>
      <c r="BB143" s="1" t="str">
        <f t="shared" si="46"/>
        <v/>
      </c>
      <c r="BC143" s="1" t="str">
        <f t="shared" si="46"/>
        <v/>
      </c>
      <c r="BD143" s="1" t="str">
        <f t="shared" si="46"/>
        <v/>
      </c>
      <c r="BE143" s="1" t="str">
        <f t="shared" si="46"/>
        <v/>
      </c>
      <c r="BF143" s="1" t="str">
        <f t="shared" si="46"/>
        <v/>
      </c>
      <c r="BG143" s="1" t="str">
        <f t="shared" si="46"/>
        <v/>
      </c>
      <c r="BH143" s="1" t="str">
        <f t="shared" si="46"/>
        <v/>
      </c>
      <c r="BI143" s="1" t="str">
        <f t="shared" si="46"/>
        <v/>
      </c>
      <c r="BJ143" s="1" t="str">
        <f t="shared" si="46"/>
        <v/>
      </c>
    </row>
    <row r="144" spans="1:62" x14ac:dyDescent="0.2">
      <c r="A144" s="50"/>
      <c r="B144" s="50" t="str">
        <f t="shared" si="34"/>
        <v/>
      </c>
      <c r="C144" s="48"/>
      <c r="D144" s="48"/>
      <c r="E144" s="48"/>
      <c r="F144" s="46"/>
      <c r="G144" s="49"/>
      <c r="H144" s="358"/>
      <c r="I144" s="69"/>
      <c r="J144" s="51"/>
      <c r="K144" s="50"/>
      <c r="L144" s="341" t="str">
        <f t="shared" si="35"/>
        <v/>
      </c>
      <c r="M144" s="46"/>
      <c r="N144" s="274"/>
      <c r="O144" s="48"/>
      <c r="P144" s="274"/>
      <c r="Q144" s="51"/>
      <c r="R144" s="51"/>
      <c r="S144" s="51"/>
      <c r="T144" s="274"/>
      <c r="U144" s="50" t="str">
        <f t="shared" si="36"/>
        <v/>
      </c>
      <c r="V144" s="51">
        <v>1</v>
      </c>
      <c r="W144" s="51" t="str">
        <f t="shared" si="37"/>
        <v/>
      </c>
      <c r="X144" s="51">
        <v>1</v>
      </c>
      <c r="Y144" s="51" t="str">
        <f t="shared" si="38"/>
        <v/>
      </c>
      <c r="Z144" s="1">
        <f t="shared" si="39"/>
        <v>0</v>
      </c>
      <c r="AA144" s="1">
        <f t="shared" si="40"/>
        <v>0</v>
      </c>
      <c r="AB144" s="382" t="str">
        <f t="shared" si="30"/>
        <v/>
      </c>
      <c r="AC144" s="382" t="str">
        <f t="shared" si="30"/>
        <v/>
      </c>
      <c r="AD144" s="1">
        <f t="shared" si="41"/>
        <v>0</v>
      </c>
      <c r="AJ144" s="1">
        <f t="shared" si="42"/>
        <v>0</v>
      </c>
      <c r="AK144" s="1">
        <f t="shared" si="43"/>
        <v>0</v>
      </c>
      <c r="AL144" s="1">
        <f t="shared" si="44"/>
        <v>0</v>
      </c>
      <c r="AQ144" s="1">
        <f t="shared" si="45"/>
        <v>0</v>
      </c>
      <c r="BA144" s="1" t="str">
        <f t="shared" si="46"/>
        <v/>
      </c>
      <c r="BB144" s="1" t="str">
        <f t="shared" si="46"/>
        <v/>
      </c>
      <c r="BC144" s="1" t="str">
        <f t="shared" si="46"/>
        <v/>
      </c>
      <c r="BD144" s="1" t="str">
        <f t="shared" si="46"/>
        <v/>
      </c>
      <c r="BE144" s="1" t="str">
        <f t="shared" si="46"/>
        <v/>
      </c>
      <c r="BF144" s="1" t="str">
        <f t="shared" si="46"/>
        <v/>
      </c>
      <c r="BG144" s="1" t="str">
        <f t="shared" si="46"/>
        <v/>
      </c>
      <c r="BH144" s="1" t="str">
        <f t="shared" si="46"/>
        <v/>
      </c>
      <c r="BI144" s="1" t="str">
        <f t="shared" si="46"/>
        <v/>
      </c>
      <c r="BJ144" s="1" t="str">
        <f t="shared" si="46"/>
        <v/>
      </c>
    </row>
    <row r="145" spans="1:62" x14ac:dyDescent="0.2">
      <c r="A145" s="50"/>
      <c r="B145" s="50" t="str">
        <f t="shared" si="34"/>
        <v/>
      </c>
      <c r="C145" s="48"/>
      <c r="D145" s="48"/>
      <c r="E145" s="48"/>
      <c r="F145" s="46"/>
      <c r="G145" s="49"/>
      <c r="H145" s="358"/>
      <c r="I145" s="69"/>
      <c r="J145" s="51"/>
      <c r="K145" s="50"/>
      <c r="L145" s="341" t="str">
        <f t="shared" si="35"/>
        <v/>
      </c>
      <c r="M145" s="46"/>
      <c r="N145" s="274"/>
      <c r="O145" s="48"/>
      <c r="P145" s="274"/>
      <c r="Q145" s="51"/>
      <c r="R145" s="51"/>
      <c r="S145" s="51"/>
      <c r="T145" s="274"/>
      <c r="U145" s="50" t="str">
        <f t="shared" si="36"/>
        <v/>
      </c>
      <c r="V145" s="51">
        <v>1</v>
      </c>
      <c r="W145" s="51" t="str">
        <f t="shared" si="37"/>
        <v/>
      </c>
      <c r="X145" s="51">
        <v>1</v>
      </c>
      <c r="Y145" s="51" t="str">
        <f t="shared" si="38"/>
        <v/>
      </c>
      <c r="Z145" s="1">
        <f t="shared" si="39"/>
        <v>0</v>
      </c>
      <c r="AA145" s="1">
        <f t="shared" si="40"/>
        <v>0</v>
      </c>
      <c r="AB145" s="382" t="str">
        <f t="shared" si="30"/>
        <v/>
      </c>
      <c r="AC145" s="382" t="str">
        <f t="shared" si="30"/>
        <v/>
      </c>
      <c r="AD145" s="1">
        <f t="shared" si="41"/>
        <v>0</v>
      </c>
      <c r="AJ145" s="1">
        <f t="shared" si="42"/>
        <v>0</v>
      </c>
      <c r="AK145" s="1">
        <f t="shared" si="43"/>
        <v>0</v>
      </c>
      <c r="AL145" s="1">
        <f t="shared" si="44"/>
        <v>0</v>
      </c>
      <c r="AQ145" s="1">
        <f t="shared" si="45"/>
        <v>0</v>
      </c>
      <c r="BA145" s="1" t="str">
        <f t="shared" si="46"/>
        <v/>
      </c>
      <c r="BB145" s="1" t="str">
        <f t="shared" si="46"/>
        <v/>
      </c>
      <c r="BC145" s="1" t="str">
        <f t="shared" si="46"/>
        <v/>
      </c>
      <c r="BD145" s="1" t="str">
        <f t="shared" si="46"/>
        <v/>
      </c>
      <c r="BE145" s="1" t="str">
        <f t="shared" si="46"/>
        <v/>
      </c>
      <c r="BF145" s="1" t="str">
        <f t="shared" si="46"/>
        <v/>
      </c>
      <c r="BG145" s="1" t="str">
        <f t="shared" si="46"/>
        <v/>
      </c>
      <c r="BH145" s="1" t="str">
        <f t="shared" si="46"/>
        <v/>
      </c>
      <c r="BI145" s="1" t="str">
        <f t="shared" si="46"/>
        <v/>
      </c>
      <c r="BJ145" s="1" t="str">
        <f t="shared" si="46"/>
        <v/>
      </c>
    </row>
    <row r="146" spans="1:62" x14ac:dyDescent="0.2">
      <c r="A146" s="50"/>
      <c r="B146" s="50" t="str">
        <f t="shared" si="34"/>
        <v/>
      </c>
      <c r="C146" s="48"/>
      <c r="D146" s="48"/>
      <c r="E146" s="48"/>
      <c r="F146" s="46"/>
      <c r="G146" s="49"/>
      <c r="H146" s="358"/>
      <c r="I146" s="69"/>
      <c r="J146" s="51"/>
      <c r="K146" s="50"/>
      <c r="L146" s="341" t="str">
        <f t="shared" si="35"/>
        <v/>
      </c>
      <c r="M146" s="46"/>
      <c r="N146" s="274"/>
      <c r="O146" s="48"/>
      <c r="P146" s="274"/>
      <c r="Q146" s="51"/>
      <c r="R146" s="51"/>
      <c r="S146" s="51"/>
      <c r="T146" s="274"/>
      <c r="U146" s="50" t="str">
        <f t="shared" si="36"/>
        <v/>
      </c>
      <c r="V146" s="51">
        <v>1</v>
      </c>
      <c r="W146" s="51" t="str">
        <f t="shared" si="37"/>
        <v/>
      </c>
      <c r="X146" s="51">
        <v>1</v>
      </c>
      <c r="Y146" s="51" t="str">
        <f t="shared" si="38"/>
        <v/>
      </c>
      <c r="Z146" s="1">
        <f t="shared" si="39"/>
        <v>0</v>
      </c>
      <c r="AA146" s="1">
        <f t="shared" si="40"/>
        <v>0</v>
      </c>
      <c r="AB146" s="382" t="str">
        <f t="shared" si="30"/>
        <v/>
      </c>
      <c r="AC146" s="382" t="str">
        <f t="shared" si="30"/>
        <v/>
      </c>
      <c r="AD146" s="1">
        <f t="shared" si="41"/>
        <v>0</v>
      </c>
      <c r="AJ146" s="1">
        <f t="shared" si="42"/>
        <v>0</v>
      </c>
      <c r="AK146" s="1">
        <f t="shared" si="43"/>
        <v>0</v>
      </c>
      <c r="AL146" s="1">
        <f t="shared" si="44"/>
        <v>0</v>
      </c>
      <c r="AQ146" s="1">
        <f t="shared" si="45"/>
        <v>0</v>
      </c>
      <c r="BA146" s="1" t="str">
        <f t="shared" si="46"/>
        <v/>
      </c>
      <c r="BB146" s="1" t="str">
        <f t="shared" si="46"/>
        <v/>
      </c>
      <c r="BC146" s="1" t="str">
        <f t="shared" si="46"/>
        <v/>
      </c>
      <c r="BD146" s="1" t="str">
        <f t="shared" si="46"/>
        <v/>
      </c>
      <c r="BE146" s="1" t="str">
        <f t="shared" si="46"/>
        <v/>
      </c>
      <c r="BF146" s="1" t="str">
        <f t="shared" si="46"/>
        <v/>
      </c>
      <c r="BG146" s="1" t="str">
        <f t="shared" si="46"/>
        <v/>
      </c>
      <c r="BH146" s="1" t="str">
        <f t="shared" si="46"/>
        <v/>
      </c>
      <c r="BI146" s="1" t="str">
        <f t="shared" si="46"/>
        <v/>
      </c>
      <c r="BJ146" s="1" t="str">
        <f t="shared" si="46"/>
        <v/>
      </c>
    </row>
    <row r="147" spans="1:62" x14ac:dyDescent="0.2">
      <c r="A147" s="50"/>
      <c r="B147" s="50" t="str">
        <f t="shared" si="34"/>
        <v/>
      </c>
      <c r="C147" s="48"/>
      <c r="D147" s="48"/>
      <c r="E147" s="48"/>
      <c r="F147" s="46"/>
      <c r="G147" s="49"/>
      <c r="H147" s="358"/>
      <c r="I147" s="69"/>
      <c r="J147" s="51"/>
      <c r="K147" s="50"/>
      <c r="L147" s="341" t="str">
        <f t="shared" si="35"/>
        <v/>
      </c>
      <c r="M147" s="46"/>
      <c r="N147" s="274"/>
      <c r="O147" s="48"/>
      <c r="P147" s="274"/>
      <c r="Q147" s="51"/>
      <c r="R147" s="51"/>
      <c r="S147" s="51"/>
      <c r="T147" s="274"/>
      <c r="U147" s="50" t="str">
        <f t="shared" si="36"/>
        <v/>
      </c>
      <c r="V147" s="51">
        <v>1</v>
      </c>
      <c r="W147" s="51" t="str">
        <f t="shared" si="37"/>
        <v/>
      </c>
      <c r="X147" s="51">
        <v>1</v>
      </c>
      <c r="Y147" s="51" t="str">
        <f t="shared" si="38"/>
        <v/>
      </c>
      <c r="Z147" s="1">
        <f t="shared" si="39"/>
        <v>0</v>
      </c>
      <c r="AA147" s="1">
        <f t="shared" si="40"/>
        <v>0</v>
      </c>
      <c r="AB147" s="382" t="str">
        <f t="shared" si="30"/>
        <v/>
      </c>
      <c r="AC147" s="382" t="str">
        <f t="shared" si="30"/>
        <v/>
      </c>
      <c r="AD147" s="1">
        <f t="shared" si="41"/>
        <v>0</v>
      </c>
      <c r="AJ147" s="1">
        <f t="shared" si="42"/>
        <v>0</v>
      </c>
      <c r="AK147" s="1">
        <f t="shared" si="43"/>
        <v>0</v>
      </c>
      <c r="AL147" s="1">
        <f t="shared" si="44"/>
        <v>0</v>
      </c>
      <c r="AQ147" s="1">
        <f t="shared" si="45"/>
        <v>0</v>
      </c>
      <c r="BA147" s="1" t="str">
        <f t="shared" si="46"/>
        <v/>
      </c>
      <c r="BB147" s="1" t="str">
        <f t="shared" si="46"/>
        <v/>
      </c>
      <c r="BC147" s="1" t="str">
        <f t="shared" si="46"/>
        <v/>
      </c>
      <c r="BD147" s="1" t="str">
        <f t="shared" si="46"/>
        <v/>
      </c>
      <c r="BE147" s="1" t="str">
        <f t="shared" si="46"/>
        <v/>
      </c>
      <c r="BF147" s="1" t="str">
        <f t="shared" si="46"/>
        <v/>
      </c>
      <c r="BG147" s="1" t="str">
        <f t="shared" si="46"/>
        <v/>
      </c>
      <c r="BH147" s="1" t="str">
        <f t="shared" si="46"/>
        <v/>
      </c>
      <c r="BI147" s="1" t="str">
        <f t="shared" si="46"/>
        <v/>
      </c>
      <c r="BJ147" s="1" t="str">
        <f t="shared" si="46"/>
        <v/>
      </c>
    </row>
    <row r="148" spans="1:62" x14ac:dyDescent="0.2">
      <c r="A148" s="50"/>
      <c r="B148" s="50" t="str">
        <f t="shared" si="34"/>
        <v/>
      </c>
      <c r="C148" s="48"/>
      <c r="D148" s="48"/>
      <c r="E148" s="48"/>
      <c r="F148" s="46"/>
      <c r="G148" s="49"/>
      <c r="H148" s="358"/>
      <c r="I148" s="69"/>
      <c r="J148" s="51"/>
      <c r="K148" s="50"/>
      <c r="L148" s="341" t="str">
        <f t="shared" si="35"/>
        <v/>
      </c>
      <c r="M148" s="46"/>
      <c r="N148" s="274"/>
      <c r="O148" s="48"/>
      <c r="P148" s="274"/>
      <c r="Q148" s="51"/>
      <c r="R148" s="51"/>
      <c r="S148" s="51"/>
      <c r="T148" s="274"/>
      <c r="U148" s="50" t="str">
        <f t="shared" si="36"/>
        <v/>
      </c>
      <c r="V148" s="51">
        <v>1</v>
      </c>
      <c r="W148" s="51" t="str">
        <f t="shared" si="37"/>
        <v/>
      </c>
      <c r="X148" s="51">
        <v>1</v>
      </c>
      <c r="Y148" s="51" t="str">
        <f t="shared" si="38"/>
        <v/>
      </c>
      <c r="Z148" s="1">
        <f t="shared" si="39"/>
        <v>0</v>
      </c>
      <c r="AA148" s="1">
        <f t="shared" si="40"/>
        <v>0</v>
      </c>
      <c r="AB148" s="382" t="str">
        <f t="shared" si="30"/>
        <v/>
      </c>
      <c r="AC148" s="382" t="str">
        <f t="shared" si="30"/>
        <v/>
      </c>
      <c r="AD148" s="1">
        <f t="shared" si="41"/>
        <v>0</v>
      </c>
      <c r="AJ148" s="1">
        <f t="shared" si="42"/>
        <v>0</v>
      </c>
      <c r="AK148" s="1">
        <f t="shared" si="43"/>
        <v>0</v>
      </c>
      <c r="AL148" s="1">
        <f t="shared" si="44"/>
        <v>0</v>
      </c>
      <c r="AQ148" s="1">
        <f t="shared" si="45"/>
        <v>0</v>
      </c>
      <c r="BA148" s="1" t="str">
        <f t="shared" si="46"/>
        <v/>
      </c>
      <c r="BB148" s="1" t="str">
        <f t="shared" si="46"/>
        <v/>
      </c>
      <c r="BC148" s="1" t="str">
        <f t="shared" si="46"/>
        <v/>
      </c>
      <c r="BD148" s="1" t="str">
        <f t="shared" si="46"/>
        <v/>
      </c>
      <c r="BE148" s="1" t="str">
        <f t="shared" si="46"/>
        <v/>
      </c>
      <c r="BF148" s="1" t="str">
        <f t="shared" si="46"/>
        <v/>
      </c>
      <c r="BG148" s="1" t="str">
        <f t="shared" si="46"/>
        <v/>
      </c>
      <c r="BH148" s="1" t="str">
        <f t="shared" si="46"/>
        <v/>
      </c>
      <c r="BI148" s="1" t="str">
        <f t="shared" si="46"/>
        <v/>
      </c>
      <c r="BJ148" s="1" t="str">
        <f t="shared" si="46"/>
        <v/>
      </c>
    </row>
    <row r="149" spans="1:62" x14ac:dyDescent="0.2">
      <c r="A149" s="50"/>
      <c r="B149" s="50" t="str">
        <f t="shared" si="34"/>
        <v/>
      </c>
      <c r="C149" s="48"/>
      <c r="D149" s="48"/>
      <c r="E149" s="48"/>
      <c r="F149" s="46"/>
      <c r="G149" s="49"/>
      <c r="H149" s="358"/>
      <c r="I149" s="69"/>
      <c r="J149" s="51"/>
      <c r="K149" s="50"/>
      <c r="L149" s="341" t="str">
        <f t="shared" si="35"/>
        <v/>
      </c>
      <c r="M149" s="46"/>
      <c r="N149" s="274"/>
      <c r="O149" s="48"/>
      <c r="P149" s="274"/>
      <c r="Q149" s="51"/>
      <c r="R149" s="51"/>
      <c r="S149" s="51"/>
      <c r="T149" s="274"/>
      <c r="U149" s="50" t="str">
        <f t="shared" si="36"/>
        <v/>
      </c>
      <c r="V149" s="51">
        <v>1</v>
      </c>
      <c r="W149" s="51" t="str">
        <f t="shared" si="37"/>
        <v/>
      </c>
      <c r="X149" s="51">
        <v>1</v>
      </c>
      <c r="Y149" s="51" t="str">
        <f t="shared" si="38"/>
        <v/>
      </c>
      <c r="Z149" s="1">
        <f t="shared" si="39"/>
        <v>0</v>
      </c>
      <c r="AA149" s="1">
        <f t="shared" si="40"/>
        <v>0</v>
      </c>
      <c r="AB149" s="382" t="str">
        <f t="shared" si="30"/>
        <v/>
      </c>
      <c r="AC149" s="382" t="str">
        <f t="shared" si="30"/>
        <v/>
      </c>
      <c r="AD149" s="1">
        <f t="shared" si="41"/>
        <v>0</v>
      </c>
      <c r="AJ149" s="1">
        <f t="shared" si="42"/>
        <v>0</v>
      </c>
      <c r="AK149" s="1">
        <f t="shared" si="43"/>
        <v>0</v>
      </c>
      <c r="AL149" s="1">
        <f t="shared" si="44"/>
        <v>0</v>
      </c>
      <c r="AQ149" s="1">
        <f t="shared" si="45"/>
        <v>0</v>
      </c>
      <c r="BA149" s="1" t="str">
        <f t="shared" si="46"/>
        <v/>
      </c>
      <c r="BB149" s="1" t="str">
        <f t="shared" si="46"/>
        <v/>
      </c>
      <c r="BC149" s="1" t="str">
        <f t="shared" si="46"/>
        <v/>
      </c>
      <c r="BD149" s="1" t="str">
        <f t="shared" si="46"/>
        <v/>
      </c>
      <c r="BE149" s="1" t="str">
        <f t="shared" si="46"/>
        <v/>
      </c>
      <c r="BF149" s="1" t="str">
        <f t="shared" si="46"/>
        <v/>
      </c>
      <c r="BG149" s="1" t="str">
        <f t="shared" si="46"/>
        <v/>
      </c>
      <c r="BH149" s="1" t="str">
        <f t="shared" si="46"/>
        <v/>
      </c>
      <c r="BI149" s="1" t="str">
        <f t="shared" si="46"/>
        <v/>
      </c>
      <c r="BJ149" s="1" t="str">
        <f t="shared" si="46"/>
        <v/>
      </c>
    </row>
    <row r="150" spans="1:62" x14ac:dyDescent="0.2">
      <c r="A150" s="50"/>
      <c r="B150" s="50" t="str">
        <f t="shared" si="34"/>
        <v/>
      </c>
      <c r="C150" s="48"/>
      <c r="D150" s="48"/>
      <c r="E150" s="48"/>
      <c r="F150" s="46"/>
      <c r="G150" s="49"/>
      <c r="H150" s="358"/>
      <c r="I150" s="69"/>
      <c r="J150" s="51"/>
      <c r="K150" s="50"/>
      <c r="L150" s="341" t="str">
        <f t="shared" si="35"/>
        <v/>
      </c>
      <c r="M150" s="46"/>
      <c r="N150" s="274"/>
      <c r="O150" s="48"/>
      <c r="P150" s="274"/>
      <c r="Q150" s="51"/>
      <c r="R150" s="51"/>
      <c r="S150" s="51"/>
      <c r="T150" s="274"/>
      <c r="U150" s="50" t="str">
        <f t="shared" si="36"/>
        <v/>
      </c>
      <c r="V150" s="51">
        <v>1</v>
      </c>
      <c r="W150" s="51" t="str">
        <f t="shared" si="37"/>
        <v/>
      </c>
      <c r="X150" s="51">
        <v>1</v>
      </c>
      <c r="Y150" s="51" t="str">
        <f t="shared" si="38"/>
        <v/>
      </c>
      <c r="Z150" s="1">
        <f t="shared" si="39"/>
        <v>0</v>
      </c>
      <c r="AA150" s="1">
        <f t="shared" si="40"/>
        <v>0</v>
      </c>
      <c r="AB150" s="382" t="str">
        <f t="shared" si="30"/>
        <v/>
      </c>
      <c r="AC150" s="382" t="str">
        <f t="shared" si="30"/>
        <v/>
      </c>
      <c r="AD150" s="1">
        <f t="shared" si="41"/>
        <v>0</v>
      </c>
      <c r="AJ150" s="1">
        <f t="shared" si="42"/>
        <v>0</v>
      </c>
      <c r="AK150" s="1">
        <f t="shared" si="43"/>
        <v>0</v>
      </c>
      <c r="AL150" s="1">
        <f t="shared" si="44"/>
        <v>0</v>
      </c>
      <c r="AQ150" s="1">
        <f t="shared" si="45"/>
        <v>0</v>
      </c>
      <c r="BA150" s="1" t="str">
        <f t="shared" si="46"/>
        <v/>
      </c>
      <c r="BB150" s="1" t="str">
        <f t="shared" si="46"/>
        <v/>
      </c>
      <c r="BC150" s="1" t="str">
        <f t="shared" si="46"/>
        <v/>
      </c>
      <c r="BD150" s="1" t="str">
        <f t="shared" si="46"/>
        <v/>
      </c>
      <c r="BE150" s="1" t="str">
        <f t="shared" si="46"/>
        <v/>
      </c>
      <c r="BF150" s="1" t="str">
        <f t="shared" si="46"/>
        <v/>
      </c>
      <c r="BG150" s="1" t="str">
        <f t="shared" si="46"/>
        <v/>
      </c>
      <c r="BH150" s="1" t="str">
        <f t="shared" si="46"/>
        <v/>
      </c>
      <c r="BI150" s="1" t="str">
        <f t="shared" si="46"/>
        <v/>
      </c>
      <c r="BJ150" s="1" t="str">
        <f t="shared" si="46"/>
        <v/>
      </c>
    </row>
    <row r="151" spans="1:62" x14ac:dyDescent="0.2">
      <c r="A151" s="50"/>
      <c r="B151" s="50" t="str">
        <f t="shared" si="34"/>
        <v/>
      </c>
      <c r="C151" s="48"/>
      <c r="D151" s="48"/>
      <c r="E151" s="48"/>
      <c r="F151" s="46"/>
      <c r="G151" s="49"/>
      <c r="H151" s="358"/>
      <c r="I151" s="69"/>
      <c r="J151" s="51"/>
      <c r="K151" s="50"/>
      <c r="L151" s="341" t="str">
        <f t="shared" si="35"/>
        <v/>
      </c>
      <c r="M151" s="46"/>
      <c r="N151" s="274"/>
      <c r="O151" s="48"/>
      <c r="P151" s="274"/>
      <c r="Q151" s="51"/>
      <c r="R151" s="51"/>
      <c r="S151" s="51"/>
      <c r="T151" s="274"/>
      <c r="U151" s="50" t="str">
        <f t="shared" si="36"/>
        <v/>
      </c>
      <c r="V151" s="51">
        <v>1</v>
      </c>
      <c r="W151" s="51" t="str">
        <f t="shared" si="37"/>
        <v/>
      </c>
      <c r="X151" s="51">
        <v>1</v>
      </c>
      <c r="Y151" s="51" t="str">
        <f t="shared" si="38"/>
        <v/>
      </c>
      <c r="Z151" s="1">
        <f t="shared" si="39"/>
        <v>0</v>
      </c>
      <c r="AA151" s="1">
        <f t="shared" si="40"/>
        <v>0</v>
      </c>
      <c r="AB151" s="382" t="str">
        <f t="shared" si="30"/>
        <v/>
      </c>
      <c r="AC151" s="382" t="str">
        <f t="shared" si="30"/>
        <v/>
      </c>
      <c r="AD151" s="1">
        <f t="shared" si="41"/>
        <v>0</v>
      </c>
      <c r="AJ151" s="1">
        <f t="shared" si="42"/>
        <v>0</v>
      </c>
      <c r="AK151" s="1">
        <f t="shared" si="43"/>
        <v>0</v>
      </c>
      <c r="AL151" s="1">
        <f t="shared" si="44"/>
        <v>0</v>
      </c>
      <c r="AQ151" s="1">
        <f t="shared" si="45"/>
        <v>0</v>
      </c>
      <c r="BA151" s="1" t="str">
        <f t="shared" si="46"/>
        <v/>
      </c>
      <c r="BB151" s="1" t="str">
        <f t="shared" si="46"/>
        <v/>
      </c>
      <c r="BC151" s="1" t="str">
        <f t="shared" si="46"/>
        <v/>
      </c>
      <c r="BD151" s="1" t="str">
        <f t="shared" si="46"/>
        <v/>
      </c>
      <c r="BE151" s="1" t="str">
        <f t="shared" si="46"/>
        <v/>
      </c>
      <c r="BF151" s="1" t="str">
        <f t="shared" si="46"/>
        <v/>
      </c>
      <c r="BG151" s="1" t="str">
        <f t="shared" si="46"/>
        <v/>
      </c>
      <c r="BH151" s="1" t="str">
        <f t="shared" si="46"/>
        <v/>
      </c>
      <c r="BI151" s="1" t="str">
        <f t="shared" si="46"/>
        <v/>
      </c>
      <c r="BJ151" s="1" t="str">
        <f t="shared" si="46"/>
        <v/>
      </c>
    </row>
    <row r="152" spans="1:62" x14ac:dyDescent="0.2">
      <c r="A152" s="50"/>
      <c r="B152" s="50" t="str">
        <f t="shared" si="34"/>
        <v/>
      </c>
      <c r="C152" s="48"/>
      <c r="D152" s="48"/>
      <c r="E152" s="48"/>
      <c r="F152" s="46"/>
      <c r="G152" s="49"/>
      <c r="H152" s="358"/>
      <c r="I152" s="69"/>
      <c r="J152" s="51"/>
      <c r="K152" s="50"/>
      <c r="L152" s="341" t="str">
        <f t="shared" si="35"/>
        <v/>
      </c>
      <c r="M152" s="46"/>
      <c r="N152" s="274"/>
      <c r="O152" s="48"/>
      <c r="P152" s="274"/>
      <c r="Q152" s="51"/>
      <c r="R152" s="51"/>
      <c r="S152" s="51"/>
      <c r="T152" s="274"/>
      <c r="U152" s="50" t="str">
        <f t="shared" si="36"/>
        <v/>
      </c>
      <c r="V152" s="51">
        <v>1</v>
      </c>
      <c r="W152" s="51" t="str">
        <f t="shared" si="37"/>
        <v/>
      </c>
      <c r="X152" s="51">
        <v>1</v>
      </c>
      <c r="Y152" s="51" t="str">
        <f t="shared" si="38"/>
        <v/>
      </c>
      <c r="Z152" s="1">
        <f t="shared" si="39"/>
        <v>0</v>
      </c>
      <c r="AA152" s="1">
        <f t="shared" si="40"/>
        <v>0</v>
      </c>
      <c r="AB152" s="382" t="str">
        <f t="shared" si="30"/>
        <v/>
      </c>
      <c r="AC152" s="382" t="str">
        <f t="shared" si="30"/>
        <v/>
      </c>
      <c r="AD152" s="1">
        <f t="shared" si="41"/>
        <v>0</v>
      </c>
      <c r="AJ152" s="1">
        <f t="shared" si="42"/>
        <v>0</v>
      </c>
      <c r="AK152" s="1">
        <f t="shared" si="43"/>
        <v>0</v>
      </c>
      <c r="AL152" s="1">
        <f t="shared" si="44"/>
        <v>0</v>
      </c>
      <c r="AQ152" s="1">
        <f t="shared" si="45"/>
        <v>0</v>
      </c>
      <c r="BA152" s="1" t="str">
        <f t="shared" si="46"/>
        <v/>
      </c>
      <c r="BB152" s="1" t="str">
        <f t="shared" si="46"/>
        <v/>
      </c>
      <c r="BC152" s="1" t="str">
        <f t="shared" si="46"/>
        <v/>
      </c>
      <c r="BD152" s="1" t="str">
        <f t="shared" si="46"/>
        <v/>
      </c>
      <c r="BE152" s="1" t="str">
        <f t="shared" si="46"/>
        <v/>
      </c>
      <c r="BF152" s="1" t="str">
        <f t="shared" si="46"/>
        <v/>
      </c>
      <c r="BG152" s="1" t="str">
        <f t="shared" si="46"/>
        <v/>
      </c>
      <c r="BH152" s="1" t="str">
        <f t="shared" si="46"/>
        <v/>
      </c>
      <c r="BI152" s="1" t="str">
        <f t="shared" si="46"/>
        <v/>
      </c>
      <c r="BJ152" s="1" t="str">
        <f t="shared" si="46"/>
        <v/>
      </c>
    </row>
    <row r="153" spans="1:62" x14ac:dyDescent="0.2">
      <c r="A153" s="50"/>
      <c r="B153" s="50" t="str">
        <f t="shared" si="34"/>
        <v/>
      </c>
      <c r="C153" s="48"/>
      <c r="D153" s="48"/>
      <c r="E153" s="48"/>
      <c r="F153" s="46"/>
      <c r="G153" s="49"/>
      <c r="H153" s="358"/>
      <c r="I153" s="69"/>
      <c r="J153" s="51"/>
      <c r="K153" s="50"/>
      <c r="L153" s="341" t="str">
        <f t="shared" si="35"/>
        <v/>
      </c>
      <c r="M153" s="46"/>
      <c r="N153" s="274"/>
      <c r="O153" s="48"/>
      <c r="P153" s="274"/>
      <c r="Q153" s="51"/>
      <c r="R153" s="51"/>
      <c r="S153" s="51"/>
      <c r="T153" s="274"/>
      <c r="U153" s="50" t="str">
        <f t="shared" si="36"/>
        <v/>
      </c>
      <c r="V153" s="51">
        <v>1</v>
      </c>
      <c r="W153" s="51" t="str">
        <f t="shared" si="37"/>
        <v/>
      </c>
      <c r="X153" s="51">
        <v>1</v>
      </c>
      <c r="Y153" s="51" t="str">
        <f t="shared" si="38"/>
        <v/>
      </c>
      <c r="Z153" s="1">
        <f t="shared" si="39"/>
        <v>0</v>
      </c>
      <c r="AA153" s="1">
        <f t="shared" si="40"/>
        <v>0</v>
      </c>
      <c r="AB153" s="382" t="str">
        <f t="shared" si="30"/>
        <v/>
      </c>
      <c r="AC153" s="382" t="str">
        <f t="shared" si="30"/>
        <v/>
      </c>
      <c r="AD153" s="1">
        <f t="shared" si="41"/>
        <v>0</v>
      </c>
      <c r="AJ153" s="1">
        <f t="shared" si="42"/>
        <v>0</v>
      </c>
      <c r="AK153" s="1">
        <f t="shared" si="43"/>
        <v>0</v>
      </c>
      <c r="AL153" s="1">
        <f t="shared" si="44"/>
        <v>0</v>
      </c>
      <c r="AQ153" s="1">
        <f t="shared" si="45"/>
        <v>0</v>
      </c>
      <c r="BA153" s="1" t="str">
        <f t="shared" si="46"/>
        <v/>
      </c>
      <c r="BB153" s="1" t="str">
        <f t="shared" si="46"/>
        <v/>
      </c>
      <c r="BC153" s="1" t="str">
        <f t="shared" si="46"/>
        <v/>
      </c>
      <c r="BD153" s="1" t="str">
        <f t="shared" si="46"/>
        <v/>
      </c>
      <c r="BE153" s="1" t="str">
        <f t="shared" si="46"/>
        <v/>
      </c>
      <c r="BF153" s="1" t="str">
        <f t="shared" si="46"/>
        <v/>
      </c>
      <c r="BG153" s="1" t="str">
        <f t="shared" si="46"/>
        <v/>
      </c>
      <c r="BH153" s="1" t="str">
        <f t="shared" si="46"/>
        <v/>
      </c>
      <c r="BI153" s="1" t="str">
        <f t="shared" si="46"/>
        <v/>
      </c>
      <c r="BJ153" s="1" t="str">
        <f t="shared" si="46"/>
        <v/>
      </c>
    </row>
    <row r="154" spans="1:62" x14ac:dyDescent="0.2">
      <c r="A154" s="50"/>
      <c r="B154" s="50" t="str">
        <f t="shared" si="34"/>
        <v/>
      </c>
      <c r="C154" s="48"/>
      <c r="D154" s="48"/>
      <c r="E154" s="48"/>
      <c r="F154" s="46"/>
      <c r="G154" s="49"/>
      <c r="H154" s="358"/>
      <c r="I154" s="69"/>
      <c r="J154" s="51"/>
      <c r="K154" s="50"/>
      <c r="L154" s="341" t="str">
        <f t="shared" si="35"/>
        <v/>
      </c>
      <c r="M154" s="46"/>
      <c r="N154" s="274"/>
      <c r="O154" s="48"/>
      <c r="P154" s="274"/>
      <c r="Q154" s="51"/>
      <c r="R154" s="51"/>
      <c r="S154" s="51"/>
      <c r="T154" s="274"/>
      <c r="U154" s="50" t="str">
        <f t="shared" si="36"/>
        <v/>
      </c>
      <c r="V154" s="51">
        <v>1</v>
      </c>
      <c r="W154" s="51" t="str">
        <f t="shared" si="37"/>
        <v/>
      </c>
      <c r="X154" s="51">
        <v>1</v>
      </c>
      <c r="Y154" s="51" t="str">
        <f t="shared" si="38"/>
        <v/>
      </c>
      <c r="Z154" s="1">
        <f t="shared" si="39"/>
        <v>0</v>
      </c>
      <c r="AA154" s="1">
        <f t="shared" si="40"/>
        <v>0</v>
      </c>
      <c r="AB154" s="382" t="str">
        <f t="shared" si="30"/>
        <v/>
      </c>
      <c r="AC154" s="382" t="str">
        <f t="shared" si="30"/>
        <v/>
      </c>
      <c r="AD154" s="1">
        <f t="shared" si="41"/>
        <v>0</v>
      </c>
      <c r="AJ154" s="1">
        <f t="shared" si="42"/>
        <v>0</v>
      </c>
      <c r="AK154" s="1">
        <f t="shared" si="43"/>
        <v>0</v>
      </c>
      <c r="AL154" s="1">
        <f t="shared" si="44"/>
        <v>0</v>
      </c>
      <c r="AQ154" s="1">
        <f t="shared" si="45"/>
        <v>0</v>
      </c>
      <c r="BA154" s="1" t="str">
        <f t="shared" si="46"/>
        <v/>
      </c>
      <c r="BB154" s="1" t="str">
        <f t="shared" si="46"/>
        <v/>
      </c>
      <c r="BC154" s="1" t="str">
        <f t="shared" si="46"/>
        <v/>
      </c>
      <c r="BD154" s="1" t="str">
        <f t="shared" si="46"/>
        <v/>
      </c>
      <c r="BE154" s="1" t="str">
        <f t="shared" si="46"/>
        <v/>
      </c>
      <c r="BF154" s="1" t="str">
        <f t="shared" si="46"/>
        <v/>
      </c>
      <c r="BG154" s="1" t="str">
        <f t="shared" si="46"/>
        <v/>
      </c>
      <c r="BH154" s="1" t="str">
        <f t="shared" si="46"/>
        <v/>
      </c>
      <c r="BI154" s="1" t="str">
        <f t="shared" si="46"/>
        <v/>
      </c>
      <c r="BJ154" s="1" t="str">
        <f t="shared" si="46"/>
        <v/>
      </c>
    </row>
    <row r="155" spans="1:62" x14ac:dyDescent="0.2">
      <c r="A155" s="50"/>
      <c r="B155" s="50" t="str">
        <f t="shared" si="34"/>
        <v/>
      </c>
      <c r="C155" s="48"/>
      <c r="D155" s="48"/>
      <c r="E155" s="48"/>
      <c r="F155" s="46"/>
      <c r="G155" s="49"/>
      <c r="H155" s="358"/>
      <c r="I155" s="69"/>
      <c r="J155" s="51"/>
      <c r="K155" s="50"/>
      <c r="L155" s="341" t="str">
        <f t="shared" si="35"/>
        <v/>
      </c>
      <c r="M155" s="46"/>
      <c r="N155" s="274"/>
      <c r="O155" s="48"/>
      <c r="P155" s="274"/>
      <c r="Q155" s="51"/>
      <c r="R155" s="51"/>
      <c r="S155" s="51"/>
      <c r="T155" s="274"/>
      <c r="U155" s="50" t="str">
        <f t="shared" si="36"/>
        <v/>
      </c>
      <c r="V155" s="51">
        <v>1</v>
      </c>
      <c r="W155" s="51" t="str">
        <f t="shared" si="37"/>
        <v/>
      </c>
      <c r="X155" s="51">
        <v>1</v>
      </c>
      <c r="Y155" s="51" t="str">
        <f t="shared" si="38"/>
        <v/>
      </c>
      <c r="Z155" s="1">
        <f t="shared" si="39"/>
        <v>0</v>
      </c>
      <c r="AA155" s="1">
        <f t="shared" si="40"/>
        <v>0</v>
      </c>
      <c r="AB155" s="382" t="str">
        <f t="shared" si="30"/>
        <v/>
      </c>
      <c r="AC155" s="382" t="str">
        <f t="shared" si="30"/>
        <v/>
      </c>
      <c r="AD155" s="1">
        <f t="shared" si="41"/>
        <v>0</v>
      </c>
      <c r="AJ155" s="1">
        <f t="shared" si="42"/>
        <v>0</v>
      </c>
      <c r="AK155" s="1">
        <f t="shared" si="43"/>
        <v>0</v>
      </c>
      <c r="AL155" s="1">
        <f t="shared" si="44"/>
        <v>0</v>
      </c>
      <c r="AQ155" s="1">
        <f t="shared" si="45"/>
        <v>0</v>
      </c>
      <c r="BA155" s="1" t="str">
        <f t="shared" si="46"/>
        <v/>
      </c>
      <c r="BB155" s="1" t="str">
        <f t="shared" si="46"/>
        <v/>
      </c>
      <c r="BC155" s="1" t="str">
        <f t="shared" si="46"/>
        <v/>
      </c>
      <c r="BD155" s="1" t="str">
        <f t="shared" si="46"/>
        <v/>
      </c>
      <c r="BE155" s="1" t="str">
        <f t="shared" si="46"/>
        <v/>
      </c>
      <c r="BF155" s="1" t="str">
        <f t="shared" si="46"/>
        <v/>
      </c>
      <c r="BG155" s="1" t="str">
        <f t="shared" si="46"/>
        <v/>
      </c>
      <c r="BH155" s="1" t="str">
        <f t="shared" si="46"/>
        <v/>
      </c>
      <c r="BI155" s="1" t="str">
        <f t="shared" si="46"/>
        <v/>
      </c>
      <c r="BJ155" s="1" t="str">
        <f t="shared" si="46"/>
        <v/>
      </c>
    </row>
    <row r="156" spans="1:62" x14ac:dyDescent="0.2">
      <c r="A156" s="50"/>
      <c r="B156" s="50" t="str">
        <f t="shared" si="34"/>
        <v/>
      </c>
      <c r="C156" s="48"/>
      <c r="D156" s="48"/>
      <c r="E156" s="48"/>
      <c r="F156" s="46"/>
      <c r="G156" s="49"/>
      <c r="H156" s="358"/>
      <c r="I156" s="69"/>
      <c r="J156" s="51"/>
      <c r="K156" s="50"/>
      <c r="L156" s="341" t="str">
        <f t="shared" si="35"/>
        <v/>
      </c>
      <c r="M156" s="46"/>
      <c r="N156" s="274"/>
      <c r="O156" s="48"/>
      <c r="P156" s="274"/>
      <c r="Q156" s="51"/>
      <c r="R156" s="51"/>
      <c r="S156" s="51"/>
      <c r="T156" s="274"/>
      <c r="U156" s="50" t="str">
        <f t="shared" si="36"/>
        <v/>
      </c>
      <c r="V156" s="51">
        <v>1</v>
      </c>
      <c r="W156" s="51" t="str">
        <f t="shared" si="37"/>
        <v/>
      </c>
      <c r="X156" s="51">
        <v>1</v>
      </c>
      <c r="Y156" s="51" t="str">
        <f t="shared" si="38"/>
        <v/>
      </c>
      <c r="Z156" s="1">
        <f t="shared" si="39"/>
        <v>0</v>
      </c>
      <c r="AA156" s="1">
        <f t="shared" si="40"/>
        <v>0</v>
      </c>
      <c r="AB156" s="382" t="str">
        <f t="shared" si="30"/>
        <v/>
      </c>
      <c r="AC156" s="382" t="str">
        <f t="shared" si="30"/>
        <v/>
      </c>
      <c r="AD156" s="1">
        <f t="shared" si="41"/>
        <v>0</v>
      </c>
      <c r="AJ156" s="1">
        <f t="shared" si="42"/>
        <v>0</v>
      </c>
      <c r="AK156" s="1">
        <f t="shared" si="43"/>
        <v>0</v>
      </c>
      <c r="AL156" s="1">
        <f t="shared" si="44"/>
        <v>0</v>
      </c>
      <c r="AQ156" s="1">
        <f t="shared" si="45"/>
        <v>0</v>
      </c>
      <c r="BA156" s="1" t="str">
        <f t="shared" si="46"/>
        <v/>
      </c>
      <c r="BB156" s="1" t="str">
        <f t="shared" si="46"/>
        <v/>
      </c>
      <c r="BC156" s="1" t="str">
        <f t="shared" si="46"/>
        <v/>
      </c>
      <c r="BD156" s="1" t="str">
        <f t="shared" si="46"/>
        <v/>
      </c>
      <c r="BE156" s="1" t="str">
        <f t="shared" si="46"/>
        <v/>
      </c>
      <c r="BF156" s="1" t="str">
        <f t="shared" si="46"/>
        <v/>
      </c>
      <c r="BG156" s="1" t="str">
        <f t="shared" si="46"/>
        <v/>
      </c>
      <c r="BH156" s="1" t="str">
        <f t="shared" si="46"/>
        <v/>
      </c>
      <c r="BI156" s="1" t="str">
        <f t="shared" si="46"/>
        <v/>
      </c>
      <c r="BJ156" s="1" t="str">
        <f t="shared" si="46"/>
        <v/>
      </c>
    </row>
    <row r="157" spans="1:62" x14ac:dyDescent="0.2">
      <c r="A157" s="50"/>
      <c r="B157" s="50" t="str">
        <f t="shared" si="34"/>
        <v/>
      </c>
      <c r="C157" s="48"/>
      <c r="D157" s="48"/>
      <c r="E157" s="48"/>
      <c r="F157" s="46"/>
      <c r="G157" s="49"/>
      <c r="H157" s="358"/>
      <c r="I157" s="69"/>
      <c r="J157" s="51"/>
      <c r="K157" s="50"/>
      <c r="L157" s="341" t="str">
        <f t="shared" si="35"/>
        <v/>
      </c>
      <c r="M157" s="46"/>
      <c r="N157" s="274"/>
      <c r="O157" s="48"/>
      <c r="P157" s="274"/>
      <c r="Q157" s="51"/>
      <c r="R157" s="51"/>
      <c r="S157" s="51"/>
      <c r="T157" s="274"/>
      <c r="U157" s="50" t="str">
        <f t="shared" si="36"/>
        <v/>
      </c>
      <c r="V157" s="51">
        <v>1</v>
      </c>
      <c r="W157" s="51" t="str">
        <f t="shared" si="37"/>
        <v/>
      </c>
      <c r="X157" s="51">
        <v>1</v>
      </c>
      <c r="Y157" s="51" t="str">
        <f t="shared" si="38"/>
        <v/>
      </c>
      <c r="Z157" s="1">
        <f t="shared" si="39"/>
        <v>0</v>
      </c>
      <c r="AA157" s="1">
        <f t="shared" si="40"/>
        <v>0</v>
      </c>
      <c r="AB157" s="382" t="str">
        <f t="shared" si="30"/>
        <v/>
      </c>
      <c r="AC157" s="382" t="str">
        <f t="shared" si="30"/>
        <v/>
      </c>
      <c r="AD157" s="1">
        <f t="shared" si="41"/>
        <v>0</v>
      </c>
      <c r="AJ157" s="1">
        <f t="shared" si="42"/>
        <v>0</v>
      </c>
      <c r="AK157" s="1">
        <f t="shared" si="43"/>
        <v>0</v>
      </c>
      <c r="AL157" s="1">
        <f t="shared" si="44"/>
        <v>0</v>
      </c>
      <c r="AQ157" s="1">
        <f t="shared" si="45"/>
        <v>0</v>
      </c>
      <c r="BA157" s="1" t="str">
        <f t="shared" si="46"/>
        <v/>
      </c>
      <c r="BB157" s="1" t="str">
        <f t="shared" si="46"/>
        <v/>
      </c>
      <c r="BC157" s="1" t="str">
        <f t="shared" si="46"/>
        <v/>
      </c>
      <c r="BD157" s="1" t="str">
        <f t="shared" si="46"/>
        <v/>
      </c>
      <c r="BE157" s="1" t="str">
        <f t="shared" si="46"/>
        <v/>
      </c>
      <c r="BF157" s="1" t="str">
        <f t="shared" si="46"/>
        <v/>
      </c>
      <c r="BG157" s="1" t="str">
        <f t="shared" si="46"/>
        <v/>
      </c>
      <c r="BH157" s="1" t="str">
        <f t="shared" si="46"/>
        <v/>
      </c>
      <c r="BI157" s="1" t="str">
        <f t="shared" si="46"/>
        <v/>
      </c>
      <c r="BJ157" s="1" t="str">
        <f t="shared" si="46"/>
        <v/>
      </c>
    </row>
    <row r="158" spans="1:62" x14ac:dyDescent="0.2">
      <c r="A158" s="50"/>
      <c r="B158" s="50" t="str">
        <f t="shared" si="34"/>
        <v/>
      </c>
      <c r="C158" s="48"/>
      <c r="D158" s="48"/>
      <c r="E158" s="48"/>
      <c r="F158" s="46"/>
      <c r="G158" s="49"/>
      <c r="H158" s="358"/>
      <c r="I158" s="69"/>
      <c r="J158" s="51"/>
      <c r="K158" s="50"/>
      <c r="L158" s="341" t="str">
        <f t="shared" si="35"/>
        <v/>
      </c>
      <c r="M158" s="46"/>
      <c r="N158" s="274"/>
      <c r="O158" s="48"/>
      <c r="P158" s="274"/>
      <c r="Q158" s="51"/>
      <c r="R158" s="51"/>
      <c r="S158" s="51"/>
      <c r="T158" s="274"/>
      <c r="U158" s="50" t="str">
        <f t="shared" si="36"/>
        <v/>
      </c>
      <c r="V158" s="51">
        <v>1</v>
      </c>
      <c r="W158" s="51" t="str">
        <f t="shared" si="37"/>
        <v/>
      </c>
      <c r="X158" s="51">
        <v>1</v>
      </c>
      <c r="Y158" s="51" t="str">
        <f t="shared" si="38"/>
        <v/>
      </c>
      <c r="Z158" s="1">
        <f t="shared" si="39"/>
        <v>0</v>
      </c>
      <c r="AA158" s="1">
        <f t="shared" si="40"/>
        <v>0</v>
      </c>
      <c r="AB158" s="382" t="str">
        <f t="shared" si="30"/>
        <v/>
      </c>
      <c r="AC158" s="382" t="str">
        <f t="shared" si="30"/>
        <v/>
      </c>
      <c r="AD158" s="1">
        <f t="shared" si="41"/>
        <v>0</v>
      </c>
      <c r="AJ158" s="1">
        <f t="shared" si="42"/>
        <v>0</v>
      </c>
      <c r="AK158" s="1">
        <f t="shared" si="43"/>
        <v>0</v>
      </c>
      <c r="AL158" s="1">
        <f t="shared" si="44"/>
        <v>0</v>
      </c>
      <c r="AQ158" s="1">
        <f t="shared" si="45"/>
        <v>0</v>
      </c>
      <c r="BA158" s="1" t="str">
        <f t="shared" si="46"/>
        <v/>
      </c>
      <c r="BB158" s="1" t="str">
        <f t="shared" si="46"/>
        <v/>
      </c>
      <c r="BC158" s="1" t="str">
        <f t="shared" si="46"/>
        <v/>
      </c>
      <c r="BD158" s="1" t="str">
        <f t="shared" si="46"/>
        <v/>
      </c>
      <c r="BE158" s="1" t="str">
        <f t="shared" si="46"/>
        <v/>
      </c>
      <c r="BF158" s="1" t="str">
        <f t="shared" si="46"/>
        <v/>
      </c>
      <c r="BG158" s="1" t="str">
        <f t="shared" si="46"/>
        <v/>
      </c>
      <c r="BH158" s="1" t="str">
        <f t="shared" si="46"/>
        <v/>
      </c>
      <c r="BI158" s="1" t="str">
        <f t="shared" si="46"/>
        <v/>
      </c>
      <c r="BJ158" s="1" t="str">
        <f t="shared" si="46"/>
        <v/>
      </c>
    </row>
    <row r="159" spans="1:62" x14ac:dyDescent="0.2">
      <c r="A159" s="50"/>
      <c r="B159" s="50" t="str">
        <f t="shared" si="34"/>
        <v/>
      </c>
      <c r="C159" s="48"/>
      <c r="D159" s="48"/>
      <c r="E159" s="48"/>
      <c r="F159" s="46"/>
      <c r="G159" s="49"/>
      <c r="H159" s="358"/>
      <c r="I159" s="69"/>
      <c r="J159" s="51"/>
      <c r="K159" s="50"/>
      <c r="L159" s="341" t="str">
        <f t="shared" si="35"/>
        <v/>
      </c>
      <c r="M159" s="46"/>
      <c r="N159" s="274"/>
      <c r="O159" s="48"/>
      <c r="P159" s="274"/>
      <c r="Q159" s="51"/>
      <c r="R159" s="51"/>
      <c r="S159" s="51"/>
      <c r="T159" s="274"/>
      <c r="U159" s="50" t="str">
        <f t="shared" si="36"/>
        <v/>
      </c>
      <c r="V159" s="51">
        <v>1</v>
      </c>
      <c r="W159" s="51" t="str">
        <f t="shared" si="37"/>
        <v/>
      </c>
      <c r="X159" s="51">
        <v>1</v>
      </c>
      <c r="Y159" s="51" t="str">
        <f t="shared" si="38"/>
        <v/>
      </c>
      <c r="Z159" s="1">
        <f t="shared" si="39"/>
        <v>0</v>
      </c>
      <c r="AA159" s="1">
        <f t="shared" si="40"/>
        <v>0</v>
      </c>
      <c r="AB159" s="382" t="str">
        <f t="shared" si="30"/>
        <v/>
      </c>
      <c r="AC159" s="382" t="str">
        <f t="shared" si="30"/>
        <v/>
      </c>
      <c r="AD159" s="1">
        <f t="shared" si="41"/>
        <v>0</v>
      </c>
      <c r="AJ159" s="1">
        <f t="shared" si="42"/>
        <v>0</v>
      </c>
      <c r="AK159" s="1">
        <f t="shared" si="43"/>
        <v>0</v>
      </c>
      <c r="AL159" s="1">
        <f t="shared" si="44"/>
        <v>0</v>
      </c>
      <c r="AQ159" s="1">
        <f t="shared" si="45"/>
        <v>0</v>
      </c>
      <c r="BA159" s="1" t="str">
        <f t="shared" si="46"/>
        <v/>
      </c>
      <c r="BB159" s="1" t="str">
        <f t="shared" si="46"/>
        <v/>
      </c>
      <c r="BC159" s="1" t="str">
        <f t="shared" si="46"/>
        <v/>
      </c>
      <c r="BD159" s="1" t="str">
        <f t="shared" si="46"/>
        <v/>
      </c>
      <c r="BE159" s="1" t="str">
        <f t="shared" si="46"/>
        <v/>
      </c>
      <c r="BF159" s="1" t="str">
        <f t="shared" si="46"/>
        <v/>
      </c>
      <c r="BG159" s="1" t="str">
        <f t="shared" si="46"/>
        <v/>
      </c>
      <c r="BH159" s="1" t="str">
        <f t="shared" si="46"/>
        <v/>
      </c>
      <c r="BI159" s="1" t="str">
        <f t="shared" si="46"/>
        <v/>
      </c>
      <c r="BJ159" s="1" t="str">
        <f t="shared" si="46"/>
        <v/>
      </c>
    </row>
    <row r="160" spans="1:62" x14ac:dyDescent="0.2">
      <c r="A160" s="50"/>
      <c r="B160" s="50" t="str">
        <f t="shared" si="34"/>
        <v/>
      </c>
      <c r="C160" s="48"/>
      <c r="D160" s="48"/>
      <c r="E160" s="48"/>
      <c r="F160" s="46"/>
      <c r="G160" s="49"/>
      <c r="H160" s="358"/>
      <c r="I160" s="69"/>
      <c r="J160" s="51"/>
      <c r="K160" s="50"/>
      <c r="L160" s="341" t="str">
        <f t="shared" si="35"/>
        <v/>
      </c>
      <c r="M160" s="46"/>
      <c r="N160" s="274"/>
      <c r="O160" s="48"/>
      <c r="P160" s="274"/>
      <c r="Q160" s="51"/>
      <c r="R160" s="51"/>
      <c r="S160" s="51"/>
      <c r="T160" s="274"/>
      <c r="U160" s="50" t="str">
        <f t="shared" si="36"/>
        <v/>
      </c>
      <c r="V160" s="51">
        <v>1</v>
      </c>
      <c r="W160" s="51" t="str">
        <f t="shared" si="37"/>
        <v/>
      </c>
      <c r="X160" s="51">
        <v>1</v>
      </c>
      <c r="Y160" s="51" t="str">
        <f t="shared" si="38"/>
        <v/>
      </c>
      <c r="Z160" s="1">
        <f t="shared" si="39"/>
        <v>0</v>
      </c>
      <c r="AA160" s="1">
        <f t="shared" si="40"/>
        <v>0</v>
      </c>
      <c r="AB160" s="382" t="str">
        <f t="shared" si="30"/>
        <v/>
      </c>
      <c r="AC160" s="382" t="str">
        <f t="shared" si="30"/>
        <v/>
      </c>
      <c r="AD160" s="1">
        <f t="shared" si="41"/>
        <v>0</v>
      </c>
      <c r="AJ160" s="1">
        <f t="shared" si="42"/>
        <v>0</v>
      </c>
      <c r="AK160" s="1">
        <f t="shared" si="43"/>
        <v>0</v>
      </c>
      <c r="AL160" s="1">
        <f t="shared" si="44"/>
        <v>0</v>
      </c>
      <c r="AQ160" s="1">
        <f t="shared" si="45"/>
        <v>0</v>
      </c>
      <c r="BA160" s="1" t="str">
        <f t="shared" si="46"/>
        <v/>
      </c>
      <c r="BB160" s="1" t="str">
        <f t="shared" si="46"/>
        <v/>
      </c>
      <c r="BC160" s="1" t="str">
        <f t="shared" si="46"/>
        <v/>
      </c>
      <c r="BD160" s="1" t="str">
        <f t="shared" si="46"/>
        <v/>
      </c>
      <c r="BE160" s="1" t="str">
        <f t="shared" si="46"/>
        <v/>
      </c>
      <c r="BF160" s="1" t="str">
        <f t="shared" si="46"/>
        <v/>
      </c>
      <c r="BG160" s="1" t="str">
        <f t="shared" si="46"/>
        <v/>
      </c>
      <c r="BH160" s="1" t="str">
        <f t="shared" si="46"/>
        <v/>
      </c>
      <c r="BI160" s="1" t="str">
        <f t="shared" si="46"/>
        <v/>
      </c>
      <c r="BJ160" s="1" t="str">
        <f t="shared" si="46"/>
        <v/>
      </c>
    </row>
    <row r="161" spans="1:62" x14ac:dyDescent="0.2">
      <c r="A161" s="50"/>
      <c r="B161" s="50" t="str">
        <f t="shared" si="34"/>
        <v/>
      </c>
      <c r="C161" s="48"/>
      <c r="D161" s="48"/>
      <c r="E161" s="48"/>
      <c r="F161" s="46"/>
      <c r="G161" s="49"/>
      <c r="H161" s="358"/>
      <c r="I161" s="69"/>
      <c r="J161" s="51"/>
      <c r="K161" s="50"/>
      <c r="L161" s="341" t="str">
        <f t="shared" si="35"/>
        <v/>
      </c>
      <c r="M161" s="46"/>
      <c r="N161" s="274"/>
      <c r="O161" s="48"/>
      <c r="P161" s="274"/>
      <c r="Q161" s="51"/>
      <c r="R161" s="51"/>
      <c r="S161" s="51"/>
      <c r="T161" s="274"/>
      <c r="U161" s="50" t="str">
        <f t="shared" si="36"/>
        <v/>
      </c>
      <c r="V161" s="51">
        <v>1</v>
      </c>
      <c r="W161" s="51" t="str">
        <f t="shared" si="37"/>
        <v/>
      </c>
      <c r="X161" s="51">
        <v>1</v>
      </c>
      <c r="Y161" s="51" t="str">
        <f t="shared" si="38"/>
        <v/>
      </c>
      <c r="Z161" s="1">
        <f t="shared" si="39"/>
        <v>0</v>
      </c>
      <c r="AA161" s="1">
        <f t="shared" si="40"/>
        <v>0</v>
      </c>
      <c r="AB161" s="382" t="str">
        <f t="shared" si="30"/>
        <v/>
      </c>
      <c r="AC161" s="382" t="str">
        <f t="shared" si="30"/>
        <v/>
      </c>
      <c r="AD161" s="1">
        <f t="shared" si="41"/>
        <v>0</v>
      </c>
      <c r="AJ161" s="1">
        <f t="shared" si="42"/>
        <v>0</v>
      </c>
      <c r="AK161" s="1">
        <f t="shared" si="43"/>
        <v>0</v>
      </c>
      <c r="AL161" s="1">
        <f t="shared" si="44"/>
        <v>0</v>
      </c>
      <c r="AQ161" s="1">
        <f t="shared" si="45"/>
        <v>0</v>
      </c>
      <c r="BA161" s="1" t="str">
        <f t="shared" si="46"/>
        <v/>
      </c>
      <c r="BB161" s="1" t="str">
        <f t="shared" si="46"/>
        <v/>
      </c>
      <c r="BC161" s="1" t="str">
        <f t="shared" si="46"/>
        <v/>
      </c>
      <c r="BD161" s="1" t="str">
        <f t="shared" si="46"/>
        <v/>
      </c>
      <c r="BE161" s="1" t="str">
        <f t="shared" si="46"/>
        <v/>
      </c>
      <c r="BF161" s="1" t="str">
        <f t="shared" si="46"/>
        <v/>
      </c>
      <c r="BG161" s="1" t="str">
        <f t="shared" si="46"/>
        <v/>
      </c>
      <c r="BH161" s="1" t="str">
        <f t="shared" si="46"/>
        <v/>
      </c>
      <c r="BI161" s="1" t="str">
        <f t="shared" si="46"/>
        <v/>
      </c>
      <c r="BJ161" s="1" t="str">
        <f t="shared" si="46"/>
        <v/>
      </c>
    </row>
    <row r="162" spans="1:62" x14ac:dyDescent="0.2">
      <c r="A162" s="50"/>
      <c r="B162" s="50" t="str">
        <f t="shared" si="34"/>
        <v/>
      </c>
      <c r="C162" s="48"/>
      <c r="D162" s="48"/>
      <c r="E162" s="48"/>
      <c r="F162" s="46"/>
      <c r="G162" s="49"/>
      <c r="H162" s="358"/>
      <c r="I162" s="69"/>
      <c r="J162" s="51"/>
      <c r="K162" s="50"/>
      <c r="L162" s="341" t="str">
        <f t="shared" si="35"/>
        <v/>
      </c>
      <c r="M162" s="46"/>
      <c r="N162" s="274"/>
      <c r="O162" s="48"/>
      <c r="P162" s="274"/>
      <c r="Q162" s="51"/>
      <c r="R162" s="51"/>
      <c r="S162" s="51"/>
      <c r="T162" s="274"/>
      <c r="U162" s="50" t="str">
        <f t="shared" si="36"/>
        <v/>
      </c>
      <c r="V162" s="51">
        <v>1</v>
      </c>
      <c r="W162" s="51" t="str">
        <f t="shared" si="37"/>
        <v/>
      </c>
      <c r="X162" s="51">
        <v>1</v>
      </c>
      <c r="Y162" s="51" t="str">
        <f t="shared" si="38"/>
        <v/>
      </c>
      <c r="Z162" s="1">
        <f t="shared" si="39"/>
        <v>0</v>
      </c>
      <c r="AA162" s="1">
        <f t="shared" si="40"/>
        <v>0</v>
      </c>
      <c r="AB162" s="382" t="str">
        <f t="shared" si="30"/>
        <v/>
      </c>
      <c r="AC162" s="382" t="str">
        <f t="shared" si="30"/>
        <v/>
      </c>
      <c r="AD162" s="1">
        <f t="shared" si="41"/>
        <v>0</v>
      </c>
      <c r="AJ162" s="1">
        <f t="shared" si="42"/>
        <v>0</v>
      </c>
      <c r="AK162" s="1">
        <f t="shared" si="43"/>
        <v>0</v>
      </c>
      <c r="AL162" s="1">
        <f t="shared" si="44"/>
        <v>0</v>
      </c>
      <c r="AQ162" s="1">
        <f t="shared" si="45"/>
        <v>0</v>
      </c>
      <c r="BA162" s="1" t="str">
        <f t="shared" si="46"/>
        <v/>
      </c>
      <c r="BB162" s="1" t="str">
        <f t="shared" si="46"/>
        <v/>
      </c>
      <c r="BC162" s="1" t="str">
        <f t="shared" si="46"/>
        <v/>
      </c>
      <c r="BD162" s="1" t="str">
        <f t="shared" si="46"/>
        <v/>
      </c>
      <c r="BE162" s="1" t="str">
        <f t="shared" si="46"/>
        <v/>
      </c>
      <c r="BF162" s="1" t="str">
        <f t="shared" si="46"/>
        <v/>
      </c>
      <c r="BG162" s="1" t="str">
        <f t="shared" si="46"/>
        <v/>
      </c>
      <c r="BH162" s="1" t="str">
        <f t="shared" si="46"/>
        <v/>
      </c>
      <c r="BI162" s="1" t="str">
        <f t="shared" si="46"/>
        <v/>
      </c>
      <c r="BJ162" s="1" t="str">
        <f t="shared" si="46"/>
        <v/>
      </c>
    </row>
    <row r="163" spans="1:62" x14ac:dyDescent="0.2">
      <c r="A163" s="50"/>
      <c r="B163" s="50" t="str">
        <f t="shared" si="34"/>
        <v/>
      </c>
      <c r="C163" s="48"/>
      <c r="D163" s="48"/>
      <c r="E163" s="48"/>
      <c r="F163" s="46"/>
      <c r="G163" s="49"/>
      <c r="H163" s="358"/>
      <c r="I163" s="69"/>
      <c r="J163" s="51"/>
      <c r="K163" s="50"/>
      <c r="L163" s="341" t="str">
        <f t="shared" si="35"/>
        <v/>
      </c>
      <c r="M163" s="46"/>
      <c r="N163" s="274"/>
      <c r="O163" s="48"/>
      <c r="P163" s="274"/>
      <c r="Q163" s="51"/>
      <c r="R163" s="51"/>
      <c r="S163" s="51"/>
      <c r="T163" s="274"/>
      <c r="U163" s="50" t="str">
        <f t="shared" si="36"/>
        <v/>
      </c>
      <c r="V163" s="51">
        <v>1</v>
      </c>
      <c r="W163" s="51" t="str">
        <f t="shared" si="37"/>
        <v/>
      </c>
      <c r="X163" s="51">
        <v>1</v>
      </c>
      <c r="Y163" s="51" t="str">
        <f t="shared" si="38"/>
        <v/>
      </c>
      <c r="Z163" s="1">
        <f t="shared" si="39"/>
        <v>0</v>
      </c>
      <c r="AA163" s="1">
        <f t="shared" si="40"/>
        <v>0</v>
      </c>
      <c r="AB163" s="382" t="str">
        <f t="shared" si="30"/>
        <v/>
      </c>
      <c r="AC163" s="382" t="str">
        <f t="shared" si="30"/>
        <v/>
      </c>
      <c r="AD163" s="1">
        <f t="shared" si="41"/>
        <v>0</v>
      </c>
      <c r="AJ163" s="1">
        <f t="shared" si="42"/>
        <v>0</v>
      </c>
      <c r="AK163" s="1">
        <f t="shared" si="43"/>
        <v>0</v>
      </c>
      <c r="AL163" s="1">
        <f t="shared" si="44"/>
        <v>0</v>
      </c>
      <c r="AQ163" s="1">
        <f t="shared" si="45"/>
        <v>0</v>
      </c>
      <c r="BA163" s="1" t="str">
        <f t="shared" si="46"/>
        <v/>
      </c>
      <c r="BB163" s="1" t="str">
        <f t="shared" si="46"/>
        <v/>
      </c>
      <c r="BC163" s="1" t="str">
        <f t="shared" si="46"/>
        <v/>
      </c>
      <c r="BD163" s="1" t="str">
        <f t="shared" si="46"/>
        <v/>
      </c>
      <c r="BE163" s="1" t="str">
        <f t="shared" si="46"/>
        <v/>
      </c>
      <c r="BF163" s="1" t="str">
        <f t="shared" si="46"/>
        <v/>
      </c>
      <c r="BG163" s="1" t="str">
        <f t="shared" si="46"/>
        <v/>
      </c>
      <c r="BH163" s="1" t="str">
        <f t="shared" si="46"/>
        <v/>
      </c>
      <c r="BI163" s="1" t="str">
        <f t="shared" si="46"/>
        <v/>
      </c>
      <c r="BJ163" s="1" t="str">
        <f t="shared" si="46"/>
        <v/>
      </c>
    </row>
    <row r="164" spans="1:62" x14ac:dyDescent="0.2">
      <c r="A164" s="50"/>
      <c r="B164" s="50" t="str">
        <f t="shared" si="34"/>
        <v/>
      </c>
      <c r="C164" s="48"/>
      <c r="D164" s="48"/>
      <c r="E164" s="48"/>
      <c r="F164" s="46"/>
      <c r="G164" s="49"/>
      <c r="H164" s="358"/>
      <c r="I164" s="69"/>
      <c r="J164" s="51"/>
      <c r="K164" s="50"/>
      <c r="L164" s="341" t="str">
        <f t="shared" si="35"/>
        <v/>
      </c>
      <c r="M164" s="46"/>
      <c r="N164" s="274"/>
      <c r="O164" s="48"/>
      <c r="P164" s="274"/>
      <c r="Q164" s="51"/>
      <c r="R164" s="51"/>
      <c r="S164" s="51"/>
      <c r="T164" s="274"/>
      <c r="U164" s="50" t="str">
        <f t="shared" si="36"/>
        <v/>
      </c>
      <c r="V164" s="51">
        <v>1</v>
      </c>
      <c r="W164" s="51" t="str">
        <f t="shared" si="37"/>
        <v/>
      </c>
      <c r="X164" s="51">
        <v>1</v>
      </c>
      <c r="Y164" s="51" t="str">
        <f t="shared" si="38"/>
        <v/>
      </c>
      <c r="Z164" s="1">
        <f t="shared" si="39"/>
        <v>0</v>
      </c>
      <c r="AA164" s="1">
        <f t="shared" si="40"/>
        <v>0</v>
      </c>
      <c r="AB164" s="382" t="str">
        <f t="shared" si="30"/>
        <v/>
      </c>
      <c r="AC164" s="382" t="str">
        <f t="shared" si="30"/>
        <v/>
      </c>
      <c r="AD164" s="1">
        <f t="shared" si="41"/>
        <v>0</v>
      </c>
      <c r="AJ164" s="1">
        <f t="shared" si="42"/>
        <v>0</v>
      </c>
      <c r="AK164" s="1">
        <f t="shared" si="43"/>
        <v>0</v>
      </c>
      <c r="AL164" s="1">
        <f t="shared" si="44"/>
        <v>0</v>
      </c>
      <c r="AQ164" s="1">
        <f t="shared" si="45"/>
        <v>0</v>
      </c>
      <c r="BA164" s="1" t="str">
        <f t="shared" si="46"/>
        <v/>
      </c>
      <c r="BB164" s="1" t="str">
        <f t="shared" si="46"/>
        <v/>
      </c>
      <c r="BC164" s="1" t="str">
        <f t="shared" si="46"/>
        <v/>
      </c>
      <c r="BD164" s="1" t="str">
        <f t="shared" si="46"/>
        <v/>
      </c>
      <c r="BE164" s="1" t="str">
        <f t="shared" si="46"/>
        <v/>
      </c>
      <c r="BF164" s="1" t="str">
        <f t="shared" si="46"/>
        <v/>
      </c>
      <c r="BG164" s="1" t="str">
        <f t="shared" si="46"/>
        <v/>
      </c>
      <c r="BH164" s="1" t="str">
        <f t="shared" si="46"/>
        <v/>
      </c>
      <c r="BI164" s="1" t="str">
        <f t="shared" si="46"/>
        <v/>
      </c>
      <c r="BJ164" s="1" t="str">
        <f t="shared" si="46"/>
        <v/>
      </c>
    </row>
    <row r="165" spans="1:62" x14ac:dyDescent="0.2">
      <c r="A165" s="50"/>
      <c r="B165" s="50" t="str">
        <f t="shared" si="34"/>
        <v/>
      </c>
      <c r="C165" s="48"/>
      <c r="D165" s="48"/>
      <c r="E165" s="48"/>
      <c r="F165" s="46"/>
      <c r="G165" s="49"/>
      <c r="H165" s="358"/>
      <c r="I165" s="69"/>
      <c r="J165" s="51"/>
      <c r="K165" s="50"/>
      <c r="L165" s="341" t="str">
        <f t="shared" si="35"/>
        <v/>
      </c>
      <c r="M165" s="46"/>
      <c r="N165" s="274"/>
      <c r="O165" s="48"/>
      <c r="P165" s="274"/>
      <c r="Q165" s="51"/>
      <c r="R165" s="51"/>
      <c r="S165" s="51"/>
      <c r="T165" s="274"/>
      <c r="U165" s="50" t="str">
        <f t="shared" si="36"/>
        <v/>
      </c>
      <c r="V165" s="51">
        <v>1</v>
      </c>
      <c r="W165" s="51" t="str">
        <f t="shared" si="37"/>
        <v/>
      </c>
      <c r="X165" s="51">
        <v>1</v>
      </c>
      <c r="Y165" s="51" t="str">
        <f t="shared" si="38"/>
        <v/>
      </c>
      <c r="Z165" s="1">
        <f t="shared" si="39"/>
        <v>0</v>
      </c>
      <c r="AA165" s="1">
        <f t="shared" si="40"/>
        <v>0</v>
      </c>
      <c r="AB165" s="382" t="str">
        <f t="shared" si="30"/>
        <v/>
      </c>
      <c r="AC165" s="382" t="str">
        <f t="shared" si="30"/>
        <v/>
      </c>
      <c r="AD165" s="1">
        <f t="shared" si="41"/>
        <v>0</v>
      </c>
      <c r="AJ165" s="1">
        <f t="shared" si="42"/>
        <v>0</v>
      </c>
      <c r="AK165" s="1">
        <f t="shared" si="43"/>
        <v>0</v>
      </c>
      <c r="AL165" s="1">
        <f t="shared" si="44"/>
        <v>0</v>
      </c>
      <c r="AQ165" s="1">
        <f t="shared" si="45"/>
        <v>0</v>
      </c>
      <c r="BA165" s="1" t="str">
        <f t="shared" si="46"/>
        <v/>
      </c>
      <c r="BB165" s="1" t="str">
        <f t="shared" si="46"/>
        <v/>
      </c>
      <c r="BC165" s="1" t="str">
        <f t="shared" si="46"/>
        <v/>
      </c>
      <c r="BD165" s="1" t="str">
        <f t="shared" si="46"/>
        <v/>
      </c>
      <c r="BE165" s="1" t="str">
        <f t="shared" si="46"/>
        <v/>
      </c>
      <c r="BF165" s="1" t="str">
        <f t="shared" si="46"/>
        <v/>
      </c>
      <c r="BG165" s="1" t="str">
        <f t="shared" si="46"/>
        <v/>
      </c>
      <c r="BH165" s="1" t="str">
        <f t="shared" si="46"/>
        <v/>
      </c>
      <c r="BI165" s="1" t="str">
        <f t="shared" si="46"/>
        <v/>
      </c>
      <c r="BJ165" s="1" t="str">
        <f t="shared" si="46"/>
        <v/>
      </c>
    </row>
    <row r="166" spans="1:62" x14ac:dyDescent="0.2">
      <c r="A166" s="50"/>
      <c r="B166" s="50" t="str">
        <f t="shared" si="34"/>
        <v/>
      </c>
      <c r="C166" s="48"/>
      <c r="D166" s="48"/>
      <c r="E166" s="48"/>
      <c r="F166" s="46"/>
      <c r="G166" s="49"/>
      <c r="H166" s="358"/>
      <c r="I166" s="69"/>
      <c r="J166" s="51"/>
      <c r="K166" s="50"/>
      <c r="L166" s="341" t="str">
        <f t="shared" si="35"/>
        <v/>
      </c>
      <c r="M166" s="46"/>
      <c r="N166" s="274"/>
      <c r="O166" s="48"/>
      <c r="P166" s="274"/>
      <c r="Q166" s="51"/>
      <c r="R166" s="51"/>
      <c r="S166" s="51"/>
      <c r="T166" s="274"/>
      <c r="U166" s="50" t="str">
        <f t="shared" si="36"/>
        <v/>
      </c>
      <c r="V166" s="51">
        <v>1</v>
      </c>
      <c r="W166" s="51" t="str">
        <f t="shared" si="37"/>
        <v/>
      </c>
      <c r="X166" s="51">
        <v>1</v>
      </c>
      <c r="Y166" s="51" t="str">
        <f t="shared" si="38"/>
        <v/>
      </c>
      <c r="Z166" s="1">
        <f t="shared" si="39"/>
        <v>0</v>
      </c>
      <c r="AA166" s="1">
        <f t="shared" si="40"/>
        <v>0</v>
      </c>
      <c r="AB166" s="382" t="str">
        <f t="shared" si="30"/>
        <v/>
      </c>
      <c r="AC166" s="382" t="str">
        <f t="shared" si="30"/>
        <v/>
      </c>
      <c r="AD166" s="1">
        <f t="shared" si="41"/>
        <v>0</v>
      </c>
      <c r="AJ166" s="1">
        <f t="shared" si="42"/>
        <v>0</v>
      </c>
      <c r="AK166" s="1">
        <f t="shared" si="43"/>
        <v>0</v>
      </c>
      <c r="AL166" s="1">
        <f t="shared" si="44"/>
        <v>0</v>
      </c>
      <c r="AQ166" s="1">
        <f t="shared" si="45"/>
        <v>0</v>
      </c>
      <c r="BA166" s="1" t="str">
        <f t="shared" ref="BA166:BJ191" si="47">IF($M166="","",BA$30)</f>
        <v/>
      </c>
      <c r="BB166" s="1" t="str">
        <f t="shared" si="47"/>
        <v/>
      </c>
      <c r="BC166" s="1" t="str">
        <f t="shared" si="47"/>
        <v/>
      </c>
      <c r="BD166" s="1" t="str">
        <f t="shared" si="47"/>
        <v/>
      </c>
      <c r="BE166" s="1" t="str">
        <f t="shared" si="47"/>
        <v/>
      </c>
      <c r="BF166" s="1" t="str">
        <f t="shared" si="47"/>
        <v/>
      </c>
      <c r="BG166" s="1" t="str">
        <f t="shared" si="47"/>
        <v/>
      </c>
      <c r="BH166" s="1" t="str">
        <f t="shared" si="47"/>
        <v/>
      </c>
      <c r="BI166" s="1" t="str">
        <f t="shared" si="47"/>
        <v/>
      </c>
      <c r="BJ166" s="1" t="str">
        <f t="shared" si="47"/>
        <v/>
      </c>
    </row>
    <row r="167" spans="1:62" x14ac:dyDescent="0.2">
      <c r="A167" s="50"/>
      <c r="B167" s="50" t="str">
        <f t="shared" si="34"/>
        <v/>
      </c>
      <c r="C167" s="48"/>
      <c r="D167" s="48"/>
      <c r="E167" s="48"/>
      <c r="F167" s="46"/>
      <c r="G167" s="49"/>
      <c r="H167" s="358"/>
      <c r="I167" s="69"/>
      <c r="J167" s="51"/>
      <c r="K167" s="50"/>
      <c r="L167" s="341" t="str">
        <f t="shared" si="35"/>
        <v/>
      </c>
      <c r="M167" s="46"/>
      <c r="N167" s="274"/>
      <c r="O167" s="48"/>
      <c r="P167" s="274"/>
      <c r="Q167" s="51"/>
      <c r="R167" s="51"/>
      <c r="S167" s="51"/>
      <c r="T167" s="274"/>
      <c r="U167" s="50" t="str">
        <f t="shared" si="36"/>
        <v/>
      </c>
      <c r="V167" s="51">
        <v>1</v>
      </c>
      <c r="W167" s="51" t="str">
        <f t="shared" si="37"/>
        <v/>
      </c>
      <c r="X167" s="51">
        <v>1</v>
      </c>
      <c r="Y167" s="51" t="str">
        <f t="shared" si="38"/>
        <v/>
      </c>
      <c r="Z167" s="1">
        <f t="shared" si="39"/>
        <v>0</v>
      </c>
      <c r="AA167" s="1">
        <f t="shared" si="40"/>
        <v>0</v>
      </c>
      <c r="AB167" s="382" t="str">
        <f t="shared" si="30"/>
        <v/>
      </c>
      <c r="AC167" s="382" t="str">
        <f t="shared" si="30"/>
        <v/>
      </c>
      <c r="AD167" s="1">
        <f t="shared" si="41"/>
        <v>0</v>
      </c>
      <c r="AJ167" s="1">
        <f t="shared" si="42"/>
        <v>0</v>
      </c>
      <c r="AK167" s="1">
        <f t="shared" si="43"/>
        <v>0</v>
      </c>
      <c r="AL167" s="1">
        <f t="shared" si="44"/>
        <v>0</v>
      </c>
      <c r="AQ167" s="1">
        <f t="shared" si="45"/>
        <v>0</v>
      </c>
      <c r="BA167" s="1" t="str">
        <f t="shared" si="47"/>
        <v/>
      </c>
      <c r="BB167" s="1" t="str">
        <f t="shared" si="47"/>
        <v/>
      </c>
      <c r="BC167" s="1" t="str">
        <f t="shared" si="47"/>
        <v/>
      </c>
      <c r="BD167" s="1" t="str">
        <f t="shared" si="47"/>
        <v/>
      </c>
      <c r="BE167" s="1" t="str">
        <f t="shared" si="47"/>
        <v/>
      </c>
      <c r="BF167" s="1" t="str">
        <f t="shared" si="47"/>
        <v/>
      </c>
      <c r="BG167" s="1" t="str">
        <f t="shared" si="47"/>
        <v/>
      </c>
      <c r="BH167" s="1" t="str">
        <f t="shared" si="47"/>
        <v/>
      </c>
      <c r="BI167" s="1" t="str">
        <f t="shared" si="47"/>
        <v/>
      </c>
      <c r="BJ167" s="1" t="str">
        <f t="shared" si="47"/>
        <v/>
      </c>
    </row>
    <row r="168" spans="1:62" x14ac:dyDescent="0.2">
      <c r="A168" s="50"/>
      <c r="B168" s="50" t="str">
        <f t="shared" si="34"/>
        <v/>
      </c>
      <c r="C168" s="48"/>
      <c r="D168" s="48"/>
      <c r="E168" s="48"/>
      <c r="F168" s="46"/>
      <c r="G168" s="49"/>
      <c r="H168" s="358"/>
      <c r="I168" s="69"/>
      <c r="J168" s="51"/>
      <c r="K168" s="50"/>
      <c r="L168" s="341" t="str">
        <f t="shared" si="35"/>
        <v/>
      </c>
      <c r="M168" s="46"/>
      <c r="N168" s="274"/>
      <c r="O168" s="48"/>
      <c r="P168" s="274"/>
      <c r="Q168" s="51"/>
      <c r="R168" s="51"/>
      <c r="S168" s="51"/>
      <c r="T168" s="274"/>
      <c r="U168" s="50" t="str">
        <f t="shared" si="36"/>
        <v/>
      </c>
      <c r="V168" s="51">
        <v>1</v>
      </c>
      <c r="W168" s="51" t="str">
        <f t="shared" si="37"/>
        <v/>
      </c>
      <c r="X168" s="51">
        <v>1</v>
      </c>
      <c r="Y168" s="51" t="str">
        <f t="shared" si="38"/>
        <v/>
      </c>
      <c r="Z168" s="1">
        <f t="shared" si="39"/>
        <v>0</v>
      </c>
      <c r="AA168" s="1">
        <f t="shared" si="40"/>
        <v>0</v>
      </c>
      <c r="AB168" s="382" t="str">
        <f t="shared" si="30"/>
        <v/>
      </c>
      <c r="AC168" s="382" t="str">
        <f t="shared" si="30"/>
        <v/>
      </c>
      <c r="AD168" s="1">
        <f t="shared" si="41"/>
        <v>0</v>
      </c>
      <c r="AJ168" s="1">
        <f t="shared" si="42"/>
        <v>0</v>
      </c>
      <c r="AK168" s="1">
        <f t="shared" si="43"/>
        <v>0</v>
      </c>
      <c r="AL168" s="1">
        <f t="shared" si="44"/>
        <v>0</v>
      </c>
      <c r="AQ168" s="1">
        <f t="shared" si="45"/>
        <v>0</v>
      </c>
      <c r="BA168" s="1" t="str">
        <f t="shared" si="47"/>
        <v/>
      </c>
      <c r="BB168" s="1" t="str">
        <f t="shared" si="47"/>
        <v/>
      </c>
      <c r="BC168" s="1" t="str">
        <f t="shared" si="47"/>
        <v/>
      </c>
      <c r="BD168" s="1" t="str">
        <f t="shared" si="47"/>
        <v/>
      </c>
      <c r="BE168" s="1" t="str">
        <f t="shared" si="47"/>
        <v/>
      </c>
      <c r="BF168" s="1" t="str">
        <f t="shared" si="47"/>
        <v/>
      </c>
      <c r="BG168" s="1" t="str">
        <f t="shared" si="47"/>
        <v/>
      </c>
      <c r="BH168" s="1" t="str">
        <f t="shared" si="47"/>
        <v/>
      </c>
      <c r="BI168" s="1" t="str">
        <f t="shared" si="47"/>
        <v/>
      </c>
      <c r="BJ168" s="1" t="str">
        <f t="shared" si="47"/>
        <v/>
      </c>
    </row>
    <row r="169" spans="1:62" x14ac:dyDescent="0.2">
      <c r="A169" s="50"/>
      <c r="B169" s="50" t="str">
        <f t="shared" si="34"/>
        <v/>
      </c>
      <c r="C169" s="48"/>
      <c r="D169" s="48"/>
      <c r="E169" s="48"/>
      <c r="F169" s="46"/>
      <c r="G169" s="49"/>
      <c r="H169" s="358"/>
      <c r="I169" s="69"/>
      <c r="J169" s="51"/>
      <c r="K169" s="50"/>
      <c r="L169" s="341" t="str">
        <f t="shared" si="35"/>
        <v/>
      </c>
      <c r="M169" s="46"/>
      <c r="N169" s="274"/>
      <c r="O169" s="48"/>
      <c r="P169" s="274"/>
      <c r="Q169" s="51"/>
      <c r="R169" s="51"/>
      <c r="S169" s="51"/>
      <c r="T169" s="274"/>
      <c r="U169" s="50" t="str">
        <f t="shared" si="36"/>
        <v/>
      </c>
      <c r="V169" s="51">
        <v>1</v>
      </c>
      <c r="W169" s="51" t="str">
        <f t="shared" si="37"/>
        <v/>
      </c>
      <c r="X169" s="51">
        <v>1</v>
      </c>
      <c r="Y169" s="51" t="str">
        <f t="shared" si="38"/>
        <v/>
      </c>
      <c r="Z169" s="1">
        <f t="shared" si="39"/>
        <v>0</v>
      </c>
      <c r="AA169" s="1">
        <f t="shared" si="40"/>
        <v>0</v>
      </c>
      <c r="AB169" s="382" t="str">
        <f t="shared" si="30"/>
        <v/>
      </c>
      <c r="AC169" s="382" t="str">
        <f t="shared" si="30"/>
        <v/>
      </c>
      <c r="AD169" s="1">
        <f t="shared" si="41"/>
        <v>0</v>
      </c>
      <c r="AJ169" s="1">
        <f t="shared" si="42"/>
        <v>0</v>
      </c>
      <c r="AK169" s="1">
        <f t="shared" si="43"/>
        <v>0</v>
      </c>
      <c r="AL169" s="1">
        <f t="shared" si="44"/>
        <v>0</v>
      </c>
      <c r="AQ169" s="1">
        <f t="shared" si="45"/>
        <v>0</v>
      </c>
      <c r="BA169" s="1" t="str">
        <f t="shared" si="47"/>
        <v/>
      </c>
      <c r="BB169" s="1" t="str">
        <f t="shared" si="47"/>
        <v/>
      </c>
      <c r="BC169" s="1" t="str">
        <f t="shared" si="47"/>
        <v/>
      </c>
      <c r="BD169" s="1" t="str">
        <f t="shared" si="47"/>
        <v/>
      </c>
      <c r="BE169" s="1" t="str">
        <f t="shared" si="47"/>
        <v/>
      </c>
      <c r="BF169" s="1" t="str">
        <f t="shared" si="47"/>
        <v/>
      </c>
      <c r="BG169" s="1" t="str">
        <f t="shared" si="47"/>
        <v/>
      </c>
      <c r="BH169" s="1" t="str">
        <f t="shared" si="47"/>
        <v/>
      </c>
      <c r="BI169" s="1" t="str">
        <f t="shared" si="47"/>
        <v/>
      </c>
      <c r="BJ169" s="1" t="str">
        <f t="shared" si="47"/>
        <v/>
      </c>
    </row>
    <row r="170" spans="1:62" x14ac:dyDescent="0.2">
      <c r="A170" s="50"/>
      <c r="B170" s="50" t="str">
        <f t="shared" si="34"/>
        <v/>
      </c>
      <c r="C170" s="48"/>
      <c r="D170" s="48"/>
      <c r="E170" s="48"/>
      <c r="F170" s="46"/>
      <c r="G170" s="49"/>
      <c r="H170" s="358"/>
      <c r="I170" s="69"/>
      <c r="J170" s="51"/>
      <c r="K170" s="50"/>
      <c r="L170" s="341" t="str">
        <f t="shared" si="35"/>
        <v/>
      </c>
      <c r="M170" s="46"/>
      <c r="N170" s="274"/>
      <c r="O170" s="48"/>
      <c r="P170" s="274"/>
      <c r="Q170" s="51"/>
      <c r="R170" s="51"/>
      <c r="S170" s="51"/>
      <c r="T170" s="274"/>
      <c r="U170" s="50" t="str">
        <f t="shared" si="36"/>
        <v/>
      </c>
      <c r="V170" s="51">
        <v>1</v>
      </c>
      <c r="W170" s="51" t="str">
        <f t="shared" si="37"/>
        <v/>
      </c>
      <c r="X170" s="51">
        <v>1</v>
      </c>
      <c r="Y170" s="51" t="str">
        <f t="shared" si="38"/>
        <v/>
      </c>
      <c r="Z170" s="1">
        <f t="shared" si="39"/>
        <v>0</v>
      </c>
      <c r="AA170" s="1">
        <f t="shared" si="40"/>
        <v>0</v>
      </c>
      <c r="AB170" s="382" t="str">
        <f t="shared" si="30"/>
        <v/>
      </c>
      <c r="AC170" s="382" t="str">
        <f t="shared" si="30"/>
        <v/>
      </c>
      <c r="AD170" s="1">
        <f t="shared" si="41"/>
        <v>0</v>
      </c>
      <c r="AJ170" s="1">
        <f t="shared" si="42"/>
        <v>0</v>
      </c>
      <c r="AK170" s="1">
        <f t="shared" si="43"/>
        <v>0</v>
      </c>
      <c r="AL170" s="1">
        <f t="shared" si="44"/>
        <v>0</v>
      </c>
      <c r="AQ170" s="1">
        <f t="shared" si="45"/>
        <v>0</v>
      </c>
      <c r="BA170" s="1" t="str">
        <f t="shared" si="47"/>
        <v/>
      </c>
      <c r="BB170" s="1" t="str">
        <f t="shared" si="47"/>
        <v/>
      </c>
      <c r="BC170" s="1" t="str">
        <f t="shared" si="47"/>
        <v/>
      </c>
      <c r="BD170" s="1" t="str">
        <f t="shared" si="47"/>
        <v/>
      </c>
      <c r="BE170" s="1" t="str">
        <f t="shared" si="47"/>
        <v/>
      </c>
      <c r="BF170" s="1" t="str">
        <f t="shared" si="47"/>
        <v/>
      </c>
      <c r="BG170" s="1" t="str">
        <f t="shared" si="47"/>
        <v/>
      </c>
      <c r="BH170" s="1" t="str">
        <f t="shared" si="47"/>
        <v/>
      </c>
      <c r="BI170" s="1" t="str">
        <f t="shared" si="47"/>
        <v/>
      </c>
      <c r="BJ170" s="1" t="str">
        <f t="shared" si="47"/>
        <v/>
      </c>
    </row>
    <row r="171" spans="1:62" x14ac:dyDescent="0.2">
      <c r="A171" s="50"/>
      <c r="B171" s="50" t="str">
        <f t="shared" si="34"/>
        <v/>
      </c>
      <c r="C171" s="48"/>
      <c r="D171" s="48"/>
      <c r="E171" s="48"/>
      <c r="F171" s="46"/>
      <c r="G171" s="49"/>
      <c r="H171" s="358"/>
      <c r="I171" s="69"/>
      <c r="J171" s="51"/>
      <c r="K171" s="50"/>
      <c r="L171" s="341" t="str">
        <f t="shared" si="35"/>
        <v/>
      </c>
      <c r="M171" s="46"/>
      <c r="N171" s="274"/>
      <c r="O171" s="48"/>
      <c r="P171" s="274"/>
      <c r="Q171" s="51"/>
      <c r="R171" s="51"/>
      <c r="S171" s="51"/>
      <c r="T171" s="274"/>
      <c r="U171" s="50" t="str">
        <f t="shared" si="36"/>
        <v/>
      </c>
      <c r="V171" s="51">
        <v>1</v>
      </c>
      <c r="W171" s="51" t="str">
        <f t="shared" si="37"/>
        <v/>
      </c>
      <c r="X171" s="51">
        <v>1</v>
      </c>
      <c r="Y171" s="51" t="str">
        <f t="shared" si="38"/>
        <v/>
      </c>
      <c r="Z171" s="1">
        <f t="shared" si="39"/>
        <v>0</v>
      </c>
      <c r="AA171" s="1">
        <f t="shared" si="40"/>
        <v>0</v>
      </c>
      <c r="AB171" s="382" t="str">
        <f t="shared" si="30"/>
        <v/>
      </c>
      <c r="AC171" s="382" t="str">
        <f t="shared" si="30"/>
        <v/>
      </c>
      <c r="AD171" s="1">
        <f t="shared" si="41"/>
        <v>0</v>
      </c>
      <c r="AJ171" s="1">
        <f t="shared" si="42"/>
        <v>0</v>
      </c>
      <c r="AK171" s="1">
        <f t="shared" si="43"/>
        <v>0</v>
      </c>
      <c r="AL171" s="1">
        <f t="shared" si="44"/>
        <v>0</v>
      </c>
      <c r="AQ171" s="1">
        <f t="shared" si="45"/>
        <v>0</v>
      </c>
      <c r="BA171" s="1" t="str">
        <f t="shared" si="47"/>
        <v/>
      </c>
      <c r="BB171" s="1" t="str">
        <f t="shared" si="47"/>
        <v/>
      </c>
      <c r="BC171" s="1" t="str">
        <f t="shared" si="47"/>
        <v/>
      </c>
      <c r="BD171" s="1" t="str">
        <f t="shared" si="47"/>
        <v/>
      </c>
      <c r="BE171" s="1" t="str">
        <f t="shared" si="47"/>
        <v/>
      </c>
      <c r="BF171" s="1" t="str">
        <f t="shared" si="47"/>
        <v/>
      </c>
      <c r="BG171" s="1" t="str">
        <f t="shared" si="47"/>
        <v/>
      </c>
      <c r="BH171" s="1" t="str">
        <f t="shared" si="47"/>
        <v/>
      </c>
      <c r="BI171" s="1" t="str">
        <f t="shared" si="47"/>
        <v/>
      </c>
      <c r="BJ171" s="1" t="str">
        <f t="shared" si="47"/>
        <v/>
      </c>
    </row>
    <row r="172" spans="1:62" x14ac:dyDescent="0.2">
      <c r="A172" s="50"/>
      <c r="B172" s="50" t="str">
        <f t="shared" si="34"/>
        <v/>
      </c>
      <c r="C172" s="48"/>
      <c r="D172" s="48"/>
      <c r="E172" s="48"/>
      <c r="F172" s="46"/>
      <c r="G172" s="49"/>
      <c r="H172" s="358"/>
      <c r="I172" s="69"/>
      <c r="J172" s="51"/>
      <c r="K172" s="50"/>
      <c r="L172" s="341" t="str">
        <f t="shared" si="35"/>
        <v/>
      </c>
      <c r="M172" s="46"/>
      <c r="N172" s="274"/>
      <c r="O172" s="48"/>
      <c r="P172" s="274"/>
      <c r="Q172" s="51"/>
      <c r="R172" s="51"/>
      <c r="S172" s="51"/>
      <c r="T172" s="274"/>
      <c r="U172" s="50" t="str">
        <f t="shared" si="36"/>
        <v/>
      </c>
      <c r="V172" s="51">
        <v>1</v>
      </c>
      <c r="W172" s="51" t="str">
        <f t="shared" si="37"/>
        <v/>
      </c>
      <c r="X172" s="51">
        <v>1</v>
      </c>
      <c r="Y172" s="51" t="str">
        <f t="shared" si="38"/>
        <v/>
      </c>
      <c r="Z172" s="1">
        <f t="shared" si="39"/>
        <v>0</v>
      </c>
      <c r="AA172" s="1">
        <f t="shared" si="40"/>
        <v>0</v>
      </c>
      <c r="AB172" s="382" t="str">
        <f t="shared" si="30"/>
        <v/>
      </c>
      <c r="AC172" s="382" t="str">
        <f t="shared" si="30"/>
        <v/>
      </c>
      <c r="AD172" s="1">
        <f t="shared" si="41"/>
        <v>0</v>
      </c>
      <c r="AJ172" s="1">
        <f t="shared" si="42"/>
        <v>0</v>
      </c>
      <c r="AK172" s="1">
        <f t="shared" si="43"/>
        <v>0</v>
      </c>
      <c r="AL172" s="1">
        <f t="shared" si="44"/>
        <v>0</v>
      </c>
      <c r="AQ172" s="1">
        <f t="shared" si="45"/>
        <v>0</v>
      </c>
      <c r="BA172" s="1" t="str">
        <f t="shared" si="47"/>
        <v/>
      </c>
      <c r="BB172" s="1" t="str">
        <f t="shared" si="47"/>
        <v/>
      </c>
      <c r="BC172" s="1" t="str">
        <f t="shared" si="47"/>
        <v/>
      </c>
      <c r="BD172" s="1" t="str">
        <f t="shared" si="47"/>
        <v/>
      </c>
      <c r="BE172" s="1" t="str">
        <f t="shared" si="47"/>
        <v/>
      </c>
      <c r="BF172" s="1" t="str">
        <f t="shared" si="47"/>
        <v/>
      </c>
      <c r="BG172" s="1" t="str">
        <f t="shared" si="47"/>
        <v/>
      </c>
      <c r="BH172" s="1" t="str">
        <f t="shared" si="47"/>
        <v/>
      </c>
      <c r="BI172" s="1" t="str">
        <f t="shared" si="47"/>
        <v/>
      </c>
      <c r="BJ172" s="1" t="str">
        <f t="shared" si="47"/>
        <v/>
      </c>
    </row>
    <row r="173" spans="1:62" x14ac:dyDescent="0.2">
      <c r="A173" s="50"/>
      <c r="B173" s="50" t="str">
        <f t="shared" si="34"/>
        <v/>
      </c>
      <c r="C173" s="48"/>
      <c r="D173" s="48"/>
      <c r="E173" s="48"/>
      <c r="F173" s="46"/>
      <c r="G173" s="49"/>
      <c r="H173" s="358"/>
      <c r="I173" s="69"/>
      <c r="J173" s="51"/>
      <c r="K173" s="50"/>
      <c r="L173" s="341" t="str">
        <f t="shared" si="35"/>
        <v/>
      </c>
      <c r="M173" s="46"/>
      <c r="N173" s="274"/>
      <c r="O173" s="48"/>
      <c r="P173" s="274"/>
      <c r="Q173" s="51"/>
      <c r="R173" s="51"/>
      <c r="S173" s="51"/>
      <c r="T173" s="274"/>
      <c r="U173" s="50" t="str">
        <f t="shared" si="36"/>
        <v/>
      </c>
      <c r="V173" s="51">
        <v>1</v>
      </c>
      <c r="W173" s="51" t="str">
        <f t="shared" si="37"/>
        <v/>
      </c>
      <c r="X173" s="51">
        <v>1</v>
      </c>
      <c r="Y173" s="51" t="str">
        <f t="shared" si="38"/>
        <v/>
      </c>
      <c r="Z173" s="1">
        <f t="shared" si="39"/>
        <v>0</v>
      </c>
      <c r="AA173" s="1">
        <f t="shared" si="40"/>
        <v>0</v>
      </c>
      <c r="AB173" s="382" t="str">
        <f t="shared" si="30"/>
        <v/>
      </c>
      <c r="AC173" s="382" t="str">
        <f t="shared" si="30"/>
        <v/>
      </c>
      <c r="AD173" s="1">
        <f t="shared" si="41"/>
        <v>0</v>
      </c>
      <c r="AJ173" s="1">
        <f t="shared" si="42"/>
        <v>0</v>
      </c>
      <c r="AK173" s="1">
        <f t="shared" si="43"/>
        <v>0</v>
      </c>
      <c r="AL173" s="1">
        <f t="shared" si="44"/>
        <v>0</v>
      </c>
      <c r="AQ173" s="1">
        <f t="shared" si="45"/>
        <v>0</v>
      </c>
      <c r="BA173" s="1" t="str">
        <f t="shared" si="47"/>
        <v/>
      </c>
      <c r="BB173" s="1" t="str">
        <f t="shared" si="47"/>
        <v/>
      </c>
      <c r="BC173" s="1" t="str">
        <f t="shared" si="47"/>
        <v/>
      </c>
      <c r="BD173" s="1" t="str">
        <f t="shared" si="47"/>
        <v/>
      </c>
      <c r="BE173" s="1" t="str">
        <f t="shared" si="47"/>
        <v/>
      </c>
      <c r="BF173" s="1" t="str">
        <f t="shared" si="47"/>
        <v/>
      </c>
      <c r="BG173" s="1" t="str">
        <f t="shared" si="47"/>
        <v/>
      </c>
      <c r="BH173" s="1" t="str">
        <f t="shared" si="47"/>
        <v/>
      </c>
      <c r="BI173" s="1" t="str">
        <f t="shared" si="47"/>
        <v/>
      </c>
      <c r="BJ173" s="1" t="str">
        <f t="shared" si="47"/>
        <v/>
      </c>
    </row>
    <row r="174" spans="1:62" x14ac:dyDescent="0.2">
      <c r="A174" s="50"/>
      <c r="B174" s="50" t="str">
        <f t="shared" si="34"/>
        <v/>
      </c>
      <c r="C174" s="48"/>
      <c r="D174" s="48"/>
      <c r="E174" s="48"/>
      <c r="F174" s="46"/>
      <c r="G174" s="49"/>
      <c r="H174" s="358"/>
      <c r="I174" s="69"/>
      <c r="J174" s="51"/>
      <c r="K174" s="50"/>
      <c r="L174" s="341" t="str">
        <f t="shared" si="35"/>
        <v/>
      </c>
      <c r="M174" s="46"/>
      <c r="N174" s="274"/>
      <c r="O174" s="48"/>
      <c r="P174" s="274"/>
      <c r="Q174" s="51"/>
      <c r="R174" s="51"/>
      <c r="S174" s="51"/>
      <c r="T174" s="274"/>
      <c r="U174" s="50" t="str">
        <f t="shared" si="36"/>
        <v/>
      </c>
      <c r="V174" s="51">
        <v>1</v>
      </c>
      <c r="W174" s="51" t="str">
        <f t="shared" si="37"/>
        <v/>
      </c>
      <c r="X174" s="51">
        <v>1</v>
      </c>
      <c r="Y174" s="51" t="str">
        <f t="shared" si="38"/>
        <v/>
      </c>
      <c r="Z174" s="1">
        <f t="shared" si="39"/>
        <v>0</v>
      </c>
      <c r="AA174" s="1">
        <f t="shared" si="40"/>
        <v>0</v>
      </c>
      <c r="AB174" s="382" t="str">
        <f t="shared" si="30"/>
        <v/>
      </c>
      <c r="AC174" s="382" t="str">
        <f t="shared" si="30"/>
        <v/>
      </c>
      <c r="AD174" s="1">
        <f t="shared" si="41"/>
        <v>0</v>
      </c>
      <c r="AJ174" s="1">
        <f t="shared" si="42"/>
        <v>0</v>
      </c>
      <c r="AK174" s="1">
        <f t="shared" si="43"/>
        <v>0</v>
      </c>
      <c r="AL174" s="1">
        <f t="shared" si="44"/>
        <v>0</v>
      </c>
      <c r="AQ174" s="1">
        <f t="shared" si="45"/>
        <v>0</v>
      </c>
      <c r="BA174" s="1" t="str">
        <f t="shared" si="47"/>
        <v/>
      </c>
      <c r="BB174" s="1" t="str">
        <f t="shared" si="47"/>
        <v/>
      </c>
      <c r="BC174" s="1" t="str">
        <f t="shared" si="47"/>
        <v/>
      </c>
      <c r="BD174" s="1" t="str">
        <f t="shared" si="47"/>
        <v/>
      </c>
      <c r="BE174" s="1" t="str">
        <f t="shared" si="47"/>
        <v/>
      </c>
      <c r="BF174" s="1" t="str">
        <f t="shared" si="47"/>
        <v/>
      </c>
      <c r="BG174" s="1" t="str">
        <f t="shared" si="47"/>
        <v/>
      </c>
      <c r="BH174" s="1" t="str">
        <f t="shared" si="47"/>
        <v/>
      </c>
      <c r="BI174" s="1" t="str">
        <f t="shared" si="47"/>
        <v/>
      </c>
      <c r="BJ174" s="1" t="str">
        <f t="shared" si="47"/>
        <v/>
      </c>
    </row>
    <row r="175" spans="1:62" x14ac:dyDescent="0.2">
      <c r="A175" s="50"/>
      <c r="B175" s="50" t="str">
        <f t="shared" si="34"/>
        <v/>
      </c>
      <c r="C175" s="48"/>
      <c r="D175" s="48"/>
      <c r="E175" s="48"/>
      <c r="F175" s="46"/>
      <c r="G175" s="49"/>
      <c r="H175" s="358"/>
      <c r="I175" s="69"/>
      <c r="J175" s="51"/>
      <c r="K175" s="50"/>
      <c r="L175" s="341" t="str">
        <f t="shared" si="35"/>
        <v/>
      </c>
      <c r="M175" s="46"/>
      <c r="N175" s="274"/>
      <c r="O175" s="48"/>
      <c r="P175" s="274"/>
      <c r="Q175" s="51"/>
      <c r="R175" s="51"/>
      <c r="S175" s="51"/>
      <c r="T175" s="274"/>
      <c r="U175" s="50" t="str">
        <f t="shared" si="36"/>
        <v/>
      </c>
      <c r="V175" s="51">
        <v>1</v>
      </c>
      <c r="W175" s="51" t="str">
        <f t="shared" si="37"/>
        <v/>
      </c>
      <c r="X175" s="51">
        <v>1</v>
      </c>
      <c r="Y175" s="51" t="str">
        <f t="shared" si="38"/>
        <v/>
      </c>
      <c r="Z175" s="1">
        <f t="shared" si="39"/>
        <v>0</v>
      </c>
      <c r="AA175" s="1">
        <f t="shared" si="40"/>
        <v>0</v>
      </c>
      <c r="AB175" s="382" t="str">
        <f t="shared" si="30"/>
        <v/>
      </c>
      <c r="AC175" s="382" t="str">
        <f t="shared" si="30"/>
        <v/>
      </c>
      <c r="AD175" s="1">
        <f t="shared" si="41"/>
        <v>0</v>
      </c>
      <c r="AJ175" s="1">
        <f t="shared" si="42"/>
        <v>0</v>
      </c>
      <c r="AK175" s="1">
        <f t="shared" si="43"/>
        <v>0</v>
      </c>
      <c r="AL175" s="1">
        <f t="shared" si="44"/>
        <v>0</v>
      </c>
      <c r="AQ175" s="1">
        <f t="shared" si="45"/>
        <v>0</v>
      </c>
      <c r="BA175" s="1" t="str">
        <f t="shared" si="47"/>
        <v/>
      </c>
      <c r="BB175" s="1" t="str">
        <f t="shared" si="47"/>
        <v/>
      </c>
      <c r="BC175" s="1" t="str">
        <f t="shared" si="47"/>
        <v/>
      </c>
      <c r="BD175" s="1" t="str">
        <f t="shared" si="47"/>
        <v/>
      </c>
      <c r="BE175" s="1" t="str">
        <f t="shared" si="47"/>
        <v/>
      </c>
      <c r="BF175" s="1" t="str">
        <f t="shared" si="47"/>
        <v/>
      </c>
      <c r="BG175" s="1" t="str">
        <f t="shared" si="47"/>
        <v/>
      </c>
      <c r="BH175" s="1" t="str">
        <f t="shared" si="47"/>
        <v/>
      </c>
      <c r="BI175" s="1" t="str">
        <f t="shared" si="47"/>
        <v/>
      </c>
      <c r="BJ175" s="1" t="str">
        <f t="shared" si="47"/>
        <v/>
      </c>
    </row>
    <row r="176" spans="1:62" x14ac:dyDescent="0.2">
      <c r="A176" s="50"/>
      <c r="B176" s="50" t="str">
        <f t="shared" si="34"/>
        <v/>
      </c>
      <c r="C176" s="48"/>
      <c r="D176" s="48"/>
      <c r="E176" s="48"/>
      <c r="F176" s="46"/>
      <c r="G176" s="49"/>
      <c r="H176" s="358"/>
      <c r="I176" s="69"/>
      <c r="J176" s="51"/>
      <c r="K176" s="50"/>
      <c r="L176" s="341" t="str">
        <f t="shared" si="35"/>
        <v/>
      </c>
      <c r="M176" s="46"/>
      <c r="N176" s="274"/>
      <c r="O176" s="48"/>
      <c r="P176" s="274"/>
      <c r="Q176" s="51"/>
      <c r="R176" s="51"/>
      <c r="S176" s="51"/>
      <c r="T176" s="274"/>
      <c r="U176" s="50" t="str">
        <f t="shared" si="36"/>
        <v/>
      </c>
      <c r="V176" s="51">
        <v>1</v>
      </c>
      <c r="W176" s="51" t="str">
        <f t="shared" si="37"/>
        <v/>
      </c>
      <c r="X176" s="51">
        <v>1</v>
      </c>
      <c r="Y176" s="51" t="str">
        <f t="shared" si="38"/>
        <v/>
      </c>
      <c r="Z176" s="1">
        <f t="shared" si="39"/>
        <v>0</v>
      </c>
      <c r="AA176" s="1">
        <f t="shared" si="40"/>
        <v>0</v>
      </c>
      <c r="AB176" s="382" t="str">
        <f t="shared" si="30"/>
        <v/>
      </c>
      <c r="AC176" s="382" t="str">
        <f t="shared" si="30"/>
        <v/>
      </c>
      <c r="AD176" s="1">
        <f t="shared" si="41"/>
        <v>0</v>
      </c>
      <c r="AJ176" s="1">
        <f t="shared" si="42"/>
        <v>0</v>
      </c>
      <c r="AK176" s="1">
        <f t="shared" si="43"/>
        <v>0</v>
      </c>
      <c r="AL176" s="1">
        <f t="shared" si="44"/>
        <v>0</v>
      </c>
      <c r="AQ176" s="1">
        <f t="shared" si="45"/>
        <v>0</v>
      </c>
      <c r="BA176" s="1" t="str">
        <f t="shared" si="47"/>
        <v/>
      </c>
      <c r="BB176" s="1" t="str">
        <f t="shared" si="47"/>
        <v/>
      </c>
      <c r="BC176" s="1" t="str">
        <f t="shared" si="47"/>
        <v/>
      </c>
      <c r="BD176" s="1" t="str">
        <f t="shared" si="47"/>
        <v/>
      </c>
      <c r="BE176" s="1" t="str">
        <f t="shared" si="47"/>
        <v/>
      </c>
      <c r="BF176" s="1" t="str">
        <f t="shared" si="47"/>
        <v/>
      </c>
      <c r="BG176" s="1" t="str">
        <f t="shared" si="47"/>
        <v/>
      </c>
      <c r="BH176" s="1" t="str">
        <f t="shared" si="47"/>
        <v/>
      </c>
      <c r="BI176" s="1" t="str">
        <f t="shared" si="47"/>
        <v/>
      </c>
      <c r="BJ176" s="1" t="str">
        <f t="shared" si="47"/>
        <v/>
      </c>
    </row>
    <row r="177" spans="1:62" x14ac:dyDescent="0.2">
      <c r="A177" s="50"/>
      <c r="B177" s="50" t="str">
        <f t="shared" si="34"/>
        <v/>
      </c>
      <c r="C177" s="48"/>
      <c r="D177" s="48"/>
      <c r="E177" s="48"/>
      <c r="F177" s="46"/>
      <c r="G177" s="49"/>
      <c r="H177" s="358"/>
      <c r="I177" s="69"/>
      <c r="J177" s="51"/>
      <c r="K177" s="50"/>
      <c r="L177" s="341" t="str">
        <f t="shared" si="35"/>
        <v/>
      </c>
      <c r="M177" s="46"/>
      <c r="N177" s="274"/>
      <c r="O177" s="48"/>
      <c r="P177" s="274"/>
      <c r="Q177" s="51"/>
      <c r="R177" s="51"/>
      <c r="S177" s="51"/>
      <c r="T177" s="274"/>
      <c r="U177" s="50" t="str">
        <f t="shared" si="36"/>
        <v/>
      </c>
      <c r="V177" s="51">
        <v>1</v>
      </c>
      <c r="W177" s="51" t="str">
        <f t="shared" si="37"/>
        <v/>
      </c>
      <c r="X177" s="51">
        <v>1</v>
      </c>
      <c r="Y177" s="51" t="str">
        <f t="shared" si="38"/>
        <v/>
      </c>
      <c r="Z177" s="1">
        <f t="shared" si="39"/>
        <v>0</v>
      </c>
      <c r="AA177" s="1">
        <f t="shared" si="40"/>
        <v>0</v>
      </c>
      <c r="AB177" s="382" t="str">
        <f t="shared" si="30"/>
        <v/>
      </c>
      <c r="AC177" s="382" t="str">
        <f t="shared" si="30"/>
        <v/>
      </c>
      <c r="AD177" s="1">
        <f t="shared" si="41"/>
        <v>0</v>
      </c>
      <c r="AJ177" s="1">
        <f t="shared" si="42"/>
        <v>0</v>
      </c>
      <c r="AK177" s="1">
        <f t="shared" si="43"/>
        <v>0</v>
      </c>
      <c r="AL177" s="1">
        <f t="shared" si="44"/>
        <v>0</v>
      </c>
      <c r="AQ177" s="1">
        <f t="shared" si="45"/>
        <v>0</v>
      </c>
      <c r="BA177" s="1" t="str">
        <f t="shared" si="47"/>
        <v/>
      </c>
      <c r="BB177" s="1" t="str">
        <f t="shared" si="47"/>
        <v/>
      </c>
      <c r="BC177" s="1" t="str">
        <f t="shared" si="47"/>
        <v/>
      </c>
      <c r="BD177" s="1" t="str">
        <f t="shared" si="47"/>
        <v/>
      </c>
      <c r="BE177" s="1" t="str">
        <f t="shared" si="47"/>
        <v/>
      </c>
      <c r="BF177" s="1" t="str">
        <f t="shared" si="47"/>
        <v/>
      </c>
      <c r="BG177" s="1" t="str">
        <f t="shared" si="47"/>
        <v/>
      </c>
      <c r="BH177" s="1" t="str">
        <f t="shared" si="47"/>
        <v/>
      </c>
      <c r="BI177" s="1" t="str">
        <f t="shared" si="47"/>
        <v/>
      </c>
      <c r="BJ177" s="1" t="str">
        <f t="shared" si="47"/>
        <v/>
      </c>
    </row>
    <row r="178" spans="1:62" x14ac:dyDescent="0.2">
      <c r="A178" s="50"/>
      <c r="B178" s="50" t="str">
        <f t="shared" si="34"/>
        <v/>
      </c>
      <c r="C178" s="48"/>
      <c r="D178" s="48"/>
      <c r="E178" s="48"/>
      <c r="F178" s="46"/>
      <c r="G178" s="49"/>
      <c r="H178" s="358"/>
      <c r="I178" s="69"/>
      <c r="J178" s="51"/>
      <c r="K178" s="50"/>
      <c r="L178" s="341" t="str">
        <f t="shared" si="35"/>
        <v/>
      </c>
      <c r="M178" s="46"/>
      <c r="N178" s="274"/>
      <c r="O178" s="48"/>
      <c r="P178" s="274"/>
      <c r="Q178" s="51"/>
      <c r="R178" s="51"/>
      <c r="S178" s="51"/>
      <c r="T178" s="274"/>
      <c r="U178" s="50" t="str">
        <f t="shared" si="36"/>
        <v/>
      </c>
      <c r="V178" s="51">
        <v>1</v>
      </c>
      <c r="W178" s="51" t="str">
        <f t="shared" si="37"/>
        <v/>
      </c>
      <c r="X178" s="51">
        <v>1</v>
      </c>
      <c r="Y178" s="51" t="str">
        <f t="shared" si="38"/>
        <v/>
      </c>
      <c r="Z178" s="1">
        <f t="shared" si="39"/>
        <v>0</v>
      </c>
      <c r="AA178" s="1">
        <f t="shared" si="40"/>
        <v>0</v>
      </c>
      <c r="AB178" s="382" t="str">
        <f t="shared" si="30"/>
        <v/>
      </c>
      <c r="AC178" s="382" t="str">
        <f t="shared" si="30"/>
        <v/>
      </c>
      <c r="AD178" s="1">
        <f t="shared" si="41"/>
        <v>0</v>
      </c>
      <c r="AJ178" s="1">
        <f t="shared" si="42"/>
        <v>0</v>
      </c>
      <c r="AK178" s="1">
        <f t="shared" si="43"/>
        <v>0</v>
      </c>
      <c r="AL178" s="1">
        <f t="shared" si="44"/>
        <v>0</v>
      </c>
      <c r="AQ178" s="1">
        <f t="shared" si="45"/>
        <v>0</v>
      </c>
      <c r="BA178" s="1" t="str">
        <f t="shared" si="47"/>
        <v/>
      </c>
      <c r="BB178" s="1" t="str">
        <f t="shared" si="47"/>
        <v/>
      </c>
      <c r="BC178" s="1" t="str">
        <f t="shared" si="47"/>
        <v/>
      </c>
      <c r="BD178" s="1" t="str">
        <f t="shared" si="47"/>
        <v/>
      </c>
      <c r="BE178" s="1" t="str">
        <f t="shared" si="47"/>
        <v/>
      </c>
      <c r="BF178" s="1" t="str">
        <f t="shared" si="47"/>
        <v/>
      </c>
      <c r="BG178" s="1" t="str">
        <f t="shared" si="47"/>
        <v/>
      </c>
      <c r="BH178" s="1" t="str">
        <f t="shared" si="47"/>
        <v/>
      </c>
      <c r="BI178" s="1" t="str">
        <f t="shared" si="47"/>
        <v/>
      </c>
      <c r="BJ178" s="1" t="str">
        <f t="shared" si="47"/>
        <v/>
      </c>
    </row>
    <row r="179" spans="1:62" x14ac:dyDescent="0.2">
      <c r="A179" s="50"/>
      <c r="B179" s="50" t="str">
        <f t="shared" si="34"/>
        <v/>
      </c>
      <c r="C179" s="48"/>
      <c r="D179" s="48"/>
      <c r="E179" s="48"/>
      <c r="F179" s="46"/>
      <c r="G179" s="49"/>
      <c r="H179" s="358"/>
      <c r="I179" s="69"/>
      <c r="J179" s="51"/>
      <c r="K179" s="50"/>
      <c r="L179" s="341" t="str">
        <f t="shared" si="35"/>
        <v/>
      </c>
      <c r="M179" s="46"/>
      <c r="N179" s="274"/>
      <c r="O179" s="48"/>
      <c r="P179" s="274"/>
      <c r="Q179" s="51"/>
      <c r="R179" s="51"/>
      <c r="S179" s="51"/>
      <c r="T179" s="274"/>
      <c r="U179" s="50" t="str">
        <f t="shared" si="36"/>
        <v/>
      </c>
      <c r="V179" s="51">
        <v>1</v>
      </c>
      <c r="W179" s="51" t="str">
        <f t="shared" si="37"/>
        <v/>
      </c>
      <c r="X179" s="51">
        <v>1</v>
      </c>
      <c r="Y179" s="51" t="str">
        <f t="shared" si="38"/>
        <v/>
      </c>
      <c r="Z179" s="1">
        <f t="shared" si="39"/>
        <v>0</v>
      </c>
      <c r="AA179" s="1">
        <f t="shared" si="40"/>
        <v>0</v>
      </c>
      <c r="AB179" s="382" t="str">
        <f t="shared" si="30"/>
        <v/>
      </c>
      <c r="AC179" s="382" t="str">
        <f t="shared" si="30"/>
        <v/>
      </c>
      <c r="AD179" s="1">
        <f t="shared" si="41"/>
        <v>0</v>
      </c>
      <c r="AJ179" s="1">
        <f t="shared" si="42"/>
        <v>0</v>
      </c>
      <c r="AK179" s="1">
        <f t="shared" si="43"/>
        <v>0</v>
      </c>
      <c r="AL179" s="1">
        <f t="shared" si="44"/>
        <v>0</v>
      </c>
      <c r="AQ179" s="1">
        <f t="shared" si="45"/>
        <v>0</v>
      </c>
      <c r="BA179" s="1" t="str">
        <f t="shared" si="47"/>
        <v/>
      </c>
      <c r="BB179" s="1" t="str">
        <f t="shared" si="47"/>
        <v/>
      </c>
      <c r="BC179" s="1" t="str">
        <f t="shared" si="47"/>
        <v/>
      </c>
      <c r="BD179" s="1" t="str">
        <f t="shared" si="47"/>
        <v/>
      </c>
      <c r="BE179" s="1" t="str">
        <f t="shared" si="47"/>
        <v/>
      </c>
      <c r="BF179" s="1" t="str">
        <f t="shared" si="47"/>
        <v/>
      </c>
      <c r="BG179" s="1" t="str">
        <f t="shared" si="47"/>
        <v/>
      </c>
      <c r="BH179" s="1" t="str">
        <f t="shared" si="47"/>
        <v/>
      </c>
      <c r="BI179" s="1" t="str">
        <f t="shared" si="47"/>
        <v/>
      </c>
      <c r="BJ179" s="1" t="str">
        <f t="shared" si="47"/>
        <v/>
      </c>
    </row>
    <row r="180" spans="1:62" x14ac:dyDescent="0.2">
      <c r="A180" s="50"/>
      <c r="B180" s="50" t="str">
        <f t="shared" si="34"/>
        <v/>
      </c>
      <c r="C180" s="48"/>
      <c r="D180" s="48"/>
      <c r="E180" s="48"/>
      <c r="F180" s="46"/>
      <c r="G180" s="49"/>
      <c r="H180" s="358"/>
      <c r="I180" s="69"/>
      <c r="J180" s="51"/>
      <c r="K180" s="50"/>
      <c r="L180" s="341" t="str">
        <f t="shared" si="35"/>
        <v/>
      </c>
      <c r="M180" s="46"/>
      <c r="N180" s="274"/>
      <c r="O180" s="48"/>
      <c r="P180" s="274"/>
      <c r="Q180" s="51"/>
      <c r="R180" s="51"/>
      <c r="S180" s="51"/>
      <c r="T180" s="274"/>
      <c r="U180" s="50" t="str">
        <f t="shared" si="36"/>
        <v/>
      </c>
      <c r="V180" s="51">
        <v>1</v>
      </c>
      <c r="W180" s="51" t="str">
        <f t="shared" si="37"/>
        <v/>
      </c>
      <c r="X180" s="51">
        <v>1</v>
      </c>
      <c r="Y180" s="51" t="str">
        <f t="shared" si="38"/>
        <v/>
      </c>
      <c r="Z180" s="1">
        <f t="shared" si="39"/>
        <v>0</v>
      </c>
      <c r="AA180" s="1">
        <f t="shared" si="40"/>
        <v>0</v>
      </c>
      <c r="AB180" s="382" t="str">
        <f t="shared" si="30"/>
        <v/>
      </c>
      <c r="AC180" s="382" t="str">
        <f t="shared" si="30"/>
        <v/>
      </c>
      <c r="AD180" s="1">
        <f t="shared" si="41"/>
        <v>0</v>
      </c>
      <c r="AJ180" s="1">
        <f t="shared" si="42"/>
        <v>0</v>
      </c>
      <c r="AK180" s="1">
        <f t="shared" si="43"/>
        <v>0</v>
      </c>
      <c r="AL180" s="1">
        <f t="shared" si="44"/>
        <v>0</v>
      </c>
      <c r="AQ180" s="1">
        <f t="shared" si="45"/>
        <v>0</v>
      </c>
      <c r="BA180" s="1" t="str">
        <f t="shared" si="47"/>
        <v/>
      </c>
      <c r="BB180" s="1" t="str">
        <f t="shared" si="47"/>
        <v/>
      </c>
      <c r="BC180" s="1" t="str">
        <f t="shared" si="47"/>
        <v/>
      </c>
      <c r="BD180" s="1" t="str">
        <f t="shared" si="47"/>
        <v/>
      </c>
      <c r="BE180" s="1" t="str">
        <f t="shared" si="47"/>
        <v/>
      </c>
      <c r="BF180" s="1" t="str">
        <f t="shared" si="47"/>
        <v/>
      </c>
      <c r="BG180" s="1" t="str">
        <f t="shared" si="47"/>
        <v/>
      </c>
      <c r="BH180" s="1" t="str">
        <f t="shared" si="47"/>
        <v/>
      </c>
      <c r="BI180" s="1" t="str">
        <f t="shared" si="47"/>
        <v/>
      </c>
      <c r="BJ180" s="1" t="str">
        <f t="shared" si="47"/>
        <v/>
      </c>
    </row>
    <row r="181" spans="1:62" x14ac:dyDescent="0.2">
      <c r="A181" s="50"/>
      <c r="B181" s="50" t="str">
        <f t="shared" si="34"/>
        <v/>
      </c>
      <c r="C181" s="48"/>
      <c r="D181" s="48"/>
      <c r="E181" s="48"/>
      <c r="F181" s="46"/>
      <c r="G181" s="49"/>
      <c r="H181" s="358"/>
      <c r="I181" s="69"/>
      <c r="J181" s="51"/>
      <c r="K181" s="50"/>
      <c r="L181" s="341" t="str">
        <f t="shared" si="35"/>
        <v/>
      </c>
      <c r="M181" s="46"/>
      <c r="N181" s="274"/>
      <c r="O181" s="48"/>
      <c r="P181" s="274"/>
      <c r="Q181" s="51"/>
      <c r="R181" s="51"/>
      <c r="S181" s="51"/>
      <c r="T181" s="274"/>
      <c r="U181" s="50" t="str">
        <f t="shared" si="36"/>
        <v/>
      </c>
      <c r="V181" s="51">
        <v>1</v>
      </c>
      <c r="W181" s="51" t="str">
        <f t="shared" si="37"/>
        <v/>
      </c>
      <c r="X181" s="51">
        <v>1</v>
      </c>
      <c r="Y181" s="51" t="str">
        <f t="shared" si="38"/>
        <v/>
      </c>
      <c r="Z181" s="1">
        <f t="shared" si="39"/>
        <v>0</v>
      </c>
      <c r="AA181" s="1">
        <f t="shared" si="40"/>
        <v>0</v>
      </c>
      <c r="AB181" s="382" t="str">
        <f t="shared" si="30"/>
        <v/>
      </c>
      <c r="AC181" s="382" t="str">
        <f t="shared" si="30"/>
        <v/>
      </c>
      <c r="AD181" s="1">
        <f t="shared" si="41"/>
        <v>0</v>
      </c>
      <c r="AJ181" s="1">
        <f t="shared" si="42"/>
        <v>0</v>
      </c>
      <c r="AK181" s="1">
        <f t="shared" si="43"/>
        <v>0</v>
      </c>
      <c r="AL181" s="1">
        <f t="shared" si="44"/>
        <v>0</v>
      </c>
      <c r="AQ181" s="1">
        <f t="shared" si="45"/>
        <v>0</v>
      </c>
      <c r="BA181" s="1" t="str">
        <f t="shared" si="47"/>
        <v/>
      </c>
      <c r="BB181" s="1" t="str">
        <f t="shared" si="47"/>
        <v/>
      </c>
      <c r="BC181" s="1" t="str">
        <f t="shared" si="47"/>
        <v/>
      </c>
      <c r="BD181" s="1" t="str">
        <f t="shared" si="47"/>
        <v/>
      </c>
      <c r="BE181" s="1" t="str">
        <f t="shared" si="47"/>
        <v/>
      </c>
      <c r="BF181" s="1" t="str">
        <f t="shared" si="47"/>
        <v/>
      </c>
      <c r="BG181" s="1" t="str">
        <f t="shared" si="47"/>
        <v/>
      </c>
      <c r="BH181" s="1" t="str">
        <f t="shared" si="47"/>
        <v/>
      </c>
      <c r="BI181" s="1" t="str">
        <f t="shared" si="47"/>
        <v/>
      </c>
      <c r="BJ181" s="1" t="str">
        <f t="shared" si="47"/>
        <v/>
      </c>
    </row>
    <row r="182" spans="1:62" x14ac:dyDescent="0.2">
      <c r="A182" s="50"/>
      <c r="B182" s="50" t="str">
        <f t="shared" si="34"/>
        <v/>
      </c>
      <c r="C182" s="48"/>
      <c r="D182" s="48"/>
      <c r="E182" s="48"/>
      <c r="F182" s="46"/>
      <c r="G182" s="49"/>
      <c r="H182" s="358"/>
      <c r="I182" s="69"/>
      <c r="J182" s="51"/>
      <c r="K182" s="50"/>
      <c r="L182" s="341" t="str">
        <f t="shared" si="35"/>
        <v/>
      </c>
      <c r="M182" s="46"/>
      <c r="N182" s="274"/>
      <c r="O182" s="48"/>
      <c r="P182" s="274"/>
      <c r="Q182" s="51"/>
      <c r="R182" s="51"/>
      <c r="S182" s="51"/>
      <c r="T182" s="274"/>
      <c r="U182" s="50" t="str">
        <f t="shared" si="36"/>
        <v/>
      </c>
      <c r="V182" s="51">
        <v>1</v>
      </c>
      <c r="W182" s="51" t="str">
        <f t="shared" si="37"/>
        <v/>
      </c>
      <c r="X182" s="51">
        <v>1</v>
      </c>
      <c r="Y182" s="51" t="str">
        <f t="shared" si="38"/>
        <v/>
      </c>
      <c r="Z182" s="1">
        <f t="shared" si="39"/>
        <v>0</v>
      </c>
      <c r="AA182" s="1">
        <f t="shared" si="40"/>
        <v>0</v>
      </c>
      <c r="AB182" s="382" t="str">
        <f t="shared" si="30"/>
        <v/>
      </c>
      <c r="AC182" s="382" t="str">
        <f t="shared" si="30"/>
        <v/>
      </c>
      <c r="AD182" s="1">
        <f t="shared" si="41"/>
        <v>0</v>
      </c>
      <c r="AJ182" s="1">
        <f t="shared" si="42"/>
        <v>0</v>
      </c>
      <c r="AK182" s="1">
        <f t="shared" si="43"/>
        <v>0</v>
      </c>
      <c r="AL182" s="1">
        <f t="shared" si="44"/>
        <v>0</v>
      </c>
      <c r="AQ182" s="1">
        <f t="shared" si="45"/>
        <v>0</v>
      </c>
      <c r="BA182" s="1" t="str">
        <f t="shared" si="47"/>
        <v/>
      </c>
      <c r="BB182" s="1" t="str">
        <f t="shared" si="47"/>
        <v/>
      </c>
      <c r="BC182" s="1" t="str">
        <f t="shared" si="47"/>
        <v/>
      </c>
      <c r="BD182" s="1" t="str">
        <f t="shared" si="47"/>
        <v/>
      </c>
      <c r="BE182" s="1" t="str">
        <f t="shared" si="47"/>
        <v/>
      </c>
      <c r="BF182" s="1" t="str">
        <f t="shared" si="47"/>
        <v/>
      </c>
      <c r="BG182" s="1" t="str">
        <f t="shared" si="47"/>
        <v/>
      </c>
      <c r="BH182" s="1" t="str">
        <f t="shared" si="47"/>
        <v/>
      </c>
      <c r="BI182" s="1" t="str">
        <f t="shared" si="47"/>
        <v/>
      </c>
      <c r="BJ182" s="1" t="str">
        <f t="shared" si="47"/>
        <v/>
      </c>
    </row>
    <row r="183" spans="1:62" x14ac:dyDescent="0.2">
      <c r="A183" s="50"/>
      <c r="B183" s="50" t="str">
        <f t="shared" si="34"/>
        <v/>
      </c>
      <c r="C183" s="48"/>
      <c r="D183" s="48"/>
      <c r="E183" s="48"/>
      <c r="F183" s="46"/>
      <c r="G183" s="49"/>
      <c r="H183" s="358"/>
      <c r="I183" s="69"/>
      <c r="J183" s="51"/>
      <c r="K183" s="50"/>
      <c r="L183" s="341" t="str">
        <f t="shared" si="35"/>
        <v/>
      </c>
      <c r="M183" s="46"/>
      <c r="N183" s="274"/>
      <c r="O183" s="48"/>
      <c r="P183" s="274"/>
      <c r="Q183" s="51"/>
      <c r="R183" s="51"/>
      <c r="S183" s="51"/>
      <c r="T183" s="274"/>
      <c r="U183" s="50" t="str">
        <f t="shared" si="36"/>
        <v/>
      </c>
      <c r="V183" s="51">
        <v>1</v>
      </c>
      <c r="W183" s="51" t="str">
        <f t="shared" si="37"/>
        <v/>
      </c>
      <c r="X183" s="51">
        <v>1</v>
      </c>
      <c r="Y183" s="51" t="str">
        <f t="shared" si="38"/>
        <v/>
      </c>
      <c r="Z183" s="1">
        <f t="shared" si="39"/>
        <v>0</v>
      </c>
      <c r="AA183" s="1">
        <f t="shared" si="40"/>
        <v>0</v>
      </c>
      <c r="AB183" s="382" t="str">
        <f t="shared" si="30"/>
        <v/>
      </c>
      <c r="AC183" s="382" t="str">
        <f t="shared" si="30"/>
        <v/>
      </c>
      <c r="AD183" s="1">
        <f t="shared" si="41"/>
        <v>0</v>
      </c>
      <c r="AJ183" s="1">
        <f t="shared" si="42"/>
        <v>0</v>
      </c>
      <c r="AK183" s="1">
        <f t="shared" si="43"/>
        <v>0</v>
      </c>
      <c r="AL183" s="1">
        <f t="shared" si="44"/>
        <v>0</v>
      </c>
      <c r="AQ183" s="1">
        <f t="shared" si="45"/>
        <v>0</v>
      </c>
      <c r="BA183" s="1" t="str">
        <f t="shared" si="47"/>
        <v/>
      </c>
      <c r="BB183" s="1" t="str">
        <f t="shared" si="47"/>
        <v/>
      </c>
      <c r="BC183" s="1" t="str">
        <f t="shared" si="47"/>
        <v/>
      </c>
      <c r="BD183" s="1" t="str">
        <f t="shared" si="47"/>
        <v/>
      </c>
      <c r="BE183" s="1" t="str">
        <f t="shared" si="47"/>
        <v/>
      </c>
      <c r="BF183" s="1" t="str">
        <f t="shared" si="47"/>
        <v/>
      </c>
      <c r="BG183" s="1" t="str">
        <f t="shared" si="47"/>
        <v/>
      </c>
      <c r="BH183" s="1" t="str">
        <f t="shared" si="47"/>
        <v/>
      </c>
      <c r="BI183" s="1" t="str">
        <f t="shared" si="47"/>
        <v/>
      </c>
      <c r="BJ183" s="1" t="str">
        <f t="shared" si="47"/>
        <v/>
      </c>
    </row>
    <row r="184" spans="1:62" x14ac:dyDescent="0.2">
      <c r="A184" s="50"/>
      <c r="B184" s="50" t="str">
        <f t="shared" si="34"/>
        <v/>
      </c>
      <c r="C184" s="48"/>
      <c r="D184" s="48"/>
      <c r="E184" s="48"/>
      <c r="F184" s="46"/>
      <c r="G184" s="49"/>
      <c r="H184" s="358"/>
      <c r="I184" s="69"/>
      <c r="J184" s="51"/>
      <c r="K184" s="50"/>
      <c r="L184" s="341" t="str">
        <f t="shared" si="35"/>
        <v/>
      </c>
      <c r="M184" s="46"/>
      <c r="N184" s="274"/>
      <c r="O184" s="48"/>
      <c r="P184" s="274"/>
      <c r="Q184" s="51"/>
      <c r="R184" s="51"/>
      <c r="S184" s="51"/>
      <c r="T184" s="274"/>
      <c r="U184" s="50" t="str">
        <f t="shared" si="36"/>
        <v/>
      </c>
      <c r="V184" s="51">
        <v>1</v>
      </c>
      <c r="W184" s="51" t="str">
        <f t="shared" si="37"/>
        <v/>
      </c>
      <c r="X184" s="51">
        <v>1</v>
      </c>
      <c r="Y184" s="51" t="str">
        <f t="shared" si="38"/>
        <v/>
      </c>
      <c r="Z184" s="1">
        <f t="shared" si="39"/>
        <v>0</v>
      </c>
      <c r="AA184" s="1">
        <f t="shared" si="40"/>
        <v>0</v>
      </c>
      <c r="AB184" s="382" t="str">
        <f t="shared" si="30"/>
        <v/>
      </c>
      <c r="AC184" s="382" t="str">
        <f t="shared" si="30"/>
        <v/>
      </c>
      <c r="AD184" s="1">
        <f t="shared" si="41"/>
        <v>0</v>
      </c>
      <c r="AJ184" s="1">
        <f t="shared" si="42"/>
        <v>0</v>
      </c>
      <c r="AK184" s="1">
        <f t="shared" si="43"/>
        <v>0</v>
      </c>
      <c r="AL184" s="1">
        <f t="shared" si="44"/>
        <v>0</v>
      </c>
      <c r="AQ184" s="1">
        <f t="shared" si="45"/>
        <v>0</v>
      </c>
      <c r="BA184" s="1" t="str">
        <f t="shared" si="47"/>
        <v/>
      </c>
      <c r="BB184" s="1" t="str">
        <f t="shared" si="47"/>
        <v/>
      </c>
      <c r="BC184" s="1" t="str">
        <f t="shared" si="47"/>
        <v/>
      </c>
      <c r="BD184" s="1" t="str">
        <f t="shared" si="47"/>
        <v/>
      </c>
      <c r="BE184" s="1" t="str">
        <f t="shared" si="47"/>
        <v/>
      </c>
      <c r="BF184" s="1" t="str">
        <f t="shared" si="47"/>
        <v/>
      </c>
      <c r="BG184" s="1" t="str">
        <f t="shared" si="47"/>
        <v/>
      </c>
      <c r="BH184" s="1" t="str">
        <f t="shared" si="47"/>
        <v/>
      </c>
      <c r="BI184" s="1" t="str">
        <f t="shared" si="47"/>
        <v/>
      </c>
      <c r="BJ184" s="1" t="str">
        <f t="shared" si="47"/>
        <v/>
      </c>
    </row>
    <row r="185" spans="1:62" x14ac:dyDescent="0.2">
      <c r="A185" s="50"/>
      <c r="B185" s="50" t="str">
        <f t="shared" si="34"/>
        <v/>
      </c>
      <c r="C185" s="48"/>
      <c r="D185" s="48"/>
      <c r="E185" s="48"/>
      <c r="F185" s="46"/>
      <c r="G185" s="49"/>
      <c r="H185" s="358"/>
      <c r="I185" s="69"/>
      <c r="J185" s="51"/>
      <c r="K185" s="50"/>
      <c r="L185" s="341" t="str">
        <f t="shared" si="35"/>
        <v/>
      </c>
      <c r="M185" s="46"/>
      <c r="N185" s="274"/>
      <c r="O185" s="48"/>
      <c r="P185" s="274"/>
      <c r="Q185" s="51"/>
      <c r="R185" s="51"/>
      <c r="S185" s="51"/>
      <c r="T185" s="274"/>
      <c r="U185" s="50" t="str">
        <f t="shared" si="36"/>
        <v/>
      </c>
      <c r="V185" s="51">
        <v>1</v>
      </c>
      <c r="W185" s="51" t="str">
        <f t="shared" si="37"/>
        <v/>
      </c>
      <c r="X185" s="51">
        <v>1</v>
      </c>
      <c r="Y185" s="51" t="str">
        <f t="shared" si="38"/>
        <v/>
      </c>
      <c r="Z185" s="1">
        <f t="shared" si="39"/>
        <v>0</v>
      </c>
      <c r="AA185" s="1">
        <f t="shared" si="40"/>
        <v>0</v>
      </c>
      <c r="AB185" s="382" t="str">
        <f t="shared" si="30"/>
        <v/>
      </c>
      <c r="AC185" s="382" t="str">
        <f t="shared" si="30"/>
        <v/>
      </c>
      <c r="AD185" s="1">
        <f t="shared" si="41"/>
        <v>0</v>
      </c>
      <c r="AJ185" s="1">
        <f t="shared" si="42"/>
        <v>0</v>
      </c>
      <c r="AK185" s="1">
        <f t="shared" si="43"/>
        <v>0</v>
      </c>
      <c r="AL185" s="1">
        <f t="shared" si="44"/>
        <v>0</v>
      </c>
      <c r="AQ185" s="1">
        <f t="shared" si="45"/>
        <v>0</v>
      </c>
      <c r="BA185" s="1" t="str">
        <f t="shared" si="47"/>
        <v/>
      </c>
      <c r="BB185" s="1" t="str">
        <f t="shared" si="47"/>
        <v/>
      </c>
      <c r="BC185" s="1" t="str">
        <f t="shared" si="47"/>
        <v/>
      </c>
      <c r="BD185" s="1" t="str">
        <f t="shared" si="47"/>
        <v/>
      </c>
      <c r="BE185" s="1" t="str">
        <f t="shared" si="47"/>
        <v/>
      </c>
      <c r="BF185" s="1" t="str">
        <f t="shared" si="47"/>
        <v/>
      </c>
      <c r="BG185" s="1" t="str">
        <f t="shared" si="47"/>
        <v/>
      </c>
      <c r="BH185" s="1" t="str">
        <f t="shared" si="47"/>
        <v/>
      </c>
      <c r="BI185" s="1" t="str">
        <f t="shared" si="47"/>
        <v/>
      </c>
      <c r="BJ185" s="1" t="str">
        <f t="shared" si="47"/>
        <v/>
      </c>
    </row>
    <row r="186" spans="1:62" x14ac:dyDescent="0.2">
      <c r="A186" s="50"/>
      <c r="B186" s="50" t="str">
        <f t="shared" si="34"/>
        <v/>
      </c>
      <c r="C186" s="48"/>
      <c r="D186" s="48"/>
      <c r="E186" s="48"/>
      <c r="F186" s="46"/>
      <c r="G186" s="49"/>
      <c r="H186" s="358"/>
      <c r="I186" s="69"/>
      <c r="J186" s="51"/>
      <c r="K186" s="50"/>
      <c r="L186" s="341" t="str">
        <f t="shared" si="35"/>
        <v/>
      </c>
      <c r="M186" s="46"/>
      <c r="N186" s="274"/>
      <c r="O186" s="48"/>
      <c r="P186" s="274"/>
      <c r="Q186" s="51"/>
      <c r="R186" s="51"/>
      <c r="S186" s="51"/>
      <c r="T186" s="274"/>
      <c r="U186" s="50" t="str">
        <f t="shared" si="36"/>
        <v/>
      </c>
      <c r="V186" s="51">
        <v>1</v>
      </c>
      <c r="W186" s="51" t="str">
        <f t="shared" si="37"/>
        <v/>
      </c>
      <c r="X186" s="51">
        <v>1</v>
      </c>
      <c r="Y186" s="51" t="str">
        <f t="shared" si="38"/>
        <v/>
      </c>
      <c r="Z186" s="1">
        <f t="shared" si="39"/>
        <v>0</v>
      </c>
      <c r="AA186" s="1">
        <f t="shared" si="40"/>
        <v>0</v>
      </c>
      <c r="AB186" s="382" t="str">
        <f t="shared" si="30"/>
        <v/>
      </c>
      <c r="AC186" s="382" t="str">
        <f t="shared" si="30"/>
        <v/>
      </c>
      <c r="AD186" s="1">
        <f t="shared" si="41"/>
        <v>0</v>
      </c>
      <c r="AJ186" s="1">
        <f t="shared" si="42"/>
        <v>0</v>
      </c>
      <c r="AK186" s="1">
        <f t="shared" si="43"/>
        <v>0</v>
      </c>
      <c r="AL186" s="1">
        <f t="shared" si="44"/>
        <v>0</v>
      </c>
      <c r="AQ186" s="1">
        <f t="shared" si="45"/>
        <v>0</v>
      </c>
      <c r="BA186" s="1" t="str">
        <f t="shared" si="47"/>
        <v/>
      </c>
      <c r="BB186" s="1" t="str">
        <f t="shared" si="47"/>
        <v/>
      </c>
      <c r="BC186" s="1" t="str">
        <f t="shared" si="47"/>
        <v/>
      </c>
      <c r="BD186" s="1" t="str">
        <f t="shared" si="47"/>
        <v/>
      </c>
      <c r="BE186" s="1" t="str">
        <f t="shared" si="47"/>
        <v/>
      </c>
      <c r="BF186" s="1" t="str">
        <f t="shared" si="47"/>
        <v/>
      </c>
      <c r="BG186" s="1" t="str">
        <f t="shared" si="47"/>
        <v/>
      </c>
      <c r="BH186" s="1" t="str">
        <f t="shared" si="47"/>
        <v/>
      </c>
      <c r="BI186" s="1" t="str">
        <f t="shared" si="47"/>
        <v/>
      </c>
      <c r="BJ186" s="1" t="str">
        <f t="shared" si="47"/>
        <v/>
      </c>
    </row>
    <row r="187" spans="1:62" x14ac:dyDescent="0.2">
      <c r="A187" s="50"/>
      <c r="B187" s="50" t="str">
        <f t="shared" si="34"/>
        <v/>
      </c>
      <c r="C187" s="48"/>
      <c r="D187" s="48"/>
      <c r="E187" s="48"/>
      <c r="F187" s="46"/>
      <c r="G187" s="49"/>
      <c r="H187" s="358"/>
      <c r="I187" s="69"/>
      <c r="J187" s="51"/>
      <c r="K187" s="50"/>
      <c r="L187" s="341" t="str">
        <f t="shared" si="35"/>
        <v/>
      </c>
      <c r="M187" s="46"/>
      <c r="N187" s="274"/>
      <c r="O187" s="48"/>
      <c r="P187" s="274"/>
      <c r="Q187" s="51"/>
      <c r="R187" s="51"/>
      <c r="S187" s="51"/>
      <c r="T187" s="274"/>
      <c r="U187" s="50" t="str">
        <f t="shared" si="36"/>
        <v/>
      </c>
      <c r="V187" s="51">
        <v>1</v>
      </c>
      <c r="W187" s="51" t="str">
        <f t="shared" si="37"/>
        <v/>
      </c>
      <c r="X187" s="51">
        <v>1</v>
      </c>
      <c r="Y187" s="51" t="str">
        <f t="shared" si="38"/>
        <v/>
      </c>
      <c r="Z187" s="1">
        <f t="shared" si="39"/>
        <v>0</v>
      </c>
      <c r="AA187" s="1">
        <f t="shared" si="40"/>
        <v>0</v>
      </c>
      <c r="AB187" s="382" t="str">
        <f t="shared" si="30"/>
        <v/>
      </c>
      <c r="AC187" s="382" t="str">
        <f t="shared" si="30"/>
        <v/>
      </c>
      <c r="AD187" s="1">
        <f t="shared" si="41"/>
        <v>0</v>
      </c>
      <c r="AJ187" s="1">
        <f t="shared" si="42"/>
        <v>0</v>
      </c>
      <c r="AK187" s="1">
        <f t="shared" si="43"/>
        <v>0</v>
      </c>
      <c r="AL187" s="1">
        <f t="shared" si="44"/>
        <v>0</v>
      </c>
      <c r="AQ187" s="1">
        <f t="shared" si="45"/>
        <v>0</v>
      </c>
      <c r="BA187" s="1" t="str">
        <f t="shared" si="47"/>
        <v/>
      </c>
      <c r="BB187" s="1" t="str">
        <f t="shared" si="47"/>
        <v/>
      </c>
      <c r="BC187" s="1" t="str">
        <f t="shared" si="47"/>
        <v/>
      </c>
      <c r="BD187" s="1" t="str">
        <f t="shared" si="47"/>
        <v/>
      </c>
      <c r="BE187" s="1" t="str">
        <f t="shared" si="47"/>
        <v/>
      </c>
      <c r="BF187" s="1" t="str">
        <f t="shared" si="47"/>
        <v/>
      </c>
      <c r="BG187" s="1" t="str">
        <f t="shared" si="47"/>
        <v/>
      </c>
      <c r="BH187" s="1" t="str">
        <f t="shared" si="47"/>
        <v/>
      </c>
      <c r="BI187" s="1" t="str">
        <f t="shared" si="47"/>
        <v/>
      </c>
      <c r="BJ187" s="1" t="str">
        <f t="shared" si="47"/>
        <v/>
      </c>
    </row>
    <row r="188" spans="1:62" x14ac:dyDescent="0.2">
      <c r="A188" s="50"/>
      <c r="B188" s="50" t="str">
        <f t="shared" si="34"/>
        <v/>
      </c>
      <c r="C188" s="48"/>
      <c r="D188" s="48"/>
      <c r="E188" s="48"/>
      <c r="F188" s="46"/>
      <c r="G188" s="49"/>
      <c r="H188" s="358"/>
      <c r="I188" s="69"/>
      <c r="J188" s="51"/>
      <c r="K188" s="50"/>
      <c r="L188" s="341" t="str">
        <f t="shared" si="35"/>
        <v/>
      </c>
      <c r="M188" s="46"/>
      <c r="N188" s="274"/>
      <c r="O188" s="48"/>
      <c r="P188" s="274"/>
      <c r="Q188" s="51"/>
      <c r="R188" s="51"/>
      <c r="S188" s="51"/>
      <c r="T188" s="274"/>
      <c r="U188" s="50" t="str">
        <f t="shared" si="36"/>
        <v/>
      </c>
      <c r="V188" s="51">
        <v>1</v>
      </c>
      <c r="W188" s="51" t="str">
        <f t="shared" si="37"/>
        <v/>
      </c>
      <c r="X188" s="51">
        <v>1</v>
      </c>
      <c r="Y188" s="51" t="str">
        <f t="shared" si="38"/>
        <v/>
      </c>
      <c r="Z188" s="1">
        <f t="shared" si="39"/>
        <v>0</v>
      </c>
      <c r="AA188" s="1">
        <f t="shared" si="40"/>
        <v>0</v>
      </c>
      <c r="AB188" s="382" t="str">
        <f t="shared" si="30"/>
        <v/>
      </c>
      <c r="AC188" s="382" t="str">
        <f t="shared" si="30"/>
        <v/>
      </c>
      <c r="AD188" s="1">
        <f t="shared" si="41"/>
        <v>0</v>
      </c>
      <c r="AJ188" s="1">
        <f t="shared" si="42"/>
        <v>0</v>
      </c>
      <c r="AK188" s="1">
        <f t="shared" si="43"/>
        <v>0</v>
      </c>
      <c r="AL188" s="1">
        <f t="shared" si="44"/>
        <v>0</v>
      </c>
      <c r="AQ188" s="1">
        <f t="shared" si="45"/>
        <v>0</v>
      </c>
      <c r="BA188" s="1" t="str">
        <f t="shared" si="47"/>
        <v/>
      </c>
      <c r="BB188" s="1" t="str">
        <f t="shared" si="47"/>
        <v/>
      </c>
      <c r="BC188" s="1" t="str">
        <f t="shared" si="47"/>
        <v/>
      </c>
      <c r="BD188" s="1" t="str">
        <f t="shared" si="47"/>
        <v/>
      </c>
      <c r="BE188" s="1" t="str">
        <f t="shared" si="47"/>
        <v/>
      </c>
      <c r="BF188" s="1" t="str">
        <f t="shared" si="47"/>
        <v/>
      </c>
      <c r="BG188" s="1" t="str">
        <f t="shared" si="47"/>
        <v/>
      </c>
      <c r="BH188" s="1" t="str">
        <f t="shared" si="47"/>
        <v/>
      </c>
      <c r="BI188" s="1" t="str">
        <f t="shared" si="47"/>
        <v/>
      </c>
      <c r="BJ188" s="1" t="str">
        <f t="shared" si="47"/>
        <v/>
      </c>
    </row>
    <row r="189" spans="1:62" x14ac:dyDescent="0.2">
      <c r="A189" s="50"/>
      <c r="B189" s="50" t="str">
        <f t="shared" si="34"/>
        <v/>
      </c>
      <c r="C189" s="48"/>
      <c r="D189" s="48"/>
      <c r="E189" s="48"/>
      <c r="F189" s="46"/>
      <c r="G189" s="49"/>
      <c r="H189" s="358"/>
      <c r="I189" s="69"/>
      <c r="J189" s="51"/>
      <c r="K189" s="50"/>
      <c r="L189" s="341" t="str">
        <f t="shared" si="35"/>
        <v/>
      </c>
      <c r="M189" s="46"/>
      <c r="N189" s="274"/>
      <c r="O189" s="48"/>
      <c r="P189" s="274"/>
      <c r="Q189" s="51"/>
      <c r="R189" s="51"/>
      <c r="S189" s="51"/>
      <c r="T189" s="274"/>
      <c r="U189" s="50" t="str">
        <f t="shared" si="36"/>
        <v/>
      </c>
      <c r="V189" s="51">
        <v>1</v>
      </c>
      <c r="W189" s="51" t="str">
        <f t="shared" si="37"/>
        <v/>
      </c>
      <c r="X189" s="51">
        <v>1</v>
      </c>
      <c r="Y189" s="51" t="str">
        <f t="shared" si="38"/>
        <v/>
      </c>
      <c r="Z189" s="1">
        <f t="shared" si="39"/>
        <v>0</v>
      </c>
      <c r="AA189" s="1">
        <f t="shared" si="40"/>
        <v>0</v>
      </c>
      <c r="AB189" s="382" t="str">
        <f t="shared" si="30"/>
        <v/>
      </c>
      <c r="AC189" s="382" t="str">
        <f t="shared" si="30"/>
        <v/>
      </c>
      <c r="AD189" s="1">
        <f t="shared" si="41"/>
        <v>0</v>
      </c>
      <c r="AJ189" s="1">
        <f t="shared" si="42"/>
        <v>0</v>
      </c>
      <c r="AK189" s="1">
        <f t="shared" si="43"/>
        <v>0</v>
      </c>
      <c r="AL189" s="1">
        <f t="shared" si="44"/>
        <v>0</v>
      </c>
      <c r="AQ189" s="1">
        <f t="shared" si="45"/>
        <v>0</v>
      </c>
      <c r="BA189" s="1" t="str">
        <f t="shared" si="47"/>
        <v/>
      </c>
      <c r="BB189" s="1" t="str">
        <f t="shared" si="47"/>
        <v/>
      </c>
      <c r="BC189" s="1" t="str">
        <f t="shared" si="47"/>
        <v/>
      </c>
      <c r="BD189" s="1" t="str">
        <f t="shared" si="47"/>
        <v/>
      </c>
      <c r="BE189" s="1" t="str">
        <f t="shared" si="47"/>
        <v/>
      </c>
      <c r="BF189" s="1" t="str">
        <f t="shared" si="47"/>
        <v/>
      </c>
      <c r="BG189" s="1" t="str">
        <f t="shared" si="47"/>
        <v/>
      </c>
      <c r="BH189" s="1" t="str">
        <f t="shared" si="47"/>
        <v/>
      </c>
      <c r="BI189" s="1" t="str">
        <f t="shared" si="47"/>
        <v/>
      </c>
      <c r="BJ189" s="1" t="str">
        <f t="shared" si="47"/>
        <v/>
      </c>
    </row>
    <row r="190" spans="1:62" x14ac:dyDescent="0.2">
      <c r="A190" s="50"/>
      <c r="B190" s="50" t="str">
        <f t="shared" si="34"/>
        <v/>
      </c>
      <c r="C190" s="48"/>
      <c r="D190" s="48"/>
      <c r="E190" s="48"/>
      <c r="F190" s="46"/>
      <c r="G190" s="49"/>
      <c r="H190" s="358"/>
      <c r="I190" s="69"/>
      <c r="J190" s="51"/>
      <c r="K190" s="50"/>
      <c r="L190" s="341" t="str">
        <f t="shared" si="35"/>
        <v/>
      </c>
      <c r="M190" s="46"/>
      <c r="N190" s="274"/>
      <c r="O190" s="48"/>
      <c r="P190" s="274"/>
      <c r="Q190" s="51"/>
      <c r="R190" s="51"/>
      <c r="S190" s="51"/>
      <c r="T190" s="274"/>
      <c r="U190" s="50" t="str">
        <f t="shared" si="36"/>
        <v/>
      </c>
      <c r="V190" s="51">
        <v>1</v>
      </c>
      <c r="W190" s="51" t="str">
        <f t="shared" si="37"/>
        <v/>
      </c>
      <c r="X190" s="51">
        <v>1</v>
      </c>
      <c r="Y190" s="51" t="str">
        <f t="shared" si="38"/>
        <v/>
      </c>
      <c r="Z190" s="1">
        <f t="shared" si="39"/>
        <v>0</v>
      </c>
      <c r="AA190" s="1">
        <f t="shared" si="40"/>
        <v>0</v>
      </c>
      <c r="AB190" s="382" t="str">
        <f t="shared" si="30"/>
        <v/>
      </c>
      <c r="AC190" s="382" t="str">
        <f t="shared" si="30"/>
        <v/>
      </c>
      <c r="AD190" s="1">
        <f t="shared" si="41"/>
        <v>0</v>
      </c>
      <c r="AJ190" s="1">
        <f t="shared" si="42"/>
        <v>0</v>
      </c>
      <c r="AK190" s="1">
        <f t="shared" si="43"/>
        <v>0</v>
      </c>
      <c r="AL190" s="1">
        <f t="shared" si="44"/>
        <v>0</v>
      </c>
      <c r="AQ190" s="1">
        <f t="shared" si="45"/>
        <v>0</v>
      </c>
      <c r="BA190" s="1" t="str">
        <f t="shared" si="47"/>
        <v/>
      </c>
      <c r="BB190" s="1" t="str">
        <f t="shared" si="47"/>
        <v/>
      </c>
      <c r="BC190" s="1" t="str">
        <f t="shared" si="47"/>
        <v/>
      </c>
      <c r="BD190" s="1" t="str">
        <f t="shared" si="47"/>
        <v/>
      </c>
      <c r="BE190" s="1" t="str">
        <f t="shared" si="47"/>
        <v/>
      </c>
      <c r="BF190" s="1" t="str">
        <f t="shared" si="47"/>
        <v/>
      </c>
      <c r="BG190" s="1" t="str">
        <f t="shared" si="47"/>
        <v/>
      </c>
      <c r="BH190" s="1" t="str">
        <f t="shared" si="47"/>
        <v/>
      </c>
      <c r="BI190" s="1" t="str">
        <f t="shared" si="47"/>
        <v/>
      </c>
      <c r="BJ190" s="1" t="str">
        <f t="shared" si="47"/>
        <v/>
      </c>
    </row>
    <row r="191" spans="1:62" x14ac:dyDescent="0.2">
      <c r="A191" s="50"/>
      <c r="B191" s="50" t="str">
        <f t="shared" si="34"/>
        <v/>
      </c>
      <c r="C191" s="48"/>
      <c r="D191" s="48"/>
      <c r="E191" s="48"/>
      <c r="F191" s="46"/>
      <c r="G191" s="49"/>
      <c r="H191" s="358"/>
      <c r="I191" s="69"/>
      <c r="J191" s="51"/>
      <c r="K191" s="50"/>
      <c r="L191" s="341" t="str">
        <f t="shared" si="35"/>
        <v/>
      </c>
      <c r="M191" s="46"/>
      <c r="N191" s="274"/>
      <c r="O191" s="48"/>
      <c r="P191" s="274"/>
      <c r="Q191" s="51"/>
      <c r="R191" s="51"/>
      <c r="S191" s="51"/>
      <c r="T191" s="274"/>
      <c r="U191" s="50" t="str">
        <f t="shared" si="36"/>
        <v/>
      </c>
      <c r="V191" s="51">
        <v>1</v>
      </c>
      <c r="W191" s="51" t="str">
        <f t="shared" si="37"/>
        <v/>
      </c>
      <c r="X191" s="51">
        <v>1</v>
      </c>
      <c r="Y191" s="51" t="str">
        <f t="shared" si="38"/>
        <v/>
      </c>
      <c r="Z191" s="1">
        <f t="shared" si="39"/>
        <v>0</v>
      </c>
      <c r="AA191" s="1">
        <f t="shared" si="40"/>
        <v>0</v>
      </c>
      <c r="AB191" s="382" t="str">
        <f t="shared" si="30"/>
        <v/>
      </c>
      <c r="AC191" s="382" t="str">
        <f t="shared" si="30"/>
        <v/>
      </c>
      <c r="AD191" s="1">
        <f t="shared" si="41"/>
        <v>0</v>
      </c>
      <c r="AJ191" s="1">
        <f t="shared" si="42"/>
        <v>0</v>
      </c>
      <c r="AK191" s="1">
        <f t="shared" si="43"/>
        <v>0</v>
      </c>
      <c r="AL191" s="1">
        <f t="shared" si="44"/>
        <v>0</v>
      </c>
      <c r="AQ191" s="1">
        <f t="shared" si="45"/>
        <v>0</v>
      </c>
      <c r="BA191" s="1" t="str">
        <f t="shared" si="47"/>
        <v/>
      </c>
      <c r="BB191" s="1" t="str">
        <f t="shared" si="47"/>
        <v/>
      </c>
      <c r="BC191" s="1" t="str">
        <f t="shared" si="47"/>
        <v/>
      </c>
      <c r="BD191" s="1" t="str">
        <f t="shared" si="47"/>
        <v/>
      </c>
      <c r="BE191" s="1" t="str">
        <f t="shared" si="47"/>
        <v/>
      </c>
      <c r="BF191" s="1" t="str">
        <f t="shared" ref="BA191:BJ216" si="48">IF($M191="","",BF$30)</f>
        <v/>
      </c>
      <c r="BG191" s="1" t="str">
        <f t="shared" si="48"/>
        <v/>
      </c>
      <c r="BH191" s="1" t="str">
        <f t="shared" si="48"/>
        <v/>
      </c>
      <c r="BI191" s="1" t="str">
        <f t="shared" si="48"/>
        <v/>
      </c>
      <c r="BJ191" s="1" t="str">
        <f t="shared" si="48"/>
        <v/>
      </c>
    </row>
    <row r="192" spans="1:62" x14ac:dyDescent="0.2">
      <c r="A192" s="50"/>
      <c r="B192" s="50" t="str">
        <f t="shared" si="34"/>
        <v/>
      </c>
      <c r="C192" s="48"/>
      <c r="D192" s="48"/>
      <c r="E192" s="48"/>
      <c r="F192" s="46"/>
      <c r="G192" s="49"/>
      <c r="H192" s="358"/>
      <c r="I192" s="69"/>
      <c r="J192" s="51"/>
      <c r="K192" s="50"/>
      <c r="L192" s="341" t="str">
        <f t="shared" si="35"/>
        <v/>
      </c>
      <c r="M192" s="46"/>
      <c r="N192" s="274"/>
      <c r="O192" s="48"/>
      <c r="P192" s="274"/>
      <c r="Q192" s="51"/>
      <c r="R192" s="51"/>
      <c r="S192" s="51"/>
      <c r="T192" s="274"/>
      <c r="U192" s="50" t="str">
        <f t="shared" si="36"/>
        <v/>
      </c>
      <c r="V192" s="51">
        <v>1</v>
      </c>
      <c r="W192" s="51" t="str">
        <f t="shared" si="37"/>
        <v/>
      </c>
      <c r="X192" s="51">
        <v>1</v>
      </c>
      <c r="Y192" s="51" t="str">
        <f t="shared" si="38"/>
        <v/>
      </c>
      <c r="Z192" s="1">
        <f t="shared" si="39"/>
        <v>0</v>
      </c>
      <c r="AA192" s="1">
        <f t="shared" si="40"/>
        <v>0</v>
      </c>
      <c r="AB192" s="382" t="str">
        <f t="shared" si="30"/>
        <v/>
      </c>
      <c r="AC192" s="382" t="str">
        <f t="shared" si="30"/>
        <v/>
      </c>
      <c r="AD192" s="1">
        <f t="shared" si="41"/>
        <v>0</v>
      </c>
      <c r="AJ192" s="1">
        <f t="shared" si="42"/>
        <v>0</v>
      </c>
      <c r="AK192" s="1">
        <f t="shared" si="43"/>
        <v>0</v>
      </c>
      <c r="AL192" s="1">
        <f t="shared" si="44"/>
        <v>0</v>
      </c>
      <c r="AQ192" s="1">
        <f t="shared" si="45"/>
        <v>0</v>
      </c>
      <c r="BA192" s="1" t="str">
        <f t="shared" si="48"/>
        <v/>
      </c>
      <c r="BB192" s="1" t="str">
        <f t="shared" si="48"/>
        <v/>
      </c>
      <c r="BC192" s="1" t="str">
        <f t="shared" si="48"/>
        <v/>
      </c>
      <c r="BD192" s="1" t="str">
        <f t="shared" si="48"/>
        <v/>
      </c>
      <c r="BE192" s="1" t="str">
        <f t="shared" si="48"/>
        <v/>
      </c>
      <c r="BF192" s="1" t="str">
        <f t="shared" si="48"/>
        <v/>
      </c>
      <c r="BG192" s="1" t="str">
        <f t="shared" si="48"/>
        <v/>
      </c>
      <c r="BH192" s="1" t="str">
        <f t="shared" si="48"/>
        <v/>
      </c>
      <c r="BI192" s="1" t="str">
        <f t="shared" si="48"/>
        <v/>
      </c>
      <c r="BJ192" s="1" t="str">
        <f t="shared" si="48"/>
        <v/>
      </c>
    </row>
    <row r="193" spans="1:62" x14ac:dyDescent="0.2">
      <c r="A193" s="50"/>
      <c r="B193" s="50" t="str">
        <f t="shared" si="34"/>
        <v/>
      </c>
      <c r="C193" s="48"/>
      <c r="D193" s="48"/>
      <c r="E193" s="48"/>
      <c r="F193" s="46"/>
      <c r="G193" s="49"/>
      <c r="H193" s="358"/>
      <c r="I193" s="69"/>
      <c r="J193" s="51"/>
      <c r="K193" s="50"/>
      <c r="L193" s="341" t="str">
        <f t="shared" si="35"/>
        <v/>
      </c>
      <c r="M193" s="46"/>
      <c r="N193" s="274"/>
      <c r="O193" s="48"/>
      <c r="P193" s="274"/>
      <c r="Q193" s="51"/>
      <c r="R193" s="51"/>
      <c r="S193" s="51"/>
      <c r="T193" s="274"/>
      <c r="U193" s="50" t="str">
        <f t="shared" si="36"/>
        <v/>
      </c>
      <c r="V193" s="51">
        <v>1</v>
      </c>
      <c r="W193" s="51" t="str">
        <f t="shared" si="37"/>
        <v/>
      </c>
      <c r="X193" s="51">
        <v>1</v>
      </c>
      <c r="Y193" s="51" t="str">
        <f t="shared" si="38"/>
        <v/>
      </c>
      <c r="Z193" s="1">
        <f t="shared" si="39"/>
        <v>0</v>
      </c>
      <c r="AA193" s="1">
        <f t="shared" si="40"/>
        <v>0</v>
      </c>
      <c r="AB193" s="382" t="str">
        <f t="shared" si="30"/>
        <v/>
      </c>
      <c r="AC193" s="382" t="str">
        <f t="shared" si="30"/>
        <v/>
      </c>
      <c r="AD193" s="1">
        <f t="shared" si="41"/>
        <v>0</v>
      </c>
      <c r="AJ193" s="1">
        <f t="shared" si="42"/>
        <v>0</v>
      </c>
      <c r="AK193" s="1">
        <f t="shared" si="43"/>
        <v>0</v>
      </c>
      <c r="AL193" s="1">
        <f t="shared" si="44"/>
        <v>0</v>
      </c>
      <c r="AQ193" s="1">
        <f t="shared" si="45"/>
        <v>0</v>
      </c>
      <c r="BA193" s="1" t="str">
        <f t="shared" si="48"/>
        <v/>
      </c>
      <c r="BB193" s="1" t="str">
        <f t="shared" si="48"/>
        <v/>
      </c>
      <c r="BC193" s="1" t="str">
        <f t="shared" si="48"/>
        <v/>
      </c>
      <c r="BD193" s="1" t="str">
        <f t="shared" si="48"/>
        <v/>
      </c>
      <c r="BE193" s="1" t="str">
        <f t="shared" si="48"/>
        <v/>
      </c>
      <c r="BF193" s="1" t="str">
        <f t="shared" si="48"/>
        <v/>
      </c>
      <c r="BG193" s="1" t="str">
        <f t="shared" si="48"/>
        <v/>
      </c>
      <c r="BH193" s="1" t="str">
        <f t="shared" si="48"/>
        <v/>
      </c>
      <c r="BI193" s="1" t="str">
        <f t="shared" si="48"/>
        <v/>
      </c>
      <c r="BJ193" s="1" t="str">
        <f t="shared" si="48"/>
        <v/>
      </c>
    </row>
    <row r="194" spans="1:62" x14ac:dyDescent="0.2">
      <c r="A194" s="50"/>
      <c r="B194" s="50" t="str">
        <f t="shared" ref="B194:B230" si="49">IF(F194="","",ROW()-30)</f>
        <v/>
      </c>
      <c r="C194" s="48"/>
      <c r="D194" s="48"/>
      <c r="E194" s="48"/>
      <c r="F194" s="46"/>
      <c r="G194" s="49"/>
      <c r="H194" s="358"/>
      <c r="I194" s="69"/>
      <c r="J194" s="51"/>
      <c r="K194" s="50"/>
      <c r="L194" s="341" t="str">
        <f t="shared" ref="L194:L230" si="50">IF(M194="","",ROW()-30)</f>
        <v/>
      </c>
      <c r="M194" s="46"/>
      <c r="N194" s="274"/>
      <c r="O194" s="48"/>
      <c r="P194" s="274"/>
      <c r="Q194" s="51"/>
      <c r="R194" s="51"/>
      <c r="S194" s="51"/>
      <c r="T194" s="274"/>
      <c r="U194" s="50" t="str">
        <f t="shared" ref="U194:U230" si="51">IF(M194="","",IF(AA194=0,$AB$1,1))</f>
        <v/>
      </c>
      <c r="V194" s="51">
        <v>1</v>
      </c>
      <c r="W194" s="51" t="str">
        <f t="shared" ref="W194:W230" si="52">IF($F194="","",IF($Z194&lt;&gt;1,$AB$1,IFERROR(U194*V194,$AB$1)))</f>
        <v/>
      </c>
      <c r="X194" s="51">
        <v>1</v>
      </c>
      <c r="Y194" s="51" t="str">
        <f t="shared" ref="Y194:Y230" si="53">IF($F194="","",IF($Z194&lt;&gt;1,$AB$1,IFERROR(W194*X194,$AB$1)))</f>
        <v/>
      </c>
      <c r="Z194" s="1">
        <f t="shared" ref="Z194:Z230" si="54">IF(SUM(AD194:AH194)=COUNT(AD194:AH194),1,0)</f>
        <v>0</v>
      </c>
      <c r="AA194" s="1">
        <f t="shared" ref="AA194:AA230" si="55">IF(SUM(AJ194:AQ194)=COUNT(AJ194:AQ194),1,0)</f>
        <v>0</v>
      </c>
      <c r="AB194" s="382" t="str">
        <f t="shared" si="30"/>
        <v/>
      </c>
      <c r="AC194" s="382" t="str">
        <f t="shared" si="30"/>
        <v/>
      </c>
      <c r="AD194" s="1">
        <f t="shared" ref="AD194:AD230" si="56">IF(G$30="",1,IF(G194="",0,CHOOSE(AD$28,IF(ISNA(MATCH(G194,$AB$30:$AC$30,0)),0,1),IF(IFERROR(G194*1,"bad")="bad",0,1),IF(IFERROR(IF(G194=TRUNC(G194),1,"bad"),"bad")="bad",0,1),IF(AND(IF(IFERROR(G194*1,"bad")="bad",0,1)=1,G194&gt;=0),1,0),IF(AND(IF(IFERROR(IF(G194=TRUNC(G194),1,"bad"),"bad")="bad",0,1)=1,G194&gt;=0),1,0),IF(AND(IF(IFERROR(G194*1,"bad")="bad",0,1)=1,G194&gt;0),1,0),IF(AND(IF(IFERROR(IF(G194=TRUNC(G194),1,"bad"),"bad")="bad",0,1)=1,G194&gt;0),1,0),1,IF(IFERROR(HLOOKUP(G194,$AE$4:$AN$4,1,0),"bad")="bad",0,1))))</f>
        <v>0</v>
      </c>
      <c r="AJ194" s="1">
        <f t="shared" ref="AJ194:AJ230" si="57">IF(M$30="",1,IF(M194="",0,CHOOSE(AJ$28,IF(ISNA(MATCH(M194,$AB$30:$AC$30,0)),0,1),IF(IFERROR(M194*1,"bad")="bad",0,1),IF(IFERROR(IF(M194=TRUNC(M194),1,"bad"),"bad")="bad",0,1),IF(AND(IF(IFERROR(M194*1,"bad")="bad",0,1)=1,M194&gt;=0),1,0),IF(AND(IF(IFERROR(IF(M194=TRUNC(M194),1,"bad"),"bad")="bad",0,1)=1,M194&gt;=0),1,0),IF(AND(IF(IFERROR(M194*1,"bad")="bad",0,1)=1,M194&gt;0),1,0),IF(AND(IF(IFERROR(IF(M194=TRUNC(M194),1,"bad"),"bad")="bad",0,1)=1,M194&gt;0),1,0),1,IF(IFERROR(HLOOKUP(M194,$AE$4:$AN$4,1,0),"bad")="bad",0,1))))</f>
        <v>0</v>
      </c>
      <c r="AK194" s="1">
        <f t="shared" ref="AK194:AK230" si="58">IF(N$30="",1,IF(N194="",0,CHOOSE(AK$28,IF(ISNA(MATCH(N194,$AB$30:$AC$30,0)),0,1),IF(IFERROR(N194*1,"bad")="bad",0,1),IF(IFERROR(IF(N194=TRUNC(N194),1,"bad"),"bad")="bad",0,1),IF(AND(IF(IFERROR(N194*1,"bad")="bad",0,1)=1,N194&gt;=0),1,0),IF(AND(IF(IFERROR(IF(N194=TRUNC(N194),1,"bad"),"bad")="bad",0,1)=1,N194&gt;=0),1,0),IF(AND(IF(IFERROR(N194*1,"bad")="bad",0,1)=1,N194&gt;0),1,0),IF(AND(IF(IFERROR(IF(N194=TRUNC(N194),1,"bad"),"bad")="bad",0,1)=1,N194&gt;0),1,0),1,IF(IFERROR(HLOOKUP(N194,$AE$4:$AN$4,1,0),"bad")="bad",0,1))))</f>
        <v>0</v>
      </c>
      <c r="AL194" s="1">
        <f t="shared" ref="AL194:AL230" si="59">IF(O$30="",1,IF(O194="",0,CHOOSE(AL$28,IF(ISNA(MATCH(O194,$AB$30:$AC$30,0)),0,1),IF(IFERROR(O194*1,"bad")="bad",0,1),IF(IFERROR(IF(O194=TRUNC(O194),1,"bad"),"bad")="bad",0,1),IF(AND(IF(IFERROR(O194*1,"bad")="bad",0,1)=1,O194&gt;=0),1,0),IF(AND(IF(IFERROR(IF(O194=TRUNC(O194),1,"bad"),"bad")="bad",0,1)=1,O194&gt;=0),1,0),IF(AND(IF(IFERROR(O194*1,"bad")="bad",0,1)=1,O194&gt;0),1,0),IF(AND(IF(IFERROR(IF(O194=TRUNC(O194),1,"bad"),"bad")="bad",0,1)=1,O194&gt;0),1,0),1,IF(IFERROR(HLOOKUP(O194,$AE$4:$AN$4,1,0),"bad")="bad",0,1))))</f>
        <v>0</v>
      </c>
      <c r="AQ194" s="1">
        <f t="shared" ref="AQ194:AQ230" si="60">IF(T$30="",1,IF(T194="",0,CHOOSE(AQ$28,IF(ISNA(MATCH(T194,$AB$30:$AC$30,0)),0,1),IF(IFERROR(T194*1,"bad")="bad",0,1),IF(IFERROR(IF(T194=TRUNC(T194),1,"bad"),"bad")="bad",0,1),IF(AND(IF(IFERROR(T194*1,"bad")="bad",0,1)=1,T194&gt;=0),1,0),IF(AND(IF(IFERROR(IF(T194=TRUNC(T194),1,"bad"),"bad")="bad",0,1)=1,T194&gt;=0),1,0),IF(AND(IF(IFERROR(T194*1,"bad")="bad",0,1)=1,T194&gt;0),1,0),IF(AND(IF(IFERROR(IF(T194=TRUNC(T194),1,"bad"),"bad")="bad",0,1)=1,T194&gt;0),1,0),1,IF(IFERROR(HLOOKUP(T194,$AE$4:$AN$4,1,0),"bad")="bad",0,1))))</f>
        <v>0</v>
      </c>
      <c r="BA194" s="1" t="str">
        <f t="shared" si="48"/>
        <v/>
      </c>
      <c r="BB194" s="1" t="str">
        <f t="shared" si="48"/>
        <v/>
      </c>
      <c r="BC194" s="1" t="str">
        <f t="shared" si="48"/>
        <v/>
      </c>
      <c r="BD194" s="1" t="str">
        <f t="shared" si="48"/>
        <v/>
      </c>
      <c r="BE194" s="1" t="str">
        <f t="shared" si="48"/>
        <v/>
      </c>
      <c r="BF194" s="1" t="str">
        <f t="shared" si="48"/>
        <v/>
      </c>
      <c r="BG194" s="1" t="str">
        <f t="shared" si="48"/>
        <v/>
      </c>
      <c r="BH194" s="1" t="str">
        <f t="shared" si="48"/>
        <v/>
      </c>
      <c r="BI194" s="1" t="str">
        <f t="shared" si="48"/>
        <v/>
      </c>
      <c r="BJ194" s="1" t="str">
        <f t="shared" si="48"/>
        <v/>
      </c>
    </row>
    <row r="195" spans="1:62" x14ac:dyDescent="0.2">
      <c r="A195" s="50"/>
      <c r="B195" s="50" t="str">
        <f t="shared" si="49"/>
        <v/>
      </c>
      <c r="C195" s="48"/>
      <c r="D195" s="48"/>
      <c r="E195" s="48"/>
      <c r="F195" s="46"/>
      <c r="G195" s="49"/>
      <c r="H195" s="358"/>
      <c r="I195" s="69"/>
      <c r="J195" s="51"/>
      <c r="K195" s="50"/>
      <c r="L195" s="341" t="str">
        <f t="shared" si="50"/>
        <v/>
      </c>
      <c r="M195" s="46"/>
      <c r="N195" s="274"/>
      <c r="O195" s="48"/>
      <c r="P195" s="274"/>
      <c r="Q195" s="51"/>
      <c r="R195" s="51"/>
      <c r="S195" s="51"/>
      <c r="T195" s="274"/>
      <c r="U195" s="50" t="str">
        <f t="shared" si="51"/>
        <v/>
      </c>
      <c r="V195" s="51">
        <v>1</v>
      </c>
      <c r="W195" s="51" t="str">
        <f t="shared" si="52"/>
        <v/>
      </c>
      <c r="X195" s="51">
        <v>1</v>
      </c>
      <c r="Y195" s="51" t="str">
        <f t="shared" si="53"/>
        <v/>
      </c>
      <c r="Z195" s="1">
        <f t="shared" si="54"/>
        <v>0</v>
      </c>
      <c r="AA195" s="1">
        <f t="shared" si="55"/>
        <v>0</v>
      </c>
      <c r="AB195" s="382" t="str">
        <f t="shared" si="30"/>
        <v/>
      </c>
      <c r="AC195" s="382" t="str">
        <f t="shared" si="30"/>
        <v/>
      </c>
      <c r="AD195" s="1">
        <f t="shared" si="56"/>
        <v>0</v>
      </c>
      <c r="AJ195" s="1">
        <f t="shared" si="57"/>
        <v>0</v>
      </c>
      <c r="AK195" s="1">
        <f t="shared" si="58"/>
        <v>0</v>
      </c>
      <c r="AL195" s="1">
        <f t="shared" si="59"/>
        <v>0</v>
      </c>
      <c r="AQ195" s="1">
        <f t="shared" si="60"/>
        <v>0</v>
      </c>
      <c r="BA195" s="1" t="str">
        <f t="shared" si="48"/>
        <v/>
      </c>
      <c r="BB195" s="1" t="str">
        <f t="shared" si="48"/>
        <v/>
      </c>
      <c r="BC195" s="1" t="str">
        <f t="shared" si="48"/>
        <v/>
      </c>
      <c r="BD195" s="1" t="str">
        <f t="shared" si="48"/>
        <v/>
      </c>
      <c r="BE195" s="1" t="str">
        <f t="shared" si="48"/>
        <v/>
      </c>
      <c r="BF195" s="1" t="str">
        <f t="shared" si="48"/>
        <v/>
      </c>
      <c r="BG195" s="1" t="str">
        <f t="shared" si="48"/>
        <v/>
      </c>
      <c r="BH195" s="1" t="str">
        <f t="shared" si="48"/>
        <v/>
      </c>
      <c r="BI195" s="1" t="str">
        <f t="shared" si="48"/>
        <v/>
      </c>
      <c r="BJ195" s="1" t="str">
        <f t="shared" si="48"/>
        <v/>
      </c>
    </row>
    <row r="196" spans="1:62" x14ac:dyDescent="0.2">
      <c r="A196" s="50"/>
      <c r="B196" s="50" t="str">
        <f t="shared" si="49"/>
        <v/>
      </c>
      <c r="C196" s="48"/>
      <c r="D196" s="48"/>
      <c r="E196" s="48"/>
      <c r="F196" s="46"/>
      <c r="G196" s="49"/>
      <c r="H196" s="358"/>
      <c r="I196" s="69"/>
      <c r="J196" s="51"/>
      <c r="K196" s="50"/>
      <c r="L196" s="341" t="str">
        <f t="shared" si="50"/>
        <v/>
      </c>
      <c r="M196" s="46"/>
      <c r="N196" s="274"/>
      <c r="O196" s="48"/>
      <c r="P196" s="274"/>
      <c r="Q196" s="51"/>
      <c r="R196" s="51"/>
      <c r="S196" s="51"/>
      <c r="T196" s="274"/>
      <c r="U196" s="50" t="str">
        <f t="shared" si="51"/>
        <v/>
      </c>
      <c r="V196" s="51">
        <v>1</v>
      </c>
      <c r="W196" s="51" t="str">
        <f t="shared" si="52"/>
        <v/>
      </c>
      <c r="X196" s="51">
        <v>1</v>
      </c>
      <c r="Y196" s="51" t="str">
        <f t="shared" si="53"/>
        <v/>
      </c>
      <c r="Z196" s="1">
        <f t="shared" si="54"/>
        <v>0</v>
      </c>
      <c r="AA196" s="1">
        <f t="shared" si="55"/>
        <v>0</v>
      </c>
      <c r="AB196" s="382" t="str">
        <f t="shared" si="30"/>
        <v/>
      </c>
      <c r="AC196" s="382" t="str">
        <f t="shared" si="30"/>
        <v/>
      </c>
      <c r="AD196" s="1">
        <f t="shared" si="56"/>
        <v>0</v>
      </c>
      <c r="AJ196" s="1">
        <f t="shared" si="57"/>
        <v>0</v>
      </c>
      <c r="AK196" s="1">
        <f t="shared" si="58"/>
        <v>0</v>
      </c>
      <c r="AL196" s="1">
        <f t="shared" si="59"/>
        <v>0</v>
      </c>
      <c r="AQ196" s="1">
        <f t="shared" si="60"/>
        <v>0</v>
      </c>
      <c r="BA196" s="1" t="str">
        <f t="shared" si="48"/>
        <v/>
      </c>
      <c r="BB196" s="1" t="str">
        <f t="shared" si="48"/>
        <v/>
      </c>
      <c r="BC196" s="1" t="str">
        <f t="shared" si="48"/>
        <v/>
      </c>
      <c r="BD196" s="1" t="str">
        <f t="shared" si="48"/>
        <v/>
      </c>
      <c r="BE196" s="1" t="str">
        <f t="shared" si="48"/>
        <v/>
      </c>
      <c r="BF196" s="1" t="str">
        <f t="shared" si="48"/>
        <v/>
      </c>
      <c r="BG196" s="1" t="str">
        <f t="shared" si="48"/>
        <v/>
      </c>
      <c r="BH196" s="1" t="str">
        <f t="shared" si="48"/>
        <v/>
      </c>
      <c r="BI196" s="1" t="str">
        <f t="shared" si="48"/>
        <v/>
      </c>
      <c r="BJ196" s="1" t="str">
        <f t="shared" si="48"/>
        <v/>
      </c>
    </row>
    <row r="197" spans="1:62" x14ac:dyDescent="0.2">
      <c r="A197" s="50"/>
      <c r="B197" s="50" t="str">
        <f t="shared" si="49"/>
        <v/>
      </c>
      <c r="C197" s="48"/>
      <c r="D197" s="48"/>
      <c r="E197" s="48"/>
      <c r="F197" s="46"/>
      <c r="G197" s="49"/>
      <c r="H197" s="358"/>
      <c r="I197" s="69"/>
      <c r="J197" s="51"/>
      <c r="K197" s="50"/>
      <c r="L197" s="341" t="str">
        <f t="shared" si="50"/>
        <v/>
      </c>
      <c r="M197" s="46"/>
      <c r="N197" s="274"/>
      <c r="O197" s="48"/>
      <c r="P197" s="274"/>
      <c r="Q197" s="51"/>
      <c r="R197" s="51"/>
      <c r="S197" s="51"/>
      <c r="T197" s="274"/>
      <c r="U197" s="50" t="str">
        <f t="shared" si="51"/>
        <v/>
      </c>
      <c r="V197" s="51">
        <v>1</v>
      </c>
      <c r="W197" s="51" t="str">
        <f t="shared" si="52"/>
        <v/>
      </c>
      <c r="X197" s="51">
        <v>1</v>
      </c>
      <c r="Y197" s="51" t="str">
        <f t="shared" si="53"/>
        <v/>
      </c>
      <c r="Z197" s="1">
        <f t="shared" si="54"/>
        <v>0</v>
      </c>
      <c r="AA197" s="1">
        <f t="shared" si="55"/>
        <v>0</v>
      </c>
      <c r="AB197" s="382" t="str">
        <f t="shared" si="30"/>
        <v/>
      </c>
      <c r="AC197" s="382" t="str">
        <f t="shared" si="30"/>
        <v/>
      </c>
      <c r="AD197" s="1">
        <f t="shared" si="56"/>
        <v>0</v>
      </c>
      <c r="AJ197" s="1">
        <f t="shared" si="57"/>
        <v>0</v>
      </c>
      <c r="AK197" s="1">
        <f t="shared" si="58"/>
        <v>0</v>
      </c>
      <c r="AL197" s="1">
        <f t="shared" si="59"/>
        <v>0</v>
      </c>
      <c r="AQ197" s="1">
        <f t="shared" si="60"/>
        <v>0</v>
      </c>
      <c r="BA197" s="1" t="str">
        <f t="shared" si="48"/>
        <v/>
      </c>
      <c r="BB197" s="1" t="str">
        <f t="shared" si="48"/>
        <v/>
      </c>
      <c r="BC197" s="1" t="str">
        <f t="shared" si="48"/>
        <v/>
      </c>
      <c r="BD197" s="1" t="str">
        <f t="shared" si="48"/>
        <v/>
      </c>
      <c r="BE197" s="1" t="str">
        <f t="shared" si="48"/>
        <v/>
      </c>
      <c r="BF197" s="1" t="str">
        <f t="shared" si="48"/>
        <v/>
      </c>
      <c r="BG197" s="1" t="str">
        <f t="shared" si="48"/>
        <v/>
      </c>
      <c r="BH197" s="1" t="str">
        <f t="shared" si="48"/>
        <v/>
      </c>
      <c r="BI197" s="1" t="str">
        <f t="shared" si="48"/>
        <v/>
      </c>
      <c r="BJ197" s="1" t="str">
        <f t="shared" si="48"/>
        <v/>
      </c>
    </row>
    <row r="198" spans="1:62" x14ac:dyDescent="0.2">
      <c r="A198" s="50"/>
      <c r="B198" s="50" t="str">
        <f t="shared" si="49"/>
        <v/>
      </c>
      <c r="C198" s="48"/>
      <c r="D198" s="48"/>
      <c r="E198" s="48"/>
      <c r="F198" s="46"/>
      <c r="G198" s="49"/>
      <c r="H198" s="358"/>
      <c r="I198" s="69"/>
      <c r="J198" s="51"/>
      <c r="K198" s="50"/>
      <c r="L198" s="341" t="str">
        <f t="shared" si="50"/>
        <v/>
      </c>
      <c r="M198" s="46"/>
      <c r="N198" s="274"/>
      <c r="O198" s="48"/>
      <c r="P198" s="274"/>
      <c r="Q198" s="51"/>
      <c r="R198" s="51"/>
      <c r="S198" s="51"/>
      <c r="T198" s="274"/>
      <c r="U198" s="50" t="str">
        <f t="shared" si="51"/>
        <v/>
      </c>
      <c r="V198" s="51">
        <v>1</v>
      </c>
      <c r="W198" s="51" t="str">
        <f t="shared" si="52"/>
        <v/>
      </c>
      <c r="X198" s="51">
        <v>1</v>
      </c>
      <c r="Y198" s="51" t="str">
        <f t="shared" si="53"/>
        <v/>
      </c>
      <c r="Z198" s="1">
        <f t="shared" si="54"/>
        <v>0</v>
      </c>
      <c r="AA198" s="1">
        <f t="shared" si="55"/>
        <v>0</v>
      </c>
      <c r="AB198" s="382" t="str">
        <f t="shared" si="30"/>
        <v/>
      </c>
      <c r="AC198" s="382" t="str">
        <f t="shared" si="30"/>
        <v/>
      </c>
      <c r="AD198" s="1">
        <f t="shared" si="56"/>
        <v>0</v>
      </c>
      <c r="AJ198" s="1">
        <f t="shared" si="57"/>
        <v>0</v>
      </c>
      <c r="AK198" s="1">
        <f t="shared" si="58"/>
        <v>0</v>
      </c>
      <c r="AL198" s="1">
        <f t="shared" si="59"/>
        <v>0</v>
      </c>
      <c r="AQ198" s="1">
        <f t="shared" si="60"/>
        <v>0</v>
      </c>
      <c r="BA198" s="1" t="str">
        <f t="shared" si="48"/>
        <v/>
      </c>
      <c r="BB198" s="1" t="str">
        <f t="shared" si="48"/>
        <v/>
      </c>
      <c r="BC198" s="1" t="str">
        <f t="shared" si="48"/>
        <v/>
      </c>
      <c r="BD198" s="1" t="str">
        <f t="shared" si="48"/>
        <v/>
      </c>
      <c r="BE198" s="1" t="str">
        <f t="shared" si="48"/>
        <v/>
      </c>
      <c r="BF198" s="1" t="str">
        <f t="shared" si="48"/>
        <v/>
      </c>
      <c r="BG198" s="1" t="str">
        <f t="shared" si="48"/>
        <v/>
      </c>
      <c r="BH198" s="1" t="str">
        <f t="shared" si="48"/>
        <v/>
      </c>
      <c r="BI198" s="1" t="str">
        <f t="shared" si="48"/>
        <v/>
      </c>
      <c r="BJ198" s="1" t="str">
        <f t="shared" si="48"/>
        <v/>
      </c>
    </row>
    <row r="199" spans="1:62" x14ac:dyDescent="0.2">
      <c r="A199" s="50"/>
      <c r="B199" s="50" t="str">
        <f t="shared" si="49"/>
        <v/>
      </c>
      <c r="C199" s="48"/>
      <c r="D199" s="48"/>
      <c r="E199" s="48"/>
      <c r="F199" s="46"/>
      <c r="G199" s="49"/>
      <c r="H199" s="358"/>
      <c r="I199" s="69"/>
      <c r="J199" s="51"/>
      <c r="K199" s="50"/>
      <c r="L199" s="341" t="str">
        <f t="shared" si="50"/>
        <v/>
      </c>
      <c r="M199" s="46"/>
      <c r="N199" s="274"/>
      <c r="O199" s="48"/>
      <c r="P199" s="274"/>
      <c r="Q199" s="51"/>
      <c r="R199" s="51"/>
      <c r="S199" s="51"/>
      <c r="T199" s="274"/>
      <c r="U199" s="50" t="str">
        <f t="shared" si="51"/>
        <v/>
      </c>
      <c r="V199" s="51">
        <v>1</v>
      </c>
      <c r="W199" s="51" t="str">
        <f t="shared" si="52"/>
        <v/>
      </c>
      <c r="X199" s="51">
        <v>1</v>
      </c>
      <c r="Y199" s="51" t="str">
        <f t="shared" si="53"/>
        <v/>
      </c>
      <c r="Z199" s="1">
        <f t="shared" si="54"/>
        <v>0</v>
      </c>
      <c r="AA199" s="1">
        <f t="shared" si="55"/>
        <v>0</v>
      </c>
      <c r="AB199" s="382" t="str">
        <f t="shared" si="30"/>
        <v/>
      </c>
      <c r="AC199" s="382" t="str">
        <f t="shared" si="30"/>
        <v/>
      </c>
      <c r="AD199" s="1">
        <f t="shared" si="56"/>
        <v>0</v>
      </c>
      <c r="AJ199" s="1">
        <f t="shared" si="57"/>
        <v>0</v>
      </c>
      <c r="AK199" s="1">
        <f t="shared" si="58"/>
        <v>0</v>
      </c>
      <c r="AL199" s="1">
        <f t="shared" si="59"/>
        <v>0</v>
      </c>
      <c r="AQ199" s="1">
        <f t="shared" si="60"/>
        <v>0</v>
      </c>
      <c r="BA199" s="1" t="str">
        <f t="shared" si="48"/>
        <v/>
      </c>
      <c r="BB199" s="1" t="str">
        <f t="shared" si="48"/>
        <v/>
      </c>
      <c r="BC199" s="1" t="str">
        <f t="shared" si="48"/>
        <v/>
      </c>
      <c r="BD199" s="1" t="str">
        <f t="shared" si="48"/>
        <v/>
      </c>
      <c r="BE199" s="1" t="str">
        <f t="shared" si="48"/>
        <v/>
      </c>
      <c r="BF199" s="1" t="str">
        <f t="shared" si="48"/>
        <v/>
      </c>
      <c r="BG199" s="1" t="str">
        <f t="shared" si="48"/>
        <v/>
      </c>
      <c r="BH199" s="1" t="str">
        <f t="shared" si="48"/>
        <v/>
      </c>
      <c r="BI199" s="1" t="str">
        <f t="shared" si="48"/>
        <v/>
      </c>
      <c r="BJ199" s="1" t="str">
        <f t="shared" si="48"/>
        <v/>
      </c>
    </row>
    <row r="200" spans="1:62" x14ac:dyDescent="0.2">
      <c r="A200" s="50"/>
      <c r="B200" s="50" t="str">
        <f t="shared" si="49"/>
        <v/>
      </c>
      <c r="C200" s="48"/>
      <c r="D200" s="48"/>
      <c r="E200" s="48"/>
      <c r="F200" s="46"/>
      <c r="G200" s="49"/>
      <c r="H200" s="358"/>
      <c r="I200" s="69"/>
      <c r="J200" s="51"/>
      <c r="K200" s="50"/>
      <c r="L200" s="341" t="str">
        <f t="shared" si="50"/>
        <v/>
      </c>
      <c r="M200" s="46"/>
      <c r="N200" s="274"/>
      <c r="O200" s="48"/>
      <c r="P200" s="274"/>
      <c r="Q200" s="51"/>
      <c r="R200" s="51"/>
      <c r="S200" s="51"/>
      <c r="T200" s="274"/>
      <c r="U200" s="50" t="str">
        <f t="shared" si="51"/>
        <v/>
      </c>
      <c r="V200" s="51">
        <v>1</v>
      </c>
      <c r="W200" s="51" t="str">
        <f t="shared" si="52"/>
        <v/>
      </c>
      <c r="X200" s="51">
        <v>1</v>
      </c>
      <c r="Y200" s="51" t="str">
        <f t="shared" si="53"/>
        <v/>
      </c>
      <c r="Z200" s="1">
        <f t="shared" si="54"/>
        <v>0</v>
      </c>
      <c r="AA200" s="1">
        <f t="shared" si="55"/>
        <v>0</v>
      </c>
      <c r="AB200" s="382" t="str">
        <f t="shared" si="30"/>
        <v/>
      </c>
      <c r="AC200" s="382" t="str">
        <f t="shared" si="30"/>
        <v/>
      </c>
      <c r="AD200" s="1">
        <f t="shared" si="56"/>
        <v>0</v>
      </c>
      <c r="AJ200" s="1">
        <f t="shared" si="57"/>
        <v>0</v>
      </c>
      <c r="AK200" s="1">
        <f t="shared" si="58"/>
        <v>0</v>
      </c>
      <c r="AL200" s="1">
        <f t="shared" si="59"/>
        <v>0</v>
      </c>
      <c r="AQ200" s="1">
        <f t="shared" si="60"/>
        <v>0</v>
      </c>
      <c r="BA200" s="1" t="str">
        <f t="shared" si="48"/>
        <v/>
      </c>
      <c r="BB200" s="1" t="str">
        <f t="shared" si="48"/>
        <v/>
      </c>
      <c r="BC200" s="1" t="str">
        <f t="shared" si="48"/>
        <v/>
      </c>
      <c r="BD200" s="1" t="str">
        <f t="shared" si="48"/>
        <v/>
      </c>
      <c r="BE200" s="1" t="str">
        <f t="shared" si="48"/>
        <v/>
      </c>
      <c r="BF200" s="1" t="str">
        <f t="shared" si="48"/>
        <v/>
      </c>
      <c r="BG200" s="1" t="str">
        <f t="shared" si="48"/>
        <v/>
      </c>
      <c r="BH200" s="1" t="str">
        <f t="shared" si="48"/>
        <v/>
      </c>
      <c r="BI200" s="1" t="str">
        <f t="shared" si="48"/>
        <v/>
      </c>
      <c r="BJ200" s="1" t="str">
        <f t="shared" si="48"/>
        <v/>
      </c>
    </row>
    <row r="201" spans="1:62" x14ac:dyDescent="0.2">
      <c r="A201" s="50"/>
      <c r="B201" s="50" t="str">
        <f t="shared" si="49"/>
        <v/>
      </c>
      <c r="C201" s="48"/>
      <c r="D201" s="48"/>
      <c r="E201" s="48"/>
      <c r="F201" s="46"/>
      <c r="G201" s="49"/>
      <c r="H201" s="358"/>
      <c r="I201" s="69"/>
      <c r="J201" s="51"/>
      <c r="K201" s="50"/>
      <c r="L201" s="341" t="str">
        <f t="shared" si="50"/>
        <v/>
      </c>
      <c r="M201" s="46"/>
      <c r="N201" s="274"/>
      <c r="O201" s="48"/>
      <c r="P201" s="274"/>
      <c r="Q201" s="51"/>
      <c r="R201" s="51"/>
      <c r="S201" s="51"/>
      <c r="T201" s="274"/>
      <c r="U201" s="50" t="str">
        <f t="shared" si="51"/>
        <v/>
      </c>
      <c r="V201" s="51">
        <v>1</v>
      </c>
      <c r="W201" s="51" t="str">
        <f t="shared" si="52"/>
        <v/>
      </c>
      <c r="X201" s="51">
        <v>1</v>
      </c>
      <c r="Y201" s="51" t="str">
        <f t="shared" si="53"/>
        <v/>
      </c>
      <c r="Z201" s="1">
        <f t="shared" si="54"/>
        <v>0</v>
      </c>
      <c r="AA201" s="1">
        <f t="shared" si="55"/>
        <v>0</v>
      </c>
      <c r="AB201" s="382" t="str">
        <f t="shared" si="30"/>
        <v/>
      </c>
      <c r="AC201" s="382" t="str">
        <f t="shared" si="30"/>
        <v/>
      </c>
      <c r="AD201" s="1">
        <f t="shared" si="56"/>
        <v>0</v>
      </c>
      <c r="AJ201" s="1">
        <f t="shared" si="57"/>
        <v>0</v>
      </c>
      <c r="AK201" s="1">
        <f t="shared" si="58"/>
        <v>0</v>
      </c>
      <c r="AL201" s="1">
        <f t="shared" si="59"/>
        <v>0</v>
      </c>
      <c r="AQ201" s="1">
        <f t="shared" si="60"/>
        <v>0</v>
      </c>
      <c r="BA201" s="1" t="str">
        <f t="shared" si="48"/>
        <v/>
      </c>
      <c r="BB201" s="1" t="str">
        <f t="shared" si="48"/>
        <v/>
      </c>
      <c r="BC201" s="1" t="str">
        <f t="shared" si="48"/>
        <v/>
      </c>
      <c r="BD201" s="1" t="str">
        <f t="shared" si="48"/>
        <v/>
      </c>
      <c r="BE201" s="1" t="str">
        <f t="shared" si="48"/>
        <v/>
      </c>
      <c r="BF201" s="1" t="str">
        <f t="shared" si="48"/>
        <v/>
      </c>
      <c r="BG201" s="1" t="str">
        <f t="shared" si="48"/>
        <v/>
      </c>
      <c r="BH201" s="1" t="str">
        <f t="shared" si="48"/>
        <v/>
      </c>
      <c r="BI201" s="1" t="str">
        <f t="shared" si="48"/>
        <v/>
      </c>
      <c r="BJ201" s="1" t="str">
        <f t="shared" si="48"/>
        <v/>
      </c>
    </row>
    <row r="202" spans="1:62" x14ac:dyDescent="0.2">
      <c r="A202" s="50"/>
      <c r="B202" s="50" t="str">
        <f t="shared" si="49"/>
        <v/>
      </c>
      <c r="C202" s="48"/>
      <c r="D202" s="48"/>
      <c r="E202" s="48"/>
      <c r="F202" s="46"/>
      <c r="G202" s="49"/>
      <c r="H202" s="358"/>
      <c r="I202" s="69"/>
      <c r="J202" s="51"/>
      <c r="K202" s="50"/>
      <c r="L202" s="341" t="str">
        <f t="shared" si="50"/>
        <v/>
      </c>
      <c r="M202" s="46"/>
      <c r="N202" s="274"/>
      <c r="O202" s="48"/>
      <c r="P202" s="274"/>
      <c r="Q202" s="51"/>
      <c r="R202" s="51"/>
      <c r="S202" s="51"/>
      <c r="T202" s="274"/>
      <c r="U202" s="50" t="str">
        <f t="shared" si="51"/>
        <v/>
      </c>
      <c r="V202" s="51">
        <v>1</v>
      </c>
      <c r="W202" s="51" t="str">
        <f t="shared" si="52"/>
        <v/>
      </c>
      <c r="X202" s="51">
        <v>1</v>
      </c>
      <c r="Y202" s="51" t="str">
        <f t="shared" si="53"/>
        <v/>
      </c>
      <c r="Z202" s="1">
        <f t="shared" si="54"/>
        <v>0</v>
      </c>
      <c r="AA202" s="1">
        <f t="shared" si="55"/>
        <v>0</v>
      </c>
      <c r="AB202" s="382" t="str">
        <f t="shared" si="30"/>
        <v/>
      </c>
      <c r="AC202" s="382" t="str">
        <f t="shared" si="30"/>
        <v/>
      </c>
      <c r="AD202" s="1">
        <f t="shared" si="56"/>
        <v>0</v>
      </c>
      <c r="AJ202" s="1">
        <f t="shared" si="57"/>
        <v>0</v>
      </c>
      <c r="AK202" s="1">
        <f t="shared" si="58"/>
        <v>0</v>
      </c>
      <c r="AL202" s="1">
        <f t="shared" si="59"/>
        <v>0</v>
      </c>
      <c r="AQ202" s="1">
        <f t="shared" si="60"/>
        <v>0</v>
      </c>
      <c r="BA202" s="1" t="str">
        <f t="shared" si="48"/>
        <v/>
      </c>
      <c r="BB202" s="1" t="str">
        <f t="shared" si="48"/>
        <v/>
      </c>
      <c r="BC202" s="1" t="str">
        <f t="shared" si="48"/>
        <v/>
      </c>
      <c r="BD202" s="1" t="str">
        <f t="shared" si="48"/>
        <v/>
      </c>
      <c r="BE202" s="1" t="str">
        <f t="shared" si="48"/>
        <v/>
      </c>
      <c r="BF202" s="1" t="str">
        <f t="shared" si="48"/>
        <v/>
      </c>
      <c r="BG202" s="1" t="str">
        <f t="shared" si="48"/>
        <v/>
      </c>
      <c r="BH202" s="1" t="str">
        <f t="shared" si="48"/>
        <v/>
      </c>
      <c r="BI202" s="1" t="str">
        <f t="shared" si="48"/>
        <v/>
      </c>
      <c r="BJ202" s="1" t="str">
        <f t="shared" si="48"/>
        <v/>
      </c>
    </row>
    <row r="203" spans="1:62" x14ac:dyDescent="0.2">
      <c r="A203" s="50"/>
      <c r="B203" s="50" t="str">
        <f t="shared" si="49"/>
        <v/>
      </c>
      <c r="C203" s="48"/>
      <c r="D203" s="48"/>
      <c r="E203" s="48"/>
      <c r="F203" s="46"/>
      <c r="G203" s="49"/>
      <c r="H203" s="358"/>
      <c r="I203" s="69"/>
      <c r="J203" s="51"/>
      <c r="K203" s="50"/>
      <c r="L203" s="341" t="str">
        <f t="shared" si="50"/>
        <v/>
      </c>
      <c r="M203" s="46"/>
      <c r="N203" s="274"/>
      <c r="O203" s="48"/>
      <c r="P203" s="274"/>
      <c r="Q203" s="51"/>
      <c r="R203" s="51"/>
      <c r="S203" s="51"/>
      <c r="T203" s="274"/>
      <c r="U203" s="50" t="str">
        <f t="shared" si="51"/>
        <v/>
      </c>
      <c r="V203" s="51">
        <v>1</v>
      </c>
      <c r="W203" s="51" t="str">
        <f t="shared" si="52"/>
        <v/>
      </c>
      <c r="X203" s="51">
        <v>1</v>
      </c>
      <c r="Y203" s="51" t="str">
        <f t="shared" si="53"/>
        <v/>
      </c>
      <c r="Z203" s="1">
        <f t="shared" si="54"/>
        <v>0</v>
      </c>
      <c r="AA203" s="1">
        <f t="shared" si="55"/>
        <v>0</v>
      </c>
      <c r="AB203" s="382" t="str">
        <f t="shared" si="30"/>
        <v/>
      </c>
      <c r="AC203" s="382" t="str">
        <f t="shared" si="30"/>
        <v/>
      </c>
      <c r="AD203" s="1">
        <f t="shared" si="56"/>
        <v>0</v>
      </c>
      <c r="AJ203" s="1">
        <f t="shared" si="57"/>
        <v>0</v>
      </c>
      <c r="AK203" s="1">
        <f t="shared" si="58"/>
        <v>0</v>
      </c>
      <c r="AL203" s="1">
        <f t="shared" si="59"/>
        <v>0</v>
      </c>
      <c r="AQ203" s="1">
        <f t="shared" si="60"/>
        <v>0</v>
      </c>
      <c r="BA203" s="1" t="str">
        <f t="shared" si="48"/>
        <v/>
      </c>
      <c r="BB203" s="1" t="str">
        <f t="shared" si="48"/>
        <v/>
      </c>
      <c r="BC203" s="1" t="str">
        <f t="shared" si="48"/>
        <v/>
      </c>
      <c r="BD203" s="1" t="str">
        <f t="shared" si="48"/>
        <v/>
      </c>
      <c r="BE203" s="1" t="str">
        <f t="shared" si="48"/>
        <v/>
      </c>
      <c r="BF203" s="1" t="str">
        <f t="shared" si="48"/>
        <v/>
      </c>
      <c r="BG203" s="1" t="str">
        <f t="shared" si="48"/>
        <v/>
      </c>
      <c r="BH203" s="1" t="str">
        <f t="shared" si="48"/>
        <v/>
      </c>
      <c r="BI203" s="1" t="str">
        <f t="shared" si="48"/>
        <v/>
      </c>
      <c r="BJ203" s="1" t="str">
        <f t="shared" si="48"/>
        <v/>
      </c>
    </row>
    <row r="204" spans="1:62" x14ac:dyDescent="0.2">
      <c r="A204" s="50"/>
      <c r="B204" s="50" t="str">
        <f t="shared" si="49"/>
        <v/>
      </c>
      <c r="C204" s="48"/>
      <c r="D204" s="48"/>
      <c r="E204" s="48"/>
      <c r="F204" s="46"/>
      <c r="G204" s="49"/>
      <c r="H204" s="358"/>
      <c r="I204" s="69"/>
      <c r="J204" s="51"/>
      <c r="K204" s="50"/>
      <c r="L204" s="341" t="str">
        <f t="shared" si="50"/>
        <v/>
      </c>
      <c r="M204" s="46"/>
      <c r="N204" s="274"/>
      <c r="O204" s="48"/>
      <c r="P204" s="274"/>
      <c r="Q204" s="51"/>
      <c r="R204" s="51"/>
      <c r="S204" s="51"/>
      <c r="T204" s="274"/>
      <c r="U204" s="50" t="str">
        <f t="shared" si="51"/>
        <v/>
      </c>
      <c r="V204" s="51">
        <v>1</v>
      </c>
      <c r="W204" s="51" t="str">
        <f t="shared" si="52"/>
        <v/>
      </c>
      <c r="X204" s="51">
        <v>1</v>
      </c>
      <c r="Y204" s="51" t="str">
        <f t="shared" si="53"/>
        <v/>
      </c>
      <c r="Z204" s="1">
        <f t="shared" si="54"/>
        <v>0</v>
      </c>
      <c r="AA204" s="1">
        <f t="shared" si="55"/>
        <v>0</v>
      </c>
      <c r="AB204" s="382" t="str">
        <f t="shared" si="30"/>
        <v/>
      </c>
      <c r="AC204" s="382" t="str">
        <f t="shared" si="30"/>
        <v/>
      </c>
      <c r="AD204" s="1">
        <f t="shared" si="56"/>
        <v>0</v>
      </c>
      <c r="AJ204" s="1">
        <f t="shared" si="57"/>
        <v>0</v>
      </c>
      <c r="AK204" s="1">
        <f t="shared" si="58"/>
        <v>0</v>
      </c>
      <c r="AL204" s="1">
        <f t="shared" si="59"/>
        <v>0</v>
      </c>
      <c r="AQ204" s="1">
        <f t="shared" si="60"/>
        <v>0</v>
      </c>
      <c r="BA204" s="1" t="str">
        <f t="shared" si="48"/>
        <v/>
      </c>
      <c r="BB204" s="1" t="str">
        <f t="shared" si="48"/>
        <v/>
      </c>
      <c r="BC204" s="1" t="str">
        <f t="shared" si="48"/>
        <v/>
      </c>
      <c r="BD204" s="1" t="str">
        <f t="shared" si="48"/>
        <v/>
      </c>
      <c r="BE204" s="1" t="str">
        <f t="shared" si="48"/>
        <v/>
      </c>
      <c r="BF204" s="1" t="str">
        <f t="shared" si="48"/>
        <v/>
      </c>
      <c r="BG204" s="1" t="str">
        <f t="shared" si="48"/>
        <v/>
      </c>
      <c r="BH204" s="1" t="str">
        <f t="shared" si="48"/>
        <v/>
      </c>
      <c r="BI204" s="1" t="str">
        <f t="shared" si="48"/>
        <v/>
      </c>
      <c r="BJ204" s="1" t="str">
        <f t="shared" si="48"/>
        <v/>
      </c>
    </row>
    <row r="205" spans="1:62" x14ac:dyDescent="0.2">
      <c r="A205" s="50"/>
      <c r="B205" s="50" t="str">
        <f t="shared" si="49"/>
        <v/>
      </c>
      <c r="C205" s="48"/>
      <c r="D205" s="48"/>
      <c r="E205" s="48"/>
      <c r="F205" s="46"/>
      <c r="G205" s="49"/>
      <c r="H205" s="358"/>
      <c r="I205" s="69"/>
      <c r="J205" s="51"/>
      <c r="K205" s="50"/>
      <c r="L205" s="341" t="str">
        <f t="shared" si="50"/>
        <v/>
      </c>
      <c r="M205" s="46"/>
      <c r="N205" s="274"/>
      <c r="O205" s="48"/>
      <c r="P205" s="274"/>
      <c r="Q205" s="51"/>
      <c r="R205" s="51"/>
      <c r="S205" s="51"/>
      <c r="T205" s="274"/>
      <c r="U205" s="50" t="str">
        <f t="shared" si="51"/>
        <v/>
      </c>
      <c r="V205" s="51">
        <v>1</v>
      </c>
      <c r="W205" s="51" t="str">
        <f t="shared" si="52"/>
        <v/>
      </c>
      <c r="X205" s="51">
        <v>1</v>
      </c>
      <c r="Y205" s="51" t="str">
        <f t="shared" si="53"/>
        <v/>
      </c>
      <c r="Z205" s="1">
        <f t="shared" si="54"/>
        <v>0</v>
      </c>
      <c r="AA205" s="1">
        <f t="shared" si="55"/>
        <v>0</v>
      </c>
      <c r="AB205" s="382" t="str">
        <f t="shared" si="30"/>
        <v/>
      </c>
      <c r="AC205" s="382" t="str">
        <f t="shared" si="30"/>
        <v/>
      </c>
      <c r="AD205" s="1">
        <f t="shared" si="56"/>
        <v>0</v>
      </c>
      <c r="AJ205" s="1">
        <f t="shared" si="57"/>
        <v>0</v>
      </c>
      <c r="AK205" s="1">
        <f t="shared" si="58"/>
        <v>0</v>
      </c>
      <c r="AL205" s="1">
        <f t="shared" si="59"/>
        <v>0</v>
      </c>
      <c r="AQ205" s="1">
        <f t="shared" si="60"/>
        <v>0</v>
      </c>
      <c r="BA205" s="1" t="str">
        <f t="shared" si="48"/>
        <v/>
      </c>
      <c r="BB205" s="1" t="str">
        <f t="shared" si="48"/>
        <v/>
      </c>
      <c r="BC205" s="1" t="str">
        <f t="shared" si="48"/>
        <v/>
      </c>
      <c r="BD205" s="1" t="str">
        <f t="shared" si="48"/>
        <v/>
      </c>
      <c r="BE205" s="1" t="str">
        <f t="shared" si="48"/>
        <v/>
      </c>
      <c r="BF205" s="1" t="str">
        <f t="shared" si="48"/>
        <v/>
      </c>
      <c r="BG205" s="1" t="str">
        <f t="shared" si="48"/>
        <v/>
      </c>
      <c r="BH205" s="1" t="str">
        <f t="shared" si="48"/>
        <v/>
      </c>
      <c r="BI205" s="1" t="str">
        <f t="shared" si="48"/>
        <v/>
      </c>
      <c r="BJ205" s="1" t="str">
        <f t="shared" si="48"/>
        <v/>
      </c>
    </row>
    <row r="206" spans="1:62" x14ac:dyDescent="0.2">
      <c r="A206" s="50"/>
      <c r="B206" s="50" t="str">
        <f t="shared" si="49"/>
        <v/>
      </c>
      <c r="C206" s="48"/>
      <c r="D206" s="48"/>
      <c r="E206" s="48"/>
      <c r="F206" s="46"/>
      <c r="G206" s="49"/>
      <c r="H206" s="358"/>
      <c r="I206" s="69"/>
      <c r="J206" s="51"/>
      <c r="K206" s="50"/>
      <c r="L206" s="341" t="str">
        <f t="shared" si="50"/>
        <v/>
      </c>
      <c r="M206" s="46"/>
      <c r="N206" s="274"/>
      <c r="O206" s="48"/>
      <c r="P206" s="274"/>
      <c r="Q206" s="51"/>
      <c r="R206" s="51"/>
      <c r="S206" s="51"/>
      <c r="T206" s="274"/>
      <c r="U206" s="50" t="str">
        <f t="shared" si="51"/>
        <v/>
      </c>
      <c r="V206" s="51">
        <v>1</v>
      </c>
      <c r="W206" s="51" t="str">
        <f t="shared" si="52"/>
        <v/>
      </c>
      <c r="X206" s="51">
        <v>1</v>
      </c>
      <c r="Y206" s="51" t="str">
        <f t="shared" si="53"/>
        <v/>
      </c>
      <c r="Z206" s="1">
        <f t="shared" si="54"/>
        <v>0</v>
      </c>
      <c r="AA206" s="1">
        <f t="shared" si="55"/>
        <v>0</v>
      </c>
      <c r="AB206" s="382" t="str">
        <f t="shared" si="30"/>
        <v/>
      </c>
      <c r="AC206" s="382" t="str">
        <f t="shared" si="30"/>
        <v/>
      </c>
      <c r="AD206" s="1">
        <f t="shared" si="56"/>
        <v>0</v>
      </c>
      <c r="AJ206" s="1">
        <f t="shared" si="57"/>
        <v>0</v>
      </c>
      <c r="AK206" s="1">
        <f t="shared" si="58"/>
        <v>0</v>
      </c>
      <c r="AL206" s="1">
        <f t="shared" si="59"/>
        <v>0</v>
      </c>
      <c r="AQ206" s="1">
        <f t="shared" si="60"/>
        <v>0</v>
      </c>
      <c r="BA206" s="1" t="str">
        <f t="shared" si="48"/>
        <v/>
      </c>
      <c r="BB206" s="1" t="str">
        <f t="shared" si="48"/>
        <v/>
      </c>
      <c r="BC206" s="1" t="str">
        <f t="shared" si="48"/>
        <v/>
      </c>
      <c r="BD206" s="1" t="str">
        <f t="shared" si="48"/>
        <v/>
      </c>
      <c r="BE206" s="1" t="str">
        <f t="shared" si="48"/>
        <v/>
      </c>
      <c r="BF206" s="1" t="str">
        <f t="shared" si="48"/>
        <v/>
      </c>
      <c r="BG206" s="1" t="str">
        <f t="shared" si="48"/>
        <v/>
      </c>
      <c r="BH206" s="1" t="str">
        <f t="shared" si="48"/>
        <v/>
      </c>
      <c r="BI206" s="1" t="str">
        <f t="shared" si="48"/>
        <v/>
      </c>
      <c r="BJ206" s="1" t="str">
        <f t="shared" si="48"/>
        <v/>
      </c>
    </row>
    <row r="207" spans="1:62" x14ac:dyDescent="0.2">
      <c r="A207" s="50"/>
      <c r="B207" s="50" t="str">
        <f t="shared" si="49"/>
        <v/>
      </c>
      <c r="C207" s="48"/>
      <c r="D207" s="48"/>
      <c r="E207" s="48"/>
      <c r="F207" s="46"/>
      <c r="G207" s="49"/>
      <c r="H207" s="358"/>
      <c r="I207" s="69"/>
      <c r="J207" s="51"/>
      <c r="K207" s="50"/>
      <c r="L207" s="341" t="str">
        <f t="shared" si="50"/>
        <v/>
      </c>
      <c r="M207" s="46"/>
      <c r="N207" s="274"/>
      <c r="O207" s="48"/>
      <c r="P207" s="274"/>
      <c r="Q207" s="51"/>
      <c r="R207" s="51"/>
      <c r="S207" s="51"/>
      <c r="T207" s="274"/>
      <c r="U207" s="50" t="str">
        <f t="shared" si="51"/>
        <v/>
      </c>
      <c r="V207" s="51">
        <v>1</v>
      </c>
      <c r="W207" s="51" t="str">
        <f t="shared" si="52"/>
        <v/>
      </c>
      <c r="X207" s="51">
        <v>1</v>
      </c>
      <c r="Y207" s="51" t="str">
        <f t="shared" si="53"/>
        <v/>
      </c>
      <c r="Z207" s="1">
        <f t="shared" si="54"/>
        <v>0</v>
      </c>
      <c r="AA207" s="1">
        <f t="shared" si="55"/>
        <v>0</v>
      </c>
      <c r="AB207" s="382" t="str">
        <f t="shared" si="30"/>
        <v/>
      </c>
      <c r="AC207" s="382" t="str">
        <f t="shared" si="30"/>
        <v/>
      </c>
      <c r="AD207" s="1">
        <f t="shared" si="56"/>
        <v>0</v>
      </c>
      <c r="AJ207" s="1">
        <f t="shared" si="57"/>
        <v>0</v>
      </c>
      <c r="AK207" s="1">
        <f t="shared" si="58"/>
        <v>0</v>
      </c>
      <c r="AL207" s="1">
        <f t="shared" si="59"/>
        <v>0</v>
      </c>
      <c r="AQ207" s="1">
        <f t="shared" si="60"/>
        <v>0</v>
      </c>
      <c r="BA207" s="1" t="str">
        <f t="shared" si="48"/>
        <v/>
      </c>
      <c r="BB207" s="1" t="str">
        <f t="shared" si="48"/>
        <v/>
      </c>
      <c r="BC207" s="1" t="str">
        <f t="shared" si="48"/>
        <v/>
      </c>
      <c r="BD207" s="1" t="str">
        <f t="shared" si="48"/>
        <v/>
      </c>
      <c r="BE207" s="1" t="str">
        <f t="shared" si="48"/>
        <v/>
      </c>
      <c r="BF207" s="1" t="str">
        <f t="shared" si="48"/>
        <v/>
      </c>
      <c r="BG207" s="1" t="str">
        <f t="shared" si="48"/>
        <v/>
      </c>
      <c r="BH207" s="1" t="str">
        <f t="shared" si="48"/>
        <v/>
      </c>
      <c r="BI207" s="1" t="str">
        <f t="shared" si="48"/>
        <v/>
      </c>
      <c r="BJ207" s="1" t="str">
        <f t="shared" si="48"/>
        <v/>
      </c>
    </row>
    <row r="208" spans="1:62" x14ac:dyDescent="0.2">
      <c r="A208" s="50"/>
      <c r="B208" s="50" t="str">
        <f t="shared" si="49"/>
        <v/>
      </c>
      <c r="C208" s="48"/>
      <c r="D208" s="48"/>
      <c r="E208" s="48"/>
      <c r="F208" s="46"/>
      <c r="G208" s="49"/>
      <c r="H208" s="358"/>
      <c r="I208" s="69"/>
      <c r="J208" s="51"/>
      <c r="K208" s="50"/>
      <c r="L208" s="341" t="str">
        <f t="shared" si="50"/>
        <v/>
      </c>
      <c r="M208" s="46"/>
      <c r="N208" s="274"/>
      <c r="O208" s="48"/>
      <c r="P208" s="274"/>
      <c r="Q208" s="51"/>
      <c r="R208" s="51"/>
      <c r="S208" s="51"/>
      <c r="T208" s="274"/>
      <c r="U208" s="50" t="str">
        <f t="shared" si="51"/>
        <v/>
      </c>
      <c r="V208" s="51">
        <v>1</v>
      </c>
      <c r="W208" s="51" t="str">
        <f t="shared" si="52"/>
        <v/>
      </c>
      <c r="X208" s="51">
        <v>1</v>
      </c>
      <c r="Y208" s="51" t="str">
        <f t="shared" si="53"/>
        <v/>
      </c>
      <c r="Z208" s="1">
        <f t="shared" si="54"/>
        <v>0</v>
      </c>
      <c r="AA208" s="1">
        <f t="shared" si="55"/>
        <v>0</v>
      </c>
      <c r="AB208" s="382" t="str">
        <f t="shared" si="30"/>
        <v/>
      </c>
      <c r="AC208" s="382" t="str">
        <f t="shared" si="30"/>
        <v/>
      </c>
      <c r="AD208" s="1">
        <f t="shared" si="56"/>
        <v>0</v>
      </c>
      <c r="AJ208" s="1">
        <f t="shared" si="57"/>
        <v>0</v>
      </c>
      <c r="AK208" s="1">
        <f t="shared" si="58"/>
        <v>0</v>
      </c>
      <c r="AL208" s="1">
        <f t="shared" si="59"/>
        <v>0</v>
      </c>
      <c r="AQ208" s="1">
        <f t="shared" si="60"/>
        <v>0</v>
      </c>
      <c r="BA208" s="1" t="str">
        <f t="shared" si="48"/>
        <v/>
      </c>
      <c r="BB208" s="1" t="str">
        <f t="shared" si="48"/>
        <v/>
      </c>
      <c r="BC208" s="1" t="str">
        <f t="shared" si="48"/>
        <v/>
      </c>
      <c r="BD208" s="1" t="str">
        <f t="shared" si="48"/>
        <v/>
      </c>
      <c r="BE208" s="1" t="str">
        <f t="shared" si="48"/>
        <v/>
      </c>
      <c r="BF208" s="1" t="str">
        <f t="shared" si="48"/>
        <v/>
      </c>
      <c r="BG208" s="1" t="str">
        <f t="shared" si="48"/>
        <v/>
      </c>
      <c r="BH208" s="1" t="str">
        <f t="shared" si="48"/>
        <v/>
      </c>
      <c r="BI208" s="1" t="str">
        <f t="shared" si="48"/>
        <v/>
      </c>
      <c r="BJ208" s="1" t="str">
        <f t="shared" si="48"/>
        <v/>
      </c>
    </row>
    <row r="209" spans="1:62" x14ac:dyDescent="0.2">
      <c r="A209" s="50"/>
      <c r="B209" s="50" t="str">
        <f t="shared" si="49"/>
        <v/>
      </c>
      <c r="C209" s="48"/>
      <c r="D209" s="48"/>
      <c r="E209" s="48"/>
      <c r="F209" s="46"/>
      <c r="G209" s="49"/>
      <c r="H209" s="358"/>
      <c r="I209" s="69"/>
      <c r="J209" s="51"/>
      <c r="K209" s="50"/>
      <c r="L209" s="341" t="str">
        <f t="shared" si="50"/>
        <v/>
      </c>
      <c r="M209" s="46"/>
      <c r="N209" s="274"/>
      <c r="O209" s="48"/>
      <c r="P209" s="274"/>
      <c r="Q209" s="51"/>
      <c r="R209" s="51"/>
      <c r="S209" s="51"/>
      <c r="T209" s="274"/>
      <c r="U209" s="50" t="str">
        <f t="shared" si="51"/>
        <v/>
      </c>
      <c r="V209" s="51">
        <v>1</v>
      </c>
      <c r="W209" s="51" t="str">
        <f t="shared" si="52"/>
        <v/>
      </c>
      <c r="X209" s="51">
        <v>1</v>
      </c>
      <c r="Y209" s="51" t="str">
        <f t="shared" si="53"/>
        <v/>
      </c>
      <c r="Z209" s="1">
        <f t="shared" si="54"/>
        <v>0</v>
      </c>
      <c r="AA209" s="1">
        <f t="shared" si="55"/>
        <v>0</v>
      </c>
      <c r="AB209" s="382" t="str">
        <f t="shared" si="30"/>
        <v/>
      </c>
      <c r="AC209" s="382" t="str">
        <f t="shared" si="30"/>
        <v/>
      </c>
      <c r="AD209" s="1">
        <f t="shared" si="56"/>
        <v>0</v>
      </c>
      <c r="AJ209" s="1">
        <f t="shared" si="57"/>
        <v>0</v>
      </c>
      <c r="AK209" s="1">
        <f t="shared" si="58"/>
        <v>0</v>
      </c>
      <c r="AL209" s="1">
        <f t="shared" si="59"/>
        <v>0</v>
      </c>
      <c r="AQ209" s="1">
        <f t="shared" si="60"/>
        <v>0</v>
      </c>
      <c r="BA209" s="1" t="str">
        <f t="shared" si="48"/>
        <v/>
      </c>
      <c r="BB209" s="1" t="str">
        <f t="shared" si="48"/>
        <v/>
      </c>
      <c r="BC209" s="1" t="str">
        <f t="shared" si="48"/>
        <v/>
      </c>
      <c r="BD209" s="1" t="str">
        <f t="shared" si="48"/>
        <v/>
      </c>
      <c r="BE209" s="1" t="str">
        <f t="shared" si="48"/>
        <v/>
      </c>
      <c r="BF209" s="1" t="str">
        <f t="shared" si="48"/>
        <v/>
      </c>
      <c r="BG209" s="1" t="str">
        <f t="shared" si="48"/>
        <v/>
      </c>
      <c r="BH209" s="1" t="str">
        <f t="shared" si="48"/>
        <v/>
      </c>
      <c r="BI209" s="1" t="str">
        <f t="shared" si="48"/>
        <v/>
      </c>
      <c r="BJ209" s="1" t="str">
        <f t="shared" si="48"/>
        <v/>
      </c>
    </row>
    <row r="210" spans="1:62" x14ac:dyDescent="0.2">
      <c r="A210" s="50"/>
      <c r="B210" s="50" t="str">
        <f t="shared" si="49"/>
        <v/>
      </c>
      <c r="C210" s="48"/>
      <c r="D210" s="48"/>
      <c r="E210" s="48"/>
      <c r="F210" s="46"/>
      <c r="G210" s="49"/>
      <c r="H210" s="358"/>
      <c r="I210" s="69"/>
      <c r="J210" s="51"/>
      <c r="K210" s="50"/>
      <c r="L210" s="341" t="str">
        <f t="shared" si="50"/>
        <v/>
      </c>
      <c r="M210" s="46"/>
      <c r="N210" s="274"/>
      <c r="O210" s="48"/>
      <c r="P210" s="274"/>
      <c r="Q210" s="51"/>
      <c r="R210" s="51"/>
      <c r="S210" s="51"/>
      <c r="T210" s="274"/>
      <c r="U210" s="50" t="str">
        <f t="shared" si="51"/>
        <v/>
      </c>
      <c r="V210" s="51">
        <v>1</v>
      </c>
      <c r="W210" s="51" t="str">
        <f t="shared" si="52"/>
        <v/>
      </c>
      <c r="X210" s="51">
        <v>1</v>
      </c>
      <c r="Y210" s="51" t="str">
        <f t="shared" si="53"/>
        <v/>
      </c>
      <c r="Z210" s="1">
        <f t="shared" si="54"/>
        <v>0</v>
      </c>
      <c r="AA210" s="1">
        <f t="shared" si="55"/>
        <v>0</v>
      </c>
      <c r="AB210" s="382" t="str">
        <f t="shared" si="30"/>
        <v/>
      </c>
      <c r="AC210" s="382" t="str">
        <f t="shared" si="30"/>
        <v/>
      </c>
      <c r="AD210" s="1">
        <f t="shared" si="56"/>
        <v>0</v>
      </c>
      <c r="AJ210" s="1">
        <f t="shared" si="57"/>
        <v>0</v>
      </c>
      <c r="AK210" s="1">
        <f t="shared" si="58"/>
        <v>0</v>
      </c>
      <c r="AL210" s="1">
        <f t="shared" si="59"/>
        <v>0</v>
      </c>
      <c r="AQ210" s="1">
        <f t="shared" si="60"/>
        <v>0</v>
      </c>
      <c r="BA210" s="1" t="str">
        <f t="shared" si="48"/>
        <v/>
      </c>
      <c r="BB210" s="1" t="str">
        <f t="shared" si="48"/>
        <v/>
      </c>
      <c r="BC210" s="1" t="str">
        <f t="shared" si="48"/>
        <v/>
      </c>
      <c r="BD210" s="1" t="str">
        <f t="shared" si="48"/>
        <v/>
      </c>
      <c r="BE210" s="1" t="str">
        <f t="shared" si="48"/>
        <v/>
      </c>
      <c r="BF210" s="1" t="str">
        <f t="shared" si="48"/>
        <v/>
      </c>
      <c r="BG210" s="1" t="str">
        <f t="shared" si="48"/>
        <v/>
      </c>
      <c r="BH210" s="1" t="str">
        <f t="shared" si="48"/>
        <v/>
      </c>
      <c r="BI210" s="1" t="str">
        <f t="shared" si="48"/>
        <v/>
      </c>
      <c r="BJ210" s="1" t="str">
        <f t="shared" si="48"/>
        <v/>
      </c>
    </row>
    <row r="211" spans="1:62" x14ac:dyDescent="0.2">
      <c r="A211" s="50"/>
      <c r="B211" s="50" t="str">
        <f t="shared" si="49"/>
        <v/>
      </c>
      <c r="C211" s="48"/>
      <c r="D211" s="48"/>
      <c r="E211" s="48"/>
      <c r="F211" s="46"/>
      <c r="G211" s="49"/>
      <c r="H211" s="358"/>
      <c r="I211" s="69"/>
      <c r="J211" s="51"/>
      <c r="K211" s="50"/>
      <c r="L211" s="341" t="str">
        <f t="shared" si="50"/>
        <v/>
      </c>
      <c r="M211" s="46"/>
      <c r="N211" s="274"/>
      <c r="O211" s="48"/>
      <c r="P211" s="274"/>
      <c r="Q211" s="51"/>
      <c r="R211" s="51"/>
      <c r="S211" s="51"/>
      <c r="T211" s="274"/>
      <c r="U211" s="50" t="str">
        <f t="shared" si="51"/>
        <v/>
      </c>
      <c r="V211" s="51">
        <v>1</v>
      </c>
      <c r="W211" s="51" t="str">
        <f t="shared" si="52"/>
        <v/>
      </c>
      <c r="X211" s="51">
        <v>1</v>
      </c>
      <c r="Y211" s="51" t="str">
        <f t="shared" si="53"/>
        <v/>
      </c>
      <c r="Z211" s="1">
        <f t="shared" si="54"/>
        <v>0</v>
      </c>
      <c r="AA211" s="1">
        <f t="shared" si="55"/>
        <v>0</v>
      </c>
      <c r="AB211" s="382" t="str">
        <f t="shared" si="30"/>
        <v/>
      </c>
      <c r="AC211" s="382" t="str">
        <f t="shared" si="30"/>
        <v/>
      </c>
      <c r="AD211" s="1">
        <f t="shared" si="56"/>
        <v>0</v>
      </c>
      <c r="AJ211" s="1">
        <f t="shared" si="57"/>
        <v>0</v>
      </c>
      <c r="AK211" s="1">
        <f t="shared" si="58"/>
        <v>0</v>
      </c>
      <c r="AL211" s="1">
        <f t="shared" si="59"/>
        <v>0</v>
      </c>
      <c r="AQ211" s="1">
        <f t="shared" si="60"/>
        <v>0</v>
      </c>
      <c r="BA211" s="1" t="str">
        <f t="shared" si="48"/>
        <v/>
      </c>
      <c r="BB211" s="1" t="str">
        <f t="shared" si="48"/>
        <v/>
      </c>
      <c r="BC211" s="1" t="str">
        <f t="shared" si="48"/>
        <v/>
      </c>
      <c r="BD211" s="1" t="str">
        <f t="shared" si="48"/>
        <v/>
      </c>
      <c r="BE211" s="1" t="str">
        <f t="shared" si="48"/>
        <v/>
      </c>
      <c r="BF211" s="1" t="str">
        <f t="shared" si="48"/>
        <v/>
      </c>
      <c r="BG211" s="1" t="str">
        <f t="shared" si="48"/>
        <v/>
      </c>
      <c r="BH211" s="1" t="str">
        <f t="shared" si="48"/>
        <v/>
      </c>
      <c r="BI211" s="1" t="str">
        <f t="shared" si="48"/>
        <v/>
      </c>
      <c r="BJ211" s="1" t="str">
        <f t="shared" si="48"/>
        <v/>
      </c>
    </row>
    <row r="212" spans="1:62" x14ac:dyDescent="0.2">
      <c r="A212" s="50"/>
      <c r="B212" s="50" t="str">
        <f t="shared" si="49"/>
        <v/>
      </c>
      <c r="C212" s="48"/>
      <c r="D212" s="48"/>
      <c r="E212" s="48"/>
      <c r="F212" s="46"/>
      <c r="G212" s="49"/>
      <c r="H212" s="358"/>
      <c r="I212" s="69"/>
      <c r="J212" s="51"/>
      <c r="K212" s="50"/>
      <c r="L212" s="341" t="str">
        <f t="shared" si="50"/>
        <v/>
      </c>
      <c r="M212" s="46"/>
      <c r="N212" s="274"/>
      <c r="O212" s="48"/>
      <c r="P212" s="274"/>
      <c r="Q212" s="51"/>
      <c r="R212" s="51"/>
      <c r="S212" s="51"/>
      <c r="T212" s="274"/>
      <c r="U212" s="50" t="str">
        <f t="shared" si="51"/>
        <v/>
      </c>
      <c r="V212" s="51">
        <v>1</v>
      </c>
      <c r="W212" s="51" t="str">
        <f t="shared" si="52"/>
        <v/>
      </c>
      <c r="X212" s="51">
        <v>1</v>
      </c>
      <c r="Y212" s="51" t="str">
        <f t="shared" si="53"/>
        <v/>
      </c>
      <c r="Z212" s="1">
        <f t="shared" si="54"/>
        <v>0</v>
      </c>
      <c r="AA212" s="1">
        <f t="shared" si="55"/>
        <v>0</v>
      </c>
      <c r="AB212" s="382" t="str">
        <f t="shared" si="30"/>
        <v/>
      </c>
      <c r="AC212" s="382" t="str">
        <f t="shared" si="30"/>
        <v/>
      </c>
      <c r="AD212" s="1">
        <f t="shared" si="56"/>
        <v>0</v>
      </c>
      <c r="AJ212" s="1">
        <f t="shared" si="57"/>
        <v>0</v>
      </c>
      <c r="AK212" s="1">
        <f t="shared" si="58"/>
        <v>0</v>
      </c>
      <c r="AL212" s="1">
        <f t="shared" si="59"/>
        <v>0</v>
      </c>
      <c r="AQ212" s="1">
        <f t="shared" si="60"/>
        <v>0</v>
      </c>
      <c r="BA212" s="1" t="str">
        <f t="shared" si="48"/>
        <v/>
      </c>
      <c r="BB212" s="1" t="str">
        <f t="shared" si="48"/>
        <v/>
      </c>
      <c r="BC212" s="1" t="str">
        <f t="shared" si="48"/>
        <v/>
      </c>
      <c r="BD212" s="1" t="str">
        <f t="shared" si="48"/>
        <v/>
      </c>
      <c r="BE212" s="1" t="str">
        <f t="shared" si="48"/>
        <v/>
      </c>
      <c r="BF212" s="1" t="str">
        <f t="shared" si="48"/>
        <v/>
      </c>
      <c r="BG212" s="1" t="str">
        <f t="shared" si="48"/>
        <v/>
      </c>
      <c r="BH212" s="1" t="str">
        <f t="shared" si="48"/>
        <v/>
      </c>
      <c r="BI212" s="1" t="str">
        <f t="shared" si="48"/>
        <v/>
      </c>
      <c r="BJ212" s="1" t="str">
        <f t="shared" si="48"/>
        <v/>
      </c>
    </row>
    <row r="213" spans="1:62" x14ac:dyDescent="0.2">
      <c r="A213" s="50"/>
      <c r="B213" s="50" t="str">
        <f t="shared" si="49"/>
        <v/>
      </c>
      <c r="C213" s="48"/>
      <c r="D213" s="48"/>
      <c r="E213" s="48"/>
      <c r="F213" s="46"/>
      <c r="G213" s="49"/>
      <c r="H213" s="358"/>
      <c r="I213" s="69"/>
      <c r="J213" s="51"/>
      <c r="K213" s="50"/>
      <c r="L213" s="341" t="str">
        <f t="shared" si="50"/>
        <v/>
      </c>
      <c r="M213" s="46"/>
      <c r="N213" s="274"/>
      <c r="O213" s="48"/>
      <c r="P213" s="274"/>
      <c r="Q213" s="51"/>
      <c r="R213" s="51"/>
      <c r="S213" s="51"/>
      <c r="T213" s="274"/>
      <c r="U213" s="50" t="str">
        <f t="shared" si="51"/>
        <v/>
      </c>
      <c r="V213" s="51">
        <v>1</v>
      </c>
      <c r="W213" s="51" t="str">
        <f t="shared" si="52"/>
        <v/>
      </c>
      <c r="X213" s="51">
        <v>1</v>
      </c>
      <c r="Y213" s="51" t="str">
        <f t="shared" si="53"/>
        <v/>
      </c>
      <c r="Z213" s="1">
        <f t="shared" si="54"/>
        <v>0</v>
      </c>
      <c r="AA213" s="1">
        <f t="shared" si="55"/>
        <v>0</v>
      </c>
      <c r="AB213" s="382" t="str">
        <f t="shared" si="30"/>
        <v/>
      </c>
      <c r="AC213" s="382" t="str">
        <f t="shared" si="30"/>
        <v/>
      </c>
      <c r="AD213" s="1">
        <f t="shared" si="56"/>
        <v>0</v>
      </c>
      <c r="AJ213" s="1">
        <f t="shared" si="57"/>
        <v>0</v>
      </c>
      <c r="AK213" s="1">
        <f t="shared" si="58"/>
        <v>0</v>
      </c>
      <c r="AL213" s="1">
        <f t="shared" si="59"/>
        <v>0</v>
      </c>
      <c r="AQ213" s="1">
        <f t="shared" si="60"/>
        <v>0</v>
      </c>
      <c r="BA213" s="1" t="str">
        <f t="shared" si="48"/>
        <v/>
      </c>
      <c r="BB213" s="1" t="str">
        <f t="shared" si="48"/>
        <v/>
      </c>
      <c r="BC213" s="1" t="str">
        <f t="shared" si="48"/>
        <v/>
      </c>
      <c r="BD213" s="1" t="str">
        <f t="shared" si="48"/>
        <v/>
      </c>
      <c r="BE213" s="1" t="str">
        <f t="shared" si="48"/>
        <v/>
      </c>
      <c r="BF213" s="1" t="str">
        <f t="shared" si="48"/>
        <v/>
      </c>
      <c r="BG213" s="1" t="str">
        <f t="shared" si="48"/>
        <v/>
      </c>
      <c r="BH213" s="1" t="str">
        <f t="shared" si="48"/>
        <v/>
      </c>
      <c r="BI213" s="1" t="str">
        <f t="shared" si="48"/>
        <v/>
      </c>
      <c r="BJ213" s="1" t="str">
        <f t="shared" si="48"/>
        <v/>
      </c>
    </row>
    <row r="214" spans="1:62" x14ac:dyDescent="0.2">
      <c r="A214" s="50"/>
      <c r="B214" s="50" t="str">
        <f t="shared" si="49"/>
        <v/>
      </c>
      <c r="C214" s="48"/>
      <c r="D214" s="48"/>
      <c r="E214" s="48"/>
      <c r="F214" s="46"/>
      <c r="G214" s="49"/>
      <c r="H214" s="358"/>
      <c r="I214" s="69"/>
      <c r="J214" s="51"/>
      <c r="K214" s="50"/>
      <c r="L214" s="341" t="str">
        <f t="shared" si="50"/>
        <v/>
      </c>
      <c r="M214" s="46"/>
      <c r="N214" s="274"/>
      <c r="O214" s="48"/>
      <c r="P214" s="274"/>
      <c r="Q214" s="51"/>
      <c r="R214" s="51"/>
      <c r="S214" s="51"/>
      <c r="T214" s="274"/>
      <c r="U214" s="50" t="str">
        <f t="shared" si="51"/>
        <v/>
      </c>
      <c r="V214" s="51">
        <v>1</v>
      </c>
      <c r="W214" s="51" t="str">
        <f t="shared" si="52"/>
        <v/>
      </c>
      <c r="X214" s="51">
        <v>1</v>
      </c>
      <c r="Y214" s="51" t="str">
        <f t="shared" si="53"/>
        <v/>
      </c>
      <c r="Z214" s="1">
        <f t="shared" si="54"/>
        <v>0</v>
      </c>
      <c r="AA214" s="1">
        <f t="shared" si="55"/>
        <v>0</v>
      </c>
      <c r="AB214" s="382" t="str">
        <f t="shared" si="30"/>
        <v/>
      </c>
      <c r="AC214" s="382" t="str">
        <f t="shared" si="30"/>
        <v/>
      </c>
      <c r="AD214" s="1">
        <f t="shared" si="56"/>
        <v>0</v>
      </c>
      <c r="AJ214" s="1">
        <f t="shared" si="57"/>
        <v>0</v>
      </c>
      <c r="AK214" s="1">
        <f t="shared" si="58"/>
        <v>0</v>
      </c>
      <c r="AL214" s="1">
        <f t="shared" si="59"/>
        <v>0</v>
      </c>
      <c r="AQ214" s="1">
        <f t="shared" si="60"/>
        <v>0</v>
      </c>
      <c r="BA214" s="1" t="str">
        <f t="shared" si="48"/>
        <v/>
      </c>
      <c r="BB214" s="1" t="str">
        <f t="shared" si="48"/>
        <v/>
      </c>
      <c r="BC214" s="1" t="str">
        <f t="shared" si="48"/>
        <v/>
      </c>
      <c r="BD214" s="1" t="str">
        <f t="shared" si="48"/>
        <v/>
      </c>
      <c r="BE214" s="1" t="str">
        <f t="shared" si="48"/>
        <v/>
      </c>
      <c r="BF214" s="1" t="str">
        <f t="shared" si="48"/>
        <v/>
      </c>
      <c r="BG214" s="1" t="str">
        <f t="shared" si="48"/>
        <v/>
      </c>
      <c r="BH214" s="1" t="str">
        <f t="shared" si="48"/>
        <v/>
      </c>
      <c r="BI214" s="1" t="str">
        <f t="shared" si="48"/>
        <v/>
      </c>
      <c r="BJ214" s="1" t="str">
        <f t="shared" si="48"/>
        <v/>
      </c>
    </row>
    <row r="215" spans="1:62" x14ac:dyDescent="0.2">
      <c r="A215" s="50"/>
      <c r="B215" s="50" t="str">
        <f t="shared" si="49"/>
        <v/>
      </c>
      <c r="C215" s="48"/>
      <c r="D215" s="48"/>
      <c r="E215" s="48"/>
      <c r="F215" s="46"/>
      <c r="G215" s="49"/>
      <c r="H215" s="358"/>
      <c r="I215" s="69"/>
      <c r="J215" s="51"/>
      <c r="K215" s="50"/>
      <c r="L215" s="341" t="str">
        <f t="shared" si="50"/>
        <v/>
      </c>
      <c r="M215" s="46"/>
      <c r="N215" s="274"/>
      <c r="O215" s="48"/>
      <c r="P215" s="274"/>
      <c r="Q215" s="51"/>
      <c r="R215" s="51"/>
      <c r="S215" s="51"/>
      <c r="T215" s="274"/>
      <c r="U215" s="50" t="str">
        <f t="shared" si="51"/>
        <v/>
      </c>
      <c r="V215" s="51">
        <v>1</v>
      </c>
      <c r="W215" s="51" t="str">
        <f t="shared" si="52"/>
        <v/>
      </c>
      <c r="X215" s="51">
        <v>1</v>
      </c>
      <c r="Y215" s="51" t="str">
        <f t="shared" si="53"/>
        <v/>
      </c>
      <c r="Z215" s="1">
        <f t="shared" si="54"/>
        <v>0</v>
      </c>
      <c r="AA215" s="1">
        <f t="shared" si="55"/>
        <v>0</v>
      </c>
      <c r="AB215" s="382" t="str">
        <f t="shared" si="30"/>
        <v/>
      </c>
      <c r="AC215" s="382" t="str">
        <f t="shared" si="30"/>
        <v/>
      </c>
      <c r="AD215" s="1">
        <f t="shared" si="56"/>
        <v>0</v>
      </c>
      <c r="AJ215" s="1">
        <f t="shared" si="57"/>
        <v>0</v>
      </c>
      <c r="AK215" s="1">
        <f t="shared" si="58"/>
        <v>0</v>
      </c>
      <c r="AL215" s="1">
        <f t="shared" si="59"/>
        <v>0</v>
      </c>
      <c r="AQ215" s="1">
        <f t="shared" si="60"/>
        <v>0</v>
      </c>
      <c r="BA215" s="1" t="str">
        <f t="shared" si="48"/>
        <v/>
      </c>
      <c r="BB215" s="1" t="str">
        <f t="shared" si="48"/>
        <v/>
      </c>
      <c r="BC215" s="1" t="str">
        <f t="shared" si="48"/>
        <v/>
      </c>
      <c r="BD215" s="1" t="str">
        <f t="shared" si="48"/>
        <v/>
      </c>
      <c r="BE215" s="1" t="str">
        <f t="shared" si="48"/>
        <v/>
      </c>
      <c r="BF215" s="1" t="str">
        <f t="shared" si="48"/>
        <v/>
      </c>
      <c r="BG215" s="1" t="str">
        <f t="shared" si="48"/>
        <v/>
      </c>
      <c r="BH215" s="1" t="str">
        <f t="shared" si="48"/>
        <v/>
      </c>
      <c r="BI215" s="1" t="str">
        <f t="shared" si="48"/>
        <v/>
      </c>
      <c r="BJ215" s="1" t="str">
        <f t="shared" si="48"/>
        <v/>
      </c>
    </row>
    <row r="216" spans="1:62" x14ac:dyDescent="0.2">
      <c r="A216" s="50"/>
      <c r="B216" s="50" t="str">
        <f t="shared" si="49"/>
        <v/>
      </c>
      <c r="C216" s="48"/>
      <c r="D216" s="48"/>
      <c r="E216" s="48"/>
      <c r="F216" s="46"/>
      <c r="G216" s="49"/>
      <c r="H216" s="358"/>
      <c r="I216" s="69"/>
      <c r="J216" s="51"/>
      <c r="K216" s="50"/>
      <c r="L216" s="341" t="str">
        <f t="shared" si="50"/>
        <v/>
      </c>
      <c r="M216" s="46"/>
      <c r="N216" s="274"/>
      <c r="O216" s="48"/>
      <c r="P216" s="274"/>
      <c r="Q216" s="51"/>
      <c r="R216" s="51"/>
      <c r="S216" s="51"/>
      <c r="T216" s="274"/>
      <c r="U216" s="50" t="str">
        <f t="shared" si="51"/>
        <v/>
      </c>
      <c r="V216" s="51">
        <v>1</v>
      </c>
      <c r="W216" s="51" t="str">
        <f t="shared" si="52"/>
        <v/>
      </c>
      <c r="X216" s="51">
        <v>1</v>
      </c>
      <c r="Y216" s="51" t="str">
        <f t="shared" si="53"/>
        <v/>
      </c>
      <c r="Z216" s="1">
        <f t="shared" si="54"/>
        <v>0</v>
      </c>
      <c r="AA216" s="1">
        <f t="shared" si="55"/>
        <v>0</v>
      </c>
      <c r="AB216" s="382" t="str">
        <f t="shared" si="30"/>
        <v/>
      </c>
      <c r="AC216" s="382" t="str">
        <f t="shared" si="30"/>
        <v/>
      </c>
      <c r="AD216" s="1">
        <f t="shared" si="56"/>
        <v>0</v>
      </c>
      <c r="AJ216" s="1">
        <f t="shared" si="57"/>
        <v>0</v>
      </c>
      <c r="AK216" s="1">
        <f t="shared" si="58"/>
        <v>0</v>
      </c>
      <c r="AL216" s="1">
        <f t="shared" si="59"/>
        <v>0</v>
      </c>
      <c r="AQ216" s="1">
        <f t="shared" si="60"/>
        <v>0</v>
      </c>
      <c r="BA216" s="1" t="str">
        <f t="shared" si="48"/>
        <v/>
      </c>
      <c r="BB216" s="1" t="str">
        <f t="shared" si="48"/>
        <v/>
      </c>
      <c r="BC216" s="1" t="str">
        <f t="shared" si="48"/>
        <v/>
      </c>
      <c r="BD216" s="1" t="str">
        <f t="shared" si="48"/>
        <v/>
      </c>
      <c r="BE216" s="1" t="str">
        <f t="shared" si="48"/>
        <v/>
      </c>
      <c r="BF216" s="1" t="str">
        <f t="shared" si="48"/>
        <v/>
      </c>
      <c r="BG216" s="1" t="str">
        <f t="shared" si="48"/>
        <v/>
      </c>
      <c r="BH216" s="1" t="str">
        <f t="shared" si="48"/>
        <v/>
      </c>
      <c r="BI216" s="1" t="str">
        <f t="shared" si="48"/>
        <v/>
      </c>
      <c r="BJ216" s="1" t="str">
        <f t="shared" si="48"/>
        <v/>
      </c>
    </row>
    <row r="217" spans="1:62" x14ac:dyDescent="0.2">
      <c r="A217" s="50"/>
      <c r="B217" s="50" t="str">
        <f t="shared" si="49"/>
        <v/>
      </c>
      <c r="C217" s="48"/>
      <c r="D217" s="48"/>
      <c r="E217" s="48"/>
      <c r="F217" s="46"/>
      <c r="G217" s="49"/>
      <c r="H217" s="358"/>
      <c r="I217" s="69"/>
      <c r="J217" s="51"/>
      <c r="K217" s="50"/>
      <c r="L217" s="341" t="str">
        <f t="shared" si="50"/>
        <v/>
      </c>
      <c r="M217" s="46"/>
      <c r="N217" s="274"/>
      <c r="O217" s="48"/>
      <c r="P217" s="274"/>
      <c r="Q217" s="51"/>
      <c r="R217" s="51"/>
      <c r="S217" s="51"/>
      <c r="T217" s="274"/>
      <c r="U217" s="50" t="str">
        <f t="shared" si="51"/>
        <v/>
      </c>
      <c r="V217" s="51">
        <v>1</v>
      </c>
      <c r="W217" s="51" t="str">
        <f t="shared" si="52"/>
        <v/>
      </c>
      <c r="X217" s="51">
        <v>1</v>
      </c>
      <c r="Y217" s="51" t="str">
        <f t="shared" si="53"/>
        <v/>
      </c>
      <c r="Z217" s="1">
        <f t="shared" si="54"/>
        <v>0</v>
      </c>
      <c r="AA217" s="1">
        <f t="shared" si="55"/>
        <v>0</v>
      </c>
      <c r="AB217" s="382" t="str">
        <f t="shared" si="30"/>
        <v/>
      </c>
      <c r="AC217" s="382" t="str">
        <f t="shared" si="30"/>
        <v/>
      </c>
      <c r="AD217" s="1">
        <f t="shared" si="56"/>
        <v>0</v>
      </c>
      <c r="AJ217" s="1">
        <f t="shared" si="57"/>
        <v>0</v>
      </c>
      <c r="AK217" s="1">
        <f t="shared" si="58"/>
        <v>0</v>
      </c>
      <c r="AL217" s="1">
        <f t="shared" si="59"/>
        <v>0</v>
      </c>
      <c r="AQ217" s="1">
        <f t="shared" si="60"/>
        <v>0</v>
      </c>
      <c r="BA217" s="1" t="str">
        <f t="shared" ref="BA217:BJ230" si="61">IF($M217="","",BA$30)</f>
        <v/>
      </c>
      <c r="BB217" s="1" t="str">
        <f t="shared" si="61"/>
        <v/>
      </c>
      <c r="BC217" s="1" t="str">
        <f t="shared" si="61"/>
        <v/>
      </c>
      <c r="BD217" s="1" t="str">
        <f t="shared" si="61"/>
        <v/>
      </c>
      <c r="BE217" s="1" t="str">
        <f t="shared" si="61"/>
        <v/>
      </c>
      <c r="BF217" s="1" t="str">
        <f t="shared" si="61"/>
        <v/>
      </c>
      <c r="BG217" s="1" t="str">
        <f t="shared" si="61"/>
        <v/>
      </c>
      <c r="BH217" s="1" t="str">
        <f t="shared" si="61"/>
        <v/>
      </c>
      <c r="BI217" s="1" t="str">
        <f t="shared" si="61"/>
        <v/>
      </c>
      <c r="BJ217" s="1" t="str">
        <f t="shared" si="61"/>
        <v/>
      </c>
    </row>
    <row r="218" spans="1:62" x14ac:dyDescent="0.2">
      <c r="A218" s="50"/>
      <c r="B218" s="50" t="str">
        <f t="shared" si="49"/>
        <v/>
      </c>
      <c r="C218" s="48"/>
      <c r="D218" s="48"/>
      <c r="E218" s="48"/>
      <c r="F218" s="46"/>
      <c r="G218" s="49"/>
      <c r="H218" s="358"/>
      <c r="I218" s="69"/>
      <c r="J218" s="51"/>
      <c r="K218" s="50"/>
      <c r="L218" s="341" t="str">
        <f t="shared" si="50"/>
        <v/>
      </c>
      <c r="M218" s="46"/>
      <c r="N218" s="274"/>
      <c r="O218" s="48"/>
      <c r="P218" s="274"/>
      <c r="Q218" s="51"/>
      <c r="R218" s="51"/>
      <c r="S218" s="51"/>
      <c r="T218" s="274"/>
      <c r="U218" s="50" t="str">
        <f t="shared" si="51"/>
        <v/>
      </c>
      <c r="V218" s="51">
        <v>1</v>
      </c>
      <c r="W218" s="51" t="str">
        <f t="shared" si="52"/>
        <v/>
      </c>
      <c r="X218" s="51">
        <v>1</v>
      </c>
      <c r="Y218" s="51" t="str">
        <f t="shared" si="53"/>
        <v/>
      </c>
      <c r="Z218" s="1">
        <f t="shared" si="54"/>
        <v>0</v>
      </c>
      <c r="AA218" s="1">
        <f t="shared" si="55"/>
        <v>0</v>
      </c>
      <c r="AB218" s="382" t="str">
        <f t="shared" si="30"/>
        <v/>
      </c>
      <c r="AC218" s="382" t="str">
        <f t="shared" si="30"/>
        <v/>
      </c>
      <c r="AD218" s="1">
        <f t="shared" si="56"/>
        <v>0</v>
      </c>
      <c r="AJ218" s="1">
        <f t="shared" si="57"/>
        <v>0</v>
      </c>
      <c r="AK218" s="1">
        <f t="shared" si="58"/>
        <v>0</v>
      </c>
      <c r="AL218" s="1">
        <f t="shared" si="59"/>
        <v>0</v>
      </c>
      <c r="AQ218" s="1">
        <f t="shared" si="60"/>
        <v>0</v>
      </c>
      <c r="BA218" s="1" t="str">
        <f t="shared" si="61"/>
        <v/>
      </c>
      <c r="BB218" s="1" t="str">
        <f t="shared" si="61"/>
        <v/>
      </c>
      <c r="BC218" s="1" t="str">
        <f t="shared" si="61"/>
        <v/>
      </c>
      <c r="BD218" s="1" t="str">
        <f t="shared" si="61"/>
        <v/>
      </c>
      <c r="BE218" s="1" t="str">
        <f t="shared" si="61"/>
        <v/>
      </c>
      <c r="BF218" s="1" t="str">
        <f t="shared" si="61"/>
        <v/>
      </c>
      <c r="BG218" s="1" t="str">
        <f t="shared" si="61"/>
        <v/>
      </c>
      <c r="BH218" s="1" t="str">
        <f t="shared" si="61"/>
        <v/>
      </c>
      <c r="BI218" s="1" t="str">
        <f t="shared" si="61"/>
        <v/>
      </c>
      <c r="BJ218" s="1" t="str">
        <f t="shared" si="61"/>
        <v/>
      </c>
    </row>
    <row r="219" spans="1:62" x14ac:dyDescent="0.2">
      <c r="A219" s="50"/>
      <c r="B219" s="50" t="str">
        <f t="shared" si="49"/>
        <v/>
      </c>
      <c r="C219" s="48"/>
      <c r="D219" s="48"/>
      <c r="E219" s="48"/>
      <c r="F219" s="46"/>
      <c r="G219" s="49"/>
      <c r="H219" s="358"/>
      <c r="I219" s="69"/>
      <c r="J219" s="51"/>
      <c r="K219" s="50"/>
      <c r="L219" s="341" t="str">
        <f t="shared" si="50"/>
        <v/>
      </c>
      <c r="M219" s="46"/>
      <c r="N219" s="274"/>
      <c r="O219" s="48"/>
      <c r="P219" s="274"/>
      <c r="Q219" s="51"/>
      <c r="R219" s="51"/>
      <c r="S219" s="51"/>
      <c r="T219" s="274"/>
      <c r="U219" s="50" t="str">
        <f t="shared" si="51"/>
        <v/>
      </c>
      <c r="V219" s="51">
        <v>1</v>
      </c>
      <c r="W219" s="51" t="str">
        <f t="shared" si="52"/>
        <v/>
      </c>
      <c r="X219" s="51">
        <v>1</v>
      </c>
      <c r="Y219" s="51" t="str">
        <f t="shared" si="53"/>
        <v/>
      </c>
      <c r="Z219" s="1">
        <f t="shared" si="54"/>
        <v>0</v>
      </c>
      <c r="AA219" s="1">
        <f t="shared" si="55"/>
        <v>0</v>
      </c>
      <c r="AB219" s="382" t="str">
        <f t="shared" si="30"/>
        <v/>
      </c>
      <c r="AC219" s="382" t="str">
        <f t="shared" si="30"/>
        <v/>
      </c>
      <c r="AD219" s="1">
        <f t="shared" si="56"/>
        <v>0</v>
      </c>
      <c r="AJ219" s="1">
        <f t="shared" si="57"/>
        <v>0</v>
      </c>
      <c r="AK219" s="1">
        <f t="shared" si="58"/>
        <v>0</v>
      </c>
      <c r="AL219" s="1">
        <f t="shared" si="59"/>
        <v>0</v>
      </c>
      <c r="AQ219" s="1">
        <f t="shared" si="60"/>
        <v>0</v>
      </c>
      <c r="BA219" s="1" t="str">
        <f t="shared" si="61"/>
        <v/>
      </c>
      <c r="BB219" s="1" t="str">
        <f t="shared" si="61"/>
        <v/>
      </c>
      <c r="BC219" s="1" t="str">
        <f t="shared" si="61"/>
        <v/>
      </c>
      <c r="BD219" s="1" t="str">
        <f t="shared" si="61"/>
        <v/>
      </c>
      <c r="BE219" s="1" t="str">
        <f t="shared" si="61"/>
        <v/>
      </c>
      <c r="BF219" s="1" t="str">
        <f t="shared" si="61"/>
        <v/>
      </c>
      <c r="BG219" s="1" t="str">
        <f t="shared" si="61"/>
        <v/>
      </c>
      <c r="BH219" s="1" t="str">
        <f t="shared" si="61"/>
        <v/>
      </c>
      <c r="BI219" s="1" t="str">
        <f t="shared" si="61"/>
        <v/>
      </c>
      <c r="BJ219" s="1" t="str">
        <f t="shared" si="61"/>
        <v/>
      </c>
    </row>
    <row r="220" spans="1:62" x14ac:dyDescent="0.2">
      <c r="A220" s="50"/>
      <c r="B220" s="50" t="str">
        <f t="shared" si="49"/>
        <v/>
      </c>
      <c r="C220" s="48"/>
      <c r="D220" s="48"/>
      <c r="E220" s="48"/>
      <c r="F220" s="46"/>
      <c r="G220" s="49"/>
      <c r="H220" s="358"/>
      <c r="I220" s="69"/>
      <c r="J220" s="51"/>
      <c r="K220" s="50"/>
      <c r="L220" s="341" t="str">
        <f t="shared" si="50"/>
        <v/>
      </c>
      <c r="M220" s="46"/>
      <c r="N220" s="274"/>
      <c r="O220" s="48"/>
      <c r="P220" s="274"/>
      <c r="Q220" s="51"/>
      <c r="R220" s="51"/>
      <c r="S220" s="51"/>
      <c r="T220" s="274"/>
      <c r="U220" s="50" t="str">
        <f t="shared" si="51"/>
        <v/>
      </c>
      <c r="V220" s="51">
        <v>1</v>
      </c>
      <c r="W220" s="51" t="str">
        <f t="shared" si="52"/>
        <v/>
      </c>
      <c r="X220" s="51">
        <v>1</v>
      </c>
      <c r="Y220" s="51" t="str">
        <f t="shared" si="53"/>
        <v/>
      </c>
      <c r="Z220" s="1">
        <f t="shared" si="54"/>
        <v>0</v>
      </c>
      <c r="AA220" s="1">
        <f t="shared" si="55"/>
        <v>0</v>
      </c>
      <c r="AB220" s="382" t="str">
        <f t="shared" si="30"/>
        <v/>
      </c>
      <c r="AC220" s="382" t="str">
        <f t="shared" si="30"/>
        <v/>
      </c>
      <c r="AD220" s="1">
        <f t="shared" si="56"/>
        <v>0</v>
      </c>
      <c r="AJ220" s="1">
        <f t="shared" si="57"/>
        <v>0</v>
      </c>
      <c r="AK220" s="1">
        <f t="shared" si="58"/>
        <v>0</v>
      </c>
      <c r="AL220" s="1">
        <f t="shared" si="59"/>
        <v>0</v>
      </c>
      <c r="AQ220" s="1">
        <f t="shared" si="60"/>
        <v>0</v>
      </c>
      <c r="BA220" s="1" t="str">
        <f t="shared" si="61"/>
        <v/>
      </c>
      <c r="BB220" s="1" t="str">
        <f t="shared" si="61"/>
        <v/>
      </c>
      <c r="BC220" s="1" t="str">
        <f t="shared" si="61"/>
        <v/>
      </c>
      <c r="BD220" s="1" t="str">
        <f t="shared" si="61"/>
        <v/>
      </c>
      <c r="BE220" s="1" t="str">
        <f t="shared" si="61"/>
        <v/>
      </c>
      <c r="BF220" s="1" t="str">
        <f t="shared" si="61"/>
        <v/>
      </c>
      <c r="BG220" s="1" t="str">
        <f t="shared" si="61"/>
        <v/>
      </c>
      <c r="BH220" s="1" t="str">
        <f t="shared" si="61"/>
        <v/>
      </c>
      <c r="BI220" s="1" t="str">
        <f t="shared" si="61"/>
        <v/>
      </c>
      <c r="BJ220" s="1" t="str">
        <f t="shared" si="61"/>
        <v/>
      </c>
    </row>
    <row r="221" spans="1:62" x14ac:dyDescent="0.2">
      <c r="A221" s="50"/>
      <c r="B221" s="50" t="str">
        <f t="shared" si="49"/>
        <v/>
      </c>
      <c r="C221" s="48"/>
      <c r="D221" s="48"/>
      <c r="E221" s="48"/>
      <c r="F221" s="46"/>
      <c r="G221" s="49"/>
      <c r="H221" s="358"/>
      <c r="I221" s="69"/>
      <c r="J221" s="51"/>
      <c r="K221" s="50"/>
      <c r="L221" s="341" t="str">
        <f t="shared" si="50"/>
        <v/>
      </c>
      <c r="M221" s="46"/>
      <c r="N221" s="274"/>
      <c r="O221" s="48"/>
      <c r="P221" s="274"/>
      <c r="Q221" s="51"/>
      <c r="R221" s="51"/>
      <c r="S221" s="51"/>
      <c r="T221" s="274"/>
      <c r="U221" s="50" t="str">
        <f t="shared" si="51"/>
        <v/>
      </c>
      <c r="V221" s="51">
        <v>1</v>
      </c>
      <c r="W221" s="51" t="str">
        <f t="shared" si="52"/>
        <v/>
      </c>
      <c r="X221" s="51">
        <v>1</v>
      </c>
      <c r="Y221" s="51" t="str">
        <f t="shared" si="53"/>
        <v/>
      </c>
      <c r="Z221" s="1">
        <f t="shared" si="54"/>
        <v>0</v>
      </c>
      <c r="AA221" s="1">
        <f t="shared" si="55"/>
        <v>0</v>
      </c>
      <c r="AB221" s="382" t="str">
        <f t="shared" si="30"/>
        <v/>
      </c>
      <c r="AC221" s="382" t="str">
        <f t="shared" si="30"/>
        <v/>
      </c>
      <c r="AD221" s="1">
        <f t="shared" si="56"/>
        <v>0</v>
      </c>
      <c r="AJ221" s="1">
        <f t="shared" si="57"/>
        <v>0</v>
      </c>
      <c r="AK221" s="1">
        <f t="shared" si="58"/>
        <v>0</v>
      </c>
      <c r="AL221" s="1">
        <f t="shared" si="59"/>
        <v>0</v>
      </c>
      <c r="AQ221" s="1">
        <f t="shared" si="60"/>
        <v>0</v>
      </c>
      <c r="BA221" s="1" t="str">
        <f t="shared" si="61"/>
        <v/>
      </c>
      <c r="BB221" s="1" t="str">
        <f t="shared" si="61"/>
        <v/>
      </c>
      <c r="BC221" s="1" t="str">
        <f t="shared" si="61"/>
        <v/>
      </c>
      <c r="BD221" s="1" t="str">
        <f t="shared" si="61"/>
        <v/>
      </c>
      <c r="BE221" s="1" t="str">
        <f t="shared" si="61"/>
        <v/>
      </c>
      <c r="BF221" s="1" t="str">
        <f t="shared" si="61"/>
        <v/>
      </c>
      <c r="BG221" s="1" t="str">
        <f t="shared" si="61"/>
        <v/>
      </c>
      <c r="BH221" s="1" t="str">
        <f t="shared" si="61"/>
        <v/>
      </c>
      <c r="BI221" s="1" t="str">
        <f t="shared" si="61"/>
        <v/>
      </c>
      <c r="BJ221" s="1" t="str">
        <f t="shared" si="61"/>
        <v/>
      </c>
    </row>
    <row r="222" spans="1:62" x14ac:dyDescent="0.2">
      <c r="A222" s="50"/>
      <c r="B222" s="50" t="str">
        <f t="shared" si="49"/>
        <v/>
      </c>
      <c r="C222" s="48"/>
      <c r="D222" s="48"/>
      <c r="E222" s="48"/>
      <c r="F222" s="46"/>
      <c r="G222" s="49"/>
      <c r="H222" s="358"/>
      <c r="I222" s="69"/>
      <c r="J222" s="51"/>
      <c r="K222" s="50"/>
      <c r="L222" s="341" t="str">
        <f t="shared" si="50"/>
        <v/>
      </c>
      <c r="M222" s="46"/>
      <c r="N222" s="274"/>
      <c r="O222" s="48"/>
      <c r="P222" s="274"/>
      <c r="Q222" s="51"/>
      <c r="R222" s="51"/>
      <c r="S222" s="51"/>
      <c r="T222" s="274"/>
      <c r="U222" s="50" t="str">
        <f t="shared" si="51"/>
        <v/>
      </c>
      <c r="V222" s="51">
        <v>1</v>
      </c>
      <c r="W222" s="51" t="str">
        <f t="shared" si="52"/>
        <v/>
      </c>
      <c r="X222" s="51">
        <v>1</v>
      </c>
      <c r="Y222" s="51" t="str">
        <f t="shared" si="53"/>
        <v/>
      </c>
      <c r="Z222" s="1">
        <f t="shared" si="54"/>
        <v>0</v>
      </c>
      <c r="AA222" s="1">
        <f t="shared" si="55"/>
        <v>0</v>
      </c>
      <c r="AB222" s="382" t="str">
        <f t="shared" si="30"/>
        <v/>
      </c>
      <c r="AC222" s="382" t="str">
        <f t="shared" ref="AB222:AC230" si="62">IF(AND($F222="",$M222=""),"",AC$30)</f>
        <v/>
      </c>
      <c r="AD222" s="1">
        <f t="shared" si="56"/>
        <v>0</v>
      </c>
      <c r="AJ222" s="1">
        <f t="shared" si="57"/>
        <v>0</v>
      </c>
      <c r="AK222" s="1">
        <f t="shared" si="58"/>
        <v>0</v>
      </c>
      <c r="AL222" s="1">
        <f t="shared" si="59"/>
        <v>0</v>
      </c>
      <c r="AQ222" s="1">
        <f t="shared" si="60"/>
        <v>0</v>
      </c>
      <c r="BA222" s="1" t="str">
        <f t="shared" si="61"/>
        <v/>
      </c>
      <c r="BB222" s="1" t="str">
        <f t="shared" si="61"/>
        <v/>
      </c>
      <c r="BC222" s="1" t="str">
        <f t="shared" si="61"/>
        <v/>
      </c>
      <c r="BD222" s="1" t="str">
        <f t="shared" si="61"/>
        <v/>
      </c>
      <c r="BE222" s="1" t="str">
        <f t="shared" si="61"/>
        <v/>
      </c>
      <c r="BF222" s="1" t="str">
        <f t="shared" si="61"/>
        <v/>
      </c>
      <c r="BG222" s="1" t="str">
        <f t="shared" si="61"/>
        <v/>
      </c>
      <c r="BH222" s="1" t="str">
        <f t="shared" si="61"/>
        <v/>
      </c>
      <c r="BI222" s="1" t="str">
        <f t="shared" si="61"/>
        <v/>
      </c>
      <c r="BJ222" s="1" t="str">
        <f t="shared" si="61"/>
        <v/>
      </c>
    </row>
    <row r="223" spans="1:62" x14ac:dyDescent="0.2">
      <c r="A223" s="50"/>
      <c r="B223" s="50" t="str">
        <f t="shared" si="49"/>
        <v/>
      </c>
      <c r="C223" s="48"/>
      <c r="D223" s="48"/>
      <c r="E223" s="48"/>
      <c r="F223" s="46"/>
      <c r="G223" s="49"/>
      <c r="H223" s="358"/>
      <c r="I223" s="69"/>
      <c r="J223" s="51"/>
      <c r="K223" s="50"/>
      <c r="L223" s="341" t="str">
        <f t="shared" si="50"/>
        <v/>
      </c>
      <c r="M223" s="46"/>
      <c r="N223" s="274"/>
      <c r="O223" s="48"/>
      <c r="P223" s="274"/>
      <c r="Q223" s="51"/>
      <c r="R223" s="51"/>
      <c r="S223" s="51"/>
      <c r="T223" s="274"/>
      <c r="U223" s="50" t="str">
        <f t="shared" si="51"/>
        <v/>
      </c>
      <c r="V223" s="51">
        <v>1</v>
      </c>
      <c r="W223" s="51" t="str">
        <f t="shared" si="52"/>
        <v/>
      </c>
      <c r="X223" s="51">
        <v>1</v>
      </c>
      <c r="Y223" s="51" t="str">
        <f t="shared" si="53"/>
        <v/>
      </c>
      <c r="Z223" s="1">
        <f t="shared" si="54"/>
        <v>0</v>
      </c>
      <c r="AA223" s="1">
        <f t="shared" si="55"/>
        <v>0</v>
      </c>
      <c r="AB223" s="382" t="str">
        <f t="shared" si="62"/>
        <v/>
      </c>
      <c r="AC223" s="382" t="str">
        <f t="shared" si="62"/>
        <v/>
      </c>
      <c r="AD223" s="1">
        <f t="shared" si="56"/>
        <v>0</v>
      </c>
      <c r="AJ223" s="1">
        <f t="shared" si="57"/>
        <v>0</v>
      </c>
      <c r="AK223" s="1">
        <f t="shared" si="58"/>
        <v>0</v>
      </c>
      <c r="AL223" s="1">
        <f t="shared" si="59"/>
        <v>0</v>
      </c>
      <c r="AQ223" s="1">
        <f t="shared" si="60"/>
        <v>0</v>
      </c>
      <c r="BA223" s="1" t="str">
        <f t="shared" si="61"/>
        <v/>
      </c>
      <c r="BB223" s="1" t="str">
        <f t="shared" si="61"/>
        <v/>
      </c>
      <c r="BC223" s="1" t="str">
        <f t="shared" si="61"/>
        <v/>
      </c>
      <c r="BD223" s="1" t="str">
        <f t="shared" si="61"/>
        <v/>
      </c>
      <c r="BE223" s="1" t="str">
        <f t="shared" si="61"/>
        <v/>
      </c>
      <c r="BF223" s="1" t="str">
        <f t="shared" si="61"/>
        <v/>
      </c>
      <c r="BG223" s="1" t="str">
        <f t="shared" si="61"/>
        <v/>
      </c>
      <c r="BH223" s="1" t="str">
        <f t="shared" si="61"/>
        <v/>
      </c>
      <c r="BI223" s="1" t="str">
        <f t="shared" si="61"/>
        <v/>
      </c>
      <c r="BJ223" s="1" t="str">
        <f t="shared" si="61"/>
        <v/>
      </c>
    </row>
    <row r="224" spans="1:62" x14ac:dyDescent="0.2">
      <c r="A224" s="50"/>
      <c r="B224" s="50" t="str">
        <f t="shared" si="49"/>
        <v/>
      </c>
      <c r="C224" s="48"/>
      <c r="D224" s="48"/>
      <c r="E224" s="48"/>
      <c r="F224" s="46"/>
      <c r="G224" s="49"/>
      <c r="H224" s="358"/>
      <c r="I224" s="69"/>
      <c r="J224" s="51"/>
      <c r="K224" s="50"/>
      <c r="L224" s="341" t="str">
        <f t="shared" si="50"/>
        <v/>
      </c>
      <c r="M224" s="46"/>
      <c r="N224" s="274"/>
      <c r="O224" s="48"/>
      <c r="P224" s="274"/>
      <c r="Q224" s="51"/>
      <c r="R224" s="51"/>
      <c r="S224" s="51"/>
      <c r="T224" s="274"/>
      <c r="U224" s="50" t="str">
        <f t="shared" si="51"/>
        <v/>
      </c>
      <c r="V224" s="51">
        <v>1</v>
      </c>
      <c r="W224" s="51" t="str">
        <f t="shared" si="52"/>
        <v/>
      </c>
      <c r="X224" s="51">
        <v>1</v>
      </c>
      <c r="Y224" s="51" t="str">
        <f t="shared" si="53"/>
        <v/>
      </c>
      <c r="Z224" s="1">
        <f t="shared" si="54"/>
        <v>0</v>
      </c>
      <c r="AA224" s="1">
        <f t="shared" si="55"/>
        <v>0</v>
      </c>
      <c r="AB224" s="382" t="str">
        <f t="shared" si="62"/>
        <v/>
      </c>
      <c r="AC224" s="382" t="str">
        <f t="shared" si="62"/>
        <v/>
      </c>
      <c r="AD224" s="1">
        <f t="shared" si="56"/>
        <v>0</v>
      </c>
      <c r="AJ224" s="1">
        <f t="shared" si="57"/>
        <v>0</v>
      </c>
      <c r="AK224" s="1">
        <f t="shared" si="58"/>
        <v>0</v>
      </c>
      <c r="AL224" s="1">
        <f t="shared" si="59"/>
        <v>0</v>
      </c>
      <c r="AQ224" s="1">
        <f t="shared" si="60"/>
        <v>0</v>
      </c>
      <c r="BA224" s="1" t="str">
        <f t="shared" si="61"/>
        <v/>
      </c>
      <c r="BB224" s="1" t="str">
        <f t="shared" si="61"/>
        <v/>
      </c>
      <c r="BC224" s="1" t="str">
        <f t="shared" si="61"/>
        <v/>
      </c>
      <c r="BD224" s="1" t="str">
        <f t="shared" si="61"/>
        <v/>
      </c>
      <c r="BE224" s="1" t="str">
        <f t="shared" si="61"/>
        <v/>
      </c>
      <c r="BF224" s="1" t="str">
        <f t="shared" si="61"/>
        <v/>
      </c>
      <c r="BG224" s="1" t="str">
        <f t="shared" si="61"/>
        <v/>
      </c>
      <c r="BH224" s="1" t="str">
        <f t="shared" si="61"/>
        <v/>
      </c>
      <c r="BI224" s="1" t="str">
        <f t="shared" si="61"/>
        <v/>
      </c>
      <c r="BJ224" s="1" t="str">
        <f t="shared" si="61"/>
        <v/>
      </c>
    </row>
    <row r="225" spans="1:62" x14ac:dyDescent="0.2">
      <c r="A225" s="50"/>
      <c r="B225" s="50" t="str">
        <f t="shared" si="49"/>
        <v/>
      </c>
      <c r="C225" s="48"/>
      <c r="D225" s="48"/>
      <c r="E225" s="48"/>
      <c r="F225" s="46"/>
      <c r="G225" s="49"/>
      <c r="H225" s="358"/>
      <c r="I225" s="69"/>
      <c r="J225" s="51"/>
      <c r="K225" s="50"/>
      <c r="L225" s="341" t="str">
        <f t="shared" si="50"/>
        <v/>
      </c>
      <c r="M225" s="46"/>
      <c r="N225" s="274"/>
      <c r="O225" s="48"/>
      <c r="P225" s="274"/>
      <c r="Q225" s="51"/>
      <c r="R225" s="51"/>
      <c r="S225" s="51"/>
      <c r="T225" s="274"/>
      <c r="U225" s="50" t="str">
        <f t="shared" si="51"/>
        <v/>
      </c>
      <c r="V225" s="51">
        <v>1</v>
      </c>
      <c r="W225" s="51" t="str">
        <f t="shared" si="52"/>
        <v/>
      </c>
      <c r="X225" s="51">
        <v>1</v>
      </c>
      <c r="Y225" s="51" t="str">
        <f t="shared" si="53"/>
        <v/>
      </c>
      <c r="Z225" s="1">
        <f t="shared" si="54"/>
        <v>0</v>
      </c>
      <c r="AA225" s="1">
        <f t="shared" si="55"/>
        <v>0</v>
      </c>
      <c r="AB225" s="382" t="str">
        <f t="shared" si="62"/>
        <v/>
      </c>
      <c r="AC225" s="382" t="str">
        <f t="shared" si="62"/>
        <v/>
      </c>
      <c r="AD225" s="1">
        <f t="shared" si="56"/>
        <v>0</v>
      </c>
      <c r="AJ225" s="1">
        <f t="shared" si="57"/>
        <v>0</v>
      </c>
      <c r="AK225" s="1">
        <f t="shared" si="58"/>
        <v>0</v>
      </c>
      <c r="AL225" s="1">
        <f t="shared" si="59"/>
        <v>0</v>
      </c>
      <c r="AQ225" s="1">
        <f t="shared" si="60"/>
        <v>0</v>
      </c>
      <c r="BA225" s="1" t="str">
        <f t="shared" si="61"/>
        <v/>
      </c>
      <c r="BB225" s="1" t="str">
        <f t="shared" si="61"/>
        <v/>
      </c>
      <c r="BC225" s="1" t="str">
        <f t="shared" si="61"/>
        <v/>
      </c>
      <c r="BD225" s="1" t="str">
        <f t="shared" si="61"/>
        <v/>
      </c>
      <c r="BE225" s="1" t="str">
        <f t="shared" si="61"/>
        <v/>
      </c>
      <c r="BF225" s="1" t="str">
        <f t="shared" si="61"/>
        <v/>
      </c>
      <c r="BG225" s="1" t="str">
        <f t="shared" si="61"/>
        <v/>
      </c>
      <c r="BH225" s="1" t="str">
        <f t="shared" si="61"/>
        <v/>
      </c>
      <c r="BI225" s="1" t="str">
        <f t="shared" si="61"/>
        <v/>
      </c>
      <c r="BJ225" s="1" t="str">
        <f t="shared" si="61"/>
        <v/>
      </c>
    </row>
    <row r="226" spans="1:62" x14ac:dyDescent="0.2">
      <c r="A226" s="50"/>
      <c r="B226" s="50" t="str">
        <f t="shared" si="49"/>
        <v/>
      </c>
      <c r="C226" s="48"/>
      <c r="D226" s="48"/>
      <c r="E226" s="48"/>
      <c r="F226" s="46"/>
      <c r="G226" s="49"/>
      <c r="H226" s="358"/>
      <c r="I226" s="69"/>
      <c r="J226" s="51"/>
      <c r="K226" s="50"/>
      <c r="L226" s="341" t="str">
        <f t="shared" si="50"/>
        <v/>
      </c>
      <c r="M226" s="46"/>
      <c r="N226" s="274"/>
      <c r="O226" s="48"/>
      <c r="P226" s="274"/>
      <c r="Q226" s="51"/>
      <c r="R226" s="51"/>
      <c r="S226" s="51"/>
      <c r="T226" s="274"/>
      <c r="U226" s="50" t="str">
        <f t="shared" si="51"/>
        <v/>
      </c>
      <c r="V226" s="51">
        <v>1</v>
      </c>
      <c r="W226" s="51" t="str">
        <f t="shared" si="52"/>
        <v/>
      </c>
      <c r="X226" s="51">
        <v>1</v>
      </c>
      <c r="Y226" s="51" t="str">
        <f t="shared" si="53"/>
        <v/>
      </c>
      <c r="Z226" s="1">
        <f t="shared" si="54"/>
        <v>0</v>
      </c>
      <c r="AA226" s="1">
        <f t="shared" si="55"/>
        <v>0</v>
      </c>
      <c r="AB226" s="382" t="str">
        <f t="shared" si="62"/>
        <v/>
      </c>
      <c r="AC226" s="382" t="str">
        <f t="shared" si="62"/>
        <v/>
      </c>
      <c r="AD226" s="1">
        <f t="shared" si="56"/>
        <v>0</v>
      </c>
      <c r="AJ226" s="1">
        <f t="shared" si="57"/>
        <v>0</v>
      </c>
      <c r="AK226" s="1">
        <f t="shared" si="58"/>
        <v>0</v>
      </c>
      <c r="AL226" s="1">
        <f t="shared" si="59"/>
        <v>0</v>
      </c>
      <c r="AQ226" s="1">
        <f t="shared" si="60"/>
        <v>0</v>
      </c>
      <c r="BA226" s="1" t="str">
        <f t="shared" si="61"/>
        <v/>
      </c>
      <c r="BB226" s="1" t="str">
        <f t="shared" si="61"/>
        <v/>
      </c>
      <c r="BC226" s="1" t="str">
        <f t="shared" si="61"/>
        <v/>
      </c>
      <c r="BD226" s="1" t="str">
        <f t="shared" si="61"/>
        <v/>
      </c>
      <c r="BE226" s="1" t="str">
        <f t="shared" si="61"/>
        <v/>
      </c>
      <c r="BF226" s="1" t="str">
        <f t="shared" si="61"/>
        <v/>
      </c>
      <c r="BG226" s="1" t="str">
        <f t="shared" si="61"/>
        <v/>
      </c>
      <c r="BH226" s="1" t="str">
        <f t="shared" si="61"/>
        <v/>
      </c>
      <c r="BI226" s="1" t="str">
        <f t="shared" si="61"/>
        <v/>
      </c>
      <c r="BJ226" s="1" t="str">
        <f t="shared" si="61"/>
        <v/>
      </c>
    </row>
    <row r="227" spans="1:62" x14ac:dyDescent="0.2">
      <c r="A227" s="50"/>
      <c r="B227" s="50" t="str">
        <f t="shared" si="49"/>
        <v/>
      </c>
      <c r="C227" s="48"/>
      <c r="D227" s="48"/>
      <c r="E227" s="48"/>
      <c r="F227" s="46"/>
      <c r="G227" s="49"/>
      <c r="H227" s="358"/>
      <c r="I227" s="69"/>
      <c r="J227" s="51"/>
      <c r="K227" s="50"/>
      <c r="L227" s="341" t="str">
        <f t="shared" si="50"/>
        <v/>
      </c>
      <c r="M227" s="46"/>
      <c r="N227" s="274"/>
      <c r="O227" s="48"/>
      <c r="P227" s="274"/>
      <c r="Q227" s="51"/>
      <c r="R227" s="51"/>
      <c r="S227" s="51"/>
      <c r="T227" s="274"/>
      <c r="U227" s="50" t="str">
        <f t="shared" si="51"/>
        <v/>
      </c>
      <c r="V227" s="51">
        <v>1</v>
      </c>
      <c r="W227" s="51" t="str">
        <f t="shared" si="52"/>
        <v/>
      </c>
      <c r="X227" s="51">
        <v>1</v>
      </c>
      <c r="Y227" s="51" t="str">
        <f t="shared" si="53"/>
        <v/>
      </c>
      <c r="Z227" s="1">
        <f t="shared" si="54"/>
        <v>0</v>
      </c>
      <c r="AA227" s="1">
        <f t="shared" si="55"/>
        <v>0</v>
      </c>
      <c r="AB227" s="382" t="str">
        <f t="shared" si="62"/>
        <v/>
      </c>
      <c r="AC227" s="382" t="str">
        <f t="shared" si="62"/>
        <v/>
      </c>
      <c r="AD227" s="1">
        <f t="shared" si="56"/>
        <v>0</v>
      </c>
      <c r="AJ227" s="1">
        <f t="shared" si="57"/>
        <v>0</v>
      </c>
      <c r="AK227" s="1">
        <f t="shared" si="58"/>
        <v>0</v>
      </c>
      <c r="AL227" s="1">
        <f t="shared" si="59"/>
        <v>0</v>
      </c>
      <c r="AQ227" s="1">
        <f t="shared" si="60"/>
        <v>0</v>
      </c>
      <c r="BA227" s="1" t="str">
        <f t="shared" si="61"/>
        <v/>
      </c>
      <c r="BB227" s="1" t="str">
        <f t="shared" si="61"/>
        <v/>
      </c>
      <c r="BC227" s="1" t="str">
        <f t="shared" si="61"/>
        <v/>
      </c>
      <c r="BD227" s="1" t="str">
        <f t="shared" si="61"/>
        <v/>
      </c>
      <c r="BE227" s="1" t="str">
        <f t="shared" si="61"/>
        <v/>
      </c>
      <c r="BF227" s="1" t="str">
        <f t="shared" si="61"/>
        <v/>
      </c>
      <c r="BG227" s="1" t="str">
        <f t="shared" si="61"/>
        <v/>
      </c>
      <c r="BH227" s="1" t="str">
        <f t="shared" si="61"/>
        <v/>
      </c>
      <c r="BI227" s="1" t="str">
        <f t="shared" si="61"/>
        <v/>
      </c>
      <c r="BJ227" s="1" t="str">
        <f t="shared" si="61"/>
        <v/>
      </c>
    </row>
    <row r="228" spans="1:62" x14ac:dyDescent="0.2">
      <c r="A228" s="50"/>
      <c r="B228" s="50" t="str">
        <f t="shared" si="49"/>
        <v/>
      </c>
      <c r="C228" s="48"/>
      <c r="D228" s="48"/>
      <c r="E228" s="48"/>
      <c r="F228" s="46"/>
      <c r="G228" s="49"/>
      <c r="H228" s="358"/>
      <c r="I228" s="69"/>
      <c r="J228" s="51"/>
      <c r="K228" s="50"/>
      <c r="L228" s="341" t="str">
        <f t="shared" si="50"/>
        <v/>
      </c>
      <c r="M228" s="46"/>
      <c r="N228" s="274"/>
      <c r="O228" s="48"/>
      <c r="P228" s="274"/>
      <c r="Q228" s="51"/>
      <c r="R228" s="51"/>
      <c r="S228" s="51"/>
      <c r="T228" s="274"/>
      <c r="U228" s="50" t="str">
        <f t="shared" si="51"/>
        <v/>
      </c>
      <c r="V228" s="51">
        <v>1</v>
      </c>
      <c r="W228" s="51" t="str">
        <f t="shared" si="52"/>
        <v/>
      </c>
      <c r="X228" s="51">
        <v>1</v>
      </c>
      <c r="Y228" s="51" t="str">
        <f t="shared" si="53"/>
        <v/>
      </c>
      <c r="Z228" s="1">
        <f t="shared" si="54"/>
        <v>0</v>
      </c>
      <c r="AA228" s="1">
        <f t="shared" si="55"/>
        <v>0</v>
      </c>
      <c r="AB228" s="382" t="str">
        <f t="shared" si="62"/>
        <v/>
      </c>
      <c r="AC228" s="382" t="str">
        <f t="shared" si="62"/>
        <v/>
      </c>
      <c r="AD228" s="1">
        <f t="shared" si="56"/>
        <v>0</v>
      </c>
      <c r="AJ228" s="1">
        <f t="shared" si="57"/>
        <v>0</v>
      </c>
      <c r="AK228" s="1">
        <f t="shared" si="58"/>
        <v>0</v>
      </c>
      <c r="AL228" s="1">
        <f t="shared" si="59"/>
        <v>0</v>
      </c>
      <c r="AQ228" s="1">
        <f t="shared" si="60"/>
        <v>0</v>
      </c>
      <c r="BA228" s="1" t="str">
        <f t="shared" si="61"/>
        <v/>
      </c>
      <c r="BB228" s="1" t="str">
        <f t="shared" si="61"/>
        <v/>
      </c>
      <c r="BC228" s="1" t="str">
        <f t="shared" si="61"/>
        <v/>
      </c>
      <c r="BD228" s="1" t="str">
        <f t="shared" si="61"/>
        <v/>
      </c>
      <c r="BE228" s="1" t="str">
        <f t="shared" si="61"/>
        <v/>
      </c>
      <c r="BF228" s="1" t="str">
        <f t="shared" si="61"/>
        <v/>
      </c>
      <c r="BG228" s="1" t="str">
        <f t="shared" si="61"/>
        <v/>
      </c>
      <c r="BH228" s="1" t="str">
        <f t="shared" si="61"/>
        <v/>
      </c>
      <c r="BI228" s="1" t="str">
        <f t="shared" si="61"/>
        <v/>
      </c>
      <c r="BJ228" s="1" t="str">
        <f t="shared" si="61"/>
        <v/>
      </c>
    </row>
    <row r="229" spans="1:62" x14ac:dyDescent="0.2">
      <c r="A229" s="50"/>
      <c r="B229" s="50" t="str">
        <f t="shared" si="49"/>
        <v/>
      </c>
      <c r="C229" s="48"/>
      <c r="D229" s="48"/>
      <c r="E229" s="48"/>
      <c r="F229" s="46"/>
      <c r="G229" s="49"/>
      <c r="H229" s="358"/>
      <c r="I229" s="69"/>
      <c r="J229" s="51"/>
      <c r="K229" s="50"/>
      <c r="L229" s="341" t="str">
        <f t="shared" si="50"/>
        <v/>
      </c>
      <c r="M229" s="46"/>
      <c r="N229" s="274"/>
      <c r="O229" s="48"/>
      <c r="P229" s="274"/>
      <c r="Q229" s="51"/>
      <c r="R229" s="51"/>
      <c r="S229" s="51"/>
      <c r="T229" s="274"/>
      <c r="U229" s="50" t="str">
        <f t="shared" si="51"/>
        <v/>
      </c>
      <c r="V229" s="51">
        <v>1</v>
      </c>
      <c r="W229" s="51" t="str">
        <f t="shared" si="52"/>
        <v/>
      </c>
      <c r="X229" s="51">
        <v>1</v>
      </c>
      <c r="Y229" s="51" t="str">
        <f t="shared" si="53"/>
        <v/>
      </c>
      <c r="Z229" s="1">
        <f t="shared" si="54"/>
        <v>0</v>
      </c>
      <c r="AA229" s="1">
        <f t="shared" si="55"/>
        <v>0</v>
      </c>
      <c r="AB229" s="382" t="str">
        <f t="shared" si="62"/>
        <v/>
      </c>
      <c r="AC229" s="382" t="str">
        <f t="shared" si="62"/>
        <v/>
      </c>
      <c r="AD229" s="1">
        <f t="shared" si="56"/>
        <v>0</v>
      </c>
      <c r="AJ229" s="1">
        <f t="shared" si="57"/>
        <v>0</v>
      </c>
      <c r="AK229" s="1">
        <f t="shared" si="58"/>
        <v>0</v>
      </c>
      <c r="AL229" s="1">
        <f t="shared" si="59"/>
        <v>0</v>
      </c>
      <c r="AQ229" s="1">
        <f t="shared" si="60"/>
        <v>0</v>
      </c>
      <c r="BA229" s="1" t="str">
        <f t="shared" si="61"/>
        <v/>
      </c>
      <c r="BB229" s="1" t="str">
        <f t="shared" si="61"/>
        <v/>
      </c>
      <c r="BC229" s="1" t="str">
        <f t="shared" si="61"/>
        <v/>
      </c>
      <c r="BD229" s="1" t="str">
        <f t="shared" si="61"/>
        <v/>
      </c>
      <c r="BE229" s="1" t="str">
        <f t="shared" si="61"/>
        <v/>
      </c>
      <c r="BF229" s="1" t="str">
        <f t="shared" si="61"/>
        <v/>
      </c>
      <c r="BG229" s="1" t="str">
        <f t="shared" si="61"/>
        <v/>
      </c>
      <c r="BH229" s="1" t="str">
        <f t="shared" si="61"/>
        <v/>
      </c>
      <c r="BI229" s="1" t="str">
        <f t="shared" si="61"/>
        <v/>
      </c>
      <c r="BJ229" s="1" t="str">
        <f t="shared" si="61"/>
        <v/>
      </c>
    </row>
    <row r="230" spans="1:62" ht="15.75" thickBot="1" x14ac:dyDescent="0.25">
      <c r="A230" s="50"/>
      <c r="B230" s="50" t="str">
        <f t="shared" si="49"/>
        <v/>
      </c>
      <c r="C230" s="48"/>
      <c r="D230" s="48"/>
      <c r="E230" s="48"/>
      <c r="F230" s="46"/>
      <c r="G230" s="49"/>
      <c r="H230" s="358"/>
      <c r="I230" s="69"/>
      <c r="J230" s="51"/>
      <c r="K230" s="50"/>
      <c r="L230" s="341" t="str">
        <f t="shared" si="50"/>
        <v/>
      </c>
      <c r="M230" s="46"/>
      <c r="N230" s="274"/>
      <c r="O230" s="48"/>
      <c r="P230" s="274"/>
      <c r="Q230" s="51"/>
      <c r="R230" s="51"/>
      <c r="S230" s="51"/>
      <c r="T230" s="274"/>
      <c r="U230" s="50" t="str">
        <f t="shared" si="51"/>
        <v/>
      </c>
      <c r="V230" s="51">
        <v>1</v>
      </c>
      <c r="W230" s="51" t="str">
        <f t="shared" si="52"/>
        <v/>
      </c>
      <c r="X230" s="51">
        <v>1</v>
      </c>
      <c r="Y230" s="51" t="str">
        <f t="shared" si="53"/>
        <v/>
      </c>
      <c r="Z230" s="1">
        <f t="shared" si="54"/>
        <v>0</v>
      </c>
      <c r="AA230" s="1">
        <f t="shared" si="55"/>
        <v>0</v>
      </c>
      <c r="AB230" s="382" t="str">
        <f t="shared" si="62"/>
        <v/>
      </c>
      <c r="AC230" s="382" t="str">
        <f t="shared" si="62"/>
        <v/>
      </c>
      <c r="AD230" s="1">
        <f t="shared" si="56"/>
        <v>0</v>
      </c>
      <c r="AJ230" s="1">
        <f t="shared" si="57"/>
        <v>0</v>
      </c>
      <c r="AK230" s="1">
        <f t="shared" si="58"/>
        <v>0</v>
      </c>
      <c r="AL230" s="1">
        <f t="shared" si="59"/>
        <v>0</v>
      </c>
      <c r="AQ230" s="1">
        <f t="shared" si="60"/>
        <v>0</v>
      </c>
      <c r="BA230" s="1" t="str">
        <f t="shared" si="61"/>
        <v/>
      </c>
      <c r="BB230" s="1" t="str">
        <f t="shared" si="61"/>
        <v/>
      </c>
      <c r="BC230" s="1" t="str">
        <f t="shared" si="61"/>
        <v/>
      </c>
      <c r="BD230" s="1" t="str">
        <f t="shared" si="61"/>
        <v/>
      </c>
      <c r="BE230" s="1" t="str">
        <f t="shared" si="61"/>
        <v/>
      </c>
      <c r="BF230" s="1" t="str">
        <f t="shared" si="61"/>
        <v/>
      </c>
      <c r="BG230" s="1" t="str">
        <f t="shared" si="61"/>
        <v/>
      </c>
      <c r="BH230" s="1" t="str">
        <f t="shared" si="61"/>
        <v/>
      </c>
      <c r="BI230" s="1" t="str">
        <f t="shared" si="61"/>
        <v/>
      </c>
      <c r="BJ230" s="1" t="str">
        <f t="shared" si="61"/>
        <v/>
      </c>
    </row>
    <row r="231" spans="1:62" ht="18.75" thickBot="1" x14ac:dyDescent="0.3">
      <c r="B231" s="482" t="s">
        <v>8</v>
      </c>
      <c r="C231" s="483"/>
      <c r="D231" s="483"/>
      <c r="E231" s="483"/>
      <c r="F231" s="483"/>
      <c r="G231" s="52">
        <f>COUNT(G31:G230)</f>
        <v>0</v>
      </c>
      <c r="H231" s="358"/>
      <c r="I231" s="52">
        <f t="shared" ref="I231:Y231" si="63">SUM(I31:I230)</f>
        <v>0</v>
      </c>
      <c r="J231" s="52">
        <f t="shared" si="63"/>
        <v>0</v>
      </c>
      <c r="K231" s="52">
        <f t="shared" si="63"/>
        <v>0</v>
      </c>
      <c r="L231" s="52"/>
      <c r="M231" s="52"/>
      <c r="N231" s="52">
        <f t="shared" si="63"/>
        <v>0</v>
      </c>
      <c r="O231" s="52">
        <f t="shared" si="63"/>
        <v>0</v>
      </c>
      <c r="P231" s="52">
        <f t="shared" si="63"/>
        <v>0</v>
      </c>
      <c r="Q231" s="52">
        <f t="shared" si="63"/>
        <v>0</v>
      </c>
      <c r="R231" s="52">
        <f t="shared" si="63"/>
        <v>0</v>
      </c>
      <c r="S231" s="52">
        <f t="shared" si="63"/>
        <v>0</v>
      </c>
      <c r="T231" s="52">
        <f t="shared" si="63"/>
        <v>0</v>
      </c>
      <c r="U231" s="52">
        <f t="shared" si="63"/>
        <v>0</v>
      </c>
      <c r="V231" s="52">
        <f t="shared" si="63"/>
        <v>200</v>
      </c>
      <c r="W231" s="52">
        <f t="shared" si="63"/>
        <v>0</v>
      </c>
      <c r="X231" s="52">
        <f t="shared" si="63"/>
        <v>200</v>
      </c>
      <c r="Y231" s="52">
        <f t="shared" si="63"/>
        <v>0</v>
      </c>
    </row>
  </sheetData>
  <sheetProtection password="CC01" sheet="1" objects="1" scenarios="1" formatColumns="0" formatRows="0"/>
  <mergeCells count="16">
    <mergeCell ref="F4:G4"/>
    <mergeCell ref="U29:U30"/>
    <mergeCell ref="T5:X5"/>
    <mergeCell ref="V29:V30"/>
    <mergeCell ref="W29:W30"/>
    <mergeCell ref="X29:X30"/>
    <mergeCell ref="Y29:Y30"/>
    <mergeCell ref="B231:F231"/>
    <mergeCell ref="Q29:Q30"/>
    <mergeCell ref="R29:R30"/>
    <mergeCell ref="B29:B30"/>
    <mergeCell ref="C29:C30"/>
    <mergeCell ref="D29:D30"/>
    <mergeCell ref="E29:E30"/>
    <mergeCell ref="S29:S30"/>
    <mergeCell ref="L29:L30"/>
  </mergeCells>
  <conditionalFormatting sqref="I31:K230 Q31:S230 U31:Y230">
    <cfRule type="expression" dxfId="20" priority="19">
      <formula>$M31=""</formula>
    </cfRule>
  </conditionalFormatting>
  <conditionalFormatting sqref="I31:K230 Q31:S230 U31:Y230">
    <cfRule type="expression" dxfId="19" priority="18" stopIfTrue="1">
      <formula>AND($M31="",I31&lt;&gt;"")</formula>
    </cfRule>
    <cfRule type="expression" dxfId="18" priority="20">
      <formula>I$30&lt;&gt;""</formula>
    </cfRule>
  </conditionalFormatting>
  <conditionalFormatting sqref="A31:E230">
    <cfRule type="expression" dxfId="17" priority="15">
      <formula>$F31=""</formula>
    </cfRule>
  </conditionalFormatting>
  <conditionalFormatting sqref="A31:E230">
    <cfRule type="expression" dxfId="16" priority="14" stopIfTrue="1">
      <formula>AND($F31="",A31&lt;&gt;"")</formula>
    </cfRule>
    <cfRule type="expression" dxfId="15" priority="16">
      <formula>A$30&lt;&gt;""</formula>
    </cfRule>
  </conditionalFormatting>
  <conditionalFormatting sqref="J30:K30">
    <cfRule type="expression" dxfId="14" priority="13">
      <formula>J25&lt;&gt;1</formula>
    </cfRule>
  </conditionalFormatting>
  <conditionalFormatting sqref="N31:P230 T31:T230">
    <cfRule type="expression" dxfId="13" priority="6" stopIfTrue="1">
      <formula>AND($M31="",N31&lt;&gt;"")</formula>
    </cfRule>
    <cfRule type="expression" dxfId="12" priority="7">
      <formula>$M31=""</formula>
    </cfRule>
    <cfRule type="expression" dxfId="11" priority="8">
      <formula>N$30&lt;&gt;""</formula>
    </cfRule>
  </conditionalFormatting>
  <conditionalFormatting sqref="L31:L230">
    <cfRule type="expression" dxfId="10" priority="10">
      <formula>$M31=""</formula>
    </cfRule>
    <cfRule type="expression" dxfId="9" priority="11">
      <formula>L$30&lt;&gt;""</formula>
    </cfRule>
  </conditionalFormatting>
  <conditionalFormatting sqref="G31:G230">
    <cfRule type="expression" dxfId="8" priority="3">
      <formula>$F31=""</formula>
    </cfRule>
  </conditionalFormatting>
  <conditionalFormatting sqref="G31:G230">
    <cfRule type="expression" dxfId="7" priority="2" stopIfTrue="1">
      <formula>AND($F31="",G31&lt;&gt;"")</formula>
    </cfRule>
    <cfRule type="expression" dxfId="6" priority="4">
      <formula>G$30&lt;&gt;""</formula>
    </cfRule>
  </conditionalFormatting>
  <dataValidations count="9">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230">
      <formula1>0</formula1>
    </dataValidation>
    <dataValidation type="list" allowBlank="1" showInputMessage="1" showErrorMessage="1" sqref="F30 M30">
      <formula1>$AF$1:$AZ$1</formula1>
    </dataValidation>
    <dataValidation type="whole" operator="greaterThanOrEqual" allowBlank="1" showInputMessage="1" showErrorMessage="1" errorTitle="נתון שגוי." error="ניתן להזין רק מספר שלום גדול או שווה ל-0." sqref="G31:G230">
      <formula1>0</formula1>
    </dataValidation>
    <dataValidation type="list" allowBlank="1" showInputMessage="1" showErrorMessage="1" sqref="N30:P30 G30:K30 T30">
      <formula1>$AE$1:$AZ$1</formula1>
    </dataValidation>
    <dataValidation type="whole" operator="notBetween" allowBlank="1" showInputMessage="1" showErrorMessage="1" errorTitle="נתון שגוי." error="ניתן להזין רק מספר שלם" sqref="I31:I230">
      <formula1>-999999999</formula1>
      <formula2>-999999998</formula2>
    </dataValidation>
    <dataValidation allowBlank="1" showInputMessage="1" showErrorMessage="1" errorTitle="נתון שגוי." error="ניתן להזין רק 0 או 1._x000a_0 = לא עומד בתנאי._x000a_1 = עומד בתנאי." sqref="C31:E230"/>
    <dataValidation type="list" allowBlank="1" showInputMessage="1" showErrorMessage="1" errorTitle="נתון שגוי." error="ניתן להזין רק 0 או 1._x000a_0 = לא עומד בתנאי._x000a_1 = עומד בתנאי." sqref="P31:P230 N31:N230 T31:T230 H31:H231">
      <formula1>$AB31:$AC31</formula1>
    </dataValidation>
    <dataValidation type="list" allowBlank="1" showInputMessage="1" showErrorMessage="1" errorTitle="נתון שגוי." error="יתן להזין רק טקסט מתוך רשימה סגורה בלחיצה על החץ משמאל למשבצת" sqref="O31:O230">
      <formula1>$BA31:$BE31</formula1>
    </dataValidation>
  </dataValidations>
  <printOptions horizontalCentered="1"/>
  <pageMargins left="0.51181102362204722" right="0.51181102362204722" top="0.74803149606299213" bottom="0.74803149606299213" header="0.31496062992125984" footer="0.31496062992125984"/>
  <pageSetup paperSize="9" scale="75"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7689D99A-12B8-4D49-8ADD-0726894FA5AE}">
            <xm:f>NOT(ISERROR(SEARCH($AB$1,L31)))</xm:f>
            <xm:f>$AB$1</xm:f>
            <x14:dxf>
              <fill>
                <patternFill>
                  <bgColor rgb="FFFF0000"/>
                </patternFill>
              </fill>
            </x14:dxf>
          </x14:cfRule>
          <xm:sqref>L31:L230</xm:sqref>
        </x14:conditionalFormatting>
        <x14:conditionalFormatting xmlns:xm="http://schemas.microsoft.com/office/excel/2006/main">
          <x14:cfRule type="containsText" priority="9" operator="containsText" id="{78C34921-96B0-49BB-8CFF-1FC0535FAB68}">
            <xm:f>NOT(ISERROR(SEARCH($AB$1,N31)))</xm:f>
            <xm:f>$AB$1</xm:f>
            <x14:dxf>
              <fill>
                <patternFill>
                  <bgColor rgb="FFFF0000"/>
                </patternFill>
              </fill>
            </x14:dxf>
          </x14:cfRule>
          <xm:sqref>N31:P230 T31:T230</xm:sqref>
        </x14:conditionalFormatting>
        <x14:conditionalFormatting xmlns:xm="http://schemas.microsoft.com/office/excel/2006/main">
          <x14:cfRule type="containsText" priority="21" operator="containsText" id="{FD3F1A2C-4320-4D14-9474-3D419F42BBFC}">
            <xm:f>NOT(ISERROR(SEARCH($AB$1,I31)))</xm:f>
            <xm:f>$AB$1</xm:f>
            <x14:dxf>
              <fill>
                <patternFill>
                  <bgColor rgb="FFFF0000"/>
                </patternFill>
              </fill>
            </x14:dxf>
          </x14:cfRule>
          <xm:sqref>I31:K230 Q31:S230 U31:Y230</xm:sqref>
        </x14:conditionalFormatting>
        <x14:conditionalFormatting xmlns:xm="http://schemas.microsoft.com/office/excel/2006/main">
          <x14:cfRule type="containsText" priority="17" operator="containsText" id="{9A1ECCF2-6630-44D2-BB66-DA0ACA102D9E}">
            <xm:f>NOT(ISERROR(SEARCH($AB$1,A31)))</xm:f>
            <xm:f>$AB$1</xm:f>
            <x14:dxf>
              <fill>
                <patternFill>
                  <bgColor rgb="FFFF0000"/>
                </patternFill>
              </fill>
            </x14:dxf>
          </x14:cfRule>
          <xm:sqref>A31:E230</xm:sqref>
        </x14:conditionalFormatting>
        <x14:conditionalFormatting xmlns:xm="http://schemas.microsoft.com/office/excel/2006/main">
          <x14:cfRule type="containsText" priority="5" operator="containsText" id="{46A22E92-3EE7-494E-BFE8-90C53A93D41F}">
            <xm:f>NOT(ISERROR(SEARCH($AB$1,G31)))</xm:f>
            <xm:f>$AB$1</xm:f>
            <x14:dxf>
              <fill>
                <patternFill>
                  <bgColor rgb="FFFF0000"/>
                </patternFill>
              </fill>
            </x14:dxf>
          </x14:cfRule>
          <xm:sqref>G31:G230</xm:sqref>
        </x14:conditionalFormatting>
        <x14:conditionalFormatting xmlns:xm="http://schemas.microsoft.com/office/excel/2006/main">
          <x14:cfRule type="containsText" priority="1" operator="containsText" id="{D72BDD26-804B-4070-BFF0-A39023932198}">
            <xm:f>NOT(ISERROR(SEARCH($AB$1,H6)))</xm:f>
            <xm:f>$AB$1</xm:f>
            <x14:dxf>
              <fill>
                <patternFill>
                  <bgColor rgb="FFFF0000"/>
                </patternFill>
              </fill>
            </x14:dxf>
          </x14:cfRule>
          <xm:sqref>H6:H10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sheetPr>
  <dimension ref="A4:C20"/>
  <sheetViews>
    <sheetView rightToLeft="1" zoomScale="90" zoomScaleNormal="90" workbookViewId="0">
      <selection activeCell="C9" sqref="C9"/>
    </sheetView>
  </sheetViews>
  <sheetFormatPr defaultRowHeight="15" x14ac:dyDescent="0.2"/>
  <cols>
    <col min="1" max="1" width="16.140625" style="55" bestFit="1" customWidth="1"/>
    <col min="2" max="2" width="20.28515625" style="308" bestFit="1" customWidth="1"/>
    <col min="3" max="3" width="9.42578125" style="55" bestFit="1" customWidth="1"/>
    <col min="4" max="16384" width="9.140625" style="55"/>
  </cols>
  <sheetData>
    <row r="4" spans="1:3" ht="15.75" x14ac:dyDescent="0.2">
      <c r="A4" s="466" t="s">
        <v>220</v>
      </c>
      <c r="B4" s="466"/>
      <c r="C4" s="466"/>
    </row>
    <row r="5" spans="1:3" ht="40.5" customHeight="1" x14ac:dyDescent="0.2">
      <c r="A5" s="304" t="s">
        <v>30</v>
      </c>
      <c r="B5" s="382"/>
      <c r="C5" s="305" t="s">
        <v>221</v>
      </c>
    </row>
    <row r="6" spans="1:3" x14ac:dyDescent="0.2">
      <c r="A6" s="306">
        <v>2016</v>
      </c>
      <c r="B6" s="382"/>
      <c r="C6" s="306"/>
    </row>
    <row r="7" spans="1:3" x14ac:dyDescent="0.2">
      <c r="A7" s="306">
        <f>A6+1</f>
        <v>2017</v>
      </c>
      <c r="B7" s="382"/>
      <c r="C7" s="382"/>
    </row>
    <row r="8" spans="1:3" x14ac:dyDescent="0.2">
      <c r="A8" s="306">
        <f t="shared" ref="A8:A20" si="0">A7+1</f>
        <v>2018</v>
      </c>
      <c r="B8" s="382"/>
      <c r="C8" s="307">
        <v>0.9</v>
      </c>
    </row>
    <row r="9" spans="1:3" x14ac:dyDescent="0.2">
      <c r="A9" s="306">
        <f t="shared" si="0"/>
        <v>2019</v>
      </c>
      <c r="B9" s="382"/>
      <c r="C9" s="307">
        <v>0</v>
      </c>
    </row>
    <row r="10" spans="1:3" x14ac:dyDescent="0.2">
      <c r="A10" s="306">
        <f t="shared" si="0"/>
        <v>2020</v>
      </c>
      <c r="B10" s="382"/>
      <c r="C10" s="307">
        <v>0</v>
      </c>
    </row>
    <row r="11" spans="1:3" x14ac:dyDescent="0.2">
      <c r="A11" s="306">
        <f t="shared" si="0"/>
        <v>2021</v>
      </c>
      <c r="B11" s="382"/>
      <c r="C11" s="307">
        <v>0</v>
      </c>
    </row>
    <row r="12" spans="1:3" x14ac:dyDescent="0.2">
      <c r="A12" s="306">
        <f t="shared" si="0"/>
        <v>2022</v>
      </c>
      <c r="B12" s="382"/>
      <c r="C12" s="307">
        <v>0</v>
      </c>
    </row>
    <row r="13" spans="1:3" x14ac:dyDescent="0.2">
      <c r="A13" s="306">
        <f t="shared" si="0"/>
        <v>2023</v>
      </c>
      <c r="B13" s="382"/>
      <c r="C13" s="307">
        <v>0</v>
      </c>
    </row>
    <row r="14" spans="1:3" x14ac:dyDescent="0.2">
      <c r="A14" s="306">
        <f t="shared" si="0"/>
        <v>2024</v>
      </c>
      <c r="B14" s="382"/>
      <c r="C14" s="307">
        <v>0</v>
      </c>
    </row>
    <row r="15" spans="1:3" x14ac:dyDescent="0.2">
      <c r="A15" s="306">
        <f t="shared" si="0"/>
        <v>2025</v>
      </c>
      <c r="B15" s="382"/>
      <c r="C15" s="307">
        <v>0</v>
      </c>
    </row>
    <row r="16" spans="1:3" x14ac:dyDescent="0.2">
      <c r="A16" s="306">
        <f t="shared" si="0"/>
        <v>2026</v>
      </c>
      <c r="B16" s="382"/>
      <c r="C16" s="307">
        <v>0</v>
      </c>
    </row>
    <row r="17" spans="1:3" x14ac:dyDescent="0.2">
      <c r="A17" s="306">
        <f t="shared" si="0"/>
        <v>2027</v>
      </c>
      <c r="B17" s="382"/>
      <c r="C17" s="307">
        <v>0</v>
      </c>
    </row>
    <row r="18" spans="1:3" x14ac:dyDescent="0.2">
      <c r="A18" s="306">
        <f t="shared" si="0"/>
        <v>2028</v>
      </c>
      <c r="B18" s="382"/>
      <c r="C18" s="307">
        <v>0</v>
      </c>
    </row>
    <row r="19" spans="1:3" x14ac:dyDescent="0.2">
      <c r="A19" s="306">
        <f t="shared" si="0"/>
        <v>2029</v>
      </c>
      <c r="B19" s="382"/>
      <c r="C19" s="307">
        <v>0</v>
      </c>
    </row>
    <row r="20" spans="1:3" x14ac:dyDescent="0.2">
      <c r="A20" s="306">
        <f t="shared" si="0"/>
        <v>2030</v>
      </c>
      <c r="B20" s="382"/>
      <c r="C20" s="307">
        <v>0</v>
      </c>
    </row>
  </sheetData>
  <sheetProtection password="CC01" sheet="1" objects="1" scenarios="1" formatColumns="0" formatRows="0"/>
  <mergeCells count="1">
    <mergeCell ref="A4: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249977111117893"/>
  </sheetPr>
  <dimension ref="A1:CM131"/>
  <sheetViews>
    <sheetView rightToLeft="1" view="pageBreakPreview" topLeftCell="B1" zoomScale="90" zoomScaleNormal="100" zoomScaleSheetLayoutView="90" workbookViewId="0">
      <selection activeCell="I38" sqref="I38"/>
    </sheetView>
  </sheetViews>
  <sheetFormatPr defaultRowHeight="15" x14ac:dyDescent="0.2"/>
  <cols>
    <col min="1" max="1" width="9.140625" style="1" hidden="1" customWidth="1"/>
    <col min="2" max="2" width="6.7109375" style="1" customWidth="1"/>
    <col min="3" max="5" width="10.42578125" style="1" hidden="1" customWidth="1"/>
    <col min="6" max="6" width="26.85546875" style="1" customWidth="1"/>
    <col min="7" max="7" width="13.5703125" style="1" bestFit="1" customWidth="1"/>
    <col min="8" max="8" width="14" style="1" bestFit="1" customWidth="1"/>
    <col min="9" max="9" width="13.85546875" style="1" bestFit="1" customWidth="1"/>
    <col min="10" max="10" width="15.28515625" style="1" bestFit="1" customWidth="1"/>
    <col min="11" max="11" width="14" style="1" bestFit="1" customWidth="1"/>
    <col min="12" max="12" width="14.140625" style="1" bestFit="1" customWidth="1"/>
    <col min="13" max="13" width="13.42578125" style="1" bestFit="1" customWidth="1"/>
    <col min="14" max="14" width="15.7109375" style="1" bestFit="1" customWidth="1"/>
    <col min="15" max="15" width="14.5703125" style="1" bestFit="1" customWidth="1"/>
    <col min="16" max="16" width="14.140625" style="1" bestFit="1" customWidth="1"/>
    <col min="17" max="17" width="13.42578125" style="1" bestFit="1" customWidth="1"/>
    <col min="18" max="18" width="15" style="1" bestFit="1" customWidth="1"/>
    <col min="19" max="19" width="12.85546875" style="1" customWidth="1"/>
    <col min="20" max="20" width="14.28515625" style="1" bestFit="1" customWidth="1"/>
    <col min="21" max="21" width="13.28515625" style="1" bestFit="1" customWidth="1"/>
    <col min="22" max="22" width="11.5703125" style="1" customWidth="1"/>
    <col min="23" max="23" width="13.140625" style="1" bestFit="1" customWidth="1"/>
    <col min="24" max="34" width="3.85546875" style="1" hidden="1" customWidth="1"/>
    <col min="35" max="35" width="7.85546875" style="1" bestFit="1" customWidth="1"/>
    <col min="36" max="36" width="17.28515625" style="1" hidden="1" customWidth="1"/>
    <col min="37" max="39" width="21.42578125" style="1" hidden="1" customWidth="1"/>
    <col min="40" max="40" width="21.42578125" style="1" customWidth="1"/>
    <col min="41" max="41" width="21" style="1" customWidth="1"/>
    <col min="42" max="44" width="9.140625" style="1" hidden="1" customWidth="1"/>
    <col min="45" max="45" width="11.85546875" style="1" hidden="1" customWidth="1"/>
    <col min="46" max="47" width="9.140625" style="1" hidden="1" customWidth="1"/>
    <col min="48" max="48" width="10.140625" style="1" hidden="1" customWidth="1"/>
    <col min="49" max="49" width="16.7109375" style="1" hidden="1" customWidth="1"/>
    <col min="50" max="50" width="8.85546875" style="1" hidden="1" customWidth="1"/>
    <col min="51" max="51" width="11.85546875" style="1" hidden="1" customWidth="1"/>
    <col min="52" max="52" width="17.7109375" style="1" hidden="1" customWidth="1"/>
    <col min="53" max="72" width="9.140625" style="1" hidden="1" customWidth="1"/>
    <col min="73" max="73" width="9.7109375" style="1" hidden="1" customWidth="1"/>
    <col min="74" max="77" width="9.140625" style="1" hidden="1" customWidth="1"/>
    <col min="78" max="78" width="10.7109375" style="1" hidden="1" customWidth="1"/>
    <col min="79" max="91" width="9.140625" style="1" hidden="1" customWidth="1"/>
    <col min="92" max="200" width="0" style="1" hidden="1" customWidth="1"/>
    <col min="201" max="16384" width="9.140625" style="1"/>
  </cols>
  <sheetData>
    <row r="1" spans="2:81" ht="25.5" customHeight="1" thickBot="1" x14ac:dyDescent="0.25">
      <c r="B1" s="462" t="str">
        <f ca="1">MID(CELL("filename",AR2),FIND("]",CELL("filename",AR2),1)+1,99)</f>
        <v>תנאי סף</v>
      </c>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Q1" s="1" t="s">
        <v>27</v>
      </c>
      <c r="AS1" s="24" t="s">
        <v>61</v>
      </c>
      <c r="AT1" s="25" t="s">
        <v>26</v>
      </c>
      <c r="AU1" s="25" t="s">
        <v>29</v>
      </c>
      <c r="AV1" s="25" t="s">
        <v>57</v>
      </c>
      <c r="AW1" s="25" t="s">
        <v>41</v>
      </c>
      <c r="AX1" s="25" t="s">
        <v>58</v>
      </c>
      <c r="AY1" s="25" t="s">
        <v>67</v>
      </c>
      <c r="AZ1" s="26" t="s">
        <v>68</v>
      </c>
      <c r="BA1" s="25" t="s">
        <v>59</v>
      </c>
      <c r="BB1" s="26" t="s">
        <v>60</v>
      </c>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6"/>
    </row>
    <row r="2" spans="2:81" ht="20.25" customHeight="1" x14ac:dyDescent="0.2">
      <c r="AN2" s="22" t="str">
        <f>'פרמטרים לקריטריונים'!$B$4</f>
        <v>שנת תקציב</v>
      </c>
      <c r="AO2" s="23">
        <f>'פרמטרים לקריטריונים'!$C$4</f>
        <v>2018</v>
      </c>
      <c r="AT2" s="1">
        <f>IF(ISNA(MATCH(G31,$AQ$30:$AR$30,0)),0,1)</f>
        <v>1</v>
      </c>
      <c r="AU2" s="1">
        <f>IF(IFERROR(G31*1,"bad")="bad",0,1)</f>
        <v>1</v>
      </c>
      <c r="AV2" s="1">
        <f>IF(IFERROR(IF(G31=TRUNC(G31),1,"bad"),"bad")="bad",0,1)</f>
        <v>1</v>
      </c>
      <c r="AW2" s="1">
        <f>IF(AND(IF(IFERROR(G31*1,"bad")="bad",0,1)=1,G31&gt;=0),1,0)</f>
        <v>1</v>
      </c>
      <c r="AX2" s="1">
        <f>IF(AND(IF(IFERROR(IF(G31=TRUNC(G31),1,"bad"),"bad")="bad",0,1)=1,G31&gt;=0),1,0)</f>
        <v>1</v>
      </c>
      <c r="AY2" s="1">
        <f>IF(AND(IF(IFERROR(G31*1,"bad")="bad",0,1)=1,G31&gt;0),1,0)</f>
        <v>1</v>
      </c>
      <c r="AZ2" s="1">
        <f>IF(AND(IF(IFERROR(IF(G31=TRUNC(G31),1,"bad"),"bad")="bad",0,1)=1,G31&gt;0),1,0)</f>
        <v>1</v>
      </c>
      <c r="BA2" s="1">
        <v>1</v>
      </c>
      <c r="BB2" s="1">
        <f>IF(IFERROR(HLOOKUP(G31,$CD$30:$CN$30,1,0),"bad")="bad",0,1)</f>
        <v>1</v>
      </c>
    </row>
    <row r="3" spans="2:81" ht="18.75" thickBot="1" x14ac:dyDescent="0.25">
      <c r="F3" s="293"/>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N3" s="30" t="str">
        <f>'פרמטרים לקריטריונים'!$B$5</f>
        <v>תקציב התמיכה</v>
      </c>
      <c r="AO3" s="32">
        <f>'פרמטרים לקריטריונים'!$C$5</f>
        <v>279168</v>
      </c>
      <c r="AR3" s="1">
        <f>IF(G$30="",1,IF(G31="",0,IF(G$30=$AT$1,11,IF(G$30=$AU$1,12,IF(G$30=$AFJ1,13,IF(G$30=$AW$1,14,IF(G$30=$AX$1,15,IF(G$30=$AY$1,16,IF(G$30=$AZ$1,17,IF(G$30=$BA$1,18,IF(G$30=$BB$1,19,0)))))))))))</f>
        <v>11</v>
      </c>
      <c r="AS3" s="1" t="s">
        <v>65</v>
      </c>
      <c r="AT3" s="1">
        <v>1</v>
      </c>
      <c r="AU3" s="1">
        <v>2</v>
      </c>
      <c r="AV3" s="1">
        <v>3</v>
      </c>
      <c r="AW3" s="1">
        <v>4</v>
      </c>
      <c r="AX3" s="1">
        <v>5</v>
      </c>
      <c r="AY3" s="1">
        <v>6</v>
      </c>
      <c r="AZ3" s="1">
        <v>7</v>
      </c>
      <c r="BA3" s="1">
        <v>8</v>
      </c>
      <c r="BB3" s="1">
        <v>9</v>
      </c>
    </row>
    <row r="4" spans="2:81" ht="46.5" hidden="1" customHeight="1" thickBot="1" x14ac:dyDescent="0.3">
      <c r="F4" s="294" t="s">
        <v>180</v>
      </c>
      <c r="G4" s="295">
        <v>1</v>
      </c>
      <c r="H4" s="295">
        <v>1</v>
      </c>
      <c r="I4" s="295">
        <v>1</v>
      </c>
      <c r="J4" s="295">
        <v>1</v>
      </c>
      <c r="K4" s="295">
        <v>1</v>
      </c>
      <c r="L4" s="295">
        <v>1</v>
      </c>
      <c r="M4" s="295">
        <v>1</v>
      </c>
      <c r="N4" s="295">
        <v>1</v>
      </c>
      <c r="O4" s="295">
        <v>1</v>
      </c>
      <c r="P4" s="295">
        <v>1</v>
      </c>
      <c r="Q4" s="295">
        <v>1</v>
      </c>
      <c r="R4" s="295">
        <v>1</v>
      </c>
      <c r="S4" s="295">
        <v>1</v>
      </c>
      <c r="T4" s="295">
        <v>1</v>
      </c>
      <c r="U4" s="295">
        <v>1</v>
      </c>
      <c r="V4" s="295">
        <v>1</v>
      </c>
      <c r="W4" s="295">
        <v>1</v>
      </c>
      <c r="X4" s="295">
        <v>99</v>
      </c>
      <c r="Y4" s="295">
        <v>99</v>
      </c>
      <c r="Z4" s="295">
        <v>99</v>
      </c>
      <c r="AA4" s="295">
        <v>99</v>
      </c>
      <c r="AB4" s="295">
        <v>99</v>
      </c>
      <c r="AC4" s="295">
        <v>99</v>
      </c>
      <c r="AD4" s="295">
        <v>99</v>
      </c>
      <c r="AE4" s="295">
        <v>99</v>
      </c>
      <c r="AF4" s="295">
        <v>99</v>
      </c>
      <c r="AG4" s="295">
        <v>99</v>
      </c>
      <c r="AH4" s="295">
        <v>99</v>
      </c>
      <c r="AI4" s="295">
        <v>1</v>
      </c>
      <c r="AJ4" s="296"/>
      <c r="AS4" s="1" t="s">
        <v>66</v>
      </c>
      <c r="AT4" s="24">
        <v>1</v>
      </c>
      <c r="AU4" s="25">
        <v>2</v>
      </c>
      <c r="AV4" s="25">
        <v>3</v>
      </c>
      <c r="AW4" s="25">
        <v>4</v>
      </c>
      <c r="AX4" s="25">
        <v>5</v>
      </c>
      <c r="AY4" s="25">
        <v>6</v>
      </c>
      <c r="AZ4" s="25">
        <v>7</v>
      </c>
      <c r="BA4" s="25">
        <v>8</v>
      </c>
      <c r="BB4" s="25">
        <v>9</v>
      </c>
      <c r="BC4" s="26">
        <v>10</v>
      </c>
    </row>
    <row r="5" spans="2:81" ht="110.25" hidden="1" x14ac:dyDescent="0.2">
      <c r="F5" s="297"/>
      <c r="G5" s="298" t="str">
        <f t="shared" ref="G5:L5" si="0">G29</f>
        <v>המוסד הגיש תכנית מפורטת לתחרות הקרובה</v>
      </c>
      <c r="H5" s="298" t="str">
        <f t="shared" si="0"/>
        <v>המוסד הגיש הצעת תקציב אשר הינה סבירה ותואמת את צורכי התחרות</v>
      </c>
      <c r="I5" s="298" t="str">
        <f t="shared" si="0"/>
        <v>המוסד מנהל את התקציב המיועד לתחרות כמשק סגור</v>
      </c>
      <c r="J5" s="298" t="str">
        <f t="shared" si="0"/>
        <v>המוסד עומד בדרישות הנוהל- ובכלל זה יעמיד עצמו לביקרות המשרד</v>
      </c>
      <c r="K5" s="298" t="str">
        <f t="shared" si="0"/>
        <v>המוסד משתמש בכספי התמיכה רק למטרות שלשמן ניתנו</v>
      </c>
      <c r="L5" s="298" t="str">
        <f t="shared" si="0"/>
        <v xml:space="preserve">המוסד מקיים את הוראות החוק הרלבנטיות לפעילותו </v>
      </c>
      <c r="M5" s="298" t="str">
        <f t="shared" ref="M5:AJ5" si="1">M29</f>
        <v xml:space="preserve">התחרות תהיה בתחום מוזיקאלי מוגדר וכולל ביצוע חי על הבמה </v>
      </c>
      <c r="N5" s="298" t="str">
        <f t="shared" si="1"/>
        <v>נכון ליום 1/1/18, המוסד פועל שנתיים לפחות בתחום תחרויות מוסיקה בישראל</v>
      </c>
      <c r="O5" s="298" t="str">
        <f t="shared" si="1"/>
        <v>המוסד קיים שתי תחרויות מוסיקה ארציות לפחות לפני 1/1/18</v>
      </c>
      <c r="P5" s="298" t="str">
        <f t="shared" si="1"/>
        <v>המוסד מקיים תחרות אחת בכל שלוש שנים לפחות</v>
      </c>
      <c r="Q5" s="298" t="str">
        <f t="shared" si="1"/>
        <v>המוסד מעסקי מנהל אמנותי בשכר וצוות מקצועי מתאים</v>
      </c>
      <c r="R5" s="298" t="str">
        <f t="shared" si="1"/>
        <v>שלב המיון נעשה בידי המנהל או בידי ועדה שמינה המנהל</v>
      </c>
      <c r="S5" s="298" t="str">
        <f t="shared" ref="S5:AG5" si="2">S29</f>
        <v>המוסד פרסם בקשורת מודעות בדבר התחרות</v>
      </c>
      <c r="T5" s="298" t="str">
        <f t="shared" si="2"/>
        <v>התחרות נערכת במתקן הולם, והאירועים המרכזיים פתוחים לקהל הרחב</v>
      </c>
      <c r="U5" s="298" t="str">
        <f t="shared" si="2"/>
        <v>למוסד תקנון מפורט בדבר השיפוט בתחרות</v>
      </c>
      <c r="V5" s="298" t="str">
        <f t="shared" si="2"/>
        <v>התחרות היא ברמה אמנותית גבוהה</v>
      </c>
      <c r="W5" s="298" t="str">
        <f t="shared" si="2"/>
        <v>כלל תנאי הסף צפוים להתקיים לגבי התחרות הבאה</v>
      </c>
      <c r="X5" s="298">
        <f t="shared" si="2"/>
        <v>0</v>
      </c>
      <c r="Y5" s="298">
        <f t="shared" si="2"/>
        <v>0</v>
      </c>
      <c r="Z5" s="352"/>
      <c r="AA5" s="298">
        <f t="shared" si="2"/>
        <v>0</v>
      </c>
      <c r="AB5" s="298">
        <f t="shared" si="2"/>
        <v>0</v>
      </c>
      <c r="AC5" s="298">
        <f t="shared" si="2"/>
        <v>0</v>
      </c>
      <c r="AD5" s="298">
        <f t="shared" si="2"/>
        <v>0</v>
      </c>
      <c r="AE5" s="298">
        <f t="shared" si="2"/>
        <v>0</v>
      </c>
      <c r="AF5" s="298">
        <f t="shared" si="2"/>
        <v>0</v>
      </c>
      <c r="AG5" s="298">
        <f t="shared" si="2"/>
        <v>0</v>
      </c>
      <c r="AH5" s="298">
        <f t="shared" si="1"/>
        <v>0</v>
      </c>
      <c r="AI5" s="298" t="str">
        <f t="shared" si="1"/>
        <v>עומד בתנאי סף כלליים אחרים</v>
      </c>
      <c r="AJ5" s="299" t="str">
        <f t="shared" si="1"/>
        <v>מעבר תנאי סף-אישור מיוחד</v>
      </c>
      <c r="AK5" s="1">
        <v>1</v>
      </c>
      <c r="AL5" s="1">
        <v>1</v>
      </c>
      <c r="AM5" s="1">
        <v>1</v>
      </c>
    </row>
    <row r="6" spans="2:81" ht="15.75" thickBot="1" x14ac:dyDescent="0.25">
      <c r="F6" s="67" t="s">
        <v>181</v>
      </c>
      <c r="G6" s="300">
        <v>1</v>
      </c>
      <c r="H6" s="300">
        <v>1</v>
      </c>
      <c r="I6" s="300">
        <v>1</v>
      </c>
      <c r="J6" s="300">
        <v>1</v>
      </c>
      <c r="K6" s="300">
        <v>1</v>
      </c>
      <c r="L6" s="300">
        <v>1</v>
      </c>
      <c r="M6" s="300">
        <v>1</v>
      </c>
      <c r="N6" s="300">
        <v>1</v>
      </c>
      <c r="O6" s="300">
        <v>1</v>
      </c>
      <c r="P6" s="300">
        <v>1</v>
      </c>
      <c r="Q6" s="300">
        <v>1</v>
      </c>
      <c r="R6" s="300">
        <v>1</v>
      </c>
      <c r="S6" s="300">
        <v>1</v>
      </c>
      <c r="T6" s="300">
        <v>1</v>
      </c>
      <c r="U6" s="300">
        <v>1</v>
      </c>
      <c r="V6" s="300">
        <v>1</v>
      </c>
      <c r="W6" s="300">
        <v>1</v>
      </c>
      <c r="X6" s="300"/>
      <c r="Y6" s="300"/>
      <c r="Z6" s="300"/>
      <c r="AA6" s="300"/>
      <c r="AB6" s="300"/>
      <c r="AC6" s="300"/>
      <c r="AD6" s="300"/>
      <c r="AE6" s="300"/>
      <c r="AF6" s="300"/>
      <c r="AG6" s="300"/>
      <c r="AH6" s="300"/>
      <c r="AI6" s="300">
        <v>1</v>
      </c>
      <c r="AJ6" s="301"/>
    </row>
    <row r="7" spans="2:81" x14ac:dyDescent="0.2">
      <c r="F7" s="293"/>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row>
    <row r="8" spans="2:81" hidden="1" x14ac:dyDescent="0.2"/>
    <row r="9" spans="2:81" hidden="1" x14ac:dyDescent="0.2"/>
    <row r="10" spans="2:81" hidden="1" x14ac:dyDescent="0.2"/>
    <row r="11" spans="2:81" hidden="1" x14ac:dyDescent="0.2"/>
    <row r="12" spans="2:81" hidden="1" x14ac:dyDescent="0.2"/>
    <row r="13" spans="2:81" hidden="1" x14ac:dyDescent="0.2"/>
    <row r="14" spans="2:81" hidden="1" x14ac:dyDescent="0.2"/>
    <row r="15" spans="2:81" hidden="1" x14ac:dyDescent="0.2"/>
    <row r="16" spans="2:81" hidden="1" x14ac:dyDescent="0.2"/>
    <row r="17" spans="1:91" hidden="1" x14ac:dyDescent="0.2"/>
    <row r="18" spans="1:91" hidden="1" x14ac:dyDescent="0.2"/>
    <row r="19" spans="1:91" hidden="1" x14ac:dyDescent="0.2"/>
    <row r="20" spans="1:91" hidden="1" x14ac:dyDescent="0.2"/>
    <row r="21" spans="1:91" hidden="1" x14ac:dyDescent="0.2"/>
    <row r="22" spans="1:91" hidden="1" x14ac:dyDescent="0.2"/>
    <row r="23" spans="1:91" hidden="1" x14ac:dyDescent="0.2"/>
    <row r="24" spans="1:91" hidden="1" x14ac:dyDescent="0.2">
      <c r="B24" s="36"/>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row>
    <row r="25" spans="1:91" hidden="1" x14ac:dyDescent="0.2"/>
    <row r="26" spans="1:91" hidden="1" x14ac:dyDescent="0.2">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row>
    <row r="27" spans="1:91" hidden="1"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row>
    <row r="28" spans="1:91" ht="15.75" thickBot="1" x14ac:dyDescent="0.25">
      <c r="B28" s="36"/>
      <c r="C28" s="36"/>
      <c r="D28" s="36"/>
      <c r="E28" s="36"/>
      <c r="F28" s="36"/>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P28" s="34">
        <f>IF(SUM(AP31:AP130)=COUNT(AP31:AP130),1,0)</f>
        <v>0</v>
      </c>
    </row>
    <row r="29" spans="1:91" ht="116.25" customHeight="1" x14ac:dyDescent="0.2">
      <c r="A29" s="37">
        <v>100</v>
      </c>
      <c r="B29" s="470" t="s">
        <v>14</v>
      </c>
      <c r="C29" s="472">
        <f>COLUMN()</f>
        <v>3</v>
      </c>
      <c r="D29" s="472">
        <f>COLUMN()</f>
        <v>4</v>
      </c>
      <c r="E29" s="472">
        <f>COLUMN()</f>
        <v>5</v>
      </c>
      <c r="F29" s="474" t="s">
        <v>1</v>
      </c>
      <c r="G29" s="345" t="s">
        <v>237</v>
      </c>
      <c r="H29" s="345" t="s">
        <v>238</v>
      </c>
      <c r="I29" s="345" t="s">
        <v>239</v>
      </c>
      <c r="J29" s="345" t="s">
        <v>240</v>
      </c>
      <c r="K29" s="345" t="s">
        <v>241</v>
      </c>
      <c r="L29" s="345" t="s">
        <v>247</v>
      </c>
      <c r="M29" s="345" t="s">
        <v>246</v>
      </c>
      <c r="N29" s="291" t="str">
        <f>"נכון ליום "
&amp;TEXT(DATE($AO$2,1,1),"d/m/y")&amp;
", המוסד פועל שנתיים לפחות בתחום תחרויות מוסיקה בישראל"</f>
        <v>נכון ליום 1/1/18, המוסד פועל שנתיים לפחות בתחום תחרויות מוסיקה בישראל</v>
      </c>
      <c r="O29" s="291" t="str">
        <f>"המוסד קיים שתי תחרויות מוסיקה ארציות לפחות לפני "&amp;TEXT(DATE($AO$2,1,1),"d/m/y")</f>
        <v>המוסד קיים שתי תחרויות מוסיקה ארציות לפחות לפני 1/1/18</v>
      </c>
      <c r="P29" s="291" t="s">
        <v>242</v>
      </c>
      <c r="Q29" s="291" t="s">
        <v>243</v>
      </c>
      <c r="R29" s="291" t="s">
        <v>244</v>
      </c>
      <c r="S29" s="345" t="s">
        <v>245</v>
      </c>
      <c r="T29" s="373" t="s">
        <v>253</v>
      </c>
      <c r="U29" s="373" t="s">
        <v>254</v>
      </c>
      <c r="V29" s="373" t="s">
        <v>255</v>
      </c>
      <c r="W29" s="373" t="s">
        <v>328</v>
      </c>
      <c r="X29" s="467"/>
      <c r="Y29" s="345"/>
      <c r="Z29" s="346"/>
      <c r="AA29" s="467"/>
      <c r="AB29" s="345"/>
      <c r="AC29" s="345"/>
      <c r="AD29" s="346"/>
      <c r="AE29" s="346"/>
      <c r="AF29" s="348"/>
      <c r="AG29" s="348"/>
      <c r="AH29" s="291"/>
      <c r="AI29" s="346" t="s">
        <v>81</v>
      </c>
      <c r="AJ29" s="302" t="s">
        <v>80</v>
      </c>
      <c r="AK29" s="476" t="s">
        <v>34</v>
      </c>
      <c r="AL29" s="467" t="s">
        <v>34</v>
      </c>
      <c r="AM29" s="467" t="s">
        <v>34</v>
      </c>
      <c r="AN29" s="467" t="s">
        <v>9</v>
      </c>
      <c r="AO29" s="261" t="s">
        <v>10</v>
      </c>
      <c r="AP29" s="40" t="s">
        <v>25</v>
      </c>
      <c r="AS29" s="1" t="str">
        <f t="shared" ref="AS29:BK29" si="3">"בקרת "&amp;G29</f>
        <v>בקרת המוסד הגיש תכנית מפורטת לתחרות הקרובה</v>
      </c>
      <c r="AT29" s="1" t="str">
        <f t="shared" si="3"/>
        <v>בקרת המוסד הגיש הצעת תקציב אשר הינה סבירה ותואמת את צורכי התחרות</v>
      </c>
      <c r="AU29" s="1" t="str">
        <f t="shared" si="3"/>
        <v>בקרת המוסד מנהל את התקציב המיועד לתחרות כמשק סגור</v>
      </c>
      <c r="AV29" s="1" t="str">
        <f t="shared" si="3"/>
        <v>בקרת המוסד עומד בדרישות הנוהל- ובכלל זה יעמיד עצמו לביקרות המשרד</v>
      </c>
      <c r="AW29" s="1" t="str">
        <f t="shared" si="3"/>
        <v>בקרת המוסד משתמש בכספי התמיכה רק למטרות שלשמן ניתנו</v>
      </c>
      <c r="AX29" s="1" t="str">
        <f t="shared" si="3"/>
        <v xml:space="preserve">בקרת המוסד מקיים את הוראות החוק הרלבנטיות לפעילותו </v>
      </c>
      <c r="AY29" s="1" t="str">
        <f t="shared" si="3"/>
        <v xml:space="preserve">בקרת התחרות תהיה בתחום מוזיקאלי מוגדר וכולל ביצוע חי על הבמה </v>
      </c>
      <c r="AZ29" s="1" t="str">
        <f t="shared" si="3"/>
        <v>בקרת נכון ליום 1/1/18, המוסד פועל שנתיים לפחות בתחום תחרויות מוסיקה בישראל</v>
      </c>
      <c r="BA29" s="1" t="str">
        <f t="shared" si="3"/>
        <v>בקרת המוסד קיים שתי תחרויות מוסיקה ארציות לפחות לפני 1/1/18</v>
      </c>
      <c r="BB29" s="1" t="str">
        <f t="shared" si="3"/>
        <v>בקרת המוסד מקיים תחרות אחת בכל שלוש שנים לפחות</v>
      </c>
      <c r="BC29" s="1" t="str">
        <f t="shared" si="3"/>
        <v>בקרת המוסד מעסקי מנהל אמנותי בשכר וצוות מקצועי מתאים</v>
      </c>
      <c r="BD29" s="1" t="str">
        <f t="shared" si="3"/>
        <v>בקרת שלב המיון נעשה בידי המנהל או בידי ועדה שמינה המנהל</v>
      </c>
      <c r="BE29" s="1" t="str">
        <f t="shared" si="3"/>
        <v>בקרת המוסד פרסם בקשורת מודעות בדבר התחרות</v>
      </c>
      <c r="BF29" s="1" t="str">
        <f t="shared" si="3"/>
        <v>בקרת התחרות נערכת במתקן הולם, והאירועים המרכזיים פתוחים לקהל הרחב</v>
      </c>
      <c r="BG29" s="1" t="str">
        <f t="shared" si="3"/>
        <v>בקרת למוסד תקנון מפורט בדבר השיפוט בתחרות</v>
      </c>
      <c r="BH29" s="1" t="str">
        <f t="shared" si="3"/>
        <v>בקרת התחרות היא ברמה אמנותית גבוהה</v>
      </c>
      <c r="BI29" s="1" t="str">
        <f t="shared" si="3"/>
        <v>בקרת כלל תנאי הסף צפוים להתקיים לגבי התחרות הבאה</v>
      </c>
      <c r="BJ29" s="1" t="str">
        <f t="shared" si="3"/>
        <v xml:space="preserve">בקרת </v>
      </c>
      <c r="BK29" s="1" t="str">
        <f t="shared" si="3"/>
        <v xml:space="preserve">בקרת </v>
      </c>
      <c r="BL29" s="1" t="str">
        <f t="shared" ref="BL29:BY29" si="4">"בקרת "&amp;AA29</f>
        <v xml:space="preserve">בקרת </v>
      </c>
      <c r="BM29" s="1" t="str">
        <f t="shared" si="4"/>
        <v xml:space="preserve">בקרת </v>
      </c>
      <c r="BN29" s="1" t="str">
        <f t="shared" si="4"/>
        <v xml:space="preserve">בקרת </v>
      </c>
      <c r="BO29" s="1" t="str">
        <f t="shared" si="4"/>
        <v xml:space="preserve">בקרת </v>
      </c>
      <c r="BP29" s="1" t="str">
        <f t="shared" si="4"/>
        <v xml:space="preserve">בקרת </v>
      </c>
      <c r="BQ29" s="1" t="str">
        <f t="shared" si="4"/>
        <v xml:space="preserve">בקרת </v>
      </c>
      <c r="BR29" s="1" t="str">
        <f t="shared" si="4"/>
        <v xml:space="preserve">בקרת </v>
      </c>
      <c r="BS29" s="1" t="str">
        <f t="shared" si="4"/>
        <v xml:space="preserve">בקרת </v>
      </c>
      <c r="BT29" s="1" t="str">
        <f t="shared" si="4"/>
        <v>בקרת עומד בתנאי סף כלליים אחרים</v>
      </c>
      <c r="BU29" s="1" t="str">
        <f t="shared" si="4"/>
        <v>בקרת מעבר תנאי סף-אישור מיוחד</v>
      </c>
      <c r="BV29" s="1" t="str">
        <f t="shared" si="4"/>
        <v>בקרת ריק</v>
      </c>
      <c r="BW29" s="1" t="str">
        <f t="shared" si="4"/>
        <v>בקרת ריק</v>
      </c>
      <c r="BX29" s="1" t="str">
        <f t="shared" si="4"/>
        <v>בקרת ריק</v>
      </c>
      <c r="BY29" s="1" t="str">
        <f t="shared" si="4"/>
        <v>בקרת מעבר תנאי סף</v>
      </c>
      <c r="CD29" s="1" t="s">
        <v>66</v>
      </c>
    </row>
    <row r="30" spans="1:91" ht="16.5" thickBot="1" x14ac:dyDescent="0.25">
      <c r="A30" s="41"/>
      <c r="B30" s="471"/>
      <c r="C30" s="473"/>
      <c r="D30" s="473"/>
      <c r="E30" s="473"/>
      <c r="F30" s="475"/>
      <c r="G30" s="278" t="s">
        <v>26</v>
      </c>
      <c r="H30" s="278" t="s">
        <v>26</v>
      </c>
      <c r="I30" s="278" t="s">
        <v>26</v>
      </c>
      <c r="J30" s="278" t="s">
        <v>26</v>
      </c>
      <c r="K30" s="278" t="s">
        <v>26</v>
      </c>
      <c r="L30" s="278" t="s">
        <v>26</v>
      </c>
      <c r="M30" s="278" t="s">
        <v>26</v>
      </c>
      <c r="N30" s="278" t="s">
        <v>26</v>
      </c>
      <c r="O30" s="278" t="s">
        <v>26</v>
      </c>
      <c r="P30" s="278" t="s">
        <v>26</v>
      </c>
      <c r="Q30" s="278" t="s">
        <v>26</v>
      </c>
      <c r="R30" s="278" t="s">
        <v>26</v>
      </c>
      <c r="S30" s="278" t="s">
        <v>26</v>
      </c>
      <c r="T30" s="278" t="s">
        <v>26</v>
      </c>
      <c r="U30" s="278" t="s">
        <v>26</v>
      </c>
      <c r="V30" s="278" t="s">
        <v>26</v>
      </c>
      <c r="W30" s="278" t="s">
        <v>26</v>
      </c>
      <c r="X30" s="468"/>
      <c r="Y30" s="278"/>
      <c r="Z30" s="42"/>
      <c r="AA30" s="468"/>
      <c r="AB30" s="278"/>
      <c r="AC30" s="278"/>
      <c r="AD30" s="278"/>
      <c r="AE30" s="278"/>
      <c r="AF30" s="278"/>
      <c r="AG30" s="278"/>
      <c r="AH30" s="278"/>
      <c r="AI30" s="278" t="s">
        <v>26</v>
      </c>
      <c r="AJ30" s="278" t="s">
        <v>26</v>
      </c>
      <c r="AK30" s="477"/>
      <c r="AL30" s="468"/>
      <c r="AM30" s="468"/>
      <c r="AN30" s="468"/>
      <c r="AO30" s="303" t="s">
        <v>59</v>
      </c>
      <c r="AQ30" s="1">
        <v>0</v>
      </c>
      <c r="AR30" s="1">
        <v>1</v>
      </c>
      <c r="AS30" s="363" t="str">
        <f t="shared" ref="AS30:BK30" si="5">G30</f>
        <v>0/1</v>
      </c>
      <c r="AT30" s="363" t="str">
        <f t="shared" si="5"/>
        <v>0/1</v>
      </c>
      <c r="AU30" s="363" t="str">
        <f t="shared" si="5"/>
        <v>0/1</v>
      </c>
      <c r="AV30" s="363" t="str">
        <f t="shared" si="5"/>
        <v>0/1</v>
      </c>
      <c r="AW30" s="363" t="str">
        <f t="shared" si="5"/>
        <v>0/1</v>
      </c>
      <c r="AX30" s="363" t="str">
        <f t="shared" si="5"/>
        <v>0/1</v>
      </c>
      <c r="AY30" s="363" t="str">
        <f t="shared" si="5"/>
        <v>0/1</v>
      </c>
      <c r="AZ30" s="363" t="str">
        <f t="shared" si="5"/>
        <v>0/1</v>
      </c>
      <c r="BA30" s="363" t="str">
        <f t="shared" si="5"/>
        <v>0/1</v>
      </c>
      <c r="BB30" s="363" t="str">
        <f t="shared" si="5"/>
        <v>0/1</v>
      </c>
      <c r="BC30" s="363" t="str">
        <f t="shared" si="5"/>
        <v>0/1</v>
      </c>
      <c r="BD30" s="363" t="str">
        <f t="shared" si="5"/>
        <v>0/1</v>
      </c>
      <c r="BE30" s="363" t="str">
        <f t="shared" si="5"/>
        <v>0/1</v>
      </c>
      <c r="BF30" s="363" t="str">
        <f t="shared" si="5"/>
        <v>0/1</v>
      </c>
      <c r="BG30" s="363" t="str">
        <f t="shared" si="5"/>
        <v>0/1</v>
      </c>
      <c r="BH30" s="363" t="str">
        <f t="shared" si="5"/>
        <v>0/1</v>
      </c>
      <c r="BI30" s="363" t="str">
        <f t="shared" si="5"/>
        <v>0/1</v>
      </c>
      <c r="BJ30" s="363">
        <f t="shared" si="5"/>
        <v>0</v>
      </c>
      <c r="BK30" s="363">
        <f t="shared" si="5"/>
        <v>0</v>
      </c>
      <c r="BL30" s="363">
        <f t="shared" ref="BL30:BY30" si="6">AA30</f>
        <v>0</v>
      </c>
      <c r="BM30" s="363">
        <f t="shared" si="6"/>
        <v>0</v>
      </c>
      <c r="BN30" s="363">
        <f t="shared" si="6"/>
        <v>0</v>
      </c>
      <c r="BO30" s="363">
        <f t="shared" si="6"/>
        <v>0</v>
      </c>
      <c r="BP30" s="363">
        <f t="shared" si="6"/>
        <v>0</v>
      </c>
      <c r="BQ30" s="363">
        <f t="shared" si="6"/>
        <v>0</v>
      </c>
      <c r="BR30" s="363">
        <f t="shared" si="6"/>
        <v>0</v>
      </c>
      <c r="BS30" s="363">
        <f t="shared" si="6"/>
        <v>0</v>
      </c>
      <c r="BT30" s="363" t="str">
        <f t="shared" si="6"/>
        <v>0/1</v>
      </c>
      <c r="BU30" s="363" t="str">
        <f t="shared" si="6"/>
        <v>0/1</v>
      </c>
      <c r="BV30" s="363">
        <f t="shared" si="6"/>
        <v>0</v>
      </c>
      <c r="BW30" s="363">
        <f t="shared" si="6"/>
        <v>0</v>
      </c>
      <c r="BX30" s="363">
        <f t="shared" si="6"/>
        <v>0</v>
      </c>
      <c r="BY30" s="363">
        <f t="shared" si="6"/>
        <v>0</v>
      </c>
      <c r="CD30" s="1">
        <f t="shared" ref="CD30:CM30" si="7">AT4</f>
        <v>1</v>
      </c>
      <c r="CE30" s="1">
        <f t="shared" si="7"/>
        <v>2</v>
      </c>
      <c r="CF30" s="1">
        <f t="shared" si="7"/>
        <v>3</v>
      </c>
      <c r="CG30" s="1">
        <f t="shared" si="7"/>
        <v>4</v>
      </c>
      <c r="CH30" s="1">
        <f t="shared" si="7"/>
        <v>5</v>
      </c>
      <c r="CI30" s="1">
        <f t="shared" si="7"/>
        <v>6</v>
      </c>
      <c r="CJ30" s="1">
        <f t="shared" si="7"/>
        <v>7</v>
      </c>
      <c r="CK30" s="1">
        <f t="shared" si="7"/>
        <v>8</v>
      </c>
      <c r="CL30" s="1">
        <f t="shared" si="7"/>
        <v>9</v>
      </c>
      <c r="CM30" s="1">
        <f t="shared" si="7"/>
        <v>10</v>
      </c>
    </row>
    <row r="31" spans="1:91" ht="25.5" customHeight="1" x14ac:dyDescent="0.2">
      <c r="B31" s="44">
        <f ca="1">IF(F31="","",ROW()-30)</f>
        <v>1</v>
      </c>
      <c r="C31" s="50"/>
      <c r="D31" s="50"/>
      <c r="E31" s="50"/>
      <c r="F31" s="54" t="str">
        <f ca="1">IF('פאול בן חיים'!$F$1="1","",'פאול בן חיים'!$F$1)</f>
        <v>פאול בן חיים</v>
      </c>
      <c r="G31" s="274">
        <v>1</v>
      </c>
      <c r="H31" s="274">
        <v>1</v>
      </c>
      <c r="I31" s="274">
        <v>1</v>
      </c>
      <c r="J31" s="274">
        <v>1</v>
      </c>
      <c r="K31" s="274">
        <v>1</v>
      </c>
      <c r="L31" s="274">
        <v>1</v>
      </c>
      <c r="M31" s="274">
        <v>1</v>
      </c>
      <c r="N31" s="274">
        <v>1</v>
      </c>
      <c r="O31" s="274">
        <v>1</v>
      </c>
      <c r="P31" s="274">
        <v>1</v>
      </c>
      <c r="Q31" s="274">
        <v>1</v>
      </c>
      <c r="R31" s="274">
        <v>1</v>
      </c>
      <c r="S31" s="274">
        <v>1</v>
      </c>
      <c r="T31" s="274">
        <v>1</v>
      </c>
      <c r="U31" s="274">
        <v>1</v>
      </c>
      <c r="V31" s="274">
        <v>1</v>
      </c>
      <c r="W31" s="274">
        <v>1</v>
      </c>
      <c r="X31" s="44"/>
      <c r="Y31" s="340"/>
      <c r="Z31" s="44"/>
      <c r="AA31" s="44"/>
      <c r="AB31" s="340"/>
      <c r="AC31" s="44"/>
      <c r="AD31" s="44"/>
      <c r="AE31" s="44"/>
      <c r="AF31" s="44"/>
      <c r="AG31" s="44"/>
      <c r="AH31" s="44"/>
      <c r="AI31" s="274">
        <v>1</v>
      </c>
      <c r="AJ31" s="44"/>
      <c r="AK31" s="50"/>
      <c r="AL31" s="50"/>
      <c r="AM31" s="50"/>
      <c r="AN31" s="344">
        <f ca="1">IF($F31="","",IF(AJ31=1,1,IF(AP31&lt;&gt;1,$AQ$1,IF(SUMPRODUCT(--(G31:AI31&gt;=$G$6:$AI$6)*($G$6:$AI$6&lt;&gt;"")*($G$4:$AI$4=1))=COUNTIF($G$4:$AI$4,1),1,0))))</f>
        <v>1</v>
      </c>
      <c r="AO31" s="423"/>
      <c r="AP31" s="1">
        <f>IF(SUM(AS31:BY31)=COUNT(AS31:BY31),1,0)</f>
        <v>1</v>
      </c>
      <c r="AQ31" s="55">
        <f ca="1">IF($F31="","",AQ$30)</f>
        <v>0</v>
      </c>
      <c r="AR31" s="55">
        <f ca="1">IF($F31="","",AR$30)</f>
        <v>1</v>
      </c>
      <c r="AS31" s="363">
        <f t="shared" ref="AS31:BI31" si="8">IF(G$30="",1,IF(G$4=99,1,IF(G31="",0,IF(G$30=$AT$1,IF(ISNA(MATCH(G31,$AQ$30:$AR$30,0)),0,1),IF(G$30=$AU$1,IF(IFERROR(G31*1,"bad")="bad",0,1),IF(G$30=$AV$1,IF(IFERROR(IF(G31=TRUNC(G31),1,"bad"),"bad")="bad",0,1),IF(G$30=$AW$1,IF(AND(IF(IFERROR(G31*1,"bad")="bad",0,1)=1,G31&gt;=0),1,0),IF(G$30=$AX$1,IF(AND(IF(IFERROR(IF(G31=TRUNC(G31),1,"bad"),"bad")="bad",0,1)=1,G31&gt;=0),1,0),IF(G$30=$AY$1,IF(AND(IF(IFERROR(G31*1,"bad")="bad",0,1)=1,G31&gt;0),1,0),IF(G$30=$AZ$1,IF(AND(IF(IFERROR(IF(G31=TRUNC(G31),1,"bad"),"bad")="bad",0,1)=1,G31&gt;0),1,0),IF(G$30=$BA$1,1,IF(G$30=$BB$1,IF(IFERROR(HLOOKUP(G31,$AT$4:$BC$4,1,0),"bad")="bad",0,1),0))))))))))))</f>
        <v>1</v>
      </c>
      <c r="AT31" s="363">
        <f t="shared" si="8"/>
        <v>1</v>
      </c>
      <c r="AU31" s="363">
        <f t="shared" si="8"/>
        <v>1</v>
      </c>
      <c r="AV31" s="363">
        <f t="shared" si="8"/>
        <v>1</v>
      </c>
      <c r="AW31" s="363">
        <f t="shared" si="8"/>
        <v>1</v>
      </c>
      <c r="AX31" s="363">
        <f t="shared" si="8"/>
        <v>1</v>
      </c>
      <c r="AY31" s="363">
        <f t="shared" si="8"/>
        <v>1</v>
      </c>
      <c r="AZ31" s="363">
        <f t="shared" si="8"/>
        <v>1</v>
      </c>
      <c r="BA31" s="363">
        <f t="shared" si="8"/>
        <v>1</v>
      </c>
      <c r="BB31" s="363">
        <f t="shared" si="8"/>
        <v>1</v>
      </c>
      <c r="BC31" s="363">
        <f t="shared" si="8"/>
        <v>1</v>
      </c>
      <c r="BD31" s="363">
        <f t="shared" si="8"/>
        <v>1</v>
      </c>
      <c r="BE31" s="363">
        <f t="shared" si="8"/>
        <v>1</v>
      </c>
      <c r="BF31" s="363">
        <f t="shared" si="8"/>
        <v>1</v>
      </c>
      <c r="BG31" s="363">
        <f t="shared" si="8"/>
        <v>1</v>
      </c>
      <c r="BH31" s="363">
        <f t="shared" si="8"/>
        <v>1</v>
      </c>
      <c r="BI31" s="363">
        <f t="shared" si="8"/>
        <v>1</v>
      </c>
      <c r="BJ31" s="363"/>
      <c r="BK31" s="363"/>
      <c r="BL31" s="363"/>
      <c r="BM31" s="363"/>
      <c r="BN31" s="363"/>
      <c r="BO31" s="363"/>
      <c r="BP31" s="363"/>
      <c r="BQ31" s="363"/>
      <c r="BR31" s="363"/>
      <c r="BS31" s="363"/>
      <c r="BT31" s="363">
        <f t="shared" ref="BT31:BT46" si="9">IF(AI$30="",1,IF(AI$4=99,1,IF(AI31="",0,IF(AI$30=$AT$1,IF(ISNA(MATCH(AI31,$AQ$30:$AR$30,0)),0,1),IF(AI$30=$AU$1,IF(IFERROR(AI31*1,"bad")="bad",0,1),IF(AI$30=$AV$1,IF(IFERROR(IF(AI31=TRUNC(AI31),1,"bad"),"bad")="bad",0,1),IF(AI$30=$AW$1,IF(AND(IF(IFERROR(AI31*1,"bad")="bad",0,1)=1,AI31&gt;=0),1,0),IF(AI$30=$AX$1,IF(AND(IF(IFERROR(IF(AI31=TRUNC(AI31),1,"bad"),"bad")="bad",0,1)=1,AI31&gt;=0),1,0),IF(AI$30=$AY$1,IF(AND(IF(IFERROR(AI31*1,"bad")="bad",0,1)=1,AI31&gt;0),1,0),IF(AI$30=$AZ$1,IF(AND(IF(IFERROR(IF(AI31=TRUNC(AI31),1,"bad"),"bad")="bad",0,1)=1,AI31&gt;0),1,0),IF(AI$30=$BA$1,1,IF(AI$30=$BB$1,IF(IFERROR(HLOOKUP(AI31,$AT$4:$BC$4,1,0),"bad")="bad",0,1),0))))))))))))</f>
        <v>1</v>
      </c>
      <c r="BU31" s="363">
        <f>IF(ISNA(MATCH(AJ31,$AQ$30:$AR$30,0)),0,1)</f>
        <v>1</v>
      </c>
      <c r="BY31" s="1">
        <f t="shared" ref="BY31:BY46" si="10">IF(AN$30="",1,IF(AN31="",0,IF(AN$30=$AT$1,IF(ISNA(MATCH(AN31,$AQ$30:$AR$30,0)),0,1),IF(AN$30=$AU$1,IF(IFERROR(AN31*1,"bad")="bad",0,1),IF(AN$30=$AV$1,IF(IFERROR(IF(AN31=TRUNC(AN31),1,"bad"),"bad")="bad",0,1),IF(AN$30=$AW$1,IF(AND(IF(IFERROR(AN31*1,"bad")="bad",0,1)=1,AN31&gt;=0),1,0),IF(AN$30=$AX$1,IF(AND(IF(IFERROR(IF(AN31=TRUNC(AN31),1,"bad"),"bad")="bad",0,1)=1,AN31&gt;=0),1,0),IF(AN$30=$AY$1,IF(AND(IF(IFERROR(AN31*1,"bad")="bad",0,1)=1,AN31&gt;0),1,0),IF(AN$30=$AZ$1,IF(AND(IF(IFERROR(IF(AN31=TRUNC(AN31),1,"bad"),"bad")="bad",0,1)=1,AN31&gt;0),1,0),IF(AN$30=$BA$1,1,IF(AN$30=$BB$1,IF(IFERROR(HLOOKUP(AN31,$AT$4:$BC$4,1,0),"bad")="bad",0,1),0)))))))))))</f>
        <v>1</v>
      </c>
      <c r="CD31" s="1">
        <f ca="1">IF($F31="","",CD$30)</f>
        <v>1</v>
      </c>
      <c r="CE31" s="1">
        <f t="shared" ref="CE31:CM46" ca="1" si="11">IF($F31="","",CE$30)</f>
        <v>2</v>
      </c>
      <c r="CF31" s="1">
        <f t="shared" ca="1" si="11"/>
        <v>3</v>
      </c>
      <c r="CG31" s="1">
        <f t="shared" ca="1" si="11"/>
        <v>4</v>
      </c>
      <c r="CH31" s="1">
        <f t="shared" ca="1" si="11"/>
        <v>5</v>
      </c>
      <c r="CI31" s="1">
        <f t="shared" ca="1" si="11"/>
        <v>6</v>
      </c>
      <c r="CJ31" s="1">
        <f t="shared" ca="1" si="11"/>
        <v>7</v>
      </c>
      <c r="CK31" s="1">
        <f t="shared" ca="1" si="11"/>
        <v>8</v>
      </c>
      <c r="CL31" s="1">
        <f t="shared" ca="1" si="11"/>
        <v>9</v>
      </c>
      <c r="CM31" s="1">
        <f t="shared" ca="1" si="11"/>
        <v>10</v>
      </c>
    </row>
    <row r="32" spans="1:91" ht="25.5" customHeight="1" x14ac:dyDescent="0.2">
      <c r="B32" s="44">
        <f t="shared" ref="B32:B95" ca="1" si="12">IF(F32="","",ROW()-30)</f>
        <v>2</v>
      </c>
      <c r="C32" s="50"/>
      <c r="D32" s="50"/>
      <c r="E32" s="50"/>
      <c r="F32" s="54" t="str">
        <f ca="1">IF('פנינה זלמצן כ"ס'!$F$1="2","",'פנינה זלמצן כ"ס'!$F$1)</f>
        <v>פנינה זלמצן כ"ס</v>
      </c>
      <c r="G32" s="274">
        <v>1</v>
      </c>
      <c r="H32" s="274">
        <v>1</v>
      </c>
      <c r="I32" s="274">
        <v>1</v>
      </c>
      <c r="J32" s="274">
        <v>1</v>
      </c>
      <c r="K32" s="274">
        <v>1</v>
      </c>
      <c r="L32" s="274">
        <v>1</v>
      </c>
      <c r="M32" s="274">
        <v>1</v>
      </c>
      <c r="N32" s="274">
        <v>1</v>
      </c>
      <c r="O32" s="274">
        <v>1</v>
      </c>
      <c r="P32" s="274">
        <v>1</v>
      </c>
      <c r="Q32" s="274">
        <v>1</v>
      </c>
      <c r="R32" s="274">
        <v>1</v>
      </c>
      <c r="S32" s="274">
        <v>1</v>
      </c>
      <c r="T32" s="274">
        <v>1</v>
      </c>
      <c r="U32" s="274">
        <v>1</v>
      </c>
      <c r="V32" s="274">
        <v>1</v>
      </c>
      <c r="W32" s="274">
        <v>1</v>
      </c>
      <c r="X32" s="44"/>
      <c r="Y32" s="340"/>
      <c r="Z32" s="44"/>
      <c r="AA32" s="44"/>
      <c r="AB32" s="340"/>
      <c r="AC32" s="44"/>
      <c r="AD32" s="44"/>
      <c r="AE32" s="44"/>
      <c r="AF32" s="44"/>
      <c r="AG32" s="44"/>
      <c r="AH32" s="44"/>
      <c r="AI32" s="274">
        <v>1</v>
      </c>
      <c r="AJ32" s="44"/>
      <c r="AK32" s="50"/>
      <c r="AL32" s="50"/>
      <c r="AM32" s="50"/>
      <c r="AN32" s="344">
        <f t="shared" ref="AN32:AN95" ca="1" si="13">IF($F32="","",IF(AJ32=1,1,IF(AP32&lt;&gt;1,$AQ$1,IF(SUMPRODUCT(--(G32:AI32&gt;=$G$6:$AI$6)*($G$6:$AI$6&lt;&gt;"")*($G$4:$AI$4=1))=COUNTIF($G$4:$AI$4,1),1,0))))</f>
        <v>1</v>
      </c>
      <c r="AO32" s="423"/>
      <c r="AP32" s="1">
        <f t="shared" ref="AP32:AP95" si="14">IF(SUM(AS32:BY32)=COUNT(AS32:BY32),1,0)</f>
        <v>1</v>
      </c>
      <c r="AQ32" s="55">
        <f t="shared" ref="AQ32:AR63" ca="1" si="15">IF($F32="","",AQ$30)</f>
        <v>0</v>
      </c>
      <c r="AR32" s="55">
        <f t="shared" ca="1" si="15"/>
        <v>1</v>
      </c>
      <c r="AS32" s="363">
        <f t="shared" ref="AS32:AS95" si="16">IF(G$30="",1,IF(G$4=99,1,IF(G32="",0,IF(G$30=$AT$1,IF(ISNA(MATCH(G32,$AQ$30:$AR$30,0)),0,1),IF(G$30=$AU$1,IF(IFERROR(G32*1,"bad")="bad",0,1),IF(G$30=$AV$1,IF(IFERROR(IF(G32=TRUNC(G32),1,"bad"),"bad")="bad",0,1),IF(G$30=$AW$1,IF(AND(IF(IFERROR(G32*1,"bad")="bad",0,1)=1,G32&gt;=0),1,0),IF(G$30=$AX$1,IF(AND(IF(IFERROR(IF(G32=TRUNC(G32),1,"bad"),"bad")="bad",0,1)=1,G32&gt;=0),1,0),IF(G$30=$AY$1,IF(AND(IF(IFERROR(G32*1,"bad")="bad",0,1)=1,G32&gt;0),1,0),IF(G$30=$AZ$1,IF(AND(IF(IFERROR(IF(G32=TRUNC(G32),1,"bad"),"bad")="bad",0,1)=1,G32&gt;0),1,0),IF(G$30=$BA$1,1,IF(G$30=$BB$1,IF(IFERROR(HLOOKUP(G32,$AT$4:$BC$4,1,0),"bad")="bad",0,1),0))))))))))))</f>
        <v>1</v>
      </c>
      <c r="AT32" s="363">
        <f t="shared" ref="AT32:AT46" si="17">IF(H$30="",1,IF(H$4=99,1,IF(H32="",0,IF(H$30=$AT$1,IF(ISNA(MATCH(H32,$AQ$30:$AR$30,0)),0,1),IF(H$30=$AU$1,IF(IFERROR(H32*1,"bad")="bad",0,1),IF(H$30=$AV$1,IF(IFERROR(IF(H32=TRUNC(H32),1,"bad"),"bad")="bad",0,1),IF(H$30=$AW$1,IF(AND(IF(IFERROR(H32*1,"bad")="bad",0,1)=1,H32&gt;=0),1,0),IF(H$30=$AX$1,IF(AND(IF(IFERROR(IF(H32=TRUNC(H32),1,"bad"),"bad")="bad",0,1)=1,H32&gt;=0),1,0),IF(H$30=$AY$1,IF(AND(IF(IFERROR(H32*1,"bad")="bad",0,1)=1,H32&gt;0),1,0),IF(H$30=$AZ$1,IF(AND(IF(IFERROR(IF(H32=TRUNC(H32),1,"bad"),"bad")="bad",0,1)=1,H32&gt;0),1,0),IF(H$30=$BA$1,1,IF(H$30=$BB$1,IF(IFERROR(HLOOKUP(H32,$AT$4:$BC$4,1,0),"bad")="bad",0,1),0))))))))))))</f>
        <v>1</v>
      </c>
      <c r="AU32" s="363">
        <f t="shared" ref="AU32:AU46" si="18">IF(I$30="",1,IF(I$4=99,1,IF(I32="",0,IF(I$30=$AT$1,IF(ISNA(MATCH(I32,$AQ$30:$AR$30,0)),0,1),IF(I$30=$AU$1,IF(IFERROR(I32*1,"bad")="bad",0,1),IF(I$30=$AV$1,IF(IFERROR(IF(I32=TRUNC(I32),1,"bad"),"bad")="bad",0,1),IF(I$30=$AW$1,IF(AND(IF(IFERROR(I32*1,"bad")="bad",0,1)=1,I32&gt;=0),1,0),IF(I$30=$AX$1,IF(AND(IF(IFERROR(IF(I32=TRUNC(I32),1,"bad"),"bad")="bad",0,1)=1,I32&gt;=0),1,0),IF(I$30=$AY$1,IF(AND(IF(IFERROR(I32*1,"bad")="bad",0,1)=1,I32&gt;0),1,0),IF(I$30=$AZ$1,IF(AND(IF(IFERROR(IF(I32=TRUNC(I32),1,"bad"),"bad")="bad",0,1)=1,I32&gt;0),1,0),IF(I$30=$BA$1,1,IF(I$30=$BB$1,IF(IFERROR(HLOOKUP(I32,$AT$4:$BC$4,1,0),"bad")="bad",0,1),0))))))))))))</f>
        <v>1</v>
      </c>
      <c r="AV32" s="363">
        <f t="shared" ref="AV32:AV46" si="19">IF(J$30="",1,IF(J$4=99,1,IF(J32="",0,IF(J$30=$AT$1,IF(ISNA(MATCH(J32,$AQ$30:$AR$30,0)),0,1),IF(J$30=$AU$1,IF(IFERROR(J32*1,"bad")="bad",0,1),IF(J$30=$AV$1,IF(IFERROR(IF(J32=TRUNC(J32),1,"bad"),"bad")="bad",0,1),IF(J$30=$AW$1,IF(AND(IF(IFERROR(J32*1,"bad")="bad",0,1)=1,J32&gt;=0),1,0),IF(J$30=$AX$1,IF(AND(IF(IFERROR(IF(J32=TRUNC(J32),1,"bad"),"bad")="bad",0,1)=1,J32&gt;=0),1,0),IF(J$30=$AY$1,IF(AND(IF(IFERROR(J32*1,"bad")="bad",0,1)=1,J32&gt;0),1,0),IF(J$30=$AZ$1,IF(AND(IF(IFERROR(IF(J32=TRUNC(J32),1,"bad"),"bad")="bad",0,1)=1,J32&gt;0),1,0),IF(J$30=$BA$1,1,IF(J$30=$BB$1,IF(IFERROR(HLOOKUP(J32,$AT$4:$BC$4,1,0),"bad")="bad",0,1),0))))))))))))</f>
        <v>1</v>
      </c>
      <c r="AW32" s="363">
        <f t="shared" ref="AW32:AW46" si="20">IF(K$30="",1,IF(K$4=99,1,IF(K32="",0,IF(K$30=$AT$1,IF(ISNA(MATCH(K32,$AQ$30:$AR$30,0)),0,1),IF(K$30=$AU$1,IF(IFERROR(K32*1,"bad")="bad",0,1),IF(K$30=$AV$1,IF(IFERROR(IF(K32=TRUNC(K32),1,"bad"),"bad")="bad",0,1),IF(K$30=$AW$1,IF(AND(IF(IFERROR(K32*1,"bad")="bad",0,1)=1,K32&gt;=0),1,0),IF(K$30=$AX$1,IF(AND(IF(IFERROR(IF(K32=TRUNC(K32),1,"bad"),"bad")="bad",0,1)=1,K32&gt;=0),1,0),IF(K$30=$AY$1,IF(AND(IF(IFERROR(K32*1,"bad")="bad",0,1)=1,K32&gt;0),1,0),IF(K$30=$AZ$1,IF(AND(IF(IFERROR(IF(K32=TRUNC(K32),1,"bad"),"bad")="bad",0,1)=1,K32&gt;0),1,0),IF(K$30=$BA$1,1,IF(K$30=$BB$1,IF(IFERROR(HLOOKUP(K32,$AT$4:$BC$4,1,0),"bad")="bad",0,1),0))))))))))))</f>
        <v>1</v>
      </c>
      <c r="AX32" s="363">
        <f t="shared" ref="AX32:AX46" si="21">IF(L$30="",1,IF(L$4=99,1,IF(L32="",0,IF(L$30=$AT$1,IF(ISNA(MATCH(L32,$AQ$30:$AR$30,0)),0,1),IF(L$30=$AU$1,IF(IFERROR(L32*1,"bad")="bad",0,1),IF(L$30=$AV$1,IF(IFERROR(IF(L32=TRUNC(L32),1,"bad"),"bad")="bad",0,1),IF(L$30=$AW$1,IF(AND(IF(IFERROR(L32*1,"bad")="bad",0,1)=1,L32&gt;=0),1,0),IF(L$30=$AX$1,IF(AND(IF(IFERROR(IF(L32=TRUNC(L32),1,"bad"),"bad")="bad",0,1)=1,L32&gt;=0),1,0),IF(L$30=$AY$1,IF(AND(IF(IFERROR(L32*1,"bad")="bad",0,1)=1,L32&gt;0),1,0),IF(L$30=$AZ$1,IF(AND(IF(IFERROR(IF(L32=TRUNC(L32),1,"bad"),"bad")="bad",0,1)=1,L32&gt;0),1,0),IF(L$30=$BA$1,1,IF(L$30=$BB$1,IF(IFERROR(HLOOKUP(L32,$AT$4:$BC$4,1,0),"bad")="bad",0,1),0))))))))))))</f>
        <v>1</v>
      </c>
      <c r="AY32" s="363">
        <f t="shared" ref="AY32:AY46" si="22">IF(M$30="",1,IF(M$4=99,1,IF(M32="",0,IF(M$30=$AT$1,IF(ISNA(MATCH(M32,$AQ$30:$AR$30,0)),0,1),IF(M$30=$AU$1,IF(IFERROR(M32*1,"bad")="bad",0,1),IF(M$30=$AV$1,IF(IFERROR(IF(M32=TRUNC(M32),1,"bad"),"bad")="bad",0,1),IF(M$30=$AW$1,IF(AND(IF(IFERROR(M32*1,"bad")="bad",0,1)=1,M32&gt;=0),1,0),IF(M$30=$AX$1,IF(AND(IF(IFERROR(IF(M32=TRUNC(M32),1,"bad"),"bad")="bad",0,1)=1,M32&gt;=0),1,0),IF(M$30=$AY$1,IF(AND(IF(IFERROR(M32*1,"bad")="bad",0,1)=1,M32&gt;0),1,0),IF(M$30=$AZ$1,IF(AND(IF(IFERROR(IF(M32=TRUNC(M32),1,"bad"),"bad")="bad",0,1)=1,M32&gt;0),1,0),IF(M$30=$BA$1,1,IF(M$30=$BB$1,IF(IFERROR(HLOOKUP(M32,$AT$4:$BC$4,1,0),"bad")="bad",0,1),0))))))))))))</f>
        <v>1</v>
      </c>
      <c r="AZ32" s="363">
        <f t="shared" ref="AZ32:AZ46" si="23">IF(N$30="",1,IF(N$4=99,1,IF(N32="",0,IF(N$30=$AT$1,IF(ISNA(MATCH(N32,$AQ$30:$AR$30,0)),0,1),IF(N$30=$AU$1,IF(IFERROR(N32*1,"bad")="bad",0,1),IF(N$30=$AV$1,IF(IFERROR(IF(N32=TRUNC(N32),1,"bad"),"bad")="bad",0,1),IF(N$30=$AW$1,IF(AND(IF(IFERROR(N32*1,"bad")="bad",0,1)=1,N32&gt;=0),1,0),IF(N$30=$AX$1,IF(AND(IF(IFERROR(IF(N32=TRUNC(N32),1,"bad"),"bad")="bad",0,1)=1,N32&gt;=0),1,0),IF(N$30=$AY$1,IF(AND(IF(IFERROR(N32*1,"bad")="bad",0,1)=1,N32&gt;0),1,0),IF(N$30=$AZ$1,IF(AND(IF(IFERROR(IF(N32=TRUNC(N32),1,"bad"),"bad")="bad",0,1)=1,N32&gt;0),1,0),IF(N$30=$BA$1,1,IF(N$30=$BB$1,IF(IFERROR(HLOOKUP(N32,$AT$4:$BC$4,1,0),"bad")="bad",0,1),0))))))))))))</f>
        <v>1</v>
      </c>
      <c r="BA32" s="363">
        <f t="shared" ref="BA32:BA46" si="24">IF(O$30="",1,IF(O$4=99,1,IF(O32="",0,IF(O$30=$AT$1,IF(ISNA(MATCH(O32,$AQ$30:$AR$30,0)),0,1),IF(O$30=$AU$1,IF(IFERROR(O32*1,"bad")="bad",0,1),IF(O$30=$AV$1,IF(IFERROR(IF(O32=TRUNC(O32),1,"bad"),"bad")="bad",0,1),IF(O$30=$AW$1,IF(AND(IF(IFERROR(O32*1,"bad")="bad",0,1)=1,O32&gt;=0),1,0),IF(O$30=$AX$1,IF(AND(IF(IFERROR(IF(O32=TRUNC(O32),1,"bad"),"bad")="bad",0,1)=1,O32&gt;=0),1,0),IF(O$30=$AY$1,IF(AND(IF(IFERROR(O32*1,"bad")="bad",0,1)=1,O32&gt;0),1,0),IF(O$30=$AZ$1,IF(AND(IF(IFERROR(IF(O32=TRUNC(O32),1,"bad"),"bad")="bad",0,1)=1,O32&gt;0),1,0),IF(O$30=$BA$1,1,IF(O$30=$BB$1,IF(IFERROR(HLOOKUP(O32,$AT$4:$BC$4,1,0),"bad")="bad",0,1),0))))))))))))</f>
        <v>1</v>
      </c>
      <c r="BB32" s="363">
        <f t="shared" ref="BB32:BB46" si="25">IF(P$30="",1,IF(P$4=99,1,IF(P32="",0,IF(P$30=$AT$1,IF(ISNA(MATCH(P32,$AQ$30:$AR$30,0)),0,1),IF(P$30=$AU$1,IF(IFERROR(P32*1,"bad")="bad",0,1),IF(P$30=$AV$1,IF(IFERROR(IF(P32=TRUNC(P32),1,"bad"),"bad")="bad",0,1),IF(P$30=$AW$1,IF(AND(IF(IFERROR(P32*1,"bad")="bad",0,1)=1,P32&gt;=0),1,0),IF(P$30=$AX$1,IF(AND(IF(IFERROR(IF(P32=TRUNC(P32),1,"bad"),"bad")="bad",0,1)=1,P32&gt;=0),1,0),IF(P$30=$AY$1,IF(AND(IF(IFERROR(P32*1,"bad")="bad",0,1)=1,P32&gt;0),1,0),IF(P$30=$AZ$1,IF(AND(IF(IFERROR(IF(P32=TRUNC(P32),1,"bad"),"bad")="bad",0,1)=1,P32&gt;0),1,0),IF(P$30=$BA$1,1,IF(P$30=$BB$1,IF(IFERROR(HLOOKUP(P32,$AT$4:$BC$4,1,0),"bad")="bad",0,1),0))))))))))))</f>
        <v>1</v>
      </c>
      <c r="BC32" s="363">
        <f t="shared" ref="BC32:BC46" si="26">IF(Q$30="",1,IF(Q$4=99,1,IF(Q32="",0,IF(Q$30=$AT$1,IF(ISNA(MATCH(Q32,$AQ$30:$AR$30,0)),0,1),IF(Q$30=$AU$1,IF(IFERROR(Q32*1,"bad")="bad",0,1),IF(Q$30=$AV$1,IF(IFERROR(IF(Q32=TRUNC(Q32),1,"bad"),"bad")="bad",0,1),IF(Q$30=$AW$1,IF(AND(IF(IFERROR(Q32*1,"bad")="bad",0,1)=1,Q32&gt;=0),1,0),IF(Q$30=$AX$1,IF(AND(IF(IFERROR(IF(Q32=TRUNC(Q32),1,"bad"),"bad")="bad",0,1)=1,Q32&gt;=0),1,0),IF(Q$30=$AY$1,IF(AND(IF(IFERROR(Q32*1,"bad")="bad",0,1)=1,Q32&gt;0),1,0),IF(Q$30=$AZ$1,IF(AND(IF(IFERROR(IF(Q32=TRUNC(Q32),1,"bad"),"bad")="bad",0,1)=1,Q32&gt;0),1,0),IF(Q$30=$BA$1,1,IF(Q$30=$BB$1,IF(IFERROR(HLOOKUP(Q32,$AT$4:$BC$4,1,0),"bad")="bad",0,1),0))))))))))))</f>
        <v>1</v>
      </c>
      <c r="BD32" s="363">
        <f t="shared" ref="BD32:BD46" si="27">IF(R$30="",1,IF(R$4=99,1,IF(R32="",0,IF(R$30=$AT$1,IF(ISNA(MATCH(R32,$AQ$30:$AR$30,0)),0,1),IF(R$30=$AU$1,IF(IFERROR(R32*1,"bad")="bad",0,1),IF(R$30=$AV$1,IF(IFERROR(IF(R32=TRUNC(R32),1,"bad"),"bad")="bad",0,1),IF(R$30=$AW$1,IF(AND(IF(IFERROR(R32*1,"bad")="bad",0,1)=1,R32&gt;=0),1,0),IF(R$30=$AX$1,IF(AND(IF(IFERROR(IF(R32=TRUNC(R32),1,"bad"),"bad")="bad",0,1)=1,R32&gt;=0),1,0),IF(R$30=$AY$1,IF(AND(IF(IFERROR(R32*1,"bad")="bad",0,1)=1,R32&gt;0),1,0),IF(R$30=$AZ$1,IF(AND(IF(IFERROR(IF(R32=TRUNC(R32),1,"bad"),"bad")="bad",0,1)=1,R32&gt;0),1,0),IF(R$30=$BA$1,1,IF(R$30=$BB$1,IF(IFERROR(HLOOKUP(R32,$AT$4:$BC$4,1,0),"bad")="bad",0,1),0))))))))))))</f>
        <v>1</v>
      </c>
      <c r="BE32" s="363">
        <f t="shared" ref="BE32:BE46" si="28">IF(S$30="",1,IF(S$4=99,1,IF(S32="",0,IF(S$30=$AT$1,IF(ISNA(MATCH(S32,$AQ$30:$AR$30,0)),0,1),IF(S$30=$AU$1,IF(IFERROR(S32*1,"bad")="bad",0,1),IF(S$30=$AV$1,IF(IFERROR(IF(S32=TRUNC(S32),1,"bad"),"bad")="bad",0,1),IF(S$30=$AW$1,IF(AND(IF(IFERROR(S32*1,"bad")="bad",0,1)=1,S32&gt;=0),1,0),IF(S$30=$AX$1,IF(AND(IF(IFERROR(IF(S32=TRUNC(S32),1,"bad"),"bad")="bad",0,1)=1,S32&gt;=0),1,0),IF(S$30=$AY$1,IF(AND(IF(IFERROR(S32*1,"bad")="bad",0,1)=1,S32&gt;0),1,0),IF(S$30=$AZ$1,IF(AND(IF(IFERROR(IF(S32=TRUNC(S32),1,"bad"),"bad")="bad",0,1)=1,S32&gt;0),1,0),IF(S$30=$BA$1,1,IF(S$30=$BB$1,IF(IFERROR(HLOOKUP(S32,$AT$4:$BC$4,1,0),"bad")="bad",0,1),0))))))))))))</f>
        <v>1</v>
      </c>
      <c r="BF32" s="363">
        <f t="shared" ref="BF32:BF46" si="29">IF(T$30="",1,IF(T$4=99,1,IF(T32="",0,IF(T$30=$AT$1,IF(ISNA(MATCH(T32,$AQ$30:$AR$30,0)),0,1),IF(T$30=$AU$1,IF(IFERROR(T32*1,"bad")="bad",0,1),IF(T$30=$AV$1,IF(IFERROR(IF(T32=TRUNC(T32),1,"bad"),"bad")="bad",0,1),IF(T$30=$AW$1,IF(AND(IF(IFERROR(T32*1,"bad")="bad",0,1)=1,T32&gt;=0),1,0),IF(T$30=$AX$1,IF(AND(IF(IFERROR(IF(T32=TRUNC(T32),1,"bad"),"bad")="bad",0,1)=1,T32&gt;=0),1,0),IF(T$30=$AY$1,IF(AND(IF(IFERROR(T32*1,"bad")="bad",0,1)=1,T32&gt;0),1,0),IF(T$30=$AZ$1,IF(AND(IF(IFERROR(IF(T32=TRUNC(T32),1,"bad"),"bad")="bad",0,1)=1,T32&gt;0),1,0),IF(T$30=$BA$1,1,IF(T$30=$BB$1,IF(IFERROR(HLOOKUP(T32,$AT$4:$BC$4,1,0),"bad")="bad",0,1),0))))))))))))</f>
        <v>1</v>
      </c>
      <c r="BG32" s="363">
        <f t="shared" ref="BG32:BG46" si="30">IF(U$30="",1,IF(U$4=99,1,IF(U32="",0,IF(U$30=$AT$1,IF(ISNA(MATCH(U32,$AQ$30:$AR$30,0)),0,1),IF(U$30=$AU$1,IF(IFERROR(U32*1,"bad")="bad",0,1),IF(U$30=$AV$1,IF(IFERROR(IF(U32=TRUNC(U32),1,"bad"),"bad")="bad",0,1),IF(U$30=$AW$1,IF(AND(IF(IFERROR(U32*1,"bad")="bad",0,1)=1,U32&gt;=0),1,0),IF(U$30=$AX$1,IF(AND(IF(IFERROR(IF(U32=TRUNC(U32),1,"bad"),"bad")="bad",0,1)=1,U32&gt;=0),1,0),IF(U$30=$AY$1,IF(AND(IF(IFERROR(U32*1,"bad")="bad",0,1)=1,U32&gt;0),1,0),IF(U$30=$AZ$1,IF(AND(IF(IFERROR(IF(U32=TRUNC(U32),1,"bad"),"bad")="bad",0,1)=1,U32&gt;0),1,0),IF(U$30=$BA$1,1,IF(U$30=$BB$1,IF(IFERROR(HLOOKUP(U32,$AT$4:$BC$4,1,0),"bad")="bad",0,1),0))))))))))))</f>
        <v>1</v>
      </c>
      <c r="BH32" s="363">
        <f t="shared" ref="BH32:BH46" si="31">IF(V$30="",1,IF(V$4=99,1,IF(V32="",0,IF(V$30=$AT$1,IF(ISNA(MATCH(V32,$AQ$30:$AR$30,0)),0,1),IF(V$30=$AU$1,IF(IFERROR(V32*1,"bad")="bad",0,1),IF(V$30=$AV$1,IF(IFERROR(IF(V32=TRUNC(V32),1,"bad"),"bad")="bad",0,1),IF(V$30=$AW$1,IF(AND(IF(IFERROR(V32*1,"bad")="bad",0,1)=1,V32&gt;=0),1,0),IF(V$30=$AX$1,IF(AND(IF(IFERROR(IF(V32=TRUNC(V32),1,"bad"),"bad")="bad",0,1)=1,V32&gt;=0),1,0),IF(V$30=$AY$1,IF(AND(IF(IFERROR(V32*1,"bad")="bad",0,1)=1,V32&gt;0),1,0),IF(V$30=$AZ$1,IF(AND(IF(IFERROR(IF(V32=TRUNC(V32),1,"bad"),"bad")="bad",0,1)=1,V32&gt;0),1,0),IF(V$30=$BA$1,1,IF(V$30=$BB$1,IF(IFERROR(HLOOKUP(V32,$AT$4:$BC$4,1,0),"bad")="bad",0,1),0))))))))))))</f>
        <v>1</v>
      </c>
      <c r="BI32" s="363">
        <f t="shared" ref="BI32:BI46" si="32">IF(W$30="",1,IF(W$4=99,1,IF(W32="",0,IF(W$30=$AT$1,IF(ISNA(MATCH(W32,$AQ$30:$AR$30,0)),0,1),IF(W$30=$AU$1,IF(IFERROR(W32*1,"bad")="bad",0,1),IF(W$30=$AV$1,IF(IFERROR(IF(W32=TRUNC(W32),1,"bad"),"bad")="bad",0,1),IF(W$30=$AW$1,IF(AND(IF(IFERROR(W32*1,"bad")="bad",0,1)=1,W32&gt;=0),1,0),IF(W$30=$AX$1,IF(AND(IF(IFERROR(IF(W32=TRUNC(W32),1,"bad"),"bad")="bad",0,1)=1,W32&gt;=0),1,0),IF(W$30=$AY$1,IF(AND(IF(IFERROR(W32*1,"bad")="bad",0,1)=1,W32&gt;0),1,0),IF(W$30=$AZ$1,IF(AND(IF(IFERROR(IF(W32=TRUNC(W32),1,"bad"),"bad")="bad",0,1)=1,W32&gt;0),1,0),IF(W$30=$BA$1,1,IF(W$30=$BB$1,IF(IFERROR(HLOOKUP(W32,$AT$4:$BC$4,1,0),"bad")="bad",0,1),0))))))))))))</f>
        <v>1</v>
      </c>
      <c r="BJ32" s="363"/>
      <c r="BK32" s="363"/>
      <c r="BL32" s="363"/>
      <c r="BM32" s="363"/>
      <c r="BN32" s="363"/>
      <c r="BO32" s="363"/>
      <c r="BP32" s="363"/>
      <c r="BQ32" s="363"/>
      <c r="BR32" s="363"/>
      <c r="BS32" s="363"/>
      <c r="BT32" s="363">
        <f t="shared" si="9"/>
        <v>1</v>
      </c>
      <c r="BU32" s="363">
        <f t="shared" ref="BU32:BU95" si="33">IF(ISNA(MATCH(AJ32,$AQ$30:$AR$30,0)),0,1)</f>
        <v>1</v>
      </c>
      <c r="BY32" s="1">
        <f t="shared" si="10"/>
        <v>1</v>
      </c>
      <c r="CD32" s="1">
        <f t="shared" ref="CD32:CM63" ca="1" si="34">IF($F32="","",CD$30)</f>
        <v>1</v>
      </c>
      <c r="CE32" s="1">
        <f t="shared" ca="1" si="11"/>
        <v>2</v>
      </c>
      <c r="CF32" s="1">
        <f t="shared" ca="1" si="11"/>
        <v>3</v>
      </c>
      <c r="CG32" s="1">
        <f t="shared" ca="1" si="11"/>
        <v>4</v>
      </c>
      <c r="CH32" s="1">
        <f t="shared" ca="1" si="11"/>
        <v>5</v>
      </c>
      <c r="CI32" s="1">
        <f t="shared" ca="1" si="11"/>
        <v>6</v>
      </c>
      <c r="CJ32" s="1">
        <f t="shared" ca="1" si="11"/>
        <v>7</v>
      </c>
      <c r="CK32" s="1">
        <f t="shared" ca="1" si="11"/>
        <v>8</v>
      </c>
      <c r="CL32" s="1">
        <f t="shared" ca="1" si="11"/>
        <v>9</v>
      </c>
      <c r="CM32" s="1">
        <f t="shared" ca="1" si="11"/>
        <v>10</v>
      </c>
    </row>
    <row r="33" spans="1:91" ht="25.5" customHeight="1" x14ac:dyDescent="0.2">
      <c r="B33" s="44">
        <f t="shared" ca="1" si="12"/>
        <v>3</v>
      </c>
      <c r="C33" s="50"/>
      <c r="D33" s="50"/>
      <c r="E33" s="50"/>
      <c r="F33" s="54" t="str">
        <f ca="1">IF('פסנתר לתמיד אשדוד'!$F$1="3","",'פסנתר לתמיד אשדוד'!$F$1)</f>
        <v>פסנתר לתמיד אשדוד</v>
      </c>
      <c r="G33" s="274">
        <v>1</v>
      </c>
      <c r="H33" s="274">
        <v>1</v>
      </c>
      <c r="I33" s="274">
        <v>1</v>
      </c>
      <c r="J33" s="274">
        <v>1</v>
      </c>
      <c r="K33" s="274">
        <v>1</v>
      </c>
      <c r="L33" s="274">
        <v>1</v>
      </c>
      <c r="M33" s="274">
        <v>1</v>
      </c>
      <c r="N33" s="274">
        <v>1</v>
      </c>
      <c r="O33" s="274">
        <v>1</v>
      </c>
      <c r="P33" s="274">
        <v>1</v>
      </c>
      <c r="Q33" s="274">
        <v>1</v>
      </c>
      <c r="R33" s="274">
        <v>1</v>
      </c>
      <c r="S33" s="274">
        <v>1</v>
      </c>
      <c r="T33" s="274">
        <v>1</v>
      </c>
      <c r="U33" s="274">
        <v>1</v>
      </c>
      <c r="V33" s="274">
        <v>1</v>
      </c>
      <c r="W33" s="274">
        <v>1</v>
      </c>
      <c r="X33" s="44"/>
      <c r="Y33" s="340"/>
      <c r="Z33" s="44"/>
      <c r="AA33" s="44"/>
      <c r="AB33" s="340"/>
      <c r="AC33" s="44"/>
      <c r="AD33" s="44"/>
      <c r="AE33" s="44"/>
      <c r="AF33" s="44"/>
      <c r="AG33" s="44"/>
      <c r="AH33" s="44"/>
      <c r="AI33" s="274">
        <v>1</v>
      </c>
      <c r="AJ33" s="44"/>
      <c r="AK33" s="50"/>
      <c r="AL33" s="50"/>
      <c r="AM33" s="50"/>
      <c r="AN33" s="344">
        <f t="shared" ca="1" si="13"/>
        <v>1</v>
      </c>
      <c r="AO33" s="423"/>
      <c r="AP33" s="1">
        <f t="shared" si="14"/>
        <v>1</v>
      </c>
      <c r="AQ33" s="55">
        <f t="shared" ca="1" si="15"/>
        <v>0</v>
      </c>
      <c r="AR33" s="55">
        <f t="shared" ca="1" si="15"/>
        <v>1</v>
      </c>
      <c r="AS33" s="363">
        <f t="shared" si="16"/>
        <v>1</v>
      </c>
      <c r="AT33" s="363">
        <f t="shared" si="17"/>
        <v>1</v>
      </c>
      <c r="AU33" s="363">
        <f t="shared" si="18"/>
        <v>1</v>
      </c>
      <c r="AV33" s="363">
        <f t="shared" si="19"/>
        <v>1</v>
      </c>
      <c r="AW33" s="363">
        <f t="shared" si="20"/>
        <v>1</v>
      </c>
      <c r="AX33" s="363">
        <f t="shared" si="21"/>
        <v>1</v>
      </c>
      <c r="AY33" s="363">
        <f t="shared" si="22"/>
        <v>1</v>
      </c>
      <c r="AZ33" s="363">
        <f t="shared" si="23"/>
        <v>1</v>
      </c>
      <c r="BA33" s="363">
        <f t="shared" si="24"/>
        <v>1</v>
      </c>
      <c r="BB33" s="363">
        <f t="shared" si="25"/>
        <v>1</v>
      </c>
      <c r="BC33" s="363">
        <f t="shared" si="26"/>
        <v>1</v>
      </c>
      <c r="BD33" s="363">
        <f t="shared" si="27"/>
        <v>1</v>
      </c>
      <c r="BE33" s="363">
        <f t="shared" si="28"/>
        <v>1</v>
      </c>
      <c r="BF33" s="363">
        <f t="shared" si="29"/>
        <v>1</v>
      </c>
      <c r="BG33" s="363">
        <f t="shared" si="30"/>
        <v>1</v>
      </c>
      <c r="BH33" s="363">
        <f t="shared" si="31"/>
        <v>1</v>
      </c>
      <c r="BI33" s="363">
        <f t="shared" si="32"/>
        <v>1</v>
      </c>
      <c r="BJ33" s="363"/>
      <c r="BK33" s="363"/>
      <c r="BL33" s="363"/>
      <c r="BM33" s="363"/>
      <c r="BN33" s="363"/>
      <c r="BO33" s="363"/>
      <c r="BP33" s="363"/>
      <c r="BQ33" s="363"/>
      <c r="BR33" s="363"/>
      <c r="BS33" s="363"/>
      <c r="BT33" s="363">
        <f t="shared" si="9"/>
        <v>1</v>
      </c>
      <c r="BU33" s="363">
        <f t="shared" si="33"/>
        <v>1</v>
      </c>
      <c r="BY33" s="1">
        <f t="shared" si="10"/>
        <v>1</v>
      </c>
      <c r="CD33" s="1">
        <f t="shared" ca="1" si="34"/>
        <v>1</v>
      </c>
      <c r="CE33" s="1">
        <f t="shared" ca="1" si="11"/>
        <v>2</v>
      </c>
      <c r="CF33" s="1">
        <f t="shared" ca="1" si="11"/>
        <v>3</v>
      </c>
      <c r="CG33" s="1">
        <f t="shared" ca="1" si="11"/>
        <v>4</v>
      </c>
      <c r="CH33" s="1">
        <f t="shared" ca="1" si="11"/>
        <v>5</v>
      </c>
      <c r="CI33" s="1">
        <f t="shared" ca="1" si="11"/>
        <v>6</v>
      </c>
      <c r="CJ33" s="1">
        <f t="shared" ca="1" si="11"/>
        <v>7</v>
      </c>
      <c r="CK33" s="1">
        <f t="shared" ca="1" si="11"/>
        <v>8</v>
      </c>
      <c r="CL33" s="1">
        <f t="shared" ca="1" si="11"/>
        <v>9</v>
      </c>
      <c r="CM33" s="1">
        <f t="shared" ca="1" si="11"/>
        <v>10</v>
      </c>
    </row>
    <row r="34" spans="1:91" ht="30" x14ac:dyDescent="0.2">
      <c r="B34" s="44">
        <f t="shared" ca="1" si="12"/>
        <v>4</v>
      </c>
      <c r="C34" s="50"/>
      <c r="D34" s="50"/>
      <c r="E34" s="50"/>
      <c r="F34" s="54" t="str">
        <f ca="1">IF('הנבל הישראלי'!$F$1="4","",'הנבל הישראלי'!$F$1)</f>
        <v>הנבל הישראלי</v>
      </c>
      <c r="G34" s="274">
        <v>0</v>
      </c>
      <c r="H34" s="274">
        <v>0</v>
      </c>
      <c r="I34" s="274">
        <v>1</v>
      </c>
      <c r="J34" s="274">
        <v>1</v>
      </c>
      <c r="K34" s="274">
        <v>1</v>
      </c>
      <c r="L34" s="274">
        <v>1</v>
      </c>
      <c r="M34" s="274">
        <v>1</v>
      </c>
      <c r="N34" s="274">
        <v>1</v>
      </c>
      <c r="O34" s="274">
        <v>1</v>
      </c>
      <c r="P34" s="274">
        <v>1</v>
      </c>
      <c r="Q34" s="274">
        <v>1</v>
      </c>
      <c r="R34" s="274">
        <v>1</v>
      </c>
      <c r="S34" s="274">
        <v>1</v>
      </c>
      <c r="T34" s="274">
        <v>1</v>
      </c>
      <c r="U34" s="274">
        <v>1</v>
      </c>
      <c r="V34" s="274">
        <v>1</v>
      </c>
      <c r="W34" s="274">
        <v>1</v>
      </c>
      <c r="X34" s="44"/>
      <c r="Y34" s="340"/>
      <c r="Z34" s="44"/>
      <c r="AA34" s="44"/>
      <c r="AB34" s="340"/>
      <c r="AC34" s="44"/>
      <c r="AD34" s="44"/>
      <c r="AE34" s="44"/>
      <c r="AF34" s="44"/>
      <c r="AG34" s="44"/>
      <c r="AH34" s="44"/>
      <c r="AI34" s="274">
        <v>1</v>
      </c>
      <c r="AJ34" s="44"/>
      <c r="AK34" s="50"/>
      <c r="AL34" s="50"/>
      <c r="AM34" s="50"/>
      <c r="AN34" s="344">
        <f t="shared" ca="1" si="13"/>
        <v>0</v>
      </c>
      <c r="AO34" s="423" t="s">
        <v>330</v>
      </c>
      <c r="AP34" s="1">
        <f t="shared" si="14"/>
        <v>1</v>
      </c>
      <c r="AQ34" s="55">
        <f t="shared" ca="1" si="15"/>
        <v>0</v>
      </c>
      <c r="AR34" s="55">
        <f t="shared" ca="1" si="15"/>
        <v>1</v>
      </c>
      <c r="AS34" s="363">
        <f t="shared" si="16"/>
        <v>1</v>
      </c>
      <c r="AT34" s="363">
        <f t="shared" si="17"/>
        <v>1</v>
      </c>
      <c r="AU34" s="363">
        <f t="shared" si="18"/>
        <v>1</v>
      </c>
      <c r="AV34" s="363">
        <f t="shared" si="19"/>
        <v>1</v>
      </c>
      <c r="AW34" s="363">
        <f t="shared" si="20"/>
        <v>1</v>
      </c>
      <c r="AX34" s="363">
        <f t="shared" si="21"/>
        <v>1</v>
      </c>
      <c r="AY34" s="363">
        <f t="shared" si="22"/>
        <v>1</v>
      </c>
      <c r="AZ34" s="363">
        <f t="shared" si="23"/>
        <v>1</v>
      </c>
      <c r="BA34" s="363">
        <f t="shared" si="24"/>
        <v>1</v>
      </c>
      <c r="BB34" s="363">
        <f t="shared" si="25"/>
        <v>1</v>
      </c>
      <c r="BC34" s="363">
        <f t="shared" si="26"/>
        <v>1</v>
      </c>
      <c r="BD34" s="363">
        <f t="shared" si="27"/>
        <v>1</v>
      </c>
      <c r="BE34" s="363">
        <f t="shared" si="28"/>
        <v>1</v>
      </c>
      <c r="BF34" s="363">
        <f t="shared" si="29"/>
        <v>1</v>
      </c>
      <c r="BG34" s="363">
        <f t="shared" si="30"/>
        <v>1</v>
      </c>
      <c r="BH34" s="363">
        <f t="shared" si="31"/>
        <v>1</v>
      </c>
      <c r="BI34" s="363">
        <f t="shared" si="32"/>
        <v>1</v>
      </c>
      <c r="BJ34" s="363"/>
      <c r="BK34" s="363"/>
      <c r="BL34" s="363"/>
      <c r="BM34" s="363"/>
      <c r="BN34" s="363"/>
      <c r="BO34" s="363"/>
      <c r="BP34" s="363"/>
      <c r="BQ34" s="363"/>
      <c r="BR34" s="363"/>
      <c r="BS34" s="363"/>
      <c r="BT34" s="363">
        <f t="shared" si="9"/>
        <v>1</v>
      </c>
      <c r="BU34" s="363">
        <f t="shared" si="33"/>
        <v>1</v>
      </c>
      <c r="BY34" s="1">
        <f t="shared" si="10"/>
        <v>1</v>
      </c>
      <c r="CD34" s="1">
        <f t="shared" ca="1" si="34"/>
        <v>1</v>
      </c>
      <c r="CE34" s="1">
        <f t="shared" ca="1" si="11"/>
        <v>2</v>
      </c>
      <c r="CF34" s="1">
        <f t="shared" ca="1" si="11"/>
        <v>3</v>
      </c>
      <c r="CG34" s="1">
        <f t="shared" ca="1" si="11"/>
        <v>4</v>
      </c>
      <c r="CH34" s="1">
        <f t="shared" ca="1" si="11"/>
        <v>5</v>
      </c>
      <c r="CI34" s="1">
        <f t="shared" ca="1" si="11"/>
        <v>6</v>
      </c>
      <c r="CJ34" s="1">
        <f t="shared" ca="1" si="11"/>
        <v>7</v>
      </c>
      <c r="CK34" s="1">
        <f t="shared" ca="1" si="11"/>
        <v>8</v>
      </c>
      <c r="CL34" s="1">
        <f t="shared" ca="1" si="11"/>
        <v>9</v>
      </c>
      <c r="CM34" s="1">
        <f t="shared" ca="1" si="11"/>
        <v>10</v>
      </c>
    </row>
    <row r="35" spans="1:91" ht="45" x14ac:dyDescent="0.2">
      <c r="B35" s="44">
        <f t="shared" ca="1" si="12"/>
        <v>5</v>
      </c>
      <c r="C35" s="50"/>
      <c r="D35" s="50"/>
      <c r="E35" s="50"/>
      <c r="F35" s="54" t="str">
        <f ca="1">IF('הנושפים כ"ס'!$F$1="5","",'הנושפים כ"ס'!$F$1)</f>
        <v>הנושפים כ"ס</v>
      </c>
      <c r="G35" s="274">
        <v>0</v>
      </c>
      <c r="H35" s="274">
        <v>1</v>
      </c>
      <c r="I35" s="274">
        <v>1</v>
      </c>
      <c r="J35" s="274">
        <v>0</v>
      </c>
      <c r="K35" s="274">
        <v>0</v>
      </c>
      <c r="L35" s="274">
        <v>0</v>
      </c>
      <c r="M35" s="274">
        <v>1</v>
      </c>
      <c r="N35" s="274">
        <v>1</v>
      </c>
      <c r="O35" s="274">
        <v>1</v>
      </c>
      <c r="P35" s="274">
        <v>1</v>
      </c>
      <c r="Q35" s="274">
        <v>0</v>
      </c>
      <c r="R35" s="274">
        <v>0</v>
      </c>
      <c r="S35" s="274">
        <v>0</v>
      </c>
      <c r="T35" s="274">
        <v>1</v>
      </c>
      <c r="U35" s="274">
        <v>0</v>
      </c>
      <c r="V35" s="274">
        <v>0</v>
      </c>
      <c r="W35" s="274">
        <v>0</v>
      </c>
      <c r="X35" s="44"/>
      <c r="Y35" s="340"/>
      <c r="Z35" s="44"/>
      <c r="AA35" s="44"/>
      <c r="AB35" s="340"/>
      <c r="AC35" s="44"/>
      <c r="AD35" s="44"/>
      <c r="AE35" s="44"/>
      <c r="AF35" s="44"/>
      <c r="AG35" s="44"/>
      <c r="AH35" s="44"/>
      <c r="AI35" s="274">
        <v>0</v>
      </c>
      <c r="AJ35" s="44"/>
      <c r="AK35" s="50"/>
      <c r="AL35" s="50"/>
      <c r="AM35" s="50"/>
      <c r="AN35" s="344">
        <f t="shared" ca="1" si="13"/>
        <v>0</v>
      </c>
      <c r="AO35" s="423" t="s">
        <v>332</v>
      </c>
      <c r="AP35" s="1">
        <f t="shared" si="14"/>
        <v>1</v>
      </c>
      <c r="AQ35" s="55">
        <f t="shared" ca="1" si="15"/>
        <v>0</v>
      </c>
      <c r="AR35" s="55">
        <f t="shared" ca="1" si="15"/>
        <v>1</v>
      </c>
      <c r="AS35" s="363">
        <f t="shared" si="16"/>
        <v>1</v>
      </c>
      <c r="AT35" s="363">
        <f t="shared" si="17"/>
        <v>1</v>
      </c>
      <c r="AU35" s="363">
        <f t="shared" si="18"/>
        <v>1</v>
      </c>
      <c r="AV35" s="363">
        <f t="shared" si="19"/>
        <v>1</v>
      </c>
      <c r="AW35" s="363">
        <f t="shared" si="20"/>
        <v>1</v>
      </c>
      <c r="AX35" s="363">
        <f t="shared" si="21"/>
        <v>1</v>
      </c>
      <c r="AY35" s="363">
        <f t="shared" si="22"/>
        <v>1</v>
      </c>
      <c r="AZ35" s="363">
        <f t="shared" si="23"/>
        <v>1</v>
      </c>
      <c r="BA35" s="363">
        <f t="shared" si="24"/>
        <v>1</v>
      </c>
      <c r="BB35" s="363">
        <f t="shared" si="25"/>
        <v>1</v>
      </c>
      <c r="BC35" s="363">
        <f t="shared" si="26"/>
        <v>1</v>
      </c>
      <c r="BD35" s="363">
        <f t="shared" si="27"/>
        <v>1</v>
      </c>
      <c r="BE35" s="363">
        <f t="shared" si="28"/>
        <v>1</v>
      </c>
      <c r="BF35" s="363">
        <f t="shared" si="29"/>
        <v>1</v>
      </c>
      <c r="BG35" s="363">
        <f t="shared" si="30"/>
        <v>1</v>
      </c>
      <c r="BH35" s="363">
        <f t="shared" si="31"/>
        <v>1</v>
      </c>
      <c r="BI35" s="363">
        <f t="shared" si="32"/>
        <v>1</v>
      </c>
      <c r="BJ35" s="363"/>
      <c r="BK35" s="363"/>
      <c r="BL35" s="363"/>
      <c r="BM35" s="363"/>
      <c r="BN35" s="363"/>
      <c r="BO35" s="363"/>
      <c r="BP35" s="363"/>
      <c r="BQ35" s="363"/>
      <c r="BR35" s="363"/>
      <c r="BS35" s="363"/>
      <c r="BT35" s="363">
        <f t="shared" si="9"/>
        <v>1</v>
      </c>
      <c r="BU35" s="363">
        <f t="shared" si="33"/>
        <v>1</v>
      </c>
      <c r="BY35" s="1">
        <f t="shared" si="10"/>
        <v>1</v>
      </c>
      <c r="CD35" s="1">
        <f t="shared" ca="1" si="34"/>
        <v>1</v>
      </c>
      <c r="CE35" s="1">
        <f t="shared" ca="1" si="11"/>
        <v>2</v>
      </c>
      <c r="CF35" s="1">
        <f t="shared" ca="1" si="11"/>
        <v>3</v>
      </c>
      <c r="CG35" s="1">
        <f t="shared" ca="1" si="11"/>
        <v>4</v>
      </c>
      <c r="CH35" s="1">
        <f t="shared" ca="1" si="11"/>
        <v>5</v>
      </c>
      <c r="CI35" s="1">
        <f t="shared" ca="1" si="11"/>
        <v>6</v>
      </c>
      <c r="CJ35" s="1">
        <f t="shared" ca="1" si="11"/>
        <v>7</v>
      </c>
      <c r="CK35" s="1">
        <f t="shared" ca="1" si="11"/>
        <v>8</v>
      </c>
      <c r="CL35" s="1">
        <f t="shared" ca="1" si="11"/>
        <v>9</v>
      </c>
      <c r="CM35" s="1">
        <f t="shared" ca="1" si="11"/>
        <v>10</v>
      </c>
    </row>
    <row r="36" spans="1:91" ht="45" x14ac:dyDescent="0.2">
      <c r="B36" s="44">
        <f t="shared" ca="1" si="12"/>
        <v>6</v>
      </c>
      <c r="C36" s="50"/>
      <c r="D36" s="50"/>
      <c r="E36" s="50"/>
      <c r="F36" s="54" t="str">
        <f ca="1">IF('תחרות זמרה ונגינה'!$F$1="6","",'תחרות זמרה ונגינה'!$F$1)</f>
        <v>תחרות זמרה ונגינה</v>
      </c>
      <c r="G36" s="274">
        <v>0</v>
      </c>
      <c r="H36" s="274">
        <v>0</v>
      </c>
      <c r="I36" s="274">
        <v>0</v>
      </c>
      <c r="J36" s="274">
        <v>0</v>
      </c>
      <c r="K36" s="274">
        <v>0</v>
      </c>
      <c r="L36" s="274">
        <v>0</v>
      </c>
      <c r="M36" s="274">
        <v>0</v>
      </c>
      <c r="N36" s="274">
        <v>0</v>
      </c>
      <c r="O36" s="274">
        <v>0</v>
      </c>
      <c r="P36" s="274">
        <v>0</v>
      </c>
      <c r="Q36" s="274">
        <v>0</v>
      </c>
      <c r="R36" s="274">
        <v>0</v>
      </c>
      <c r="S36" s="274">
        <v>0</v>
      </c>
      <c r="T36" s="274">
        <v>0</v>
      </c>
      <c r="U36" s="274">
        <v>0</v>
      </c>
      <c r="V36" s="274">
        <v>0</v>
      </c>
      <c r="W36" s="274">
        <v>0</v>
      </c>
      <c r="X36" s="44"/>
      <c r="Y36" s="340"/>
      <c r="Z36" s="44"/>
      <c r="AA36" s="44"/>
      <c r="AB36" s="340"/>
      <c r="AC36" s="44"/>
      <c r="AD36" s="44"/>
      <c r="AE36" s="44"/>
      <c r="AF36" s="44"/>
      <c r="AG36" s="44"/>
      <c r="AH36" s="44"/>
      <c r="AI36" s="274">
        <v>0</v>
      </c>
      <c r="AJ36" s="44"/>
      <c r="AK36" s="50"/>
      <c r="AL36" s="50"/>
      <c r="AM36" s="50"/>
      <c r="AN36" s="344">
        <f t="shared" ca="1" si="13"/>
        <v>0</v>
      </c>
      <c r="AO36" s="423" t="s">
        <v>331</v>
      </c>
      <c r="AP36" s="1">
        <f t="shared" si="14"/>
        <v>1</v>
      </c>
      <c r="AQ36" s="55">
        <f t="shared" ca="1" si="15"/>
        <v>0</v>
      </c>
      <c r="AR36" s="55">
        <f t="shared" ca="1" si="15"/>
        <v>1</v>
      </c>
      <c r="AS36" s="363">
        <f t="shared" si="16"/>
        <v>1</v>
      </c>
      <c r="AT36" s="363">
        <f t="shared" si="17"/>
        <v>1</v>
      </c>
      <c r="AU36" s="363">
        <f t="shared" si="18"/>
        <v>1</v>
      </c>
      <c r="AV36" s="363">
        <f t="shared" si="19"/>
        <v>1</v>
      </c>
      <c r="AW36" s="363">
        <f t="shared" si="20"/>
        <v>1</v>
      </c>
      <c r="AX36" s="363">
        <f t="shared" si="21"/>
        <v>1</v>
      </c>
      <c r="AY36" s="363">
        <f t="shared" si="22"/>
        <v>1</v>
      </c>
      <c r="AZ36" s="363">
        <f t="shared" si="23"/>
        <v>1</v>
      </c>
      <c r="BA36" s="363">
        <f t="shared" si="24"/>
        <v>1</v>
      </c>
      <c r="BB36" s="363">
        <f t="shared" si="25"/>
        <v>1</v>
      </c>
      <c r="BC36" s="363">
        <f t="shared" si="26"/>
        <v>1</v>
      </c>
      <c r="BD36" s="363">
        <f t="shared" si="27"/>
        <v>1</v>
      </c>
      <c r="BE36" s="363">
        <f t="shared" si="28"/>
        <v>1</v>
      </c>
      <c r="BF36" s="363">
        <f t="shared" si="29"/>
        <v>1</v>
      </c>
      <c r="BG36" s="363">
        <f t="shared" si="30"/>
        <v>1</v>
      </c>
      <c r="BH36" s="363">
        <f t="shared" si="31"/>
        <v>1</v>
      </c>
      <c r="BI36" s="363">
        <f t="shared" si="32"/>
        <v>1</v>
      </c>
      <c r="BJ36" s="363"/>
      <c r="BK36" s="363"/>
      <c r="BL36" s="363"/>
      <c r="BM36" s="363"/>
      <c r="BN36" s="363"/>
      <c r="BO36" s="363"/>
      <c r="BP36" s="363"/>
      <c r="BQ36" s="363"/>
      <c r="BR36" s="363"/>
      <c r="BS36" s="363"/>
      <c r="BT36" s="363">
        <f t="shared" si="9"/>
        <v>1</v>
      </c>
      <c r="BU36" s="363">
        <f t="shared" si="33"/>
        <v>1</v>
      </c>
      <c r="BY36" s="1">
        <f t="shared" si="10"/>
        <v>1</v>
      </c>
      <c r="CD36" s="1">
        <f t="shared" ca="1" si="34"/>
        <v>1</v>
      </c>
      <c r="CE36" s="1">
        <f t="shared" ca="1" si="11"/>
        <v>2</v>
      </c>
      <c r="CF36" s="1">
        <f t="shared" ca="1" si="11"/>
        <v>3</v>
      </c>
      <c r="CG36" s="1">
        <f t="shared" ca="1" si="11"/>
        <v>4</v>
      </c>
      <c r="CH36" s="1">
        <f t="shared" ca="1" si="11"/>
        <v>5</v>
      </c>
      <c r="CI36" s="1">
        <f t="shared" ca="1" si="11"/>
        <v>6</v>
      </c>
      <c r="CJ36" s="1">
        <f t="shared" ca="1" si="11"/>
        <v>7</v>
      </c>
      <c r="CK36" s="1">
        <f t="shared" ca="1" si="11"/>
        <v>8</v>
      </c>
      <c r="CL36" s="1">
        <f t="shared" ca="1" si="11"/>
        <v>9</v>
      </c>
      <c r="CM36" s="1">
        <f t="shared" ca="1" si="11"/>
        <v>10</v>
      </c>
    </row>
    <row r="37" spans="1:91" ht="15.75" x14ac:dyDescent="0.2">
      <c r="B37" s="44" t="str">
        <f t="shared" ca="1" si="12"/>
        <v/>
      </c>
      <c r="C37" s="50"/>
      <c r="D37" s="50"/>
      <c r="E37" s="50"/>
      <c r="F37" s="54" t="str">
        <f ca="1">IF('7'!$F$1="7","",'7'!$F$1)</f>
        <v/>
      </c>
      <c r="G37" s="274"/>
      <c r="H37" s="274"/>
      <c r="I37" s="274"/>
      <c r="J37" s="274"/>
      <c r="K37" s="274"/>
      <c r="L37" s="274"/>
      <c r="M37" s="274"/>
      <c r="N37" s="274"/>
      <c r="O37" s="274"/>
      <c r="P37" s="274"/>
      <c r="Q37" s="274"/>
      <c r="R37" s="274"/>
      <c r="S37" s="274"/>
      <c r="T37" s="274"/>
      <c r="U37" s="274"/>
      <c r="V37" s="274"/>
      <c r="W37" s="274"/>
      <c r="X37" s="44"/>
      <c r="Y37" s="340"/>
      <c r="Z37" s="44"/>
      <c r="AA37" s="44"/>
      <c r="AB37" s="340"/>
      <c r="AC37" s="44"/>
      <c r="AD37" s="44"/>
      <c r="AE37" s="44"/>
      <c r="AF37" s="44"/>
      <c r="AG37" s="44"/>
      <c r="AH37" s="44"/>
      <c r="AI37" s="274"/>
      <c r="AJ37" s="44"/>
      <c r="AK37" s="50"/>
      <c r="AL37" s="50"/>
      <c r="AM37" s="50"/>
      <c r="AN37" s="344" t="str">
        <f t="shared" ca="1" si="13"/>
        <v/>
      </c>
      <c r="AO37" s="423"/>
      <c r="AP37" s="1">
        <f t="shared" si="14"/>
        <v>0</v>
      </c>
      <c r="AQ37" s="55" t="str">
        <f t="shared" ca="1" si="15"/>
        <v/>
      </c>
      <c r="AR37" s="55" t="str">
        <f t="shared" ca="1" si="15"/>
        <v/>
      </c>
      <c r="AS37" s="363">
        <f t="shared" si="16"/>
        <v>0</v>
      </c>
      <c r="AT37" s="363">
        <f t="shared" si="17"/>
        <v>0</v>
      </c>
      <c r="AU37" s="363">
        <f t="shared" si="18"/>
        <v>0</v>
      </c>
      <c r="AV37" s="363">
        <f t="shared" si="19"/>
        <v>0</v>
      </c>
      <c r="AW37" s="363">
        <f t="shared" si="20"/>
        <v>0</v>
      </c>
      <c r="AX37" s="363">
        <f t="shared" si="21"/>
        <v>0</v>
      </c>
      <c r="AY37" s="363">
        <f t="shared" si="22"/>
        <v>0</v>
      </c>
      <c r="AZ37" s="363">
        <f t="shared" si="23"/>
        <v>0</v>
      </c>
      <c r="BA37" s="363">
        <f t="shared" si="24"/>
        <v>0</v>
      </c>
      <c r="BB37" s="363">
        <f t="shared" si="25"/>
        <v>0</v>
      </c>
      <c r="BC37" s="363">
        <f t="shared" si="26"/>
        <v>0</v>
      </c>
      <c r="BD37" s="363">
        <f t="shared" si="27"/>
        <v>0</v>
      </c>
      <c r="BE37" s="363">
        <f t="shared" si="28"/>
        <v>0</v>
      </c>
      <c r="BF37" s="363">
        <f t="shared" si="29"/>
        <v>0</v>
      </c>
      <c r="BG37" s="363">
        <f t="shared" si="30"/>
        <v>0</v>
      </c>
      <c r="BH37" s="363">
        <f t="shared" si="31"/>
        <v>0</v>
      </c>
      <c r="BI37" s="363">
        <f t="shared" si="32"/>
        <v>0</v>
      </c>
      <c r="BJ37" s="363"/>
      <c r="BK37" s="363"/>
      <c r="BL37" s="363"/>
      <c r="BM37" s="363"/>
      <c r="BN37" s="363"/>
      <c r="BO37" s="363"/>
      <c r="BP37" s="363"/>
      <c r="BQ37" s="363"/>
      <c r="BR37" s="363"/>
      <c r="BS37" s="363"/>
      <c r="BT37" s="363">
        <f t="shared" si="9"/>
        <v>0</v>
      </c>
      <c r="BU37" s="363">
        <f t="shared" si="33"/>
        <v>1</v>
      </c>
      <c r="BY37" s="1">
        <f t="shared" si="10"/>
        <v>1</v>
      </c>
      <c r="CD37" s="1" t="str">
        <f t="shared" ca="1" si="34"/>
        <v/>
      </c>
      <c r="CE37" s="1" t="str">
        <f t="shared" ca="1" si="11"/>
        <v/>
      </c>
      <c r="CF37" s="1" t="str">
        <f t="shared" ca="1" si="11"/>
        <v/>
      </c>
      <c r="CG37" s="1" t="str">
        <f t="shared" ca="1" si="11"/>
        <v/>
      </c>
      <c r="CH37" s="1" t="str">
        <f t="shared" ca="1" si="11"/>
        <v/>
      </c>
      <c r="CI37" s="1" t="str">
        <f t="shared" ca="1" si="11"/>
        <v/>
      </c>
      <c r="CJ37" s="1" t="str">
        <f t="shared" ca="1" si="11"/>
        <v/>
      </c>
      <c r="CK37" s="1" t="str">
        <f t="shared" ca="1" si="11"/>
        <v/>
      </c>
      <c r="CL37" s="1" t="str">
        <f t="shared" ca="1" si="11"/>
        <v/>
      </c>
      <c r="CM37" s="1" t="str">
        <f t="shared" ca="1" si="11"/>
        <v/>
      </c>
    </row>
    <row r="38" spans="1:91" ht="15.75" x14ac:dyDescent="0.2">
      <c r="B38" s="44" t="str">
        <f t="shared" ca="1" si="12"/>
        <v/>
      </c>
      <c r="C38" s="50"/>
      <c r="D38" s="50"/>
      <c r="E38" s="50"/>
      <c r="F38" s="54" t="str">
        <f ca="1">IF('8'!$F$1="8","",'8'!$F$1)</f>
        <v/>
      </c>
      <c r="G38" s="274"/>
      <c r="H38" s="274"/>
      <c r="I38" s="274"/>
      <c r="J38" s="274"/>
      <c r="K38" s="274"/>
      <c r="L38" s="274"/>
      <c r="M38" s="274"/>
      <c r="N38" s="274"/>
      <c r="O38" s="274"/>
      <c r="P38" s="274"/>
      <c r="Q38" s="274"/>
      <c r="R38" s="274"/>
      <c r="S38" s="274"/>
      <c r="T38" s="274"/>
      <c r="U38" s="274"/>
      <c r="V38" s="274"/>
      <c r="W38" s="274"/>
      <c r="X38" s="44"/>
      <c r="Y38" s="340"/>
      <c r="Z38" s="44"/>
      <c r="AA38" s="44"/>
      <c r="AB38" s="340"/>
      <c r="AC38" s="44"/>
      <c r="AD38" s="44"/>
      <c r="AE38" s="44"/>
      <c r="AF38" s="44"/>
      <c r="AG38" s="44"/>
      <c r="AH38" s="44"/>
      <c r="AI38" s="274"/>
      <c r="AJ38" s="44"/>
      <c r="AK38" s="50"/>
      <c r="AL38" s="50"/>
      <c r="AM38" s="50"/>
      <c r="AN38" s="344" t="str">
        <f t="shared" ca="1" si="13"/>
        <v/>
      </c>
      <c r="AO38" s="423"/>
      <c r="AP38" s="1">
        <f t="shared" si="14"/>
        <v>0</v>
      </c>
      <c r="AQ38" s="55" t="str">
        <f t="shared" ca="1" si="15"/>
        <v/>
      </c>
      <c r="AR38" s="55" t="str">
        <f t="shared" ca="1" si="15"/>
        <v/>
      </c>
      <c r="AS38" s="363">
        <f t="shared" si="16"/>
        <v>0</v>
      </c>
      <c r="AT38" s="363">
        <f t="shared" si="17"/>
        <v>0</v>
      </c>
      <c r="AU38" s="363">
        <f t="shared" si="18"/>
        <v>0</v>
      </c>
      <c r="AV38" s="363">
        <f t="shared" si="19"/>
        <v>0</v>
      </c>
      <c r="AW38" s="363">
        <f t="shared" si="20"/>
        <v>0</v>
      </c>
      <c r="AX38" s="363">
        <f t="shared" si="21"/>
        <v>0</v>
      </c>
      <c r="AY38" s="363">
        <f t="shared" si="22"/>
        <v>0</v>
      </c>
      <c r="AZ38" s="363">
        <f t="shared" si="23"/>
        <v>0</v>
      </c>
      <c r="BA38" s="363">
        <f t="shared" si="24"/>
        <v>0</v>
      </c>
      <c r="BB38" s="363">
        <f t="shared" si="25"/>
        <v>0</v>
      </c>
      <c r="BC38" s="363">
        <f t="shared" si="26"/>
        <v>0</v>
      </c>
      <c r="BD38" s="363">
        <f t="shared" si="27"/>
        <v>0</v>
      </c>
      <c r="BE38" s="363">
        <f t="shared" si="28"/>
        <v>0</v>
      </c>
      <c r="BF38" s="363">
        <f t="shared" si="29"/>
        <v>0</v>
      </c>
      <c r="BG38" s="363">
        <f t="shared" si="30"/>
        <v>0</v>
      </c>
      <c r="BH38" s="363">
        <f t="shared" si="31"/>
        <v>0</v>
      </c>
      <c r="BI38" s="363">
        <f t="shared" si="32"/>
        <v>0</v>
      </c>
      <c r="BJ38" s="363"/>
      <c r="BK38" s="363"/>
      <c r="BL38" s="363"/>
      <c r="BM38" s="363"/>
      <c r="BN38" s="363"/>
      <c r="BO38" s="363"/>
      <c r="BP38" s="363"/>
      <c r="BQ38" s="363"/>
      <c r="BR38" s="363"/>
      <c r="BS38" s="363"/>
      <c r="BT38" s="363">
        <f t="shared" si="9"/>
        <v>0</v>
      </c>
      <c r="BU38" s="363">
        <f t="shared" si="33"/>
        <v>1</v>
      </c>
      <c r="BY38" s="1">
        <f t="shared" si="10"/>
        <v>1</v>
      </c>
      <c r="CD38" s="1" t="str">
        <f t="shared" ca="1" si="34"/>
        <v/>
      </c>
      <c r="CE38" s="1" t="str">
        <f t="shared" ca="1" si="11"/>
        <v/>
      </c>
      <c r="CF38" s="1" t="str">
        <f t="shared" ca="1" si="11"/>
        <v/>
      </c>
      <c r="CG38" s="1" t="str">
        <f t="shared" ca="1" si="11"/>
        <v/>
      </c>
      <c r="CH38" s="1" t="str">
        <f t="shared" ca="1" si="11"/>
        <v/>
      </c>
      <c r="CI38" s="1" t="str">
        <f t="shared" ca="1" si="11"/>
        <v/>
      </c>
      <c r="CJ38" s="1" t="str">
        <f t="shared" ca="1" si="11"/>
        <v/>
      </c>
      <c r="CK38" s="1" t="str">
        <f t="shared" ca="1" si="11"/>
        <v/>
      </c>
      <c r="CL38" s="1" t="str">
        <f t="shared" ca="1" si="11"/>
        <v/>
      </c>
      <c r="CM38" s="1" t="str">
        <f t="shared" ca="1" si="11"/>
        <v/>
      </c>
    </row>
    <row r="39" spans="1:91" ht="15.75" x14ac:dyDescent="0.2">
      <c r="B39" s="44" t="str">
        <f t="shared" ca="1" si="12"/>
        <v/>
      </c>
      <c r="C39" s="50"/>
      <c r="D39" s="50"/>
      <c r="E39" s="50"/>
      <c r="F39" s="54" t="str">
        <f ca="1">IF('9'!$F$1="9","",'9'!$F$1)</f>
        <v/>
      </c>
      <c r="G39" s="274"/>
      <c r="H39" s="274"/>
      <c r="I39" s="274"/>
      <c r="J39" s="274"/>
      <c r="K39" s="274"/>
      <c r="L39" s="274"/>
      <c r="M39" s="274"/>
      <c r="N39" s="274"/>
      <c r="O39" s="274"/>
      <c r="P39" s="274"/>
      <c r="Q39" s="274"/>
      <c r="R39" s="274"/>
      <c r="S39" s="274"/>
      <c r="T39" s="274"/>
      <c r="U39" s="274"/>
      <c r="V39" s="274"/>
      <c r="W39" s="274"/>
      <c r="X39" s="44"/>
      <c r="Y39" s="340"/>
      <c r="Z39" s="44"/>
      <c r="AA39" s="44"/>
      <c r="AB39" s="340"/>
      <c r="AC39" s="44"/>
      <c r="AD39" s="44"/>
      <c r="AE39" s="44"/>
      <c r="AF39" s="44"/>
      <c r="AG39" s="44"/>
      <c r="AH39" s="44"/>
      <c r="AI39" s="274"/>
      <c r="AJ39" s="44"/>
      <c r="AK39" s="50"/>
      <c r="AL39" s="50"/>
      <c r="AM39" s="50"/>
      <c r="AN39" s="344" t="str">
        <f t="shared" ca="1" si="13"/>
        <v/>
      </c>
      <c r="AO39" s="423"/>
      <c r="AP39" s="1">
        <f t="shared" si="14"/>
        <v>0</v>
      </c>
      <c r="AQ39" s="55" t="str">
        <f t="shared" ca="1" si="15"/>
        <v/>
      </c>
      <c r="AR39" s="55" t="str">
        <f t="shared" ca="1" si="15"/>
        <v/>
      </c>
      <c r="AS39" s="363">
        <f t="shared" si="16"/>
        <v>0</v>
      </c>
      <c r="AT39" s="363">
        <f t="shared" si="17"/>
        <v>0</v>
      </c>
      <c r="AU39" s="363">
        <f t="shared" si="18"/>
        <v>0</v>
      </c>
      <c r="AV39" s="363">
        <f t="shared" si="19"/>
        <v>0</v>
      </c>
      <c r="AW39" s="363">
        <f t="shared" si="20"/>
        <v>0</v>
      </c>
      <c r="AX39" s="363">
        <f t="shared" si="21"/>
        <v>0</v>
      </c>
      <c r="AY39" s="363">
        <f t="shared" si="22"/>
        <v>0</v>
      </c>
      <c r="AZ39" s="363">
        <f t="shared" si="23"/>
        <v>0</v>
      </c>
      <c r="BA39" s="363">
        <f t="shared" si="24"/>
        <v>0</v>
      </c>
      <c r="BB39" s="363">
        <f t="shared" si="25"/>
        <v>0</v>
      </c>
      <c r="BC39" s="363">
        <f t="shared" si="26"/>
        <v>0</v>
      </c>
      <c r="BD39" s="363">
        <f t="shared" si="27"/>
        <v>0</v>
      </c>
      <c r="BE39" s="363">
        <f t="shared" si="28"/>
        <v>0</v>
      </c>
      <c r="BF39" s="363">
        <f t="shared" si="29"/>
        <v>0</v>
      </c>
      <c r="BG39" s="363">
        <f t="shared" si="30"/>
        <v>0</v>
      </c>
      <c r="BH39" s="363">
        <f t="shared" si="31"/>
        <v>0</v>
      </c>
      <c r="BI39" s="363">
        <f t="shared" si="32"/>
        <v>0</v>
      </c>
      <c r="BJ39" s="363"/>
      <c r="BK39" s="363"/>
      <c r="BL39" s="363"/>
      <c r="BM39" s="363"/>
      <c r="BN39" s="363"/>
      <c r="BO39" s="363"/>
      <c r="BP39" s="363"/>
      <c r="BQ39" s="363"/>
      <c r="BR39" s="363"/>
      <c r="BS39" s="363"/>
      <c r="BT39" s="363">
        <f t="shared" si="9"/>
        <v>0</v>
      </c>
      <c r="BU39" s="363">
        <f t="shared" si="33"/>
        <v>1</v>
      </c>
      <c r="BY39" s="1">
        <f t="shared" si="10"/>
        <v>1</v>
      </c>
      <c r="CD39" s="1" t="str">
        <f t="shared" ca="1" si="34"/>
        <v/>
      </c>
      <c r="CE39" s="1" t="str">
        <f t="shared" ca="1" si="11"/>
        <v/>
      </c>
      <c r="CF39" s="1" t="str">
        <f t="shared" ca="1" si="11"/>
        <v/>
      </c>
      <c r="CG39" s="1" t="str">
        <f t="shared" ca="1" si="11"/>
        <v/>
      </c>
      <c r="CH39" s="1" t="str">
        <f t="shared" ca="1" si="11"/>
        <v/>
      </c>
      <c r="CI39" s="1" t="str">
        <f t="shared" ca="1" si="11"/>
        <v/>
      </c>
      <c r="CJ39" s="1" t="str">
        <f t="shared" ca="1" si="11"/>
        <v/>
      </c>
      <c r="CK39" s="1" t="str">
        <f t="shared" ca="1" si="11"/>
        <v/>
      </c>
      <c r="CL39" s="1" t="str">
        <f t="shared" ca="1" si="11"/>
        <v/>
      </c>
      <c r="CM39" s="1" t="str">
        <f t="shared" ca="1" si="11"/>
        <v/>
      </c>
    </row>
    <row r="40" spans="1:91" ht="15.75" x14ac:dyDescent="0.2">
      <c r="B40" s="44" t="str">
        <f t="shared" ca="1" si="12"/>
        <v/>
      </c>
      <c r="C40" s="50"/>
      <c r="D40" s="50"/>
      <c r="E40" s="50"/>
      <c r="F40" s="54" t="str">
        <f ca="1">IF('10'!$F$1="10","",'10'!$F$1)</f>
        <v/>
      </c>
      <c r="G40" s="274"/>
      <c r="H40" s="274"/>
      <c r="I40" s="274"/>
      <c r="J40" s="274"/>
      <c r="K40" s="274"/>
      <c r="L40" s="274"/>
      <c r="M40" s="274"/>
      <c r="N40" s="274"/>
      <c r="O40" s="274"/>
      <c r="P40" s="274"/>
      <c r="Q40" s="274"/>
      <c r="R40" s="274"/>
      <c r="S40" s="274"/>
      <c r="T40" s="274"/>
      <c r="U40" s="274"/>
      <c r="V40" s="274"/>
      <c r="W40" s="274"/>
      <c r="X40" s="44"/>
      <c r="Y40" s="340"/>
      <c r="Z40" s="44"/>
      <c r="AA40" s="44"/>
      <c r="AB40" s="340"/>
      <c r="AC40" s="44"/>
      <c r="AD40" s="44"/>
      <c r="AE40" s="44"/>
      <c r="AF40" s="44"/>
      <c r="AG40" s="44"/>
      <c r="AH40" s="44"/>
      <c r="AI40" s="274"/>
      <c r="AJ40" s="44"/>
      <c r="AK40" s="50"/>
      <c r="AL40" s="50"/>
      <c r="AM40" s="50"/>
      <c r="AN40" s="344" t="str">
        <f t="shared" ca="1" si="13"/>
        <v/>
      </c>
      <c r="AO40" s="423"/>
      <c r="AP40" s="1">
        <f t="shared" si="14"/>
        <v>0</v>
      </c>
      <c r="AQ40" s="55" t="str">
        <f t="shared" ca="1" si="15"/>
        <v/>
      </c>
      <c r="AR40" s="55" t="str">
        <f t="shared" ca="1" si="15"/>
        <v/>
      </c>
      <c r="AS40" s="363">
        <f t="shared" si="16"/>
        <v>0</v>
      </c>
      <c r="AT40" s="363">
        <f t="shared" si="17"/>
        <v>0</v>
      </c>
      <c r="AU40" s="363">
        <f t="shared" si="18"/>
        <v>0</v>
      </c>
      <c r="AV40" s="363">
        <f t="shared" si="19"/>
        <v>0</v>
      </c>
      <c r="AW40" s="363">
        <f t="shared" si="20"/>
        <v>0</v>
      </c>
      <c r="AX40" s="363">
        <f t="shared" si="21"/>
        <v>0</v>
      </c>
      <c r="AY40" s="363">
        <f t="shared" si="22"/>
        <v>0</v>
      </c>
      <c r="AZ40" s="363">
        <f t="shared" si="23"/>
        <v>0</v>
      </c>
      <c r="BA40" s="363">
        <f t="shared" si="24"/>
        <v>0</v>
      </c>
      <c r="BB40" s="363">
        <f t="shared" si="25"/>
        <v>0</v>
      </c>
      <c r="BC40" s="363">
        <f t="shared" si="26"/>
        <v>0</v>
      </c>
      <c r="BD40" s="363">
        <f t="shared" si="27"/>
        <v>0</v>
      </c>
      <c r="BE40" s="363">
        <f t="shared" si="28"/>
        <v>0</v>
      </c>
      <c r="BF40" s="363">
        <f t="shared" si="29"/>
        <v>0</v>
      </c>
      <c r="BG40" s="363">
        <f t="shared" si="30"/>
        <v>0</v>
      </c>
      <c r="BH40" s="363">
        <f t="shared" si="31"/>
        <v>0</v>
      </c>
      <c r="BI40" s="363">
        <f t="shared" si="32"/>
        <v>0</v>
      </c>
      <c r="BJ40" s="363"/>
      <c r="BK40" s="363"/>
      <c r="BL40" s="363"/>
      <c r="BM40" s="363"/>
      <c r="BN40" s="363"/>
      <c r="BO40" s="363"/>
      <c r="BP40" s="363"/>
      <c r="BQ40" s="363"/>
      <c r="BR40" s="363"/>
      <c r="BS40" s="363"/>
      <c r="BT40" s="363">
        <f t="shared" si="9"/>
        <v>0</v>
      </c>
      <c r="BU40" s="363">
        <f t="shared" si="33"/>
        <v>1</v>
      </c>
      <c r="BY40" s="1">
        <f t="shared" si="10"/>
        <v>1</v>
      </c>
      <c r="CD40" s="1" t="str">
        <f t="shared" ca="1" si="34"/>
        <v/>
      </c>
      <c r="CE40" s="1" t="str">
        <f t="shared" ca="1" si="11"/>
        <v/>
      </c>
      <c r="CF40" s="1" t="str">
        <f t="shared" ca="1" si="11"/>
        <v/>
      </c>
      <c r="CG40" s="1" t="str">
        <f t="shared" ca="1" si="11"/>
        <v/>
      </c>
      <c r="CH40" s="1" t="str">
        <f t="shared" ca="1" si="11"/>
        <v/>
      </c>
      <c r="CI40" s="1" t="str">
        <f t="shared" ca="1" si="11"/>
        <v/>
      </c>
      <c r="CJ40" s="1" t="str">
        <f t="shared" ca="1" si="11"/>
        <v/>
      </c>
      <c r="CK40" s="1" t="str">
        <f t="shared" ca="1" si="11"/>
        <v/>
      </c>
      <c r="CL40" s="1" t="str">
        <f t="shared" ca="1" si="11"/>
        <v/>
      </c>
      <c r="CM40" s="1" t="str">
        <f t="shared" ca="1" si="11"/>
        <v/>
      </c>
    </row>
    <row r="41" spans="1:91" ht="15.75" hidden="1" x14ac:dyDescent="0.2">
      <c r="A41" s="1">
        <f>ROW()-30</f>
        <v>11</v>
      </c>
      <c r="B41" s="44" t="str">
        <f t="shared" si="12"/>
        <v/>
      </c>
      <c r="C41" s="50"/>
      <c r="D41" s="50"/>
      <c r="E41" s="50"/>
      <c r="F41" s="331"/>
      <c r="G41" s="274"/>
      <c r="H41" s="274"/>
      <c r="I41" s="274"/>
      <c r="J41" s="274"/>
      <c r="K41" s="274"/>
      <c r="L41" s="274"/>
      <c r="M41" s="274"/>
      <c r="N41" s="274"/>
      <c r="O41" s="274"/>
      <c r="P41" s="274"/>
      <c r="Q41" s="274"/>
      <c r="R41" s="274"/>
      <c r="S41" s="274"/>
      <c r="T41" s="274"/>
      <c r="U41" s="274"/>
      <c r="V41" s="274"/>
      <c r="W41" s="274"/>
      <c r="X41" s="44"/>
      <c r="Y41" s="340"/>
      <c r="Z41" s="44"/>
      <c r="AA41" s="44"/>
      <c r="AB41" s="340"/>
      <c r="AC41" s="44"/>
      <c r="AD41" s="44"/>
      <c r="AE41" s="44"/>
      <c r="AF41" s="44"/>
      <c r="AG41" s="44"/>
      <c r="AH41" s="44"/>
      <c r="AI41" s="274"/>
      <c r="AJ41" s="44"/>
      <c r="AK41" s="50"/>
      <c r="AL41" s="50"/>
      <c r="AM41" s="50"/>
      <c r="AN41" s="344" t="str">
        <f t="shared" si="13"/>
        <v/>
      </c>
      <c r="AO41" s="48"/>
      <c r="AP41" s="1">
        <f t="shared" si="14"/>
        <v>0</v>
      </c>
      <c r="AQ41" s="55" t="str">
        <f t="shared" si="15"/>
        <v/>
      </c>
      <c r="AR41" s="55" t="str">
        <f t="shared" si="15"/>
        <v/>
      </c>
      <c r="AS41" s="363">
        <f t="shared" si="16"/>
        <v>0</v>
      </c>
      <c r="AT41" s="363">
        <f t="shared" si="17"/>
        <v>0</v>
      </c>
      <c r="AU41" s="363">
        <f t="shared" si="18"/>
        <v>0</v>
      </c>
      <c r="AV41" s="363">
        <f t="shared" si="19"/>
        <v>0</v>
      </c>
      <c r="AW41" s="363">
        <f t="shared" si="20"/>
        <v>0</v>
      </c>
      <c r="AX41" s="363">
        <f t="shared" si="21"/>
        <v>0</v>
      </c>
      <c r="AY41" s="363">
        <f t="shared" si="22"/>
        <v>0</v>
      </c>
      <c r="AZ41" s="363">
        <f t="shared" si="23"/>
        <v>0</v>
      </c>
      <c r="BA41" s="363">
        <f t="shared" si="24"/>
        <v>0</v>
      </c>
      <c r="BB41" s="363">
        <f t="shared" si="25"/>
        <v>0</v>
      </c>
      <c r="BC41" s="363">
        <f t="shared" si="26"/>
        <v>0</v>
      </c>
      <c r="BD41" s="363">
        <f t="shared" si="27"/>
        <v>0</v>
      </c>
      <c r="BE41" s="363">
        <f t="shared" si="28"/>
        <v>0</v>
      </c>
      <c r="BF41" s="363">
        <f t="shared" si="29"/>
        <v>0</v>
      </c>
      <c r="BG41" s="363">
        <f t="shared" si="30"/>
        <v>0</v>
      </c>
      <c r="BH41" s="363">
        <f t="shared" si="31"/>
        <v>0</v>
      </c>
      <c r="BI41" s="363">
        <f t="shared" si="32"/>
        <v>0</v>
      </c>
      <c r="BJ41" s="363"/>
      <c r="BK41" s="363"/>
      <c r="BL41" s="363"/>
      <c r="BM41" s="363"/>
      <c r="BN41" s="363"/>
      <c r="BO41" s="363"/>
      <c r="BP41" s="363"/>
      <c r="BQ41" s="363"/>
      <c r="BR41" s="363"/>
      <c r="BS41" s="363"/>
      <c r="BT41" s="363">
        <f t="shared" si="9"/>
        <v>0</v>
      </c>
      <c r="BU41" s="363">
        <f t="shared" si="33"/>
        <v>1</v>
      </c>
      <c r="BY41" s="1">
        <f t="shared" si="10"/>
        <v>1</v>
      </c>
      <c r="CD41" s="1" t="str">
        <f t="shared" si="34"/>
        <v/>
      </c>
      <c r="CE41" s="1" t="str">
        <f t="shared" si="11"/>
        <v/>
      </c>
      <c r="CF41" s="1" t="str">
        <f t="shared" si="11"/>
        <v/>
      </c>
      <c r="CG41" s="1" t="str">
        <f t="shared" si="11"/>
        <v/>
      </c>
      <c r="CH41" s="1" t="str">
        <f t="shared" si="11"/>
        <v/>
      </c>
      <c r="CI41" s="1" t="str">
        <f t="shared" si="11"/>
        <v/>
      </c>
      <c r="CJ41" s="1" t="str">
        <f t="shared" si="11"/>
        <v/>
      </c>
      <c r="CK41" s="1" t="str">
        <f t="shared" si="11"/>
        <v/>
      </c>
      <c r="CL41" s="1" t="str">
        <f t="shared" si="11"/>
        <v/>
      </c>
      <c r="CM41" s="1" t="str">
        <f t="shared" si="11"/>
        <v/>
      </c>
    </row>
    <row r="42" spans="1:91" ht="15.75" hidden="1" x14ac:dyDescent="0.2">
      <c r="B42" s="44" t="str">
        <f t="shared" si="12"/>
        <v/>
      </c>
      <c r="C42" s="50"/>
      <c r="D42" s="50"/>
      <c r="E42" s="50"/>
      <c r="F42" s="53"/>
      <c r="G42" s="274"/>
      <c r="H42" s="274"/>
      <c r="I42" s="274"/>
      <c r="J42" s="274"/>
      <c r="K42" s="274"/>
      <c r="L42" s="274"/>
      <c r="M42" s="274"/>
      <c r="N42" s="274"/>
      <c r="O42" s="274"/>
      <c r="P42" s="274"/>
      <c r="Q42" s="274"/>
      <c r="R42" s="274"/>
      <c r="S42" s="274"/>
      <c r="T42" s="274"/>
      <c r="U42" s="274"/>
      <c r="V42" s="274"/>
      <c r="W42" s="274"/>
      <c r="X42" s="44"/>
      <c r="Y42" s="340"/>
      <c r="Z42" s="44"/>
      <c r="AA42" s="44"/>
      <c r="AB42" s="340"/>
      <c r="AC42" s="44"/>
      <c r="AD42" s="44"/>
      <c r="AE42" s="44"/>
      <c r="AF42" s="44"/>
      <c r="AG42" s="44"/>
      <c r="AH42" s="44"/>
      <c r="AI42" s="274"/>
      <c r="AJ42" s="44"/>
      <c r="AK42" s="50"/>
      <c r="AL42" s="50"/>
      <c r="AM42" s="50"/>
      <c r="AN42" s="344" t="str">
        <f t="shared" si="13"/>
        <v/>
      </c>
      <c r="AO42" s="48"/>
      <c r="AP42" s="1">
        <f t="shared" si="14"/>
        <v>0</v>
      </c>
      <c r="AQ42" s="55" t="str">
        <f t="shared" si="15"/>
        <v/>
      </c>
      <c r="AR42" s="55" t="str">
        <f t="shared" si="15"/>
        <v/>
      </c>
      <c r="AS42" s="363">
        <f t="shared" si="16"/>
        <v>0</v>
      </c>
      <c r="AT42" s="363">
        <f t="shared" si="17"/>
        <v>0</v>
      </c>
      <c r="AU42" s="363">
        <f t="shared" si="18"/>
        <v>0</v>
      </c>
      <c r="AV42" s="363">
        <f t="shared" si="19"/>
        <v>0</v>
      </c>
      <c r="AW42" s="363">
        <f t="shared" si="20"/>
        <v>0</v>
      </c>
      <c r="AX42" s="363">
        <f t="shared" si="21"/>
        <v>0</v>
      </c>
      <c r="AY42" s="363">
        <f t="shared" si="22"/>
        <v>0</v>
      </c>
      <c r="AZ42" s="363">
        <f t="shared" si="23"/>
        <v>0</v>
      </c>
      <c r="BA42" s="363">
        <f t="shared" si="24"/>
        <v>0</v>
      </c>
      <c r="BB42" s="363">
        <f t="shared" si="25"/>
        <v>0</v>
      </c>
      <c r="BC42" s="363">
        <f t="shared" si="26"/>
        <v>0</v>
      </c>
      <c r="BD42" s="363">
        <f t="shared" si="27"/>
        <v>0</v>
      </c>
      <c r="BE42" s="363">
        <f t="shared" si="28"/>
        <v>0</v>
      </c>
      <c r="BF42" s="363">
        <f t="shared" si="29"/>
        <v>0</v>
      </c>
      <c r="BG42" s="363">
        <f t="shared" si="30"/>
        <v>0</v>
      </c>
      <c r="BH42" s="363">
        <f t="shared" si="31"/>
        <v>0</v>
      </c>
      <c r="BI42" s="363">
        <f t="shared" si="32"/>
        <v>0</v>
      </c>
      <c r="BJ42" s="363"/>
      <c r="BK42" s="363"/>
      <c r="BL42" s="363"/>
      <c r="BM42" s="363"/>
      <c r="BN42" s="363"/>
      <c r="BO42" s="363"/>
      <c r="BP42" s="363"/>
      <c r="BQ42" s="363"/>
      <c r="BR42" s="363"/>
      <c r="BS42" s="363"/>
      <c r="BT42" s="363">
        <f t="shared" si="9"/>
        <v>0</v>
      </c>
      <c r="BU42" s="363">
        <f t="shared" si="33"/>
        <v>1</v>
      </c>
      <c r="BY42" s="1">
        <f t="shared" si="10"/>
        <v>1</v>
      </c>
      <c r="CD42" s="1" t="str">
        <f t="shared" si="34"/>
        <v/>
      </c>
      <c r="CE42" s="1" t="str">
        <f t="shared" si="11"/>
        <v/>
      </c>
      <c r="CF42" s="1" t="str">
        <f t="shared" si="11"/>
        <v/>
      </c>
      <c r="CG42" s="1" t="str">
        <f t="shared" si="11"/>
        <v/>
      </c>
      <c r="CH42" s="1" t="str">
        <f t="shared" si="11"/>
        <v/>
      </c>
      <c r="CI42" s="1" t="str">
        <f t="shared" si="11"/>
        <v/>
      </c>
      <c r="CJ42" s="1" t="str">
        <f t="shared" si="11"/>
        <v/>
      </c>
      <c r="CK42" s="1" t="str">
        <f t="shared" si="11"/>
        <v/>
      </c>
      <c r="CL42" s="1" t="str">
        <f t="shared" si="11"/>
        <v/>
      </c>
      <c r="CM42" s="1" t="str">
        <f t="shared" si="11"/>
        <v/>
      </c>
    </row>
    <row r="43" spans="1:91" ht="15.75" hidden="1" x14ac:dyDescent="0.2">
      <c r="B43" s="44" t="str">
        <f t="shared" si="12"/>
        <v/>
      </c>
      <c r="C43" s="50"/>
      <c r="D43" s="50"/>
      <c r="E43" s="50"/>
      <c r="F43" s="53"/>
      <c r="G43" s="274"/>
      <c r="H43" s="274"/>
      <c r="I43" s="274"/>
      <c r="J43" s="274"/>
      <c r="K43" s="274"/>
      <c r="L43" s="274"/>
      <c r="M43" s="274"/>
      <c r="N43" s="274"/>
      <c r="O43" s="274"/>
      <c r="P43" s="274"/>
      <c r="Q43" s="274"/>
      <c r="R43" s="274"/>
      <c r="S43" s="274"/>
      <c r="T43" s="274"/>
      <c r="U43" s="274"/>
      <c r="V43" s="274"/>
      <c r="W43" s="274"/>
      <c r="X43" s="44"/>
      <c r="Y43" s="340"/>
      <c r="Z43" s="44"/>
      <c r="AA43" s="44"/>
      <c r="AB43" s="340"/>
      <c r="AC43" s="44"/>
      <c r="AD43" s="44"/>
      <c r="AE43" s="44"/>
      <c r="AF43" s="44"/>
      <c r="AG43" s="44"/>
      <c r="AH43" s="44"/>
      <c r="AI43" s="274"/>
      <c r="AJ43" s="44"/>
      <c r="AK43" s="50"/>
      <c r="AL43" s="50"/>
      <c r="AM43" s="50"/>
      <c r="AN43" s="344" t="str">
        <f t="shared" si="13"/>
        <v/>
      </c>
      <c r="AO43" s="48"/>
      <c r="AP43" s="1">
        <f t="shared" si="14"/>
        <v>0</v>
      </c>
      <c r="AQ43" s="55" t="str">
        <f t="shared" si="15"/>
        <v/>
      </c>
      <c r="AR43" s="55" t="str">
        <f t="shared" si="15"/>
        <v/>
      </c>
      <c r="AS43" s="363">
        <f t="shared" si="16"/>
        <v>0</v>
      </c>
      <c r="AT43" s="363">
        <f t="shared" si="17"/>
        <v>0</v>
      </c>
      <c r="AU43" s="363">
        <f t="shared" si="18"/>
        <v>0</v>
      </c>
      <c r="AV43" s="363">
        <f t="shared" si="19"/>
        <v>0</v>
      </c>
      <c r="AW43" s="363">
        <f t="shared" si="20"/>
        <v>0</v>
      </c>
      <c r="AX43" s="363">
        <f t="shared" si="21"/>
        <v>0</v>
      </c>
      <c r="AY43" s="363">
        <f t="shared" si="22"/>
        <v>0</v>
      </c>
      <c r="AZ43" s="363">
        <f t="shared" si="23"/>
        <v>0</v>
      </c>
      <c r="BA43" s="363">
        <f t="shared" si="24"/>
        <v>0</v>
      </c>
      <c r="BB43" s="363">
        <f t="shared" si="25"/>
        <v>0</v>
      </c>
      <c r="BC43" s="363">
        <f t="shared" si="26"/>
        <v>0</v>
      </c>
      <c r="BD43" s="363">
        <f t="shared" si="27"/>
        <v>0</v>
      </c>
      <c r="BE43" s="363">
        <f t="shared" si="28"/>
        <v>0</v>
      </c>
      <c r="BF43" s="363">
        <f t="shared" si="29"/>
        <v>0</v>
      </c>
      <c r="BG43" s="363">
        <f t="shared" si="30"/>
        <v>0</v>
      </c>
      <c r="BH43" s="363">
        <f t="shared" si="31"/>
        <v>0</v>
      </c>
      <c r="BI43" s="363">
        <f t="shared" si="32"/>
        <v>0</v>
      </c>
      <c r="BJ43" s="363"/>
      <c r="BK43" s="363"/>
      <c r="BL43" s="363"/>
      <c r="BM43" s="363"/>
      <c r="BN43" s="363"/>
      <c r="BO43" s="363"/>
      <c r="BP43" s="363"/>
      <c r="BQ43" s="363"/>
      <c r="BR43" s="363"/>
      <c r="BS43" s="363"/>
      <c r="BT43" s="363">
        <f t="shared" si="9"/>
        <v>0</v>
      </c>
      <c r="BU43" s="363">
        <f t="shared" si="33"/>
        <v>1</v>
      </c>
      <c r="BY43" s="1">
        <f t="shared" si="10"/>
        <v>1</v>
      </c>
      <c r="CD43" s="1" t="str">
        <f t="shared" si="34"/>
        <v/>
      </c>
      <c r="CE43" s="1" t="str">
        <f t="shared" si="11"/>
        <v/>
      </c>
      <c r="CF43" s="1" t="str">
        <f t="shared" si="11"/>
        <v/>
      </c>
      <c r="CG43" s="1" t="str">
        <f t="shared" si="11"/>
        <v/>
      </c>
      <c r="CH43" s="1" t="str">
        <f t="shared" si="11"/>
        <v/>
      </c>
      <c r="CI43" s="1" t="str">
        <f t="shared" si="11"/>
        <v/>
      </c>
      <c r="CJ43" s="1" t="str">
        <f t="shared" si="11"/>
        <v/>
      </c>
      <c r="CK43" s="1" t="str">
        <f t="shared" si="11"/>
        <v/>
      </c>
      <c r="CL43" s="1" t="str">
        <f t="shared" si="11"/>
        <v/>
      </c>
      <c r="CM43" s="1" t="str">
        <f t="shared" si="11"/>
        <v/>
      </c>
    </row>
    <row r="44" spans="1:91" ht="15.75" hidden="1" x14ac:dyDescent="0.2">
      <c r="B44" s="44" t="str">
        <f t="shared" si="12"/>
        <v/>
      </c>
      <c r="C44" s="50"/>
      <c r="D44" s="50"/>
      <c r="E44" s="50"/>
      <c r="F44" s="53"/>
      <c r="G44" s="274"/>
      <c r="H44" s="274"/>
      <c r="I44" s="274"/>
      <c r="J44" s="274"/>
      <c r="K44" s="274"/>
      <c r="L44" s="274"/>
      <c r="M44" s="274"/>
      <c r="N44" s="274"/>
      <c r="O44" s="274"/>
      <c r="P44" s="274"/>
      <c r="Q44" s="274"/>
      <c r="R44" s="274"/>
      <c r="S44" s="274"/>
      <c r="T44" s="274"/>
      <c r="U44" s="274"/>
      <c r="V44" s="274"/>
      <c r="W44" s="274"/>
      <c r="X44" s="44"/>
      <c r="Y44" s="340"/>
      <c r="Z44" s="44"/>
      <c r="AA44" s="44"/>
      <c r="AB44" s="340"/>
      <c r="AC44" s="44"/>
      <c r="AD44" s="44"/>
      <c r="AE44" s="44"/>
      <c r="AF44" s="44"/>
      <c r="AG44" s="44"/>
      <c r="AH44" s="44"/>
      <c r="AI44" s="274"/>
      <c r="AJ44" s="44"/>
      <c r="AK44" s="50"/>
      <c r="AL44" s="50"/>
      <c r="AM44" s="50"/>
      <c r="AN44" s="344" t="str">
        <f t="shared" si="13"/>
        <v/>
      </c>
      <c r="AO44" s="48"/>
      <c r="AP44" s="1">
        <f t="shared" si="14"/>
        <v>0</v>
      </c>
      <c r="AQ44" s="55" t="str">
        <f t="shared" si="15"/>
        <v/>
      </c>
      <c r="AR44" s="55" t="str">
        <f t="shared" si="15"/>
        <v/>
      </c>
      <c r="AS44" s="363">
        <f t="shared" si="16"/>
        <v>0</v>
      </c>
      <c r="AT44" s="363">
        <f t="shared" si="17"/>
        <v>0</v>
      </c>
      <c r="AU44" s="363">
        <f t="shared" si="18"/>
        <v>0</v>
      </c>
      <c r="AV44" s="363">
        <f t="shared" si="19"/>
        <v>0</v>
      </c>
      <c r="AW44" s="363">
        <f t="shared" si="20"/>
        <v>0</v>
      </c>
      <c r="AX44" s="363">
        <f t="shared" si="21"/>
        <v>0</v>
      </c>
      <c r="AY44" s="363">
        <f t="shared" si="22"/>
        <v>0</v>
      </c>
      <c r="AZ44" s="363">
        <f t="shared" si="23"/>
        <v>0</v>
      </c>
      <c r="BA44" s="363">
        <f t="shared" si="24"/>
        <v>0</v>
      </c>
      <c r="BB44" s="363">
        <f t="shared" si="25"/>
        <v>0</v>
      </c>
      <c r="BC44" s="363">
        <f t="shared" si="26"/>
        <v>0</v>
      </c>
      <c r="BD44" s="363">
        <f t="shared" si="27"/>
        <v>0</v>
      </c>
      <c r="BE44" s="363">
        <f t="shared" si="28"/>
        <v>0</v>
      </c>
      <c r="BF44" s="363">
        <f t="shared" si="29"/>
        <v>0</v>
      </c>
      <c r="BG44" s="363">
        <f t="shared" si="30"/>
        <v>0</v>
      </c>
      <c r="BH44" s="363">
        <f t="shared" si="31"/>
        <v>0</v>
      </c>
      <c r="BI44" s="363">
        <f t="shared" si="32"/>
        <v>0</v>
      </c>
      <c r="BJ44" s="363"/>
      <c r="BK44" s="363"/>
      <c r="BL44" s="363"/>
      <c r="BM44" s="363"/>
      <c r="BN44" s="363"/>
      <c r="BO44" s="363"/>
      <c r="BP44" s="363"/>
      <c r="BQ44" s="363"/>
      <c r="BR44" s="363"/>
      <c r="BS44" s="363"/>
      <c r="BT44" s="363">
        <f t="shared" si="9"/>
        <v>0</v>
      </c>
      <c r="BU44" s="363">
        <f t="shared" si="33"/>
        <v>1</v>
      </c>
      <c r="BY44" s="1">
        <f t="shared" si="10"/>
        <v>1</v>
      </c>
      <c r="CD44" s="1" t="str">
        <f t="shared" si="34"/>
        <v/>
      </c>
      <c r="CE44" s="1" t="str">
        <f t="shared" si="11"/>
        <v/>
      </c>
      <c r="CF44" s="1" t="str">
        <f t="shared" si="11"/>
        <v/>
      </c>
      <c r="CG44" s="1" t="str">
        <f t="shared" si="11"/>
        <v/>
      </c>
      <c r="CH44" s="1" t="str">
        <f t="shared" si="11"/>
        <v/>
      </c>
      <c r="CI44" s="1" t="str">
        <f t="shared" si="11"/>
        <v/>
      </c>
      <c r="CJ44" s="1" t="str">
        <f t="shared" si="11"/>
        <v/>
      </c>
      <c r="CK44" s="1" t="str">
        <f t="shared" si="11"/>
        <v/>
      </c>
      <c r="CL44" s="1" t="str">
        <f t="shared" si="11"/>
        <v/>
      </c>
      <c r="CM44" s="1" t="str">
        <f t="shared" si="11"/>
        <v/>
      </c>
    </row>
    <row r="45" spans="1:91" ht="15.75" hidden="1" x14ac:dyDescent="0.2">
      <c r="B45" s="44" t="str">
        <f t="shared" si="12"/>
        <v/>
      </c>
      <c r="C45" s="50"/>
      <c r="D45" s="50"/>
      <c r="E45" s="50"/>
      <c r="F45" s="53"/>
      <c r="G45" s="274"/>
      <c r="H45" s="274"/>
      <c r="I45" s="274"/>
      <c r="J45" s="274"/>
      <c r="K45" s="274"/>
      <c r="L45" s="274"/>
      <c r="M45" s="274"/>
      <c r="N45" s="274"/>
      <c r="O45" s="274"/>
      <c r="P45" s="274"/>
      <c r="Q45" s="274"/>
      <c r="R45" s="274"/>
      <c r="S45" s="274"/>
      <c r="T45" s="274"/>
      <c r="U45" s="274"/>
      <c r="V45" s="274"/>
      <c r="W45" s="274"/>
      <c r="X45" s="44"/>
      <c r="Y45" s="340"/>
      <c r="Z45" s="44"/>
      <c r="AA45" s="44"/>
      <c r="AB45" s="340"/>
      <c r="AC45" s="44"/>
      <c r="AD45" s="44"/>
      <c r="AE45" s="44"/>
      <c r="AF45" s="44"/>
      <c r="AG45" s="44"/>
      <c r="AH45" s="44"/>
      <c r="AI45" s="274"/>
      <c r="AJ45" s="44"/>
      <c r="AK45" s="50"/>
      <c r="AL45" s="50"/>
      <c r="AM45" s="50"/>
      <c r="AN45" s="344" t="str">
        <f t="shared" si="13"/>
        <v/>
      </c>
      <c r="AO45" s="48"/>
      <c r="AP45" s="1">
        <f t="shared" si="14"/>
        <v>0</v>
      </c>
      <c r="AQ45" s="55" t="str">
        <f t="shared" si="15"/>
        <v/>
      </c>
      <c r="AR45" s="55" t="str">
        <f t="shared" si="15"/>
        <v/>
      </c>
      <c r="AS45" s="363">
        <f t="shared" si="16"/>
        <v>0</v>
      </c>
      <c r="AT45" s="363">
        <f t="shared" si="17"/>
        <v>0</v>
      </c>
      <c r="AU45" s="363">
        <f t="shared" si="18"/>
        <v>0</v>
      </c>
      <c r="AV45" s="363">
        <f t="shared" si="19"/>
        <v>0</v>
      </c>
      <c r="AW45" s="363">
        <f t="shared" si="20"/>
        <v>0</v>
      </c>
      <c r="AX45" s="363">
        <f t="shared" si="21"/>
        <v>0</v>
      </c>
      <c r="AY45" s="363">
        <f t="shared" si="22"/>
        <v>0</v>
      </c>
      <c r="AZ45" s="363">
        <f t="shared" si="23"/>
        <v>0</v>
      </c>
      <c r="BA45" s="363">
        <f t="shared" si="24"/>
        <v>0</v>
      </c>
      <c r="BB45" s="363">
        <f t="shared" si="25"/>
        <v>0</v>
      </c>
      <c r="BC45" s="363">
        <f t="shared" si="26"/>
        <v>0</v>
      </c>
      <c r="BD45" s="363">
        <f t="shared" si="27"/>
        <v>0</v>
      </c>
      <c r="BE45" s="363">
        <f t="shared" si="28"/>
        <v>0</v>
      </c>
      <c r="BF45" s="363">
        <f t="shared" si="29"/>
        <v>0</v>
      </c>
      <c r="BG45" s="363">
        <f t="shared" si="30"/>
        <v>0</v>
      </c>
      <c r="BH45" s="363">
        <f t="shared" si="31"/>
        <v>0</v>
      </c>
      <c r="BI45" s="363">
        <f t="shared" si="32"/>
        <v>0</v>
      </c>
      <c r="BJ45" s="363"/>
      <c r="BK45" s="363"/>
      <c r="BL45" s="363"/>
      <c r="BM45" s="363"/>
      <c r="BN45" s="363"/>
      <c r="BO45" s="363"/>
      <c r="BP45" s="363"/>
      <c r="BQ45" s="363"/>
      <c r="BR45" s="363"/>
      <c r="BS45" s="363"/>
      <c r="BT45" s="363">
        <f t="shared" si="9"/>
        <v>0</v>
      </c>
      <c r="BU45" s="363">
        <f t="shared" si="33"/>
        <v>1</v>
      </c>
      <c r="BY45" s="1">
        <f t="shared" si="10"/>
        <v>1</v>
      </c>
      <c r="CD45" s="1" t="str">
        <f t="shared" si="34"/>
        <v/>
      </c>
      <c r="CE45" s="1" t="str">
        <f t="shared" si="11"/>
        <v/>
      </c>
      <c r="CF45" s="1" t="str">
        <f t="shared" si="11"/>
        <v/>
      </c>
      <c r="CG45" s="1" t="str">
        <f t="shared" si="11"/>
        <v/>
      </c>
      <c r="CH45" s="1" t="str">
        <f t="shared" si="11"/>
        <v/>
      </c>
      <c r="CI45" s="1" t="str">
        <f t="shared" si="11"/>
        <v/>
      </c>
      <c r="CJ45" s="1" t="str">
        <f t="shared" si="11"/>
        <v/>
      </c>
      <c r="CK45" s="1" t="str">
        <f t="shared" si="11"/>
        <v/>
      </c>
      <c r="CL45" s="1" t="str">
        <f t="shared" si="11"/>
        <v/>
      </c>
      <c r="CM45" s="1" t="str">
        <f t="shared" si="11"/>
        <v/>
      </c>
    </row>
    <row r="46" spans="1:91" ht="15.75" hidden="1" x14ac:dyDescent="0.2">
      <c r="B46" s="44" t="str">
        <f t="shared" si="12"/>
        <v/>
      </c>
      <c r="C46" s="50"/>
      <c r="D46" s="50"/>
      <c r="E46" s="50"/>
      <c r="F46" s="53"/>
      <c r="G46" s="274"/>
      <c r="H46" s="274"/>
      <c r="I46" s="274"/>
      <c r="J46" s="274"/>
      <c r="K46" s="274"/>
      <c r="L46" s="274"/>
      <c r="M46" s="274"/>
      <c r="N46" s="274"/>
      <c r="O46" s="274"/>
      <c r="P46" s="274"/>
      <c r="Q46" s="274"/>
      <c r="R46" s="274"/>
      <c r="S46" s="274"/>
      <c r="T46" s="274"/>
      <c r="U46" s="274"/>
      <c r="V46" s="274"/>
      <c r="W46" s="274"/>
      <c r="X46" s="44"/>
      <c r="Y46" s="340"/>
      <c r="Z46" s="44"/>
      <c r="AA46" s="44"/>
      <c r="AB46" s="340"/>
      <c r="AC46" s="44"/>
      <c r="AD46" s="44"/>
      <c r="AE46" s="44"/>
      <c r="AF46" s="44"/>
      <c r="AG46" s="44"/>
      <c r="AH46" s="44"/>
      <c r="AI46" s="274"/>
      <c r="AJ46" s="44"/>
      <c r="AK46" s="50"/>
      <c r="AL46" s="50"/>
      <c r="AM46" s="50"/>
      <c r="AN46" s="344" t="str">
        <f t="shared" si="13"/>
        <v/>
      </c>
      <c r="AO46" s="48"/>
      <c r="AP46" s="1">
        <f t="shared" si="14"/>
        <v>0</v>
      </c>
      <c r="AQ46" s="55" t="str">
        <f t="shared" si="15"/>
        <v/>
      </c>
      <c r="AR46" s="55" t="str">
        <f t="shared" si="15"/>
        <v/>
      </c>
      <c r="AS46" s="363">
        <f t="shared" si="16"/>
        <v>0</v>
      </c>
      <c r="AT46" s="363">
        <f t="shared" si="17"/>
        <v>0</v>
      </c>
      <c r="AU46" s="363">
        <f t="shared" si="18"/>
        <v>0</v>
      </c>
      <c r="AV46" s="363">
        <f t="shared" si="19"/>
        <v>0</v>
      </c>
      <c r="AW46" s="363">
        <f t="shared" si="20"/>
        <v>0</v>
      </c>
      <c r="AX46" s="363">
        <f t="shared" si="21"/>
        <v>0</v>
      </c>
      <c r="AY46" s="363">
        <f t="shared" si="22"/>
        <v>0</v>
      </c>
      <c r="AZ46" s="363">
        <f t="shared" si="23"/>
        <v>0</v>
      </c>
      <c r="BA46" s="363">
        <f t="shared" si="24"/>
        <v>0</v>
      </c>
      <c r="BB46" s="363">
        <f t="shared" si="25"/>
        <v>0</v>
      </c>
      <c r="BC46" s="363">
        <f t="shared" si="26"/>
        <v>0</v>
      </c>
      <c r="BD46" s="363">
        <f t="shared" si="27"/>
        <v>0</v>
      </c>
      <c r="BE46" s="363">
        <f t="shared" si="28"/>
        <v>0</v>
      </c>
      <c r="BF46" s="363">
        <f t="shared" si="29"/>
        <v>0</v>
      </c>
      <c r="BG46" s="363">
        <f t="shared" si="30"/>
        <v>0</v>
      </c>
      <c r="BH46" s="363">
        <f t="shared" si="31"/>
        <v>0</v>
      </c>
      <c r="BI46" s="363">
        <f t="shared" si="32"/>
        <v>0</v>
      </c>
      <c r="BJ46" s="363"/>
      <c r="BK46" s="363"/>
      <c r="BL46" s="363"/>
      <c r="BM46" s="363"/>
      <c r="BN46" s="363"/>
      <c r="BO46" s="363"/>
      <c r="BP46" s="363"/>
      <c r="BQ46" s="363"/>
      <c r="BR46" s="363"/>
      <c r="BS46" s="363"/>
      <c r="BT46" s="363">
        <f t="shared" si="9"/>
        <v>0</v>
      </c>
      <c r="BU46" s="363">
        <f t="shared" si="33"/>
        <v>1</v>
      </c>
      <c r="BY46" s="1">
        <f t="shared" si="10"/>
        <v>1</v>
      </c>
      <c r="CD46" s="1" t="str">
        <f t="shared" si="34"/>
        <v/>
      </c>
      <c r="CE46" s="1" t="str">
        <f t="shared" si="11"/>
        <v/>
      </c>
      <c r="CF46" s="1" t="str">
        <f t="shared" si="11"/>
        <v/>
      </c>
      <c r="CG46" s="1" t="str">
        <f t="shared" si="11"/>
        <v/>
      </c>
      <c r="CH46" s="1" t="str">
        <f t="shared" si="11"/>
        <v/>
      </c>
      <c r="CI46" s="1" t="str">
        <f t="shared" si="11"/>
        <v/>
      </c>
      <c r="CJ46" s="1" t="str">
        <f t="shared" si="11"/>
        <v/>
      </c>
      <c r="CK46" s="1" t="str">
        <f t="shared" si="11"/>
        <v/>
      </c>
      <c r="CL46" s="1" t="str">
        <f t="shared" si="11"/>
        <v/>
      </c>
      <c r="CM46" s="1" t="str">
        <f t="shared" si="11"/>
        <v/>
      </c>
    </row>
    <row r="47" spans="1:91" ht="15.75" hidden="1" x14ac:dyDescent="0.2">
      <c r="B47" s="44" t="str">
        <f t="shared" si="12"/>
        <v/>
      </c>
      <c r="C47" s="50"/>
      <c r="D47" s="50"/>
      <c r="E47" s="50"/>
      <c r="F47" s="53"/>
      <c r="G47" s="274"/>
      <c r="H47" s="274"/>
      <c r="I47" s="274"/>
      <c r="J47" s="274"/>
      <c r="K47" s="274"/>
      <c r="L47" s="274"/>
      <c r="M47" s="274"/>
      <c r="N47" s="274"/>
      <c r="O47" s="274"/>
      <c r="P47" s="274"/>
      <c r="Q47" s="274"/>
      <c r="R47" s="274"/>
      <c r="S47" s="274"/>
      <c r="T47" s="274"/>
      <c r="U47" s="274"/>
      <c r="V47" s="274"/>
      <c r="W47" s="274"/>
      <c r="X47" s="44"/>
      <c r="Y47" s="340"/>
      <c r="Z47" s="44"/>
      <c r="AA47" s="44"/>
      <c r="AB47" s="340"/>
      <c r="AC47" s="44"/>
      <c r="AD47" s="44"/>
      <c r="AE47" s="44"/>
      <c r="AF47" s="44"/>
      <c r="AG47" s="44"/>
      <c r="AH47" s="44"/>
      <c r="AI47" s="274"/>
      <c r="AJ47" s="44"/>
      <c r="AK47" s="50"/>
      <c r="AL47" s="50"/>
      <c r="AM47" s="50"/>
      <c r="AN47" s="344" t="str">
        <f t="shared" si="13"/>
        <v/>
      </c>
      <c r="AO47" s="48"/>
      <c r="AP47" s="1">
        <f t="shared" si="14"/>
        <v>0</v>
      </c>
      <c r="AQ47" s="55" t="str">
        <f t="shared" si="15"/>
        <v/>
      </c>
      <c r="AR47" s="55" t="str">
        <f t="shared" si="15"/>
        <v/>
      </c>
      <c r="AS47" s="363">
        <f t="shared" si="16"/>
        <v>0</v>
      </c>
      <c r="AT47" s="363">
        <f t="shared" ref="AT47:AT110" si="35">IF(H$30="",1,IF(H$4=99,1,IF(H47="",0,IF(H$30=$AT$1,IF(ISNA(MATCH(H47,$AQ$30:$AR$30,0)),0,1),IF(H$30=$AU$1,IF(IFERROR(H47*1,"bad")="bad",0,1),IF(H$30=$AV$1,IF(IFERROR(IF(H47=TRUNC(H47),1,"bad"),"bad")="bad",0,1),IF(H$30=$AW$1,IF(AND(IF(IFERROR(H47*1,"bad")="bad",0,1)=1,H47&gt;=0),1,0),IF(H$30=$AX$1,IF(AND(IF(IFERROR(IF(H47=TRUNC(H47),1,"bad"),"bad")="bad",0,1)=1,H47&gt;=0),1,0),IF(H$30=$AY$1,IF(AND(IF(IFERROR(H47*1,"bad")="bad",0,1)=1,H47&gt;0),1,0),IF(H$30=$AZ$1,IF(AND(IF(IFERROR(IF(H47=TRUNC(H47),1,"bad"),"bad")="bad",0,1)=1,H47&gt;0),1,0),IF(H$30=$BA$1,1,IF(H$30=$BB$1,IF(IFERROR(HLOOKUP(H47,$AT$4:$BC$4,1,0),"bad")="bad",0,1),0))))))))))))</f>
        <v>0</v>
      </c>
      <c r="AU47" s="363">
        <f t="shared" ref="AU47:AU110" si="36">IF(I$30="",1,IF(I$4=99,1,IF(I47="",0,IF(I$30=$AT$1,IF(ISNA(MATCH(I47,$AQ$30:$AR$30,0)),0,1),IF(I$30=$AU$1,IF(IFERROR(I47*1,"bad")="bad",0,1),IF(I$30=$AV$1,IF(IFERROR(IF(I47=TRUNC(I47),1,"bad"),"bad")="bad",0,1),IF(I$30=$AW$1,IF(AND(IF(IFERROR(I47*1,"bad")="bad",0,1)=1,I47&gt;=0),1,0),IF(I$30=$AX$1,IF(AND(IF(IFERROR(IF(I47=TRUNC(I47),1,"bad"),"bad")="bad",0,1)=1,I47&gt;=0),1,0),IF(I$30=$AY$1,IF(AND(IF(IFERROR(I47*1,"bad")="bad",0,1)=1,I47&gt;0),1,0),IF(I$30=$AZ$1,IF(AND(IF(IFERROR(IF(I47=TRUNC(I47),1,"bad"),"bad")="bad",0,1)=1,I47&gt;0),1,0),IF(I$30=$BA$1,1,IF(I$30=$BB$1,IF(IFERROR(HLOOKUP(I47,$AT$4:$BC$4,1,0),"bad")="bad",0,1),0))))))))))))</f>
        <v>0</v>
      </c>
      <c r="AV47" s="363">
        <f t="shared" ref="AV47:AV110" si="37">IF(J$30="",1,IF(J$4=99,1,IF(J47="",0,IF(J$30=$AT$1,IF(ISNA(MATCH(J47,$AQ$30:$AR$30,0)),0,1),IF(J$30=$AU$1,IF(IFERROR(J47*1,"bad")="bad",0,1),IF(J$30=$AV$1,IF(IFERROR(IF(J47=TRUNC(J47),1,"bad"),"bad")="bad",0,1),IF(J$30=$AW$1,IF(AND(IF(IFERROR(J47*1,"bad")="bad",0,1)=1,J47&gt;=0),1,0),IF(J$30=$AX$1,IF(AND(IF(IFERROR(IF(J47=TRUNC(J47),1,"bad"),"bad")="bad",0,1)=1,J47&gt;=0),1,0),IF(J$30=$AY$1,IF(AND(IF(IFERROR(J47*1,"bad")="bad",0,1)=1,J47&gt;0),1,0),IF(J$30=$AZ$1,IF(AND(IF(IFERROR(IF(J47=TRUNC(J47),1,"bad"),"bad")="bad",0,1)=1,J47&gt;0),1,0),IF(J$30=$BA$1,1,IF(J$30=$BB$1,IF(IFERROR(HLOOKUP(J47,$AT$4:$BC$4,1,0),"bad")="bad",0,1),0))))))))))))</f>
        <v>0</v>
      </c>
      <c r="AW47" s="363">
        <f t="shared" ref="AW47:AW110" si="38">IF(K$30="",1,IF(K$4=99,1,IF(K47="",0,IF(K$30=$AT$1,IF(ISNA(MATCH(K47,$AQ$30:$AR$30,0)),0,1),IF(K$30=$AU$1,IF(IFERROR(K47*1,"bad")="bad",0,1),IF(K$30=$AV$1,IF(IFERROR(IF(K47=TRUNC(K47),1,"bad"),"bad")="bad",0,1),IF(K$30=$AW$1,IF(AND(IF(IFERROR(K47*1,"bad")="bad",0,1)=1,K47&gt;=0),1,0),IF(K$30=$AX$1,IF(AND(IF(IFERROR(IF(K47=TRUNC(K47),1,"bad"),"bad")="bad",0,1)=1,K47&gt;=0),1,0),IF(K$30=$AY$1,IF(AND(IF(IFERROR(K47*1,"bad")="bad",0,1)=1,K47&gt;0),1,0),IF(K$30=$AZ$1,IF(AND(IF(IFERROR(IF(K47=TRUNC(K47),1,"bad"),"bad")="bad",0,1)=1,K47&gt;0),1,0),IF(K$30=$BA$1,1,IF(K$30=$BB$1,IF(IFERROR(HLOOKUP(K47,$AT$4:$BC$4,1,0),"bad")="bad",0,1),0))))))))))))</f>
        <v>0</v>
      </c>
      <c r="AX47" s="363">
        <f t="shared" ref="AX47:AX110" si="39">IF(L$30="",1,IF(L$4=99,1,IF(L47="",0,IF(L$30=$AT$1,IF(ISNA(MATCH(L47,$AQ$30:$AR$30,0)),0,1),IF(L$30=$AU$1,IF(IFERROR(L47*1,"bad")="bad",0,1),IF(L$30=$AV$1,IF(IFERROR(IF(L47=TRUNC(L47),1,"bad"),"bad")="bad",0,1),IF(L$30=$AW$1,IF(AND(IF(IFERROR(L47*1,"bad")="bad",0,1)=1,L47&gt;=0),1,0),IF(L$30=$AX$1,IF(AND(IF(IFERROR(IF(L47=TRUNC(L47),1,"bad"),"bad")="bad",0,1)=1,L47&gt;=0),1,0),IF(L$30=$AY$1,IF(AND(IF(IFERROR(L47*1,"bad")="bad",0,1)=1,L47&gt;0),1,0),IF(L$30=$AZ$1,IF(AND(IF(IFERROR(IF(L47=TRUNC(L47),1,"bad"),"bad")="bad",0,1)=1,L47&gt;0),1,0),IF(L$30=$BA$1,1,IF(L$30=$BB$1,IF(IFERROR(HLOOKUP(L47,$AT$4:$BC$4,1,0),"bad")="bad",0,1),0))))))))))))</f>
        <v>0</v>
      </c>
      <c r="AY47" s="363">
        <f t="shared" ref="AY47:AY110" si="40">IF(M$30="",1,IF(M$4=99,1,IF(M47="",0,IF(M$30=$AT$1,IF(ISNA(MATCH(M47,$AQ$30:$AR$30,0)),0,1),IF(M$30=$AU$1,IF(IFERROR(M47*1,"bad")="bad",0,1),IF(M$30=$AV$1,IF(IFERROR(IF(M47=TRUNC(M47),1,"bad"),"bad")="bad",0,1),IF(M$30=$AW$1,IF(AND(IF(IFERROR(M47*1,"bad")="bad",0,1)=1,M47&gt;=0),1,0),IF(M$30=$AX$1,IF(AND(IF(IFERROR(IF(M47=TRUNC(M47),1,"bad"),"bad")="bad",0,1)=1,M47&gt;=0),1,0),IF(M$30=$AY$1,IF(AND(IF(IFERROR(M47*1,"bad")="bad",0,1)=1,M47&gt;0),1,0),IF(M$30=$AZ$1,IF(AND(IF(IFERROR(IF(M47=TRUNC(M47),1,"bad"),"bad")="bad",0,1)=1,M47&gt;0),1,0),IF(M$30=$BA$1,1,IF(M$30=$BB$1,IF(IFERROR(HLOOKUP(M47,$AT$4:$BC$4,1,0),"bad")="bad",0,1),0))))))))))))</f>
        <v>0</v>
      </c>
      <c r="AZ47" s="363">
        <f t="shared" ref="AZ47:AZ110" si="41">IF(N$30="",1,IF(N$4=99,1,IF(N47="",0,IF(N$30=$AT$1,IF(ISNA(MATCH(N47,$AQ$30:$AR$30,0)),0,1),IF(N$30=$AU$1,IF(IFERROR(N47*1,"bad")="bad",0,1),IF(N$30=$AV$1,IF(IFERROR(IF(N47=TRUNC(N47),1,"bad"),"bad")="bad",0,1),IF(N$30=$AW$1,IF(AND(IF(IFERROR(N47*1,"bad")="bad",0,1)=1,N47&gt;=0),1,0),IF(N$30=$AX$1,IF(AND(IF(IFERROR(IF(N47=TRUNC(N47),1,"bad"),"bad")="bad",0,1)=1,N47&gt;=0),1,0),IF(N$30=$AY$1,IF(AND(IF(IFERROR(N47*1,"bad")="bad",0,1)=1,N47&gt;0),1,0),IF(N$30=$AZ$1,IF(AND(IF(IFERROR(IF(N47=TRUNC(N47),1,"bad"),"bad")="bad",0,1)=1,N47&gt;0),1,0),IF(N$30=$BA$1,1,IF(N$30=$BB$1,IF(IFERROR(HLOOKUP(N47,$AT$4:$BC$4,1,0),"bad")="bad",0,1),0))))))))))))</f>
        <v>0</v>
      </c>
      <c r="BA47" s="363">
        <f t="shared" ref="BA47:BA110" si="42">IF(O$30="",1,IF(O$4=99,1,IF(O47="",0,IF(O$30=$AT$1,IF(ISNA(MATCH(O47,$AQ$30:$AR$30,0)),0,1),IF(O$30=$AU$1,IF(IFERROR(O47*1,"bad")="bad",0,1),IF(O$30=$AV$1,IF(IFERROR(IF(O47=TRUNC(O47),1,"bad"),"bad")="bad",0,1),IF(O$30=$AW$1,IF(AND(IF(IFERROR(O47*1,"bad")="bad",0,1)=1,O47&gt;=0),1,0),IF(O$30=$AX$1,IF(AND(IF(IFERROR(IF(O47=TRUNC(O47),1,"bad"),"bad")="bad",0,1)=1,O47&gt;=0),1,0),IF(O$30=$AY$1,IF(AND(IF(IFERROR(O47*1,"bad")="bad",0,1)=1,O47&gt;0),1,0),IF(O$30=$AZ$1,IF(AND(IF(IFERROR(IF(O47=TRUNC(O47),1,"bad"),"bad")="bad",0,1)=1,O47&gt;0),1,0),IF(O$30=$BA$1,1,IF(O$30=$BB$1,IF(IFERROR(HLOOKUP(O47,$AT$4:$BC$4,1,0),"bad")="bad",0,1),0))))))))))))</f>
        <v>0</v>
      </c>
      <c r="BB47" s="363">
        <f t="shared" ref="BB47:BB110" si="43">IF(P$30="",1,IF(P$4=99,1,IF(P47="",0,IF(P$30=$AT$1,IF(ISNA(MATCH(P47,$AQ$30:$AR$30,0)),0,1),IF(P$30=$AU$1,IF(IFERROR(P47*1,"bad")="bad",0,1),IF(P$30=$AV$1,IF(IFERROR(IF(P47=TRUNC(P47),1,"bad"),"bad")="bad",0,1),IF(P$30=$AW$1,IF(AND(IF(IFERROR(P47*1,"bad")="bad",0,1)=1,P47&gt;=0),1,0),IF(P$30=$AX$1,IF(AND(IF(IFERROR(IF(P47=TRUNC(P47),1,"bad"),"bad")="bad",0,1)=1,P47&gt;=0),1,0),IF(P$30=$AY$1,IF(AND(IF(IFERROR(P47*1,"bad")="bad",0,1)=1,P47&gt;0),1,0),IF(P$30=$AZ$1,IF(AND(IF(IFERROR(IF(P47=TRUNC(P47),1,"bad"),"bad")="bad",0,1)=1,P47&gt;0),1,0),IF(P$30=$BA$1,1,IF(P$30=$BB$1,IF(IFERROR(HLOOKUP(P47,$AT$4:$BC$4,1,0),"bad")="bad",0,1),0))))))))))))</f>
        <v>0</v>
      </c>
      <c r="BC47" s="363">
        <f t="shared" ref="BC47:BC110" si="44">IF(Q$30="",1,IF(Q$4=99,1,IF(Q47="",0,IF(Q$30=$AT$1,IF(ISNA(MATCH(Q47,$AQ$30:$AR$30,0)),0,1),IF(Q$30=$AU$1,IF(IFERROR(Q47*1,"bad")="bad",0,1),IF(Q$30=$AV$1,IF(IFERROR(IF(Q47=TRUNC(Q47),1,"bad"),"bad")="bad",0,1),IF(Q$30=$AW$1,IF(AND(IF(IFERROR(Q47*1,"bad")="bad",0,1)=1,Q47&gt;=0),1,0),IF(Q$30=$AX$1,IF(AND(IF(IFERROR(IF(Q47=TRUNC(Q47),1,"bad"),"bad")="bad",0,1)=1,Q47&gt;=0),1,0),IF(Q$30=$AY$1,IF(AND(IF(IFERROR(Q47*1,"bad")="bad",0,1)=1,Q47&gt;0),1,0),IF(Q$30=$AZ$1,IF(AND(IF(IFERROR(IF(Q47=TRUNC(Q47),1,"bad"),"bad")="bad",0,1)=1,Q47&gt;0),1,0),IF(Q$30=$BA$1,1,IF(Q$30=$BB$1,IF(IFERROR(HLOOKUP(Q47,$AT$4:$BC$4,1,0),"bad")="bad",0,1),0))))))))))))</f>
        <v>0</v>
      </c>
      <c r="BD47" s="363">
        <f t="shared" ref="BD47:BD110" si="45">IF(R$30="",1,IF(R$4=99,1,IF(R47="",0,IF(R$30=$AT$1,IF(ISNA(MATCH(R47,$AQ$30:$AR$30,0)),0,1),IF(R$30=$AU$1,IF(IFERROR(R47*1,"bad")="bad",0,1),IF(R$30=$AV$1,IF(IFERROR(IF(R47=TRUNC(R47),1,"bad"),"bad")="bad",0,1),IF(R$30=$AW$1,IF(AND(IF(IFERROR(R47*1,"bad")="bad",0,1)=1,R47&gt;=0),1,0),IF(R$30=$AX$1,IF(AND(IF(IFERROR(IF(R47=TRUNC(R47),1,"bad"),"bad")="bad",0,1)=1,R47&gt;=0),1,0),IF(R$30=$AY$1,IF(AND(IF(IFERROR(R47*1,"bad")="bad",0,1)=1,R47&gt;0),1,0),IF(R$30=$AZ$1,IF(AND(IF(IFERROR(IF(R47=TRUNC(R47),1,"bad"),"bad")="bad",0,1)=1,R47&gt;0),1,0),IF(R$30=$BA$1,1,IF(R$30=$BB$1,IF(IFERROR(HLOOKUP(R47,$AT$4:$BC$4,1,0),"bad")="bad",0,1),0))))))))))))</f>
        <v>0</v>
      </c>
      <c r="BE47" s="363">
        <f t="shared" ref="BE47:BE110" si="46">IF(S$30="",1,IF(S$4=99,1,IF(S47="",0,IF(S$30=$AT$1,IF(ISNA(MATCH(S47,$AQ$30:$AR$30,0)),0,1),IF(S$30=$AU$1,IF(IFERROR(S47*1,"bad")="bad",0,1),IF(S$30=$AV$1,IF(IFERROR(IF(S47=TRUNC(S47),1,"bad"),"bad")="bad",0,1),IF(S$30=$AW$1,IF(AND(IF(IFERROR(S47*1,"bad")="bad",0,1)=1,S47&gt;=0),1,0),IF(S$30=$AX$1,IF(AND(IF(IFERROR(IF(S47=TRUNC(S47),1,"bad"),"bad")="bad",0,1)=1,S47&gt;=0),1,0),IF(S$30=$AY$1,IF(AND(IF(IFERROR(S47*1,"bad")="bad",0,1)=1,S47&gt;0),1,0),IF(S$30=$AZ$1,IF(AND(IF(IFERROR(IF(S47=TRUNC(S47),1,"bad"),"bad")="bad",0,1)=1,S47&gt;0),1,0),IF(S$30=$BA$1,1,IF(S$30=$BB$1,IF(IFERROR(HLOOKUP(S47,$AT$4:$BC$4,1,0),"bad")="bad",0,1),0))))))))))))</f>
        <v>0</v>
      </c>
      <c r="BF47" s="363">
        <f t="shared" ref="BF47:BF110" si="47">IF(T$30="",1,IF(T$4=99,1,IF(T47="",0,IF(T$30=$AT$1,IF(ISNA(MATCH(T47,$AQ$30:$AR$30,0)),0,1),IF(T$30=$AU$1,IF(IFERROR(T47*1,"bad")="bad",0,1),IF(T$30=$AV$1,IF(IFERROR(IF(T47=TRUNC(T47),1,"bad"),"bad")="bad",0,1),IF(T$30=$AW$1,IF(AND(IF(IFERROR(T47*1,"bad")="bad",0,1)=1,T47&gt;=0),1,0),IF(T$30=$AX$1,IF(AND(IF(IFERROR(IF(T47=TRUNC(T47),1,"bad"),"bad")="bad",0,1)=1,T47&gt;=0),1,0),IF(T$30=$AY$1,IF(AND(IF(IFERROR(T47*1,"bad")="bad",0,1)=1,T47&gt;0),1,0),IF(T$30=$AZ$1,IF(AND(IF(IFERROR(IF(T47=TRUNC(T47),1,"bad"),"bad")="bad",0,1)=1,T47&gt;0),1,0),IF(T$30=$BA$1,1,IF(T$30=$BB$1,IF(IFERROR(HLOOKUP(T47,$AT$4:$BC$4,1,0),"bad")="bad",0,1),0))))))))))))</f>
        <v>0</v>
      </c>
      <c r="BG47" s="363">
        <f t="shared" ref="BG47:BG110" si="48">IF(U$30="",1,IF(U$4=99,1,IF(U47="",0,IF(U$30=$AT$1,IF(ISNA(MATCH(U47,$AQ$30:$AR$30,0)),0,1),IF(U$30=$AU$1,IF(IFERROR(U47*1,"bad")="bad",0,1),IF(U$30=$AV$1,IF(IFERROR(IF(U47=TRUNC(U47),1,"bad"),"bad")="bad",0,1),IF(U$30=$AW$1,IF(AND(IF(IFERROR(U47*1,"bad")="bad",0,1)=1,U47&gt;=0),1,0),IF(U$30=$AX$1,IF(AND(IF(IFERROR(IF(U47=TRUNC(U47),1,"bad"),"bad")="bad",0,1)=1,U47&gt;=0),1,0),IF(U$30=$AY$1,IF(AND(IF(IFERROR(U47*1,"bad")="bad",0,1)=1,U47&gt;0),1,0),IF(U$30=$AZ$1,IF(AND(IF(IFERROR(IF(U47=TRUNC(U47),1,"bad"),"bad")="bad",0,1)=1,U47&gt;0),1,0),IF(U$30=$BA$1,1,IF(U$30=$BB$1,IF(IFERROR(HLOOKUP(U47,$AT$4:$BC$4,1,0),"bad")="bad",0,1),0))))))))))))</f>
        <v>0</v>
      </c>
      <c r="BH47" s="363">
        <f t="shared" ref="BH47:BH110" si="49">IF(V$30="",1,IF(V$4=99,1,IF(V47="",0,IF(V$30=$AT$1,IF(ISNA(MATCH(V47,$AQ$30:$AR$30,0)),0,1),IF(V$30=$AU$1,IF(IFERROR(V47*1,"bad")="bad",0,1),IF(V$30=$AV$1,IF(IFERROR(IF(V47=TRUNC(V47),1,"bad"),"bad")="bad",0,1),IF(V$30=$AW$1,IF(AND(IF(IFERROR(V47*1,"bad")="bad",0,1)=1,V47&gt;=0),1,0),IF(V$30=$AX$1,IF(AND(IF(IFERROR(IF(V47=TRUNC(V47),1,"bad"),"bad")="bad",0,1)=1,V47&gt;=0),1,0),IF(V$30=$AY$1,IF(AND(IF(IFERROR(V47*1,"bad")="bad",0,1)=1,V47&gt;0),1,0),IF(V$30=$AZ$1,IF(AND(IF(IFERROR(IF(V47=TRUNC(V47),1,"bad"),"bad")="bad",0,1)=1,V47&gt;0),1,0),IF(V$30=$BA$1,1,IF(V$30=$BB$1,IF(IFERROR(HLOOKUP(V47,$AT$4:$BC$4,1,0),"bad")="bad",0,1),0))))))))))))</f>
        <v>0</v>
      </c>
      <c r="BI47" s="363">
        <f t="shared" ref="BI47:BI110" si="50">IF(W$30="",1,IF(W$4=99,1,IF(W47="",0,IF(W$30=$AT$1,IF(ISNA(MATCH(W47,$AQ$30:$AR$30,0)),0,1),IF(W$30=$AU$1,IF(IFERROR(W47*1,"bad")="bad",0,1),IF(W$30=$AV$1,IF(IFERROR(IF(W47=TRUNC(W47),1,"bad"),"bad")="bad",0,1),IF(W$30=$AW$1,IF(AND(IF(IFERROR(W47*1,"bad")="bad",0,1)=1,W47&gt;=0),1,0),IF(W$30=$AX$1,IF(AND(IF(IFERROR(IF(W47=TRUNC(W47),1,"bad"),"bad")="bad",0,1)=1,W47&gt;=0),1,0),IF(W$30=$AY$1,IF(AND(IF(IFERROR(W47*1,"bad")="bad",0,1)=1,W47&gt;0),1,0),IF(W$30=$AZ$1,IF(AND(IF(IFERROR(IF(W47=TRUNC(W47),1,"bad"),"bad")="bad",0,1)=1,W47&gt;0),1,0),IF(W$30=$BA$1,1,IF(W$30=$BB$1,IF(IFERROR(HLOOKUP(W47,$AT$4:$BC$4,1,0),"bad")="bad",0,1),0))))))))))))</f>
        <v>0</v>
      </c>
      <c r="BJ47" s="363"/>
      <c r="BK47" s="363"/>
      <c r="BL47" s="363"/>
      <c r="BM47" s="363"/>
      <c r="BN47" s="363"/>
      <c r="BO47" s="363"/>
      <c r="BP47" s="363"/>
      <c r="BQ47" s="363"/>
      <c r="BR47" s="363"/>
      <c r="BS47" s="363"/>
      <c r="BT47" s="363">
        <f t="shared" ref="BT47:BT110" si="51">IF(AI$30="",1,IF(AI$4=99,1,IF(AI47="",0,IF(AI$30=$AT$1,IF(ISNA(MATCH(AI47,$AQ$30:$AR$30,0)),0,1),IF(AI$30=$AU$1,IF(IFERROR(AI47*1,"bad")="bad",0,1),IF(AI$30=$AV$1,IF(IFERROR(IF(AI47=TRUNC(AI47),1,"bad"),"bad")="bad",0,1),IF(AI$30=$AW$1,IF(AND(IF(IFERROR(AI47*1,"bad")="bad",0,1)=1,AI47&gt;=0),1,0),IF(AI$30=$AX$1,IF(AND(IF(IFERROR(IF(AI47=TRUNC(AI47),1,"bad"),"bad")="bad",0,1)=1,AI47&gt;=0),1,0),IF(AI$30=$AY$1,IF(AND(IF(IFERROR(AI47*1,"bad")="bad",0,1)=1,AI47&gt;0),1,0),IF(AI$30=$AZ$1,IF(AND(IF(IFERROR(IF(AI47=TRUNC(AI47),1,"bad"),"bad")="bad",0,1)=1,AI47&gt;0),1,0),IF(AI$30=$BA$1,1,IF(AI$30=$BB$1,IF(IFERROR(HLOOKUP(AI47,$AT$4:$BC$4,1,0),"bad")="bad",0,1),0))))))))))))</f>
        <v>0</v>
      </c>
      <c r="BU47" s="363">
        <f t="shared" si="33"/>
        <v>1</v>
      </c>
      <c r="BY47" s="1">
        <f t="shared" ref="BY47:BY109" si="52">IF(AN$30="",1,IF(AN47="",0,IF(AN$30=$AT$1,IF(ISNA(MATCH(AN47,$AQ$30:$AR$30,0)),0,1),IF(AN$30=$AU$1,IF(IFERROR(AN47*1,"bad")="bad",0,1),IF(AN$30=$AV$1,IF(IFERROR(IF(AN47=TRUNC(AN47),1,"bad"),"bad")="bad",0,1),IF(AN$30=$AW$1,IF(AND(IF(IFERROR(AN47*1,"bad")="bad",0,1)=1,AN47&gt;=0),1,0),IF(AN$30=$AX$1,IF(AND(IF(IFERROR(IF(AN47=TRUNC(AN47),1,"bad"),"bad")="bad",0,1)=1,AN47&gt;=0),1,0),IF(AN$30=$AY$1,IF(AND(IF(IFERROR(AN47*1,"bad")="bad",0,1)=1,AN47&gt;0),1,0),IF(AN$30=$AZ$1,IF(AND(IF(IFERROR(IF(AN47=TRUNC(AN47),1,"bad"),"bad")="bad",0,1)=1,AN47&gt;0),1,0),IF(AN$30=$BA$1,1,IF(AN$30=$BB$1,IF(IFERROR(HLOOKUP(AN47,$AT$4:$BC$4,1,0),"bad")="bad",0,1),0)))))))))))</f>
        <v>1</v>
      </c>
      <c r="CD47" s="1" t="str">
        <f t="shared" si="34"/>
        <v/>
      </c>
      <c r="CE47" s="1" t="str">
        <f t="shared" si="34"/>
        <v/>
      </c>
      <c r="CF47" s="1" t="str">
        <f t="shared" si="34"/>
        <v/>
      </c>
      <c r="CG47" s="1" t="str">
        <f t="shared" si="34"/>
        <v/>
      </c>
      <c r="CH47" s="1" t="str">
        <f t="shared" si="34"/>
        <v/>
      </c>
      <c r="CI47" s="1" t="str">
        <f t="shared" si="34"/>
        <v/>
      </c>
      <c r="CJ47" s="1" t="str">
        <f t="shared" si="34"/>
        <v/>
      </c>
      <c r="CK47" s="1" t="str">
        <f t="shared" si="34"/>
        <v/>
      </c>
      <c r="CL47" s="1" t="str">
        <f t="shared" si="34"/>
        <v/>
      </c>
      <c r="CM47" s="1" t="str">
        <f t="shared" si="34"/>
        <v/>
      </c>
    </row>
    <row r="48" spans="1:91" ht="15.75" hidden="1" x14ac:dyDescent="0.2">
      <c r="B48" s="44" t="str">
        <f t="shared" si="12"/>
        <v/>
      </c>
      <c r="C48" s="50"/>
      <c r="D48" s="50"/>
      <c r="E48" s="50"/>
      <c r="F48" s="53"/>
      <c r="G48" s="274"/>
      <c r="H48" s="274"/>
      <c r="I48" s="274"/>
      <c r="J48" s="274"/>
      <c r="K48" s="274"/>
      <c r="L48" s="274"/>
      <c r="M48" s="274"/>
      <c r="N48" s="274"/>
      <c r="O48" s="274"/>
      <c r="P48" s="274"/>
      <c r="Q48" s="274"/>
      <c r="R48" s="274"/>
      <c r="S48" s="274"/>
      <c r="T48" s="274"/>
      <c r="U48" s="274"/>
      <c r="V48" s="274"/>
      <c r="W48" s="274"/>
      <c r="X48" s="44"/>
      <c r="Y48" s="340"/>
      <c r="Z48" s="44"/>
      <c r="AA48" s="44"/>
      <c r="AB48" s="340"/>
      <c r="AC48" s="44"/>
      <c r="AD48" s="44"/>
      <c r="AE48" s="44"/>
      <c r="AF48" s="44"/>
      <c r="AG48" s="44"/>
      <c r="AH48" s="44"/>
      <c r="AI48" s="274"/>
      <c r="AJ48" s="44"/>
      <c r="AK48" s="50"/>
      <c r="AL48" s="50"/>
      <c r="AM48" s="50"/>
      <c r="AN48" s="344" t="str">
        <f t="shared" si="13"/>
        <v/>
      </c>
      <c r="AO48" s="48"/>
      <c r="AP48" s="1">
        <f t="shared" si="14"/>
        <v>0</v>
      </c>
      <c r="AQ48" s="55" t="str">
        <f t="shared" si="15"/>
        <v/>
      </c>
      <c r="AR48" s="55" t="str">
        <f t="shared" si="15"/>
        <v/>
      </c>
      <c r="AS48" s="363">
        <f t="shared" si="16"/>
        <v>0</v>
      </c>
      <c r="AT48" s="363">
        <f t="shared" si="35"/>
        <v>0</v>
      </c>
      <c r="AU48" s="363">
        <f t="shared" si="36"/>
        <v>0</v>
      </c>
      <c r="AV48" s="363">
        <f t="shared" si="37"/>
        <v>0</v>
      </c>
      <c r="AW48" s="363">
        <f t="shared" si="38"/>
        <v>0</v>
      </c>
      <c r="AX48" s="363">
        <f t="shared" si="39"/>
        <v>0</v>
      </c>
      <c r="AY48" s="363">
        <f t="shared" si="40"/>
        <v>0</v>
      </c>
      <c r="AZ48" s="363">
        <f t="shared" si="41"/>
        <v>0</v>
      </c>
      <c r="BA48" s="363">
        <f t="shared" si="42"/>
        <v>0</v>
      </c>
      <c r="BB48" s="363">
        <f t="shared" si="43"/>
        <v>0</v>
      </c>
      <c r="BC48" s="363">
        <f t="shared" si="44"/>
        <v>0</v>
      </c>
      <c r="BD48" s="363">
        <f t="shared" si="45"/>
        <v>0</v>
      </c>
      <c r="BE48" s="363">
        <f t="shared" si="46"/>
        <v>0</v>
      </c>
      <c r="BF48" s="363">
        <f t="shared" si="47"/>
        <v>0</v>
      </c>
      <c r="BG48" s="363">
        <f t="shared" si="48"/>
        <v>0</v>
      </c>
      <c r="BH48" s="363">
        <f t="shared" si="49"/>
        <v>0</v>
      </c>
      <c r="BI48" s="363">
        <f t="shared" si="50"/>
        <v>0</v>
      </c>
      <c r="BJ48" s="363"/>
      <c r="BK48" s="363"/>
      <c r="BL48" s="363"/>
      <c r="BM48" s="363"/>
      <c r="BN48" s="363"/>
      <c r="BO48" s="363"/>
      <c r="BP48" s="363"/>
      <c r="BQ48" s="363"/>
      <c r="BR48" s="363"/>
      <c r="BS48" s="363"/>
      <c r="BT48" s="363">
        <f t="shared" si="51"/>
        <v>0</v>
      </c>
      <c r="BU48" s="363">
        <f t="shared" si="33"/>
        <v>1</v>
      </c>
      <c r="BY48" s="1">
        <f t="shared" si="52"/>
        <v>1</v>
      </c>
      <c r="CD48" s="1" t="str">
        <f t="shared" si="34"/>
        <v/>
      </c>
      <c r="CE48" s="1" t="str">
        <f t="shared" si="34"/>
        <v/>
      </c>
      <c r="CF48" s="1" t="str">
        <f t="shared" si="34"/>
        <v/>
      </c>
      <c r="CG48" s="1" t="str">
        <f t="shared" si="34"/>
        <v/>
      </c>
      <c r="CH48" s="1" t="str">
        <f t="shared" si="34"/>
        <v/>
      </c>
      <c r="CI48" s="1" t="str">
        <f t="shared" si="34"/>
        <v/>
      </c>
      <c r="CJ48" s="1" t="str">
        <f t="shared" si="34"/>
        <v/>
      </c>
      <c r="CK48" s="1" t="str">
        <f t="shared" si="34"/>
        <v/>
      </c>
      <c r="CL48" s="1" t="str">
        <f t="shared" si="34"/>
        <v/>
      </c>
      <c r="CM48" s="1" t="str">
        <f t="shared" si="34"/>
        <v/>
      </c>
    </row>
    <row r="49" spans="2:91" ht="15.75" hidden="1" x14ac:dyDescent="0.2">
      <c r="B49" s="44" t="str">
        <f t="shared" si="12"/>
        <v/>
      </c>
      <c r="C49" s="50"/>
      <c r="D49" s="50"/>
      <c r="E49" s="50"/>
      <c r="F49" s="53"/>
      <c r="G49" s="274"/>
      <c r="H49" s="274"/>
      <c r="I49" s="274"/>
      <c r="J49" s="274"/>
      <c r="K49" s="274"/>
      <c r="L49" s="274"/>
      <c r="M49" s="274"/>
      <c r="N49" s="274"/>
      <c r="O49" s="274"/>
      <c r="P49" s="274"/>
      <c r="Q49" s="274"/>
      <c r="R49" s="274"/>
      <c r="S49" s="274"/>
      <c r="T49" s="274"/>
      <c r="U49" s="274"/>
      <c r="V49" s="274"/>
      <c r="W49" s="274"/>
      <c r="X49" s="44"/>
      <c r="Y49" s="340"/>
      <c r="Z49" s="44"/>
      <c r="AA49" s="44"/>
      <c r="AB49" s="340"/>
      <c r="AC49" s="44"/>
      <c r="AD49" s="44"/>
      <c r="AE49" s="44"/>
      <c r="AF49" s="44"/>
      <c r="AG49" s="44"/>
      <c r="AH49" s="44"/>
      <c r="AI49" s="274"/>
      <c r="AJ49" s="44"/>
      <c r="AK49" s="50"/>
      <c r="AL49" s="50"/>
      <c r="AM49" s="50"/>
      <c r="AN49" s="344" t="str">
        <f t="shared" si="13"/>
        <v/>
      </c>
      <c r="AO49" s="48"/>
      <c r="AP49" s="1">
        <f t="shared" si="14"/>
        <v>0</v>
      </c>
      <c r="AQ49" s="55" t="str">
        <f t="shared" si="15"/>
        <v/>
      </c>
      <c r="AR49" s="55" t="str">
        <f t="shared" si="15"/>
        <v/>
      </c>
      <c r="AS49" s="363">
        <f t="shared" si="16"/>
        <v>0</v>
      </c>
      <c r="AT49" s="363">
        <f t="shared" si="35"/>
        <v>0</v>
      </c>
      <c r="AU49" s="363">
        <f t="shared" si="36"/>
        <v>0</v>
      </c>
      <c r="AV49" s="363">
        <f t="shared" si="37"/>
        <v>0</v>
      </c>
      <c r="AW49" s="363">
        <f t="shared" si="38"/>
        <v>0</v>
      </c>
      <c r="AX49" s="363">
        <f t="shared" si="39"/>
        <v>0</v>
      </c>
      <c r="AY49" s="363">
        <f t="shared" si="40"/>
        <v>0</v>
      </c>
      <c r="AZ49" s="363">
        <f t="shared" si="41"/>
        <v>0</v>
      </c>
      <c r="BA49" s="363">
        <f t="shared" si="42"/>
        <v>0</v>
      </c>
      <c r="BB49" s="363">
        <f t="shared" si="43"/>
        <v>0</v>
      </c>
      <c r="BC49" s="363">
        <f t="shared" si="44"/>
        <v>0</v>
      </c>
      <c r="BD49" s="363">
        <f t="shared" si="45"/>
        <v>0</v>
      </c>
      <c r="BE49" s="363">
        <f t="shared" si="46"/>
        <v>0</v>
      </c>
      <c r="BF49" s="363">
        <f t="shared" si="47"/>
        <v>0</v>
      </c>
      <c r="BG49" s="363">
        <f t="shared" si="48"/>
        <v>0</v>
      </c>
      <c r="BH49" s="363">
        <f t="shared" si="49"/>
        <v>0</v>
      </c>
      <c r="BI49" s="363">
        <f t="shared" si="50"/>
        <v>0</v>
      </c>
      <c r="BJ49" s="363"/>
      <c r="BK49" s="363"/>
      <c r="BL49" s="363"/>
      <c r="BM49" s="363"/>
      <c r="BN49" s="363"/>
      <c r="BO49" s="363"/>
      <c r="BP49" s="363"/>
      <c r="BQ49" s="363"/>
      <c r="BR49" s="363"/>
      <c r="BS49" s="363"/>
      <c r="BT49" s="363">
        <f t="shared" si="51"/>
        <v>0</v>
      </c>
      <c r="BU49" s="363">
        <f t="shared" si="33"/>
        <v>1</v>
      </c>
      <c r="BY49" s="1">
        <f t="shared" si="52"/>
        <v>1</v>
      </c>
      <c r="CD49" s="1" t="str">
        <f t="shared" si="34"/>
        <v/>
      </c>
      <c r="CE49" s="1" t="str">
        <f t="shared" si="34"/>
        <v/>
      </c>
      <c r="CF49" s="1" t="str">
        <f t="shared" si="34"/>
        <v/>
      </c>
      <c r="CG49" s="1" t="str">
        <f t="shared" si="34"/>
        <v/>
      </c>
      <c r="CH49" s="1" t="str">
        <f t="shared" si="34"/>
        <v/>
      </c>
      <c r="CI49" s="1" t="str">
        <f t="shared" si="34"/>
        <v/>
      </c>
      <c r="CJ49" s="1" t="str">
        <f t="shared" si="34"/>
        <v/>
      </c>
      <c r="CK49" s="1" t="str">
        <f t="shared" si="34"/>
        <v/>
      </c>
      <c r="CL49" s="1" t="str">
        <f t="shared" si="34"/>
        <v/>
      </c>
      <c r="CM49" s="1" t="str">
        <f t="shared" si="34"/>
        <v/>
      </c>
    </row>
    <row r="50" spans="2:91" ht="15.75" hidden="1" x14ac:dyDescent="0.2">
      <c r="B50" s="44" t="str">
        <f t="shared" si="12"/>
        <v/>
      </c>
      <c r="C50" s="50"/>
      <c r="D50" s="50"/>
      <c r="E50" s="50"/>
      <c r="F50" s="53"/>
      <c r="G50" s="274"/>
      <c r="H50" s="274"/>
      <c r="I50" s="274"/>
      <c r="J50" s="274"/>
      <c r="K50" s="274"/>
      <c r="L50" s="274"/>
      <c r="M50" s="274"/>
      <c r="N50" s="274"/>
      <c r="O50" s="274"/>
      <c r="P50" s="274"/>
      <c r="Q50" s="274"/>
      <c r="R50" s="274"/>
      <c r="S50" s="274"/>
      <c r="T50" s="274"/>
      <c r="U50" s="274"/>
      <c r="V50" s="274"/>
      <c r="W50" s="274"/>
      <c r="X50" s="44"/>
      <c r="Y50" s="340"/>
      <c r="Z50" s="44"/>
      <c r="AA50" s="44"/>
      <c r="AB50" s="340"/>
      <c r="AC50" s="44"/>
      <c r="AD50" s="44"/>
      <c r="AE50" s="44"/>
      <c r="AF50" s="44"/>
      <c r="AG50" s="44"/>
      <c r="AH50" s="44"/>
      <c r="AI50" s="274"/>
      <c r="AJ50" s="44"/>
      <c r="AK50" s="50"/>
      <c r="AL50" s="50"/>
      <c r="AM50" s="50"/>
      <c r="AN50" s="344" t="str">
        <f t="shared" si="13"/>
        <v/>
      </c>
      <c r="AO50" s="48"/>
      <c r="AP50" s="1">
        <f t="shared" si="14"/>
        <v>0</v>
      </c>
      <c r="AQ50" s="55" t="str">
        <f t="shared" si="15"/>
        <v/>
      </c>
      <c r="AR50" s="55" t="str">
        <f t="shared" si="15"/>
        <v/>
      </c>
      <c r="AS50" s="363">
        <f t="shared" si="16"/>
        <v>0</v>
      </c>
      <c r="AT50" s="363">
        <f t="shared" si="35"/>
        <v>0</v>
      </c>
      <c r="AU50" s="363">
        <f t="shared" si="36"/>
        <v>0</v>
      </c>
      <c r="AV50" s="363">
        <f t="shared" si="37"/>
        <v>0</v>
      </c>
      <c r="AW50" s="363">
        <f t="shared" si="38"/>
        <v>0</v>
      </c>
      <c r="AX50" s="363">
        <f t="shared" si="39"/>
        <v>0</v>
      </c>
      <c r="AY50" s="363">
        <f t="shared" si="40"/>
        <v>0</v>
      </c>
      <c r="AZ50" s="363">
        <f t="shared" si="41"/>
        <v>0</v>
      </c>
      <c r="BA50" s="363">
        <f t="shared" si="42"/>
        <v>0</v>
      </c>
      <c r="BB50" s="363">
        <f t="shared" si="43"/>
        <v>0</v>
      </c>
      <c r="BC50" s="363">
        <f t="shared" si="44"/>
        <v>0</v>
      </c>
      <c r="BD50" s="363">
        <f t="shared" si="45"/>
        <v>0</v>
      </c>
      <c r="BE50" s="363">
        <f t="shared" si="46"/>
        <v>0</v>
      </c>
      <c r="BF50" s="363">
        <f t="shared" si="47"/>
        <v>0</v>
      </c>
      <c r="BG50" s="363">
        <f t="shared" si="48"/>
        <v>0</v>
      </c>
      <c r="BH50" s="363">
        <f t="shared" si="49"/>
        <v>0</v>
      </c>
      <c r="BI50" s="363">
        <f t="shared" si="50"/>
        <v>0</v>
      </c>
      <c r="BJ50" s="363"/>
      <c r="BK50" s="363"/>
      <c r="BL50" s="363"/>
      <c r="BM50" s="363"/>
      <c r="BN50" s="363"/>
      <c r="BO50" s="363"/>
      <c r="BP50" s="363"/>
      <c r="BQ50" s="363"/>
      <c r="BR50" s="363"/>
      <c r="BS50" s="363"/>
      <c r="BT50" s="363">
        <f t="shared" si="51"/>
        <v>0</v>
      </c>
      <c r="BU50" s="363">
        <f t="shared" si="33"/>
        <v>1</v>
      </c>
      <c r="BY50" s="1">
        <f t="shared" si="52"/>
        <v>1</v>
      </c>
      <c r="CD50" s="1" t="str">
        <f t="shared" si="34"/>
        <v/>
      </c>
      <c r="CE50" s="1" t="str">
        <f t="shared" si="34"/>
        <v/>
      </c>
      <c r="CF50" s="1" t="str">
        <f t="shared" si="34"/>
        <v/>
      </c>
      <c r="CG50" s="1" t="str">
        <f t="shared" si="34"/>
        <v/>
      </c>
      <c r="CH50" s="1" t="str">
        <f t="shared" si="34"/>
        <v/>
      </c>
      <c r="CI50" s="1" t="str">
        <f t="shared" si="34"/>
        <v/>
      </c>
      <c r="CJ50" s="1" t="str">
        <f t="shared" si="34"/>
        <v/>
      </c>
      <c r="CK50" s="1" t="str">
        <f t="shared" si="34"/>
        <v/>
      </c>
      <c r="CL50" s="1" t="str">
        <f t="shared" si="34"/>
        <v/>
      </c>
      <c r="CM50" s="1" t="str">
        <f t="shared" si="34"/>
        <v/>
      </c>
    </row>
    <row r="51" spans="2:91" ht="15.75" hidden="1" x14ac:dyDescent="0.2">
      <c r="B51" s="44" t="str">
        <f t="shared" si="12"/>
        <v/>
      </c>
      <c r="C51" s="50"/>
      <c r="D51" s="50"/>
      <c r="E51" s="50"/>
      <c r="F51" s="53"/>
      <c r="G51" s="274"/>
      <c r="H51" s="274"/>
      <c r="I51" s="274"/>
      <c r="J51" s="274"/>
      <c r="K51" s="274"/>
      <c r="L51" s="274"/>
      <c r="M51" s="274"/>
      <c r="N51" s="274"/>
      <c r="O51" s="274"/>
      <c r="P51" s="274"/>
      <c r="Q51" s="274"/>
      <c r="R51" s="274"/>
      <c r="S51" s="274"/>
      <c r="T51" s="274"/>
      <c r="U51" s="274"/>
      <c r="V51" s="274"/>
      <c r="W51" s="274"/>
      <c r="X51" s="44"/>
      <c r="Y51" s="340"/>
      <c r="Z51" s="44"/>
      <c r="AA51" s="44"/>
      <c r="AB51" s="340"/>
      <c r="AC51" s="44"/>
      <c r="AD51" s="44"/>
      <c r="AE51" s="44"/>
      <c r="AF51" s="44"/>
      <c r="AG51" s="44"/>
      <c r="AH51" s="44"/>
      <c r="AI51" s="274"/>
      <c r="AJ51" s="44"/>
      <c r="AK51" s="50"/>
      <c r="AL51" s="50"/>
      <c r="AM51" s="50"/>
      <c r="AN51" s="344" t="str">
        <f t="shared" si="13"/>
        <v/>
      </c>
      <c r="AO51" s="48"/>
      <c r="AP51" s="1">
        <f t="shared" si="14"/>
        <v>0</v>
      </c>
      <c r="AQ51" s="55" t="str">
        <f t="shared" si="15"/>
        <v/>
      </c>
      <c r="AR51" s="55" t="str">
        <f t="shared" si="15"/>
        <v/>
      </c>
      <c r="AS51" s="363">
        <f t="shared" si="16"/>
        <v>0</v>
      </c>
      <c r="AT51" s="363">
        <f t="shared" si="35"/>
        <v>0</v>
      </c>
      <c r="AU51" s="363">
        <f t="shared" si="36"/>
        <v>0</v>
      </c>
      <c r="AV51" s="363">
        <f t="shared" si="37"/>
        <v>0</v>
      </c>
      <c r="AW51" s="363">
        <f t="shared" si="38"/>
        <v>0</v>
      </c>
      <c r="AX51" s="363">
        <f t="shared" si="39"/>
        <v>0</v>
      </c>
      <c r="AY51" s="363">
        <f t="shared" si="40"/>
        <v>0</v>
      </c>
      <c r="AZ51" s="363">
        <f t="shared" si="41"/>
        <v>0</v>
      </c>
      <c r="BA51" s="363">
        <f t="shared" si="42"/>
        <v>0</v>
      </c>
      <c r="BB51" s="363">
        <f t="shared" si="43"/>
        <v>0</v>
      </c>
      <c r="BC51" s="363">
        <f t="shared" si="44"/>
        <v>0</v>
      </c>
      <c r="BD51" s="363">
        <f t="shared" si="45"/>
        <v>0</v>
      </c>
      <c r="BE51" s="363">
        <f t="shared" si="46"/>
        <v>0</v>
      </c>
      <c r="BF51" s="363">
        <f t="shared" si="47"/>
        <v>0</v>
      </c>
      <c r="BG51" s="363">
        <f t="shared" si="48"/>
        <v>0</v>
      </c>
      <c r="BH51" s="363">
        <f t="shared" si="49"/>
        <v>0</v>
      </c>
      <c r="BI51" s="363">
        <f t="shared" si="50"/>
        <v>0</v>
      </c>
      <c r="BJ51" s="363"/>
      <c r="BK51" s="363"/>
      <c r="BL51" s="363"/>
      <c r="BM51" s="363"/>
      <c r="BN51" s="363"/>
      <c r="BO51" s="363"/>
      <c r="BP51" s="363"/>
      <c r="BQ51" s="363"/>
      <c r="BR51" s="363"/>
      <c r="BS51" s="363"/>
      <c r="BT51" s="363">
        <f t="shared" si="51"/>
        <v>0</v>
      </c>
      <c r="BU51" s="363">
        <f t="shared" si="33"/>
        <v>1</v>
      </c>
      <c r="BY51" s="1">
        <f t="shared" si="52"/>
        <v>1</v>
      </c>
      <c r="CD51" s="1" t="str">
        <f t="shared" si="34"/>
        <v/>
      </c>
      <c r="CE51" s="1" t="str">
        <f t="shared" si="34"/>
        <v/>
      </c>
      <c r="CF51" s="1" t="str">
        <f t="shared" si="34"/>
        <v/>
      </c>
      <c r="CG51" s="1" t="str">
        <f t="shared" si="34"/>
        <v/>
      </c>
      <c r="CH51" s="1" t="str">
        <f t="shared" si="34"/>
        <v/>
      </c>
      <c r="CI51" s="1" t="str">
        <f t="shared" si="34"/>
        <v/>
      </c>
      <c r="CJ51" s="1" t="str">
        <f t="shared" si="34"/>
        <v/>
      </c>
      <c r="CK51" s="1" t="str">
        <f t="shared" si="34"/>
        <v/>
      </c>
      <c r="CL51" s="1" t="str">
        <f t="shared" si="34"/>
        <v/>
      </c>
      <c r="CM51" s="1" t="str">
        <f t="shared" si="34"/>
        <v/>
      </c>
    </row>
    <row r="52" spans="2:91" ht="15.75" hidden="1" x14ac:dyDescent="0.2">
      <c r="B52" s="44" t="str">
        <f t="shared" si="12"/>
        <v/>
      </c>
      <c r="C52" s="50"/>
      <c r="D52" s="50"/>
      <c r="E52" s="50"/>
      <c r="F52" s="53"/>
      <c r="G52" s="274"/>
      <c r="H52" s="274"/>
      <c r="I52" s="274"/>
      <c r="J52" s="274"/>
      <c r="K52" s="274"/>
      <c r="L52" s="274"/>
      <c r="M52" s="274"/>
      <c r="N52" s="274"/>
      <c r="O52" s="274"/>
      <c r="P52" s="274"/>
      <c r="Q52" s="274"/>
      <c r="R52" s="274"/>
      <c r="S52" s="274"/>
      <c r="T52" s="274"/>
      <c r="U52" s="274"/>
      <c r="V52" s="274"/>
      <c r="W52" s="274"/>
      <c r="X52" s="44"/>
      <c r="Y52" s="340"/>
      <c r="Z52" s="44"/>
      <c r="AA52" s="44"/>
      <c r="AB52" s="340"/>
      <c r="AC52" s="44"/>
      <c r="AD52" s="44"/>
      <c r="AE52" s="44"/>
      <c r="AF52" s="44"/>
      <c r="AG52" s="44"/>
      <c r="AH52" s="44"/>
      <c r="AI52" s="274"/>
      <c r="AJ52" s="44"/>
      <c r="AK52" s="50"/>
      <c r="AL52" s="50"/>
      <c r="AM52" s="50"/>
      <c r="AN52" s="344" t="str">
        <f t="shared" si="13"/>
        <v/>
      </c>
      <c r="AO52" s="48"/>
      <c r="AP52" s="1">
        <f t="shared" si="14"/>
        <v>0</v>
      </c>
      <c r="AQ52" s="55" t="str">
        <f t="shared" si="15"/>
        <v/>
      </c>
      <c r="AR52" s="55" t="str">
        <f t="shared" si="15"/>
        <v/>
      </c>
      <c r="AS52" s="363">
        <f t="shared" si="16"/>
        <v>0</v>
      </c>
      <c r="AT52" s="363">
        <f t="shared" si="35"/>
        <v>0</v>
      </c>
      <c r="AU52" s="363">
        <f t="shared" si="36"/>
        <v>0</v>
      </c>
      <c r="AV52" s="363">
        <f t="shared" si="37"/>
        <v>0</v>
      </c>
      <c r="AW52" s="363">
        <f t="shared" si="38"/>
        <v>0</v>
      </c>
      <c r="AX52" s="363">
        <f t="shared" si="39"/>
        <v>0</v>
      </c>
      <c r="AY52" s="363">
        <f t="shared" si="40"/>
        <v>0</v>
      </c>
      <c r="AZ52" s="363">
        <f t="shared" si="41"/>
        <v>0</v>
      </c>
      <c r="BA52" s="363">
        <f t="shared" si="42"/>
        <v>0</v>
      </c>
      <c r="BB52" s="363">
        <f t="shared" si="43"/>
        <v>0</v>
      </c>
      <c r="BC52" s="363">
        <f t="shared" si="44"/>
        <v>0</v>
      </c>
      <c r="BD52" s="363">
        <f t="shared" si="45"/>
        <v>0</v>
      </c>
      <c r="BE52" s="363">
        <f t="shared" si="46"/>
        <v>0</v>
      </c>
      <c r="BF52" s="363">
        <f t="shared" si="47"/>
        <v>0</v>
      </c>
      <c r="BG52" s="363">
        <f t="shared" si="48"/>
        <v>0</v>
      </c>
      <c r="BH52" s="363">
        <f t="shared" si="49"/>
        <v>0</v>
      </c>
      <c r="BI52" s="363">
        <f t="shared" si="50"/>
        <v>0</v>
      </c>
      <c r="BJ52" s="363"/>
      <c r="BK52" s="363"/>
      <c r="BL52" s="363"/>
      <c r="BM52" s="363"/>
      <c r="BN52" s="363"/>
      <c r="BO52" s="363"/>
      <c r="BP52" s="363"/>
      <c r="BQ52" s="363"/>
      <c r="BR52" s="363"/>
      <c r="BS52" s="363"/>
      <c r="BT52" s="363">
        <f t="shared" si="51"/>
        <v>0</v>
      </c>
      <c r="BU52" s="363">
        <f t="shared" si="33"/>
        <v>1</v>
      </c>
      <c r="BY52" s="1">
        <f t="shared" si="52"/>
        <v>1</v>
      </c>
      <c r="CD52" s="1" t="str">
        <f t="shared" si="34"/>
        <v/>
      </c>
      <c r="CE52" s="1" t="str">
        <f t="shared" si="34"/>
        <v/>
      </c>
      <c r="CF52" s="1" t="str">
        <f t="shared" si="34"/>
        <v/>
      </c>
      <c r="CG52" s="1" t="str">
        <f t="shared" si="34"/>
        <v/>
      </c>
      <c r="CH52" s="1" t="str">
        <f t="shared" si="34"/>
        <v/>
      </c>
      <c r="CI52" s="1" t="str">
        <f t="shared" si="34"/>
        <v/>
      </c>
      <c r="CJ52" s="1" t="str">
        <f t="shared" si="34"/>
        <v/>
      </c>
      <c r="CK52" s="1" t="str">
        <f t="shared" si="34"/>
        <v/>
      </c>
      <c r="CL52" s="1" t="str">
        <f t="shared" si="34"/>
        <v/>
      </c>
      <c r="CM52" s="1" t="str">
        <f t="shared" si="34"/>
        <v/>
      </c>
    </row>
    <row r="53" spans="2:91" ht="15.75" hidden="1" x14ac:dyDescent="0.2">
      <c r="B53" s="44" t="str">
        <f t="shared" si="12"/>
        <v/>
      </c>
      <c r="C53" s="50"/>
      <c r="D53" s="50"/>
      <c r="E53" s="50"/>
      <c r="F53" s="53"/>
      <c r="G53" s="274"/>
      <c r="H53" s="274"/>
      <c r="I53" s="274"/>
      <c r="J53" s="274"/>
      <c r="K53" s="274"/>
      <c r="L53" s="274"/>
      <c r="M53" s="274"/>
      <c r="N53" s="274"/>
      <c r="O53" s="274"/>
      <c r="P53" s="274"/>
      <c r="Q53" s="274"/>
      <c r="R53" s="274"/>
      <c r="S53" s="274"/>
      <c r="T53" s="274"/>
      <c r="U53" s="274"/>
      <c r="V53" s="274"/>
      <c r="W53" s="274"/>
      <c r="X53" s="44"/>
      <c r="Y53" s="340"/>
      <c r="Z53" s="44"/>
      <c r="AA53" s="44"/>
      <c r="AB53" s="340"/>
      <c r="AC53" s="44"/>
      <c r="AD53" s="44"/>
      <c r="AE53" s="44"/>
      <c r="AF53" s="44"/>
      <c r="AG53" s="44"/>
      <c r="AH53" s="44"/>
      <c r="AI53" s="274"/>
      <c r="AJ53" s="44"/>
      <c r="AK53" s="50"/>
      <c r="AL53" s="50"/>
      <c r="AM53" s="50"/>
      <c r="AN53" s="344" t="str">
        <f t="shared" si="13"/>
        <v/>
      </c>
      <c r="AO53" s="48"/>
      <c r="AP53" s="1">
        <f t="shared" si="14"/>
        <v>0</v>
      </c>
      <c r="AQ53" s="55" t="str">
        <f t="shared" si="15"/>
        <v/>
      </c>
      <c r="AR53" s="55" t="str">
        <f t="shared" si="15"/>
        <v/>
      </c>
      <c r="AS53" s="363">
        <f t="shared" si="16"/>
        <v>0</v>
      </c>
      <c r="AT53" s="363">
        <f t="shared" si="35"/>
        <v>0</v>
      </c>
      <c r="AU53" s="363">
        <f t="shared" si="36"/>
        <v>0</v>
      </c>
      <c r="AV53" s="363">
        <f t="shared" si="37"/>
        <v>0</v>
      </c>
      <c r="AW53" s="363">
        <f t="shared" si="38"/>
        <v>0</v>
      </c>
      <c r="AX53" s="363">
        <f t="shared" si="39"/>
        <v>0</v>
      </c>
      <c r="AY53" s="363">
        <f t="shared" si="40"/>
        <v>0</v>
      </c>
      <c r="AZ53" s="363">
        <f t="shared" si="41"/>
        <v>0</v>
      </c>
      <c r="BA53" s="363">
        <f t="shared" si="42"/>
        <v>0</v>
      </c>
      <c r="BB53" s="363">
        <f t="shared" si="43"/>
        <v>0</v>
      </c>
      <c r="BC53" s="363">
        <f t="shared" si="44"/>
        <v>0</v>
      </c>
      <c r="BD53" s="363">
        <f t="shared" si="45"/>
        <v>0</v>
      </c>
      <c r="BE53" s="363">
        <f t="shared" si="46"/>
        <v>0</v>
      </c>
      <c r="BF53" s="363">
        <f t="shared" si="47"/>
        <v>0</v>
      </c>
      <c r="BG53" s="363">
        <f t="shared" si="48"/>
        <v>0</v>
      </c>
      <c r="BH53" s="363">
        <f t="shared" si="49"/>
        <v>0</v>
      </c>
      <c r="BI53" s="363">
        <f t="shared" si="50"/>
        <v>0</v>
      </c>
      <c r="BJ53" s="363"/>
      <c r="BK53" s="363"/>
      <c r="BL53" s="363"/>
      <c r="BM53" s="363"/>
      <c r="BN53" s="363"/>
      <c r="BO53" s="363"/>
      <c r="BP53" s="363"/>
      <c r="BQ53" s="363"/>
      <c r="BR53" s="363"/>
      <c r="BS53" s="363"/>
      <c r="BT53" s="363">
        <f t="shared" si="51"/>
        <v>0</v>
      </c>
      <c r="BU53" s="363">
        <f t="shared" si="33"/>
        <v>1</v>
      </c>
      <c r="BY53" s="1">
        <f t="shared" si="52"/>
        <v>1</v>
      </c>
      <c r="CD53" s="1" t="str">
        <f t="shared" si="34"/>
        <v/>
      </c>
      <c r="CE53" s="1" t="str">
        <f t="shared" si="34"/>
        <v/>
      </c>
      <c r="CF53" s="1" t="str">
        <f t="shared" si="34"/>
        <v/>
      </c>
      <c r="CG53" s="1" t="str">
        <f t="shared" si="34"/>
        <v/>
      </c>
      <c r="CH53" s="1" t="str">
        <f t="shared" si="34"/>
        <v/>
      </c>
      <c r="CI53" s="1" t="str">
        <f t="shared" si="34"/>
        <v/>
      </c>
      <c r="CJ53" s="1" t="str">
        <f t="shared" si="34"/>
        <v/>
      </c>
      <c r="CK53" s="1" t="str">
        <f t="shared" si="34"/>
        <v/>
      </c>
      <c r="CL53" s="1" t="str">
        <f t="shared" si="34"/>
        <v/>
      </c>
      <c r="CM53" s="1" t="str">
        <f t="shared" si="34"/>
        <v/>
      </c>
    </row>
    <row r="54" spans="2:91" ht="15.75" hidden="1" x14ac:dyDescent="0.2">
      <c r="B54" s="44" t="str">
        <f t="shared" si="12"/>
        <v/>
      </c>
      <c r="C54" s="50"/>
      <c r="D54" s="50"/>
      <c r="E54" s="50"/>
      <c r="F54" s="53"/>
      <c r="G54" s="274"/>
      <c r="H54" s="274"/>
      <c r="I54" s="274"/>
      <c r="J54" s="274"/>
      <c r="K54" s="274"/>
      <c r="L54" s="274"/>
      <c r="M54" s="274"/>
      <c r="N54" s="274"/>
      <c r="O54" s="274"/>
      <c r="P54" s="274"/>
      <c r="Q54" s="274"/>
      <c r="R54" s="274"/>
      <c r="S54" s="274"/>
      <c r="T54" s="274"/>
      <c r="U54" s="274"/>
      <c r="V54" s="274"/>
      <c r="W54" s="274"/>
      <c r="X54" s="44"/>
      <c r="Y54" s="340"/>
      <c r="Z54" s="44"/>
      <c r="AA54" s="44"/>
      <c r="AB54" s="340"/>
      <c r="AC54" s="44"/>
      <c r="AD54" s="44"/>
      <c r="AE54" s="44"/>
      <c r="AF54" s="44"/>
      <c r="AG54" s="44"/>
      <c r="AH54" s="44"/>
      <c r="AI54" s="274"/>
      <c r="AJ54" s="44"/>
      <c r="AK54" s="50"/>
      <c r="AL54" s="50"/>
      <c r="AM54" s="50"/>
      <c r="AN54" s="344" t="str">
        <f t="shared" si="13"/>
        <v/>
      </c>
      <c r="AO54" s="48"/>
      <c r="AP54" s="1">
        <f t="shared" si="14"/>
        <v>0</v>
      </c>
      <c r="AQ54" s="55" t="str">
        <f t="shared" si="15"/>
        <v/>
      </c>
      <c r="AR54" s="55" t="str">
        <f t="shared" si="15"/>
        <v/>
      </c>
      <c r="AS54" s="363">
        <f t="shared" si="16"/>
        <v>0</v>
      </c>
      <c r="AT54" s="363">
        <f t="shared" si="35"/>
        <v>0</v>
      </c>
      <c r="AU54" s="363">
        <f t="shared" si="36"/>
        <v>0</v>
      </c>
      <c r="AV54" s="363">
        <f t="shared" si="37"/>
        <v>0</v>
      </c>
      <c r="AW54" s="363">
        <f t="shared" si="38"/>
        <v>0</v>
      </c>
      <c r="AX54" s="363">
        <f t="shared" si="39"/>
        <v>0</v>
      </c>
      <c r="AY54" s="363">
        <f t="shared" si="40"/>
        <v>0</v>
      </c>
      <c r="AZ54" s="363">
        <f t="shared" si="41"/>
        <v>0</v>
      </c>
      <c r="BA54" s="363">
        <f t="shared" si="42"/>
        <v>0</v>
      </c>
      <c r="BB54" s="363">
        <f t="shared" si="43"/>
        <v>0</v>
      </c>
      <c r="BC54" s="363">
        <f t="shared" si="44"/>
        <v>0</v>
      </c>
      <c r="BD54" s="363">
        <f t="shared" si="45"/>
        <v>0</v>
      </c>
      <c r="BE54" s="363">
        <f t="shared" si="46"/>
        <v>0</v>
      </c>
      <c r="BF54" s="363">
        <f t="shared" si="47"/>
        <v>0</v>
      </c>
      <c r="BG54" s="363">
        <f t="shared" si="48"/>
        <v>0</v>
      </c>
      <c r="BH54" s="363">
        <f t="shared" si="49"/>
        <v>0</v>
      </c>
      <c r="BI54" s="363">
        <f t="shared" si="50"/>
        <v>0</v>
      </c>
      <c r="BJ54" s="363"/>
      <c r="BK54" s="363"/>
      <c r="BL54" s="363"/>
      <c r="BM54" s="363"/>
      <c r="BN54" s="363"/>
      <c r="BO54" s="363"/>
      <c r="BP54" s="363"/>
      <c r="BQ54" s="363"/>
      <c r="BR54" s="363"/>
      <c r="BS54" s="363"/>
      <c r="BT54" s="363">
        <f t="shared" si="51"/>
        <v>0</v>
      </c>
      <c r="BU54" s="363">
        <f t="shared" si="33"/>
        <v>1</v>
      </c>
      <c r="BY54" s="1">
        <f t="shared" si="52"/>
        <v>1</v>
      </c>
      <c r="CD54" s="1" t="str">
        <f t="shared" si="34"/>
        <v/>
      </c>
      <c r="CE54" s="1" t="str">
        <f t="shared" si="34"/>
        <v/>
      </c>
      <c r="CF54" s="1" t="str">
        <f t="shared" si="34"/>
        <v/>
      </c>
      <c r="CG54" s="1" t="str">
        <f t="shared" si="34"/>
        <v/>
      </c>
      <c r="CH54" s="1" t="str">
        <f t="shared" si="34"/>
        <v/>
      </c>
      <c r="CI54" s="1" t="str">
        <f t="shared" si="34"/>
        <v/>
      </c>
      <c r="CJ54" s="1" t="str">
        <f t="shared" si="34"/>
        <v/>
      </c>
      <c r="CK54" s="1" t="str">
        <f t="shared" si="34"/>
        <v/>
      </c>
      <c r="CL54" s="1" t="str">
        <f t="shared" si="34"/>
        <v/>
      </c>
      <c r="CM54" s="1" t="str">
        <f t="shared" si="34"/>
        <v/>
      </c>
    </row>
    <row r="55" spans="2:91" ht="15.75" hidden="1" x14ac:dyDescent="0.2">
      <c r="B55" s="44" t="str">
        <f t="shared" si="12"/>
        <v/>
      </c>
      <c r="C55" s="50"/>
      <c r="D55" s="50"/>
      <c r="E55" s="50"/>
      <c r="F55" s="53"/>
      <c r="G55" s="274"/>
      <c r="H55" s="274"/>
      <c r="I55" s="274"/>
      <c r="J55" s="274"/>
      <c r="K55" s="274"/>
      <c r="L55" s="274"/>
      <c r="M55" s="274"/>
      <c r="N55" s="274"/>
      <c r="O55" s="274"/>
      <c r="P55" s="274"/>
      <c r="Q55" s="274"/>
      <c r="R55" s="274"/>
      <c r="S55" s="274"/>
      <c r="T55" s="274"/>
      <c r="U55" s="274"/>
      <c r="V55" s="274"/>
      <c r="W55" s="274"/>
      <c r="X55" s="44"/>
      <c r="Y55" s="340"/>
      <c r="Z55" s="44"/>
      <c r="AA55" s="44"/>
      <c r="AB55" s="340"/>
      <c r="AC55" s="44"/>
      <c r="AD55" s="44"/>
      <c r="AE55" s="44"/>
      <c r="AF55" s="44"/>
      <c r="AG55" s="44"/>
      <c r="AH55" s="44"/>
      <c r="AI55" s="274"/>
      <c r="AJ55" s="44"/>
      <c r="AK55" s="50"/>
      <c r="AL55" s="50"/>
      <c r="AM55" s="50"/>
      <c r="AN55" s="344" t="str">
        <f t="shared" si="13"/>
        <v/>
      </c>
      <c r="AO55" s="48"/>
      <c r="AP55" s="1">
        <f t="shared" si="14"/>
        <v>0</v>
      </c>
      <c r="AQ55" s="55" t="str">
        <f t="shared" si="15"/>
        <v/>
      </c>
      <c r="AR55" s="55" t="str">
        <f t="shared" si="15"/>
        <v/>
      </c>
      <c r="AS55" s="363">
        <f t="shared" si="16"/>
        <v>0</v>
      </c>
      <c r="AT55" s="363">
        <f t="shared" si="35"/>
        <v>0</v>
      </c>
      <c r="AU55" s="363">
        <f t="shared" si="36"/>
        <v>0</v>
      </c>
      <c r="AV55" s="363">
        <f t="shared" si="37"/>
        <v>0</v>
      </c>
      <c r="AW55" s="363">
        <f t="shared" si="38"/>
        <v>0</v>
      </c>
      <c r="AX55" s="363">
        <f t="shared" si="39"/>
        <v>0</v>
      </c>
      <c r="AY55" s="363">
        <f t="shared" si="40"/>
        <v>0</v>
      </c>
      <c r="AZ55" s="363">
        <f t="shared" si="41"/>
        <v>0</v>
      </c>
      <c r="BA55" s="363">
        <f t="shared" si="42"/>
        <v>0</v>
      </c>
      <c r="BB55" s="363">
        <f t="shared" si="43"/>
        <v>0</v>
      </c>
      <c r="BC55" s="363">
        <f t="shared" si="44"/>
        <v>0</v>
      </c>
      <c r="BD55" s="363">
        <f t="shared" si="45"/>
        <v>0</v>
      </c>
      <c r="BE55" s="363">
        <f t="shared" si="46"/>
        <v>0</v>
      </c>
      <c r="BF55" s="363">
        <f t="shared" si="47"/>
        <v>0</v>
      </c>
      <c r="BG55" s="363">
        <f t="shared" si="48"/>
        <v>0</v>
      </c>
      <c r="BH55" s="363">
        <f t="shared" si="49"/>
        <v>0</v>
      </c>
      <c r="BI55" s="363">
        <f t="shared" si="50"/>
        <v>0</v>
      </c>
      <c r="BJ55" s="363"/>
      <c r="BK55" s="363"/>
      <c r="BL55" s="363"/>
      <c r="BM55" s="363"/>
      <c r="BN55" s="363"/>
      <c r="BO55" s="363"/>
      <c r="BP55" s="363"/>
      <c r="BQ55" s="363"/>
      <c r="BR55" s="363"/>
      <c r="BS55" s="363"/>
      <c r="BT55" s="363">
        <f t="shared" si="51"/>
        <v>0</v>
      </c>
      <c r="BU55" s="363">
        <f t="shared" si="33"/>
        <v>1</v>
      </c>
      <c r="BY55" s="1">
        <f t="shared" si="52"/>
        <v>1</v>
      </c>
      <c r="CD55" s="1" t="str">
        <f t="shared" si="34"/>
        <v/>
      </c>
      <c r="CE55" s="1" t="str">
        <f t="shared" si="34"/>
        <v/>
      </c>
      <c r="CF55" s="1" t="str">
        <f t="shared" si="34"/>
        <v/>
      </c>
      <c r="CG55" s="1" t="str">
        <f t="shared" si="34"/>
        <v/>
      </c>
      <c r="CH55" s="1" t="str">
        <f t="shared" si="34"/>
        <v/>
      </c>
      <c r="CI55" s="1" t="str">
        <f t="shared" si="34"/>
        <v/>
      </c>
      <c r="CJ55" s="1" t="str">
        <f t="shared" si="34"/>
        <v/>
      </c>
      <c r="CK55" s="1" t="str">
        <f t="shared" si="34"/>
        <v/>
      </c>
      <c r="CL55" s="1" t="str">
        <f t="shared" si="34"/>
        <v/>
      </c>
      <c r="CM55" s="1" t="str">
        <f t="shared" si="34"/>
        <v/>
      </c>
    </row>
    <row r="56" spans="2:91" ht="15.75" hidden="1" x14ac:dyDescent="0.2">
      <c r="B56" s="44" t="str">
        <f t="shared" si="12"/>
        <v/>
      </c>
      <c r="C56" s="50"/>
      <c r="D56" s="50"/>
      <c r="E56" s="50"/>
      <c r="F56" s="53"/>
      <c r="G56" s="274"/>
      <c r="H56" s="274"/>
      <c r="I56" s="274"/>
      <c r="J56" s="274"/>
      <c r="K56" s="274"/>
      <c r="L56" s="274"/>
      <c r="M56" s="274"/>
      <c r="N56" s="274"/>
      <c r="O56" s="274"/>
      <c r="P56" s="274"/>
      <c r="Q56" s="274"/>
      <c r="R56" s="274"/>
      <c r="S56" s="274"/>
      <c r="T56" s="274"/>
      <c r="U56" s="274"/>
      <c r="V56" s="274"/>
      <c r="W56" s="274"/>
      <c r="X56" s="44"/>
      <c r="Y56" s="340"/>
      <c r="Z56" s="44"/>
      <c r="AA56" s="44"/>
      <c r="AB56" s="340"/>
      <c r="AC56" s="44"/>
      <c r="AD56" s="44"/>
      <c r="AE56" s="44"/>
      <c r="AF56" s="44"/>
      <c r="AG56" s="44"/>
      <c r="AH56" s="44"/>
      <c r="AI56" s="274"/>
      <c r="AJ56" s="44"/>
      <c r="AK56" s="50"/>
      <c r="AL56" s="50"/>
      <c r="AM56" s="50"/>
      <c r="AN56" s="344" t="str">
        <f t="shared" si="13"/>
        <v/>
      </c>
      <c r="AO56" s="48"/>
      <c r="AP56" s="1">
        <f t="shared" si="14"/>
        <v>0</v>
      </c>
      <c r="AQ56" s="55" t="str">
        <f t="shared" si="15"/>
        <v/>
      </c>
      <c r="AR56" s="55" t="str">
        <f t="shared" si="15"/>
        <v/>
      </c>
      <c r="AS56" s="363">
        <f t="shared" si="16"/>
        <v>0</v>
      </c>
      <c r="AT56" s="363">
        <f t="shared" si="35"/>
        <v>0</v>
      </c>
      <c r="AU56" s="363">
        <f t="shared" si="36"/>
        <v>0</v>
      </c>
      <c r="AV56" s="363">
        <f t="shared" si="37"/>
        <v>0</v>
      </c>
      <c r="AW56" s="363">
        <f t="shared" si="38"/>
        <v>0</v>
      </c>
      <c r="AX56" s="363">
        <f t="shared" si="39"/>
        <v>0</v>
      </c>
      <c r="AY56" s="363">
        <f t="shared" si="40"/>
        <v>0</v>
      </c>
      <c r="AZ56" s="363">
        <f t="shared" si="41"/>
        <v>0</v>
      </c>
      <c r="BA56" s="363">
        <f t="shared" si="42"/>
        <v>0</v>
      </c>
      <c r="BB56" s="363">
        <f t="shared" si="43"/>
        <v>0</v>
      </c>
      <c r="BC56" s="363">
        <f t="shared" si="44"/>
        <v>0</v>
      </c>
      <c r="BD56" s="363">
        <f t="shared" si="45"/>
        <v>0</v>
      </c>
      <c r="BE56" s="363">
        <f t="shared" si="46"/>
        <v>0</v>
      </c>
      <c r="BF56" s="363">
        <f t="shared" si="47"/>
        <v>0</v>
      </c>
      <c r="BG56" s="363">
        <f t="shared" si="48"/>
        <v>0</v>
      </c>
      <c r="BH56" s="363">
        <f t="shared" si="49"/>
        <v>0</v>
      </c>
      <c r="BI56" s="363">
        <f t="shared" si="50"/>
        <v>0</v>
      </c>
      <c r="BJ56" s="363"/>
      <c r="BK56" s="363"/>
      <c r="BL56" s="363"/>
      <c r="BM56" s="363"/>
      <c r="BN56" s="363"/>
      <c r="BO56" s="363"/>
      <c r="BP56" s="363"/>
      <c r="BQ56" s="363"/>
      <c r="BR56" s="363"/>
      <c r="BS56" s="363"/>
      <c r="BT56" s="363">
        <f t="shared" si="51"/>
        <v>0</v>
      </c>
      <c r="BU56" s="363">
        <f t="shared" si="33"/>
        <v>1</v>
      </c>
      <c r="BY56" s="1">
        <f t="shared" si="52"/>
        <v>1</v>
      </c>
      <c r="CD56" s="1" t="str">
        <f t="shared" si="34"/>
        <v/>
      </c>
      <c r="CE56" s="1" t="str">
        <f t="shared" si="34"/>
        <v/>
      </c>
      <c r="CF56" s="1" t="str">
        <f t="shared" si="34"/>
        <v/>
      </c>
      <c r="CG56" s="1" t="str">
        <f t="shared" si="34"/>
        <v/>
      </c>
      <c r="CH56" s="1" t="str">
        <f t="shared" si="34"/>
        <v/>
      </c>
      <c r="CI56" s="1" t="str">
        <f t="shared" si="34"/>
        <v/>
      </c>
      <c r="CJ56" s="1" t="str">
        <f t="shared" si="34"/>
        <v/>
      </c>
      <c r="CK56" s="1" t="str">
        <f t="shared" si="34"/>
        <v/>
      </c>
      <c r="CL56" s="1" t="str">
        <f t="shared" si="34"/>
        <v/>
      </c>
      <c r="CM56" s="1" t="str">
        <f t="shared" si="34"/>
        <v/>
      </c>
    </row>
    <row r="57" spans="2:91" ht="15.75" hidden="1" x14ac:dyDescent="0.2">
      <c r="B57" s="44" t="str">
        <f t="shared" si="12"/>
        <v/>
      </c>
      <c r="C57" s="50"/>
      <c r="D57" s="50"/>
      <c r="E57" s="50"/>
      <c r="F57" s="53"/>
      <c r="G57" s="274"/>
      <c r="H57" s="274"/>
      <c r="I57" s="274"/>
      <c r="J57" s="274"/>
      <c r="K57" s="274"/>
      <c r="L57" s="274"/>
      <c r="M57" s="274"/>
      <c r="N57" s="274"/>
      <c r="O57" s="274"/>
      <c r="P57" s="274"/>
      <c r="Q57" s="274"/>
      <c r="R57" s="274"/>
      <c r="S57" s="274"/>
      <c r="T57" s="274"/>
      <c r="U57" s="274"/>
      <c r="V57" s="274"/>
      <c r="W57" s="274"/>
      <c r="X57" s="44"/>
      <c r="Y57" s="340"/>
      <c r="Z57" s="44"/>
      <c r="AA57" s="44"/>
      <c r="AB57" s="340"/>
      <c r="AC57" s="44"/>
      <c r="AD57" s="44"/>
      <c r="AE57" s="44"/>
      <c r="AF57" s="44"/>
      <c r="AG57" s="44"/>
      <c r="AH57" s="44"/>
      <c r="AI57" s="274"/>
      <c r="AJ57" s="44"/>
      <c r="AK57" s="50"/>
      <c r="AL57" s="50"/>
      <c r="AM57" s="50"/>
      <c r="AN57" s="344" t="str">
        <f t="shared" si="13"/>
        <v/>
      </c>
      <c r="AO57" s="48"/>
      <c r="AP57" s="1">
        <f t="shared" si="14"/>
        <v>0</v>
      </c>
      <c r="AQ57" s="55" t="str">
        <f t="shared" si="15"/>
        <v/>
      </c>
      <c r="AR57" s="55" t="str">
        <f t="shared" si="15"/>
        <v/>
      </c>
      <c r="AS57" s="363">
        <f t="shared" si="16"/>
        <v>0</v>
      </c>
      <c r="AT57" s="363">
        <f t="shared" si="35"/>
        <v>0</v>
      </c>
      <c r="AU57" s="363">
        <f t="shared" si="36"/>
        <v>0</v>
      </c>
      <c r="AV57" s="363">
        <f t="shared" si="37"/>
        <v>0</v>
      </c>
      <c r="AW57" s="363">
        <f t="shared" si="38"/>
        <v>0</v>
      </c>
      <c r="AX57" s="363">
        <f t="shared" si="39"/>
        <v>0</v>
      </c>
      <c r="AY57" s="363">
        <f t="shared" si="40"/>
        <v>0</v>
      </c>
      <c r="AZ57" s="363">
        <f t="shared" si="41"/>
        <v>0</v>
      </c>
      <c r="BA57" s="363">
        <f t="shared" si="42"/>
        <v>0</v>
      </c>
      <c r="BB57" s="363">
        <f t="shared" si="43"/>
        <v>0</v>
      </c>
      <c r="BC57" s="363">
        <f t="shared" si="44"/>
        <v>0</v>
      </c>
      <c r="BD57" s="363">
        <f t="shared" si="45"/>
        <v>0</v>
      </c>
      <c r="BE57" s="363">
        <f t="shared" si="46"/>
        <v>0</v>
      </c>
      <c r="BF57" s="363">
        <f t="shared" si="47"/>
        <v>0</v>
      </c>
      <c r="BG57" s="363">
        <f t="shared" si="48"/>
        <v>0</v>
      </c>
      <c r="BH57" s="363">
        <f t="shared" si="49"/>
        <v>0</v>
      </c>
      <c r="BI57" s="363">
        <f t="shared" si="50"/>
        <v>0</v>
      </c>
      <c r="BJ57" s="363"/>
      <c r="BK57" s="363"/>
      <c r="BL57" s="363"/>
      <c r="BM57" s="363"/>
      <c r="BN57" s="363"/>
      <c r="BO57" s="363"/>
      <c r="BP57" s="363"/>
      <c r="BQ57" s="363"/>
      <c r="BR57" s="363"/>
      <c r="BS57" s="363"/>
      <c r="BT57" s="363">
        <f t="shared" si="51"/>
        <v>0</v>
      </c>
      <c r="BU57" s="363">
        <f t="shared" si="33"/>
        <v>1</v>
      </c>
      <c r="BY57" s="1">
        <f t="shared" si="52"/>
        <v>1</v>
      </c>
      <c r="CD57" s="1" t="str">
        <f t="shared" si="34"/>
        <v/>
      </c>
      <c r="CE57" s="1" t="str">
        <f t="shared" si="34"/>
        <v/>
      </c>
      <c r="CF57" s="1" t="str">
        <f t="shared" si="34"/>
        <v/>
      </c>
      <c r="CG57" s="1" t="str">
        <f t="shared" si="34"/>
        <v/>
      </c>
      <c r="CH57" s="1" t="str">
        <f t="shared" si="34"/>
        <v/>
      </c>
      <c r="CI57" s="1" t="str">
        <f t="shared" si="34"/>
        <v/>
      </c>
      <c r="CJ57" s="1" t="str">
        <f t="shared" si="34"/>
        <v/>
      </c>
      <c r="CK57" s="1" t="str">
        <f t="shared" si="34"/>
        <v/>
      </c>
      <c r="CL57" s="1" t="str">
        <f t="shared" si="34"/>
        <v/>
      </c>
      <c r="CM57" s="1" t="str">
        <f t="shared" si="34"/>
        <v/>
      </c>
    </row>
    <row r="58" spans="2:91" ht="15.75" hidden="1" x14ac:dyDescent="0.2">
      <c r="B58" s="44" t="str">
        <f t="shared" si="12"/>
        <v/>
      </c>
      <c r="C58" s="50"/>
      <c r="D58" s="50"/>
      <c r="E58" s="50"/>
      <c r="F58" s="53"/>
      <c r="G58" s="274"/>
      <c r="H58" s="274"/>
      <c r="I58" s="274"/>
      <c r="J58" s="274"/>
      <c r="K58" s="274"/>
      <c r="L58" s="274"/>
      <c r="M58" s="274"/>
      <c r="N58" s="274"/>
      <c r="O58" s="274"/>
      <c r="P58" s="274"/>
      <c r="Q58" s="274"/>
      <c r="R58" s="274"/>
      <c r="S58" s="274"/>
      <c r="T58" s="274"/>
      <c r="U58" s="274"/>
      <c r="V58" s="274"/>
      <c r="W58" s="274"/>
      <c r="X58" s="44"/>
      <c r="Y58" s="340"/>
      <c r="Z58" s="44"/>
      <c r="AA58" s="44"/>
      <c r="AB58" s="340"/>
      <c r="AC58" s="44"/>
      <c r="AD58" s="44"/>
      <c r="AE58" s="44"/>
      <c r="AF58" s="44"/>
      <c r="AG58" s="44"/>
      <c r="AH58" s="44"/>
      <c r="AI58" s="274"/>
      <c r="AJ58" s="44"/>
      <c r="AK58" s="50"/>
      <c r="AL58" s="50"/>
      <c r="AM58" s="50"/>
      <c r="AN58" s="344" t="str">
        <f t="shared" si="13"/>
        <v/>
      </c>
      <c r="AO58" s="48"/>
      <c r="AP58" s="1">
        <f t="shared" si="14"/>
        <v>0</v>
      </c>
      <c r="AQ58" s="55" t="str">
        <f t="shared" si="15"/>
        <v/>
      </c>
      <c r="AR58" s="55" t="str">
        <f t="shared" si="15"/>
        <v/>
      </c>
      <c r="AS58" s="363">
        <f t="shared" si="16"/>
        <v>0</v>
      </c>
      <c r="AT58" s="363">
        <f t="shared" si="35"/>
        <v>0</v>
      </c>
      <c r="AU58" s="363">
        <f t="shared" si="36"/>
        <v>0</v>
      </c>
      <c r="AV58" s="363">
        <f t="shared" si="37"/>
        <v>0</v>
      </c>
      <c r="AW58" s="363">
        <f t="shared" si="38"/>
        <v>0</v>
      </c>
      <c r="AX58" s="363">
        <f t="shared" si="39"/>
        <v>0</v>
      </c>
      <c r="AY58" s="363">
        <f t="shared" si="40"/>
        <v>0</v>
      </c>
      <c r="AZ58" s="363">
        <f t="shared" si="41"/>
        <v>0</v>
      </c>
      <c r="BA58" s="363">
        <f t="shared" si="42"/>
        <v>0</v>
      </c>
      <c r="BB58" s="363">
        <f t="shared" si="43"/>
        <v>0</v>
      </c>
      <c r="BC58" s="363">
        <f t="shared" si="44"/>
        <v>0</v>
      </c>
      <c r="BD58" s="363">
        <f t="shared" si="45"/>
        <v>0</v>
      </c>
      <c r="BE58" s="363">
        <f t="shared" si="46"/>
        <v>0</v>
      </c>
      <c r="BF58" s="363">
        <f t="shared" si="47"/>
        <v>0</v>
      </c>
      <c r="BG58" s="363">
        <f t="shared" si="48"/>
        <v>0</v>
      </c>
      <c r="BH58" s="363">
        <f t="shared" si="49"/>
        <v>0</v>
      </c>
      <c r="BI58" s="363">
        <f t="shared" si="50"/>
        <v>0</v>
      </c>
      <c r="BJ58" s="363"/>
      <c r="BK58" s="363"/>
      <c r="BL58" s="363"/>
      <c r="BM58" s="363"/>
      <c r="BN58" s="363"/>
      <c r="BO58" s="363"/>
      <c r="BP58" s="363"/>
      <c r="BQ58" s="363"/>
      <c r="BR58" s="363"/>
      <c r="BS58" s="363"/>
      <c r="BT58" s="363">
        <f t="shared" si="51"/>
        <v>0</v>
      </c>
      <c r="BU58" s="363">
        <f t="shared" si="33"/>
        <v>1</v>
      </c>
      <c r="BY58" s="1">
        <f t="shared" si="52"/>
        <v>1</v>
      </c>
      <c r="CD58" s="1" t="str">
        <f t="shared" si="34"/>
        <v/>
      </c>
      <c r="CE58" s="1" t="str">
        <f t="shared" si="34"/>
        <v/>
      </c>
      <c r="CF58" s="1" t="str">
        <f t="shared" si="34"/>
        <v/>
      </c>
      <c r="CG58" s="1" t="str">
        <f t="shared" si="34"/>
        <v/>
      </c>
      <c r="CH58" s="1" t="str">
        <f t="shared" si="34"/>
        <v/>
      </c>
      <c r="CI58" s="1" t="str">
        <f t="shared" si="34"/>
        <v/>
      </c>
      <c r="CJ58" s="1" t="str">
        <f t="shared" si="34"/>
        <v/>
      </c>
      <c r="CK58" s="1" t="str">
        <f t="shared" si="34"/>
        <v/>
      </c>
      <c r="CL58" s="1" t="str">
        <f t="shared" si="34"/>
        <v/>
      </c>
      <c r="CM58" s="1" t="str">
        <f t="shared" si="34"/>
        <v/>
      </c>
    </row>
    <row r="59" spans="2:91" ht="15.75" hidden="1" x14ac:dyDescent="0.2">
      <c r="B59" s="44" t="str">
        <f t="shared" si="12"/>
        <v/>
      </c>
      <c r="C59" s="50"/>
      <c r="D59" s="50"/>
      <c r="E59" s="50"/>
      <c r="F59" s="53"/>
      <c r="G59" s="274"/>
      <c r="H59" s="274"/>
      <c r="I59" s="274"/>
      <c r="J59" s="274"/>
      <c r="K59" s="274"/>
      <c r="L59" s="274"/>
      <c r="M59" s="274"/>
      <c r="N59" s="274"/>
      <c r="O59" s="274"/>
      <c r="P59" s="274"/>
      <c r="Q59" s="274"/>
      <c r="R59" s="274"/>
      <c r="S59" s="274"/>
      <c r="T59" s="274"/>
      <c r="U59" s="274"/>
      <c r="V59" s="274"/>
      <c r="W59" s="274"/>
      <c r="X59" s="44"/>
      <c r="Y59" s="340"/>
      <c r="Z59" s="44"/>
      <c r="AA59" s="44"/>
      <c r="AB59" s="340"/>
      <c r="AC59" s="44"/>
      <c r="AD59" s="44"/>
      <c r="AE59" s="44"/>
      <c r="AF59" s="44"/>
      <c r="AG59" s="44"/>
      <c r="AH59" s="44"/>
      <c r="AI59" s="274"/>
      <c r="AJ59" s="44"/>
      <c r="AK59" s="50"/>
      <c r="AL59" s="50"/>
      <c r="AM59" s="50"/>
      <c r="AN59" s="344" t="str">
        <f t="shared" si="13"/>
        <v/>
      </c>
      <c r="AO59" s="48"/>
      <c r="AP59" s="1">
        <f t="shared" si="14"/>
        <v>0</v>
      </c>
      <c r="AQ59" s="55" t="str">
        <f t="shared" si="15"/>
        <v/>
      </c>
      <c r="AR59" s="55" t="str">
        <f t="shared" si="15"/>
        <v/>
      </c>
      <c r="AS59" s="363">
        <f t="shared" si="16"/>
        <v>0</v>
      </c>
      <c r="AT59" s="363">
        <f t="shared" si="35"/>
        <v>0</v>
      </c>
      <c r="AU59" s="363">
        <f t="shared" si="36"/>
        <v>0</v>
      </c>
      <c r="AV59" s="363">
        <f t="shared" si="37"/>
        <v>0</v>
      </c>
      <c r="AW59" s="363">
        <f t="shared" si="38"/>
        <v>0</v>
      </c>
      <c r="AX59" s="363">
        <f t="shared" si="39"/>
        <v>0</v>
      </c>
      <c r="AY59" s="363">
        <f t="shared" si="40"/>
        <v>0</v>
      </c>
      <c r="AZ59" s="363">
        <f t="shared" si="41"/>
        <v>0</v>
      </c>
      <c r="BA59" s="363">
        <f t="shared" si="42"/>
        <v>0</v>
      </c>
      <c r="BB59" s="363">
        <f t="shared" si="43"/>
        <v>0</v>
      </c>
      <c r="BC59" s="363">
        <f t="shared" si="44"/>
        <v>0</v>
      </c>
      <c r="BD59" s="363">
        <f t="shared" si="45"/>
        <v>0</v>
      </c>
      <c r="BE59" s="363">
        <f t="shared" si="46"/>
        <v>0</v>
      </c>
      <c r="BF59" s="363">
        <f t="shared" si="47"/>
        <v>0</v>
      </c>
      <c r="BG59" s="363">
        <f t="shared" si="48"/>
        <v>0</v>
      </c>
      <c r="BH59" s="363">
        <f t="shared" si="49"/>
        <v>0</v>
      </c>
      <c r="BI59" s="363">
        <f t="shared" si="50"/>
        <v>0</v>
      </c>
      <c r="BJ59" s="363"/>
      <c r="BK59" s="363"/>
      <c r="BL59" s="363"/>
      <c r="BM59" s="363"/>
      <c r="BN59" s="363"/>
      <c r="BO59" s="363"/>
      <c r="BP59" s="363"/>
      <c r="BQ59" s="363"/>
      <c r="BR59" s="363"/>
      <c r="BS59" s="363"/>
      <c r="BT59" s="363">
        <f t="shared" si="51"/>
        <v>0</v>
      </c>
      <c r="BU59" s="363">
        <f t="shared" si="33"/>
        <v>1</v>
      </c>
      <c r="BY59" s="1">
        <f t="shared" si="52"/>
        <v>1</v>
      </c>
      <c r="CD59" s="1" t="str">
        <f t="shared" si="34"/>
        <v/>
      </c>
      <c r="CE59" s="1" t="str">
        <f t="shared" si="34"/>
        <v/>
      </c>
      <c r="CF59" s="1" t="str">
        <f t="shared" si="34"/>
        <v/>
      </c>
      <c r="CG59" s="1" t="str">
        <f t="shared" si="34"/>
        <v/>
      </c>
      <c r="CH59" s="1" t="str">
        <f t="shared" si="34"/>
        <v/>
      </c>
      <c r="CI59" s="1" t="str">
        <f t="shared" si="34"/>
        <v/>
      </c>
      <c r="CJ59" s="1" t="str">
        <f t="shared" si="34"/>
        <v/>
      </c>
      <c r="CK59" s="1" t="str">
        <f t="shared" si="34"/>
        <v/>
      </c>
      <c r="CL59" s="1" t="str">
        <f t="shared" si="34"/>
        <v/>
      </c>
      <c r="CM59" s="1" t="str">
        <f t="shared" si="34"/>
        <v/>
      </c>
    </row>
    <row r="60" spans="2:91" ht="15.75" hidden="1" x14ac:dyDescent="0.2">
      <c r="B60" s="44" t="str">
        <f t="shared" si="12"/>
        <v/>
      </c>
      <c r="C60" s="50"/>
      <c r="D60" s="50"/>
      <c r="E60" s="50"/>
      <c r="F60" s="53"/>
      <c r="G60" s="274"/>
      <c r="H60" s="274"/>
      <c r="I60" s="274"/>
      <c r="J60" s="274"/>
      <c r="K60" s="274"/>
      <c r="L60" s="274"/>
      <c r="M60" s="274"/>
      <c r="N60" s="274"/>
      <c r="O60" s="274"/>
      <c r="P60" s="274"/>
      <c r="Q60" s="274"/>
      <c r="R60" s="274"/>
      <c r="S60" s="274"/>
      <c r="T60" s="274"/>
      <c r="U60" s="274"/>
      <c r="V60" s="274"/>
      <c r="W60" s="274"/>
      <c r="X60" s="44"/>
      <c r="Y60" s="340"/>
      <c r="Z60" s="44"/>
      <c r="AA60" s="44"/>
      <c r="AB60" s="340"/>
      <c r="AC60" s="44"/>
      <c r="AD60" s="44"/>
      <c r="AE60" s="44"/>
      <c r="AF60" s="44"/>
      <c r="AG60" s="44"/>
      <c r="AH60" s="44"/>
      <c r="AI60" s="274"/>
      <c r="AJ60" s="44"/>
      <c r="AK60" s="50"/>
      <c r="AL60" s="50"/>
      <c r="AM60" s="50"/>
      <c r="AN60" s="344" t="str">
        <f t="shared" si="13"/>
        <v/>
      </c>
      <c r="AO60" s="48"/>
      <c r="AP60" s="1">
        <f t="shared" si="14"/>
        <v>0</v>
      </c>
      <c r="AQ60" s="55" t="str">
        <f t="shared" si="15"/>
        <v/>
      </c>
      <c r="AR60" s="55" t="str">
        <f t="shared" si="15"/>
        <v/>
      </c>
      <c r="AS60" s="363">
        <f t="shared" si="16"/>
        <v>0</v>
      </c>
      <c r="AT60" s="363">
        <f t="shared" si="35"/>
        <v>0</v>
      </c>
      <c r="AU60" s="363">
        <f t="shared" si="36"/>
        <v>0</v>
      </c>
      <c r="AV60" s="363">
        <f t="shared" si="37"/>
        <v>0</v>
      </c>
      <c r="AW60" s="363">
        <f t="shared" si="38"/>
        <v>0</v>
      </c>
      <c r="AX60" s="363">
        <f t="shared" si="39"/>
        <v>0</v>
      </c>
      <c r="AY60" s="363">
        <f t="shared" si="40"/>
        <v>0</v>
      </c>
      <c r="AZ60" s="363">
        <f t="shared" si="41"/>
        <v>0</v>
      </c>
      <c r="BA60" s="363">
        <f t="shared" si="42"/>
        <v>0</v>
      </c>
      <c r="BB60" s="363">
        <f t="shared" si="43"/>
        <v>0</v>
      </c>
      <c r="BC60" s="363">
        <f t="shared" si="44"/>
        <v>0</v>
      </c>
      <c r="BD60" s="363">
        <f t="shared" si="45"/>
        <v>0</v>
      </c>
      <c r="BE60" s="363">
        <f t="shared" si="46"/>
        <v>0</v>
      </c>
      <c r="BF60" s="363">
        <f t="shared" si="47"/>
        <v>0</v>
      </c>
      <c r="BG60" s="363">
        <f t="shared" si="48"/>
        <v>0</v>
      </c>
      <c r="BH60" s="363">
        <f t="shared" si="49"/>
        <v>0</v>
      </c>
      <c r="BI60" s="363">
        <f t="shared" si="50"/>
        <v>0</v>
      </c>
      <c r="BJ60" s="363"/>
      <c r="BK60" s="363"/>
      <c r="BL60" s="363"/>
      <c r="BM60" s="363"/>
      <c r="BN60" s="363"/>
      <c r="BO60" s="363"/>
      <c r="BP60" s="363"/>
      <c r="BQ60" s="363"/>
      <c r="BR60" s="363"/>
      <c r="BS60" s="363"/>
      <c r="BT60" s="363">
        <f t="shared" si="51"/>
        <v>0</v>
      </c>
      <c r="BU60" s="363">
        <f t="shared" si="33"/>
        <v>1</v>
      </c>
      <c r="BY60" s="1">
        <f t="shared" si="52"/>
        <v>1</v>
      </c>
      <c r="CD60" s="1" t="str">
        <f t="shared" si="34"/>
        <v/>
      </c>
      <c r="CE60" s="1" t="str">
        <f t="shared" si="34"/>
        <v/>
      </c>
      <c r="CF60" s="1" t="str">
        <f t="shared" si="34"/>
        <v/>
      </c>
      <c r="CG60" s="1" t="str">
        <f t="shared" si="34"/>
        <v/>
      </c>
      <c r="CH60" s="1" t="str">
        <f t="shared" si="34"/>
        <v/>
      </c>
      <c r="CI60" s="1" t="str">
        <f t="shared" si="34"/>
        <v/>
      </c>
      <c r="CJ60" s="1" t="str">
        <f t="shared" si="34"/>
        <v/>
      </c>
      <c r="CK60" s="1" t="str">
        <f t="shared" si="34"/>
        <v/>
      </c>
      <c r="CL60" s="1" t="str">
        <f t="shared" si="34"/>
        <v/>
      </c>
      <c r="CM60" s="1" t="str">
        <f t="shared" si="34"/>
        <v/>
      </c>
    </row>
    <row r="61" spans="2:91" ht="15.75" hidden="1" x14ac:dyDescent="0.2">
      <c r="B61" s="44" t="str">
        <f t="shared" si="12"/>
        <v/>
      </c>
      <c r="C61" s="50"/>
      <c r="D61" s="50"/>
      <c r="E61" s="50"/>
      <c r="F61" s="53"/>
      <c r="G61" s="274"/>
      <c r="H61" s="274"/>
      <c r="I61" s="274"/>
      <c r="J61" s="274"/>
      <c r="K61" s="274"/>
      <c r="L61" s="274"/>
      <c r="M61" s="274"/>
      <c r="N61" s="274"/>
      <c r="O61" s="274"/>
      <c r="P61" s="274"/>
      <c r="Q61" s="274"/>
      <c r="R61" s="274"/>
      <c r="S61" s="274"/>
      <c r="T61" s="274"/>
      <c r="U61" s="274"/>
      <c r="V61" s="274"/>
      <c r="W61" s="274"/>
      <c r="X61" s="44"/>
      <c r="Y61" s="340"/>
      <c r="Z61" s="44"/>
      <c r="AA61" s="44"/>
      <c r="AB61" s="340"/>
      <c r="AC61" s="44"/>
      <c r="AD61" s="44"/>
      <c r="AE61" s="44"/>
      <c r="AF61" s="44"/>
      <c r="AG61" s="44"/>
      <c r="AH61" s="44"/>
      <c r="AI61" s="274"/>
      <c r="AJ61" s="44"/>
      <c r="AK61" s="50"/>
      <c r="AL61" s="50"/>
      <c r="AM61" s="50"/>
      <c r="AN61" s="344" t="str">
        <f t="shared" si="13"/>
        <v/>
      </c>
      <c r="AO61" s="48"/>
      <c r="AP61" s="1">
        <f t="shared" si="14"/>
        <v>0</v>
      </c>
      <c r="AQ61" s="55" t="str">
        <f t="shared" si="15"/>
        <v/>
      </c>
      <c r="AR61" s="55" t="str">
        <f t="shared" si="15"/>
        <v/>
      </c>
      <c r="AS61" s="363">
        <f t="shared" si="16"/>
        <v>0</v>
      </c>
      <c r="AT61" s="363">
        <f t="shared" si="35"/>
        <v>0</v>
      </c>
      <c r="AU61" s="363">
        <f t="shared" si="36"/>
        <v>0</v>
      </c>
      <c r="AV61" s="363">
        <f t="shared" si="37"/>
        <v>0</v>
      </c>
      <c r="AW61" s="363">
        <f t="shared" si="38"/>
        <v>0</v>
      </c>
      <c r="AX61" s="363">
        <f t="shared" si="39"/>
        <v>0</v>
      </c>
      <c r="AY61" s="363">
        <f t="shared" si="40"/>
        <v>0</v>
      </c>
      <c r="AZ61" s="363">
        <f t="shared" si="41"/>
        <v>0</v>
      </c>
      <c r="BA61" s="363">
        <f t="shared" si="42"/>
        <v>0</v>
      </c>
      <c r="BB61" s="363">
        <f t="shared" si="43"/>
        <v>0</v>
      </c>
      <c r="BC61" s="363">
        <f t="shared" si="44"/>
        <v>0</v>
      </c>
      <c r="BD61" s="363">
        <f t="shared" si="45"/>
        <v>0</v>
      </c>
      <c r="BE61" s="363">
        <f t="shared" si="46"/>
        <v>0</v>
      </c>
      <c r="BF61" s="363">
        <f t="shared" si="47"/>
        <v>0</v>
      </c>
      <c r="BG61" s="363">
        <f t="shared" si="48"/>
        <v>0</v>
      </c>
      <c r="BH61" s="363">
        <f t="shared" si="49"/>
        <v>0</v>
      </c>
      <c r="BI61" s="363">
        <f t="shared" si="50"/>
        <v>0</v>
      </c>
      <c r="BJ61" s="363"/>
      <c r="BK61" s="363"/>
      <c r="BL61" s="363"/>
      <c r="BM61" s="363"/>
      <c r="BN61" s="363"/>
      <c r="BO61" s="363"/>
      <c r="BP61" s="363"/>
      <c r="BQ61" s="363"/>
      <c r="BR61" s="363"/>
      <c r="BS61" s="363"/>
      <c r="BT61" s="363">
        <f t="shared" si="51"/>
        <v>0</v>
      </c>
      <c r="BU61" s="363">
        <f t="shared" si="33"/>
        <v>1</v>
      </c>
      <c r="BY61" s="1">
        <f t="shared" si="52"/>
        <v>1</v>
      </c>
      <c r="CD61" s="1" t="str">
        <f t="shared" si="34"/>
        <v/>
      </c>
      <c r="CE61" s="1" t="str">
        <f t="shared" si="34"/>
        <v/>
      </c>
      <c r="CF61" s="1" t="str">
        <f t="shared" si="34"/>
        <v/>
      </c>
      <c r="CG61" s="1" t="str">
        <f t="shared" si="34"/>
        <v/>
      </c>
      <c r="CH61" s="1" t="str">
        <f t="shared" si="34"/>
        <v/>
      </c>
      <c r="CI61" s="1" t="str">
        <f t="shared" si="34"/>
        <v/>
      </c>
      <c r="CJ61" s="1" t="str">
        <f t="shared" si="34"/>
        <v/>
      </c>
      <c r="CK61" s="1" t="str">
        <f t="shared" si="34"/>
        <v/>
      </c>
      <c r="CL61" s="1" t="str">
        <f t="shared" si="34"/>
        <v/>
      </c>
      <c r="CM61" s="1" t="str">
        <f t="shared" si="34"/>
        <v/>
      </c>
    </row>
    <row r="62" spans="2:91" ht="15.75" hidden="1" x14ac:dyDescent="0.2">
      <c r="B62" s="44" t="str">
        <f t="shared" si="12"/>
        <v/>
      </c>
      <c r="C62" s="50"/>
      <c r="D62" s="50"/>
      <c r="E62" s="50"/>
      <c r="F62" s="53"/>
      <c r="G62" s="274"/>
      <c r="H62" s="274"/>
      <c r="I62" s="274"/>
      <c r="J62" s="274"/>
      <c r="K62" s="274"/>
      <c r="L62" s="274"/>
      <c r="M62" s="274"/>
      <c r="N62" s="274"/>
      <c r="O62" s="274"/>
      <c r="P62" s="274"/>
      <c r="Q62" s="274"/>
      <c r="R62" s="274"/>
      <c r="S62" s="274"/>
      <c r="T62" s="274"/>
      <c r="U62" s="274"/>
      <c r="V62" s="274"/>
      <c r="W62" s="274"/>
      <c r="X62" s="44"/>
      <c r="Y62" s="340"/>
      <c r="Z62" s="44"/>
      <c r="AA62" s="44"/>
      <c r="AB62" s="340"/>
      <c r="AC62" s="44"/>
      <c r="AD62" s="44"/>
      <c r="AE62" s="44"/>
      <c r="AF62" s="44"/>
      <c r="AG62" s="44"/>
      <c r="AH62" s="44"/>
      <c r="AI62" s="274"/>
      <c r="AJ62" s="44"/>
      <c r="AK62" s="50"/>
      <c r="AL62" s="50"/>
      <c r="AM62" s="50"/>
      <c r="AN62" s="344" t="str">
        <f t="shared" si="13"/>
        <v/>
      </c>
      <c r="AO62" s="48"/>
      <c r="AP62" s="1">
        <f t="shared" si="14"/>
        <v>0</v>
      </c>
      <c r="AQ62" s="55" t="str">
        <f t="shared" si="15"/>
        <v/>
      </c>
      <c r="AR62" s="55" t="str">
        <f t="shared" si="15"/>
        <v/>
      </c>
      <c r="AS62" s="363">
        <f t="shared" si="16"/>
        <v>0</v>
      </c>
      <c r="AT62" s="363">
        <f t="shared" si="35"/>
        <v>0</v>
      </c>
      <c r="AU62" s="363">
        <f t="shared" si="36"/>
        <v>0</v>
      </c>
      <c r="AV62" s="363">
        <f t="shared" si="37"/>
        <v>0</v>
      </c>
      <c r="AW62" s="363">
        <f t="shared" si="38"/>
        <v>0</v>
      </c>
      <c r="AX62" s="363">
        <f t="shared" si="39"/>
        <v>0</v>
      </c>
      <c r="AY62" s="363">
        <f t="shared" si="40"/>
        <v>0</v>
      </c>
      <c r="AZ62" s="363">
        <f t="shared" si="41"/>
        <v>0</v>
      </c>
      <c r="BA62" s="363">
        <f t="shared" si="42"/>
        <v>0</v>
      </c>
      <c r="BB62" s="363">
        <f t="shared" si="43"/>
        <v>0</v>
      </c>
      <c r="BC62" s="363">
        <f t="shared" si="44"/>
        <v>0</v>
      </c>
      <c r="BD62" s="363">
        <f t="shared" si="45"/>
        <v>0</v>
      </c>
      <c r="BE62" s="363">
        <f t="shared" si="46"/>
        <v>0</v>
      </c>
      <c r="BF62" s="363">
        <f t="shared" si="47"/>
        <v>0</v>
      </c>
      <c r="BG62" s="363">
        <f t="shared" si="48"/>
        <v>0</v>
      </c>
      <c r="BH62" s="363">
        <f t="shared" si="49"/>
        <v>0</v>
      </c>
      <c r="BI62" s="363">
        <f t="shared" si="50"/>
        <v>0</v>
      </c>
      <c r="BJ62" s="363"/>
      <c r="BK62" s="363"/>
      <c r="BL62" s="363"/>
      <c r="BM62" s="363"/>
      <c r="BN62" s="363"/>
      <c r="BO62" s="363"/>
      <c r="BP62" s="363"/>
      <c r="BQ62" s="363"/>
      <c r="BR62" s="363"/>
      <c r="BS62" s="363"/>
      <c r="BT62" s="363">
        <f t="shared" si="51"/>
        <v>0</v>
      </c>
      <c r="BU62" s="363">
        <f t="shared" si="33"/>
        <v>1</v>
      </c>
      <c r="BY62" s="1">
        <f t="shared" si="52"/>
        <v>1</v>
      </c>
      <c r="CD62" s="1" t="str">
        <f t="shared" si="34"/>
        <v/>
      </c>
      <c r="CE62" s="1" t="str">
        <f t="shared" si="34"/>
        <v/>
      </c>
      <c r="CF62" s="1" t="str">
        <f t="shared" si="34"/>
        <v/>
      </c>
      <c r="CG62" s="1" t="str">
        <f t="shared" si="34"/>
        <v/>
      </c>
      <c r="CH62" s="1" t="str">
        <f t="shared" si="34"/>
        <v/>
      </c>
      <c r="CI62" s="1" t="str">
        <f t="shared" si="34"/>
        <v/>
      </c>
      <c r="CJ62" s="1" t="str">
        <f t="shared" si="34"/>
        <v/>
      </c>
      <c r="CK62" s="1" t="str">
        <f t="shared" si="34"/>
        <v/>
      </c>
      <c r="CL62" s="1" t="str">
        <f t="shared" si="34"/>
        <v/>
      </c>
      <c r="CM62" s="1" t="str">
        <f t="shared" si="34"/>
        <v/>
      </c>
    </row>
    <row r="63" spans="2:91" ht="15.75" hidden="1" x14ac:dyDescent="0.2">
      <c r="B63" s="44" t="str">
        <f t="shared" si="12"/>
        <v/>
      </c>
      <c r="C63" s="50"/>
      <c r="D63" s="50"/>
      <c r="E63" s="50"/>
      <c r="F63" s="53"/>
      <c r="G63" s="274"/>
      <c r="H63" s="274"/>
      <c r="I63" s="274"/>
      <c r="J63" s="274"/>
      <c r="K63" s="274"/>
      <c r="L63" s="274"/>
      <c r="M63" s="274"/>
      <c r="N63" s="274"/>
      <c r="O63" s="274"/>
      <c r="P63" s="274"/>
      <c r="Q63" s="274"/>
      <c r="R63" s="274"/>
      <c r="S63" s="274"/>
      <c r="T63" s="274"/>
      <c r="U63" s="274"/>
      <c r="V63" s="274"/>
      <c r="W63" s="274"/>
      <c r="X63" s="44"/>
      <c r="Y63" s="340"/>
      <c r="Z63" s="44"/>
      <c r="AA63" s="44"/>
      <c r="AB63" s="340"/>
      <c r="AC63" s="44"/>
      <c r="AD63" s="44"/>
      <c r="AE63" s="44"/>
      <c r="AF63" s="44"/>
      <c r="AG63" s="44"/>
      <c r="AH63" s="44"/>
      <c r="AI63" s="274"/>
      <c r="AJ63" s="44"/>
      <c r="AK63" s="50"/>
      <c r="AL63" s="50"/>
      <c r="AM63" s="50"/>
      <c r="AN63" s="344" t="str">
        <f t="shared" si="13"/>
        <v/>
      </c>
      <c r="AO63" s="48"/>
      <c r="AP63" s="1">
        <f t="shared" si="14"/>
        <v>0</v>
      </c>
      <c r="AQ63" s="55" t="str">
        <f t="shared" si="15"/>
        <v/>
      </c>
      <c r="AR63" s="55" t="str">
        <f t="shared" si="15"/>
        <v/>
      </c>
      <c r="AS63" s="363">
        <f t="shared" si="16"/>
        <v>0</v>
      </c>
      <c r="AT63" s="363">
        <f t="shared" si="35"/>
        <v>0</v>
      </c>
      <c r="AU63" s="363">
        <f t="shared" si="36"/>
        <v>0</v>
      </c>
      <c r="AV63" s="363">
        <f t="shared" si="37"/>
        <v>0</v>
      </c>
      <c r="AW63" s="363">
        <f t="shared" si="38"/>
        <v>0</v>
      </c>
      <c r="AX63" s="363">
        <f t="shared" si="39"/>
        <v>0</v>
      </c>
      <c r="AY63" s="363">
        <f t="shared" si="40"/>
        <v>0</v>
      </c>
      <c r="AZ63" s="363">
        <f t="shared" si="41"/>
        <v>0</v>
      </c>
      <c r="BA63" s="363">
        <f t="shared" si="42"/>
        <v>0</v>
      </c>
      <c r="BB63" s="363">
        <f t="shared" si="43"/>
        <v>0</v>
      </c>
      <c r="BC63" s="363">
        <f t="shared" si="44"/>
        <v>0</v>
      </c>
      <c r="BD63" s="363">
        <f t="shared" si="45"/>
        <v>0</v>
      </c>
      <c r="BE63" s="363">
        <f t="shared" si="46"/>
        <v>0</v>
      </c>
      <c r="BF63" s="363">
        <f t="shared" si="47"/>
        <v>0</v>
      </c>
      <c r="BG63" s="363">
        <f t="shared" si="48"/>
        <v>0</v>
      </c>
      <c r="BH63" s="363">
        <f t="shared" si="49"/>
        <v>0</v>
      </c>
      <c r="BI63" s="363">
        <f t="shared" si="50"/>
        <v>0</v>
      </c>
      <c r="BJ63" s="363"/>
      <c r="BK63" s="363"/>
      <c r="BL63" s="363"/>
      <c r="BM63" s="363"/>
      <c r="BN63" s="363"/>
      <c r="BO63" s="363"/>
      <c r="BP63" s="363"/>
      <c r="BQ63" s="363"/>
      <c r="BR63" s="363"/>
      <c r="BS63" s="363"/>
      <c r="BT63" s="363">
        <f t="shared" si="51"/>
        <v>0</v>
      </c>
      <c r="BU63" s="363">
        <f t="shared" si="33"/>
        <v>1</v>
      </c>
      <c r="BY63" s="1">
        <f t="shared" si="52"/>
        <v>1</v>
      </c>
      <c r="CD63" s="1" t="str">
        <f t="shared" si="34"/>
        <v/>
      </c>
      <c r="CE63" s="1" t="str">
        <f t="shared" si="34"/>
        <v/>
      </c>
      <c r="CF63" s="1" t="str">
        <f t="shared" si="34"/>
        <v/>
      </c>
      <c r="CG63" s="1" t="str">
        <f t="shared" si="34"/>
        <v/>
      </c>
      <c r="CH63" s="1" t="str">
        <f t="shared" si="34"/>
        <v/>
      </c>
      <c r="CI63" s="1" t="str">
        <f t="shared" si="34"/>
        <v/>
      </c>
      <c r="CJ63" s="1" t="str">
        <f t="shared" si="34"/>
        <v/>
      </c>
      <c r="CK63" s="1" t="str">
        <f t="shared" si="34"/>
        <v/>
      </c>
      <c r="CL63" s="1" t="str">
        <f t="shared" si="34"/>
        <v/>
      </c>
      <c r="CM63" s="1" t="str">
        <f t="shared" si="34"/>
        <v/>
      </c>
    </row>
    <row r="64" spans="2:91" ht="15.75" hidden="1" x14ac:dyDescent="0.2">
      <c r="B64" s="44" t="str">
        <f t="shared" si="12"/>
        <v/>
      </c>
      <c r="C64" s="50"/>
      <c r="D64" s="50"/>
      <c r="E64" s="50"/>
      <c r="F64" s="53"/>
      <c r="G64" s="274"/>
      <c r="H64" s="274"/>
      <c r="I64" s="274"/>
      <c r="J64" s="274"/>
      <c r="K64" s="274"/>
      <c r="L64" s="274"/>
      <c r="M64" s="274"/>
      <c r="N64" s="274"/>
      <c r="O64" s="274"/>
      <c r="P64" s="274"/>
      <c r="Q64" s="274"/>
      <c r="R64" s="274"/>
      <c r="S64" s="274"/>
      <c r="T64" s="274"/>
      <c r="U64" s="274"/>
      <c r="V64" s="274"/>
      <c r="W64" s="274"/>
      <c r="X64" s="44"/>
      <c r="Y64" s="340"/>
      <c r="Z64" s="44"/>
      <c r="AA64" s="44"/>
      <c r="AB64" s="340"/>
      <c r="AC64" s="44"/>
      <c r="AD64" s="44"/>
      <c r="AE64" s="44"/>
      <c r="AF64" s="44"/>
      <c r="AG64" s="44"/>
      <c r="AH64" s="44"/>
      <c r="AI64" s="274"/>
      <c r="AJ64" s="44"/>
      <c r="AK64" s="50"/>
      <c r="AL64" s="50"/>
      <c r="AM64" s="50"/>
      <c r="AN64" s="344" t="str">
        <f t="shared" si="13"/>
        <v/>
      </c>
      <c r="AO64" s="48"/>
      <c r="AP64" s="1">
        <f t="shared" si="14"/>
        <v>0</v>
      </c>
      <c r="AQ64" s="55" t="str">
        <f t="shared" ref="AQ64:AR91" si="53">IF($F64="","",AQ$30)</f>
        <v/>
      </c>
      <c r="AR64" s="55" t="str">
        <f t="shared" si="53"/>
        <v/>
      </c>
      <c r="AS64" s="363">
        <f t="shared" si="16"/>
        <v>0</v>
      </c>
      <c r="AT64" s="363">
        <f t="shared" si="35"/>
        <v>0</v>
      </c>
      <c r="AU64" s="363">
        <f t="shared" si="36"/>
        <v>0</v>
      </c>
      <c r="AV64" s="363">
        <f t="shared" si="37"/>
        <v>0</v>
      </c>
      <c r="AW64" s="363">
        <f t="shared" si="38"/>
        <v>0</v>
      </c>
      <c r="AX64" s="363">
        <f t="shared" si="39"/>
        <v>0</v>
      </c>
      <c r="AY64" s="363">
        <f t="shared" si="40"/>
        <v>0</v>
      </c>
      <c r="AZ64" s="363">
        <f t="shared" si="41"/>
        <v>0</v>
      </c>
      <c r="BA64" s="363">
        <f t="shared" si="42"/>
        <v>0</v>
      </c>
      <c r="BB64" s="363">
        <f t="shared" si="43"/>
        <v>0</v>
      </c>
      <c r="BC64" s="363">
        <f t="shared" si="44"/>
        <v>0</v>
      </c>
      <c r="BD64" s="363">
        <f t="shared" si="45"/>
        <v>0</v>
      </c>
      <c r="BE64" s="363">
        <f t="shared" si="46"/>
        <v>0</v>
      </c>
      <c r="BF64" s="363">
        <f t="shared" si="47"/>
        <v>0</v>
      </c>
      <c r="BG64" s="363">
        <f t="shared" si="48"/>
        <v>0</v>
      </c>
      <c r="BH64" s="363">
        <f t="shared" si="49"/>
        <v>0</v>
      </c>
      <c r="BI64" s="363">
        <f t="shared" si="50"/>
        <v>0</v>
      </c>
      <c r="BJ64" s="363"/>
      <c r="BK64" s="363"/>
      <c r="BL64" s="363"/>
      <c r="BM64" s="363"/>
      <c r="BN64" s="363"/>
      <c r="BO64" s="363"/>
      <c r="BP64" s="363"/>
      <c r="BQ64" s="363"/>
      <c r="BR64" s="363"/>
      <c r="BS64" s="363"/>
      <c r="BT64" s="363">
        <f t="shared" si="51"/>
        <v>0</v>
      </c>
      <c r="BU64" s="363">
        <f t="shared" si="33"/>
        <v>1</v>
      </c>
      <c r="BY64" s="1">
        <f t="shared" si="52"/>
        <v>1</v>
      </c>
      <c r="CD64" s="1" t="str">
        <f t="shared" ref="CD64:CM89" si="54">IF($F64="","",CD$30)</f>
        <v/>
      </c>
      <c r="CE64" s="1" t="str">
        <f t="shared" si="54"/>
        <v/>
      </c>
      <c r="CF64" s="1" t="str">
        <f t="shared" si="54"/>
        <v/>
      </c>
      <c r="CG64" s="1" t="str">
        <f t="shared" si="54"/>
        <v/>
      </c>
      <c r="CH64" s="1" t="str">
        <f t="shared" si="54"/>
        <v/>
      </c>
      <c r="CI64" s="1" t="str">
        <f t="shared" si="54"/>
        <v/>
      </c>
      <c r="CJ64" s="1" t="str">
        <f t="shared" si="54"/>
        <v/>
      </c>
      <c r="CK64" s="1" t="str">
        <f t="shared" si="54"/>
        <v/>
      </c>
      <c r="CL64" s="1" t="str">
        <f t="shared" si="54"/>
        <v/>
      </c>
      <c r="CM64" s="1" t="str">
        <f t="shared" si="54"/>
        <v/>
      </c>
    </row>
    <row r="65" spans="2:91" ht="15.75" hidden="1" x14ac:dyDescent="0.2">
      <c r="B65" s="44" t="str">
        <f t="shared" si="12"/>
        <v/>
      </c>
      <c r="C65" s="50"/>
      <c r="D65" s="50"/>
      <c r="E65" s="50"/>
      <c r="F65" s="53"/>
      <c r="G65" s="274"/>
      <c r="H65" s="274"/>
      <c r="I65" s="274"/>
      <c r="J65" s="274"/>
      <c r="K65" s="274"/>
      <c r="L65" s="274"/>
      <c r="M65" s="274"/>
      <c r="N65" s="274"/>
      <c r="O65" s="274"/>
      <c r="P65" s="274"/>
      <c r="Q65" s="274"/>
      <c r="R65" s="274"/>
      <c r="S65" s="274"/>
      <c r="T65" s="274"/>
      <c r="U65" s="274"/>
      <c r="V65" s="274"/>
      <c r="W65" s="274"/>
      <c r="X65" s="44"/>
      <c r="Y65" s="340"/>
      <c r="Z65" s="44"/>
      <c r="AA65" s="44"/>
      <c r="AB65" s="340"/>
      <c r="AC65" s="44"/>
      <c r="AD65" s="44"/>
      <c r="AE65" s="44"/>
      <c r="AF65" s="44"/>
      <c r="AG65" s="44"/>
      <c r="AH65" s="44"/>
      <c r="AI65" s="274"/>
      <c r="AJ65" s="44"/>
      <c r="AK65" s="50"/>
      <c r="AL65" s="50"/>
      <c r="AM65" s="50"/>
      <c r="AN65" s="344" t="str">
        <f t="shared" si="13"/>
        <v/>
      </c>
      <c r="AO65" s="48"/>
      <c r="AP65" s="1">
        <f t="shared" si="14"/>
        <v>0</v>
      </c>
      <c r="AQ65" s="55" t="str">
        <f t="shared" si="53"/>
        <v/>
      </c>
      <c r="AR65" s="55" t="str">
        <f t="shared" si="53"/>
        <v/>
      </c>
      <c r="AS65" s="363">
        <f t="shared" si="16"/>
        <v>0</v>
      </c>
      <c r="AT65" s="363">
        <f t="shared" si="35"/>
        <v>0</v>
      </c>
      <c r="AU65" s="363">
        <f t="shared" si="36"/>
        <v>0</v>
      </c>
      <c r="AV65" s="363">
        <f t="shared" si="37"/>
        <v>0</v>
      </c>
      <c r="AW65" s="363">
        <f t="shared" si="38"/>
        <v>0</v>
      </c>
      <c r="AX65" s="363">
        <f t="shared" si="39"/>
        <v>0</v>
      </c>
      <c r="AY65" s="363">
        <f t="shared" si="40"/>
        <v>0</v>
      </c>
      <c r="AZ65" s="363">
        <f t="shared" si="41"/>
        <v>0</v>
      </c>
      <c r="BA65" s="363">
        <f t="shared" si="42"/>
        <v>0</v>
      </c>
      <c r="BB65" s="363">
        <f t="shared" si="43"/>
        <v>0</v>
      </c>
      <c r="BC65" s="363">
        <f t="shared" si="44"/>
        <v>0</v>
      </c>
      <c r="BD65" s="363">
        <f t="shared" si="45"/>
        <v>0</v>
      </c>
      <c r="BE65" s="363">
        <f t="shared" si="46"/>
        <v>0</v>
      </c>
      <c r="BF65" s="363">
        <f t="shared" si="47"/>
        <v>0</v>
      </c>
      <c r="BG65" s="363">
        <f t="shared" si="48"/>
        <v>0</v>
      </c>
      <c r="BH65" s="363">
        <f t="shared" si="49"/>
        <v>0</v>
      </c>
      <c r="BI65" s="363">
        <f t="shared" si="50"/>
        <v>0</v>
      </c>
      <c r="BJ65" s="363"/>
      <c r="BK65" s="363"/>
      <c r="BL65" s="363"/>
      <c r="BM65" s="363"/>
      <c r="BN65" s="363"/>
      <c r="BO65" s="363"/>
      <c r="BP65" s="363"/>
      <c r="BQ65" s="363"/>
      <c r="BR65" s="363"/>
      <c r="BS65" s="363"/>
      <c r="BT65" s="363">
        <f t="shared" si="51"/>
        <v>0</v>
      </c>
      <c r="BU65" s="363">
        <f t="shared" si="33"/>
        <v>1</v>
      </c>
      <c r="BY65" s="1">
        <f t="shared" si="52"/>
        <v>1</v>
      </c>
      <c r="CD65" s="1" t="str">
        <f t="shared" si="54"/>
        <v/>
      </c>
      <c r="CE65" s="1" t="str">
        <f t="shared" si="54"/>
        <v/>
      </c>
      <c r="CF65" s="1" t="str">
        <f t="shared" si="54"/>
        <v/>
      </c>
      <c r="CG65" s="1" t="str">
        <f t="shared" si="54"/>
        <v/>
      </c>
      <c r="CH65" s="1" t="str">
        <f t="shared" si="54"/>
        <v/>
      </c>
      <c r="CI65" s="1" t="str">
        <f t="shared" si="54"/>
        <v/>
      </c>
      <c r="CJ65" s="1" t="str">
        <f t="shared" si="54"/>
        <v/>
      </c>
      <c r="CK65" s="1" t="str">
        <f t="shared" si="54"/>
        <v/>
      </c>
      <c r="CL65" s="1" t="str">
        <f t="shared" si="54"/>
        <v/>
      </c>
      <c r="CM65" s="1" t="str">
        <f t="shared" si="54"/>
        <v/>
      </c>
    </row>
    <row r="66" spans="2:91" ht="15.75" hidden="1" x14ac:dyDescent="0.2">
      <c r="B66" s="44" t="str">
        <f t="shared" si="12"/>
        <v/>
      </c>
      <c r="C66" s="50"/>
      <c r="D66" s="50"/>
      <c r="E66" s="50"/>
      <c r="F66" s="53"/>
      <c r="G66" s="274"/>
      <c r="H66" s="274"/>
      <c r="I66" s="274"/>
      <c r="J66" s="274"/>
      <c r="K66" s="274"/>
      <c r="L66" s="274"/>
      <c r="M66" s="274"/>
      <c r="N66" s="274"/>
      <c r="O66" s="274"/>
      <c r="P66" s="274"/>
      <c r="Q66" s="274"/>
      <c r="R66" s="274"/>
      <c r="S66" s="274"/>
      <c r="T66" s="274"/>
      <c r="U66" s="274"/>
      <c r="V66" s="274"/>
      <c r="W66" s="274"/>
      <c r="X66" s="44"/>
      <c r="Y66" s="340"/>
      <c r="Z66" s="44"/>
      <c r="AA66" s="44"/>
      <c r="AB66" s="340"/>
      <c r="AC66" s="44"/>
      <c r="AD66" s="44"/>
      <c r="AE66" s="44"/>
      <c r="AF66" s="44"/>
      <c r="AG66" s="44"/>
      <c r="AH66" s="44"/>
      <c r="AI66" s="274"/>
      <c r="AJ66" s="44"/>
      <c r="AK66" s="50"/>
      <c r="AL66" s="50"/>
      <c r="AM66" s="50"/>
      <c r="AN66" s="344" t="str">
        <f t="shared" si="13"/>
        <v/>
      </c>
      <c r="AO66" s="48"/>
      <c r="AP66" s="1">
        <f t="shared" si="14"/>
        <v>0</v>
      </c>
      <c r="AQ66" s="55" t="str">
        <f t="shared" si="53"/>
        <v/>
      </c>
      <c r="AR66" s="55" t="str">
        <f t="shared" si="53"/>
        <v/>
      </c>
      <c r="AS66" s="363">
        <f t="shared" si="16"/>
        <v>0</v>
      </c>
      <c r="AT66" s="363">
        <f t="shared" si="35"/>
        <v>0</v>
      </c>
      <c r="AU66" s="363">
        <f t="shared" si="36"/>
        <v>0</v>
      </c>
      <c r="AV66" s="363">
        <f t="shared" si="37"/>
        <v>0</v>
      </c>
      <c r="AW66" s="363">
        <f t="shared" si="38"/>
        <v>0</v>
      </c>
      <c r="AX66" s="363">
        <f t="shared" si="39"/>
        <v>0</v>
      </c>
      <c r="AY66" s="363">
        <f t="shared" si="40"/>
        <v>0</v>
      </c>
      <c r="AZ66" s="363">
        <f t="shared" si="41"/>
        <v>0</v>
      </c>
      <c r="BA66" s="363">
        <f t="shared" si="42"/>
        <v>0</v>
      </c>
      <c r="BB66" s="363">
        <f t="shared" si="43"/>
        <v>0</v>
      </c>
      <c r="BC66" s="363">
        <f t="shared" si="44"/>
        <v>0</v>
      </c>
      <c r="BD66" s="363">
        <f t="shared" si="45"/>
        <v>0</v>
      </c>
      <c r="BE66" s="363">
        <f t="shared" si="46"/>
        <v>0</v>
      </c>
      <c r="BF66" s="363">
        <f t="shared" si="47"/>
        <v>0</v>
      </c>
      <c r="BG66" s="363">
        <f t="shared" si="48"/>
        <v>0</v>
      </c>
      <c r="BH66" s="363">
        <f t="shared" si="49"/>
        <v>0</v>
      </c>
      <c r="BI66" s="363">
        <f t="shared" si="50"/>
        <v>0</v>
      </c>
      <c r="BJ66" s="363"/>
      <c r="BK66" s="363"/>
      <c r="BL66" s="363"/>
      <c r="BM66" s="363"/>
      <c r="BN66" s="363"/>
      <c r="BO66" s="363"/>
      <c r="BP66" s="363"/>
      <c r="BQ66" s="363"/>
      <c r="BR66" s="363"/>
      <c r="BS66" s="363"/>
      <c r="BT66" s="363">
        <f t="shared" si="51"/>
        <v>0</v>
      </c>
      <c r="BU66" s="363">
        <f t="shared" si="33"/>
        <v>1</v>
      </c>
      <c r="BY66" s="1">
        <f t="shared" si="52"/>
        <v>1</v>
      </c>
      <c r="CD66" s="1" t="str">
        <f t="shared" si="54"/>
        <v/>
      </c>
      <c r="CE66" s="1" t="str">
        <f t="shared" si="54"/>
        <v/>
      </c>
      <c r="CF66" s="1" t="str">
        <f t="shared" si="54"/>
        <v/>
      </c>
      <c r="CG66" s="1" t="str">
        <f t="shared" si="54"/>
        <v/>
      </c>
      <c r="CH66" s="1" t="str">
        <f t="shared" si="54"/>
        <v/>
      </c>
      <c r="CI66" s="1" t="str">
        <f t="shared" si="54"/>
        <v/>
      </c>
      <c r="CJ66" s="1" t="str">
        <f t="shared" si="54"/>
        <v/>
      </c>
      <c r="CK66" s="1" t="str">
        <f t="shared" si="54"/>
        <v/>
      </c>
      <c r="CL66" s="1" t="str">
        <f t="shared" si="54"/>
        <v/>
      </c>
      <c r="CM66" s="1" t="str">
        <f t="shared" si="54"/>
        <v/>
      </c>
    </row>
    <row r="67" spans="2:91" ht="15.75" hidden="1" x14ac:dyDescent="0.2">
      <c r="B67" s="44" t="str">
        <f t="shared" si="12"/>
        <v/>
      </c>
      <c r="C67" s="50"/>
      <c r="D67" s="50"/>
      <c r="E67" s="50"/>
      <c r="F67" s="53"/>
      <c r="G67" s="274"/>
      <c r="H67" s="274"/>
      <c r="I67" s="274"/>
      <c r="J67" s="274"/>
      <c r="K67" s="274"/>
      <c r="L67" s="274"/>
      <c r="M67" s="274"/>
      <c r="N67" s="274"/>
      <c r="O67" s="274"/>
      <c r="P67" s="274"/>
      <c r="Q67" s="274"/>
      <c r="R67" s="274"/>
      <c r="S67" s="274"/>
      <c r="T67" s="274"/>
      <c r="U67" s="274"/>
      <c r="V67" s="274"/>
      <c r="W67" s="274"/>
      <c r="X67" s="44"/>
      <c r="Y67" s="340"/>
      <c r="Z67" s="44"/>
      <c r="AA67" s="44"/>
      <c r="AB67" s="340"/>
      <c r="AC67" s="44"/>
      <c r="AD67" s="44"/>
      <c r="AE67" s="44"/>
      <c r="AF67" s="44"/>
      <c r="AG67" s="44"/>
      <c r="AH67" s="44"/>
      <c r="AI67" s="274"/>
      <c r="AJ67" s="44"/>
      <c r="AK67" s="50"/>
      <c r="AL67" s="50"/>
      <c r="AM67" s="50"/>
      <c r="AN67" s="344" t="str">
        <f t="shared" si="13"/>
        <v/>
      </c>
      <c r="AO67" s="48"/>
      <c r="AP67" s="1">
        <f t="shared" si="14"/>
        <v>0</v>
      </c>
      <c r="AQ67" s="55" t="str">
        <f t="shared" si="53"/>
        <v/>
      </c>
      <c r="AR67" s="55" t="str">
        <f t="shared" si="53"/>
        <v/>
      </c>
      <c r="AS67" s="363">
        <f t="shared" si="16"/>
        <v>0</v>
      </c>
      <c r="AT67" s="363">
        <f t="shared" si="35"/>
        <v>0</v>
      </c>
      <c r="AU67" s="363">
        <f t="shared" si="36"/>
        <v>0</v>
      </c>
      <c r="AV67" s="363">
        <f t="shared" si="37"/>
        <v>0</v>
      </c>
      <c r="AW67" s="363">
        <f t="shared" si="38"/>
        <v>0</v>
      </c>
      <c r="AX67" s="363">
        <f t="shared" si="39"/>
        <v>0</v>
      </c>
      <c r="AY67" s="363">
        <f t="shared" si="40"/>
        <v>0</v>
      </c>
      <c r="AZ67" s="363">
        <f t="shared" si="41"/>
        <v>0</v>
      </c>
      <c r="BA67" s="363">
        <f t="shared" si="42"/>
        <v>0</v>
      </c>
      <c r="BB67" s="363">
        <f t="shared" si="43"/>
        <v>0</v>
      </c>
      <c r="BC67" s="363">
        <f t="shared" si="44"/>
        <v>0</v>
      </c>
      <c r="BD67" s="363">
        <f t="shared" si="45"/>
        <v>0</v>
      </c>
      <c r="BE67" s="363">
        <f t="shared" si="46"/>
        <v>0</v>
      </c>
      <c r="BF67" s="363">
        <f t="shared" si="47"/>
        <v>0</v>
      </c>
      <c r="BG67" s="363">
        <f t="shared" si="48"/>
        <v>0</v>
      </c>
      <c r="BH67" s="363">
        <f t="shared" si="49"/>
        <v>0</v>
      </c>
      <c r="BI67" s="363">
        <f t="shared" si="50"/>
        <v>0</v>
      </c>
      <c r="BJ67" s="363"/>
      <c r="BK67" s="363"/>
      <c r="BL67" s="363"/>
      <c r="BM67" s="363"/>
      <c r="BN67" s="363"/>
      <c r="BO67" s="363"/>
      <c r="BP67" s="363"/>
      <c r="BQ67" s="363"/>
      <c r="BR67" s="363"/>
      <c r="BS67" s="363"/>
      <c r="BT67" s="363">
        <f t="shared" si="51"/>
        <v>0</v>
      </c>
      <c r="BU67" s="363">
        <f t="shared" si="33"/>
        <v>1</v>
      </c>
      <c r="BY67" s="1">
        <f t="shared" si="52"/>
        <v>1</v>
      </c>
      <c r="CD67" s="1" t="str">
        <f t="shared" si="54"/>
        <v/>
      </c>
      <c r="CE67" s="1" t="str">
        <f t="shared" si="54"/>
        <v/>
      </c>
      <c r="CF67" s="1" t="str">
        <f t="shared" si="54"/>
        <v/>
      </c>
      <c r="CG67" s="1" t="str">
        <f t="shared" si="54"/>
        <v/>
      </c>
      <c r="CH67" s="1" t="str">
        <f t="shared" si="54"/>
        <v/>
      </c>
      <c r="CI67" s="1" t="str">
        <f t="shared" si="54"/>
        <v/>
      </c>
      <c r="CJ67" s="1" t="str">
        <f t="shared" si="54"/>
        <v/>
      </c>
      <c r="CK67" s="1" t="str">
        <f t="shared" si="54"/>
        <v/>
      </c>
      <c r="CL67" s="1" t="str">
        <f t="shared" si="54"/>
        <v/>
      </c>
      <c r="CM67" s="1" t="str">
        <f t="shared" si="54"/>
        <v/>
      </c>
    </row>
    <row r="68" spans="2:91" ht="15.75" hidden="1" x14ac:dyDescent="0.2">
      <c r="B68" s="44" t="str">
        <f t="shared" si="12"/>
        <v/>
      </c>
      <c r="C68" s="50"/>
      <c r="D68" s="50"/>
      <c r="E68" s="50"/>
      <c r="F68" s="53"/>
      <c r="G68" s="274"/>
      <c r="H68" s="274"/>
      <c r="I68" s="274"/>
      <c r="J68" s="274"/>
      <c r="K68" s="274"/>
      <c r="L68" s="274"/>
      <c r="M68" s="274"/>
      <c r="N68" s="274"/>
      <c r="O68" s="274"/>
      <c r="P68" s="274"/>
      <c r="Q68" s="274"/>
      <c r="R68" s="274"/>
      <c r="S68" s="274"/>
      <c r="T68" s="274"/>
      <c r="U68" s="274"/>
      <c r="V68" s="274"/>
      <c r="W68" s="274"/>
      <c r="X68" s="44"/>
      <c r="Y68" s="340"/>
      <c r="Z68" s="44"/>
      <c r="AA68" s="44"/>
      <c r="AB68" s="340"/>
      <c r="AC68" s="44"/>
      <c r="AD68" s="44"/>
      <c r="AE68" s="44"/>
      <c r="AF68" s="44"/>
      <c r="AG68" s="44"/>
      <c r="AH68" s="44"/>
      <c r="AI68" s="274"/>
      <c r="AJ68" s="44"/>
      <c r="AK68" s="50"/>
      <c r="AL68" s="50"/>
      <c r="AM68" s="50"/>
      <c r="AN68" s="344" t="str">
        <f t="shared" si="13"/>
        <v/>
      </c>
      <c r="AO68" s="48"/>
      <c r="AP68" s="1">
        <f t="shared" si="14"/>
        <v>0</v>
      </c>
      <c r="AQ68" s="55" t="str">
        <f t="shared" si="53"/>
        <v/>
      </c>
      <c r="AR68" s="55" t="str">
        <f t="shared" si="53"/>
        <v/>
      </c>
      <c r="AS68" s="363">
        <f t="shared" si="16"/>
        <v>0</v>
      </c>
      <c r="AT68" s="363">
        <f t="shared" si="35"/>
        <v>0</v>
      </c>
      <c r="AU68" s="363">
        <f t="shared" si="36"/>
        <v>0</v>
      </c>
      <c r="AV68" s="363">
        <f t="shared" si="37"/>
        <v>0</v>
      </c>
      <c r="AW68" s="363">
        <f t="shared" si="38"/>
        <v>0</v>
      </c>
      <c r="AX68" s="363">
        <f t="shared" si="39"/>
        <v>0</v>
      </c>
      <c r="AY68" s="363">
        <f t="shared" si="40"/>
        <v>0</v>
      </c>
      <c r="AZ68" s="363">
        <f t="shared" si="41"/>
        <v>0</v>
      </c>
      <c r="BA68" s="363">
        <f t="shared" si="42"/>
        <v>0</v>
      </c>
      <c r="BB68" s="363">
        <f t="shared" si="43"/>
        <v>0</v>
      </c>
      <c r="BC68" s="363">
        <f t="shared" si="44"/>
        <v>0</v>
      </c>
      <c r="BD68" s="363">
        <f t="shared" si="45"/>
        <v>0</v>
      </c>
      <c r="BE68" s="363">
        <f t="shared" si="46"/>
        <v>0</v>
      </c>
      <c r="BF68" s="363">
        <f t="shared" si="47"/>
        <v>0</v>
      </c>
      <c r="BG68" s="363">
        <f t="shared" si="48"/>
        <v>0</v>
      </c>
      <c r="BH68" s="363">
        <f t="shared" si="49"/>
        <v>0</v>
      </c>
      <c r="BI68" s="363">
        <f t="shared" si="50"/>
        <v>0</v>
      </c>
      <c r="BJ68" s="363"/>
      <c r="BK68" s="363"/>
      <c r="BL68" s="363"/>
      <c r="BM68" s="363"/>
      <c r="BN68" s="363"/>
      <c r="BO68" s="363"/>
      <c r="BP68" s="363"/>
      <c r="BQ68" s="363"/>
      <c r="BR68" s="363"/>
      <c r="BS68" s="363"/>
      <c r="BT68" s="363">
        <f t="shared" si="51"/>
        <v>0</v>
      </c>
      <c r="BU68" s="363">
        <f t="shared" si="33"/>
        <v>1</v>
      </c>
      <c r="BY68" s="1">
        <f t="shared" si="52"/>
        <v>1</v>
      </c>
      <c r="CD68" s="1" t="str">
        <f t="shared" si="54"/>
        <v/>
      </c>
      <c r="CE68" s="1" t="str">
        <f t="shared" si="54"/>
        <v/>
      </c>
      <c r="CF68" s="1" t="str">
        <f t="shared" si="54"/>
        <v/>
      </c>
      <c r="CG68" s="1" t="str">
        <f t="shared" si="54"/>
        <v/>
      </c>
      <c r="CH68" s="1" t="str">
        <f t="shared" si="54"/>
        <v/>
      </c>
      <c r="CI68" s="1" t="str">
        <f t="shared" si="54"/>
        <v/>
      </c>
      <c r="CJ68" s="1" t="str">
        <f t="shared" si="54"/>
        <v/>
      </c>
      <c r="CK68" s="1" t="str">
        <f t="shared" si="54"/>
        <v/>
      </c>
      <c r="CL68" s="1" t="str">
        <f t="shared" si="54"/>
        <v/>
      </c>
      <c r="CM68" s="1" t="str">
        <f t="shared" si="54"/>
        <v/>
      </c>
    </row>
    <row r="69" spans="2:91" ht="15.75" hidden="1" x14ac:dyDescent="0.2">
      <c r="B69" s="44" t="str">
        <f t="shared" si="12"/>
        <v/>
      </c>
      <c r="C69" s="50"/>
      <c r="D69" s="50"/>
      <c r="E69" s="50"/>
      <c r="F69" s="53"/>
      <c r="G69" s="274"/>
      <c r="H69" s="274"/>
      <c r="I69" s="274"/>
      <c r="J69" s="274"/>
      <c r="K69" s="274"/>
      <c r="L69" s="274"/>
      <c r="M69" s="274"/>
      <c r="N69" s="274"/>
      <c r="O69" s="274"/>
      <c r="P69" s="274"/>
      <c r="Q69" s="274"/>
      <c r="R69" s="274"/>
      <c r="S69" s="274"/>
      <c r="T69" s="274"/>
      <c r="U69" s="274"/>
      <c r="V69" s="274"/>
      <c r="W69" s="274"/>
      <c r="X69" s="44"/>
      <c r="Y69" s="340"/>
      <c r="Z69" s="44"/>
      <c r="AA69" s="44"/>
      <c r="AB69" s="340"/>
      <c r="AC69" s="44"/>
      <c r="AD69" s="44"/>
      <c r="AE69" s="44"/>
      <c r="AF69" s="44"/>
      <c r="AG69" s="44"/>
      <c r="AH69" s="44"/>
      <c r="AI69" s="274"/>
      <c r="AJ69" s="44"/>
      <c r="AK69" s="50"/>
      <c r="AL69" s="50"/>
      <c r="AM69" s="50"/>
      <c r="AN69" s="344" t="str">
        <f t="shared" si="13"/>
        <v/>
      </c>
      <c r="AO69" s="48"/>
      <c r="AP69" s="1">
        <f t="shared" si="14"/>
        <v>0</v>
      </c>
      <c r="AQ69" s="55" t="str">
        <f t="shared" si="53"/>
        <v/>
      </c>
      <c r="AR69" s="55" t="str">
        <f t="shared" si="53"/>
        <v/>
      </c>
      <c r="AS69" s="363">
        <f t="shared" si="16"/>
        <v>0</v>
      </c>
      <c r="AT69" s="363">
        <f t="shared" si="35"/>
        <v>0</v>
      </c>
      <c r="AU69" s="363">
        <f t="shared" si="36"/>
        <v>0</v>
      </c>
      <c r="AV69" s="363">
        <f t="shared" si="37"/>
        <v>0</v>
      </c>
      <c r="AW69" s="363">
        <f t="shared" si="38"/>
        <v>0</v>
      </c>
      <c r="AX69" s="363">
        <f t="shared" si="39"/>
        <v>0</v>
      </c>
      <c r="AY69" s="363">
        <f t="shared" si="40"/>
        <v>0</v>
      </c>
      <c r="AZ69" s="363">
        <f t="shared" si="41"/>
        <v>0</v>
      </c>
      <c r="BA69" s="363">
        <f t="shared" si="42"/>
        <v>0</v>
      </c>
      <c r="BB69" s="363">
        <f t="shared" si="43"/>
        <v>0</v>
      </c>
      <c r="BC69" s="363">
        <f t="shared" si="44"/>
        <v>0</v>
      </c>
      <c r="BD69" s="363">
        <f t="shared" si="45"/>
        <v>0</v>
      </c>
      <c r="BE69" s="363">
        <f t="shared" si="46"/>
        <v>0</v>
      </c>
      <c r="BF69" s="363">
        <f t="shared" si="47"/>
        <v>0</v>
      </c>
      <c r="BG69" s="363">
        <f t="shared" si="48"/>
        <v>0</v>
      </c>
      <c r="BH69" s="363">
        <f t="shared" si="49"/>
        <v>0</v>
      </c>
      <c r="BI69" s="363">
        <f t="shared" si="50"/>
        <v>0</v>
      </c>
      <c r="BJ69" s="363"/>
      <c r="BK69" s="363"/>
      <c r="BL69" s="363"/>
      <c r="BM69" s="363"/>
      <c r="BN69" s="363"/>
      <c r="BO69" s="363"/>
      <c r="BP69" s="363"/>
      <c r="BQ69" s="363"/>
      <c r="BR69" s="363"/>
      <c r="BS69" s="363"/>
      <c r="BT69" s="363">
        <f t="shared" si="51"/>
        <v>0</v>
      </c>
      <c r="BU69" s="363">
        <f t="shared" si="33"/>
        <v>1</v>
      </c>
      <c r="BY69" s="1">
        <f t="shared" si="52"/>
        <v>1</v>
      </c>
      <c r="CD69" s="1" t="str">
        <f t="shared" si="54"/>
        <v/>
      </c>
      <c r="CE69" s="1" t="str">
        <f t="shared" si="54"/>
        <v/>
      </c>
      <c r="CF69" s="1" t="str">
        <f t="shared" si="54"/>
        <v/>
      </c>
      <c r="CG69" s="1" t="str">
        <f t="shared" si="54"/>
        <v/>
      </c>
      <c r="CH69" s="1" t="str">
        <f t="shared" si="54"/>
        <v/>
      </c>
      <c r="CI69" s="1" t="str">
        <f t="shared" si="54"/>
        <v/>
      </c>
      <c r="CJ69" s="1" t="str">
        <f t="shared" si="54"/>
        <v/>
      </c>
      <c r="CK69" s="1" t="str">
        <f t="shared" si="54"/>
        <v/>
      </c>
      <c r="CL69" s="1" t="str">
        <f t="shared" si="54"/>
        <v/>
      </c>
      <c r="CM69" s="1" t="str">
        <f t="shared" si="54"/>
        <v/>
      </c>
    </row>
    <row r="70" spans="2:91" ht="15.75" hidden="1" x14ac:dyDescent="0.2">
      <c r="B70" s="44" t="str">
        <f t="shared" si="12"/>
        <v/>
      </c>
      <c r="C70" s="50"/>
      <c r="D70" s="50"/>
      <c r="E70" s="50"/>
      <c r="F70" s="53"/>
      <c r="G70" s="274"/>
      <c r="H70" s="274"/>
      <c r="I70" s="274"/>
      <c r="J70" s="274"/>
      <c r="K70" s="274"/>
      <c r="L70" s="274"/>
      <c r="M70" s="274"/>
      <c r="N70" s="274"/>
      <c r="O70" s="274"/>
      <c r="P70" s="274"/>
      <c r="Q70" s="274"/>
      <c r="R70" s="274"/>
      <c r="S70" s="274"/>
      <c r="T70" s="274"/>
      <c r="U70" s="274"/>
      <c r="V70" s="274"/>
      <c r="W70" s="274"/>
      <c r="X70" s="44"/>
      <c r="Y70" s="340"/>
      <c r="Z70" s="44"/>
      <c r="AA70" s="44"/>
      <c r="AB70" s="340"/>
      <c r="AC70" s="44"/>
      <c r="AD70" s="44"/>
      <c r="AE70" s="44"/>
      <c r="AF70" s="44"/>
      <c r="AG70" s="44"/>
      <c r="AH70" s="44"/>
      <c r="AI70" s="274"/>
      <c r="AJ70" s="44"/>
      <c r="AK70" s="50"/>
      <c r="AL70" s="50"/>
      <c r="AM70" s="50"/>
      <c r="AN70" s="344" t="str">
        <f t="shared" si="13"/>
        <v/>
      </c>
      <c r="AO70" s="48"/>
      <c r="AP70" s="1">
        <f t="shared" si="14"/>
        <v>0</v>
      </c>
      <c r="AQ70" s="55" t="str">
        <f t="shared" si="53"/>
        <v/>
      </c>
      <c r="AR70" s="55" t="str">
        <f t="shared" si="53"/>
        <v/>
      </c>
      <c r="AS70" s="363">
        <f t="shared" si="16"/>
        <v>0</v>
      </c>
      <c r="AT70" s="363">
        <f t="shared" si="35"/>
        <v>0</v>
      </c>
      <c r="AU70" s="363">
        <f t="shared" si="36"/>
        <v>0</v>
      </c>
      <c r="AV70" s="363">
        <f t="shared" si="37"/>
        <v>0</v>
      </c>
      <c r="AW70" s="363">
        <f t="shared" si="38"/>
        <v>0</v>
      </c>
      <c r="AX70" s="363">
        <f t="shared" si="39"/>
        <v>0</v>
      </c>
      <c r="AY70" s="363">
        <f t="shared" si="40"/>
        <v>0</v>
      </c>
      <c r="AZ70" s="363">
        <f t="shared" si="41"/>
        <v>0</v>
      </c>
      <c r="BA70" s="363">
        <f t="shared" si="42"/>
        <v>0</v>
      </c>
      <c r="BB70" s="363">
        <f t="shared" si="43"/>
        <v>0</v>
      </c>
      <c r="BC70" s="363">
        <f t="shared" si="44"/>
        <v>0</v>
      </c>
      <c r="BD70" s="363">
        <f t="shared" si="45"/>
        <v>0</v>
      </c>
      <c r="BE70" s="363">
        <f t="shared" si="46"/>
        <v>0</v>
      </c>
      <c r="BF70" s="363">
        <f t="shared" si="47"/>
        <v>0</v>
      </c>
      <c r="BG70" s="363">
        <f t="shared" si="48"/>
        <v>0</v>
      </c>
      <c r="BH70" s="363">
        <f t="shared" si="49"/>
        <v>0</v>
      </c>
      <c r="BI70" s="363">
        <f t="shared" si="50"/>
        <v>0</v>
      </c>
      <c r="BJ70" s="363"/>
      <c r="BK70" s="363"/>
      <c r="BL70" s="363"/>
      <c r="BM70" s="363"/>
      <c r="BN70" s="363"/>
      <c r="BO70" s="363"/>
      <c r="BP70" s="363"/>
      <c r="BQ70" s="363"/>
      <c r="BR70" s="363"/>
      <c r="BS70" s="363"/>
      <c r="BT70" s="363">
        <f t="shared" si="51"/>
        <v>0</v>
      </c>
      <c r="BU70" s="363">
        <f t="shared" si="33"/>
        <v>1</v>
      </c>
      <c r="BY70" s="1">
        <f t="shared" si="52"/>
        <v>1</v>
      </c>
      <c r="CD70" s="1" t="str">
        <f t="shared" si="54"/>
        <v/>
      </c>
      <c r="CE70" s="1" t="str">
        <f t="shared" si="54"/>
        <v/>
      </c>
      <c r="CF70" s="1" t="str">
        <f t="shared" si="54"/>
        <v/>
      </c>
      <c r="CG70" s="1" t="str">
        <f t="shared" si="54"/>
        <v/>
      </c>
      <c r="CH70" s="1" t="str">
        <f t="shared" si="54"/>
        <v/>
      </c>
      <c r="CI70" s="1" t="str">
        <f t="shared" si="54"/>
        <v/>
      </c>
      <c r="CJ70" s="1" t="str">
        <f t="shared" si="54"/>
        <v/>
      </c>
      <c r="CK70" s="1" t="str">
        <f t="shared" si="54"/>
        <v/>
      </c>
      <c r="CL70" s="1" t="str">
        <f t="shared" si="54"/>
        <v/>
      </c>
      <c r="CM70" s="1" t="str">
        <f t="shared" si="54"/>
        <v/>
      </c>
    </row>
    <row r="71" spans="2:91" ht="15.75" hidden="1" x14ac:dyDescent="0.2">
      <c r="B71" s="44" t="str">
        <f t="shared" si="12"/>
        <v/>
      </c>
      <c r="C71" s="50"/>
      <c r="D71" s="50"/>
      <c r="E71" s="50"/>
      <c r="F71" s="53"/>
      <c r="G71" s="274"/>
      <c r="H71" s="274"/>
      <c r="I71" s="274"/>
      <c r="J71" s="274"/>
      <c r="K71" s="274"/>
      <c r="L71" s="274"/>
      <c r="M71" s="274"/>
      <c r="N71" s="274"/>
      <c r="O71" s="274"/>
      <c r="P71" s="274"/>
      <c r="Q71" s="274"/>
      <c r="R71" s="274"/>
      <c r="S71" s="274"/>
      <c r="T71" s="274"/>
      <c r="U71" s="274"/>
      <c r="V71" s="274"/>
      <c r="W71" s="274"/>
      <c r="X71" s="44"/>
      <c r="Y71" s="340"/>
      <c r="Z71" s="44"/>
      <c r="AA71" s="44"/>
      <c r="AB71" s="340"/>
      <c r="AC71" s="44"/>
      <c r="AD71" s="44"/>
      <c r="AE71" s="44"/>
      <c r="AF71" s="44"/>
      <c r="AG71" s="44"/>
      <c r="AH71" s="44"/>
      <c r="AI71" s="274"/>
      <c r="AJ71" s="44"/>
      <c r="AK71" s="50"/>
      <c r="AL71" s="50"/>
      <c r="AM71" s="50"/>
      <c r="AN71" s="344" t="str">
        <f t="shared" si="13"/>
        <v/>
      </c>
      <c r="AO71" s="48"/>
      <c r="AP71" s="1">
        <f t="shared" si="14"/>
        <v>0</v>
      </c>
      <c r="AQ71" s="55" t="str">
        <f t="shared" si="53"/>
        <v/>
      </c>
      <c r="AR71" s="55" t="str">
        <f t="shared" si="53"/>
        <v/>
      </c>
      <c r="AS71" s="363">
        <f t="shared" si="16"/>
        <v>0</v>
      </c>
      <c r="AT71" s="363">
        <f t="shared" si="35"/>
        <v>0</v>
      </c>
      <c r="AU71" s="363">
        <f t="shared" si="36"/>
        <v>0</v>
      </c>
      <c r="AV71" s="363">
        <f t="shared" si="37"/>
        <v>0</v>
      </c>
      <c r="AW71" s="363">
        <f t="shared" si="38"/>
        <v>0</v>
      </c>
      <c r="AX71" s="363">
        <f t="shared" si="39"/>
        <v>0</v>
      </c>
      <c r="AY71" s="363">
        <f t="shared" si="40"/>
        <v>0</v>
      </c>
      <c r="AZ71" s="363">
        <f t="shared" si="41"/>
        <v>0</v>
      </c>
      <c r="BA71" s="363">
        <f t="shared" si="42"/>
        <v>0</v>
      </c>
      <c r="BB71" s="363">
        <f t="shared" si="43"/>
        <v>0</v>
      </c>
      <c r="BC71" s="363">
        <f t="shared" si="44"/>
        <v>0</v>
      </c>
      <c r="BD71" s="363">
        <f t="shared" si="45"/>
        <v>0</v>
      </c>
      <c r="BE71" s="363">
        <f t="shared" si="46"/>
        <v>0</v>
      </c>
      <c r="BF71" s="363">
        <f t="shared" si="47"/>
        <v>0</v>
      </c>
      <c r="BG71" s="363">
        <f t="shared" si="48"/>
        <v>0</v>
      </c>
      <c r="BH71" s="363">
        <f t="shared" si="49"/>
        <v>0</v>
      </c>
      <c r="BI71" s="363">
        <f t="shared" si="50"/>
        <v>0</v>
      </c>
      <c r="BJ71" s="363"/>
      <c r="BK71" s="363"/>
      <c r="BL71" s="363"/>
      <c r="BM71" s="363"/>
      <c r="BN71" s="363"/>
      <c r="BO71" s="363"/>
      <c r="BP71" s="363"/>
      <c r="BQ71" s="363"/>
      <c r="BR71" s="363"/>
      <c r="BS71" s="363"/>
      <c r="BT71" s="363">
        <f t="shared" si="51"/>
        <v>0</v>
      </c>
      <c r="BU71" s="363">
        <f t="shared" si="33"/>
        <v>1</v>
      </c>
      <c r="BY71" s="1">
        <f t="shared" si="52"/>
        <v>1</v>
      </c>
      <c r="CD71" s="1" t="str">
        <f t="shared" si="54"/>
        <v/>
      </c>
      <c r="CE71" s="1" t="str">
        <f t="shared" si="54"/>
        <v/>
      </c>
      <c r="CF71" s="1" t="str">
        <f t="shared" si="54"/>
        <v/>
      </c>
      <c r="CG71" s="1" t="str">
        <f t="shared" si="54"/>
        <v/>
      </c>
      <c r="CH71" s="1" t="str">
        <f t="shared" si="54"/>
        <v/>
      </c>
      <c r="CI71" s="1" t="str">
        <f t="shared" si="54"/>
        <v/>
      </c>
      <c r="CJ71" s="1" t="str">
        <f t="shared" si="54"/>
        <v/>
      </c>
      <c r="CK71" s="1" t="str">
        <f t="shared" si="54"/>
        <v/>
      </c>
      <c r="CL71" s="1" t="str">
        <f t="shared" si="54"/>
        <v/>
      </c>
      <c r="CM71" s="1" t="str">
        <f t="shared" si="54"/>
        <v/>
      </c>
    </row>
    <row r="72" spans="2:91" ht="15.75" hidden="1" x14ac:dyDescent="0.2">
      <c r="B72" s="44" t="str">
        <f t="shared" si="12"/>
        <v/>
      </c>
      <c r="C72" s="50"/>
      <c r="D72" s="50"/>
      <c r="E72" s="50"/>
      <c r="F72" s="53"/>
      <c r="G72" s="274"/>
      <c r="H72" s="274"/>
      <c r="I72" s="274"/>
      <c r="J72" s="274"/>
      <c r="K72" s="274"/>
      <c r="L72" s="274"/>
      <c r="M72" s="274"/>
      <c r="N72" s="274"/>
      <c r="O72" s="274"/>
      <c r="P72" s="274"/>
      <c r="Q72" s="274"/>
      <c r="R72" s="274"/>
      <c r="S72" s="274"/>
      <c r="T72" s="274"/>
      <c r="U72" s="274"/>
      <c r="V72" s="274"/>
      <c r="W72" s="274"/>
      <c r="X72" s="44"/>
      <c r="Y72" s="340"/>
      <c r="Z72" s="44"/>
      <c r="AA72" s="44"/>
      <c r="AB72" s="340"/>
      <c r="AC72" s="44"/>
      <c r="AD72" s="44"/>
      <c r="AE72" s="44"/>
      <c r="AF72" s="44"/>
      <c r="AG72" s="44"/>
      <c r="AH72" s="44"/>
      <c r="AI72" s="274"/>
      <c r="AJ72" s="44"/>
      <c r="AK72" s="50"/>
      <c r="AL72" s="50"/>
      <c r="AM72" s="50"/>
      <c r="AN72" s="344" t="str">
        <f t="shared" si="13"/>
        <v/>
      </c>
      <c r="AO72" s="48"/>
      <c r="AP72" s="1">
        <f t="shared" si="14"/>
        <v>0</v>
      </c>
      <c r="AQ72" s="55" t="str">
        <f t="shared" si="53"/>
        <v/>
      </c>
      <c r="AR72" s="55" t="str">
        <f t="shared" si="53"/>
        <v/>
      </c>
      <c r="AS72" s="363">
        <f t="shared" si="16"/>
        <v>0</v>
      </c>
      <c r="AT72" s="363">
        <f t="shared" si="35"/>
        <v>0</v>
      </c>
      <c r="AU72" s="363">
        <f t="shared" si="36"/>
        <v>0</v>
      </c>
      <c r="AV72" s="363">
        <f t="shared" si="37"/>
        <v>0</v>
      </c>
      <c r="AW72" s="363">
        <f t="shared" si="38"/>
        <v>0</v>
      </c>
      <c r="AX72" s="363">
        <f t="shared" si="39"/>
        <v>0</v>
      </c>
      <c r="AY72" s="363">
        <f t="shared" si="40"/>
        <v>0</v>
      </c>
      <c r="AZ72" s="363">
        <f t="shared" si="41"/>
        <v>0</v>
      </c>
      <c r="BA72" s="363">
        <f t="shared" si="42"/>
        <v>0</v>
      </c>
      <c r="BB72" s="363">
        <f t="shared" si="43"/>
        <v>0</v>
      </c>
      <c r="BC72" s="363">
        <f t="shared" si="44"/>
        <v>0</v>
      </c>
      <c r="BD72" s="363">
        <f t="shared" si="45"/>
        <v>0</v>
      </c>
      <c r="BE72" s="363">
        <f t="shared" si="46"/>
        <v>0</v>
      </c>
      <c r="BF72" s="363">
        <f t="shared" si="47"/>
        <v>0</v>
      </c>
      <c r="BG72" s="363">
        <f t="shared" si="48"/>
        <v>0</v>
      </c>
      <c r="BH72" s="363">
        <f t="shared" si="49"/>
        <v>0</v>
      </c>
      <c r="BI72" s="363">
        <f t="shared" si="50"/>
        <v>0</v>
      </c>
      <c r="BJ72" s="363"/>
      <c r="BK72" s="363"/>
      <c r="BL72" s="363"/>
      <c r="BM72" s="363"/>
      <c r="BN72" s="363"/>
      <c r="BO72" s="363"/>
      <c r="BP72" s="363"/>
      <c r="BQ72" s="363"/>
      <c r="BR72" s="363"/>
      <c r="BS72" s="363"/>
      <c r="BT72" s="363">
        <f t="shared" si="51"/>
        <v>0</v>
      </c>
      <c r="BU72" s="363">
        <f t="shared" si="33"/>
        <v>1</v>
      </c>
      <c r="BY72" s="1">
        <f t="shared" si="52"/>
        <v>1</v>
      </c>
      <c r="CD72" s="1" t="str">
        <f t="shared" si="54"/>
        <v/>
      </c>
      <c r="CE72" s="1" t="str">
        <f t="shared" si="54"/>
        <v/>
      </c>
      <c r="CF72" s="1" t="str">
        <f t="shared" si="54"/>
        <v/>
      </c>
      <c r="CG72" s="1" t="str">
        <f t="shared" si="54"/>
        <v/>
      </c>
      <c r="CH72" s="1" t="str">
        <f t="shared" si="54"/>
        <v/>
      </c>
      <c r="CI72" s="1" t="str">
        <f t="shared" si="54"/>
        <v/>
      </c>
      <c r="CJ72" s="1" t="str">
        <f t="shared" si="54"/>
        <v/>
      </c>
      <c r="CK72" s="1" t="str">
        <f t="shared" si="54"/>
        <v/>
      </c>
      <c r="CL72" s="1" t="str">
        <f t="shared" si="54"/>
        <v/>
      </c>
      <c r="CM72" s="1" t="str">
        <f t="shared" si="54"/>
        <v/>
      </c>
    </row>
    <row r="73" spans="2:91" ht="15.75" hidden="1" x14ac:dyDescent="0.2">
      <c r="B73" s="44" t="str">
        <f t="shared" si="12"/>
        <v/>
      </c>
      <c r="C73" s="50"/>
      <c r="D73" s="50"/>
      <c r="E73" s="50"/>
      <c r="F73" s="53"/>
      <c r="G73" s="274"/>
      <c r="H73" s="274"/>
      <c r="I73" s="274"/>
      <c r="J73" s="274"/>
      <c r="K73" s="274"/>
      <c r="L73" s="274"/>
      <c r="M73" s="274"/>
      <c r="N73" s="274"/>
      <c r="O73" s="274"/>
      <c r="P73" s="274"/>
      <c r="Q73" s="274"/>
      <c r="R73" s="274"/>
      <c r="S73" s="274"/>
      <c r="T73" s="274"/>
      <c r="U73" s="274"/>
      <c r="V73" s="274"/>
      <c r="W73" s="274"/>
      <c r="X73" s="44"/>
      <c r="Y73" s="340"/>
      <c r="Z73" s="44"/>
      <c r="AA73" s="44"/>
      <c r="AB73" s="340"/>
      <c r="AC73" s="44"/>
      <c r="AD73" s="44"/>
      <c r="AE73" s="44"/>
      <c r="AF73" s="44"/>
      <c r="AG73" s="44"/>
      <c r="AH73" s="44"/>
      <c r="AI73" s="274"/>
      <c r="AJ73" s="44"/>
      <c r="AK73" s="50"/>
      <c r="AL73" s="50"/>
      <c r="AM73" s="50"/>
      <c r="AN73" s="344" t="str">
        <f t="shared" si="13"/>
        <v/>
      </c>
      <c r="AO73" s="48"/>
      <c r="AP73" s="1">
        <f t="shared" si="14"/>
        <v>0</v>
      </c>
      <c r="AQ73" s="55" t="str">
        <f t="shared" si="53"/>
        <v/>
      </c>
      <c r="AR73" s="55" t="str">
        <f t="shared" si="53"/>
        <v/>
      </c>
      <c r="AS73" s="363">
        <f t="shared" si="16"/>
        <v>0</v>
      </c>
      <c r="AT73" s="363">
        <f t="shared" si="35"/>
        <v>0</v>
      </c>
      <c r="AU73" s="363">
        <f t="shared" si="36"/>
        <v>0</v>
      </c>
      <c r="AV73" s="363">
        <f t="shared" si="37"/>
        <v>0</v>
      </c>
      <c r="AW73" s="363">
        <f t="shared" si="38"/>
        <v>0</v>
      </c>
      <c r="AX73" s="363">
        <f t="shared" si="39"/>
        <v>0</v>
      </c>
      <c r="AY73" s="363">
        <f t="shared" si="40"/>
        <v>0</v>
      </c>
      <c r="AZ73" s="363">
        <f t="shared" si="41"/>
        <v>0</v>
      </c>
      <c r="BA73" s="363">
        <f t="shared" si="42"/>
        <v>0</v>
      </c>
      <c r="BB73" s="363">
        <f t="shared" si="43"/>
        <v>0</v>
      </c>
      <c r="BC73" s="363">
        <f t="shared" si="44"/>
        <v>0</v>
      </c>
      <c r="BD73" s="363">
        <f t="shared" si="45"/>
        <v>0</v>
      </c>
      <c r="BE73" s="363">
        <f t="shared" si="46"/>
        <v>0</v>
      </c>
      <c r="BF73" s="363">
        <f t="shared" si="47"/>
        <v>0</v>
      </c>
      <c r="BG73" s="363">
        <f t="shared" si="48"/>
        <v>0</v>
      </c>
      <c r="BH73" s="363">
        <f t="shared" si="49"/>
        <v>0</v>
      </c>
      <c r="BI73" s="363">
        <f t="shared" si="50"/>
        <v>0</v>
      </c>
      <c r="BJ73" s="363"/>
      <c r="BK73" s="363"/>
      <c r="BL73" s="363"/>
      <c r="BM73" s="363"/>
      <c r="BN73" s="363"/>
      <c r="BO73" s="363"/>
      <c r="BP73" s="363"/>
      <c r="BQ73" s="363"/>
      <c r="BR73" s="363"/>
      <c r="BS73" s="363"/>
      <c r="BT73" s="363">
        <f t="shared" si="51"/>
        <v>0</v>
      </c>
      <c r="BU73" s="363">
        <f t="shared" si="33"/>
        <v>1</v>
      </c>
      <c r="BY73" s="1">
        <f t="shared" si="52"/>
        <v>1</v>
      </c>
      <c r="CD73" s="1" t="str">
        <f t="shared" si="54"/>
        <v/>
      </c>
      <c r="CE73" s="1" t="str">
        <f t="shared" si="54"/>
        <v/>
      </c>
      <c r="CF73" s="1" t="str">
        <f t="shared" si="54"/>
        <v/>
      </c>
      <c r="CG73" s="1" t="str">
        <f t="shared" si="54"/>
        <v/>
      </c>
      <c r="CH73" s="1" t="str">
        <f t="shared" si="54"/>
        <v/>
      </c>
      <c r="CI73" s="1" t="str">
        <f t="shared" si="54"/>
        <v/>
      </c>
      <c r="CJ73" s="1" t="str">
        <f t="shared" si="54"/>
        <v/>
      </c>
      <c r="CK73" s="1" t="str">
        <f t="shared" si="54"/>
        <v/>
      </c>
      <c r="CL73" s="1" t="str">
        <f t="shared" si="54"/>
        <v/>
      </c>
      <c r="CM73" s="1" t="str">
        <f t="shared" si="54"/>
        <v/>
      </c>
    </row>
    <row r="74" spans="2:91" ht="15.75" hidden="1" x14ac:dyDescent="0.2">
      <c r="B74" s="44" t="str">
        <f t="shared" si="12"/>
        <v/>
      </c>
      <c r="C74" s="50"/>
      <c r="D74" s="50"/>
      <c r="E74" s="50"/>
      <c r="F74" s="53"/>
      <c r="G74" s="274"/>
      <c r="H74" s="274"/>
      <c r="I74" s="274"/>
      <c r="J74" s="274"/>
      <c r="K74" s="274"/>
      <c r="L74" s="274"/>
      <c r="M74" s="274"/>
      <c r="N74" s="274"/>
      <c r="O74" s="274"/>
      <c r="P74" s="274"/>
      <c r="Q74" s="274"/>
      <c r="R74" s="274"/>
      <c r="S74" s="274"/>
      <c r="T74" s="274"/>
      <c r="U74" s="274"/>
      <c r="V74" s="274"/>
      <c r="W74" s="274"/>
      <c r="X74" s="44"/>
      <c r="Y74" s="340"/>
      <c r="Z74" s="44"/>
      <c r="AA74" s="44"/>
      <c r="AB74" s="340"/>
      <c r="AC74" s="44"/>
      <c r="AD74" s="44"/>
      <c r="AE74" s="44"/>
      <c r="AF74" s="44"/>
      <c r="AG74" s="44"/>
      <c r="AH74" s="44"/>
      <c r="AI74" s="274"/>
      <c r="AJ74" s="44"/>
      <c r="AK74" s="50"/>
      <c r="AL74" s="50"/>
      <c r="AM74" s="50"/>
      <c r="AN74" s="344" t="str">
        <f t="shared" si="13"/>
        <v/>
      </c>
      <c r="AO74" s="48"/>
      <c r="AP74" s="1">
        <f t="shared" si="14"/>
        <v>0</v>
      </c>
      <c r="AQ74" s="55" t="str">
        <f t="shared" si="53"/>
        <v/>
      </c>
      <c r="AR74" s="55" t="str">
        <f t="shared" si="53"/>
        <v/>
      </c>
      <c r="AS74" s="363">
        <f t="shared" si="16"/>
        <v>0</v>
      </c>
      <c r="AT74" s="363">
        <f t="shared" si="35"/>
        <v>0</v>
      </c>
      <c r="AU74" s="363">
        <f t="shared" si="36"/>
        <v>0</v>
      </c>
      <c r="AV74" s="363">
        <f t="shared" si="37"/>
        <v>0</v>
      </c>
      <c r="AW74" s="363">
        <f t="shared" si="38"/>
        <v>0</v>
      </c>
      <c r="AX74" s="363">
        <f t="shared" si="39"/>
        <v>0</v>
      </c>
      <c r="AY74" s="363">
        <f t="shared" si="40"/>
        <v>0</v>
      </c>
      <c r="AZ74" s="363">
        <f t="shared" si="41"/>
        <v>0</v>
      </c>
      <c r="BA74" s="363">
        <f t="shared" si="42"/>
        <v>0</v>
      </c>
      <c r="BB74" s="363">
        <f t="shared" si="43"/>
        <v>0</v>
      </c>
      <c r="BC74" s="363">
        <f t="shared" si="44"/>
        <v>0</v>
      </c>
      <c r="BD74" s="363">
        <f t="shared" si="45"/>
        <v>0</v>
      </c>
      <c r="BE74" s="363">
        <f t="shared" si="46"/>
        <v>0</v>
      </c>
      <c r="BF74" s="363">
        <f t="shared" si="47"/>
        <v>0</v>
      </c>
      <c r="BG74" s="363">
        <f t="shared" si="48"/>
        <v>0</v>
      </c>
      <c r="BH74" s="363">
        <f t="shared" si="49"/>
        <v>0</v>
      </c>
      <c r="BI74" s="363">
        <f t="shared" si="50"/>
        <v>0</v>
      </c>
      <c r="BJ74" s="363"/>
      <c r="BK74" s="363"/>
      <c r="BL74" s="363"/>
      <c r="BM74" s="363"/>
      <c r="BN74" s="363"/>
      <c r="BO74" s="363"/>
      <c r="BP74" s="363"/>
      <c r="BQ74" s="363"/>
      <c r="BR74" s="363"/>
      <c r="BS74" s="363"/>
      <c r="BT74" s="363">
        <f t="shared" si="51"/>
        <v>0</v>
      </c>
      <c r="BU74" s="363">
        <f t="shared" si="33"/>
        <v>1</v>
      </c>
      <c r="BY74" s="1">
        <f t="shared" si="52"/>
        <v>1</v>
      </c>
      <c r="CD74" s="1" t="str">
        <f t="shared" si="54"/>
        <v/>
      </c>
      <c r="CE74" s="1" t="str">
        <f t="shared" si="54"/>
        <v/>
      </c>
      <c r="CF74" s="1" t="str">
        <f t="shared" si="54"/>
        <v/>
      </c>
      <c r="CG74" s="1" t="str">
        <f t="shared" si="54"/>
        <v/>
      </c>
      <c r="CH74" s="1" t="str">
        <f t="shared" si="54"/>
        <v/>
      </c>
      <c r="CI74" s="1" t="str">
        <f t="shared" si="54"/>
        <v/>
      </c>
      <c r="CJ74" s="1" t="str">
        <f t="shared" si="54"/>
        <v/>
      </c>
      <c r="CK74" s="1" t="str">
        <f t="shared" si="54"/>
        <v/>
      </c>
      <c r="CL74" s="1" t="str">
        <f t="shared" si="54"/>
        <v/>
      </c>
      <c r="CM74" s="1" t="str">
        <f t="shared" si="54"/>
        <v/>
      </c>
    </row>
    <row r="75" spans="2:91" ht="15.75" hidden="1" x14ac:dyDescent="0.2">
      <c r="B75" s="44" t="str">
        <f t="shared" si="12"/>
        <v/>
      </c>
      <c r="C75" s="50"/>
      <c r="D75" s="50"/>
      <c r="E75" s="50"/>
      <c r="F75" s="53"/>
      <c r="G75" s="274"/>
      <c r="H75" s="274"/>
      <c r="I75" s="274"/>
      <c r="J75" s="274"/>
      <c r="K75" s="274"/>
      <c r="L75" s="274"/>
      <c r="M75" s="274"/>
      <c r="N75" s="274"/>
      <c r="O75" s="274"/>
      <c r="P75" s="274"/>
      <c r="Q75" s="274"/>
      <c r="R75" s="274"/>
      <c r="S75" s="274"/>
      <c r="T75" s="274"/>
      <c r="U75" s="274"/>
      <c r="V75" s="274"/>
      <c r="W75" s="274"/>
      <c r="X75" s="44"/>
      <c r="Y75" s="340"/>
      <c r="Z75" s="44"/>
      <c r="AA75" s="44"/>
      <c r="AB75" s="340"/>
      <c r="AC75" s="44"/>
      <c r="AD75" s="44"/>
      <c r="AE75" s="44"/>
      <c r="AF75" s="44"/>
      <c r="AG75" s="44"/>
      <c r="AH75" s="44"/>
      <c r="AI75" s="274"/>
      <c r="AJ75" s="44"/>
      <c r="AK75" s="50"/>
      <c r="AL75" s="50"/>
      <c r="AM75" s="50"/>
      <c r="AN75" s="344" t="str">
        <f t="shared" si="13"/>
        <v/>
      </c>
      <c r="AO75" s="48"/>
      <c r="AP75" s="1">
        <f t="shared" si="14"/>
        <v>0</v>
      </c>
      <c r="AQ75" s="55" t="str">
        <f t="shared" si="53"/>
        <v/>
      </c>
      <c r="AR75" s="55" t="str">
        <f t="shared" si="53"/>
        <v/>
      </c>
      <c r="AS75" s="363">
        <f t="shared" si="16"/>
        <v>0</v>
      </c>
      <c r="AT75" s="363">
        <f t="shared" si="35"/>
        <v>0</v>
      </c>
      <c r="AU75" s="363">
        <f t="shared" si="36"/>
        <v>0</v>
      </c>
      <c r="AV75" s="363">
        <f t="shared" si="37"/>
        <v>0</v>
      </c>
      <c r="AW75" s="363">
        <f t="shared" si="38"/>
        <v>0</v>
      </c>
      <c r="AX75" s="363">
        <f t="shared" si="39"/>
        <v>0</v>
      </c>
      <c r="AY75" s="363">
        <f t="shared" si="40"/>
        <v>0</v>
      </c>
      <c r="AZ75" s="363">
        <f t="shared" si="41"/>
        <v>0</v>
      </c>
      <c r="BA75" s="363">
        <f t="shared" si="42"/>
        <v>0</v>
      </c>
      <c r="BB75" s="363">
        <f t="shared" si="43"/>
        <v>0</v>
      </c>
      <c r="BC75" s="363">
        <f t="shared" si="44"/>
        <v>0</v>
      </c>
      <c r="BD75" s="363">
        <f t="shared" si="45"/>
        <v>0</v>
      </c>
      <c r="BE75" s="363">
        <f t="shared" si="46"/>
        <v>0</v>
      </c>
      <c r="BF75" s="363">
        <f t="shared" si="47"/>
        <v>0</v>
      </c>
      <c r="BG75" s="363">
        <f t="shared" si="48"/>
        <v>0</v>
      </c>
      <c r="BH75" s="363">
        <f t="shared" si="49"/>
        <v>0</v>
      </c>
      <c r="BI75" s="363">
        <f t="shared" si="50"/>
        <v>0</v>
      </c>
      <c r="BJ75" s="363"/>
      <c r="BK75" s="363"/>
      <c r="BL75" s="363"/>
      <c r="BM75" s="363"/>
      <c r="BN75" s="363"/>
      <c r="BO75" s="363"/>
      <c r="BP75" s="363"/>
      <c r="BQ75" s="363"/>
      <c r="BR75" s="363"/>
      <c r="BS75" s="363"/>
      <c r="BT75" s="363">
        <f t="shared" si="51"/>
        <v>0</v>
      </c>
      <c r="BU75" s="363">
        <f t="shared" si="33"/>
        <v>1</v>
      </c>
      <c r="BY75" s="1">
        <f t="shared" si="52"/>
        <v>1</v>
      </c>
      <c r="CD75" s="1" t="str">
        <f t="shared" si="54"/>
        <v/>
      </c>
      <c r="CE75" s="1" t="str">
        <f t="shared" si="54"/>
        <v/>
      </c>
      <c r="CF75" s="1" t="str">
        <f t="shared" si="54"/>
        <v/>
      </c>
      <c r="CG75" s="1" t="str">
        <f t="shared" si="54"/>
        <v/>
      </c>
      <c r="CH75" s="1" t="str">
        <f t="shared" si="54"/>
        <v/>
      </c>
      <c r="CI75" s="1" t="str">
        <f t="shared" si="54"/>
        <v/>
      </c>
      <c r="CJ75" s="1" t="str">
        <f t="shared" si="54"/>
        <v/>
      </c>
      <c r="CK75" s="1" t="str">
        <f t="shared" si="54"/>
        <v/>
      </c>
      <c r="CL75" s="1" t="str">
        <f t="shared" si="54"/>
        <v/>
      </c>
      <c r="CM75" s="1" t="str">
        <f t="shared" si="54"/>
        <v/>
      </c>
    </row>
    <row r="76" spans="2:91" ht="15.75" hidden="1" x14ac:dyDescent="0.2">
      <c r="B76" s="44" t="str">
        <f t="shared" si="12"/>
        <v/>
      </c>
      <c r="C76" s="50"/>
      <c r="D76" s="50"/>
      <c r="E76" s="50"/>
      <c r="F76" s="53"/>
      <c r="G76" s="274"/>
      <c r="H76" s="274"/>
      <c r="I76" s="274"/>
      <c r="J76" s="274"/>
      <c r="K76" s="274"/>
      <c r="L76" s="274"/>
      <c r="M76" s="274"/>
      <c r="N76" s="274"/>
      <c r="O76" s="274"/>
      <c r="P76" s="274"/>
      <c r="Q76" s="274"/>
      <c r="R76" s="274"/>
      <c r="S76" s="274"/>
      <c r="T76" s="274"/>
      <c r="U76" s="274"/>
      <c r="V76" s="274"/>
      <c r="W76" s="274"/>
      <c r="X76" s="44"/>
      <c r="Y76" s="340"/>
      <c r="Z76" s="44"/>
      <c r="AA76" s="44"/>
      <c r="AB76" s="340"/>
      <c r="AC76" s="44"/>
      <c r="AD76" s="44"/>
      <c r="AE76" s="44"/>
      <c r="AF76" s="44"/>
      <c r="AG76" s="44"/>
      <c r="AH76" s="44"/>
      <c r="AI76" s="274"/>
      <c r="AJ76" s="44"/>
      <c r="AK76" s="50"/>
      <c r="AL76" s="50"/>
      <c r="AM76" s="50"/>
      <c r="AN76" s="344" t="str">
        <f t="shared" si="13"/>
        <v/>
      </c>
      <c r="AO76" s="48"/>
      <c r="AP76" s="1">
        <f t="shared" si="14"/>
        <v>0</v>
      </c>
      <c r="AQ76" s="55" t="str">
        <f t="shared" si="53"/>
        <v/>
      </c>
      <c r="AR76" s="55" t="str">
        <f t="shared" si="53"/>
        <v/>
      </c>
      <c r="AS76" s="363">
        <f t="shared" si="16"/>
        <v>0</v>
      </c>
      <c r="AT76" s="363">
        <f t="shared" si="35"/>
        <v>0</v>
      </c>
      <c r="AU76" s="363">
        <f t="shared" si="36"/>
        <v>0</v>
      </c>
      <c r="AV76" s="363">
        <f t="shared" si="37"/>
        <v>0</v>
      </c>
      <c r="AW76" s="363">
        <f t="shared" si="38"/>
        <v>0</v>
      </c>
      <c r="AX76" s="363">
        <f t="shared" si="39"/>
        <v>0</v>
      </c>
      <c r="AY76" s="363">
        <f t="shared" si="40"/>
        <v>0</v>
      </c>
      <c r="AZ76" s="363">
        <f t="shared" si="41"/>
        <v>0</v>
      </c>
      <c r="BA76" s="363">
        <f t="shared" si="42"/>
        <v>0</v>
      </c>
      <c r="BB76" s="363">
        <f t="shared" si="43"/>
        <v>0</v>
      </c>
      <c r="BC76" s="363">
        <f t="shared" si="44"/>
        <v>0</v>
      </c>
      <c r="BD76" s="363">
        <f t="shared" si="45"/>
        <v>0</v>
      </c>
      <c r="BE76" s="363">
        <f t="shared" si="46"/>
        <v>0</v>
      </c>
      <c r="BF76" s="363">
        <f t="shared" si="47"/>
        <v>0</v>
      </c>
      <c r="BG76" s="363">
        <f t="shared" si="48"/>
        <v>0</v>
      </c>
      <c r="BH76" s="363">
        <f t="shared" si="49"/>
        <v>0</v>
      </c>
      <c r="BI76" s="363">
        <f t="shared" si="50"/>
        <v>0</v>
      </c>
      <c r="BJ76" s="363"/>
      <c r="BK76" s="363"/>
      <c r="BL76" s="363"/>
      <c r="BM76" s="363"/>
      <c r="BN76" s="363"/>
      <c r="BO76" s="363"/>
      <c r="BP76" s="363"/>
      <c r="BQ76" s="363"/>
      <c r="BR76" s="363"/>
      <c r="BS76" s="363"/>
      <c r="BT76" s="363">
        <f t="shared" si="51"/>
        <v>0</v>
      </c>
      <c r="BU76" s="363">
        <f t="shared" si="33"/>
        <v>1</v>
      </c>
      <c r="BY76" s="1">
        <f t="shared" si="52"/>
        <v>1</v>
      </c>
      <c r="CD76" s="1" t="str">
        <f t="shared" si="54"/>
        <v/>
      </c>
      <c r="CE76" s="1" t="str">
        <f t="shared" si="54"/>
        <v/>
      </c>
      <c r="CF76" s="1" t="str">
        <f t="shared" si="54"/>
        <v/>
      </c>
      <c r="CG76" s="1" t="str">
        <f t="shared" si="54"/>
        <v/>
      </c>
      <c r="CH76" s="1" t="str">
        <f t="shared" si="54"/>
        <v/>
      </c>
      <c r="CI76" s="1" t="str">
        <f t="shared" si="54"/>
        <v/>
      </c>
      <c r="CJ76" s="1" t="str">
        <f t="shared" si="54"/>
        <v/>
      </c>
      <c r="CK76" s="1" t="str">
        <f t="shared" si="54"/>
        <v/>
      </c>
      <c r="CL76" s="1" t="str">
        <f t="shared" si="54"/>
        <v/>
      </c>
      <c r="CM76" s="1" t="str">
        <f t="shared" si="54"/>
        <v/>
      </c>
    </row>
    <row r="77" spans="2:91" ht="15.75" hidden="1" x14ac:dyDescent="0.2">
      <c r="B77" s="44" t="str">
        <f t="shared" si="12"/>
        <v/>
      </c>
      <c r="C77" s="50"/>
      <c r="D77" s="50"/>
      <c r="E77" s="50"/>
      <c r="F77" s="53"/>
      <c r="G77" s="274"/>
      <c r="H77" s="274"/>
      <c r="I77" s="274"/>
      <c r="J77" s="274"/>
      <c r="K77" s="274"/>
      <c r="L77" s="274"/>
      <c r="M77" s="274"/>
      <c r="N77" s="274"/>
      <c r="O77" s="274"/>
      <c r="P77" s="274"/>
      <c r="Q77" s="274"/>
      <c r="R77" s="274"/>
      <c r="S77" s="274"/>
      <c r="T77" s="274"/>
      <c r="U77" s="274"/>
      <c r="V77" s="274"/>
      <c r="W77" s="274"/>
      <c r="X77" s="44"/>
      <c r="Y77" s="340"/>
      <c r="Z77" s="44"/>
      <c r="AA77" s="44"/>
      <c r="AB77" s="340"/>
      <c r="AC77" s="44"/>
      <c r="AD77" s="44"/>
      <c r="AE77" s="44"/>
      <c r="AF77" s="44"/>
      <c r="AG77" s="44"/>
      <c r="AH77" s="44"/>
      <c r="AI77" s="274"/>
      <c r="AJ77" s="44"/>
      <c r="AK77" s="50"/>
      <c r="AL77" s="50"/>
      <c r="AM77" s="50"/>
      <c r="AN77" s="344" t="str">
        <f t="shared" si="13"/>
        <v/>
      </c>
      <c r="AO77" s="48"/>
      <c r="AP77" s="1">
        <f t="shared" si="14"/>
        <v>0</v>
      </c>
      <c r="AQ77" s="55" t="str">
        <f t="shared" si="53"/>
        <v/>
      </c>
      <c r="AR77" s="55" t="str">
        <f t="shared" si="53"/>
        <v/>
      </c>
      <c r="AS77" s="363">
        <f t="shared" si="16"/>
        <v>0</v>
      </c>
      <c r="AT77" s="363">
        <f t="shared" si="35"/>
        <v>0</v>
      </c>
      <c r="AU77" s="363">
        <f t="shared" si="36"/>
        <v>0</v>
      </c>
      <c r="AV77" s="363">
        <f t="shared" si="37"/>
        <v>0</v>
      </c>
      <c r="AW77" s="363">
        <f t="shared" si="38"/>
        <v>0</v>
      </c>
      <c r="AX77" s="363">
        <f t="shared" si="39"/>
        <v>0</v>
      </c>
      <c r="AY77" s="363">
        <f t="shared" si="40"/>
        <v>0</v>
      </c>
      <c r="AZ77" s="363">
        <f t="shared" si="41"/>
        <v>0</v>
      </c>
      <c r="BA77" s="363">
        <f t="shared" si="42"/>
        <v>0</v>
      </c>
      <c r="BB77" s="363">
        <f t="shared" si="43"/>
        <v>0</v>
      </c>
      <c r="BC77" s="363">
        <f t="shared" si="44"/>
        <v>0</v>
      </c>
      <c r="BD77" s="363">
        <f t="shared" si="45"/>
        <v>0</v>
      </c>
      <c r="BE77" s="363">
        <f t="shared" si="46"/>
        <v>0</v>
      </c>
      <c r="BF77" s="363">
        <f t="shared" si="47"/>
        <v>0</v>
      </c>
      <c r="BG77" s="363">
        <f t="shared" si="48"/>
        <v>0</v>
      </c>
      <c r="BH77" s="363">
        <f t="shared" si="49"/>
        <v>0</v>
      </c>
      <c r="BI77" s="363">
        <f t="shared" si="50"/>
        <v>0</v>
      </c>
      <c r="BJ77" s="363"/>
      <c r="BK77" s="363"/>
      <c r="BL77" s="363"/>
      <c r="BM77" s="363"/>
      <c r="BN77" s="363"/>
      <c r="BO77" s="363"/>
      <c r="BP77" s="363"/>
      <c r="BQ77" s="363"/>
      <c r="BR77" s="363"/>
      <c r="BS77" s="363"/>
      <c r="BT77" s="363">
        <f t="shared" si="51"/>
        <v>0</v>
      </c>
      <c r="BU77" s="363">
        <f t="shared" si="33"/>
        <v>1</v>
      </c>
      <c r="BY77" s="1">
        <f t="shared" si="52"/>
        <v>1</v>
      </c>
      <c r="CD77" s="1" t="str">
        <f t="shared" si="54"/>
        <v/>
      </c>
      <c r="CE77" s="1" t="str">
        <f t="shared" si="54"/>
        <v/>
      </c>
      <c r="CF77" s="1" t="str">
        <f t="shared" si="54"/>
        <v/>
      </c>
      <c r="CG77" s="1" t="str">
        <f t="shared" si="54"/>
        <v/>
      </c>
      <c r="CH77" s="1" t="str">
        <f t="shared" si="54"/>
        <v/>
      </c>
      <c r="CI77" s="1" t="str">
        <f t="shared" si="54"/>
        <v/>
      </c>
      <c r="CJ77" s="1" t="str">
        <f t="shared" si="54"/>
        <v/>
      </c>
      <c r="CK77" s="1" t="str">
        <f t="shared" si="54"/>
        <v/>
      </c>
      <c r="CL77" s="1" t="str">
        <f t="shared" si="54"/>
        <v/>
      </c>
      <c r="CM77" s="1" t="str">
        <f t="shared" si="54"/>
        <v/>
      </c>
    </row>
    <row r="78" spans="2:91" ht="15.75" hidden="1" x14ac:dyDescent="0.2">
      <c r="B78" s="44" t="str">
        <f t="shared" si="12"/>
        <v/>
      </c>
      <c r="C78" s="50"/>
      <c r="D78" s="50"/>
      <c r="E78" s="50"/>
      <c r="F78" s="53"/>
      <c r="G78" s="274"/>
      <c r="H78" s="274"/>
      <c r="I78" s="274"/>
      <c r="J78" s="274"/>
      <c r="K78" s="274"/>
      <c r="L78" s="274"/>
      <c r="M78" s="274"/>
      <c r="N78" s="274"/>
      <c r="O78" s="274"/>
      <c r="P78" s="274"/>
      <c r="Q78" s="274"/>
      <c r="R78" s="274"/>
      <c r="S78" s="274"/>
      <c r="T78" s="274"/>
      <c r="U78" s="274"/>
      <c r="V78" s="274"/>
      <c r="W78" s="274"/>
      <c r="X78" s="44"/>
      <c r="Y78" s="340"/>
      <c r="Z78" s="44"/>
      <c r="AA78" s="44"/>
      <c r="AB78" s="340"/>
      <c r="AC78" s="44"/>
      <c r="AD78" s="44"/>
      <c r="AE78" s="44"/>
      <c r="AF78" s="44"/>
      <c r="AG78" s="44"/>
      <c r="AH78" s="44"/>
      <c r="AI78" s="274"/>
      <c r="AJ78" s="44"/>
      <c r="AK78" s="50"/>
      <c r="AL78" s="50"/>
      <c r="AM78" s="50"/>
      <c r="AN78" s="344" t="str">
        <f t="shared" si="13"/>
        <v/>
      </c>
      <c r="AO78" s="48"/>
      <c r="AP78" s="1">
        <f t="shared" si="14"/>
        <v>0</v>
      </c>
      <c r="AQ78" s="55" t="str">
        <f t="shared" si="53"/>
        <v/>
      </c>
      <c r="AR78" s="55" t="str">
        <f t="shared" si="53"/>
        <v/>
      </c>
      <c r="AS78" s="363">
        <f t="shared" si="16"/>
        <v>0</v>
      </c>
      <c r="AT78" s="363">
        <f t="shared" si="35"/>
        <v>0</v>
      </c>
      <c r="AU78" s="363">
        <f t="shared" si="36"/>
        <v>0</v>
      </c>
      <c r="AV78" s="363">
        <f t="shared" si="37"/>
        <v>0</v>
      </c>
      <c r="AW78" s="363">
        <f t="shared" si="38"/>
        <v>0</v>
      </c>
      <c r="AX78" s="363">
        <f t="shared" si="39"/>
        <v>0</v>
      </c>
      <c r="AY78" s="363">
        <f t="shared" si="40"/>
        <v>0</v>
      </c>
      <c r="AZ78" s="363">
        <f t="shared" si="41"/>
        <v>0</v>
      </c>
      <c r="BA78" s="363">
        <f t="shared" si="42"/>
        <v>0</v>
      </c>
      <c r="BB78" s="363">
        <f t="shared" si="43"/>
        <v>0</v>
      </c>
      <c r="BC78" s="363">
        <f t="shared" si="44"/>
        <v>0</v>
      </c>
      <c r="BD78" s="363">
        <f t="shared" si="45"/>
        <v>0</v>
      </c>
      <c r="BE78" s="363">
        <f t="shared" si="46"/>
        <v>0</v>
      </c>
      <c r="BF78" s="363">
        <f t="shared" si="47"/>
        <v>0</v>
      </c>
      <c r="BG78" s="363">
        <f t="shared" si="48"/>
        <v>0</v>
      </c>
      <c r="BH78" s="363">
        <f t="shared" si="49"/>
        <v>0</v>
      </c>
      <c r="BI78" s="363">
        <f t="shared" si="50"/>
        <v>0</v>
      </c>
      <c r="BJ78" s="363"/>
      <c r="BK78" s="363"/>
      <c r="BL78" s="363"/>
      <c r="BM78" s="363"/>
      <c r="BN78" s="363"/>
      <c r="BO78" s="363"/>
      <c r="BP78" s="363"/>
      <c r="BQ78" s="363"/>
      <c r="BR78" s="363"/>
      <c r="BS78" s="363"/>
      <c r="BT78" s="363">
        <f t="shared" si="51"/>
        <v>0</v>
      </c>
      <c r="BU78" s="363">
        <f t="shared" si="33"/>
        <v>1</v>
      </c>
      <c r="BY78" s="1">
        <f t="shared" si="52"/>
        <v>1</v>
      </c>
      <c r="CD78" s="1" t="str">
        <f t="shared" si="54"/>
        <v/>
      </c>
      <c r="CE78" s="1" t="str">
        <f t="shared" si="54"/>
        <v/>
      </c>
      <c r="CF78" s="1" t="str">
        <f t="shared" si="54"/>
        <v/>
      </c>
      <c r="CG78" s="1" t="str">
        <f t="shared" si="54"/>
        <v/>
      </c>
      <c r="CH78" s="1" t="str">
        <f t="shared" si="54"/>
        <v/>
      </c>
      <c r="CI78" s="1" t="str">
        <f t="shared" si="54"/>
        <v/>
      </c>
      <c r="CJ78" s="1" t="str">
        <f t="shared" si="54"/>
        <v/>
      </c>
      <c r="CK78" s="1" t="str">
        <f t="shared" si="54"/>
        <v/>
      </c>
      <c r="CL78" s="1" t="str">
        <f t="shared" si="54"/>
        <v/>
      </c>
      <c r="CM78" s="1" t="str">
        <f t="shared" si="54"/>
        <v/>
      </c>
    </row>
    <row r="79" spans="2:91" ht="15.75" hidden="1" x14ac:dyDescent="0.2">
      <c r="B79" s="44" t="str">
        <f t="shared" si="12"/>
        <v/>
      </c>
      <c r="C79" s="50"/>
      <c r="D79" s="50"/>
      <c r="E79" s="50"/>
      <c r="F79" s="53"/>
      <c r="G79" s="274"/>
      <c r="H79" s="274"/>
      <c r="I79" s="274"/>
      <c r="J79" s="274"/>
      <c r="K79" s="274"/>
      <c r="L79" s="274"/>
      <c r="M79" s="274"/>
      <c r="N79" s="274"/>
      <c r="O79" s="274"/>
      <c r="P79" s="274"/>
      <c r="Q79" s="274"/>
      <c r="R79" s="274"/>
      <c r="S79" s="274"/>
      <c r="T79" s="274"/>
      <c r="U79" s="274"/>
      <c r="V79" s="274"/>
      <c r="W79" s="274"/>
      <c r="X79" s="44"/>
      <c r="Y79" s="340"/>
      <c r="Z79" s="44"/>
      <c r="AA79" s="44"/>
      <c r="AB79" s="340"/>
      <c r="AC79" s="44"/>
      <c r="AD79" s="44"/>
      <c r="AE79" s="44"/>
      <c r="AF79" s="44"/>
      <c r="AG79" s="44"/>
      <c r="AH79" s="44"/>
      <c r="AI79" s="274"/>
      <c r="AJ79" s="44"/>
      <c r="AK79" s="50"/>
      <c r="AL79" s="50"/>
      <c r="AM79" s="50"/>
      <c r="AN79" s="344" t="str">
        <f t="shared" si="13"/>
        <v/>
      </c>
      <c r="AO79" s="48"/>
      <c r="AP79" s="1">
        <f t="shared" si="14"/>
        <v>0</v>
      </c>
      <c r="AQ79" s="55" t="str">
        <f t="shared" si="53"/>
        <v/>
      </c>
      <c r="AR79" s="55" t="str">
        <f t="shared" si="53"/>
        <v/>
      </c>
      <c r="AS79" s="363">
        <f t="shared" si="16"/>
        <v>0</v>
      </c>
      <c r="AT79" s="363">
        <f t="shared" si="35"/>
        <v>0</v>
      </c>
      <c r="AU79" s="363">
        <f t="shared" si="36"/>
        <v>0</v>
      </c>
      <c r="AV79" s="363">
        <f t="shared" si="37"/>
        <v>0</v>
      </c>
      <c r="AW79" s="363">
        <f t="shared" si="38"/>
        <v>0</v>
      </c>
      <c r="AX79" s="363">
        <f t="shared" si="39"/>
        <v>0</v>
      </c>
      <c r="AY79" s="363">
        <f t="shared" si="40"/>
        <v>0</v>
      </c>
      <c r="AZ79" s="363">
        <f t="shared" si="41"/>
        <v>0</v>
      </c>
      <c r="BA79" s="363">
        <f t="shared" si="42"/>
        <v>0</v>
      </c>
      <c r="BB79" s="363">
        <f t="shared" si="43"/>
        <v>0</v>
      </c>
      <c r="BC79" s="363">
        <f t="shared" si="44"/>
        <v>0</v>
      </c>
      <c r="BD79" s="363">
        <f t="shared" si="45"/>
        <v>0</v>
      </c>
      <c r="BE79" s="363">
        <f t="shared" si="46"/>
        <v>0</v>
      </c>
      <c r="BF79" s="363">
        <f t="shared" si="47"/>
        <v>0</v>
      </c>
      <c r="BG79" s="363">
        <f t="shared" si="48"/>
        <v>0</v>
      </c>
      <c r="BH79" s="363">
        <f t="shared" si="49"/>
        <v>0</v>
      </c>
      <c r="BI79" s="363">
        <f t="shared" si="50"/>
        <v>0</v>
      </c>
      <c r="BJ79" s="363"/>
      <c r="BK79" s="363"/>
      <c r="BL79" s="363"/>
      <c r="BM79" s="363"/>
      <c r="BN79" s="363"/>
      <c r="BO79" s="363"/>
      <c r="BP79" s="363"/>
      <c r="BQ79" s="363"/>
      <c r="BR79" s="363"/>
      <c r="BS79" s="363"/>
      <c r="BT79" s="363">
        <f t="shared" si="51"/>
        <v>0</v>
      </c>
      <c r="BU79" s="363">
        <f t="shared" si="33"/>
        <v>1</v>
      </c>
      <c r="BY79" s="1">
        <f t="shared" si="52"/>
        <v>1</v>
      </c>
      <c r="CD79" s="1" t="str">
        <f t="shared" si="54"/>
        <v/>
      </c>
      <c r="CE79" s="1" t="str">
        <f t="shared" si="54"/>
        <v/>
      </c>
      <c r="CF79" s="1" t="str">
        <f t="shared" si="54"/>
        <v/>
      </c>
      <c r="CG79" s="1" t="str">
        <f t="shared" si="54"/>
        <v/>
      </c>
      <c r="CH79" s="1" t="str">
        <f t="shared" si="54"/>
        <v/>
      </c>
      <c r="CI79" s="1" t="str">
        <f t="shared" si="54"/>
        <v/>
      </c>
      <c r="CJ79" s="1" t="str">
        <f t="shared" si="54"/>
        <v/>
      </c>
      <c r="CK79" s="1" t="str">
        <f t="shared" si="54"/>
        <v/>
      </c>
      <c r="CL79" s="1" t="str">
        <f t="shared" si="54"/>
        <v/>
      </c>
      <c r="CM79" s="1" t="str">
        <f t="shared" si="54"/>
        <v/>
      </c>
    </row>
    <row r="80" spans="2:91" ht="15.75" hidden="1" x14ac:dyDescent="0.2">
      <c r="B80" s="44" t="str">
        <f t="shared" si="12"/>
        <v/>
      </c>
      <c r="C80" s="50"/>
      <c r="D80" s="50"/>
      <c r="E80" s="50"/>
      <c r="F80" s="53"/>
      <c r="G80" s="274"/>
      <c r="H80" s="274"/>
      <c r="I80" s="274"/>
      <c r="J80" s="274"/>
      <c r="K80" s="274"/>
      <c r="L80" s="274"/>
      <c r="M80" s="274"/>
      <c r="N80" s="274"/>
      <c r="O80" s="274"/>
      <c r="P80" s="274"/>
      <c r="Q80" s="274"/>
      <c r="R80" s="274"/>
      <c r="S80" s="274"/>
      <c r="T80" s="274"/>
      <c r="U80" s="274"/>
      <c r="V80" s="274"/>
      <c r="W80" s="274"/>
      <c r="X80" s="44"/>
      <c r="Y80" s="340"/>
      <c r="Z80" s="44"/>
      <c r="AA80" s="44"/>
      <c r="AB80" s="340"/>
      <c r="AC80" s="44"/>
      <c r="AD80" s="44"/>
      <c r="AE80" s="44"/>
      <c r="AF80" s="44"/>
      <c r="AG80" s="44"/>
      <c r="AH80" s="44"/>
      <c r="AI80" s="274"/>
      <c r="AJ80" s="44"/>
      <c r="AK80" s="50"/>
      <c r="AL80" s="50"/>
      <c r="AM80" s="50"/>
      <c r="AN80" s="344" t="str">
        <f t="shared" si="13"/>
        <v/>
      </c>
      <c r="AO80" s="48"/>
      <c r="AP80" s="1">
        <f t="shared" si="14"/>
        <v>0</v>
      </c>
      <c r="AQ80" s="55" t="str">
        <f t="shared" si="53"/>
        <v/>
      </c>
      <c r="AR80" s="55" t="str">
        <f t="shared" si="53"/>
        <v/>
      </c>
      <c r="AS80" s="363">
        <f t="shared" si="16"/>
        <v>0</v>
      </c>
      <c r="AT80" s="363">
        <f t="shared" si="35"/>
        <v>0</v>
      </c>
      <c r="AU80" s="363">
        <f t="shared" si="36"/>
        <v>0</v>
      </c>
      <c r="AV80" s="363">
        <f t="shared" si="37"/>
        <v>0</v>
      </c>
      <c r="AW80" s="363">
        <f t="shared" si="38"/>
        <v>0</v>
      </c>
      <c r="AX80" s="363">
        <f t="shared" si="39"/>
        <v>0</v>
      </c>
      <c r="AY80" s="363">
        <f t="shared" si="40"/>
        <v>0</v>
      </c>
      <c r="AZ80" s="363">
        <f t="shared" si="41"/>
        <v>0</v>
      </c>
      <c r="BA80" s="363">
        <f t="shared" si="42"/>
        <v>0</v>
      </c>
      <c r="BB80" s="363">
        <f t="shared" si="43"/>
        <v>0</v>
      </c>
      <c r="BC80" s="363">
        <f t="shared" si="44"/>
        <v>0</v>
      </c>
      <c r="BD80" s="363">
        <f t="shared" si="45"/>
        <v>0</v>
      </c>
      <c r="BE80" s="363">
        <f t="shared" si="46"/>
        <v>0</v>
      </c>
      <c r="BF80" s="363">
        <f t="shared" si="47"/>
        <v>0</v>
      </c>
      <c r="BG80" s="363">
        <f t="shared" si="48"/>
        <v>0</v>
      </c>
      <c r="BH80" s="363">
        <f t="shared" si="49"/>
        <v>0</v>
      </c>
      <c r="BI80" s="363">
        <f t="shared" si="50"/>
        <v>0</v>
      </c>
      <c r="BJ80" s="363"/>
      <c r="BK80" s="363"/>
      <c r="BL80" s="363"/>
      <c r="BM80" s="363"/>
      <c r="BN80" s="363"/>
      <c r="BO80" s="363"/>
      <c r="BP80" s="363"/>
      <c r="BQ80" s="363"/>
      <c r="BR80" s="363"/>
      <c r="BS80" s="363"/>
      <c r="BT80" s="363">
        <f t="shared" si="51"/>
        <v>0</v>
      </c>
      <c r="BU80" s="363">
        <f t="shared" si="33"/>
        <v>1</v>
      </c>
      <c r="BY80" s="1">
        <f t="shared" si="52"/>
        <v>1</v>
      </c>
      <c r="CD80" s="1" t="str">
        <f t="shared" si="54"/>
        <v/>
      </c>
      <c r="CE80" s="1" t="str">
        <f t="shared" si="54"/>
        <v/>
      </c>
      <c r="CF80" s="1" t="str">
        <f t="shared" si="54"/>
        <v/>
      </c>
      <c r="CG80" s="1" t="str">
        <f t="shared" si="54"/>
        <v/>
      </c>
      <c r="CH80" s="1" t="str">
        <f t="shared" si="54"/>
        <v/>
      </c>
      <c r="CI80" s="1" t="str">
        <f t="shared" si="54"/>
        <v/>
      </c>
      <c r="CJ80" s="1" t="str">
        <f t="shared" si="54"/>
        <v/>
      </c>
      <c r="CK80" s="1" t="str">
        <f t="shared" si="54"/>
        <v/>
      </c>
      <c r="CL80" s="1" t="str">
        <f t="shared" si="54"/>
        <v/>
      </c>
      <c r="CM80" s="1" t="str">
        <f t="shared" si="54"/>
        <v/>
      </c>
    </row>
    <row r="81" spans="2:91" ht="15.75" hidden="1" x14ac:dyDescent="0.2">
      <c r="B81" s="44" t="str">
        <f t="shared" si="12"/>
        <v/>
      </c>
      <c r="C81" s="50"/>
      <c r="D81" s="50"/>
      <c r="E81" s="50"/>
      <c r="F81" s="53"/>
      <c r="G81" s="274"/>
      <c r="H81" s="274"/>
      <c r="I81" s="274"/>
      <c r="J81" s="274"/>
      <c r="K81" s="274"/>
      <c r="L81" s="274"/>
      <c r="M81" s="274"/>
      <c r="N81" s="274"/>
      <c r="O81" s="274"/>
      <c r="P81" s="274"/>
      <c r="Q81" s="274"/>
      <c r="R81" s="274"/>
      <c r="S81" s="274"/>
      <c r="T81" s="274"/>
      <c r="U81" s="274"/>
      <c r="V81" s="274"/>
      <c r="W81" s="274"/>
      <c r="X81" s="44"/>
      <c r="Y81" s="340"/>
      <c r="Z81" s="44"/>
      <c r="AA81" s="44"/>
      <c r="AB81" s="340"/>
      <c r="AC81" s="44"/>
      <c r="AD81" s="44"/>
      <c r="AE81" s="44"/>
      <c r="AF81" s="44"/>
      <c r="AG81" s="44"/>
      <c r="AH81" s="44"/>
      <c r="AI81" s="274"/>
      <c r="AJ81" s="44"/>
      <c r="AK81" s="50"/>
      <c r="AL81" s="50"/>
      <c r="AM81" s="50"/>
      <c r="AN81" s="344" t="str">
        <f t="shared" si="13"/>
        <v/>
      </c>
      <c r="AO81" s="48"/>
      <c r="AP81" s="1">
        <f t="shared" si="14"/>
        <v>0</v>
      </c>
      <c r="AQ81" s="55" t="str">
        <f t="shared" si="53"/>
        <v/>
      </c>
      <c r="AR81" s="55" t="str">
        <f t="shared" si="53"/>
        <v/>
      </c>
      <c r="AS81" s="363">
        <f t="shared" si="16"/>
        <v>0</v>
      </c>
      <c r="AT81" s="363">
        <f t="shared" si="35"/>
        <v>0</v>
      </c>
      <c r="AU81" s="363">
        <f t="shared" si="36"/>
        <v>0</v>
      </c>
      <c r="AV81" s="363">
        <f t="shared" si="37"/>
        <v>0</v>
      </c>
      <c r="AW81" s="363">
        <f t="shared" si="38"/>
        <v>0</v>
      </c>
      <c r="AX81" s="363">
        <f t="shared" si="39"/>
        <v>0</v>
      </c>
      <c r="AY81" s="363">
        <f t="shared" si="40"/>
        <v>0</v>
      </c>
      <c r="AZ81" s="363">
        <f t="shared" si="41"/>
        <v>0</v>
      </c>
      <c r="BA81" s="363">
        <f t="shared" si="42"/>
        <v>0</v>
      </c>
      <c r="BB81" s="363">
        <f t="shared" si="43"/>
        <v>0</v>
      </c>
      <c r="BC81" s="363">
        <f t="shared" si="44"/>
        <v>0</v>
      </c>
      <c r="BD81" s="363">
        <f t="shared" si="45"/>
        <v>0</v>
      </c>
      <c r="BE81" s="363">
        <f t="shared" si="46"/>
        <v>0</v>
      </c>
      <c r="BF81" s="363">
        <f t="shared" si="47"/>
        <v>0</v>
      </c>
      <c r="BG81" s="363">
        <f t="shared" si="48"/>
        <v>0</v>
      </c>
      <c r="BH81" s="363">
        <f t="shared" si="49"/>
        <v>0</v>
      </c>
      <c r="BI81" s="363">
        <f t="shared" si="50"/>
        <v>0</v>
      </c>
      <c r="BJ81" s="363"/>
      <c r="BK81" s="363"/>
      <c r="BL81" s="363"/>
      <c r="BM81" s="363"/>
      <c r="BN81" s="363"/>
      <c r="BO81" s="363"/>
      <c r="BP81" s="363"/>
      <c r="BQ81" s="363"/>
      <c r="BR81" s="363"/>
      <c r="BS81" s="363"/>
      <c r="BT81" s="363">
        <f t="shared" si="51"/>
        <v>0</v>
      </c>
      <c r="BU81" s="363">
        <f t="shared" si="33"/>
        <v>1</v>
      </c>
      <c r="BY81" s="1">
        <f t="shared" si="52"/>
        <v>1</v>
      </c>
      <c r="CD81" s="1" t="str">
        <f t="shared" si="54"/>
        <v/>
      </c>
      <c r="CE81" s="1" t="str">
        <f t="shared" si="54"/>
        <v/>
      </c>
      <c r="CF81" s="1" t="str">
        <f t="shared" si="54"/>
        <v/>
      </c>
      <c r="CG81" s="1" t="str">
        <f t="shared" si="54"/>
        <v/>
      </c>
      <c r="CH81" s="1" t="str">
        <f t="shared" si="54"/>
        <v/>
      </c>
      <c r="CI81" s="1" t="str">
        <f t="shared" si="54"/>
        <v/>
      </c>
      <c r="CJ81" s="1" t="str">
        <f t="shared" si="54"/>
        <v/>
      </c>
      <c r="CK81" s="1" t="str">
        <f t="shared" si="54"/>
        <v/>
      </c>
      <c r="CL81" s="1" t="str">
        <f t="shared" si="54"/>
        <v/>
      </c>
      <c r="CM81" s="1" t="str">
        <f t="shared" si="54"/>
        <v/>
      </c>
    </row>
    <row r="82" spans="2:91" ht="15.75" hidden="1" x14ac:dyDescent="0.2">
      <c r="B82" s="44" t="str">
        <f t="shared" si="12"/>
        <v/>
      </c>
      <c r="C82" s="50"/>
      <c r="D82" s="50"/>
      <c r="E82" s="50"/>
      <c r="F82" s="53"/>
      <c r="G82" s="274"/>
      <c r="H82" s="274"/>
      <c r="I82" s="274"/>
      <c r="J82" s="274"/>
      <c r="K82" s="274"/>
      <c r="L82" s="274"/>
      <c r="M82" s="274"/>
      <c r="N82" s="274"/>
      <c r="O82" s="274"/>
      <c r="P82" s="274"/>
      <c r="Q82" s="274"/>
      <c r="R82" s="274"/>
      <c r="S82" s="274"/>
      <c r="T82" s="274"/>
      <c r="U82" s="274"/>
      <c r="V82" s="274"/>
      <c r="W82" s="274"/>
      <c r="X82" s="44"/>
      <c r="Y82" s="340"/>
      <c r="Z82" s="44"/>
      <c r="AA82" s="44"/>
      <c r="AB82" s="340"/>
      <c r="AC82" s="44"/>
      <c r="AD82" s="44"/>
      <c r="AE82" s="44"/>
      <c r="AF82" s="44"/>
      <c r="AG82" s="44"/>
      <c r="AH82" s="44"/>
      <c r="AI82" s="274"/>
      <c r="AJ82" s="44"/>
      <c r="AK82" s="50"/>
      <c r="AL82" s="50"/>
      <c r="AM82" s="50"/>
      <c r="AN82" s="344" t="str">
        <f t="shared" si="13"/>
        <v/>
      </c>
      <c r="AO82" s="48"/>
      <c r="AP82" s="1">
        <f t="shared" si="14"/>
        <v>0</v>
      </c>
      <c r="AQ82" s="55" t="str">
        <f t="shared" si="53"/>
        <v/>
      </c>
      <c r="AR82" s="55" t="str">
        <f t="shared" si="53"/>
        <v/>
      </c>
      <c r="AS82" s="363">
        <f t="shared" si="16"/>
        <v>0</v>
      </c>
      <c r="AT82" s="363">
        <f t="shared" si="35"/>
        <v>0</v>
      </c>
      <c r="AU82" s="363">
        <f t="shared" si="36"/>
        <v>0</v>
      </c>
      <c r="AV82" s="363">
        <f t="shared" si="37"/>
        <v>0</v>
      </c>
      <c r="AW82" s="363">
        <f t="shared" si="38"/>
        <v>0</v>
      </c>
      <c r="AX82" s="363">
        <f t="shared" si="39"/>
        <v>0</v>
      </c>
      <c r="AY82" s="363">
        <f t="shared" si="40"/>
        <v>0</v>
      </c>
      <c r="AZ82" s="363">
        <f t="shared" si="41"/>
        <v>0</v>
      </c>
      <c r="BA82" s="363">
        <f t="shared" si="42"/>
        <v>0</v>
      </c>
      <c r="BB82" s="363">
        <f t="shared" si="43"/>
        <v>0</v>
      </c>
      <c r="BC82" s="363">
        <f t="shared" si="44"/>
        <v>0</v>
      </c>
      <c r="BD82" s="363">
        <f t="shared" si="45"/>
        <v>0</v>
      </c>
      <c r="BE82" s="363">
        <f t="shared" si="46"/>
        <v>0</v>
      </c>
      <c r="BF82" s="363">
        <f t="shared" si="47"/>
        <v>0</v>
      </c>
      <c r="BG82" s="363">
        <f t="shared" si="48"/>
        <v>0</v>
      </c>
      <c r="BH82" s="363">
        <f t="shared" si="49"/>
        <v>0</v>
      </c>
      <c r="BI82" s="363">
        <f t="shared" si="50"/>
        <v>0</v>
      </c>
      <c r="BJ82" s="363"/>
      <c r="BK82" s="363"/>
      <c r="BL82" s="363"/>
      <c r="BM82" s="363"/>
      <c r="BN82" s="363"/>
      <c r="BO82" s="363"/>
      <c r="BP82" s="363"/>
      <c r="BQ82" s="363"/>
      <c r="BR82" s="363"/>
      <c r="BS82" s="363"/>
      <c r="BT82" s="363">
        <f t="shared" si="51"/>
        <v>0</v>
      </c>
      <c r="BU82" s="363">
        <f t="shared" si="33"/>
        <v>1</v>
      </c>
      <c r="BY82" s="1">
        <f t="shared" si="52"/>
        <v>1</v>
      </c>
      <c r="CD82" s="1" t="str">
        <f t="shared" si="54"/>
        <v/>
      </c>
      <c r="CE82" s="1" t="str">
        <f t="shared" si="54"/>
        <v/>
      </c>
      <c r="CF82" s="1" t="str">
        <f t="shared" si="54"/>
        <v/>
      </c>
      <c r="CG82" s="1" t="str">
        <f t="shared" si="54"/>
        <v/>
      </c>
      <c r="CH82" s="1" t="str">
        <f t="shared" si="54"/>
        <v/>
      </c>
      <c r="CI82" s="1" t="str">
        <f t="shared" si="54"/>
        <v/>
      </c>
      <c r="CJ82" s="1" t="str">
        <f t="shared" si="54"/>
        <v/>
      </c>
      <c r="CK82" s="1" t="str">
        <f t="shared" si="54"/>
        <v/>
      </c>
      <c r="CL82" s="1" t="str">
        <f t="shared" si="54"/>
        <v/>
      </c>
      <c r="CM82" s="1" t="str">
        <f t="shared" si="54"/>
        <v/>
      </c>
    </row>
    <row r="83" spans="2:91" ht="15.75" hidden="1" x14ac:dyDescent="0.2">
      <c r="B83" s="44" t="str">
        <f t="shared" si="12"/>
        <v/>
      </c>
      <c r="C83" s="50"/>
      <c r="D83" s="50"/>
      <c r="E83" s="50"/>
      <c r="F83" s="53"/>
      <c r="G83" s="274"/>
      <c r="H83" s="274"/>
      <c r="I83" s="274"/>
      <c r="J83" s="274"/>
      <c r="K83" s="274"/>
      <c r="L83" s="274"/>
      <c r="M83" s="274"/>
      <c r="N83" s="274"/>
      <c r="O83" s="274"/>
      <c r="P83" s="274"/>
      <c r="Q83" s="274"/>
      <c r="R83" s="274"/>
      <c r="S83" s="274"/>
      <c r="T83" s="274"/>
      <c r="U83" s="274"/>
      <c r="V83" s="274"/>
      <c r="W83" s="274"/>
      <c r="X83" s="44"/>
      <c r="Y83" s="340"/>
      <c r="Z83" s="44"/>
      <c r="AA83" s="44"/>
      <c r="AB83" s="340"/>
      <c r="AC83" s="44"/>
      <c r="AD83" s="44"/>
      <c r="AE83" s="44"/>
      <c r="AF83" s="44"/>
      <c r="AG83" s="44"/>
      <c r="AH83" s="44"/>
      <c r="AI83" s="274"/>
      <c r="AJ83" s="44"/>
      <c r="AK83" s="50"/>
      <c r="AL83" s="50"/>
      <c r="AM83" s="50"/>
      <c r="AN83" s="344" t="str">
        <f t="shared" si="13"/>
        <v/>
      </c>
      <c r="AO83" s="48"/>
      <c r="AP83" s="1">
        <f t="shared" si="14"/>
        <v>0</v>
      </c>
      <c r="AQ83" s="55" t="str">
        <f t="shared" si="53"/>
        <v/>
      </c>
      <c r="AR83" s="55" t="str">
        <f t="shared" si="53"/>
        <v/>
      </c>
      <c r="AS83" s="363">
        <f t="shared" si="16"/>
        <v>0</v>
      </c>
      <c r="AT83" s="363">
        <f t="shared" si="35"/>
        <v>0</v>
      </c>
      <c r="AU83" s="363">
        <f t="shared" si="36"/>
        <v>0</v>
      </c>
      <c r="AV83" s="363">
        <f t="shared" si="37"/>
        <v>0</v>
      </c>
      <c r="AW83" s="363">
        <f t="shared" si="38"/>
        <v>0</v>
      </c>
      <c r="AX83" s="363">
        <f t="shared" si="39"/>
        <v>0</v>
      </c>
      <c r="AY83" s="363">
        <f t="shared" si="40"/>
        <v>0</v>
      </c>
      <c r="AZ83" s="363">
        <f t="shared" si="41"/>
        <v>0</v>
      </c>
      <c r="BA83" s="363">
        <f t="shared" si="42"/>
        <v>0</v>
      </c>
      <c r="BB83" s="363">
        <f t="shared" si="43"/>
        <v>0</v>
      </c>
      <c r="BC83" s="363">
        <f t="shared" si="44"/>
        <v>0</v>
      </c>
      <c r="BD83" s="363">
        <f t="shared" si="45"/>
        <v>0</v>
      </c>
      <c r="BE83" s="363">
        <f t="shared" si="46"/>
        <v>0</v>
      </c>
      <c r="BF83" s="363">
        <f t="shared" si="47"/>
        <v>0</v>
      </c>
      <c r="BG83" s="363">
        <f t="shared" si="48"/>
        <v>0</v>
      </c>
      <c r="BH83" s="363">
        <f t="shared" si="49"/>
        <v>0</v>
      </c>
      <c r="BI83" s="363">
        <f t="shared" si="50"/>
        <v>0</v>
      </c>
      <c r="BJ83" s="363"/>
      <c r="BK83" s="363"/>
      <c r="BL83" s="363"/>
      <c r="BM83" s="363"/>
      <c r="BN83" s="363"/>
      <c r="BO83" s="363"/>
      <c r="BP83" s="363"/>
      <c r="BQ83" s="363"/>
      <c r="BR83" s="363"/>
      <c r="BS83" s="363"/>
      <c r="BT83" s="363">
        <f t="shared" si="51"/>
        <v>0</v>
      </c>
      <c r="BU83" s="363">
        <f t="shared" si="33"/>
        <v>1</v>
      </c>
      <c r="BY83" s="1">
        <f t="shared" si="52"/>
        <v>1</v>
      </c>
      <c r="CD83" s="1" t="str">
        <f t="shared" si="54"/>
        <v/>
      </c>
      <c r="CE83" s="1" t="str">
        <f t="shared" si="54"/>
        <v/>
      </c>
      <c r="CF83" s="1" t="str">
        <f t="shared" si="54"/>
        <v/>
      </c>
      <c r="CG83" s="1" t="str">
        <f t="shared" si="54"/>
        <v/>
      </c>
      <c r="CH83" s="1" t="str">
        <f t="shared" si="54"/>
        <v/>
      </c>
      <c r="CI83" s="1" t="str">
        <f t="shared" si="54"/>
        <v/>
      </c>
      <c r="CJ83" s="1" t="str">
        <f t="shared" si="54"/>
        <v/>
      </c>
      <c r="CK83" s="1" t="str">
        <f t="shared" si="54"/>
        <v/>
      </c>
      <c r="CL83" s="1" t="str">
        <f t="shared" si="54"/>
        <v/>
      </c>
      <c r="CM83" s="1" t="str">
        <f t="shared" si="54"/>
        <v/>
      </c>
    </row>
    <row r="84" spans="2:91" ht="15.75" hidden="1" x14ac:dyDescent="0.2">
      <c r="B84" s="44" t="str">
        <f t="shared" si="12"/>
        <v/>
      </c>
      <c r="C84" s="50"/>
      <c r="D84" s="50"/>
      <c r="E84" s="50"/>
      <c r="F84" s="53"/>
      <c r="G84" s="274"/>
      <c r="H84" s="274"/>
      <c r="I84" s="274"/>
      <c r="J84" s="274"/>
      <c r="K84" s="274"/>
      <c r="L84" s="274"/>
      <c r="M84" s="274"/>
      <c r="N84" s="274"/>
      <c r="O84" s="274"/>
      <c r="P84" s="274"/>
      <c r="Q84" s="274"/>
      <c r="R84" s="274"/>
      <c r="S84" s="274"/>
      <c r="T84" s="274"/>
      <c r="U84" s="274"/>
      <c r="V84" s="274"/>
      <c r="W84" s="274"/>
      <c r="X84" s="44"/>
      <c r="Y84" s="340"/>
      <c r="Z84" s="44"/>
      <c r="AA84" s="44"/>
      <c r="AB84" s="340"/>
      <c r="AC84" s="44"/>
      <c r="AD84" s="44"/>
      <c r="AE84" s="44"/>
      <c r="AF84" s="44"/>
      <c r="AG84" s="44"/>
      <c r="AH84" s="44"/>
      <c r="AI84" s="274"/>
      <c r="AJ84" s="44"/>
      <c r="AK84" s="50"/>
      <c r="AL84" s="50"/>
      <c r="AM84" s="50"/>
      <c r="AN84" s="344" t="str">
        <f t="shared" si="13"/>
        <v/>
      </c>
      <c r="AO84" s="48"/>
      <c r="AP84" s="1">
        <f t="shared" si="14"/>
        <v>0</v>
      </c>
      <c r="AQ84" s="55" t="str">
        <f t="shared" si="53"/>
        <v/>
      </c>
      <c r="AR84" s="55" t="str">
        <f t="shared" si="53"/>
        <v/>
      </c>
      <c r="AS84" s="363">
        <f t="shared" si="16"/>
        <v>0</v>
      </c>
      <c r="AT84" s="363">
        <f t="shared" si="35"/>
        <v>0</v>
      </c>
      <c r="AU84" s="363">
        <f t="shared" si="36"/>
        <v>0</v>
      </c>
      <c r="AV84" s="363">
        <f t="shared" si="37"/>
        <v>0</v>
      </c>
      <c r="AW84" s="363">
        <f t="shared" si="38"/>
        <v>0</v>
      </c>
      <c r="AX84" s="363">
        <f t="shared" si="39"/>
        <v>0</v>
      </c>
      <c r="AY84" s="363">
        <f t="shared" si="40"/>
        <v>0</v>
      </c>
      <c r="AZ84" s="363">
        <f t="shared" si="41"/>
        <v>0</v>
      </c>
      <c r="BA84" s="363">
        <f t="shared" si="42"/>
        <v>0</v>
      </c>
      <c r="BB84" s="363">
        <f t="shared" si="43"/>
        <v>0</v>
      </c>
      <c r="BC84" s="363">
        <f t="shared" si="44"/>
        <v>0</v>
      </c>
      <c r="BD84" s="363">
        <f t="shared" si="45"/>
        <v>0</v>
      </c>
      <c r="BE84" s="363">
        <f t="shared" si="46"/>
        <v>0</v>
      </c>
      <c r="BF84" s="363">
        <f t="shared" si="47"/>
        <v>0</v>
      </c>
      <c r="BG84" s="363">
        <f t="shared" si="48"/>
        <v>0</v>
      </c>
      <c r="BH84" s="363">
        <f t="shared" si="49"/>
        <v>0</v>
      </c>
      <c r="BI84" s="363">
        <f t="shared" si="50"/>
        <v>0</v>
      </c>
      <c r="BJ84" s="363"/>
      <c r="BK84" s="363"/>
      <c r="BL84" s="363"/>
      <c r="BM84" s="363"/>
      <c r="BN84" s="363"/>
      <c r="BO84" s="363"/>
      <c r="BP84" s="363"/>
      <c r="BQ84" s="363"/>
      <c r="BR84" s="363"/>
      <c r="BS84" s="363"/>
      <c r="BT84" s="363">
        <f t="shared" si="51"/>
        <v>0</v>
      </c>
      <c r="BU84" s="363">
        <f t="shared" si="33"/>
        <v>1</v>
      </c>
      <c r="BY84" s="1">
        <f t="shared" si="52"/>
        <v>1</v>
      </c>
      <c r="CD84" s="1" t="str">
        <f t="shared" si="54"/>
        <v/>
      </c>
      <c r="CE84" s="1" t="str">
        <f t="shared" si="54"/>
        <v/>
      </c>
      <c r="CF84" s="1" t="str">
        <f t="shared" si="54"/>
        <v/>
      </c>
      <c r="CG84" s="1" t="str">
        <f t="shared" si="54"/>
        <v/>
      </c>
      <c r="CH84" s="1" t="str">
        <f t="shared" si="54"/>
        <v/>
      </c>
      <c r="CI84" s="1" t="str">
        <f t="shared" si="54"/>
        <v/>
      </c>
      <c r="CJ84" s="1" t="str">
        <f t="shared" si="54"/>
        <v/>
      </c>
      <c r="CK84" s="1" t="str">
        <f t="shared" si="54"/>
        <v/>
      </c>
      <c r="CL84" s="1" t="str">
        <f t="shared" si="54"/>
        <v/>
      </c>
      <c r="CM84" s="1" t="str">
        <f t="shared" si="54"/>
        <v/>
      </c>
    </row>
    <row r="85" spans="2:91" ht="15.75" hidden="1" x14ac:dyDescent="0.2">
      <c r="B85" s="44" t="str">
        <f t="shared" si="12"/>
        <v/>
      </c>
      <c r="C85" s="50"/>
      <c r="D85" s="50"/>
      <c r="E85" s="50"/>
      <c r="F85" s="53"/>
      <c r="G85" s="274"/>
      <c r="H85" s="274"/>
      <c r="I85" s="274"/>
      <c r="J85" s="274"/>
      <c r="K85" s="274"/>
      <c r="L85" s="274"/>
      <c r="M85" s="274"/>
      <c r="N85" s="274"/>
      <c r="O85" s="274"/>
      <c r="P85" s="274"/>
      <c r="Q85" s="274"/>
      <c r="R85" s="274"/>
      <c r="S85" s="274"/>
      <c r="T85" s="274"/>
      <c r="U85" s="274"/>
      <c r="V85" s="274"/>
      <c r="W85" s="274"/>
      <c r="X85" s="44"/>
      <c r="Y85" s="340"/>
      <c r="Z85" s="44"/>
      <c r="AA85" s="44"/>
      <c r="AB85" s="340"/>
      <c r="AC85" s="44"/>
      <c r="AD85" s="44"/>
      <c r="AE85" s="44"/>
      <c r="AF85" s="44"/>
      <c r="AG85" s="44"/>
      <c r="AH85" s="44"/>
      <c r="AI85" s="274"/>
      <c r="AJ85" s="44"/>
      <c r="AK85" s="50"/>
      <c r="AL85" s="50"/>
      <c r="AM85" s="50"/>
      <c r="AN85" s="344" t="str">
        <f t="shared" si="13"/>
        <v/>
      </c>
      <c r="AO85" s="48"/>
      <c r="AP85" s="1">
        <f t="shared" si="14"/>
        <v>0</v>
      </c>
      <c r="AQ85" s="55" t="str">
        <f t="shared" si="53"/>
        <v/>
      </c>
      <c r="AR85" s="55" t="str">
        <f t="shared" si="53"/>
        <v/>
      </c>
      <c r="AS85" s="363">
        <f t="shared" si="16"/>
        <v>0</v>
      </c>
      <c r="AT85" s="363">
        <f t="shared" si="35"/>
        <v>0</v>
      </c>
      <c r="AU85" s="363">
        <f t="shared" si="36"/>
        <v>0</v>
      </c>
      <c r="AV85" s="363">
        <f t="shared" si="37"/>
        <v>0</v>
      </c>
      <c r="AW85" s="363">
        <f t="shared" si="38"/>
        <v>0</v>
      </c>
      <c r="AX85" s="363">
        <f t="shared" si="39"/>
        <v>0</v>
      </c>
      <c r="AY85" s="363">
        <f t="shared" si="40"/>
        <v>0</v>
      </c>
      <c r="AZ85" s="363">
        <f t="shared" si="41"/>
        <v>0</v>
      </c>
      <c r="BA85" s="363">
        <f t="shared" si="42"/>
        <v>0</v>
      </c>
      <c r="BB85" s="363">
        <f t="shared" si="43"/>
        <v>0</v>
      </c>
      <c r="BC85" s="363">
        <f t="shared" si="44"/>
        <v>0</v>
      </c>
      <c r="BD85" s="363">
        <f t="shared" si="45"/>
        <v>0</v>
      </c>
      <c r="BE85" s="363">
        <f t="shared" si="46"/>
        <v>0</v>
      </c>
      <c r="BF85" s="363">
        <f t="shared" si="47"/>
        <v>0</v>
      </c>
      <c r="BG85" s="363">
        <f t="shared" si="48"/>
        <v>0</v>
      </c>
      <c r="BH85" s="363">
        <f t="shared" si="49"/>
        <v>0</v>
      </c>
      <c r="BI85" s="363">
        <f t="shared" si="50"/>
        <v>0</v>
      </c>
      <c r="BJ85" s="363"/>
      <c r="BK85" s="363"/>
      <c r="BL85" s="363"/>
      <c r="BM85" s="363"/>
      <c r="BN85" s="363"/>
      <c r="BO85" s="363"/>
      <c r="BP85" s="363"/>
      <c r="BQ85" s="363"/>
      <c r="BR85" s="363"/>
      <c r="BS85" s="363"/>
      <c r="BT85" s="363">
        <f t="shared" si="51"/>
        <v>0</v>
      </c>
      <c r="BU85" s="363">
        <f t="shared" si="33"/>
        <v>1</v>
      </c>
      <c r="BY85" s="1">
        <f t="shared" si="52"/>
        <v>1</v>
      </c>
      <c r="CD85" s="1" t="str">
        <f t="shared" si="54"/>
        <v/>
      </c>
      <c r="CE85" s="1" t="str">
        <f t="shared" si="54"/>
        <v/>
      </c>
      <c r="CF85" s="1" t="str">
        <f t="shared" si="54"/>
        <v/>
      </c>
      <c r="CG85" s="1" t="str">
        <f t="shared" si="54"/>
        <v/>
      </c>
      <c r="CH85" s="1" t="str">
        <f t="shared" si="54"/>
        <v/>
      </c>
      <c r="CI85" s="1" t="str">
        <f t="shared" si="54"/>
        <v/>
      </c>
      <c r="CJ85" s="1" t="str">
        <f t="shared" si="54"/>
        <v/>
      </c>
      <c r="CK85" s="1" t="str">
        <f t="shared" si="54"/>
        <v/>
      </c>
      <c r="CL85" s="1" t="str">
        <f t="shared" si="54"/>
        <v/>
      </c>
      <c r="CM85" s="1" t="str">
        <f t="shared" si="54"/>
        <v/>
      </c>
    </row>
    <row r="86" spans="2:91" ht="15.75" hidden="1" x14ac:dyDescent="0.2">
      <c r="B86" s="44" t="str">
        <f t="shared" si="12"/>
        <v/>
      </c>
      <c r="C86" s="50"/>
      <c r="D86" s="50"/>
      <c r="E86" s="50"/>
      <c r="F86" s="53"/>
      <c r="G86" s="274"/>
      <c r="H86" s="274"/>
      <c r="I86" s="274"/>
      <c r="J86" s="274"/>
      <c r="K86" s="274"/>
      <c r="L86" s="274"/>
      <c r="M86" s="274"/>
      <c r="N86" s="274"/>
      <c r="O86" s="274"/>
      <c r="P86" s="274"/>
      <c r="Q86" s="274"/>
      <c r="R86" s="274"/>
      <c r="S86" s="274"/>
      <c r="T86" s="274"/>
      <c r="U86" s="274"/>
      <c r="V86" s="274"/>
      <c r="W86" s="274"/>
      <c r="X86" s="44"/>
      <c r="Y86" s="340"/>
      <c r="Z86" s="44"/>
      <c r="AA86" s="44"/>
      <c r="AB86" s="340"/>
      <c r="AC86" s="44"/>
      <c r="AD86" s="44"/>
      <c r="AE86" s="44"/>
      <c r="AF86" s="44"/>
      <c r="AG86" s="44"/>
      <c r="AH86" s="44"/>
      <c r="AI86" s="274"/>
      <c r="AJ86" s="44"/>
      <c r="AK86" s="50"/>
      <c r="AL86" s="50"/>
      <c r="AM86" s="50"/>
      <c r="AN86" s="344" t="str">
        <f t="shared" si="13"/>
        <v/>
      </c>
      <c r="AO86" s="48"/>
      <c r="AP86" s="1">
        <f t="shared" si="14"/>
        <v>0</v>
      </c>
      <c r="AQ86" s="55" t="str">
        <f t="shared" si="53"/>
        <v/>
      </c>
      <c r="AR86" s="55" t="str">
        <f t="shared" si="53"/>
        <v/>
      </c>
      <c r="AS86" s="363">
        <f t="shared" si="16"/>
        <v>0</v>
      </c>
      <c r="AT86" s="363">
        <f t="shared" si="35"/>
        <v>0</v>
      </c>
      <c r="AU86" s="363">
        <f t="shared" si="36"/>
        <v>0</v>
      </c>
      <c r="AV86" s="363">
        <f t="shared" si="37"/>
        <v>0</v>
      </c>
      <c r="AW86" s="363">
        <f t="shared" si="38"/>
        <v>0</v>
      </c>
      <c r="AX86" s="363">
        <f t="shared" si="39"/>
        <v>0</v>
      </c>
      <c r="AY86" s="363">
        <f t="shared" si="40"/>
        <v>0</v>
      </c>
      <c r="AZ86" s="363">
        <f t="shared" si="41"/>
        <v>0</v>
      </c>
      <c r="BA86" s="363">
        <f t="shared" si="42"/>
        <v>0</v>
      </c>
      <c r="BB86" s="363">
        <f t="shared" si="43"/>
        <v>0</v>
      </c>
      <c r="BC86" s="363">
        <f t="shared" si="44"/>
        <v>0</v>
      </c>
      <c r="BD86" s="363">
        <f t="shared" si="45"/>
        <v>0</v>
      </c>
      <c r="BE86" s="363">
        <f t="shared" si="46"/>
        <v>0</v>
      </c>
      <c r="BF86" s="363">
        <f t="shared" si="47"/>
        <v>0</v>
      </c>
      <c r="BG86" s="363">
        <f t="shared" si="48"/>
        <v>0</v>
      </c>
      <c r="BH86" s="363">
        <f t="shared" si="49"/>
        <v>0</v>
      </c>
      <c r="BI86" s="363">
        <f t="shared" si="50"/>
        <v>0</v>
      </c>
      <c r="BJ86" s="363"/>
      <c r="BK86" s="363"/>
      <c r="BL86" s="363"/>
      <c r="BM86" s="363"/>
      <c r="BN86" s="363"/>
      <c r="BO86" s="363"/>
      <c r="BP86" s="363"/>
      <c r="BQ86" s="363"/>
      <c r="BR86" s="363"/>
      <c r="BS86" s="363"/>
      <c r="BT86" s="363">
        <f t="shared" si="51"/>
        <v>0</v>
      </c>
      <c r="BU86" s="363">
        <f t="shared" si="33"/>
        <v>1</v>
      </c>
      <c r="BY86" s="1">
        <f t="shared" si="52"/>
        <v>1</v>
      </c>
      <c r="CD86" s="1" t="str">
        <f t="shared" si="54"/>
        <v/>
      </c>
      <c r="CE86" s="1" t="str">
        <f t="shared" si="54"/>
        <v/>
      </c>
      <c r="CF86" s="1" t="str">
        <f t="shared" si="54"/>
        <v/>
      </c>
      <c r="CG86" s="1" t="str">
        <f t="shared" si="54"/>
        <v/>
      </c>
      <c r="CH86" s="1" t="str">
        <f t="shared" si="54"/>
        <v/>
      </c>
      <c r="CI86" s="1" t="str">
        <f t="shared" si="54"/>
        <v/>
      </c>
      <c r="CJ86" s="1" t="str">
        <f t="shared" si="54"/>
        <v/>
      </c>
      <c r="CK86" s="1" t="str">
        <f t="shared" si="54"/>
        <v/>
      </c>
      <c r="CL86" s="1" t="str">
        <f t="shared" si="54"/>
        <v/>
      </c>
      <c r="CM86" s="1" t="str">
        <f t="shared" si="54"/>
        <v/>
      </c>
    </row>
    <row r="87" spans="2:91" ht="15.75" hidden="1" x14ac:dyDescent="0.2">
      <c r="B87" s="44" t="str">
        <f t="shared" si="12"/>
        <v/>
      </c>
      <c r="C87" s="50"/>
      <c r="D87" s="50"/>
      <c r="E87" s="50"/>
      <c r="F87" s="53"/>
      <c r="G87" s="274"/>
      <c r="H87" s="274"/>
      <c r="I87" s="274"/>
      <c r="J87" s="274"/>
      <c r="K87" s="274"/>
      <c r="L87" s="274"/>
      <c r="M87" s="274"/>
      <c r="N87" s="274"/>
      <c r="O87" s="274"/>
      <c r="P87" s="274"/>
      <c r="Q87" s="274"/>
      <c r="R87" s="274"/>
      <c r="S87" s="274"/>
      <c r="T87" s="274"/>
      <c r="U87" s="274"/>
      <c r="V87" s="274"/>
      <c r="W87" s="274"/>
      <c r="X87" s="44"/>
      <c r="Y87" s="340"/>
      <c r="Z87" s="44"/>
      <c r="AA87" s="44"/>
      <c r="AB87" s="340"/>
      <c r="AC87" s="44"/>
      <c r="AD87" s="44"/>
      <c r="AE87" s="44"/>
      <c r="AF87" s="44"/>
      <c r="AG87" s="44"/>
      <c r="AH87" s="44"/>
      <c r="AI87" s="274"/>
      <c r="AJ87" s="44"/>
      <c r="AK87" s="50"/>
      <c r="AL87" s="50"/>
      <c r="AM87" s="50"/>
      <c r="AN87" s="344" t="str">
        <f t="shared" si="13"/>
        <v/>
      </c>
      <c r="AO87" s="48"/>
      <c r="AP87" s="1">
        <f t="shared" si="14"/>
        <v>0</v>
      </c>
      <c r="AQ87" s="55" t="str">
        <f t="shared" si="53"/>
        <v/>
      </c>
      <c r="AR87" s="55" t="str">
        <f t="shared" si="53"/>
        <v/>
      </c>
      <c r="AS87" s="363">
        <f t="shared" si="16"/>
        <v>0</v>
      </c>
      <c r="AT87" s="363">
        <f t="shared" si="35"/>
        <v>0</v>
      </c>
      <c r="AU87" s="363">
        <f t="shared" si="36"/>
        <v>0</v>
      </c>
      <c r="AV87" s="363">
        <f t="shared" si="37"/>
        <v>0</v>
      </c>
      <c r="AW87" s="363">
        <f t="shared" si="38"/>
        <v>0</v>
      </c>
      <c r="AX87" s="363">
        <f t="shared" si="39"/>
        <v>0</v>
      </c>
      <c r="AY87" s="363">
        <f t="shared" si="40"/>
        <v>0</v>
      </c>
      <c r="AZ87" s="363">
        <f t="shared" si="41"/>
        <v>0</v>
      </c>
      <c r="BA87" s="363">
        <f t="shared" si="42"/>
        <v>0</v>
      </c>
      <c r="BB87" s="363">
        <f t="shared" si="43"/>
        <v>0</v>
      </c>
      <c r="BC87" s="363">
        <f t="shared" si="44"/>
        <v>0</v>
      </c>
      <c r="BD87" s="363">
        <f t="shared" si="45"/>
        <v>0</v>
      </c>
      <c r="BE87" s="363">
        <f t="shared" si="46"/>
        <v>0</v>
      </c>
      <c r="BF87" s="363">
        <f t="shared" si="47"/>
        <v>0</v>
      </c>
      <c r="BG87" s="363">
        <f t="shared" si="48"/>
        <v>0</v>
      </c>
      <c r="BH87" s="363">
        <f t="shared" si="49"/>
        <v>0</v>
      </c>
      <c r="BI87" s="363">
        <f t="shared" si="50"/>
        <v>0</v>
      </c>
      <c r="BJ87" s="363"/>
      <c r="BK87" s="363"/>
      <c r="BL87" s="363"/>
      <c r="BM87" s="363"/>
      <c r="BN87" s="363"/>
      <c r="BO87" s="363"/>
      <c r="BP87" s="363"/>
      <c r="BQ87" s="363"/>
      <c r="BR87" s="363"/>
      <c r="BS87" s="363"/>
      <c r="BT87" s="363">
        <f t="shared" si="51"/>
        <v>0</v>
      </c>
      <c r="BU87" s="363">
        <f t="shared" si="33"/>
        <v>1</v>
      </c>
      <c r="BY87" s="1">
        <f t="shared" si="52"/>
        <v>1</v>
      </c>
      <c r="CD87" s="1" t="str">
        <f t="shared" si="54"/>
        <v/>
      </c>
      <c r="CE87" s="1" t="str">
        <f t="shared" si="54"/>
        <v/>
      </c>
      <c r="CF87" s="1" t="str">
        <f t="shared" si="54"/>
        <v/>
      </c>
      <c r="CG87" s="1" t="str">
        <f t="shared" si="54"/>
        <v/>
      </c>
      <c r="CH87" s="1" t="str">
        <f t="shared" si="54"/>
        <v/>
      </c>
      <c r="CI87" s="1" t="str">
        <f t="shared" si="54"/>
        <v/>
      </c>
      <c r="CJ87" s="1" t="str">
        <f t="shared" si="54"/>
        <v/>
      </c>
      <c r="CK87" s="1" t="str">
        <f t="shared" si="54"/>
        <v/>
      </c>
      <c r="CL87" s="1" t="str">
        <f t="shared" si="54"/>
        <v/>
      </c>
      <c r="CM87" s="1" t="str">
        <f t="shared" si="54"/>
        <v/>
      </c>
    </row>
    <row r="88" spans="2:91" ht="15.75" hidden="1" x14ac:dyDescent="0.2">
      <c r="B88" s="44" t="str">
        <f t="shared" si="12"/>
        <v/>
      </c>
      <c r="C88" s="50"/>
      <c r="D88" s="50"/>
      <c r="E88" s="50"/>
      <c r="F88" s="53"/>
      <c r="G88" s="274"/>
      <c r="H88" s="274"/>
      <c r="I88" s="274"/>
      <c r="J88" s="274"/>
      <c r="K88" s="274"/>
      <c r="L88" s="274"/>
      <c r="M88" s="274"/>
      <c r="N88" s="274"/>
      <c r="O88" s="274"/>
      <c r="P88" s="274"/>
      <c r="Q88" s="274"/>
      <c r="R88" s="274"/>
      <c r="S88" s="274"/>
      <c r="T88" s="274"/>
      <c r="U88" s="274"/>
      <c r="V88" s="274"/>
      <c r="W88" s="274"/>
      <c r="X88" s="44"/>
      <c r="Y88" s="340"/>
      <c r="Z88" s="44"/>
      <c r="AA88" s="44"/>
      <c r="AB88" s="340"/>
      <c r="AC88" s="44"/>
      <c r="AD88" s="44"/>
      <c r="AE88" s="44"/>
      <c r="AF88" s="44"/>
      <c r="AG88" s="44"/>
      <c r="AH88" s="44"/>
      <c r="AI88" s="274"/>
      <c r="AJ88" s="44"/>
      <c r="AK88" s="50"/>
      <c r="AL88" s="50"/>
      <c r="AM88" s="50"/>
      <c r="AN88" s="344" t="str">
        <f t="shared" si="13"/>
        <v/>
      </c>
      <c r="AO88" s="48"/>
      <c r="AP88" s="1">
        <f t="shared" si="14"/>
        <v>0</v>
      </c>
      <c r="AQ88" s="55" t="str">
        <f t="shared" si="53"/>
        <v/>
      </c>
      <c r="AR88" s="55" t="str">
        <f t="shared" si="53"/>
        <v/>
      </c>
      <c r="AS88" s="363">
        <f t="shared" si="16"/>
        <v>0</v>
      </c>
      <c r="AT88" s="363">
        <f t="shared" si="35"/>
        <v>0</v>
      </c>
      <c r="AU88" s="363">
        <f t="shared" si="36"/>
        <v>0</v>
      </c>
      <c r="AV88" s="363">
        <f t="shared" si="37"/>
        <v>0</v>
      </c>
      <c r="AW88" s="363">
        <f t="shared" si="38"/>
        <v>0</v>
      </c>
      <c r="AX88" s="363">
        <f t="shared" si="39"/>
        <v>0</v>
      </c>
      <c r="AY88" s="363">
        <f t="shared" si="40"/>
        <v>0</v>
      </c>
      <c r="AZ88" s="363">
        <f t="shared" si="41"/>
        <v>0</v>
      </c>
      <c r="BA88" s="363">
        <f t="shared" si="42"/>
        <v>0</v>
      </c>
      <c r="BB88" s="363">
        <f t="shared" si="43"/>
        <v>0</v>
      </c>
      <c r="BC88" s="363">
        <f t="shared" si="44"/>
        <v>0</v>
      </c>
      <c r="BD88" s="363">
        <f t="shared" si="45"/>
        <v>0</v>
      </c>
      <c r="BE88" s="363">
        <f t="shared" si="46"/>
        <v>0</v>
      </c>
      <c r="BF88" s="363">
        <f t="shared" si="47"/>
        <v>0</v>
      </c>
      <c r="BG88" s="363">
        <f t="shared" si="48"/>
        <v>0</v>
      </c>
      <c r="BH88" s="363">
        <f t="shared" si="49"/>
        <v>0</v>
      </c>
      <c r="BI88" s="363">
        <f t="shared" si="50"/>
        <v>0</v>
      </c>
      <c r="BJ88" s="363"/>
      <c r="BK88" s="363"/>
      <c r="BL88" s="363"/>
      <c r="BM88" s="363"/>
      <c r="BN88" s="363"/>
      <c r="BO88" s="363"/>
      <c r="BP88" s="363"/>
      <c r="BQ88" s="363"/>
      <c r="BR88" s="363"/>
      <c r="BS88" s="363"/>
      <c r="BT88" s="363">
        <f t="shared" si="51"/>
        <v>0</v>
      </c>
      <c r="BU88" s="363">
        <f t="shared" si="33"/>
        <v>1</v>
      </c>
      <c r="BY88" s="1">
        <f t="shared" si="52"/>
        <v>1</v>
      </c>
      <c r="CD88" s="1" t="str">
        <f t="shared" si="54"/>
        <v/>
      </c>
      <c r="CE88" s="1" t="str">
        <f t="shared" si="54"/>
        <v/>
      </c>
      <c r="CF88" s="1" t="str">
        <f t="shared" si="54"/>
        <v/>
      </c>
      <c r="CG88" s="1" t="str">
        <f t="shared" si="54"/>
        <v/>
      </c>
      <c r="CH88" s="1" t="str">
        <f t="shared" si="54"/>
        <v/>
      </c>
      <c r="CI88" s="1" t="str">
        <f t="shared" si="54"/>
        <v/>
      </c>
      <c r="CJ88" s="1" t="str">
        <f t="shared" si="54"/>
        <v/>
      </c>
      <c r="CK88" s="1" t="str">
        <f t="shared" si="54"/>
        <v/>
      </c>
      <c r="CL88" s="1" t="str">
        <f t="shared" si="54"/>
        <v/>
      </c>
      <c r="CM88" s="1" t="str">
        <f t="shared" si="54"/>
        <v/>
      </c>
    </row>
    <row r="89" spans="2:91" ht="15.75" hidden="1" x14ac:dyDescent="0.2">
      <c r="B89" s="44" t="str">
        <f t="shared" si="12"/>
        <v/>
      </c>
      <c r="C89" s="50"/>
      <c r="D89" s="50"/>
      <c r="E89" s="50"/>
      <c r="F89" s="53"/>
      <c r="G89" s="274"/>
      <c r="H89" s="274"/>
      <c r="I89" s="274"/>
      <c r="J89" s="274"/>
      <c r="K89" s="274"/>
      <c r="L89" s="274"/>
      <c r="M89" s="274"/>
      <c r="N89" s="274"/>
      <c r="O89" s="274"/>
      <c r="P89" s="274"/>
      <c r="Q89" s="274"/>
      <c r="R89" s="274"/>
      <c r="S89" s="274"/>
      <c r="T89" s="274"/>
      <c r="U89" s="274"/>
      <c r="V89" s="274"/>
      <c r="W89" s="274"/>
      <c r="X89" s="44"/>
      <c r="Y89" s="340"/>
      <c r="Z89" s="44"/>
      <c r="AA89" s="44"/>
      <c r="AB89" s="340"/>
      <c r="AC89" s="44"/>
      <c r="AD89" s="44"/>
      <c r="AE89" s="44"/>
      <c r="AF89" s="44"/>
      <c r="AG89" s="44"/>
      <c r="AH89" s="44"/>
      <c r="AI89" s="274"/>
      <c r="AJ89" s="44"/>
      <c r="AK89" s="50"/>
      <c r="AL89" s="50"/>
      <c r="AM89" s="50"/>
      <c r="AN89" s="344" t="str">
        <f t="shared" si="13"/>
        <v/>
      </c>
      <c r="AO89" s="48"/>
      <c r="AP89" s="1">
        <f t="shared" si="14"/>
        <v>0</v>
      </c>
      <c r="AQ89" s="55" t="str">
        <f t="shared" si="53"/>
        <v/>
      </c>
      <c r="AR89" s="55" t="str">
        <f t="shared" si="53"/>
        <v/>
      </c>
      <c r="AS89" s="363">
        <f t="shared" si="16"/>
        <v>0</v>
      </c>
      <c r="AT89" s="363">
        <f t="shared" si="35"/>
        <v>0</v>
      </c>
      <c r="AU89" s="363">
        <f t="shared" si="36"/>
        <v>0</v>
      </c>
      <c r="AV89" s="363">
        <f t="shared" si="37"/>
        <v>0</v>
      </c>
      <c r="AW89" s="363">
        <f t="shared" si="38"/>
        <v>0</v>
      </c>
      <c r="AX89" s="363">
        <f t="shared" si="39"/>
        <v>0</v>
      </c>
      <c r="AY89" s="363">
        <f t="shared" si="40"/>
        <v>0</v>
      </c>
      <c r="AZ89" s="363">
        <f t="shared" si="41"/>
        <v>0</v>
      </c>
      <c r="BA89" s="363">
        <f t="shared" si="42"/>
        <v>0</v>
      </c>
      <c r="BB89" s="363">
        <f t="shared" si="43"/>
        <v>0</v>
      </c>
      <c r="BC89" s="363">
        <f t="shared" si="44"/>
        <v>0</v>
      </c>
      <c r="BD89" s="363">
        <f t="shared" si="45"/>
        <v>0</v>
      </c>
      <c r="BE89" s="363">
        <f t="shared" si="46"/>
        <v>0</v>
      </c>
      <c r="BF89" s="363">
        <f t="shared" si="47"/>
        <v>0</v>
      </c>
      <c r="BG89" s="363">
        <f t="shared" si="48"/>
        <v>0</v>
      </c>
      <c r="BH89" s="363">
        <f t="shared" si="49"/>
        <v>0</v>
      </c>
      <c r="BI89" s="363">
        <f t="shared" si="50"/>
        <v>0</v>
      </c>
      <c r="BJ89" s="363"/>
      <c r="BK89" s="363"/>
      <c r="BL89" s="363"/>
      <c r="BM89" s="363"/>
      <c r="BN89" s="363"/>
      <c r="BO89" s="363"/>
      <c r="BP89" s="363"/>
      <c r="BQ89" s="363"/>
      <c r="BR89" s="363"/>
      <c r="BS89" s="363"/>
      <c r="BT89" s="363">
        <f t="shared" si="51"/>
        <v>0</v>
      </c>
      <c r="BU89" s="363">
        <f t="shared" si="33"/>
        <v>1</v>
      </c>
      <c r="BY89" s="1">
        <f t="shared" si="52"/>
        <v>1</v>
      </c>
      <c r="CD89" s="1" t="str">
        <f t="shared" si="54"/>
        <v/>
      </c>
      <c r="CE89" s="1" t="str">
        <f t="shared" si="54"/>
        <v/>
      </c>
      <c r="CF89" s="1" t="str">
        <f t="shared" si="54"/>
        <v/>
      </c>
      <c r="CG89" s="1" t="str">
        <f t="shared" si="54"/>
        <v/>
      </c>
      <c r="CH89" s="1" t="str">
        <f t="shared" si="54"/>
        <v/>
      </c>
      <c r="CI89" s="1" t="str">
        <f t="shared" ref="CE89:CM117" si="55">IF($F89="","",CI$30)</f>
        <v/>
      </c>
      <c r="CJ89" s="1" t="str">
        <f t="shared" si="55"/>
        <v/>
      </c>
      <c r="CK89" s="1" t="str">
        <f t="shared" si="55"/>
        <v/>
      </c>
      <c r="CL89" s="1" t="str">
        <f t="shared" si="55"/>
        <v/>
      </c>
      <c r="CM89" s="1" t="str">
        <f t="shared" si="55"/>
        <v/>
      </c>
    </row>
    <row r="90" spans="2:91" ht="15.75" hidden="1" x14ac:dyDescent="0.2">
      <c r="B90" s="44" t="str">
        <f t="shared" si="12"/>
        <v/>
      </c>
      <c r="C90" s="50"/>
      <c r="D90" s="50"/>
      <c r="E90" s="50"/>
      <c r="F90" s="53"/>
      <c r="G90" s="274"/>
      <c r="H90" s="274"/>
      <c r="I90" s="274"/>
      <c r="J90" s="274"/>
      <c r="K90" s="274"/>
      <c r="L90" s="274"/>
      <c r="M90" s="274"/>
      <c r="N90" s="274"/>
      <c r="O90" s="274"/>
      <c r="P90" s="274"/>
      <c r="Q90" s="274"/>
      <c r="R90" s="274"/>
      <c r="S90" s="274"/>
      <c r="T90" s="274"/>
      <c r="U90" s="274"/>
      <c r="V90" s="274"/>
      <c r="W90" s="274"/>
      <c r="X90" s="44"/>
      <c r="Y90" s="340"/>
      <c r="Z90" s="44"/>
      <c r="AA90" s="44"/>
      <c r="AB90" s="340"/>
      <c r="AC90" s="44"/>
      <c r="AD90" s="44"/>
      <c r="AE90" s="44"/>
      <c r="AF90" s="44"/>
      <c r="AG90" s="44"/>
      <c r="AH90" s="44"/>
      <c r="AI90" s="274"/>
      <c r="AJ90" s="44"/>
      <c r="AK90" s="50"/>
      <c r="AL90" s="50"/>
      <c r="AM90" s="50"/>
      <c r="AN90" s="344" t="str">
        <f t="shared" si="13"/>
        <v/>
      </c>
      <c r="AO90" s="48"/>
      <c r="AP90" s="1">
        <f t="shared" si="14"/>
        <v>0</v>
      </c>
      <c r="AQ90" s="55" t="str">
        <f t="shared" si="53"/>
        <v/>
      </c>
      <c r="AR90" s="55" t="str">
        <f t="shared" si="53"/>
        <v/>
      </c>
      <c r="AS90" s="363">
        <f t="shared" si="16"/>
        <v>0</v>
      </c>
      <c r="AT90" s="363">
        <f t="shared" si="35"/>
        <v>0</v>
      </c>
      <c r="AU90" s="363">
        <f t="shared" si="36"/>
        <v>0</v>
      </c>
      <c r="AV90" s="363">
        <f t="shared" si="37"/>
        <v>0</v>
      </c>
      <c r="AW90" s="363">
        <f t="shared" si="38"/>
        <v>0</v>
      </c>
      <c r="AX90" s="363">
        <f t="shared" si="39"/>
        <v>0</v>
      </c>
      <c r="AY90" s="363">
        <f t="shared" si="40"/>
        <v>0</v>
      </c>
      <c r="AZ90" s="363">
        <f t="shared" si="41"/>
        <v>0</v>
      </c>
      <c r="BA90" s="363">
        <f t="shared" si="42"/>
        <v>0</v>
      </c>
      <c r="BB90" s="363">
        <f t="shared" si="43"/>
        <v>0</v>
      </c>
      <c r="BC90" s="363">
        <f t="shared" si="44"/>
        <v>0</v>
      </c>
      <c r="BD90" s="363">
        <f t="shared" si="45"/>
        <v>0</v>
      </c>
      <c r="BE90" s="363">
        <f t="shared" si="46"/>
        <v>0</v>
      </c>
      <c r="BF90" s="363">
        <f t="shared" si="47"/>
        <v>0</v>
      </c>
      <c r="BG90" s="363">
        <f t="shared" si="48"/>
        <v>0</v>
      </c>
      <c r="BH90" s="363">
        <f t="shared" si="49"/>
        <v>0</v>
      </c>
      <c r="BI90" s="363">
        <f t="shared" si="50"/>
        <v>0</v>
      </c>
      <c r="BJ90" s="363"/>
      <c r="BK90" s="363"/>
      <c r="BL90" s="363"/>
      <c r="BM90" s="363"/>
      <c r="BN90" s="363"/>
      <c r="BO90" s="363"/>
      <c r="BP90" s="363"/>
      <c r="BQ90" s="363"/>
      <c r="BR90" s="363"/>
      <c r="BS90" s="363"/>
      <c r="BT90" s="363">
        <f t="shared" si="51"/>
        <v>0</v>
      </c>
      <c r="BU90" s="363">
        <f t="shared" si="33"/>
        <v>1</v>
      </c>
      <c r="BY90" s="1">
        <f t="shared" si="52"/>
        <v>1</v>
      </c>
      <c r="CD90" s="1" t="str">
        <f t="shared" ref="CD90:CD130" si="56">IF($F90="","",CD$30)</f>
        <v/>
      </c>
      <c r="CE90" s="1" t="str">
        <f t="shared" si="55"/>
        <v/>
      </c>
      <c r="CF90" s="1" t="str">
        <f t="shared" si="55"/>
        <v/>
      </c>
      <c r="CG90" s="1" t="str">
        <f t="shared" si="55"/>
        <v/>
      </c>
      <c r="CH90" s="1" t="str">
        <f t="shared" si="55"/>
        <v/>
      </c>
      <c r="CI90" s="1" t="str">
        <f t="shared" si="55"/>
        <v/>
      </c>
      <c r="CJ90" s="1" t="str">
        <f t="shared" si="55"/>
        <v/>
      </c>
      <c r="CK90" s="1" t="str">
        <f t="shared" si="55"/>
        <v/>
      </c>
      <c r="CL90" s="1" t="str">
        <f t="shared" si="55"/>
        <v/>
      </c>
      <c r="CM90" s="1" t="str">
        <f t="shared" si="55"/>
        <v/>
      </c>
    </row>
    <row r="91" spans="2:91" ht="15.75" hidden="1" x14ac:dyDescent="0.2">
      <c r="B91" s="44" t="str">
        <f t="shared" si="12"/>
        <v/>
      </c>
      <c r="C91" s="50"/>
      <c r="D91" s="50"/>
      <c r="E91" s="50"/>
      <c r="F91" s="53"/>
      <c r="G91" s="274"/>
      <c r="H91" s="274"/>
      <c r="I91" s="274"/>
      <c r="J91" s="274"/>
      <c r="K91" s="274"/>
      <c r="L91" s="274"/>
      <c r="M91" s="274"/>
      <c r="N91" s="274"/>
      <c r="O91" s="274"/>
      <c r="P91" s="274"/>
      <c r="Q91" s="274"/>
      <c r="R91" s="274"/>
      <c r="S91" s="274"/>
      <c r="T91" s="274"/>
      <c r="U91" s="274"/>
      <c r="V91" s="274"/>
      <c r="W91" s="274"/>
      <c r="X91" s="44"/>
      <c r="Y91" s="340"/>
      <c r="Z91" s="44"/>
      <c r="AA91" s="44"/>
      <c r="AB91" s="340"/>
      <c r="AC91" s="44"/>
      <c r="AD91" s="44"/>
      <c r="AE91" s="44"/>
      <c r="AF91" s="44"/>
      <c r="AG91" s="44"/>
      <c r="AH91" s="44"/>
      <c r="AI91" s="274"/>
      <c r="AJ91" s="44"/>
      <c r="AK91" s="50"/>
      <c r="AL91" s="50"/>
      <c r="AM91" s="50"/>
      <c r="AN91" s="344" t="str">
        <f t="shared" si="13"/>
        <v/>
      </c>
      <c r="AO91" s="48"/>
      <c r="AP91" s="1">
        <f t="shared" si="14"/>
        <v>0</v>
      </c>
      <c r="AQ91" s="55" t="str">
        <f t="shared" si="53"/>
        <v/>
      </c>
      <c r="AR91" s="55" t="str">
        <f t="shared" si="53"/>
        <v/>
      </c>
      <c r="AS91" s="363">
        <f t="shared" si="16"/>
        <v>0</v>
      </c>
      <c r="AT91" s="363">
        <f t="shared" si="35"/>
        <v>0</v>
      </c>
      <c r="AU91" s="363">
        <f t="shared" si="36"/>
        <v>0</v>
      </c>
      <c r="AV91" s="363">
        <f t="shared" si="37"/>
        <v>0</v>
      </c>
      <c r="AW91" s="363">
        <f t="shared" si="38"/>
        <v>0</v>
      </c>
      <c r="AX91" s="363">
        <f t="shared" si="39"/>
        <v>0</v>
      </c>
      <c r="AY91" s="363">
        <f t="shared" si="40"/>
        <v>0</v>
      </c>
      <c r="AZ91" s="363">
        <f t="shared" si="41"/>
        <v>0</v>
      </c>
      <c r="BA91" s="363">
        <f t="shared" si="42"/>
        <v>0</v>
      </c>
      <c r="BB91" s="363">
        <f t="shared" si="43"/>
        <v>0</v>
      </c>
      <c r="BC91" s="363">
        <f t="shared" si="44"/>
        <v>0</v>
      </c>
      <c r="BD91" s="363">
        <f t="shared" si="45"/>
        <v>0</v>
      </c>
      <c r="BE91" s="363">
        <f t="shared" si="46"/>
        <v>0</v>
      </c>
      <c r="BF91" s="363">
        <f t="shared" si="47"/>
        <v>0</v>
      </c>
      <c r="BG91" s="363">
        <f t="shared" si="48"/>
        <v>0</v>
      </c>
      <c r="BH91" s="363">
        <f t="shared" si="49"/>
        <v>0</v>
      </c>
      <c r="BI91" s="363">
        <f t="shared" si="50"/>
        <v>0</v>
      </c>
      <c r="BJ91" s="363"/>
      <c r="BK91" s="363"/>
      <c r="BL91" s="363"/>
      <c r="BM91" s="363"/>
      <c r="BN91" s="363"/>
      <c r="BO91" s="363"/>
      <c r="BP91" s="363"/>
      <c r="BQ91" s="363"/>
      <c r="BR91" s="363"/>
      <c r="BS91" s="363"/>
      <c r="BT91" s="363">
        <f t="shared" si="51"/>
        <v>0</v>
      </c>
      <c r="BU91" s="363">
        <f t="shared" si="33"/>
        <v>1</v>
      </c>
      <c r="BY91" s="1">
        <f t="shared" si="52"/>
        <v>1</v>
      </c>
      <c r="CD91" s="1" t="str">
        <f t="shared" si="56"/>
        <v/>
      </c>
      <c r="CE91" s="1" t="str">
        <f t="shared" si="55"/>
        <v/>
      </c>
      <c r="CF91" s="1" t="str">
        <f t="shared" si="55"/>
        <v/>
      </c>
      <c r="CG91" s="1" t="str">
        <f t="shared" si="55"/>
        <v/>
      </c>
      <c r="CH91" s="1" t="str">
        <f t="shared" si="55"/>
        <v/>
      </c>
      <c r="CI91" s="1" t="str">
        <f t="shared" si="55"/>
        <v/>
      </c>
      <c r="CJ91" s="1" t="str">
        <f t="shared" si="55"/>
        <v/>
      </c>
      <c r="CK91" s="1" t="str">
        <f t="shared" si="55"/>
        <v/>
      </c>
      <c r="CL91" s="1" t="str">
        <f t="shared" si="55"/>
        <v/>
      </c>
      <c r="CM91" s="1" t="str">
        <f t="shared" si="55"/>
        <v/>
      </c>
    </row>
    <row r="92" spans="2:91" ht="15.75" hidden="1" x14ac:dyDescent="0.2">
      <c r="B92" s="44" t="str">
        <f t="shared" si="12"/>
        <v/>
      </c>
      <c r="C92" s="50"/>
      <c r="D92" s="50"/>
      <c r="E92" s="50"/>
      <c r="F92" s="53"/>
      <c r="G92" s="274"/>
      <c r="H92" s="274"/>
      <c r="I92" s="274"/>
      <c r="J92" s="274"/>
      <c r="K92" s="274"/>
      <c r="L92" s="274"/>
      <c r="M92" s="274"/>
      <c r="N92" s="274"/>
      <c r="O92" s="274"/>
      <c r="P92" s="274"/>
      <c r="Q92" s="274"/>
      <c r="R92" s="274"/>
      <c r="S92" s="274"/>
      <c r="T92" s="274"/>
      <c r="U92" s="274"/>
      <c r="V92" s="274"/>
      <c r="W92" s="274"/>
      <c r="X92" s="44"/>
      <c r="Y92" s="340"/>
      <c r="Z92" s="44"/>
      <c r="AA92" s="44"/>
      <c r="AB92" s="340"/>
      <c r="AC92" s="44"/>
      <c r="AD92" s="44"/>
      <c r="AE92" s="44"/>
      <c r="AF92" s="44"/>
      <c r="AG92" s="44"/>
      <c r="AH92" s="44"/>
      <c r="AI92" s="274"/>
      <c r="AJ92" s="44"/>
      <c r="AK92" s="50"/>
      <c r="AL92" s="50"/>
      <c r="AM92" s="50"/>
      <c r="AN92" s="344" t="str">
        <f t="shared" si="13"/>
        <v/>
      </c>
      <c r="AO92" s="48"/>
      <c r="AP92" s="1">
        <f t="shared" si="14"/>
        <v>0</v>
      </c>
      <c r="AQ92" s="55" t="str">
        <f t="shared" ref="AQ92:AR130" si="57">IF($F92="","",AQ$30)</f>
        <v/>
      </c>
      <c r="AR92" s="55" t="str">
        <f t="shared" si="57"/>
        <v/>
      </c>
      <c r="AS92" s="363">
        <f t="shared" si="16"/>
        <v>0</v>
      </c>
      <c r="AT92" s="363">
        <f t="shared" si="35"/>
        <v>0</v>
      </c>
      <c r="AU92" s="363">
        <f t="shared" si="36"/>
        <v>0</v>
      </c>
      <c r="AV92" s="363">
        <f t="shared" si="37"/>
        <v>0</v>
      </c>
      <c r="AW92" s="363">
        <f t="shared" si="38"/>
        <v>0</v>
      </c>
      <c r="AX92" s="363">
        <f t="shared" si="39"/>
        <v>0</v>
      </c>
      <c r="AY92" s="363">
        <f t="shared" si="40"/>
        <v>0</v>
      </c>
      <c r="AZ92" s="363">
        <f t="shared" si="41"/>
        <v>0</v>
      </c>
      <c r="BA92" s="363">
        <f t="shared" si="42"/>
        <v>0</v>
      </c>
      <c r="BB92" s="363">
        <f t="shared" si="43"/>
        <v>0</v>
      </c>
      <c r="BC92" s="363">
        <f t="shared" si="44"/>
        <v>0</v>
      </c>
      <c r="BD92" s="363">
        <f t="shared" si="45"/>
        <v>0</v>
      </c>
      <c r="BE92" s="363">
        <f t="shared" si="46"/>
        <v>0</v>
      </c>
      <c r="BF92" s="363">
        <f t="shared" si="47"/>
        <v>0</v>
      </c>
      <c r="BG92" s="363">
        <f t="shared" si="48"/>
        <v>0</v>
      </c>
      <c r="BH92" s="363">
        <f t="shared" si="49"/>
        <v>0</v>
      </c>
      <c r="BI92" s="363">
        <f t="shared" si="50"/>
        <v>0</v>
      </c>
      <c r="BJ92" s="363"/>
      <c r="BK92" s="363"/>
      <c r="BL92" s="363"/>
      <c r="BM92" s="363"/>
      <c r="BN92" s="363"/>
      <c r="BO92" s="363"/>
      <c r="BP92" s="363"/>
      <c r="BQ92" s="363"/>
      <c r="BR92" s="363"/>
      <c r="BS92" s="363"/>
      <c r="BT92" s="363">
        <f t="shared" si="51"/>
        <v>0</v>
      </c>
      <c r="BU92" s="363">
        <f t="shared" si="33"/>
        <v>1</v>
      </c>
      <c r="BY92" s="1">
        <f t="shared" si="52"/>
        <v>1</v>
      </c>
      <c r="CD92" s="1" t="str">
        <f t="shared" si="56"/>
        <v/>
      </c>
      <c r="CE92" s="1" t="str">
        <f t="shared" si="55"/>
        <v/>
      </c>
      <c r="CF92" s="1" t="str">
        <f t="shared" si="55"/>
        <v/>
      </c>
      <c r="CG92" s="1" t="str">
        <f t="shared" si="55"/>
        <v/>
      </c>
      <c r="CH92" s="1" t="str">
        <f t="shared" si="55"/>
        <v/>
      </c>
      <c r="CI92" s="1" t="str">
        <f t="shared" si="55"/>
        <v/>
      </c>
      <c r="CJ92" s="1" t="str">
        <f t="shared" si="55"/>
        <v/>
      </c>
      <c r="CK92" s="1" t="str">
        <f t="shared" si="55"/>
        <v/>
      </c>
      <c r="CL92" s="1" t="str">
        <f t="shared" si="55"/>
        <v/>
      </c>
      <c r="CM92" s="1" t="str">
        <f t="shared" si="55"/>
        <v/>
      </c>
    </row>
    <row r="93" spans="2:91" ht="15.75" hidden="1" x14ac:dyDescent="0.2">
      <c r="B93" s="44" t="str">
        <f t="shared" si="12"/>
        <v/>
      </c>
      <c r="C93" s="50"/>
      <c r="D93" s="50"/>
      <c r="E93" s="50"/>
      <c r="F93" s="53"/>
      <c r="G93" s="274"/>
      <c r="H93" s="274"/>
      <c r="I93" s="274"/>
      <c r="J93" s="274"/>
      <c r="K93" s="274"/>
      <c r="L93" s="274"/>
      <c r="M93" s="274"/>
      <c r="N93" s="274"/>
      <c r="O93" s="274"/>
      <c r="P93" s="274"/>
      <c r="Q93" s="274"/>
      <c r="R93" s="274"/>
      <c r="S93" s="274"/>
      <c r="T93" s="274"/>
      <c r="U93" s="274"/>
      <c r="V93" s="274"/>
      <c r="W93" s="274"/>
      <c r="X93" s="44"/>
      <c r="Y93" s="340"/>
      <c r="Z93" s="44"/>
      <c r="AA93" s="44"/>
      <c r="AB93" s="340"/>
      <c r="AC93" s="44"/>
      <c r="AD93" s="44"/>
      <c r="AE93" s="44"/>
      <c r="AF93" s="44"/>
      <c r="AG93" s="44"/>
      <c r="AH93" s="44"/>
      <c r="AI93" s="274"/>
      <c r="AJ93" s="44"/>
      <c r="AK93" s="50"/>
      <c r="AL93" s="50"/>
      <c r="AM93" s="50"/>
      <c r="AN93" s="344" t="str">
        <f t="shared" si="13"/>
        <v/>
      </c>
      <c r="AO93" s="48"/>
      <c r="AP93" s="1">
        <f t="shared" si="14"/>
        <v>0</v>
      </c>
      <c r="AQ93" s="55" t="str">
        <f t="shared" si="57"/>
        <v/>
      </c>
      <c r="AR93" s="55" t="str">
        <f t="shared" si="57"/>
        <v/>
      </c>
      <c r="AS93" s="363">
        <f t="shared" si="16"/>
        <v>0</v>
      </c>
      <c r="AT93" s="363">
        <f t="shared" si="35"/>
        <v>0</v>
      </c>
      <c r="AU93" s="363">
        <f t="shared" si="36"/>
        <v>0</v>
      </c>
      <c r="AV93" s="363">
        <f t="shared" si="37"/>
        <v>0</v>
      </c>
      <c r="AW93" s="363">
        <f t="shared" si="38"/>
        <v>0</v>
      </c>
      <c r="AX93" s="363">
        <f t="shared" si="39"/>
        <v>0</v>
      </c>
      <c r="AY93" s="363">
        <f t="shared" si="40"/>
        <v>0</v>
      </c>
      <c r="AZ93" s="363">
        <f t="shared" si="41"/>
        <v>0</v>
      </c>
      <c r="BA93" s="363">
        <f t="shared" si="42"/>
        <v>0</v>
      </c>
      <c r="BB93" s="363">
        <f t="shared" si="43"/>
        <v>0</v>
      </c>
      <c r="BC93" s="363">
        <f t="shared" si="44"/>
        <v>0</v>
      </c>
      <c r="BD93" s="363">
        <f t="shared" si="45"/>
        <v>0</v>
      </c>
      <c r="BE93" s="363">
        <f t="shared" si="46"/>
        <v>0</v>
      </c>
      <c r="BF93" s="363">
        <f t="shared" si="47"/>
        <v>0</v>
      </c>
      <c r="BG93" s="363">
        <f t="shared" si="48"/>
        <v>0</v>
      </c>
      <c r="BH93" s="363">
        <f t="shared" si="49"/>
        <v>0</v>
      </c>
      <c r="BI93" s="363">
        <f t="shared" si="50"/>
        <v>0</v>
      </c>
      <c r="BJ93" s="363"/>
      <c r="BK93" s="363"/>
      <c r="BL93" s="363"/>
      <c r="BM93" s="363"/>
      <c r="BN93" s="363"/>
      <c r="BO93" s="363"/>
      <c r="BP93" s="363"/>
      <c r="BQ93" s="363"/>
      <c r="BR93" s="363"/>
      <c r="BS93" s="363"/>
      <c r="BT93" s="363">
        <f t="shared" si="51"/>
        <v>0</v>
      </c>
      <c r="BU93" s="363">
        <f t="shared" si="33"/>
        <v>1</v>
      </c>
      <c r="BY93" s="1">
        <f t="shared" si="52"/>
        <v>1</v>
      </c>
      <c r="CD93" s="1" t="str">
        <f t="shared" si="56"/>
        <v/>
      </c>
      <c r="CE93" s="1" t="str">
        <f t="shared" si="55"/>
        <v/>
      </c>
      <c r="CF93" s="1" t="str">
        <f t="shared" si="55"/>
        <v/>
      </c>
      <c r="CG93" s="1" t="str">
        <f t="shared" si="55"/>
        <v/>
      </c>
      <c r="CH93" s="1" t="str">
        <f t="shared" si="55"/>
        <v/>
      </c>
      <c r="CI93" s="1" t="str">
        <f t="shared" si="55"/>
        <v/>
      </c>
      <c r="CJ93" s="1" t="str">
        <f t="shared" si="55"/>
        <v/>
      </c>
      <c r="CK93" s="1" t="str">
        <f t="shared" si="55"/>
        <v/>
      </c>
      <c r="CL93" s="1" t="str">
        <f t="shared" si="55"/>
        <v/>
      </c>
      <c r="CM93" s="1" t="str">
        <f t="shared" si="55"/>
        <v/>
      </c>
    </row>
    <row r="94" spans="2:91" ht="15.75" hidden="1" x14ac:dyDescent="0.2">
      <c r="B94" s="44" t="str">
        <f t="shared" si="12"/>
        <v/>
      </c>
      <c r="C94" s="50"/>
      <c r="D94" s="50"/>
      <c r="E94" s="50"/>
      <c r="F94" s="53"/>
      <c r="G94" s="274"/>
      <c r="H94" s="274"/>
      <c r="I94" s="274"/>
      <c r="J94" s="274"/>
      <c r="K94" s="274"/>
      <c r="L94" s="274"/>
      <c r="M94" s="274"/>
      <c r="N94" s="274"/>
      <c r="O94" s="274"/>
      <c r="P94" s="274"/>
      <c r="Q94" s="274"/>
      <c r="R94" s="274"/>
      <c r="S94" s="274"/>
      <c r="T94" s="274"/>
      <c r="U94" s="274"/>
      <c r="V94" s="274"/>
      <c r="W94" s="274"/>
      <c r="X94" s="44"/>
      <c r="Y94" s="340"/>
      <c r="Z94" s="44"/>
      <c r="AA94" s="44"/>
      <c r="AB94" s="340"/>
      <c r="AC94" s="44"/>
      <c r="AD94" s="44"/>
      <c r="AE94" s="44"/>
      <c r="AF94" s="44"/>
      <c r="AG94" s="44"/>
      <c r="AH94" s="44"/>
      <c r="AI94" s="274"/>
      <c r="AJ94" s="44"/>
      <c r="AK94" s="50"/>
      <c r="AL94" s="50"/>
      <c r="AM94" s="50"/>
      <c r="AN94" s="344" t="str">
        <f t="shared" si="13"/>
        <v/>
      </c>
      <c r="AO94" s="48"/>
      <c r="AP94" s="1">
        <f t="shared" si="14"/>
        <v>0</v>
      </c>
      <c r="AQ94" s="55" t="str">
        <f t="shared" si="57"/>
        <v/>
      </c>
      <c r="AR94" s="55" t="str">
        <f t="shared" si="57"/>
        <v/>
      </c>
      <c r="AS94" s="363">
        <f t="shared" si="16"/>
        <v>0</v>
      </c>
      <c r="AT94" s="363">
        <f t="shared" si="35"/>
        <v>0</v>
      </c>
      <c r="AU94" s="363">
        <f t="shared" si="36"/>
        <v>0</v>
      </c>
      <c r="AV94" s="363">
        <f t="shared" si="37"/>
        <v>0</v>
      </c>
      <c r="AW94" s="363">
        <f t="shared" si="38"/>
        <v>0</v>
      </c>
      <c r="AX94" s="363">
        <f t="shared" si="39"/>
        <v>0</v>
      </c>
      <c r="AY94" s="363">
        <f t="shared" si="40"/>
        <v>0</v>
      </c>
      <c r="AZ94" s="363">
        <f t="shared" si="41"/>
        <v>0</v>
      </c>
      <c r="BA94" s="363">
        <f t="shared" si="42"/>
        <v>0</v>
      </c>
      <c r="BB94" s="363">
        <f t="shared" si="43"/>
        <v>0</v>
      </c>
      <c r="BC94" s="363">
        <f t="shared" si="44"/>
        <v>0</v>
      </c>
      <c r="BD94" s="363">
        <f t="shared" si="45"/>
        <v>0</v>
      </c>
      <c r="BE94" s="363">
        <f t="shared" si="46"/>
        <v>0</v>
      </c>
      <c r="BF94" s="363">
        <f t="shared" si="47"/>
        <v>0</v>
      </c>
      <c r="BG94" s="363">
        <f t="shared" si="48"/>
        <v>0</v>
      </c>
      <c r="BH94" s="363">
        <f t="shared" si="49"/>
        <v>0</v>
      </c>
      <c r="BI94" s="363">
        <f t="shared" si="50"/>
        <v>0</v>
      </c>
      <c r="BJ94" s="363"/>
      <c r="BK94" s="363"/>
      <c r="BL94" s="363"/>
      <c r="BM94" s="363"/>
      <c r="BN94" s="363"/>
      <c r="BO94" s="363"/>
      <c r="BP94" s="363"/>
      <c r="BQ94" s="363"/>
      <c r="BR94" s="363"/>
      <c r="BS94" s="363"/>
      <c r="BT94" s="363">
        <f t="shared" si="51"/>
        <v>0</v>
      </c>
      <c r="BU94" s="363">
        <f t="shared" si="33"/>
        <v>1</v>
      </c>
      <c r="BY94" s="1">
        <f t="shared" si="52"/>
        <v>1</v>
      </c>
      <c r="CD94" s="1" t="str">
        <f t="shared" si="56"/>
        <v/>
      </c>
      <c r="CE94" s="1" t="str">
        <f t="shared" si="55"/>
        <v/>
      </c>
      <c r="CF94" s="1" t="str">
        <f t="shared" si="55"/>
        <v/>
      </c>
      <c r="CG94" s="1" t="str">
        <f t="shared" si="55"/>
        <v/>
      </c>
      <c r="CH94" s="1" t="str">
        <f t="shared" si="55"/>
        <v/>
      </c>
      <c r="CI94" s="1" t="str">
        <f t="shared" si="55"/>
        <v/>
      </c>
      <c r="CJ94" s="1" t="str">
        <f t="shared" si="55"/>
        <v/>
      </c>
      <c r="CK94" s="1" t="str">
        <f t="shared" si="55"/>
        <v/>
      </c>
      <c r="CL94" s="1" t="str">
        <f t="shared" si="55"/>
        <v/>
      </c>
      <c r="CM94" s="1" t="str">
        <f t="shared" si="55"/>
        <v/>
      </c>
    </row>
    <row r="95" spans="2:91" ht="15.75" hidden="1" x14ac:dyDescent="0.2">
      <c r="B95" s="44" t="str">
        <f t="shared" si="12"/>
        <v/>
      </c>
      <c r="C95" s="50"/>
      <c r="D95" s="50"/>
      <c r="E95" s="50"/>
      <c r="F95" s="53"/>
      <c r="G95" s="274"/>
      <c r="H95" s="274"/>
      <c r="I95" s="274"/>
      <c r="J95" s="274"/>
      <c r="K95" s="274"/>
      <c r="L95" s="274"/>
      <c r="M95" s="274"/>
      <c r="N95" s="274"/>
      <c r="O95" s="274"/>
      <c r="P95" s="274"/>
      <c r="Q95" s="274"/>
      <c r="R95" s="274"/>
      <c r="S95" s="274"/>
      <c r="T95" s="274"/>
      <c r="U95" s="274"/>
      <c r="V95" s="274"/>
      <c r="W95" s="274"/>
      <c r="X95" s="44"/>
      <c r="Y95" s="340"/>
      <c r="Z95" s="44"/>
      <c r="AA95" s="44"/>
      <c r="AB95" s="340"/>
      <c r="AC95" s="44"/>
      <c r="AD95" s="44"/>
      <c r="AE95" s="44"/>
      <c r="AF95" s="44"/>
      <c r="AG95" s="44"/>
      <c r="AH95" s="44"/>
      <c r="AI95" s="274"/>
      <c r="AJ95" s="44"/>
      <c r="AK95" s="50"/>
      <c r="AL95" s="50"/>
      <c r="AM95" s="50"/>
      <c r="AN95" s="344" t="str">
        <f t="shared" si="13"/>
        <v/>
      </c>
      <c r="AO95" s="48"/>
      <c r="AP95" s="1">
        <f t="shared" si="14"/>
        <v>0</v>
      </c>
      <c r="AQ95" s="55" t="str">
        <f t="shared" si="57"/>
        <v/>
      </c>
      <c r="AR95" s="55" t="str">
        <f t="shared" si="57"/>
        <v/>
      </c>
      <c r="AS95" s="363">
        <f t="shared" si="16"/>
        <v>0</v>
      </c>
      <c r="AT95" s="363">
        <f t="shared" si="35"/>
        <v>0</v>
      </c>
      <c r="AU95" s="363">
        <f t="shared" si="36"/>
        <v>0</v>
      </c>
      <c r="AV95" s="363">
        <f t="shared" si="37"/>
        <v>0</v>
      </c>
      <c r="AW95" s="363">
        <f t="shared" si="38"/>
        <v>0</v>
      </c>
      <c r="AX95" s="363">
        <f t="shared" si="39"/>
        <v>0</v>
      </c>
      <c r="AY95" s="363">
        <f t="shared" si="40"/>
        <v>0</v>
      </c>
      <c r="AZ95" s="363">
        <f t="shared" si="41"/>
        <v>0</v>
      </c>
      <c r="BA95" s="363">
        <f t="shared" si="42"/>
        <v>0</v>
      </c>
      <c r="BB95" s="363">
        <f t="shared" si="43"/>
        <v>0</v>
      </c>
      <c r="BC95" s="363">
        <f t="shared" si="44"/>
        <v>0</v>
      </c>
      <c r="BD95" s="363">
        <f t="shared" si="45"/>
        <v>0</v>
      </c>
      <c r="BE95" s="363">
        <f t="shared" si="46"/>
        <v>0</v>
      </c>
      <c r="BF95" s="363">
        <f t="shared" si="47"/>
        <v>0</v>
      </c>
      <c r="BG95" s="363">
        <f t="shared" si="48"/>
        <v>0</v>
      </c>
      <c r="BH95" s="363">
        <f t="shared" si="49"/>
        <v>0</v>
      </c>
      <c r="BI95" s="363">
        <f t="shared" si="50"/>
        <v>0</v>
      </c>
      <c r="BJ95" s="363"/>
      <c r="BK95" s="363"/>
      <c r="BL95" s="363"/>
      <c r="BM95" s="363"/>
      <c r="BN95" s="363"/>
      <c r="BO95" s="363"/>
      <c r="BP95" s="363"/>
      <c r="BQ95" s="363"/>
      <c r="BR95" s="363"/>
      <c r="BS95" s="363"/>
      <c r="BT95" s="363">
        <f t="shared" si="51"/>
        <v>0</v>
      </c>
      <c r="BU95" s="363">
        <f t="shared" si="33"/>
        <v>1</v>
      </c>
      <c r="BY95" s="1">
        <f t="shared" si="52"/>
        <v>1</v>
      </c>
      <c r="CD95" s="1" t="str">
        <f t="shared" si="56"/>
        <v/>
      </c>
      <c r="CE95" s="1" t="str">
        <f t="shared" si="55"/>
        <v/>
      </c>
      <c r="CF95" s="1" t="str">
        <f t="shared" si="55"/>
        <v/>
      </c>
      <c r="CG95" s="1" t="str">
        <f t="shared" si="55"/>
        <v/>
      </c>
      <c r="CH95" s="1" t="str">
        <f t="shared" si="55"/>
        <v/>
      </c>
      <c r="CI95" s="1" t="str">
        <f t="shared" si="55"/>
        <v/>
      </c>
      <c r="CJ95" s="1" t="str">
        <f t="shared" si="55"/>
        <v/>
      </c>
      <c r="CK95" s="1" t="str">
        <f t="shared" si="55"/>
        <v/>
      </c>
      <c r="CL95" s="1" t="str">
        <f t="shared" si="55"/>
        <v/>
      </c>
      <c r="CM95" s="1" t="str">
        <f t="shared" si="55"/>
        <v/>
      </c>
    </row>
    <row r="96" spans="2:91" ht="15.75" hidden="1" x14ac:dyDescent="0.2">
      <c r="B96" s="44" t="str">
        <f t="shared" ref="B96:B130" si="58">IF(F96="","",ROW()-30)</f>
        <v/>
      </c>
      <c r="C96" s="50"/>
      <c r="D96" s="50"/>
      <c r="E96" s="50"/>
      <c r="F96" s="53"/>
      <c r="G96" s="274"/>
      <c r="H96" s="274"/>
      <c r="I96" s="274"/>
      <c r="J96" s="274"/>
      <c r="K96" s="274"/>
      <c r="L96" s="274"/>
      <c r="M96" s="274"/>
      <c r="N96" s="274"/>
      <c r="O96" s="274"/>
      <c r="P96" s="274"/>
      <c r="Q96" s="274"/>
      <c r="R96" s="274"/>
      <c r="S96" s="274"/>
      <c r="T96" s="274"/>
      <c r="U96" s="274"/>
      <c r="V96" s="274"/>
      <c r="W96" s="274"/>
      <c r="X96" s="44"/>
      <c r="Y96" s="340"/>
      <c r="Z96" s="44"/>
      <c r="AA96" s="44"/>
      <c r="AB96" s="340"/>
      <c r="AC96" s="44"/>
      <c r="AD96" s="44"/>
      <c r="AE96" s="44"/>
      <c r="AF96" s="44"/>
      <c r="AG96" s="44"/>
      <c r="AH96" s="44"/>
      <c r="AI96" s="274"/>
      <c r="AJ96" s="44"/>
      <c r="AK96" s="50"/>
      <c r="AL96" s="50"/>
      <c r="AM96" s="50"/>
      <c r="AN96" s="344" t="str">
        <f t="shared" ref="AN96:AN130" si="59">IF($F96="","",IF(AJ96=1,1,IF(AP96&lt;&gt;1,$AQ$1,IF(SUMPRODUCT(--(G96:AI96&gt;=$G$6:$AI$6)*($G$6:$AI$6&lt;&gt;"")*($G$4:$AI$4=1))=COUNTIF($G$4:$AI$4,1),1,0))))</f>
        <v/>
      </c>
      <c r="AO96" s="48"/>
      <c r="AP96" s="1">
        <f t="shared" ref="AP96:AP130" si="60">IF(SUM(AS96:BY96)=COUNT(AS96:BY96),1,0)</f>
        <v>0</v>
      </c>
      <c r="AQ96" s="55" t="str">
        <f t="shared" si="57"/>
        <v/>
      </c>
      <c r="AR96" s="55" t="str">
        <f t="shared" si="57"/>
        <v/>
      </c>
      <c r="AS96" s="363">
        <f t="shared" ref="AS96:AS130" si="61">IF(G$30="",1,IF(G$4=99,1,IF(G96="",0,IF(G$30=$AT$1,IF(ISNA(MATCH(G96,$AQ$30:$AR$30,0)),0,1),IF(G$30=$AU$1,IF(IFERROR(G96*1,"bad")="bad",0,1),IF(G$30=$AV$1,IF(IFERROR(IF(G96=TRUNC(G96),1,"bad"),"bad")="bad",0,1),IF(G$30=$AW$1,IF(AND(IF(IFERROR(G96*1,"bad")="bad",0,1)=1,G96&gt;=0),1,0),IF(G$30=$AX$1,IF(AND(IF(IFERROR(IF(G96=TRUNC(G96),1,"bad"),"bad")="bad",0,1)=1,G96&gt;=0),1,0),IF(G$30=$AY$1,IF(AND(IF(IFERROR(G96*1,"bad")="bad",0,1)=1,G96&gt;0),1,0),IF(G$30=$AZ$1,IF(AND(IF(IFERROR(IF(G96=TRUNC(G96),1,"bad"),"bad")="bad",0,1)=1,G96&gt;0),1,0),IF(G$30=$BA$1,1,IF(G$30=$BB$1,IF(IFERROR(HLOOKUP(G96,$AT$4:$BC$4,1,0),"bad")="bad",0,1),0))))))))))))</f>
        <v>0</v>
      </c>
      <c r="AT96" s="363">
        <f t="shared" si="35"/>
        <v>0</v>
      </c>
      <c r="AU96" s="363">
        <f t="shared" si="36"/>
        <v>0</v>
      </c>
      <c r="AV96" s="363">
        <f t="shared" si="37"/>
        <v>0</v>
      </c>
      <c r="AW96" s="363">
        <f t="shared" si="38"/>
        <v>0</v>
      </c>
      <c r="AX96" s="363">
        <f t="shared" si="39"/>
        <v>0</v>
      </c>
      <c r="AY96" s="363">
        <f t="shared" si="40"/>
        <v>0</v>
      </c>
      <c r="AZ96" s="363">
        <f t="shared" si="41"/>
        <v>0</v>
      </c>
      <c r="BA96" s="363">
        <f t="shared" si="42"/>
        <v>0</v>
      </c>
      <c r="BB96" s="363">
        <f t="shared" si="43"/>
        <v>0</v>
      </c>
      <c r="BC96" s="363">
        <f t="shared" si="44"/>
        <v>0</v>
      </c>
      <c r="BD96" s="363">
        <f t="shared" si="45"/>
        <v>0</v>
      </c>
      <c r="BE96" s="363">
        <f t="shared" si="46"/>
        <v>0</v>
      </c>
      <c r="BF96" s="363">
        <f t="shared" si="47"/>
        <v>0</v>
      </c>
      <c r="BG96" s="363">
        <f t="shared" si="48"/>
        <v>0</v>
      </c>
      <c r="BH96" s="363">
        <f t="shared" si="49"/>
        <v>0</v>
      </c>
      <c r="BI96" s="363">
        <f t="shared" si="50"/>
        <v>0</v>
      </c>
      <c r="BJ96" s="363"/>
      <c r="BK96" s="363"/>
      <c r="BL96" s="363"/>
      <c r="BM96" s="363"/>
      <c r="BN96" s="363"/>
      <c r="BO96" s="363"/>
      <c r="BP96" s="363"/>
      <c r="BQ96" s="363"/>
      <c r="BR96" s="363"/>
      <c r="BS96" s="363"/>
      <c r="BT96" s="363">
        <f t="shared" si="51"/>
        <v>0</v>
      </c>
      <c r="BU96" s="363">
        <f t="shared" ref="BU96:BU130" si="62">IF(ISNA(MATCH(AJ96,$AQ$30:$AR$30,0)),0,1)</f>
        <v>1</v>
      </c>
      <c r="BY96" s="1">
        <f t="shared" si="52"/>
        <v>1</v>
      </c>
      <c r="CD96" s="1" t="str">
        <f t="shared" si="56"/>
        <v/>
      </c>
      <c r="CE96" s="1" t="str">
        <f t="shared" si="55"/>
        <v/>
      </c>
      <c r="CF96" s="1" t="str">
        <f t="shared" si="55"/>
        <v/>
      </c>
      <c r="CG96" s="1" t="str">
        <f t="shared" si="55"/>
        <v/>
      </c>
      <c r="CH96" s="1" t="str">
        <f t="shared" si="55"/>
        <v/>
      </c>
      <c r="CI96" s="1" t="str">
        <f t="shared" si="55"/>
        <v/>
      </c>
      <c r="CJ96" s="1" t="str">
        <f t="shared" si="55"/>
        <v/>
      </c>
      <c r="CK96" s="1" t="str">
        <f t="shared" si="55"/>
        <v/>
      </c>
      <c r="CL96" s="1" t="str">
        <f t="shared" si="55"/>
        <v/>
      </c>
      <c r="CM96" s="1" t="str">
        <f t="shared" si="55"/>
        <v/>
      </c>
    </row>
    <row r="97" spans="2:91" ht="15.75" hidden="1" x14ac:dyDescent="0.2">
      <c r="B97" s="44" t="str">
        <f t="shared" si="58"/>
        <v/>
      </c>
      <c r="C97" s="50"/>
      <c r="D97" s="50"/>
      <c r="E97" s="50"/>
      <c r="F97" s="53"/>
      <c r="G97" s="274"/>
      <c r="H97" s="274"/>
      <c r="I97" s="274"/>
      <c r="J97" s="274"/>
      <c r="K97" s="274"/>
      <c r="L97" s="274"/>
      <c r="M97" s="274"/>
      <c r="N97" s="274"/>
      <c r="O97" s="274"/>
      <c r="P97" s="274"/>
      <c r="Q97" s="274"/>
      <c r="R97" s="274"/>
      <c r="S97" s="274"/>
      <c r="T97" s="274"/>
      <c r="U97" s="274"/>
      <c r="V97" s="274"/>
      <c r="W97" s="274"/>
      <c r="X97" s="44"/>
      <c r="Y97" s="340"/>
      <c r="Z97" s="44"/>
      <c r="AA97" s="44"/>
      <c r="AB97" s="340"/>
      <c r="AC97" s="44"/>
      <c r="AD97" s="44"/>
      <c r="AE97" s="44"/>
      <c r="AF97" s="44"/>
      <c r="AG97" s="44"/>
      <c r="AH97" s="44"/>
      <c r="AI97" s="274"/>
      <c r="AJ97" s="44"/>
      <c r="AK97" s="50"/>
      <c r="AL97" s="50"/>
      <c r="AM97" s="50"/>
      <c r="AN97" s="344" t="str">
        <f t="shared" si="59"/>
        <v/>
      </c>
      <c r="AO97" s="48"/>
      <c r="AP97" s="1">
        <f t="shared" si="60"/>
        <v>0</v>
      </c>
      <c r="AQ97" s="55" t="str">
        <f t="shared" si="57"/>
        <v/>
      </c>
      <c r="AR97" s="55" t="str">
        <f t="shared" si="57"/>
        <v/>
      </c>
      <c r="AS97" s="363">
        <f t="shared" si="61"/>
        <v>0</v>
      </c>
      <c r="AT97" s="363">
        <f t="shared" si="35"/>
        <v>0</v>
      </c>
      <c r="AU97" s="363">
        <f t="shared" si="36"/>
        <v>0</v>
      </c>
      <c r="AV97" s="363">
        <f t="shared" si="37"/>
        <v>0</v>
      </c>
      <c r="AW97" s="363">
        <f t="shared" si="38"/>
        <v>0</v>
      </c>
      <c r="AX97" s="363">
        <f t="shared" si="39"/>
        <v>0</v>
      </c>
      <c r="AY97" s="363">
        <f t="shared" si="40"/>
        <v>0</v>
      </c>
      <c r="AZ97" s="363">
        <f t="shared" si="41"/>
        <v>0</v>
      </c>
      <c r="BA97" s="363">
        <f t="shared" si="42"/>
        <v>0</v>
      </c>
      <c r="BB97" s="363">
        <f t="shared" si="43"/>
        <v>0</v>
      </c>
      <c r="BC97" s="363">
        <f t="shared" si="44"/>
        <v>0</v>
      </c>
      <c r="BD97" s="363">
        <f t="shared" si="45"/>
        <v>0</v>
      </c>
      <c r="BE97" s="363">
        <f t="shared" si="46"/>
        <v>0</v>
      </c>
      <c r="BF97" s="363">
        <f t="shared" si="47"/>
        <v>0</v>
      </c>
      <c r="BG97" s="363">
        <f t="shared" si="48"/>
        <v>0</v>
      </c>
      <c r="BH97" s="363">
        <f t="shared" si="49"/>
        <v>0</v>
      </c>
      <c r="BI97" s="363">
        <f t="shared" si="50"/>
        <v>0</v>
      </c>
      <c r="BJ97" s="363"/>
      <c r="BK97" s="363"/>
      <c r="BL97" s="363"/>
      <c r="BM97" s="363"/>
      <c r="BN97" s="363"/>
      <c r="BO97" s="363"/>
      <c r="BP97" s="363"/>
      <c r="BQ97" s="363"/>
      <c r="BR97" s="363"/>
      <c r="BS97" s="363"/>
      <c r="BT97" s="363">
        <f t="shared" si="51"/>
        <v>0</v>
      </c>
      <c r="BU97" s="363">
        <f t="shared" si="62"/>
        <v>1</v>
      </c>
      <c r="BY97" s="1">
        <f t="shared" si="52"/>
        <v>1</v>
      </c>
      <c r="CD97" s="1" t="str">
        <f t="shared" si="56"/>
        <v/>
      </c>
      <c r="CE97" s="1" t="str">
        <f t="shared" si="55"/>
        <v/>
      </c>
      <c r="CF97" s="1" t="str">
        <f t="shared" si="55"/>
        <v/>
      </c>
      <c r="CG97" s="1" t="str">
        <f t="shared" si="55"/>
        <v/>
      </c>
      <c r="CH97" s="1" t="str">
        <f t="shared" si="55"/>
        <v/>
      </c>
      <c r="CI97" s="1" t="str">
        <f t="shared" si="55"/>
        <v/>
      </c>
      <c r="CJ97" s="1" t="str">
        <f t="shared" si="55"/>
        <v/>
      </c>
      <c r="CK97" s="1" t="str">
        <f t="shared" si="55"/>
        <v/>
      </c>
      <c r="CL97" s="1" t="str">
        <f t="shared" si="55"/>
        <v/>
      </c>
      <c r="CM97" s="1" t="str">
        <f t="shared" si="55"/>
        <v/>
      </c>
    </row>
    <row r="98" spans="2:91" ht="15.75" hidden="1" x14ac:dyDescent="0.2">
      <c r="B98" s="44" t="str">
        <f t="shared" si="58"/>
        <v/>
      </c>
      <c r="C98" s="50"/>
      <c r="D98" s="50"/>
      <c r="E98" s="50"/>
      <c r="F98" s="53"/>
      <c r="G98" s="274"/>
      <c r="H98" s="274"/>
      <c r="I98" s="274"/>
      <c r="J98" s="274"/>
      <c r="K98" s="274"/>
      <c r="L98" s="274"/>
      <c r="M98" s="274"/>
      <c r="N98" s="274"/>
      <c r="O98" s="274"/>
      <c r="P98" s="274"/>
      <c r="Q98" s="274"/>
      <c r="R98" s="274"/>
      <c r="S98" s="274"/>
      <c r="T98" s="274"/>
      <c r="U98" s="274"/>
      <c r="V98" s="274"/>
      <c r="W98" s="274"/>
      <c r="X98" s="44"/>
      <c r="Y98" s="340"/>
      <c r="Z98" s="44"/>
      <c r="AA98" s="44"/>
      <c r="AB98" s="340"/>
      <c r="AC98" s="44"/>
      <c r="AD98" s="44"/>
      <c r="AE98" s="44"/>
      <c r="AF98" s="44"/>
      <c r="AG98" s="44"/>
      <c r="AH98" s="44"/>
      <c r="AI98" s="274"/>
      <c r="AJ98" s="44"/>
      <c r="AK98" s="50"/>
      <c r="AL98" s="50"/>
      <c r="AM98" s="50"/>
      <c r="AN98" s="344" t="str">
        <f t="shared" si="59"/>
        <v/>
      </c>
      <c r="AO98" s="48"/>
      <c r="AP98" s="1">
        <f t="shared" si="60"/>
        <v>0</v>
      </c>
      <c r="AQ98" s="55" t="str">
        <f t="shared" si="57"/>
        <v/>
      </c>
      <c r="AR98" s="55" t="str">
        <f t="shared" si="57"/>
        <v/>
      </c>
      <c r="AS98" s="363">
        <f t="shared" si="61"/>
        <v>0</v>
      </c>
      <c r="AT98" s="363">
        <f t="shared" si="35"/>
        <v>0</v>
      </c>
      <c r="AU98" s="363">
        <f t="shared" si="36"/>
        <v>0</v>
      </c>
      <c r="AV98" s="363">
        <f t="shared" si="37"/>
        <v>0</v>
      </c>
      <c r="AW98" s="363">
        <f t="shared" si="38"/>
        <v>0</v>
      </c>
      <c r="AX98" s="363">
        <f t="shared" si="39"/>
        <v>0</v>
      </c>
      <c r="AY98" s="363">
        <f t="shared" si="40"/>
        <v>0</v>
      </c>
      <c r="AZ98" s="363">
        <f t="shared" si="41"/>
        <v>0</v>
      </c>
      <c r="BA98" s="363">
        <f t="shared" si="42"/>
        <v>0</v>
      </c>
      <c r="BB98" s="363">
        <f t="shared" si="43"/>
        <v>0</v>
      </c>
      <c r="BC98" s="363">
        <f t="shared" si="44"/>
        <v>0</v>
      </c>
      <c r="BD98" s="363">
        <f t="shared" si="45"/>
        <v>0</v>
      </c>
      <c r="BE98" s="363">
        <f t="shared" si="46"/>
        <v>0</v>
      </c>
      <c r="BF98" s="363">
        <f t="shared" si="47"/>
        <v>0</v>
      </c>
      <c r="BG98" s="363">
        <f t="shared" si="48"/>
        <v>0</v>
      </c>
      <c r="BH98" s="363">
        <f t="shared" si="49"/>
        <v>0</v>
      </c>
      <c r="BI98" s="363">
        <f t="shared" si="50"/>
        <v>0</v>
      </c>
      <c r="BJ98" s="363"/>
      <c r="BK98" s="363"/>
      <c r="BL98" s="363"/>
      <c r="BM98" s="363"/>
      <c r="BN98" s="363"/>
      <c r="BO98" s="363"/>
      <c r="BP98" s="363"/>
      <c r="BQ98" s="363"/>
      <c r="BR98" s="363"/>
      <c r="BS98" s="363"/>
      <c r="BT98" s="363">
        <f t="shared" si="51"/>
        <v>0</v>
      </c>
      <c r="BU98" s="363">
        <f t="shared" si="62"/>
        <v>1</v>
      </c>
      <c r="BY98" s="1">
        <f t="shared" si="52"/>
        <v>1</v>
      </c>
      <c r="CD98" s="1" t="str">
        <f t="shared" si="56"/>
        <v/>
      </c>
      <c r="CE98" s="1" t="str">
        <f t="shared" si="55"/>
        <v/>
      </c>
      <c r="CF98" s="1" t="str">
        <f t="shared" si="55"/>
        <v/>
      </c>
      <c r="CG98" s="1" t="str">
        <f t="shared" si="55"/>
        <v/>
      </c>
      <c r="CH98" s="1" t="str">
        <f t="shared" si="55"/>
        <v/>
      </c>
      <c r="CI98" s="1" t="str">
        <f t="shared" si="55"/>
        <v/>
      </c>
      <c r="CJ98" s="1" t="str">
        <f t="shared" si="55"/>
        <v/>
      </c>
      <c r="CK98" s="1" t="str">
        <f t="shared" si="55"/>
        <v/>
      </c>
      <c r="CL98" s="1" t="str">
        <f t="shared" si="55"/>
        <v/>
      </c>
      <c r="CM98" s="1" t="str">
        <f t="shared" si="55"/>
        <v/>
      </c>
    </row>
    <row r="99" spans="2:91" ht="15.75" hidden="1" x14ac:dyDescent="0.2">
      <c r="B99" s="44" t="str">
        <f t="shared" si="58"/>
        <v/>
      </c>
      <c r="C99" s="50"/>
      <c r="D99" s="50"/>
      <c r="E99" s="50"/>
      <c r="F99" s="53"/>
      <c r="G99" s="274"/>
      <c r="H99" s="274"/>
      <c r="I99" s="274"/>
      <c r="J99" s="274"/>
      <c r="K99" s="274"/>
      <c r="L99" s="274"/>
      <c r="M99" s="274"/>
      <c r="N99" s="274"/>
      <c r="O99" s="274"/>
      <c r="P99" s="274"/>
      <c r="Q99" s="274"/>
      <c r="R99" s="274"/>
      <c r="S99" s="274"/>
      <c r="T99" s="274"/>
      <c r="U99" s="274"/>
      <c r="V99" s="274"/>
      <c r="W99" s="274"/>
      <c r="X99" s="44"/>
      <c r="Y99" s="340"/>
      <c r="Z99" s="44"/>
      <c r="AA99" s="44"/>
      <c r="AB99" s="340"/>
      <c r="AC99" s="44"/>
      <c r="AD99" s="44"/>
      <c r="AE99" s="44"/>
      <c r="AF99" s="44"/>
      <c r="AG99" s="44"/>
      <c r="AH99" s="44"/>
      <c r="AI99" s="274"/>
      <c r="AJ99" s="44"/>
      <c r="AK99" s="50"/>
      <c r="AL99" s="50"/>
      <c r="AM99" s="50"/>
      <c r="AN99" s="344" t="str">
        <f t="shared" si="59"/>
        <v/>
      </c>
      <c r="AO99" s="48"/>
      <c r="AP99" s="1">
        <f t="shared" si="60"/>
        <v>0</v>
      </c>
      <c r="AQ99" s="55" t="str">
        <f t="shared" si="57"/>
        <v/>
      </c>
      <c r="AR99" s="55" t="str">
        <f t="shared" si="57"/>
        <v/>
      </c>
      <c r="AS99" s="363">
        <f t="shared" si="61"/>
        <v>0</v>
      </c>
      <c r="AT99" s="363">
        <f t="shared" si="35"/>
        <v>0</v>
      </c>
      <c r="AU99" s="363">
        <f t="shared" si="36"/>
        <v>0</v>
      </c>
      <c r="AV99" s="363">
        <f t="shared" si="37"/>
        <v>0</v>
      </c>
      <c r="AW99" s="363">
        <f t="shared" si="38"/>
        <v>0</v>
      </c>
      <c r="AX99" s="363">
        <f t="shared" si="39"/>
        <v>0</v>
      </c>
      <c r="AY99" s="363">
        <f t="shared" si="40"/>
        <v>0</v>
      </c>
      <c r="AZ99" s="363">
        <f t="shared" si="41"/>
        <v>0</v>
      </c>
      <c r="BA99" s="363">
        <f t="shared" si="42"/>
        <v>0</v>
      </c>
      <c r="BB99" s="363">
        <f t="shared" si="43"/>
        <v>0</v>
      </c>
      <c r="BC99" s="363">
        <f t="shared" si="44"/>
        <v>0</v>
      </c>
      <c r="BD99" s="363">
        <f t="shared" si="45"/>
        <v>0</v>
      </c>
      <c r="BE99" s="363">
        <f t="shared" si="46"/>
        <v>0</v>
      </c>
      <c r="BF99" s="363">
        <f t="shared" si="47"/>
        <v>0</v>
      </c>
      <c r="BG99" s="363">
        <f t="shared" si="48"/>
        <v>0</v>
      </c>
      <c r="BH99" s="363">
        <f t="shared" si="49"/>
        <v>0</v>
      </c>
      <c r="BI99" s="363">
        <f t="shared" si="50"/>
        <v>0</v>
      </c>
      <c r="BJ99" s="363"/>
      <c r="BK99" s="363"/>
      <c r="BL99" s="363"/>
      <c r="BM99" s="363"/>
      <c r="BN99" s="363"/>
      <c r="BO99" s="363"/>
      <c r="BP99" s="363"/>
      <c r="BQ99" s="363"/>
      <c r="BR99" s="363"/>
      <c r="BS99" s="363"/>
      <c r="BT99" s="363">
        <f t="shared" si="51"/>
        <v>0</v>
      </c>
      <c r="BU99" s="363">
        <f t="shared" si="62"/>
        <v>1</v>
      </c>
      <c r="BY99" s="1">
        <f t="shared" si="52"/>
        <v>1</v>
      </c>
      <c r="CD99" s="1" t="str">
        <f t="shared" si="56"/>
        <v/>
      </c>
      <c r="CE99" s="1" t="str">
        <f t="shared" si="55"/>
        <v/>
      </c>
      <c r="CF99" s="1" t="str">
        <f t="shared" si="55"/>
        <v/>
      </c>
      <c r="CG99" s="1" t="str">
        <f t="shared" si="55"/>
        <v/>
      </c>
      <c r="CH99" s="1" t="str">
        <f t="shared" si="55"/>
        <v/>
      </c>
      <c r="CI99" s="1" t="str">
        <f t="shared" si="55"/>
        <v/>
      </c>
      <c r="CJ99" s="1" t="str">
        <f t="shared" si="55"/>
        <v/>
      </c>
      <c r="CK99" s="1" t="str">
        <f t="shared" si="55"/>
        <v/>
      </c>
      <c r="CL99" s="1" t="str">
        <f t="shared" si="55"/>
        <v/>
      </c>
      <c r="CM99" s="1" t="str">
        <f t="shared" si="55"/>
        <v/>
      </c>
    </row>
    <row r="100" spans="2:91" ht="15.75" hidden="1" x14ac:dyDescent="0.2">
      <c r="B100" s="44" t="str">
        <f t="shared" si="58"/>
        <v/>
      </c>
      <c r="C100" s="50"/>
      <c r="D100" s="50"/>
      <c r="E100" s="50"/>
      <c r="F100" s="53"/>
      <c r="G100" s="274"/>
      <c r="H100" s="274"/>
      <c r="I100" s="274"/>
      <c r="J100" s="274"/>
      <c r="K100" s="274"/>
      <c r="L100" s="274"/>
      <c r="M100" s="274"/>
      <c r="N100" s="274"/>
      <c r="O100" s="274"/>
      <c r="P100" s="274"/>
      <c r="Q100" s="274"/>
      <c r="R100" s="274"/>
      <c r="S100" s="274"/>
      <c r="T100" s="274"/>
      <c r="U100" s="274"/>
      <c r="V100" s="274"/>
      <c r="W100" s="274"/>
      <c r="X100" s="44"/>
      <c r="Y100" s="340"/>
      <c r="Z100" s="44"/>
      <c r="AA100" s="44"/>
      <c r="AB100" s="340"/>
      <c r="AC100" s="44"/>
      <c r="AD100" s="44"/>
      <c r="AE100" s="44"/>
      <c r="AF100" s="44"/>
      <c r="AG100" s="44"/>
      <c r="AH100" s="44"/>
      <c r="AI100" s="274"/>
      <c r="AJ100" s="44"/>
      <c r="AK100" s="50"/>
      <c r="AL100" s="50"/>
      <c r="AM100" s="50"/>
      <c r="AN100" s="344" t="str">
        <f t="shared" si="59"/>
        <v/>
      </c>
      <c r="AO100" s="48"/>
      <c r="AP100" s="1">
        <f t="shared" si="60"/>
        <v>0</v>
      </c>
      <c r="AQ100" s="55" t="str">
        <f t="shared" si="57"/>
        <v/>
      </c>
      <c r="AR100" s="55" t="str">
        <f t="shared" si="57"/>
        <v/>
      </c>
      <c r="AS100" s="363">
        <f t="shared" si="61"/>
        <v>0</v>
      </c>
      <c r="AT100" s="363">
        <f t="shared" si="35"/>
        <v>0</v>
      </c>
      <c r="AU100" s="363">
        <f t="shared" si="36"/>
        <v>0</v>
      </c>
      <c r="AV100" s="363">
        <f t="shared" si="37"/>
        <v>0</v>
      </c>
      <c r="AW100" s="363">
        <f t="shared" si="38"/>
        <v>0</v>
      </c>
      <c r="AX100" s="363">
        <f t="shared" si="39"/>
        <v>0</v>
      </c>
      <c r="AY100" s="363">
        <f t="shared" si="40"/>
        <v>0</v>
      </c>
      <c r="AZ100" s="363">
        <f t="shared" si="41"/>
        <v>0</v>
      </c>
      <c r="BA100" s="363">
        <f t="shared" si="42"/>
        <v>0</v>
      </c>
      <c r="BB100" s="363">
        <f t="shared" si="43"/>
        <v>0</v>
      </c>
      <c r="BC100" s="363">
        <f t="shared" si="44"/>
        <v>0</v>
      </c>
      <c r="BD100" s="363">
        <f t="shared" si="45"/>
        <v>0</v>
      </c>
      <c r="BE100" s="363">
        <f t="shared" si="46"/>
        <v>0</v>
      </c>
      <c r="BF100" s="363">
        <f t="shared" si="47"/>
        <v>0</v>
      </c>
      <c r="BG100" s="363">
        <f t="shared" si="48"/>
        <v>0</v>
      </c>
      <c r="BH100" s="363">
        <f t="shared" si="49"/>
        <v>0</v>
      </c>
      <c r="BI100" s="363">
        <f t="shared" si="50"/>
        <v>0</v>
      </c>
      <c r="BJ100" s="363"/>
      <c r="BK100" s="363"/>
      <c r="BL100" s="363"/>
      <c r="BM100" s="363"/>
      <c r="BN100" s="363"/>
      <c r="BO100" s="363"/>
      <c r="BP100" s="363"/>
      <c r="BQ100" s="363"/>
      <c r="BR100" s="363"/>
      <c r="BS100" s="363"/>
      <c r="BT100" s="363">
        <f t="shared" si="51"/>
        <v>0</v>
      </c>
      <c r="BU100" s="363">
        <f t="shared" si="62"/>
        <v>1</v>
      </c>
      <c r="BY100" s="1">
        <f t="shared" si="52"/>
        <v>1</v>
      </c>
      <c r="CD100" s="1" t="str">
        <f t="shared" si="56"/>
        <v/>
      </c>
      <c r="CE100" s="1" t="str">
        <f t="shared" si="55"/>
        <v/>
      </c>
      <c r="CF100" s="1" t="str">
        <f t="shared" si="55"/>
        <v/>
      </c>
      <c r="CG100" s="1" t="str">
        <f t="shared" si="55"/>
        <v/>
      </c>
      <c r="CH100" s="1" t="str">
        <f t="shared" si="55"/>
        <v/>
      </c>
      <c r="CI100" s="1" t="str">
        <f t="shared" si="55"/>
        <v/>
      </c>
      <c r="CJ100" s="1" t="str">
        <f t="shared" si="55"/>
        <v/>
      </c>
      <c r="CK100" s="1" t="str">
        <f t="shared" si="55"/>
        <v/>
      </c>
      <c r="CL100" s="1" t="str">
        <f t="shared" si="55"/>
        <v/>
      </c>
      <c r="CM100" s="1" t="str">
        <f t="shared" si="55"/>
        <v/>
      </c>
    </row>
    <row r="101" spans="2:91" ht="15.75" hidden="1" x14ac:dyDescent="0.2">
      <c r="B101" s="44" t="str">
        <f t="shared" si="58"/>
        <v/>
      </c>
      <c r="C101" s="50"/>
      <c r="D101" s="50"/>
      <c r="E101" s="50"/>
      <c r="F101" s="53"/>
      <c r="G101" s="274"/>
      <c r="H101" s="274"/>
      <c r="I101" s="274"/>
      <c r="J101" s="274"/>
      <c r="K101" s="274"/>
      <c r="L101" s="274"/>
      <c r="M101" s="274"/>
      <c r="N101" s="274"/>
      <c r="O101" s="274"/>
      <c r="P101" s="274"/>
      <c r="Q101" s="274"/>
      <c r="R101" s="274"/>
      <c r="S101" s="274"/>
      <c r="T101" s="274"/>
      <c r="U101" s="274"/>
      <c r="V101" s="274"/>
      <c r="W101" s="274"/>
      <c r="X101" s="44"/>
      <c r="Y101" s="340"/>
      <c r="Z101" s="44"/>
      <c r="AA101" s="44"/>
      <c r="AB101" s="340"/>
      <c r="AC101" s="44"/>
      <c r="AD101" s="44"/>
      <c r="AE101" s="44"/>
      <c r="AF101" s="44"/>
      <c r="AG101" s="44"/>
      <c r="AH101" s="44"/>
      <c r="AI101" s="274"/>
      <c r="AJ101" s="44"/>
      <c r="AK101" s="50"/>
      <c r="AL101" s="50"/>
      <c r="AM101" s="50"/>
      <c r="AN101" s="344" t="str">
        <f t="shared" si="59"/>
        <v/>
      </c>
      <c r="AO101" s="48"/>
      <c r="AP101" s="1">
        <f t="shared" si="60"/>
        <v>0</v>
      </c>
      <c r="AQ101" s="55" t="str">
        <f t="shared" si="57"/>
        <v/>
      </c>
      <c r="AR101" s="55" t="str">
        <f t="shared" si="57"/>
        <v/>
      </c>
      <c r="AS101" s="363">
        <f t="shared" si="61"/>
        <v>0</v>
      </c>
      <c r="AT101" s="363">
        <f t="shared" si="35"/>
        <v>0</v>
      </c>
      <c r="AU101" s="363">
        <f t="shared" si="36"/>
        <v>0</v>
      </c>
      <c r="AV101" s="363">
        <f t="shared" si="37"/>
        <v>0</v>
      </c>
      <c r="AW101" s="363">
        <f t="shared" si="38"/>
        <v>0</v>
      </c>
      <c r="AX101" s="363">
        <f t="shared" si="39"/>
        <v>0</v>
      </c>
      <c r="AY101" s="363">
        <f t="shared" si="40"/>
        <v>0</v>
      </c>
      <c r="AZ101" s="363">
        <f t="shared" si="41"/>
        <v>0</v>
      </c>
      <c r="BA101" s="363">
        <f t="shared" si="42"/>
        <v>0</v>
      </c>
      <c r="BB101" s="363">
        <f t="shared" si="43"/>
        <v>0</v>
      </c>
      <c r="BC101" s="363">
        <f t="shared" si="44"/>
        <v>0</v>
      </c>
      <c r="BD101" s="363">
        <f t="shared" si="45"/>
        <v>0</v>
      </c>
      <c r="BE101" s="363">
        <f t="shared" si="46"/>
        <v>0</v>
      </c>
      <c r="BF101" s="363">
        <f t="shared" si="47"/>
        <v>0</v>
      </c>
      <c r="BG101" s="363">
        <f t="shared" si="48"/>
        <v>0</v>
      </c>
      <c r="BH101" s="363">
        <f t="shared" si="49"/>
        <v>0</v>
      </c>
      <c r="BI101" s="363">
        <f t="shared" si="50"/>
        <v>0</v>
      </c>
      <c r="BJ101" s="363"/>
      <c r="BK101" s="363"/>
      <c r="BL101" s="363"/>
      <c r="BM101" s="363"/>
      <c r="BN101" s="363"/>
      <c r="BO101" s="363"/>
      <c r="BP101" s="363"/>
      <c r="BQ101" s="363"/>
      <c r="BR101" s="363"/>
      <c r="BS101" s="363"/>
      <c r="BT101" s="363">
        <f t="shared" si="51"/>
        <v>0</v>
      </c>
      <c r="BU101" s="363">
        <f t="shared" si="62"/>
        <v>1</v>
      </c>
      <c r="BY101" s="1">
        <f t="shared" si="52"/>
        <v>1</v>
      </c>
      <c r="CD101" s="1" t="str">
        <f t="shared" si="56"/>
        <v/>
      </c>
      <c r="CE101" s="1" t="str">
        <f t="shared" si="55"/>
        <v/>
      </c>
      <c r="CF101" s="1" t="str">
        <f t="shared" si="55"/>
        <v/>
      </c>
      <c r="CG101" s="1" t="str">
        <f t="shared" si="55"/>
        <v/>
      </c>
      <c r="CH101" s="1" t="str">
        <f t="shared" si="55"/>
        <v/>
      </c>
      <c r="CI101" s="1" t="str">
        <f t="shared" si="55"/>
        <v/>
      </c>
      <c r="CJ101" s="1" t="str">
        <f t="shared" si="55"/>
        <v/>
      </c>
      <c r="CK101" s="1" t="str">
        <f t="shared" si="55"/>
        <v/>
      </c>
      <c r="CL101" s="1" t="str">
        <f t="shared" si="55"/>
        <v/>
      </c>
      <c r="CM101" s="1" t="str">
        <f t="shared" si="55"/>
        <v/>
      </c>
    </row>
    <row r="102" spans="2:91" ht="15.75" hidden="1" x14ac:dyDescent="0.2">
      <c r="B102" s="44" t="str">
        <f t="shared" si="58"/>
        <v/>
      </c>
      <c r="C102" s="50"/>
      <c r="D102" s="50"/>
      <c r="E102" s="50"/>
      <c r="F102" s="53"/>
      <c r="G102" s="274"/>
      <c r="H102" s="274"/>
      <c r="I102" s="274"/>
      <c r="J102" s="274"/>
      <c r="K102" s="274"/>
      <c r="L102" s="274"/>
      <c r="M102" s="274"/>
      <c r="N102" s="274"/>
      <c r="O102" s="274"/>
      <c r="P102" s="274"/>
      <c r="Q102" s="274"/>
      <c r="R102" s="274"/>
      <c r="S102" s="274"/>
      <c r="T102" s="274"/>
      <c r="U102" s="274"/>
      <c r="V102" s="274"/>
      <c r="W102" s="274"/>
      <c r="X102" s="44"/>
      <c r="Y102" s="340"/>
      <c r="Z102" s="44"/>
      <c r="AA102" s="44"/>
      <c r="AB102" s="340"/>
      <c r="AC102" s="44"/>
      <c r="AD102" s="44"/>
      <c r="AE102" s="44"/>
      <c r="AF102" s="44"/>
      <c r="AG102" s="44"/>
      <c r="AH102" s="44"/>
      <c r="AI102" s="274"/>
      <c r="AJ102" s="44"/>
      <c r="AK102" s="50"/>
      <c r="AL102" s="50"/>
      <c r="AM102" s="50"/>
      <c r="AN102" s="344" t="str">
        <f t="shared" si="59"/>
        <v/>
      </c>
      <c r="AO102" s="48"/>
      <c r="AP102" s="1">
        <f t="shared" si="60"/>
        <v>0</v>
      </c>
      <c r="AQ102" s="55" t="str">
        <f t="shared" si="57"/>
        <v/>
      </c>
      <c r="AR102" s="55" t="str">
        <f t="shared" si="57"/>
        <v/>
      </c>
      <c r="AS102" s="363">
        <f t="shared" si="61"/>
        <v>0</v>
      </c>
      <c r="AT102" s="363">
        <f t="shared" si="35"/>
        <v>0</v>
      </c>
      <c r="AU102" s="363">
        <f t="shared" si="36"/>
        <v>0</v>
      </c>
      <c r="AV102" s="363">
        <f t="shared" si="37"/>
        <v>0</v>
      </c>
      <c r="AW102" s="363">
        <f t="shared" si="38"/>
        <v>0</v>
      </c>
      <c r="AX102" s="363">
        <f t="shared" si="39"/>
        <v>0</v>
      </c>
      <c r="AY102" s="363">
        <f t="shared" si="40"/>
        <v>0</v>
      </c>
      <c r="AZ102" s="363">
        <f t="shared" si="41"/>
        <v>0</v>
      </c>
      <c r="BA102" s="363">
        <f t="shared" si="42"/>
        <v>0</v>
      </c>
      <c r="BB102" s="363">
        <f t="shared" si="43"/>
        <v>0</v>
      </c>
      <c r="BC102" s="363">
        <f t="shared" si="44"/>
        <v>0</v>
      </c>
      <c r="BD102" s="363">
        <f t="shared" si="45"/>
        <v>0</v>
      </c>
      <c r="BE102" s="363">
        <f t="shared" si="46"/>
        <v>0</v>
      </c>
      <c r="BF102" s="363">
        <f t="shared" si="47"/>
        <v>0</v>
      </c>
      <c r="BG102" s="363">
        <f t="shared" si="48"/>
        <v>0</v>
      </c>
      <c r="BH102" s="363">
        <f t="shared" si="49"/>
        <v>0</v>
      </c>
      <c r="BI102" s="363">
        <f t="shared" si="50"/>
        <v>0</v>
      </c>
      <c r="BJ102" s="363"/>
      <c r="BK102" s="363"/>
      <c r="BL102" s="363"/>
      <c r="BM102" s="363"/>
      <c r="BN102" s="363"/>
      <c r="BO102" s="363"/>
      <c r="BP102" s="363"/>
      <c r="BQ102" s="363"/>
      <c r="BR102" s="363"/>
      <c r="BS102" s="363"/>
      <c r="BT102" s="363">
        <f t="shared" si="51"/>
        <v>0</v>
      </c>
      <c r="BU102" s="363">
        <f t="shared" si="62"/>
        <v>1</v>
      </c>
      <c r="BY102" s="1">
        <f t="shared" si="52"/>
        <v>1</v>
      </c>
      <c r="CD102" s="1" t="str">
        <f t="shared" si="56"/>
        <v/>
      </c>
      <c r="CE102" s="1" t="str">
        <f t="shared" si="55"/>
        <v/>
      </c>
      <c r="CF102" s="1" t="str">
        <f t="shared" si="55"/>
        <v/>
      </c>
      <c r="CG102" s="1" t="str">
        <f t="shared" si="55"/>
        <v/>
      </c>
      <c r="CH102" s="1" t="str">
        <f t="shared" si="55"/>
        <v/>
      </c>
      <c r="CI102" s="1" t="str">
        <f t="shared" si="55"/>
        <v/>
      </c>
      <c r="CJ102" s="1" t="str">
        <f t="shared" si="55"/>
        <v/>
      </c>
      <c r="CK102" s="1" t="str">
        <f t="shared" si="55"/>
        <v/>
      </c>
      <c r="CL102" s="1" t="str">
        <f t="shared" si="55"/>
        <v/>
      </c>
      <c r="CM102" s="1" t="str">
        <f t="shared" si="55"/>
        <v/>
      </c>
    </row>
    <row r="103" spans="2:91" ht="15.75" hidden="1" x14ac:dyDescent="0.2">
      <c r="B103" s="44" t="str">
        <f t="shared" si="58"/>
        <v/>
      </c>
      <c r="C103" s="50"/>
      <c r="D103" s="50"/>
      <c r="E103" s="50"/>
      <c r="F103" s="53"/>
      <c r="G103" s="274"/>
      <c r="H103" s="274"/>
      <c r="I103" s="274"/>
      <c r="J103" s="274"/>
      <c r="K103" s="274"/>
      <c r="L103" s="274"/>
      <c r="M103" s="274"/>
      <c r="N103" s="274"/>
      <c r="O103" s="274"/>
      <c r="P103" s="274"/>
      <c r="Q103" s="274"/>
      <c r="R103" s="274"/>
      <c r="S103" s="274"/>
      <c r="T103" s="274"/>
      <c r="U103" s="274"/>
      <c r="V103" s="274"/>
      <c r="W103" s="274"/>
      <c r="X103" s="44"/>
      <c r="Y103" s="340"/>
      <c r="Z103" s="44"/>
      <c r="AA103" s="44"/>
      <c r="AB103" s="340"/>
      <c r="AC103" s="44"/>
      <c r="AD103" s="44"/>
      <c r="AE103" s="44"/>
      <c r="AF103" s="44"/>
      <c r="AG103" s="44"/>
      <c r="AH103" s="44"/>
      <c r="AI103" s="274"/>
      <c r="AJ103" s="44"/>
      <c r="AK103" s="50"/>
      <c r="AL103" s="50"/>
      <c r="AM103" s="50"/>
      <c r="AN103" s="344" t="str">
        <f t="shared" si="59"/>
        <v/>
      </c>
      <c r="AO103" s="48"/>
      <c r="AP103" s="1">
        <f t="shared" si="60"/>
        <v>0</v>
      </c>
      <c r="AQ103" s="55" t="str">
        <f t="shared" si="57"/>
        <v/>
      </c>
      <c r="AR103" s="55" t="str">
        <f t="shared" si="57"/>
        <v/>
      </c>
      <c r="AS103" s="363">
        <f t="shared" si="61"/>
        <v>0</v>
      </c>
      <c r="AT103" s="363">
        <f t="shared" si="35"/>
        <v>0</v>
      </c>
      <c r="AU103" s="363">
        <f t="shared" si="36"/>
        <v>0</v>
      </c>
      <c r="AV103" s="363">
        <f t="shared" si="37"/>
        <v>0</v>
      </c>
      <c r="AW103" s="363">
        <f t="shared" si="38"/>
        <v>0</v>
      </c>
      <c r="AX103" s="363">
        <f t="shared" si="39"/>
        <v>0</v>
      </c>
      <c r="AY103" s="363">
        <f t="shared" si="40"/>
        <v>0</v>
      </c>
      <c r="AZ103" s="363">
        <f t="shared" si="41"/>
        <v>0</v>
      </c>
      <c r="BA103" s="363">
        <f t="shared" si="42"/>
        <v>0</v>
      </c>
      <c r="BB103" s="363">
        <f t="shared" si="43"/>
        <v>0</v>
      </c>
      <c r="BC103" s="363">
        <f t="shared" si="44"/>
        <v>0</v>
      </c>
      <c r="BD103" s="363">
        <f t="shared" si="45"/>
        <v>0</v>
      </c>
      <c r="BE103" s="363">
        <f t="shared" si="46"/>
        <v>0</v>
      </c>
      <c r="BF103" s="363">
        <f t="shared" si="47"/>
        <v>0</v>
      </c>
      <c r="BG103" s="363">
        <f t="shared" si="48"/>
        <v>0</v>
      </c>
      <c r="BH103" s="363">
        <f t="shared" si="49"/>
        <v>0</v>
      </c>
      <c r="BI103" s="363">
        <f t="shared" si="50"/>
        <v>0</v>
      </c>
      <c r="BJ103" s="363"/>
      <c r="BK103" s="363"/>
      <c r="BL103" s="363"/>
      <c r="BM103" s="363"/>
      <c r="BN103" s="363"/>
      <c r="BO103" s="363"/>
      <c r="BP103" s="363"/>
      <c r="BQ103" s="363"/>
      <c r="BR103" s="363"/>
      <c r="BS103" s="363"/>
      <c r="BT103" s="363">
        <f t="shared" si="51"/>
        <v>0</v>
      </c>
      <c r="BU103" s="363">
        <f t="shared" si="62"/>
        <v>1</v>
      </c>
      <c r="BY103" s="1">
        <f t="shared" si="52"/>
        <v>1</v>
      </c>
      <c r="CD103" s="1" t="str">
        <f t="shared" si="56"/>
        <v/>
      </c>
      <c r="CE103" s="1" t="str">
        <f t="shared" si="55"/>
        <v/>
      </c>
      <c r="CF103" s="1" t="str">
        <f t="shared" si="55"/>
        <v/>
      </c>
      <c r="CG103" s="1" t="str">
        <f t="shared" si="55"/>
        <v/>
      </c>
      <c r="CH103" s="1" t="str">
        <f t="shared" si="55"/>
        <v/>
      </c>
      <c r="CI103" s="1" t="str">
        <f t="shared" si="55"/>
        <v/>
      </c>
      <c r="CJ103" s="1" t="str">
        <f t="shared" si="55"/>
        <v/>
      </c>
      <c r="CK103" s="1" t="str">
        <f t="shared" si="55"/>
        <v/>
      </c>
      <c r="CL103" s="1" t="str">
        <f t="shared" si="55"/>
        <v/>
      </c>
      <c r="CM103" s="1" t="str">
        <f t="shared" si="55"/>
        <v/>
      </c>
    </row>
    <row r="104" spans="2:91" ht="15.75" hidden="1" x14ac:dyDescent="0.2">
      <c r="B104" s="44" t="str">
        <f t="shared" si="58"/>
        <v/>
      </c>
      <c r="C104" s="50"/>
      <c r="D104" s="50"/>
      <c r="E104" s="50"/>
      <c r="F104" s="53"/>
      <c r="G104" s="274"/>
      <c r="H104" s="274"/>
      <c r="I104" s="274"/>
      <c r="J104" s="274"/>
      <c r="K104" s="274"/>
      <c r="L104" s="274"/>
      <c r="M104" s="274"/>
      <c r="N104" s="274"/>
      <c r="O104" s="274"/>
      <c r="P104" s="274"/>
      <c r="Q104" s="274"/>
      <c r="R104" s="274"/>
      <c r="S104" s="274"/>
      <c r="T104" s="274"/>
      <c r="U104" s="274"/>
      <c r="V104" s="274"/>
      <c r="W104" s="274"/>
      <c r="X104" s="44"/>
      <c r="Y104" s="340"/>
      <c r="Z104" s="44"/>
      <c r="AA104" s="44"/>
      <c r="AB104" s="340"/>
      <c r="AC104" s="44"/>
      <c r="AD104" s="44"/>
      <c r="AE104" s="44"/>
      <c r="AF104" s="44"/>
      <c r="AG104" s="44"/>
      <c r="AH104" s="44"/>
      <c r="AI104" s="274"/>
      <c r="AJ104" s="44"/>
      <c r="AK104" s="50"/>
      <c r="AL104" s="50"/>
      <c r="AM104" s="50"/>
      <c r="AN104" s="344" t="str">
        <f t="shared" si="59"/>
        <v/>
      </c>
      <c r="AO104" s="48"/>
      <c r="AP104" s="1">
        <f t="shared" si="60"/>
        <v>0</v>
      </c>
      <c r="AQ104" s="55" t="str">
        <f t="shared" si="57"/>
        <v/>
      </c>
      <c r="AR104" s="55" t="str">
        <f t="shared" si="57"/>
        <v/>
      </c>
      <c r="AS104" s="363">
        <f t="shared" si="61"/>
        <v>0</v>
      </c>
      <c r="AT104" s="363">
        <f t="shared" si="35"/>
        <v>0</v>
      </c>
      <c r="AU104" s="363">
        <f t="shared" si="36"/>
        <v>0</v>
      </c>
      <c r="AV104" s="363">
        <f t="shared" si="37"/>
        <v>0</v>
      </c>
      <c r="AW104" s="363">
        <f t="shared" si="38"/>
        <v>0</v>
      </c>
      <c r="AX104" s="363">
        <f t="shared" si="39"/>
        <v>0</v>
      </c>
      <c r="AY104" s="363">
        <f t="shared" si="40"/>
        <v>0</v>
      </c>
      <c r="AZ104" s="363">
        <f t="shared" si="41"/>
        <v>0</v>
      </c>
      <c r="BA104" s="363">
        <f t="shared" si="42"/>
        <v>0</v>
      </c>
      <c r="BB104" s="363">
        <f t="shared" si="43"/>
        <v>0</v>
      </c>
      <c r="BC104" s="363">
        <f t="shared" si="44"/>
        <v>0</v>
      </c>
      <c r="BD104" s="363">
        <f t="shared" si="45"/>
        <v>0</v>
      </c>
      <c r="BE104" s="363">
        <f t="shared" si="46"/>
        <v>0</v>
      </c>
      <c r="BF104" s="363">
        <f t="shared" si="47"/>
        <v>0</v>
      </c>
      <c r="BG104" s="363">
        <f t="shared" si="48"/>
        <v>0</v>
      </c>
      <c r="BH104" s="363">
        <f t="shared" si="49"/>
        <v>0</v>
      </c>
      <c r="BI104" s="363">
        <f t="shared" si="50"/>
        <v>0</v>
      </c>
      <c r="BJ104" s="363"/>
      <c r="BK104" s="363"/>
      <c r="BL104" s="363"/>
      <c r="BM104" s="363"/>
      <c r="BN104" s="363"/>
      <c r="BO104" s="363"/>
      <c r="BP104" s="363"/>
      <c r="BQ104" s="363"/>
      <c r="BR104" s="363"/>
      <c r="BS104" s="363"/>
      <c r="BT104" s="363">
        <f t="shared" si="51"/>
        <v>0</v>
      </c>
      <c r="BU104" s="363">
        <f t="shared" si="62"/>
        <v>1</v>
      </c>
      <c r="BY104" s="1">
        <f t="shared" si="52"/>
        <v>1</v>
      </c>
      <c r="CD104" s="1" t="str">
        <f t="shared" si="56"/>
        <v/>
      </c>
      <c r="CE104" s="1" t="str">
        <f t="shared" si="55"/>
        <v/>
      </c>
      <c r="CF104" s="1" t="str">
        <f t="shared" si="55"/>
        <v/>
      </c>
      <c r="CG104" s="1" t="str">
        <f t="shared" si="55"/>
        <v/>
      </c>
      <c r="CH104" s="1" t="str">
        <f t="shared" si="55"/>
        <v/>
      </c>
      <c r="CI104" s="1" t="str">
        <f t="shared" si="55"/>
        <v/>
      </c>
      <c r="CJ104" s="1" t="str">
        <f t="shared" si="55"/>
        <v/>
      </c>
      <c r="CK104" s="1" t="str">
        <f t="shared" si="55"/>
        <v/>
      </c>
      <c r="CL104" s="1" t="str">
        <f t="shared" si="55"/>
        <v/>
      </c>
      <c r="CM104" s="1" t="str">
        <f t="shared" si="55"/>
        <v/>
      </c>
    </row>
    <row r="105" spans="2:91" ht="15.75" hidden="1" x14ac:dyDescent="0.2">
      <c r="B105" s="44" t="str">
        <f t="shared" si="58"/>
        <v/>
      </c>
      <c r="C105" s="50"/>
      <c r="D105" s="50"/>
      <c r="E105" s="50"/>
      <c r="F105" s="53"/>
      <c r="G105" s="274"/>
      <c r="H105" s="274"/>
      <c r="I105" s="274"/>
      <c r="J105" s="274"/>
      <c r="K105" s="274"/>
      <c r="L105" s="274"/>
      <c r="M105" s="274"/>
      <c r="N105" s="274"/>
      <c r="O105" s="274"/>
      <c r="P105" s="274"/>
      <c r="Q105" s="274"/>
      <c r="R105" s="274"/>
      <c r="S105" s="274"/>
      <c r="T105" s="274"/>
      <c r="U105" s="274"/>
      <c r="V105" s="274"/>
      <c r="W105" s="274"/>
      <c r="X105" s="44"/>
      <c r="Y105" s="340"/>
      <c r="Z105" s="44"/>
      <c r="AA105" s="44"/>
      <c r="AB105" s="340"/>
      <c r="AC105" s="44"/>
      <c r="AD105" s="44"/>
      <c r="AE105" s="44"/>
      <c r="AF105" s="44"/>
      <c r="AG105" s="44"/>
      <c r="AH105" s="44"/>
      <c r="AI105" s="274"/>
      <c r="AJ105" s="44"/>
      <c r="AK105" s="50"/>
      <c r="AL105" s="50"/>
      <c r="AM105" s="50"/>
      <c r="AN105" s="344" t="str">
        <f t="shared" si="59"/>
        <v/>
      </c>
      <c r="AO105" s="48"/>
      <c r="AP105" s="1">
        <f t="shared" si="60"/>
        <v>0</v>
      </c>
      <c r="AQ105" s="55" t="str">
        <f t="shared" si="57"/>
        <v/>
      </c>
      <c r="AR105" s="55" t="str">
        <f t="shared" si="57"/>
        <v/>
      </c>
      <c r="AS105" s="363">
        <f t="shared" si="61"/>
        <v>0</v>
      </c>
      <c r="AT105" s="363">
        <f t="shared" si="35"/>
        <v>0</v>
      </c>
      <c r="AU105" s="363">
        <f t="shared" si="36"/>
        <v>0</v>
      </c>
      <c r="AV105" s="363">
        <f t="shared" si="37"/>
        <v>0</v>
      </c>
      <c r="AW105" s="363">
        <f t="shared" si="38"/>
        <v>0</v>
      </c>
      <c r="AX105" s="363">
        <f t="shared" si="39"/>
        <v>0</v>
      </c>
      <c r="AY105" s="363">
        <f t="shared" si="40"/>
        <v>0</v>
      </c>
      <c r="AZ105" s="363">
        <f t="shared" si="41"/>
        <v>0</v>
      </c>
      <c r="BA105" s="363">
        <f t="shared" si="42"/>
        <v>0</v>
      </c>
      <c r="BB105" s="363">
        <f t="shared" si="43"/>
        <v>0</v>
      </c>
      <c r="BC105" s="363">
        <f t="shared" si="44"/>
        <v>0</v>
      </c>
      <c r="BD105" s="363">
        <f t="shared" si="45"/>
        <v>0</v>
      </c>
      <c r="BE105" s="363">
        <f t="shared" si="46"/>
        <v>0</v>
      </c>
      <c r="BF105" s="363">
        <f t="shared" si="47"/>
        <v>0</v>
      </c>
      <c r="BG105" s="363">
        <f t="shared" si="48"/>
        <v>0</v>
      </c>
      <c r="BH105" s="363">
        <f t="shared" si="49"/>
        <v>0</v>
      </c>
      <c r="BI105" s="363">
        <f t="shared" si="50"/>
        <v>0</v>
      </c>
      <c r="BJ105" s="363"/>
      <c r="BK105" s="363"/>
      <c r="BL105" s="363"/>
      <c r="BM105" s="363"/>
      <c r="BN105" s="363"/>
      <c r="BO105" s="363"/>
      <c r="BP105" s="363"/>
      <c r="BQ105" s="363"/>
      <c r="BR105" s="363"/>
      <c r="BS105" s="363"/>
      <c r="BT105" s="363">
        <f t="shared" si="51"/>
        <v>0</v>
      </c>
      <c r="BU105" s="363">
        <f t="shared" si="62"/>
        <v>1</v>
      </c>
      <c r="BY105" s="1">
        <f t="shared" si="52"/>
        <v>1</v>
      </c>
      <c r="CD105" s="1" t="str">
        <f t="shared" si="56"/>
        <v/>
      </c>
      <c r="CE105" s="1" t="str">
        <f t="shared" si="55"/>
        <v/>
      </c>
      <c r="CF105" s="1" t="str">
        <f t="shared" si="55"/>
        <v/>
      </c>
      <c r="CG105" s="1" t="str">
        <f t="shared" si="55"/>
        <v/>
      </c>
      <c r="CH105" s="1" t="str">
        <f t="shared" si="55"/>
        <v/>
      </c>
      <c r="CI105" s="1" t="str">
        <f t="shared" si="55"/>
        <v/>
      </c>
      <c r="CJ105" s="1" t="str">
        <f t="shared" si="55"/>
        <v/>
      </c>
      <c r="CK105" s="1" t="str">
        <f t="shared" si="55"/>
        <v/>
      </c>
      <c r="CL105" s="1" t="str">
        <f t="shared" si="55"/>
        <v/>
      </c>
      <c r="CM105" s="1" t="str">
        <f t="shared" si="55"/>
        <v/>
      </c>
    </row>
    <row r="106" spans="2:91" ht="15.75" hidden="1" x14ac:dyDescent="0.2">
      <c r="B106" s="44" t="str">
        <f t="shared" si="58"/>
        <v/>
      </c>
      <c r="C106" s="50"/>
      <c r="D106" s="50"/>
      <c r="E106" s="50"/>
      <c r="F106" s="53"/>
      <c r="G106" s="274"/>
      <c r="H106" s="274"/>
      <c r="I106" s="274"/>
      <c r="J106" s="274"/>
      <c r="K106" s="274"/>
      <c r="L106" s="274"/>
      <c r="M106" s="274"/>
      <c r="N106" s="274"/>
      <c r="O106" s="274"/>
      <c r="P106" s="274"/>
      <c r="Q106" s="274"/>
      <c r="R106" s="274"/>
      <c r="S106" s="274"/>
      <c r="T106" s="274"/>
      <c r="U106" s="274"/>
      <c r="V106" s="274"/>
      <c r="W106" s="274"/>
      <c r="X106" s="44"/>
      <c r="Y106" s="340"/>
      <c r="Z106" s="44"/>
      <c r="AA106" s="44"/>
      <c r="AB106" s="340"/>
      <c r="AC106" s="44"/>
      <c r="AD106" s="44"/>
      <c r="AE106" s="44"/>
      <c r="AF106" s="44"/>
      <c r="AG106" s="44"/>
      <c r="AH106" s="44"/>
      <c r="AI106" s="274"/>
      <c r="AJ106" s="44"/>
      <c r="AK106" s="50"/>
      <c r="AL106" s="50"/>
      <c r="AM106" s="50"/>
      <c r="AN106" s="344" t="str">
        <f t="shared" si="59"/>
        <v/>
      </c>
      <c r="AO106" s="48"/>
      <c r="AP106" s="1">
        <f t="shared" si="60"/>
        <v>0</v>
      </c>
      <c r="AQ106" s="55" t="str">
        <f t="shared" si="57"/>
        <v/>
      </c>
      <c r="AR106" s="55" t="str">
        <f t="shared" si="57"/>
        <v/>
      </c>
      <c r="AS106" s="363">
        <f t="shared" si="61"/>
        <v>0</v>
      </c>
      <c r="AT106" s="363">
        <f t="shared" si="35"/>
        <v>0</v>
      </c>
      <c r="AU106" s="363">
        <f t="shared" si="36"/>
        <v>0</v>
      </c>
      <c r="AV106" s="363">
        <f t="shared" si="37"/>
        <v>0</v>
      </c>
      <c r="AW106" s="363">
        <f t="shared" si="38"/>
        <v>0</v>
      </c>
      <c r="AX106" s="363">
        <f t="shared" si="39"/>
        <v>0</v>
      </c>
      <c r="AY106" s="363">
        <f t="shared" si="40"/>
        <v>0</v>
      </c>
      <c r="AZ106" s="363">
        <f t="shared" si="41"/>
        <v>0</v>
      </c>
      <c r="BA106" s="363">
        <f t="shared" si="42"/>
        <v>0</v>
      </c>
      <c r="BB106" s="363">
        <f t="shared" si="43"/>
        <v>0</v>
      </c>
      <c r="BC106" s="363">
        <f t="shared" si="44"/>
        <v>0</v>
      </c>
      <c r="BD106" s="363">
        <f t="shared" si="45"/>
        <v>0</v>
      </c>
      <c r="BE106" s="363">
        <f t="shared" si="46"/>
        <v>0</v>
      </c>
      <c r="BF106" s="363">
        <f t="shared" si="47"/>
        <v>0</v>
      </c>
      <c r="BG106" s="363">
        <f t="shared" si="48"/>
        <v>0</v>
      </c>
      <c r="BH106" s="363">
        <f t="shared" si="49"/>
        <v>0</v>
      </c>
      <c r="BI106" s="363">
        <f t="shared" si="50"/>
        <v>0</v>
      </c>
      <c r="BJ106" s="363"/>
      <c r="BK106" s="363"/>
      <c r="BL106" s="363"/>
      <c r="BM106" s="363"/>
      <c r="BN106" s="363"/>
      <c r="BO106" s="363"/>
      <c r="BP106" s="363"/>
      <c r="BQ106" s="363"/>
      <c r="BR106" s="363"/>
      <c r="BS106" s="363"/>
      <c r="BT106" s="363">
        <f t="shared" si="51"/>
        <v>0</v>
      </c>
      <c r="BU106" s="363">
        <f t="shared" si="62"/>
        <v>1</v>
      </c>
      <c r="BY106" s="1">
        <f t="shared" si="52"/>
        <v>1</v>
      </c>
      <c r="CD106" s="1" t="str">
        <f t="shared" si="56"/>
        <v/>
      </c>
      <c r="CE106" s="1" t="str">
        <f t="shared" si="55"/>
        <v/>
      </c>
      <c r="CF106" s="1" t="str">
        <f t="shared" si="55"/>
        <v/>
      </c>
      <c r="CG106" s="1" t="str">
        <f t="shared" si="55"/>
        <v/>
      </c>
      <c r="CH106" s="1" t="str">
        <f t="shared" si="55"/>
        <v/>
      </c>
      <c r="CI106" s="1" t="str">
        <f t="shared" si="55"/>
        <v/>
      </c>
      <c r="CJ106" s="1" t="str">
        <f t="shared" si="55"/>
        <v/>
      </c>
      <c r="CK106" s="1" t="str">
        <f t="shared" si="55"/>
        <v/>
      </c>
      <c r="CL106" s="1" t="str">
        <f t="shared" si="55"/>
        <v/>
      </c>
      <c r="CM106" s="1" t="str">
        <f t="shared" si="55"/>
        <v/>
      </c>
    </row>
    <row r="107" spans="2:91" ht="15.75" hidden="1" x14ac:dyDescent="0.2">
      <c r="B107" s="44" t="str">
        <f t="shared" si="58"/>
        <v/>
      </c>
      <c r="C107" s="50"/>
      <c r="D107" s="50"/>
      <c r="E107" s="50"/>
      <c r="F107" s="53"/>
      <c r="G107" s="274"/>
      <c r="H107" s="274"/>
      <c r="I107" s="274"/>
      <c r="J107" s="274"/>
      <c r="K107" s="274"/>
      <c r="L107" s="274"/>
      <c r="M107" s="274"/>
      <c r="N107" s="274"/>
      <c r="O107" s="274"/>
      <c r="P107" s="274"/>
      <c r="Q107" s="274"/>
      <c r="R107" s="274"/>
      <c r="S107" s="274"/>
      <c r="T107" s="274"/>
      <c r="U107" s="274"/>
      <c r="V107" s="274"/>
      <c r="W107" s="274"/>
      <c r="X107" s="44"/>
      <c r="Y107" s="340"/>
      <c r="Z107" s="44"/>
      <c r="AA107" s="44"/>
      <c r="AB107" s="340"/>
      <c r="AC107" s="44"/>
      <c r="AD107" s="44"/>
      <c r="AE107" s="44"/>
      <c r="AF107" s="44"/>
      <c r="AG107" s="44"/>
      <c r="AH107" s="44"/>
      <c r="AI107" s="274"/>
      <c r="AJ107" s="44"/>
      <c r="AK107" s="50"/>
      <c r="AL107" s="50"/>
      <c r="AM107" s="50"/>
      <c r="AN107" s="344" t="str">
        <f t="shared" si="59"/>
        <v/>
      </c>
      <c r="AO107" s="48"/>
      <c r="AP107" s="1">
        <f t="shared" si="60"/>
        <v>0</v>
      </c>
      <c r="AQ107" s="55" t="str">
        <f t="shared" si="57"/>
        <v/>
      </c>
      <c r="AR107" s="55" t="str">
        <f t="shared" si="57"/>
        <v/>
      </c>
      <c r="AS107" s="363">
        <f t="shared" si="61"/>
        <v>0</v>
      </c>
      <c r="AT107" s="363">
        <f t="shared" si="35"/>
        <v>0</v>
      </c>
      <c r="AU107" s="363">
        <f t="shared" si="36"/>
        <v>0</v>
      </c>
      <c r="AV107" s="363">
        <f t="shared" si="37"/>
        <v>0</v>
      </c>
      <c r="AW107" s="363">
        <f t="shared" si="38"/>
        <v>0</v>
      </c>
      <c r="AX107" s="363">
        <f t="shared" si="39"/>
        <v>0</v>
      </c>
      <c r="AY107" s="363">
        <f t="shared" si="40"/>
        <v>0</v>
      </c>
      <c r="AZ107" s="363">
        <f t="shared" si="41"/>
        <v>0</v>
      </c>
      <c r="BA107" s="363">
        <f t="shared" si="42"/>
        <v>0</v>
      </c>
      <c r="BB107" s="363">
        <f t="shared" si="43"/>
        <v>0</v>
      </c>
      <c r="BC107" s="363">
        <f t="shared" si="44"/>
        <v>0</v>
      </c>
      <c r="BD107" s="363">
        <f t="shared" si="45"/>
        <v>0</v>
      </c>
      <c r="BE107" s="363">
        <f t="shared" si="46"/>
        <v>0</v>
      </c>
      <c r="BF107" s="363">
        <f t="shared" si="47"/>
        <v>0</v>
      </c>
      <c r="BG107" s="363">
        <f t="shared" si="48"/>
        <v>0</v>
      </c>
      <c r="BH107" s="363">
        <f t="shared" si="49"/>
        <v>0</v>
      </c>
      <c r="BI107" s="363">
        <f t="shared" si="50"/>
        <v>0</v>
      </c>
      <c r="BJ107" s="363"/>
      <c r="BK107" s="363"/>
      <c r="BL107" s="363"/>
      <c r="BM107" s="363"/>
      <c r="BN107" s="363"/>
      <c r="BO107" s="363"/>
      <c r="BP107" s="363"/>
      <c r="BQ107" s="363"/>
      <c r="BR107" s="363"/>
      <c r="BS107" s="363"/>
      <c r="BT107" s="363">
        <f t="shared" si="51"/>
        <v>0</v>
      </c>
      <c r="BU107" s="363">
        <f t="shared" si="62"/>
        <v>1</v>
      </c>
      <c r="BY107" s="1">
        <f t="shared" si="52"/>
        <v>1</v>
      </c>
      <c r="CD107" s="1" t="str">
        <f t="shared" si="56"/>
        <v/>
      </c>
      <c r="CE107" s="1" t="str">
        <f t="shared" si="55"/>
        <v/>
      </c>
      <c r="CF107" s="1" t="str">
        <f t="shared" si="55"/>
        <v/>
      </c>
      <c r="CG107" s="1" t="str">
        <f t="shared" si="55"/>
        <v/>
      </c>
      <c r="CH107" s="1" t="str">
        <f t="shared" si="55"/>
        <v/>
      </c>
      <c r="CI107" s="1" t="str">
        <f t="shared" si="55"/>
        <v/>
      </c>
      <c r="CJ107" s="1" t="str">
        <f t="shared" si="55"/>
        <v/>
      </c>
      <c r="CK107" s="1" t="str">
        <f t="shared" si="55"/>
        <v/>
      </c>
      <c r="CL107" s="1" t="str">
        <f t="shared" si="55"/>
        <v/>
      </c>
      <c r="CM107" s="1" t="str">
        <f t="shared" si="55"/>
        <v/>
      </c>
    </row>
    <row r="108" spans="2:91" ht="15.75" hidden="1" x14ac:dyDescent="0.2">
      <c r="B108" s="44" t="str">
        <f t="shared" si="58"/>
        <v/>
      </c>
      <c r="C108" s="50"/>
      <c r="D108" s="50"/>
      <c r="E108" s="50"/>
      <c r="F108" s="53"/>
      <c r="G108" s="274"/>
      <c r="H108" s="274"/>
      <c r="I108" s="274"/>
      <c r="J108" s="274"/>
      <c r="K108" s="274"/>
      <c r="L108" s="274"/>
      <c r="M108" s="274"/>
      <c r="N108" s="274"/>
      <c r="O108" s="274"/>
      <c r="P108" s="274"/>
      <c r="Q108" s="274"/>
      <c r="R108" s="274"/>
      <c r="S108" s="274"/>
      <c r="T108" s="274"/>
      <c r="U108" s="274"/>
      <c r="V108" s="274"/>
      <c r="W108" s="274"/>
      <c r="X108" s="44"/>
      <c r="Y108" s="340"/>
      <c r="Z108" s="44"/>
      <c r="AA108" s="44"/>
      <c r="AB108" s="340"/>
      <c r="AC108" s="44"/>
      <c r="AD108" s="44"/>
      <c r="AE108" s="44"/>
      <c r="AF108" s="44"/>
      <c r="AG108" s="44"/>
      <c r="AH108" s="44"/>
      <c r="AI108" s="274"/>
      <c r="AJ108" s="44"/>
      <c r="AK108" s="50"/>
      <c r="AL108" s="50"/>
      <c r="AM108" s="50"/>
      <c r="AN108" s="344" t="str">
        <f t="shared" si="59"/>
        <v/>
      </c>
      <c r="AO108" s="48"/>
      <c r="AP108" s="1">
        <f t="shared" si="60"/>
        <v>0</v>
      </c>
      <c r="AQ108" s="55" t="str">
        <f t="shared" si="57"/>
        <v/>
      </c>
      <c r="AR108" s="55" t="str">
        <f t="shared" si="57"/>
        <v/>
      </c>
      <c r="AS108" s="363">
        <f t="shared" si="61"/>
        <v>0</v>
      </c>
      <c r="AT108" s="363">
        <f t="shared" si="35"/>
        <v>0</v>
      </c>
      <c r="AU108" s="363">
        <f t="shared" si="36"/>
        <v>0</v>
      </c>
      <c r="AV108" s="363">
        <f t="shared" si="37"/>
        <v>0</v>
      </c>
      <c r="AW108" s="363">
        <f t="shared" si="38"/>
        <v>0</v>
      </c>
      <c r="AX108" s="363">
        <f t="shared" si="39"/>
        <v>0</v>
      </c>
      <c r="AY108" s="363">
        <f t="shared" si="40"/>
        <v>0</v>
      </c>
      <c r="AZ108" s="363">
        <f t="shared" si="41"/>
        <v>0</v>
      </c>
      <c r="BA108" s="363">
        <f t="shared" si="42"/>
        <v>0</v>
      </c>
      <c r="BB108" s="363">
        <f t="shared" si="43"/>
        <v>0</v>
      </c>
      <c r="BC108" s="363">
        <f t="shared" si="44"/>
        <v>0</v>
      </c>
      <c r="BD108" s="363">
        <f t="shared" si="45"/>
        <v>0</v>
      </c>
      <c r="BE108" s="363">
        <f t="shared" si="46"/>
        <v>0</v>
      </c>
      <c r="BF108" s="363">
        <f t="shared" si="47"/>
        <v>0</v>
      </c>
      <c r="BG108" s="363">
        <f t="shared" si="48"/>
        <v>0</v>
      </c>
      <c r="BH108" s="363">
        <f t="shared" si="49"/>
        <v>0</v>
      </c>
      <c r="BI108" s="363">
        <f t="shared" si="50"/>
        <v>0</v>
      </c>
      <c r="BJ108" s="363"/>
      <c r="BK108" s="363"/>
      <c r="BL108" s="363"/>
      <c r="BM108" s="363"/>
      <c r="BN108" s="363"/>
      <c r="BO108" s="363"/>
      <c r="BP108" s="363"/>
      <c r="BQ108" s="363"/>
      <c r="BR108" s="363"/>
      <c r="BS108" s="363"/>
      <c r="BT108" s="363">
        <f t="shared" si="51"/>
        <v>0</v>
      </c>
      <c r="BU108" s="363">
        <f t="shared" si="62"/>
        <v>1</v>
      </c>
      <c r="BY108" s="1">
        <f t="shared" si="52"/>
        <v>1</v>
      </c>
      <c r="CD108" s="1" t="str">
        <f t="shared" si="56"/>
        <v/>
      </c>
      <c r="CE108" s="1" t="str">
        <f t="shared" si="55"/>
        <v/>
      </c>
      <c r="CF108" s="1" t="str">
        <f t="shared" si="55"/>
        <v/>
      </c>
      <c r="CG108" s="1" t="str">
        <f t="shared" si="55"/>
        <v/>
      </c>
      <c r="CH108" s="1" t="str">
        <f t="shared" si="55"/>
        <v/>
      </c>
      <c r="CI108" s="1" t="str">
        <f t="shared" si="55"/>
        <v/>
      </c>
      <c r="CJ108" s="1" t="str">
        <f t="shared" si="55"/>
        <v/>
      </c>
      <c r="CK108" s="1" t="str">
        <f t="shared" si="55"/>
        <v/>
      </c>
      <c r="CL108" s="1" t="str">
        <f t="shared" si="55"/>
        <v/>
      </c>
      <c r="CM108" s="1" t="str">
        <f t="shared" si="55"/>
        <v/>
      </c>
    </row>
    <row r="109" spans="2:91" ht="15.75" hidden="1" x14ac:dyDescent="0.2">
      <c r="B109" s="44" t="str">
        <f t="shared" si="58"/>
        <v/>
      </c>
      <c r="C109" s="50"/>
      <c r="D109" s="50"/>
      <c r="E109" s="50"/>
      <c r="F109" s="53"/>
      <c r="G109" s="274"/>
      <c r="H109" s="274"/>
      <c r="I109" s="274"/>
      <c r="J109" s="274"/>
      <c r="K109" s="274"/>
      <c r="L109" s="274"/>
      <c r="M109" s="274"/>
      <c r="N109" s="274"/>
      <c r="O109" s="274"/>
      <c r="P109" s="274"/>
      <c r="Q109" s="274"/>
      <c r="R109" s="274"/>
      <c r="S109" s="274"/>
      <c r="T109" s="274"/>
      <c r="U109" s="274"/>
      <c r="V109" s="274"/>
      <c r="W109" s="274"/>
      <c r="X109" s="44"/>
      <c r="Y109" s="340"/>
      <c r="Z109" s="44"/>
      <c r="AA109" s="44"/>
      <c r="AB109" s="340"/>
      <c r="AC109" s="44"/>
      <c r="AD109" s="44"/>
      <c r="AE109" s="44"/>
      <c r="AF109" s="44"/>
      <c r="AG109" s="44"/>
      <c r="AH109" s="44"/>
      <c r="AI109" s="274"/>
      <c r="AJ109" s="44"/>
      <c r="AK109" s="50"/>
      <c r="AL109" s="50"/>
      <c r="AM109" s="50"/>
      <c r="AN109" s="344" t="str">
        <f t="shared" si="59"/>
        <v/>
      </c>
      <c r="AO109" s="48"/>
      <c r="AP109" s="1">
        <f t="shared" si="60"/>
        <v>0</v>
      </c>
      <c r="AQ109" s="55" t="str">
        <f t="shared" si="57"/>
        <v/>
      </c>
      <c r="AR109" s="55" t="str">
        <f t="shared" si="57"/>
        <v/>
      </c>
      <c r="AS109" s="363">
        <f t="shared" si="61"/>
        <v>0</v>
      </c>
      <c r="AT109" s="363">
        <f t="shared" si="35"/>
        <v>0</v>
      </c>
      <c r="AU109" s="363">
        <f t="shared" si="36"/>
        <v>0</v>
      </c>
      <c r="AV109" s="363">
        <f t="shared" si="37"/>
        <v>0</v>
      </c>
      <c r="AW109" s="363">
        <f t="shared" si="38"/>
        <v>0</v>
      </c>
      <c r="AX109" s="363">
        <f t="shared" si="39"/>
        <v>0</v>
      </c>
      <c r="AY109" s="363">
        <f t="shared" si="40"/>
        <v>0</v>
      </c>
      <c r="AZ109" s="363">
        <f t="shared" si="41"/>
        <v>0</v>
      </c>
      <c r="BA109" s="363">
        <f t="shared" si="42"/>
        <v>0</v>
      </c>
      <c r="BB109" s="363">
        <f t="shared" si="43"/>
        <v>0</v>
      </c>
      <c r="BC109" s="363">
        <f t="shared" si="44"/>
        <v>0</v>
      </c>
      <c r="BD109" s="363">
        <f t="shared" si="45"/>
        <v>0</v>
      </c>
      <c r="BE109" s="363">
        <f t="shared" si="46"/>
        <v>0</v>
      </c>
      <c r="BF109" s="363">
        <f t="shared" si="47"/>
        <v>0</v>
      </c>
      <c r="BG109" s="363">
        <f t="shared" si="48"/>
        <v>0</v>
      </c>
      <c r="BH109" s="363">
        <f t="shared" si="49"/>
        <v>0</v>
      </c>
      <c r="BI109" s="363">
        <f t="shared" si="50"/>
        <v>0</v>
      </c>
      <c r="BJ109" s="363"/>
      <c r="BK109" s="363"/>
      <c r="BL109" s="363"/>
      <c r="BM109" s="363"/>
      <c r="BN109" s="363"/>
      <c r="BO109" s="363"/>
      <c r="BP109" s="363"/>
      <c r="BQ109" s="363"/>
      <c r="BR109" s="363"/>
      <c r="BS109" s="363"/>
      <c r="BT109" s="363">
        <f t="shared" si="51"/>
        <v>0</v>
      </c>
      <c r="BU109" s="363">
        <f t="shared" si="62"/>
        <v>1</v>
      </c>
      <c r="BY109" s="1">
        <f t="shared" si="52"/>
        <v>1</v>
      </c>
      <c r="CD109" s="1" t="str">
        <f t="shared" si="56"/>
        <v/>
      </c>
      <c r="CE109" s="1" t="str">
        <f t="shared" si="55"/>
        <v/>
      </c>
      <c r="CF109" s="1" t="str">
        <f t="shared" si="55"/>
        <v/>
      </c>
      <c r="CG109" s="1" t="str">
        <f t="shared" si="55"/>
        <v/>
      </c>
      <c r="CH109" s="1" t="str">
        <f t="shared" si="55"/>
        <v/>
      </c>
      <c r="CI109" s="1" t="str">
        <f t="shared" si="55"/>
        <v/>
      </c>
      <c r="CJ109" s="1" t="str">
        <f t="shared" si="55"/>
        <v/>
      </c>
      <c r="CK109" s="1" t="str">
        <f t="shared" si="55"/>
        <v/>
      </c>
      <c r="CL109" s="1" t="str">
        <f t="shared" si="55"/>
        <v/>
      </c>
      <c r="CM109" s="1" t="str">
        <f t="shared" si="55"/>
        <v/>
      </c>
    </row>
    <row r="110" spans="2:91" ht="15.75" hidden="1" x14ac:dyDescent="0.2">
      <c r="B110" s="44" t="str">
        <f t="shared" si="58"/>
        <v/>
      </c>
      <c r="C110" s="50"/>
      <c r="D110" s="50"/>
      <c r="E110" s="50"/>
      <c r="F110" s="53"/>
      <c r="G110" s="274"/>
      <c r="H110" s="274"/>
      <c r="I110" s="274"/>
      <c r="J110" s="274"/>
      <c r="K110" s="274"/>
      <c r="L110" s="274"/>
      <c r="M110" s="274"/>
      <c r="N110" s="274"/>
      <c r="O110" s="274"/>
      <c r="P110" s="274"/>
      <c r="Q110" s="274"/>
      <c r="R110" s="274"/>
      <c r="S110" s="274"/>
      <c r="T110" s="274"/>
      <c r="U110" s="274"/>
      <c r="V110" s="274"/>
      <c r="W110" s="274"/>
      <c r="X110" s="44"/>
      <c r="Y110" s="340"/>
      <c r="Z110" s="44"/>
      <c r="AA110" s="44"/>
      <c r="AB110" s="340"/>
      <c r="AC110" s="44"/>
      <c r="AD110" s="44"/>
      <c r="AE110" s="44"/>
      <c r="AF110" s="44"/>
      <c r="AG110" s="44"/>
      <c r="AH110" s="44"/>
      <c r="AI110" s="274"/>
      <c r="AJ110" s="44"/>
      <c r="AK110" s="50"/>
      <c r="AL110" s="50"/>
      <c r="AM110" s="50"/>
      <c r="AN110" s="344" t="str">
        <f t="shared" si="59"/>
        <v/>
      </c>
      <c r="AO110" s="48"/>
      <c r="AP110" s="1">
        <f t="shared" si="60"/>
        <v>0</v>
      </c>
      <c r="AQ110" s="55" t="str">
        <f t="shared" si="57"/>
        <v/>
      </c>
      <c r="AR110" s="55" t="str">
        <f t="shared" si="57"/>
        <v/>
      </c>
      <c r="AS110" s="363">
        <f t="shared" si="61"/>
        <v>0</v>
      </c>
      <c r="AT110" s="363">
        <f t="shared" si="35"/>
        <v>0</v>
      </c>
      <c r="AU110" s="363">
        <f t="shared" si="36"/>
        <v>0</v>
      </c>
      <c r="AV110" s="363">
        <f t="shared" si="37"/>
        <v>0</v>
      </c>
      <c r="AW110" s="363">
        <f t="shared" si="38"/>
        <v>0</v>
      </c>
      <c r="AX110" s="363">
        <f t="shared" si="39"/>
        <v>0</v>
      </c>
      <c r="AY110" s="363">
        <f t="shared" si="40"/>
        <v>0</v>
      </c>
      <c r="AZ110" s="363">
        <f t="shared" si="41"/>
        <v>0</v>
      </c>
      <c r="BA110" s="363">
        <f t="shared" si="42"/>
        <v>0</v>
      </c>
      <c r="BB110" s="363">
        <f t="shared" si="43"/>
        <v>0</v>
      </c>
      <c r="BC110" s="363">
        <f t="shared" si="44"/>
        <v>0</v>
      </c>
      <c r="BD110" s="363">
        <f t="shared" si="45"/>
        <v>0</v>
      </c>
      <c r="BE110" s="363">
        <f t="shared" si="46"/>
        <v>0</v>
      </c>
      <c r="BF110" s="363">
        <f t="shared" si="47"/>
        <v>0</v>
      </c>
      <c r="BG110" s="363">
        <f t="shared" si="48"/>
        <v>0</v>
      </c>
      <c r="BH110" s="363">
        <f t="shared" si="49"/>
        <v>0</v>
      </c>
      <c r="BI110" s="363">
        <f t="shared" si="50"/>
        <v>0</v>
      </c>
      <c r="BJ110" s="363"/>
      <c r="BK110" s="363"/>
      <c r="BL110" s="363"/>
      <c r="BM110" s="363"/>
      <c r="BN110" s="363"/>
      <c r="BO110" s="363"/>
      <c r="BP110" s="363"/>
      <c r="BQ110" s="363"/>
      <c r="BR110" s="363"/>
      <c r="BS110" s="363"/>
      <c r="BT110" s="363">
        <f t="shared" si="51"/>
        <v>0</v>
      </c>
      <c r="BU110" s="363">
        <f t="shared" si="62"/>
        <v>1</v>
      </c>
      <c r="BY110" s="1">
        <f t="shared" ref="BY110:BY130" si="63">IF(AN$30="",1,IF(AN110="",0,IF(AN$30=$AT$1,IF(ISNA(MATCH(AN110,$AQ$30:$AR$30,0)),0,1),IF(AN$30=$AU$1,IF(IFERROR(AN110*1,"bad")="bad",0,1),IF(AN$30=$AV$1,IF(IFERROR(IF(AN110=TRUNC(AN110),1,"bad"),"bad")="bad",0,1),IF(AN$30=$AW$1,IF(AND(IF(IFERROR(AN110*1,"bad")="bad",0,1)=1,AN110&gt;=0),1,0),IF(AN$30=$AX$1,IF(AND(IF(IFERROR(IF(AN110=TRUNC(AN110),1,"bad"),"bad")="bad",0,1)=1,AN110&gt;=0),1,0),IF(AN$30=$AY$1,IF(AND(IF(IFERROR(AN110*1,"bad")="bad",0,1)=1,AN110&gt;0),1,0),IF(AN$30=$AZ$1,IF(AND(IF(IFERROR(IF(AN110=TRUNC(AN110),1,"bad"),"bad")="bad",0,1)=1,AN110&gt;0),1,0),IF(AN$30=$BA$1,1,IF(AN$30=$BB$1,IF(IFERROR(HLOOKUP(AN110,$AT$4:$BC$4,1,0),"bad")="bad",0,1),0)))))))))))</f>
        <v>1</v>
      </c>
      <c r="CD110" s="1" t="str">
        <f t="shared" si="56"/>
        <v/>
      </c>
      <c r="CE110" s="1" t="str">
        <f t="shared" si="55"/>
        <v/>
      </c>
      <c r="CF110" s="1" t="str">
        <f t="shared" si="55"/>
        <v/>
      </c>
      <c r="CG110" s="1" t="str">
        <f t="shared" si="55"/>
        <v/>
      </c>
      <c r="CH110" s="1" t="str">
        <f t="shared" si="55"/>
        <v/>
      </c>
      <c r="CI110" s="1" t="str">
        <f t="shared" si="55"/>
        <v/>
      </c>
      <c r="CJ110" s="1" t="str">
        <f t="shared" si="55"/>
        <v/>
      </c>
      <c r="CK110" s="1" t="str">
        <f t="shared" si="55"/>
        <v/>
      </c>
      <c r="CL110" s="1" t="str">
        <f t="shared" si="55"/>
        <v/>
      </c>
      <c r="CM110" s="1" t="str">
        <f t="shared" si="55"/>
        <v/>
      </c>
    </row>
    <row r="111" spans="2:91" ht="15.75" hidden="1" x14ac:dyDescent="0.2">
      <c r="B111" s="44" t="str">
        <f t="shared" si="58"/>
        <v/>
      </c>
      <c r="C111" s="50"/>
      <c r="D111" s="50"/>
      <c r="E111" s="50"/>
      <c r="F111" s="53"/>
      <c r="G111" s="274"/>
      <c r="H111" s="274"/>
      <c r="I111" s="274"/>
      <c r="J111" s="274"/>
      <c r="K111" s="274"/>
      <c r="L111" s="274"/>
      <c r="M111" s="274"/>
      <c r="N111" s="274"/>
      <c r="O111" s="274"/>
      <c r="P111" s="274"/>
      <c r="Q111" s="274"/>
      <c r="R111" s="274"/>
      <c r="S111" s="274"/>
      <c r="T111" s="274"/>
      <c r="U111" s="274"/>
      <c r="V111" s="274"/>
      <c r="W111" s="274"/>
      <c r="X111" s="44"/>
      <c r="Y111" s="340"/>
      <c r="Z111" s="44"/>
      <c r="AA111" s="44"/>
      <c r="AB111" s="340"/>
      <c r="AC111" s="44"/>
      <c r="AD111" s="44"/>
      <c r="AE111" s="44"/>
      <c r="AF111" s="44"/>
      <c r="AG111" s="44"/>
      <c r="AH111" s="44"/>
      <c r="AI111" s="274"/>
      <c r="AJ111" s="44"/>
      <c r="AK111" s="50"/>
      <c r="AL111" s="50"/>
      <c r="AM111" s="50"/>
      <c r="AN111" s="344" t="str">
        <f t="shared" si="59"/>
        <v/>
      </c>
      <c r="AO111" s="48"/>
      <c r="AP111" s="1">
        <f t="shared" si="60"/>
        <v>0</v>
      </c>
      <c r="AQ111" s="55" t="str">
        <f t="shared" si="57"/>
        <v/>
      </c>
      <c r="AR111" s="55" t="str">
        <f t="shared" si="57"/>
        <v/>
      </c>
      <c r="AS111" s="363">
        <f t="shared" si="61"/>
        <v>0</v>
      </c>
      <c r="AT111" s="363">
        <f t="shared" ref="AT111:AT130" si="64">IF(H$30="",1,IF(H$4=99,1,IF(H111="",0,IF(H$30=$AT$1,IF(ISNA(MATCH(H111,$AQ$30:$AR$30,0)),0,1),IF(H$30=$AU$1,IF(IFERROR(H111*1,"bad")="bad",0,1),IF(H$30=$AV$1,IF(IFERROR(IF(H111=TRUNC(H111),1,"bad"),"bad")="bad",0,1),IF(H$30=$AW$1,IF(AND(IF(IFERROR(H111*1,"bad")="bad",0,1)=1,H111&gt;=0),1,0),IF(H$30=$AX$1,IF(AND(IF(IFERROR(IF(H111=TRUNC(H111),1,"bad"),"bad")="bad",0,1)=1,H111&gt;=0),1,0),IF(H$30=$AY$1,IF(AND(IF(IFERROR(H111*1,"bad")="bad",0,1)=1,H111&gt;0),1,0),IF(H$30=$AZ$1,IF(AND(IF(IFERROR(IF(H111=TRUNC(H111),1,"bad"),"bad")="bad",0,1)=1,H111&gt;0),1,0),IF(H$30=$BA$1,1,IF(H$30=$BB$1,IF(IFERROR(HLOOKUP(H111,$AT$4:$BC$4,1,0),"bad")="bad",0,1),0))))))))))))</f>
        <v>0</v>
      </c>
      <c r="AU111" s="363">
        <f t="shared" ref="AU111:AU130" si="65">IF(I$30="",1,IF(I$4=99,1,IF(I111="",0,IF(I$30=$AT$1,IF(ISNA(MATCH(I111,$AQ$30:$AR$30,0)),0,1),IF(I$30=$AU$1,IF(IFERROR(I111*1,"bad")="bad",0,1),IF(I$30=$AV$1,IF(IFERROR(IF(I111=TRUNC(I111),1,"bad"),"bad")="bad",0,1),IF(I$30=$AW$1,IF(AND(IF(IFERROR(I111*1,"bad")="bad",0,1)=1,I111&gt;=0),1,0),IF(I$30=$AX$1,IF(AND(IF(IFERROR(IF(I111=TRUNC(I111),1,"bad"),"bad")="bad",0,1)=1,I111&gt;=0),1,0),IF(I$30=$AY$1,IF(AND(IF(IFERROR(I111*1,"bad")="bad",0,1)=1,I111&gt;0),1,0),IF(I$30=$AZ$1,IF(AND(IF(IFERROR(IF(I111=TRUNC(I111),1,"bad"),"bad")="bad",0,1)=1,I111&gt;0),1,0),IF(I$30=$BA$1,1,IF(I$30=$BB$1,IF(IFERROR(HLOOKUP(I111,$AT$4:$BC$4,1,0),"bad")="bad",0,1),0))))))))))))</f>
        <v>0</v>
      </c>
      <c r="AV111" s="363">
        <f t="shared" ref="AV111:AV130" si="66">IF(J$30="",1,IF(J$4=99,1,IF(J111="",0,IF(J$30=$AT$1,IF(ISNA(MATCH(J111,$AQ$30:$AR$30,0)),0,1),IF(J$30=$AU$1,IF(IFERROR(J111*1,"bad")="bad",0,1),IF(J$30=$AV$1,IF(IFERROR(IF(J111=TRUNC(J111),1,"bad"),"bad")="bad",0,1),IF(J$30=$AW$1,IF(AND(IF(IFERROR(J111*1,"bad")="bad",0,1)=1,J111&gt;=0),1,0),IF(J$30=$AX$1,IF(AND(IF(IFERROR(IF(J111=TRUNC(J111),1,"bad"),"bad")="bad",0,1)=1,J111&gt;=0),1,0),IF(J$30=$AY$1,IF(AND(IF(IFERROR(J111*1,"bad")="bad",0,1)=1,J111&gt;0),1,0),IF(J$30=$AZ$1,IF(AND(IF(IFERROR(IF(J111=TRUNC(J111),1,"bad"),"bad")="bad",0,1)=1,J111&gt;0),1,0),IF(J$30=$BA$1,1,IF(J$30=$BB$1,IF(IFERROR(HLOOKUP(J111,$AT$4:$BC$4,1,0),"bad")="bad",0,1),0))))))))))))</f>
        <v>0</v>
      </c>
      <c r="AW111" s="363">
        <f t="shared" ref="AW111:AW130" si="67">IF(K$30="",1,IF(K$4=99,1,IF(K111="",0,IF(K$30=$AT$1,IF(ISNA(MATCH(K111,$AQ$30:$AR$30,0)),0,1),IF(K$30=$AU$1,IF(IFERROR(K111*1,"bad")="bad",0,1),IF(K$30=$AV$1,IF(IFERROR(IF(K111=TRUNC(K111),1,"bad"),"bad")="bad",0,1),IF(K$30=$AW$1,IF(AND(IF(IFERROR(K111*1,"bad")="bad",0,1)=1,K111&gt;=0),1,0),IF(K$30=$AX$1,IF(AND(IF(IFERROR(IF(K111=TRUNC(K111),1,"bad"),"bad")="bad",0,1)=1,K111&gt;=0),1,0),IF(K$30=$AY$1,IF(AND(IF(IFERROR(K111*1,"bad")="bad",0,1)=1,K111&gt;0),1,0),IF(K$30=$AZ$1,IF(AND(IF(IFERROR(IF(K111=TRUNC(K111),1,"bad"),"bad")="bad",0,1)=1,K111&gt;0),1,0),IF(K$30=$BA$1,1,IF(K$30=$BB$1,IF(IFERROR(HLOOKUP(K111,$AT$4:$BC$4,1,0),"bad")="bad",0,1),0))))))))))))</f>
        <v>0</v>
      </c>
      <c r="AX111" s="363">
        <f t="shared" ref="AX111:AX130" si="68">IF(L$30="",1,IF(L$4=99,1,IF(L111="",0,IF(L$30=$AT$1,IF(ISNA(MATCH(L111,$AQ$30:$AR$30,0)),0,1),IF(L$30=$AU$1,IF(IFERROR(L111*1,"bad")="bad",0,1),IF(L$30=$AV$1,IF(IFERROR(IF(L111=TRUNC(L111),1,"bad"),"bad")="bad",0,1),IF(L$30=$AW$1,IF(AND(IF(IFERROR(L111*1,"bad")="bad",0,1)=1,L111&gt;=0),1,0),IF(L$30=$AX$1,IF(AND(IF(IFERROR(IF(L111=TRUNC(L111),1,"bad"),"bad")="bad",0,1)=1,L111&gt;=0),1,0),IF(L$30=$AY$1,IF(AND(IF(IFERROR(L111*1,"bad")="bad",0,1)=1,L111&gt;0),1,0),IF(L$30=$AZ$1,IF(AND(IF(IFERROR(IF(L111=TRUNC(L111),1,"bad"),"bad")="bad",0,1)=1,L111&gt;0),1,0),IF(L$30=$BA$1,1,IF(L$30=$BB$1,IF(IFERROR(HLOOKUP(L111,$AT$4:$BC$4,1,0),"bad")="bad",0,1),0))))))))))))</f>
        <v>0</v>
      </c>
      <c r="AY111" s="363">
        <f t="shared" ref="AY111:AY130" si="69">IF(M$30="",1,IF(M$4=99,1,IF(M111="",0,IF(M$30=$AT$1,IF(ISNA(MATCH(M111,$AQ$30:$AR$30,0)),0,1),IF(M$30=$AU$1,IF(IFERROR(M111*1,"bad")="bad",0,1),IF(M$30=$AV$1,IF(IFERROR(IF(M111=TRUNC(M111),1,"bad"),"bad")="bad",0,1),IF(M$30=$AW$1,IF(AND(IF(IFERROR(M111*1,"bad")="bad",0,1)=1,M111&gt;=0),1,0),IF(M$30=$AX$1,IF(AND(IF(IFERROR(IF(M111=TRUNC(M111),1,"bad"),"bad")="bad",0,1)=1,M111&gt;=0),1,0),IF(M$30=$AY$1,IF(AND(IF(IFERROR(M111*1,"bad")="bad",0,1)=1,M111&gt;0),1,0),IF(M$30=$AZ$1,IF(AND(IF(IFERROR(IF(M111=TRUNC(M111),1,"bad"),"bad")="bad",0,1)=1,M111&gt;0),1,0),IF(M$30=$BA$1,1,IF(M$30=$BB$1,IF(IFERROR(HLOOKUP(M111,$AT$4:$BC$4,1,0),"bad")="bad",0,1),0))))))))))))</f>
        <v>0</v>
      </c>
      <c r="AZ111" s="363">
        <f t="shared" ref="AZ111:AZ130" si="70">IF(N$30="",1,IF(N$4=99,1,IF(N111="",0,IF(N$30=$AT$1,IF(ISNA(MATCH(N111,$AQ$30:$AR$30,0)),0,1),IF(N$30=$AU$1,IF(IFERROR(N111*1,"bad")="bad",0,1),IF(N$30=$AV$1,IF(IFERROR(IF(N111=TRUNC(N111),1,"bad"),"bad")="bad",0,1),IF(N$30=$AW$1,IF(AND(IF(IFERROR(N111*1,"bad")="bad",0,1)=1,N111&gt;=0),1,0),IF(N$30=$AX$1,IF(AND(IF(IFERROR(IF(N111=TRUNC(N111),1,"bad"),"bad")="bad",0,1)=1,N111&gt;=0),1,0),IF(N$30=$AY$1,IF(AND(IF(IFERROR(N111*1,"bad")="bad",0,1)=1,N111&gt;0),1,0),IF(N$30=$AZ$1,IF(AND(IF(IFERROR(IF(N111=TRUNC(N111),1,"bad"),"bad")="bad",0,1)=1,N111&gt;0),1,0),IF(N$30=$BA$1,1,IF(N$30=$BB$1,IF(IFERROR(HLOOKUP(N111,$AT$4:$BC$4,1,0),"bad")="bad",0,1),0))))))))))))</f>
        <v>0</v>
      </c>
      <c r="BA111" s="363">
        <f t="shared" ref="BA111:BA130" si="71">IF(O$30="",1,IF(O$4=99,1,IF(O111="",0,IF(O$30=$AT$1,IF(ISNA(MATCH(O111,$AQ$30:$AR$30,0)),0,1),IF(O$30=$AU$1,IF(IFERROR(O111*1,"bad")="bad",0,1),IF(O$30=$AV$1,IF(IFERROR(IF(O111=TRUNC(O111),1,"bad"),"bad")="bad",0,1),IF(O$30=$AW$1,IF(AND(IF(IFERROR(O111*1,"bad")="bad",0,1)=1,O111&gt;=0),1,0),IF(O$30=$AX$1,IF(AND(IF(IFERROR(IF(O111=TRUNC(O111),1,"bad"),"bad")="bad",0,1)=1,O111&gt;=0),1,0),IF(O$30=$AY$1,IF(AND(IF(IFERROR(O111*1,"bad")="bad",0,1)=1,O111&gt;0),1,0),IF(O$30=$AZ$1,IF(AND(IF(IFERROR(IF(O111=TRUNC(O111),1,"bad"),"bad")="bad",0,1)=1,O111&gt;0),1,0),IF(O$30=$BA$1,1,IF(O$30=$BB$1,IF(IFERROR(HLOOKUP(O111,$AT$4:$BC$4,1,0),"bad")="bad",0,1),0))))))))))))</f>
        <v>0</v>
      </c>
      <c r="BB111" s="363">
        <f t="shared" ref="BB111:BB130" si="72">IF(P$30="",1,IF(P$4=99,1,IF(P111="",0,IF(P$30=$AT$1,IF(ISNA(MATCH(P111,$AQ$30:$AR$30,0)),0,1),IF(P$30=$AU$1,IF(IFERROR(P111*1,"bad")="bad",0,1),IF(P$30=$AV$1,IF(IFERROR(IF(P111=TRUNC(P111),1,"bad"),"bad")="bad",0,1),IF(P$30=$AW$1,IF(AND(IF(IFERROR(P111*1,"bad")="bad",0,1)=1,P111&gt;=0),1,0),IF(P$30=$AX$1,IF(AND(IF(IFERROR(IF(P111=TRUNC(P111),1,"bad"),"bad")="bad",0,1)=1,P111&gt;=0),1,0),IF(P$30=$AY$1,IF(AND(IF(IFERROR(P111*1,"bad")="bad",0,1)=1,P111&gt;0),1,0),IF(P$30=$AZ$1,IF(AND(IF(IFERROR(IF(P111=TRUNC(P111),1,"bad"),"bad")="bad",0,1)=1,P111&gt;0),1,0),IF(P$30=$BA$1,1,IF(P$30=$BB$1,IF(IFERROR(HLOOKUP(P111,$AT$4:$BC$4,1,0),"bad")="bad",0,1),0))))))))))))</f>
        <v>0</v>
      </c>
      <c r="BC111" s="363">
        <f t="shared" ref="BC111:BC130" si="73">IF(Q$30="",1,IF(Q$4=99,1,IF(Q111="",0,IF(Q$30=$AT$1,IF(ISNA(MATCH(Q111,$AQ$30:$AR$30,0)),0,1),IF(Q$30=$AU$1,IF(IFERROR(Q111*1,"bad")="bad",0,1),IF(Q$30=$AV$1,IF(IFERROR(IF(Q111=TRUNC(Q111),1,"bad"),"bad")="bad",0,1),IF(Q$30=$AW$1,IF(AND(IF(IFERROR(Q111*1,"bad")="bad",0,1)=1,Q111&gt;=0),1,0),IF(Q$30=$AX$1,IF(AND(IF(IFERROR(IF(Q111=TRUNC(Q111),1,"bad"),"bad")="bad",0,1)=1,Q111&gt;=0),1,0),IF(Q$30=$AY$1,IF(AND(IF(IFERROR(Q111*1,"bad")="bad",0,1)=1,Q111&gt;0),1,0),IF(Q$30=$AZ$1,IF(AND(IF(IFERROR(IF(Q111=TRUNC(Q111),1,"bad"),"bad")="bad",0,1)=1,Q111&gt;0),1,0),IF(Q$30=$BA$1,1,IF(Q$30=$BB$1,IF(IFERROR(HLOOKUP(Q111,$AT$4:$BC$4,1,0),"bad")="bad",0,1),0))))))))))))</f>
        <v>0</v>
      </c>
      <c r="BD111" s="363">
        <f t="shared" ref="BD111:BD130" si="74">IF(R$30="",1,IF(R$4=99,1,IF(R111="",0,IF(R$30=$AT$1,IF(ISNA(MATCH(R111,$AQ$30:$AR$30,0)),0,1),IF(R$30=$AU$1,IF(IFERROR(R111*1,"bad")="bad",0,1),IF(R$30=$AV$1,IF(IFERROR(IF(R111=TRUNC(R111),1,"bad"),"bad")="bad",0,1),IF(R$30=$AW$1,IF(AND(IF(IFERROR(R111*1,"bad")="bad",0,1)=1,R111&gt;=0),1,0),IF(R$30=$AX$1,IF(AND(IF(IFERROR(IF(R111=TRUNC(R111),1,"bad"),"bad")="bad",0,1)=1,R111&gt;=0),1,0),IF(R$30=$AY$1,IF(AND(IF(IFERROR(R111*1,"bad")="bad",0,1)=1,R111&gt;0),1,0),IF(R$30=$AZ$1,IF(AND(IF(IFERROR(IF(R111=TRUNC(R111),1,"bad"),"bad")="bad",0,1)=1,R111&gt;0),1,0),IF(R$30=$BA$1,1,IF(R$30=$BB$1,IF(IFERROR(HLOOKUP(R111,$AT$4:$BC$4,1,0),"bad")="bad",0,1),0))))))))))))</f>
        <v>0</v>
      </c>
      <c r="BE111" s="363">
        <f t="shared" ref="BE111:BE130" si="75">IF(S$30="",1,IF(S$4=99,1,IF(S111="",0,IF(S$30=$AT$1,IF(ISNA(MATCH(S111,$AQ$30:$AR$30,0)),0,1),IF(S$30=$AU$1,IF(IFERROR(S111*1,"bad")="bad",0,1),IF(S$30=$AV$1,IF(IFERROR(IF(S111=TRUNC(S111),1,"bad"),"bad")="bad",0,1),IF(S$30=$AW$1,IF(AND(IF(IFERROR(S111*1,"bad")="bad",0,1)=1,S111&gt;=0),1,0),IF(S$30=$AX$1,IF(AND(IF(IFERROR(IF(S111=TRUNC(S111),1,"bad"),"bad")="bad",0,1)=1,S111&gt;=0),1,0),IF(S$30=$AY$1,IF(AND(IF(IFERROR(S111*1,"bad")="bad",0,1)=1,S111&gt;0),1,0),IF(S$30=$AZ$1,IF(AND(IF(IFERROR(IF(S111=TRUNC(S111),1,"bad"),"bad")="bad",0,1)=1,S111&gt;0),1,0),IF(S$30=$BA$1,1,IF(S$30=$BB$1,IF(IFERROR(HLOOKUP(S111,$AT$4:$BC$4,1,0),"bad")="bad",0,1),0))))))))))))</f>
        <v>0</v>
      </c>
      <c r="BF111" s="363">
        <f t="shared" ref="BF111:BF130" si="76">IF(T$30="",1,IF(T$4=99,1,IF(T111="",0,IF(T$30=$AT$1,IF(ISNA(MATCH(T111,$AQ$30:$AR$30,0)),0,1),IF(T$30=$AU$1,IF(IFERROR(T111*1,"bad")="bad",0,1),IF(T$30=$AV$1,IF(IFERROR(IF(T111=TRUNC(T111),1,"bad"),"bad")="bad",0,1),IF(T$30=$AW$1,IF(AND(IF(IFERROR(T111*1,"bad")="bad",0,1)=1,T111&gt;=0),1,0),IF(T$30=$AX$1,IF(AND(IF(IFERROR(IF(T111=TRUNC(T111),1,"bad"),"bad")="bad",0,1)=1,T111&gt;=0),1,0),IF(T$30=$AY$1,IF(AND(IF(IFERROR(T111*1,"bad")="bad",0,1)=1,T111&gt;0),1,0),IF(T$30=$AZ$1,IF(AND(IF(IFERROR(IF(T111=TRUNC(T111),1,"bad"),"bad")="bad",0,1)=1,T111&gt;0),1,0),IF(T$30=$BA$1,1,IF(T$30=$BB$1,IF(IFERROR(HLOOKUP(T111,$AT$4:$BC$4,1,0),"bad")="bad",0,1),0))))))))))))</f>
        <v>0</v>
      </c>
      <c r="BG111" s="363">
        <f t="shared" ref="BG111:BG130" si="77">IF(U$30="",1,IF(U$4=99,1,IF(U111="",0,IF(U$30=$AT$1,IF(ISNA(MATCH(U111,$AQ$30:$AR$30,0)),0,1),IF(U$30=$AU$1,IF(IFERROR(U111*1,"bad")="bad",0,1),IF(U$30=$AV$1,IF(IFERROR(IF(U111=TRUNC(U111),1,"bad"),"bad")="bad",0,1),IF(U$30=$AW$1,IF(AND(IF(IFERROR(U111*1,"bad")="bad",0,1)=1,U111&gt;=0),1,0),IF(U$30=$AX$1,IF(AND(IF(IFERROR(IF(U111=TRUNC(U111),1,"bad"),"bad")="bad",0,1)=1,U111&gt;=0),1,0),IF(U$30=$AY$1,IF(AND(IF(IFERROR(U111*1,"bad")="bad",0,1)=1,U111&gt;0),1,0),IF(U$30=$AZ$1,IF(AND(IF(IFERROR(IF(U111=TRUNC(U111),1,"bad"),"bad")="bad",0,1)=1,U111&gt;0),1,0),IF(U$30=$BA$1,1,IF(U$30=$BB$1,IF(IFERROR(HLOOKUP(U111,$AT$4:$BC$4,1,0),"bad")="bad",0,1),0))))))))))))</f>
        <v>0</v>
      </c>
      <c r="BH111" s="363">
        <f t="shared" ref="BH111:BH130" si="78">IF(V$30="",1,IF(V$4=99,1,IF(V111="",0,IF(V$30=$AT$1,IF(ISNA(MATCH(V111,$AQ$30:$AR$30,0)),0,1),IF(V$30=$AU$1,IF(IFERROR(V111*1,"bad")="bad",0,1),IF(V$30=$AV$1,IF(IFERROR(IF(V111=TRUNC(V111),1,"bad"),"bad")="bad",0,1),IF(V$30=$AW$1,IF(AND(IF(IFERROR(V111*1,"bad")="bad",0,1)=1,V111&gt;=0),1,0),IF(V$30=$AX$1,IF(AND(IF(IFERROR(IF(V111=TRUNC(V111),1,"bad"),"bad")="bad",0,1)=1,V111&gt;=0),1,0),IF(V$30=$AY$1,IF(AND(IF(IFERROR(V111*1,"bad")="bad",0,1)=1,V111&gt;0),1,0),IF(V$30=$AZ$1,IF(AND(IF(IFERROR(IF(V111=TRUNC(V111),1,"bad"),"bad")="bad",0,1)=1,V111&gt;0),1,0),IF(V$30=$BA$1,1,IF(V$30=$BB$1,IF(IFERROR(HLOOKUP(V111,$AT$4:$BC$4,1,0),"bad")="bad",0,1),0))))))))))))</f>
        <v>0</v>
      </c>
      <c r="BI111" s="363">
        <f t="shared" ref="BI111:BI130" si="79">IF(W$30="",1,IF(W$4=99,1,IF(W111="",0,IF(W$30=$AT$1,IF(ISNA(MATCH(W111,$AQ$30:$AR$30,0)),0,1),IF(W$30=$AU$1,IF(IFERROR(W111*1,"bad")="bad",0,1),IF(W$30=$AV$1,IF(IFERROR(IF(W111=TRUNC(W111),1,"bad"),"bad")="bad",0,1),IF(W$30=$AW$1,IF(AND(IF(IFERROR(W111*1,"bad")="bad",0,1)=1,W111&gt;=0),1,0),IF(W$30=$AX$1,IF(AND(IF(IFERROR(IF(W111=TRUNC(W111),1,"bad"),"bad")="bad",0,1)=1,W111&gt;=0),1,0),IF(W$30=$AY$1,IF(AND(IF(IFERROR(W111*1,"bad")="bad",0,1)=1,W111&gt;0),1,0),IF(W$30=$AZ$1,IF(AND(IF(IFERROR(IF(W111=TRUNC(W111),1,"bad"),"bad")="bad",0,1)=1,W111&gt;0),1,0),IF(W$30=$BA$1,1,IF(W$30=$BB$1,IF(IFERROR(HLOOKUP(W111,$AT$4:$BC$4,1,0),"bad")="bad",0,1),0))))))))))))</f>
        <v>0</v>
      </c>
      <c r="BJ111" s="363"/>
      <c r="BK111" s="363"/>
      <c r="BL111" s="363"/>
      <c r="BM111" s="363"/>
      <c r="BN111" s="363"/>
      <c r="BO111" s="363"/>
      <c r="BP111" s="363"/>
      <c r="BQ111" s="363"/>
      <c r="BR111" s="363"/>
      <c r="BS111" s="363"/>
      <c r="BT111" s="363">
        <f t="shared" ref="BT111:BT130" si="80">IF(AI$30="",1,IF(AI$4=99,1,IF(AI111="",0,IF(AI$30=$AT$1,IF(ISNA(MATCH(AI111,$AQ$30:$AR$30,0)),0,1),IF(AI$30=$AU$1,IF(IFERROR(AI111*1,"bad")="bad",0,1),IF(AI$30=$AV$1,IF(IFERROR(IF(AI111=TRUNC(AI111),1,"bad"),"bad")="bad",0,1),IF(AI$30=$AW$1,IF(AND(IF(IFERROR(AI111*1,"bad")="bad",0,1)=1,AI111&gt;=0),1,0),IF(AI$30=$AX$1,IF(AND(IF(IFERROR(IF(AI111=TRUNC(AI111),1,"bad"),"bad")="bad",0,1)=1,AI111&gt;=0),1,0),IF(AI$30=$AY$1,IF(AND(IF(IFERROR(AI111*1,"bad")="bad",0,1)=1,AI111&gt;0),1,0),IF(AI$30=$AZ$1,IF(AND(IF(IFERROR(IF(AI111=TRUNC(AI111),1,"bad"),"bad")="bad",0,1)=1,AI111&gt;0),1,0),IF(AI$30=$BA$1,1,IF(AI$30=$BB$1,IF(IFERROR(HLOOKUP(AI111,$AT$4:$BC$4,1,0),"bad")="bad",0,1),0))))))))))))</f>
        <v>0</v>
      </c>
      <c r="BU111" s="363">
        <f t="shared" si="62"/>
        <v>1</v>
      </c>
      <c r="BY111" s="1">
        <f t="shared" si="63"/>
        <v>1</v>
      </c>
      <c r="CD111" s="1" t="str">
        <f t="shared" si="56"/>
        <v/>
      </c>
      <c r="CE111" s="1" t="str">
        <f t="shared" si="55"/>
        <v/>
      </c>
      <c r="CF111" s="1" t="str">
        <f t="shared" si="55"/>
        <v/>
      </c>
      <c r="CG111" s="1" t="str">
        <f t="shared" si="55"/>
        <v/>
      </c>
      <c r="CH111" s="1" t="str">
        <f t="shared" si="55"/>
        <v/>
      </c>
      <c r="CI111" s="1" t="str">
        <f t="shared" si="55"/>
        <v/>
      </c>
      <c r="CJ111" s="1" t="str">
        <f t="shared" si="55"/>
        <v/>
      </c>
      <c r="CK111" s="1" t="str">
        <f t="shared" si="55"/>
        <v/>
      </c>
      <c r="CL111" s="1" t="str">
        <f t="shared" si="55"/>
        <v/>
      </c>
      <c r="CM111" s="1" t="str">
        <f t="shared" si="55"/>
        <v/>
      </c>
    </row>
    <row r="112" spans="2:91" ht="15.75" hidden="1" x14ac:dyDescent="0.2">
      <c r="B112" s="44" t="str">
        <f t="shared" si="58"/>
        <v/>
      </c>
      <c r="C112" s="50"/>
      <c r="D112" s="50"/>
      <c r="E112" s="50"/>
      <c r="F112" s="53"/>
      <c r="G112" s="274"/>
      <c r="H112" s="274"/>
      <c r="I112" s="274"/>
      <c r="J112" s="274"/>
      <c r="K112" s="274"/>
      <c r="L112" s="274"/>
      <c r="M112" s="274"/>
      <c r="N112" s="274"/>
      <c r="O112" s="274"/>
      <c r="P112" s="274"/>
      <c r="Q112" s="274"/>
      <c r="R112" s="274"/>
      <c r="S112" s="274"/>
      <c r="T112" s="274"/>
      <c r="U112" s="274"/>
      <c r="V112" s="274"/>
      <c r="W112" s="274"/>
      <c r="X112" s="44"/>
      <c r="Y112" s="340"/>
      <c r="Z112" s="44"/>
      <c r="AA112" s="44"/>
      <c r="AB112" s="340"/>
      <c r="AC112" s="44"/>
      <c r="AD112" s="44"/>
      <c r="AE112" s="44"/>
      <c r="AF112" s="44"/>
      <c r="AG112" s="44"/>
      <c r="AH112" s="44"/>
      <c r="AI112" s="274"/>
      <c r="AJ112" s="44"/>
      <c r="AK112" s="50"/>
      <c r="AL112" s="50"/>
      <c r="AM112" s="50"/>
      <c r="AN112" s="344" t="str">
        <f t="shared" si="59"/>
        <v/>
      </c>
      <c r="AO112" s="48"/>
      <c r="AP112" s="1">
        <f t="shared" si="60"/>
        <v>0</v>
      </c>
      <c r="AQ112" s="55" t="str">
        <f t="shared" si="57"/>
        <v/>
      </c>
      <c r="AR112" s="55" t="str">
        <f t="shared" si="57"/>
        <v/>
      </c>
      <c r="AS112" s="363">
        <f t="shared" si="61"/>
        <v>0</v>
      </c>
      <c r="AT112" s="363">
        <f t="shared" si="64"/>
        <v>0</v>
      </c>
      <c r="AU112" s="363">
        <f t="shared" si="65"/>
        <v>0</v>
      </c>
      <c r="AV112" s="363">
        <f t="shared" si="66"/>
        <v>0</v>
      </c>
      <c r="AW112" s="363">
        <f t="shared" si="67"/>
        <v>0</v>
      </c>
      <c r="AX112" s="363">
        <f t="shared" si="68"/>
        <v>0</v>
      </c>
      <c r="AY112" s="363">
        <f t="shared" si="69"/>
        <v>0</v>
      </c>
      <c r="AZ112" s="363">
        <f t="shared" si="70"/>
        <v>0</v>
      </c>
      <c r="BA112" s="363">
        <f t="shared" si="71"/>
        <v>0</v>
      </c>
      <c r="BB112" s="363">
        <f t="shared" si="72"/>
        <v>0</v>
      </c>
      <c r="BC112" s="363">
        <f t="shared" si="73"/>
        <v>0</v>
      </c>
      <c r="BD112" s="363">
        <f t="shared" si="74"/>
        <v>0</v>
      </c>
      <c r="BE112" s="363">
        <f t="shared" si="75"/>
        <v>0</v>
      </c>
      <c r="BF112" s="363">
        <f t="shared" si="76"/>
        <v>0</v>
      </c>
      <c r="BG112" s="363">
        <f t="shared" si="77"/>
        <v>0</v>
      </c>
      <c r="BH112" s="363">
        <f t="shared" si="78"/>
        <v>0</v>
      </c>
      <c r="BI112" s="363">
        <f t="shared" si="79"/>
        <v>0</v>
      </c>
      <c r="BJ112" s="363"/>
      <c r="BK112" s="363"/>
      <c r="BL112" s="363"/>
      <c r="BM112" s="363"/>
      <c r="BN112" s="363"/>
      <c r="BO112" s="363"/>
      <c r="BP112" s="363"/>
      <c r="BQ112" s="363"/>
      <c r="BR112" s="363"/>
      <c r="BS112" s="363"/>
      <c r="BT112" s="363">
        <f t="shared" si="80"/>
        <v>0</v>
      </c>
      <c r="BU112" s="363">
        <f t="shared" si="62"/>
        <v>1</v>
      </c>
      <c r="BY112" s="1">
        <f t="shared" si="63"/>
        <v>1</v>
      </c>
      <c r="CD112" s="1" t="str">
        <f t="shared" si="56"/>
        <v/>
      </c>
      <c r="CE112" s="1" t="str">
        <f t="shared" si="55"/>
        <v/>
      </c>
      <c r="CF112" s="1" t="str">
        <f t="shared" si="55"/>
        <v/>
      </c>
      <c r="CG112" s="1" t="str">
        <f t="shared" si="55"/>
        <v/>
      </c>
      <c r="CH112" s="1" t="str">
        <f t="shared" si="55"/>
        <v/>
      </c>
      <c r="CI112" s="1" t="str">
        <f t="shared" si="55"/>
        <v/>
      </c>
      <c r="CJ112" s="1" t="str">
        <f t="shared" si="55"/>
        <v/>
      </c>
      <c r="CK112" s="1" t="str">
        <f t="shared" si="55"/>
        <v/>
      </c>
      <c r="CL112" s="1" t="str">
        <f t="shared" si="55"/>
        <v/>
      </c>
      <c r="CM112" s="1" t="str">
        <f t="shared" si="55"/>
        <v/>
      </c>
    </row>
    <row r="113" spans="2:91" ht="15.75" hidden="1" x14ac:dyDescent="0.2">
      <c r="B113" s="44" t="str">
        <f t="shared" si="58"/>
        <v/>
      </c>
      <c r="C113" s="50"/>
      <c r="D113" s="50"/>
      <c r="E113" s="50"/>
      <c r="F113" s="53"/>
      <c r="G113" s="274"/>
      <c r="H113" s="274"/>
      <c r="I113" s="274"/>
      <c r="J113" s="274"/>
      <c r="K113" s="274"/>
      <c r="L113" s="274"/>
      <c r="M113" s="274"/>
      <c r="N113" s="274"/>
      <c r="O113" s="274"/>
      <c r="P113" s="274"/>
      <c r="Q113" s="274"/>
      <c r="R113" s="274"/>
      <c r="S113" s="274"/>
      <c r="T113" s="274"/>
      <c r="U113" s="274"/>
      <c r="V113" s="274"/>
      <c r="W113" s="274"/>
      <c r="X113" s="44"/>
      <c r="Y113" s="340"/>
      <c r="Z113" s="44"/>
      <c r="AA113" s="44"/>
      <c r="AB113" s="340"/>
      <c r="AC113" s="44"/>
      <c r="AD113" s="44"/>
      <c r="AE113" s="44"/>
      <c r="AF113" s="44"/>
      <c r="AG113" s="44"/>
      <c r="AH113" s="44"/>
      <c r="AI113" s="274"/>
      <c r="AJ113" s="44"/>
      <c r="AK113" s="50"/>
      <c r="AL113" s="50"/>
      <c r="AM113" s="50"/>
      <c r="AN113" s="344" t="str">
        <f t="shared" si="59"/>
        <v/>
      </c>
      <c r="AO113" s="48"/>
      <c r="AP113" s="1">
        <f t="shared" si="60"/>
        <v>0</v>
      </c>
      <c r="AQ113" s="55" t="str">
        <f t="shared" si="57"/>
        <v/>
      </c>
      <c r="AR113" s="55" t="str">
        <f t="shared" si="57"/>
        <v/>
      </c>
      <c r="AS113" s="363">
        <f t="shared" si="61"/>
        <v>0</v>
      </c>
      <c r="AT113" s="363">
        <f t="shared" si="64"/>
        <v>0</v>
      </c>
      <c r="AU113" s="363">
        <f t="shared" si="65"/>
        <v>0</v>
      </c>
      <c r="AV113" s="363">
        <f t="shared" si="66"/>
        <v>0</v>
      </c>
      <c r="AW113" s="363">
        <f t="shared" si="67"/>
        <v>0</v>
      </c>
      <c r="AX113" s="363">
        <f t="shared" si="68"/>
        <v>0</v>
      </c>
      <c r="AY113" s="363">
        <f t="shared" si="69"/>
        <v>0</v>
      </c>
      <c r="AZ113" s="363">
        <f t="shared" si="70"/>
        <v>0</v>
      </c>
      <c r="BA113" s="363">
        <f t="shared" si="71"/>
        <v>0</v>
      </c>
      <c r="BB113" s="363">
        <f t="shared" si="72"/>
        <v>0</v>
      </c>
      <c r="BC113" s="363">
        <f t="shared" si="73"/>
        <v>0</v>
      </c>
      <c r="BD113" s="363">
        <f t="shared" si="74"/>
        <v>0</v>
      </c>
      <c r="BE113" s="363">
        <f t="shared" si="75"/>
        <v>0</v>
      </c>
      <c r="BF113" s="363">
        <f t="shared" si="76"/>
        <v>0</v>
      </c>
      <c r="BG113" s="363">
        <f t="shared" si="77"/>
        <v>0</v>
      </c>
      <c r="BH113" s="363">
        <f t="shared" si="78"/>
        <v>0</v>
      </c>
      <c r="BI113" s="363">
        <f t="shared" si="79"/>
        <v>0</v>
      </c>
      <c r="BJ113" s="363"/>
      <c r="BK113" s="363"/>
      <c r="BL113" s="363"/>
      <c r="BM113" s="363"/>
      <c r="BN113" s="363"/>
      <c r="BO113" s="363"/>
      <c r="BP113" s="363"/>
      <c r="BQ113" s="363"/>
      <c r="BR113" s="363"/>
      <c r="BS113" s="363"/>
      <c r="BT113" s="363">
        <f t="shared" si="80"/>
        <v>0</v>
      </c>
      <c r="BU113" s="363">
        <f t="shared" si="62"/>
        <v>1</v>
      </c>
      <c r="BY113" s="1">
        <f t="shared" si="63"/>
        <v>1</v>
      </c>
      <c r="CD113" s="1" t="str">
        <f t="shared" si="56"/>
        <v/>
      </c>
      <c r="CE113" s="1" t="str">
        <f t="shared" si="55"/>
        <v/>
      </c>
      <c r="CF113" s="1" t="str">
        <f t="shared" si="55"/>
        <v/>
      </c>
      <c r="CG113" s="1" t="str">
        <f t="shared" si="55"/>
        <v/>
      </c>
      <c r="CH113" s="1" t="str">
        <f t="shared" si="55"/>
        <v/>
      </c>
      <c r="CI113" s="1" t="str">
        <f t="shared" si="55"/>
        <v/>
      </c>
      <c r="CJ113" s="1" t="str">
        <f t="shared" si="55"/>
        <v/>
      </c>
      <c r="CK113" s="1" t="str">
        <f t="shared" si="55"/>
        <v/>
      </c>
      <c r="CL113" s="1" t="str">
        <f t="shared" si="55"/>
        <v/>
      </c>
      <c r="CM113" s="1" t="str">
        <f t="shared" si="55"/>
        <v/>
      </c>
    </row>
    <row r="114" spans="2:91" ht="15.75" hidden="1" x14ac:dyDescent="0.2">
      <c r="B114" s="44" t="str">
        <f t="shared" si="58"/>
        <v/>
      </c>
      <c r="C114" s="50"/>
      <c r="D114" s="50"/>
      <c r="E114" s="50"/>
      <c r="F114" s="53"/>
      <c r="G114" s="274"/>
      <c r="H114" s="274"/>
      <c r="I114" s="274"/>
      <c r="J114" s="274"/>
      <c r="K114" s="274"/>
      <c r="L114" s="274"/>
      <c r="M114" s="274"/>
      <c r="N114" s="274"/>
      <c r="O114" s="274"/>
      <c r="P114" s="274"/>
      <c r="Q114" s="274"/>
      <c r="R114" s="274"/>
      <c r="S114" s="274"/>
      <c r="T114" s="274"/>
      <c r="U114" s="274"/>
      <c r="V114" s="274"/>
      <c r="W114" s="274"/>
      <c r="X114" s="44"/>
      <c r="Y114" s="340"/>
      <c r="Z114" s="44"/>
      <c r="AA114" s="44"/>
      <c r="AB114" s="340"/>
      <c r="AC114" s="44"/>
      <c r="AD114" s="44"/>
      <c r="AE114" s="44"/>
      <c r="AF114" s="44"/>
      <c r="AG114" s="44"/>
      <c r="AH114" s="44"/>
      <c r="AI114" s="274"/>
      <c r="AJ114" s="44"/>
      <c r="AK114" s="50"/>
      <c r="AL114" s="50"/>
      <c r="AM114" s="50"/>
      <c r="AN114" s="344" t="str">
        <f t="shared" si="59"/>
        <v/>
      </c>
      <c r="AO114" s="48"/>
      <c r="AP114" s="1">
        <f t="shared" si="60"/>
        <v>0</v>
      </c>
      <c r="AQ114" s="55" t="str">
        <f t="shared" si="57"/>
        <v/>
      </c>
      <c r="AR114" s="55" t="str">
        <f t="shared" si="57"/>
        <v/>
      </c>
      <c r="AS114" s="363">
        <f t="shared" si="61"/>
        <v>0</v>
      </c>
      <c r="AT114" s="363">
        <f t="shared" si="64"/>
        <v>0</v>
      </c>
      <c r="AU114" s="363">
        <f t="shared" si="65"/>
        <v>0</v>
      </c>
      <c r="AV114" s="363">
        <f t="shared" si="66"/>
        <v>0</v>
      </c>
      <c r="AW114" s="363">
        <f t="shared" si="67"/>
        <v>0</v>
      </c>
      <c r="AX114" s="363">
        <f t="shared" si="68"/>
        <v>0</v>
      </c>
      <c r="AY114" s="363">
        <f t="shared" si="69"/>
        <v>0</v>
      </c>
      <c r="AZ114" s="363">
        <f t="shared" si="70"/>
        <v>0</v>
      </c>
      <c r="BA114" s="363">
        <f t="shared" si="71"/>
        <v>0</v>
      </c>
      <c r="BB114" s="363">
        <f t="shared" si="72"/>
        <v>0</v>
      </c>
      <c r="BC114" s="363">
        <f t="shared" si="73"/>
        <v>0</v>
      </c>
      <c r="BD114" s="363">
        <f t="shared" si="74"/>
        <v>0</v>
      </c>
      <c r="BE114" s="363">
        <f t="shared" si="75"/>
        <v>0</v>
      </c>
      <c r="BF114" s="363">
        <f t="shared" si="76"/>
        <v>0</v>
      </c>
      <c r="BG114" s="363">
        <f t="shared" si="77"/>
        <v>0</v>
      </c>
      <c r="BH114" s="363">
        <f t="shared" si="78"/>
        <v>0</v>
      </c>
      <c r="BI114" s="363">
        <f t="shared" si="79"/>
        <v>0</v>
      </c>
      <c r="BJ114" s="363"/>
      <c r="BK114" s="363"/>
      <c r="BL114" s="363"/>
      <c r="BM114" s="363"/>
      <c r="BN114" s="363"/>
      <c r="BO114" s="363"/>
      <c r="BP114" s="363"/>
      <c r="BQ114" s="363"/>
      <c r="BR114" s="363"/>
      <c r="BS114" s="363"/>
      <c r="BT114" s="363">
        <f t="shared" si="80"/>
        <v>0</v>
      </c>
      <c r="BU114" s="363">
        <f t="shared" si="62"/>
        <v>1</v>
      </c>
      <c r="BY114" s="1">
        <f t="shared" si="63"/>
        <v>1</v>
      </c>
      <c r="CD114" s="1" t="str">
        <f t="shared" si="56"/>
        <v/>
      </c>
      <c r="CE114" s="1" t="str">
        <f t="shared" si="55"/>
        <v/>
      </c>
      <c r="CF114" s="1" t="str">
        <f t="shared" si="55"/>
        <v/>
      </c>
      <c r="CG114" s="1" t="str">
        <f t="shared" si="55"/>
        <v/>
      </c>
      <c r="CH114" s="1" t="str">
        <f t="shared" si="55"/>
        <v/>
      </c>
      <c r="CI114" s="1" t="str">
        <f t="shared" si="55"/>
        <v/>
      </c>
      <c r="CJ114" s="1" t="str">
        <f t="shared" si="55"/>
        <v/>
      </c>
      <c r="CK114" s="1" t="str">
        <f t="shared" si="55"/>
        <v/>
      </c>
      <c r="CL114" s="1" t="str">
        <f t="shared" si="55"/>
        <v/>
      </c>
      <c r="CM114" s="1" t="str">
        <f t="shared" si="55"/>
        <v/>
      </c>
    </row>
    <row r="115" spans="2:91" ht="15.75" hidden="1" x14ac:dyDescent="0.2">
      <c r="B115" s="44" t="str">
        <f t="shared" si="58"/>
        <v/>
      </c>
      <c r="C115" s="50"/>
      <c r="D115" s="50"/>
      <c r="E115" s="50"/>
      <c r="F115" s="53"/>
      <c r="G115" s="274"/>
      <c r="H115" s="274"/>
      <c r="I115" s="274"/>
      <c r="J115" s="274"/>
      <c r="K115" s="274"/>
      <c r="L115" s="274"/>
      <c r="M115" s="274"/>
      <c r="N115" s="274"/>
      <c r="O115" s="274"/>
      <c r="P115" s="274"/>
      <c r="Q115" s="274"/>
      <c r="R115" s="274"/>
      <c r="S115" s="274"/>
      <c r="T115" s="274"/>
      <c r="U115" s="274"/>
      <c r="V115" s="274"/>
      <c r="W115" s="274"/>
      <c r="X115" s="44"/>
      <c r="Y115" s="340"/>
      <c r="Z115" s="44"/>
      <c r="AA115" s="44"/>
      <c r="AB115" s="340"/>
      <c r="AC115" s="44"/>
      <c r="AD115" s="44"/>
      <c r="AE115" s="44"/>
      <c r="AF115" s="44"/>
      <c r="AG115" s="44"/>
      <c r="AH115" s="44"/>
      <c r="AI115" s="274"/>
      <c r="AJ115" s="44"/>
      <c r="AK115" s="50"/>
      <c r="AL115" s="50"/>
      <c r="AM115" s="50"/>
      <c r="AN115" s="344" t="str">
        <f t="shared" si="59"/>
        <v/>
      </c>
      <c r="AO115" s="48"/>
      <c r="AP115" s="1">
        <f t="shared" si="60"/>
        <v>0</v>
      </c>
      <c r="AQ115" s="55" t="str">
        <f t="shared" si="57"/>
        <v/>
      </c>
      <c r="AR115" s="55" t="str">
        <f t="shared" si="57"/>
        <v/>
      </c>
      <c r="AS115" s="363">
        <f t="shared" si="61"/>
        <v>0</v>
      </c>
      <c r="AT115" s="363">
        <f t="shared" si="64"/>
        <v>0</v>
      </c>
      <c r="AU115" s="363">
        <f t="shared" si="65"/>
        <v>0</v>
      </c>
      <c r="AV115" s="363">
        <f t="shared" si="66"/>
        <v>0</v>
      </c>
      <c r="AW115" s="363">
        <f t="shared" si="67"/>
        <v>0</v>
      </c>
      <c r="AX115" s="363">
        <f t="shared" si="68"/>
        <v>0</v>
      </c>
      <c r="AY115" s="363">
        <f t="shared" si="69"/>
        <v>0</v>
      </c>
      <c r="AZ115" s="363">
        <f t="shared" si="70"/>
        <v>0</v>
      </c>
      <c r="BA115" s="363">
        <f t="shared" si="71"/>
        <v>0</v>
      </c>
      <c r="BB115" s="363">
        <f t="shared" si="72"/>
        <v>0</v>
      </c>
      <c r="BC115" s="363">
        <f t="shared" si="73"/>
        <v>0</v>
      </c>
      <c r="BD115" s="363">
        <f t="shared" si="74"/>
        <v>0</v>
      </c>
      <c r="BE115" s="363">
        <f t="shared" si="75"/>
        <v>0</v>
      </c>
      <c r="BF115" s="363">
        <f t="shared" si="76"/>
        <v>0</v>
      </c>
      <c r="BG115" s="363">
        <f t="shared" si="77"/>
        <v>0</v>
      </c>
      <c r="BH115" s="363">
        <f t="shared" si="78"/>
        <v>0</v>
      </c>
      <c r="BI115" s="363">
        <f t="shared" si="79"/>
        <v>0</v>
      </c>
      <c r="BJ115" s="363"/>
      <c r="BK115" s="363"/>
      <c r="BL115" s="363"/>
      <c r="BM115" s="363"/>
      <c r="BN115" s="363"/>
      <c r="BO115" s="363"/>
      <c r="BP115" s="363"/>
      <c r="BQ115" s="363"/>
      <c r="BR115" s="363"/>
      <c r="BS115" s="363"/>
      <c r="BT115" s="363">
        <f t="shared" si="80"/>
        <v>0</v>
      </c>
      <c r="BU115" s="363">
        <f t="shared" si="62"/>
        <v>1</v>
      </c>
      <c r="BY115" s="1">
        <f t="shared" si="63"/>
        <v>1</v>
      </c>
      <c r="CD115" s="1" t="str">
        <f t="shared" si="56"/>
        <v/>
      </c>
      <c r="CE115" s="1" t="str">
        <f t="shared" si="55"/>
        <v/>
      </c>
      <c r="CF115" s="1" t="str">
        <f t="shared" si="55"/>
        <v/>
      </c>
      <c r="CG115" s="1" t="str">
        <f t="shared" si="55"/>
        <v/>
      </c>
      <c r="CH115" s="1" t="str">
        <f t="shared" si="55"/>
        <v/>
      </c>
      <c r="CI115" s="1" t="str">
        <f t="shared" si="55"/>
        <v/>
      </c>
      <c r="CJ115" s="1" t="str">
        <f t="shared" si="55"/>
        <v/>
      </c>
      <c r="CK115" s="1" t="str">
        <f t="shared" si="55"/>
        <v/>
      </c>
      <c r="CL115" s="1" t="str">
        <f t="shared" si="55"/>
        <v/>
      </c>
      <c r="CM115" s="1" t="str">
        <f t="shared" si="55"/>
        <v/>
      </c>
    </row>
    <row r="116" spans="2:91" ht="15.75" hidden="1" x14ac:dyDescent="0.2">
      <c r="B116" s="44" t="str">
        <f t="shared" si="58"/>
        <v/>
      </c>
      <c r="C116" s="50"/>
      <c r="D116" s="50"/>
      <c r="E116" s="50"/>
      <c r="F116" s="53"/>
      <c r="G116" s="274"/>
      <c r="H116" s="274"/>
      <c r="I116" s="274"/>
      <c r="J116" s="274"/>
      <c r="K116" s="274"/>
      <c r="L116" s="274"/>
      <c r="M116" s="274"/>
      <c r="N116" s="274"/>
      <c r="O116" s="274"/>
      <c r="P116" s="274"/>
      <c r="Q116" s="274"/>
      <c r="R116" s="274"/>
      <c r="S116" s="274"/>
      <c r="T116" s="274"/>
      <c r="U116" s="274"/>
      <c r="V116" s="274"/>
      <c r="W116" s="274"/>
      <c r="X116" s="44"/>
      <c r="Y116" s="340"/>
      <c r="Z116" s="44"/>
      <c r="AA116" s="44"/>
      <c r="AB116" s="340"/>
      <c r="AC116" s="44"/>
      <c r="AD116" s="44"/>
      <c r="AE116" s="44"/>
      <c r="AF116" s="44"/>
      <c r="AG116" s="44"/>
      <c r="AH116" s="44"/>
      <c r="AI116" s="274"/>
      <c r="AJ116" s="44"/>
      <c r="AK116" s="50"/>
      <c r="AL116" s="50"/>
      <c r="AM116" s="50"/>
      <c r="AN116" s="344" t="str">
        <f t="shared" si="59"/>
        <v/>
      </c>
      <c r="AO116" s="48"/>
      <c r="AP116" s="1">
        <f t="shared" si="60"/>
        <v>0</v>
      </c>
      <c r="AQ116" s="55" t="str">
        <f t="shared" si="57"/>
        <v/>
      </c>
      <c r="AR116" s="55" t="str">
        <f t="shared" si="57"/>
        <v/>
      </c>
      <c r="AS116" s="363">
        <f t="shared" si="61"/>
        <v>0</v>
      </c>
      <c r="AT116" s="363">
        <f t="shared" si="64"/>
        <v>0</v>
      </c>
      <c r="AU116" s="363">
        <f t="shared" si="65"/>
        <v>0</v>
      </c>
      <c r="AV116" s="363">
        <f t="shared" si="66"/>
        <v>0</v>
      </c>
      <c r="AW116" s="363">
        <f t="shared" si="67"/>
        <v>0</v>
      </c>
      <c r="AX116" s="363">
        <f t="shared" si="68"/>
        <v>0</v>
      </c>
      <c r="AY116" s="363">
        <f t="shared" si="69"/>
        <v>0</v>
      </c>
      <c r="AZ116" s="363">
        <f t="shared" si="70"/>
        <v>0</v>
      </c>
      <c r="BA116" s="363">
        <f t="shared" si="71"/>
        <v>0</v>
      </c>
      <c r="BB116" s="363">
        <f t="shared" si="72"/>
        <v>0</v>
      </c>
      <c r="BC116" s="363">
        <f t="shared" si="73"/>
        <v>0</v>
      </c>
      <c r="BD116" s="363">
        <f t="shared" si="74"/>
        <v>0</v>
      </c>
      <c r="BE116" s="363">
        <f t="shared" si="75"/>
        <v>0</v>
      </c>
      <c r="BF116" s="363">
        <f t="shared" si="76"/>
        <v>0</v>
      </c>
      <c r="BG116" s="363">
        <f t="shared" si="77"/>
        <v>0</v>
      </c>
      <c r="BH116" s="363">
        <f t="shared" si="78"/>
        <v>0</v>
      </c>
      <c r="BI116" s="363">
        <f t="shared" si="79"/>
        <v>0</v>
      </c>
      <c r="BJ116" s="363"/>
      <c r="BK116" s="363"/>
      <c r="BL116" s="363"/>
      <c r="BM116" s="363"/>
      <c r="BN116" s="363"/>
      <c r="BO116" s="363"/>
      <c r="BP116" s="363"/>
      <c r="BQ116" s="363"/>
      <c r="BR116" s="363"/>
      <c r="BS116" s="363"/>
      <c r="BT116" s="363">
        <f t="shared" si="80"/>
        <v>0</v>
      </c>
      <c r="BU116" s="363">
        <f t="shared" si="62"/>
        <v>1</v>
      </c>
      <c r="BY116" s="1">
        <f t="shared" si="63"/>
        <v>1</v>
      </c>
      <c r="CD116" s="1" t="str">
        <f t="shared" si="56"/>
        <v/>
      </c>
      <c r="CE116" s="1" t="str">
        <f t="shared" si="55"/>
        <v/>
      </c>
      <c r="CF116" s="1" t="str">
        <f t="shared" si="55"/>
        <v/>
      </c>
      <c r="CG116" s="1" t="str">
        <f t="shared" si="55"/>
        <v/>
      </c>
      <c r="CH116" s="1" t="str">
        <f t="shared" si="55"/>
        <v/>
      </c>
      <c r="CI116" s="1" t="str">
        <f t="shared" si="55"/>
        <v/>
      </c>
      <c r="CJ116" s="1" t="str">
        <f t="shared" si="55"/>
        <v/>
      </c>
      <c r="CK116" s="1" t="str">
        <f t="shared" si="55"/>
        <v/>
      </c>
      <c r="CL116" s="1" t="str">
        <f t="shared" si="55"/>
        <v/>
      </c>
      <c r="CM116" s="1" t="str">
        <f t="shared" si="55"/>
        <v/>
      </c>
    </row>
    <row r="117" spans="2:91" ht="15.75" hidden="1" x14ac:dyDescent="0.2">
      <c r="B117" s="44" t="str">
        <f t="shared" si="58"/>
        <v/>
      </c>
      <c r="C117" s="50"/>
      <c r="D117" s="50"/>
      <c r="E117" s="50"/>
      <c r="F117" s="53"/>
      <c r="G117" s="274"/>
      <c r="H117" s="274"/>
      <c r="I117" s="274"/>
      <c r="J117" s="274"/>
      <c r="K117" s="274"/>
      <c r="L117" s="274"/>
      <c r="M117" s="274"/>
      <c r="N117" s="274"/>
      <c r="O117" s="274"/>
      <c r="P117" s="274"/>
      <c r="Q117" s="274"/>
      <c r="R117" s="274"/>
      <c r="S117" s="274"/>
      <c r="T117" s="274"/>
      <c r="U117" s="274"/>
      <c r="V117" s="274"/>
      <c r="W117" s="274"/>
      <c r="X117" s="44"/>
      <c r="Y117" s="340"/>
      <c r="Z117" s="44"/>
      <c r="AA117" s="44"/>
      <c r="AB117" s="340"/>
      <c r="AC117" s="44"/>
      <c r="AD117" s="44"/>
      <c r="AE117" s="44"/>
      <c r="AF117" s="44"/>
      <c r="AG117" s="44"/>
      <c r="AH117" s="44"/>
      <c r="AI117" s="274"/>
      <c r="AJ117" s="44"/>
      <c r="AK117" s="50"/>
      <c r="AL117" s="50"/>
      <c r="AM117" s="50"/>
      <c r="AN117" s="344" t="str">
        <f t="shared" si="59"/>
        <v/>
      </c>
      <c r="AO117" s="48"/>
      <c r="AP117" s="1">
        <f t="shared" si="60"/>
        <v>0</v>
      </c>
      <c r="AQ117" s="55" t="str">
        <f t="shared" si="57"/>
        <v/>
      </c>
      <c r="AR117" s="55" t="str">
        <f t="shared" si="57"/>
        <v/>
      </c>
      <c r="AS117" s="363">
        <f t="shared" si="61"/>
        <v>0</v>
      </c>
      <c r="AT117" s="363">
        <f t="shared" si="64"/>
        <v>0</v>
      </c>
      <c r="AU117" s="363">
        <f t="shared" si="65"/>
        <v>0</v>
      </c>
      <c r="AV117" s="363">
        <f t="shared" si="66"/>
        <v>0</v>
      </c>
      <c r="AW117" s="363">
        <f t="shared" si="67"/>
        <v>0</v>
      </c>
      <c r="AX117" s="363">
        <f t="shared" si="68"/>
        <v>0</v>
      </c>
      <c r="AY117" s="363">
        <f t="shared" si="69"/>
        <v>0</v>
      </c>
      <c r="AZ117" s="363">
        <f t="shared" si="70"/>
        <v>0</v>
      </c>
      <c r="BA117" s="363">
        <f t="shared" si="71"/>
        <v>0</v>
      </c>
      <c r="BB117" s="363">
        <f t="shared" si="72"/>
        <v>0</v>
      </c>
      <c r="BC117" s="363">
        <f t="shared" si="73"/>
        <v>0</v>
      </c>
      <c r="BD117" s="363">
        <f t="shared" si="74"/>
        <v>0</v>
      </c>
      <c r="BE117" s="363">
        <f t="shared" si="75"/>
        <v>0</v>
      </c>
      <c r="BF117" s="363">
        <f t="shared" si="76"/>
        <v>0</v>
      </c>
      <c r="BG117" s="363">
        <f t="shared" si="77"/>
        <v>0</v>
      </c>
      <c r="BH117" s="363">
        <f t="shared" si="78"/>
        <v>0</v>
      </c>
      <c r="BI117" s="363">
        <f t="shared" si="79"/>
        <v>0</v>
      </c>
      <c r="BJ117" s="363"/>
      <c r="BK117" s="363"/>
      <c r="BL117" s="363"/>
      <c r="BM117" s="363"/>
      <c r="BN117" s="363"/>
      <c r="BO117" s="363"/>
      <c r="BP117" s="363"/>
      <c r="BQ117" s="363"/>
      <c r="BR117" s="363"/>
      <c r="BS117" s="363"/>
      <c r="BT117" s="363">
        <f t="shared" si="80"/>
        <v>0</v>
      </c>
      <c r="BU117" s="363">
        <f t="shared" si="62"/>
        <v>1</v>
      </c>
      <c r="BY117" s="1">
        <f t="shared" si="63"/>
        <v>1</v>
      </c>
      <c r="CD117" s="1" t="str">
        <f t="shared" si="56"/>
        <v/>
      </c>
      <c r="CE117" s="1" t="str">
        <f t="shared" si="55"/>
        <v/>
      </c>
      <c r="CF117" s="1" t="str">
        <f t="shared" si="55"/>
        <v/>
      </c>
      <c r="CG117" s="1" t="str">
        <f t="shared" si="55"/>
        <v/>
      </c>
      <c r="CH117" s="1" t="str">
        <f t="shared" si="55"/>
        <v/>
      </c>
      <c r="CI117" s="1" t="str">
        <f t="shared" si="55"/>
        <v/>
      </c>
      <c r="CJ117" s="1" t="str">
        <f t="shared" si="55"/>
        <v/>
      </c>
      <c r="CK117" s="1" t="str">
        <f t="shared" si="55"/>
        <v/>
      </c>
      <c r="CL117" s="1" t="str">
        <f t="shared" ref="CE117:CM130" si="81">IF($F117="","",CL$30)</f>
        <v/>
      </c>
      <c r="CM117" s="1" t="str">
        <f t="shared" si="81"/>
        <v/>
      </c>
    </row>
    <row r="118" spans="2:91" ht="15.75" hidden="1" x14ac:dyDescent="0.2">
      <c r="B118" s="44" t="str">
        <f t="shared" si="58"/>
        <v/>
      </c>
      <c r="C118" s="50"/>
      <c r="D118" s="50"/>
      <c r="E118" s="50"/>
      <c r="F118" s="53"/>
      <c r="G118" s="274"/>
      <c r="H118" s="274"/>
      <c r="I118" s="274"/>
      <c r="J118" s="274"/>
      <c r="K118" s="274"/>
      <c r="L118" s="274"/>
      <c r="M118" s="274"/>
      <c r="N118" s="274"/>
      <c r="O118" s="274"/>
      <c r="P118" s="274"/>
      <c r="Q118" s="274"/>
      <c r="R118" s="274"/>
      <c r="S118" s="274"/>
      <c r="T118" s="274"/>
      <c r="U118" s="274"/>
      <c r="V118" s="274"/>
      <c r="W118" s="274"/>
      <c r="X118" s="44"/>
      <c r="Y118" s="340"/>
      <c r="Z118" s="44"/>
      <c r="AA118" s="44"/>
      <c r="AB118" s="340"/>
      <c r="AC118" s="44"/>
      <c r="AD118" s="44"/>
      <c r="AE118" s="44"/>
      <c r="AF118" s="44"/>
      <c r="AG118" s="44"/>
      <c r="AH118" s="44"/>
      <c r="AI118" s="274"/>
      <c r="AJ118" s="44"/>
      <c r="AK118" s="50"/>
      <c r="AL118" s="50"/>
      <c r="AM118" s="50"/>
      <c r="AN118" s="344" t="str">
        <f t="shared" si="59"/>
        <v/>
      </c>
      <c r="AO118" s="48"/>
      <c r="AP118" s="1">
        <f t="shared" si="60"/>
        <v>0</v>
      </c>
      <c r="AQ118" s="55" t="str">
        <f t="shared" si="57"/>
        <v/>
      </c>
      <c r="AR118" s="55" t="str">
        <f t="shared" si="57"/>
        <v/>
      </c>
      <c r="AS118" s="363">
        <f t="shared" si="61"/>
        <v>0</v>
      </c>
      <c r="AT118" s="363">
        <f t="shared" si="64"/>
        <v>0</v>
      </c>
      <c r="AU118" s="363">
        <f t="shared" si="65"/>
        <v>0</v>
      </c>
      <c r="AV118" s="363">
        <f t="shared" si="66"/>
        <v>0</v>
      </c>
      <c r="AW118" s="363">
        <f t="shared" si="67"/>
        <v>0</v>
      </c>
      <c r="AX118" s="363">
        <f t="shared" si="68"/>
        <v>0</v>
      </c>
      <c r="AY118" s="363">
        <f t="shared" si="69"/>
        <v>0</v>
      </c>
      <c r="AZ118" s="363">
        <f t="shared" si="70"/>
        <v>0</v>
      </c>
      <c r="BA118" s="363">
        <f t="shared" si="71"/>
        <v>0</v>
      </c>
      <c r="BB118" s="363">
        <f t="shared" si="72"/>
        <v>0</v>
      </c>
      <c r="BC118" s="363">
        <f t="shared" si="73"/>
        <v>0</v>
      </c>
      <c r="BD118" s="363">
        <f t="shared" si="74"/>
        <v>0</v>
      </c>
      <c r="BE118" s="363">
        <f t="shared" si="75"/>
        <v>0</v>
      </c>
      <c r="BF118" s="363">
        <f t="shared" si="76"/>
        <v>0</v>
      </c>
      <c r="BG118" s="363">
        <f t="shared" si="77"/>
        <v>0</v>
      </c>
      <c r="BH118" s="363">
        <f t="shared" si="78"/>
        <v>0</v>
      </c>
      <c r="BI118" s="363">
        <f t="shared" si="79"/>
        <v>0</v>
      </c>
      <c r="BJ118" s="363"/>
      <c r="BK118" s="363"/>
      <c r="BL118" s="363"/>
      <c r="BM118" s="363"/>
      <c r="BN118" s="363"/>
      <c r="BO118" s="363"/>
      <c r="BP118" s="363"/>
      <c r="BQ118" s="363"/>
      <c r="BR118" s="363"/>
      <c r="BS118" s="363"/>
      <c r="BT118" s="363">
        <f t="shared" si="80"/>
        <v>0</v>
      </c>
      <c r="BU118" s="363">
        <f t="shared" si="62"/>
        <v>1</v>
      </c>
      <c r="BY118" s="1">
        <f t="shared" si="63"/>
        <v>1</v>
      </c>
      <c r="CD118" s="1" t="str">
        <f t="shared" si="56"/>
        <v/>
      </c>
      <c r="CE118" s="1" t="str">
        <f t="shared" si="81"/>
        <v/>
      </c>
      <c r="CF118" s="1" t="str">
        <f t="shared" si="81"/>
        <v/>
      </c>
      <c r="CG118" s="1" t="str">
        <f t="shared" si="81"/>
        <v/>
      </c>
      <c r="CH118" s="1" t="str">
        <f t="shared" si="81"/>
        <v/>
      </c>
      <c r="CI118" s="1" t="str">
        <f t="shared" si="81"/>
        <v/>
      </c>
      <c r="CJ118" s="1" t="str">
        <f t="shared" si="81"/>
        <v/>
      </c>
      <c r="CK118" s="1" t="str">
        <f t="shared" si="81"/>
        <v/>
      </c>
      <c r="CL118" s="1" t="str">
        <f t="shared" si="81"/>
        <v/>
      </c>
      <c r="CM118" s="1" t="str">
        <f t="shared" si="81"/>
        <v/>
      </c>
    </row>
    <row r="119" spans="2:91" ht="15.75" hidden="1" x14ac:dyDescent="0.2">
      <c r="B119" s="44" t="str">
        <f t="shared" si="58"/>
        <v/>
      </c>
      <c r="C119" s="50"/>
      <c r="D119" s="50"/>
      <c r="E119" s="50"/>
      <c r="F119" s="53"/>
      <c r="G119" s="274"/>
      <c r="H119" s="274"/>
      <c r="I119" s="274"/>
      <c r="J119" s="274"/>
      <c r="K119" s="274"/>
      <c r="L119" s="274"/>
      <c r="M119" s="274"/>
      <c r="N119" s="274"/>
      <c r="O119" s="274"/>
      <c r="P119" s="274"/>
      <c r="Q119" s="274"/>
      <c r="R119" s="274"/>
      <c r="S119" s="274"/>
      <c r="T119" s="274"/>
      <c r="U119" s="274"/>
      <c r="V119" s="274"/>
      <c r="W119" s="274"/>
      <c r="X119" s="44"/>
      <c r="Y119" s="340"/>
      <c r="Z119" s="44"/>
      <c r="AA119" s="44"/>
      <c r="AB119" s="340"/>
      <c r="AC119" s="44"/>
      <c r="AD119" s="44"/>
      <c r="AE119" s="44"/>
      <c r="AF119" s="44"/>
      <c r="AG119" s="44"/>
      <c r="AH119" s="44"/>
      <c r="AI119" s="274"/>
      <c r="AJ119" s="44"/>
      <c r="AK119" s="50"/>
      <c r="AL119" s="50"/>
      <c r="AM119" s="50"/>
      <c r="AN119" s="344" t="str">
        <f t="shared" si="59"/>
        <v/>
      </c>
      <c r="AO119" s="48"/>
      <c r="AP119" s="1">
        <f t="shared" si="60"/>
        <v>0</v>
      </c>
      <c r="AQ119" s="55" t="str">
        <f t="shared" si="57"/>
        <v/>
      </c>
      <c r="AR119" s="55" t="str">
        <f t="shared" si="57"/>
        <v/>
      </c>
      <c r="AS119" s="363">
        <f t="shared" si="61"/>
        <v>0</v>
      </c>
      <c r="AT119" s="363">
        <f t="shared" si="64"/>
        <v>0</v>
      </c>
      <c r="AU119" s="363">
        <f t="shared" si="65"/>
        <v>0</v>
      </c>
      <c r="AV119" s="363">
        <f t="shared" si="66"/>
        <v>0</v>
      </c>
      <c r="AW119" s="363">
        <f t="shared" si="67"/>
        <v>0</v>
      </c>
      <c r="AX119" s="363">
        <f t="shared" si="68"/>
        <v>0</v>
      </c>
      <c r="AY119" s="363">
        <f t="shared" si="69"/>
        <v>0</v>
      </c>
      <c r="AZ119" s="363">
        <f t="shared" si="70"/>
        <v>0</v>
      </c>
      <c r="BA119" s="363">
        <f t="shared" si="71"/>
        <v>0</v>
      </c>
      <c r="BB119" s="363">
        <f t="shared" si="72"/>
        <v>0</v>
      </c>
      <c r="BC119" s="363">
        <f t="shared" si="73"/>
        <v>0</v>
      </c>
      <c r="BD119" s="363">
        <f t="shared" si="74"/>
        <v>0</v>
      </c>
      <c r="BE119" s="363">
        <f t="shared" si="75"/>
        <v>0</v>
      </c>
      <c r="BF119" s="363">
        <f t="shared" si="76"/>
        <v>0</v>
      </c>
      <c r="BG119" s="363">
        <f t="shared" si="77"/>
        <v>0</v>
      </c>
      <c r="BH119" s="363">
        <f t="shared" si="78"/>
        <v>0</v>
      </c>
      <c r="BI119" s="363">
        <f t="shared" si="79"/>
        <v>0</v>
      </c>
      <c r="BJ119" s="363"/>
      <c r="BK119" s="363"/>
      <c r="BL119" s="363"/>
      <c r="BM119" s="363"/>
      <c r="BN119" s="363"/>
      <c r="BO119" s="363"/>
      <c r="BP119" s="363"/>
      <c r="BQ119" s="363"/>
      <c r="BR119" s="363"/>
      <c r="BS119" s="363"/>
      <c r="BT119" s="363">
        <f t="shared" si="80"/>
        <v>0</v>
      </c>
      <c r="BU119" s="363">
        <f t="shared" si="62"/>
        <v>1</v>
      </c>
      <c r="BY119" s="1">
        <f t="shared" si="63"/>
        <v>1</v>
      </c>
      <c r="CD119" s="1" t="str">
        <f t="shared" si="56"/>
        <v/>
      </c>
      <c r="CE119" s="1" t="str">
        <f t="shared" si="81"/>
        <v/>
      </c>
      <c r="CF119" s="1" t="str">
        <f t="shared" si="81"/>
        <v/>
      </c>
      <c r="CG119" s="1" t="str">
        <f t="shared" si="81"/>
        <v/>
      </c>
      <c r="CH119" s="1" t="str">
        <f t="shared" si="81"/>
        <v/>
      </c>
      <c r="CI119" s="1" t="str">
        <f t="shared" si="81"/>
        <v/>
      </c>
      <c r="CJ119" s="1" t="str">
        <f t="shared" si="81"/>
        <v/>
      </c>
      <c r="CK119" s="1" t="str">
        <f t="shared" si="81"/>
        <v/>
      </c>
      <c r="CL119" s="1" t="str">
        <f t="shared" si="81"/>
        <v/>
      </c>
      <c r="CM119" s="1" t="str">
        <f t="shared" si="81"/>
        <v/>
      </c>
    </row>
    <row r="120" spans="2:91" ht="15.75" hidden="1" x14ac:dyDescent="0.2">
      <c r="B120" s="44" t="str">
        <f t="shared" si="58"/>
        <v/>
      </c>
      <c r="C120" s="50"/>
      <c r="D120" s="50"/>
      <c r="E120" s="50"/>
      <c r="F120" s="53"/>
      <c r="G120" s="274"/>
      <c r="H120" s="274"/>
      <c r="I120" s="274"/>
      <c r="J120" s="274"/>
      <c r="K120" s="274"/>
      <c r="L120" s="274"/>
      <c r="M120" s="274"/>
      <c r="N120" s="274"/>
      <c r="O120" s="274"/>
      <c r="P120" s="274"/>
      <c r="Q120" s="274"/>
      <c r="R120" s="274"/>
      <c r="S120" s="274"/>
      <c r="T120" s="274"/>
      <c r="U120" s="274"/>
      <c r="V120" s="274"/>
      <c r="W120" s="274"/>
      <c r="X120" s="44"/>
      <c r="Y120" s="340"/>
      <c r="Z120" s="44"/>
      <c r="AA120" s="44"/>
      <c r="AB120" s="340"/>
      <c r="AC120" s="44"/>
      <c r="AD120" s="44"/>
      <c r="AE120" s="44"/>
      <c r="AF120" s="44"/>
      <c r="AG120" s="44"/>
      <c r="AH120" s="44"/>
      <c r="AI120" s="274"/>
      <c r="AJ120" s="44"/>
      <c r="AK120" s="50"/>
      <c r="AL120" s="50"/>
      <c r="AM120" s="50"/>
      <c r="AN120" s="344" t="str">
        <f t="shared" si="59"/>
        <v/>
      </c>
      <c r="AO120" s="48"/>
      <c r="AP120" s="1">
        <f t="shared" si="60"/>
        <v>0</v>
      </c>
      <c r="AQ120" s="55" t="str">
        <f t="shared" si="57"/>
        <v/>
      </c>
      <c r="AR120" s="55" t="str">
        <f t="shared" si="57"/>
        <v/>
      </c>
      <c r="AS120" s="363">
        <f t="shared" si="61"/>
        <v>0</v>
      </c>
      <c r="AT120" s="363">
        <f t="shared" si="64"/>
        <v>0</v>
      </c>
      <c r="AU120" s="363">
        <f t="shared" si="65"/>
        <v>0</v>
      </c>
      <c r="AV120" s="363">
        <f t="shared" si="66"/>
        <v>0</v>
      </c>
      <c r="AW120" s="363">
        <f t="shared" si="67"/>
        <v>0</v>
      </c>
      <c r="AX120" s="363">
        <f t="shared" si="68"/>
        <v>0</v>
      </c>
      <c r="AY120" s="363">
        <f t="shared" si="69"/>
        <v>0</v>
      </c>
      <c r="AZ120" s="363">
        <f t="shared" si="70"/>
        <v>0</v>
      </c>
      <c r="BA120" s="363">
        <f t="shared" si="71"/>
        <v>0</v>
      </c>
      <c r="BB120" s="363">
        <f t="shared" si="72"/>
        <v>0</v>
      </c>
      <c r="BC120" s="363">
        <f t="shared" si="73"/>
        <v>0</v>
      </c>
      <c r="BD120" s="363">
        <f t="shared" si="74"/>
        <v>0</v>
      </c>
      <c r="BE120" s="363">
        <f t="shared" si="75"/>
        <v>0</v>
      </c>
      <c r="BF120" s="363">
        <f t="shared" si="76"/>
        <v>0</v>
      </c>
      <c r="BG120" s="363">
        <f t="shared" si="77"/>
        <v>0</v>
      </c>
      <c r="BH120" s="363">
        <f t="shared" si="78"/>
        <v>0</v>
      </c>
      <c r="BI120" s="363">
        <f t="shared" si="79"/>
        <v>0</v>
      </c>
      <c r="BJ120" s="363"/>
      <c r="BK120" s="363"/>
      <c r="BL120" s="363"/>
      <c r="BM120" s="363"/>
      <c r="BN120" s="363"/>
      <c r="BO120" s="363"/>
      <c r="BP120" s="363"/>
      <c r="BQ120" s="363"/>
      <c r="BR120" s="363"/>
      <c r="BS120" s="363"/>
      <c r="BT120" s="363">
        <f t="shared" si="80"/>
        <v>0</v>
      </c>
      <c r="BU120" s="363">
        <f t="shared" si="62"/>
        <v>1</v>
      </c>
      <c r="BY120" s="1">
        <f t="shared" si="63"/>
        <v>1</v>
      </c>
      <c r="CD120" s="1" t="str">
        <f t="shared" si="56"/>
        <v/>
      </c>
      <c r="CE120" s="1" t="str">
        <f t="shared" si="81"/>
        <v/>
      </c>
      <c r="CF120" s="1" t="str">
        <f t="shared" si="81"/>
        <v/>
      </c>
      <c r="CG120" s="1" t="str">
        <f t="shared" si="81"/>
        <v/>
      </c>
      <c r="CH120" s="1" t="str">
        <f t="shared" si="81"/>
        <v/>
      </c>
      <c r="CI120" s="1" t="str">
        <f t="shared" si="81"/>
        <v/>
      </c>
      <c r="CJ120" s="1" t="str">
        <f t="shared" si="81"/>
        <v/>
      </c>
      <c r="CK120" s="1" t="str">
        <f t="shared" si="81"/>
        <v/>
      </c>
      <c r="CL120" s="1" t="str">
        <f t="shared" si="81"/>
        <v/>
      </c>
      <c r="CM120" s="1" t="str">
        <f t="shared" si="81"/>
        <v/>
      </c>
    </row>
    <row r="121" spans="2:91" ht="15.75" hidden="1" x14ac:dyDescent="0.2">
      <c r="B121" s="44" t="str">
        <f t="shared" si="58"/>
        <v/>
      </c>
      <c r="C121" s="50"/>
      <c r="D121" s="50"/>
      <c r="E121" s="50"/>
      <c r="F121" s="53"/>
      <c r="G121" s="274"/>
      <c r="H121" s="274"/>
      <c r="I121" s="274"/>
      <c r="J121" s="274"/>
      <c r="K121" s="274"/>
      <c r="L121" s="274"/>
      <c r="M121" s="274"/>
      <c r="N121" s="274"/>
      <c r="O121" s="274"/>
      <c r="P121" s="274"/>
      <c r="Q121" s="274"/>
      <c r="R121" s="274"/>
      <c r="S121" s="274"/>
      <c r="T121" s="274"/>
      <c r="U121" s="274"/>
      <c r="V121" s="274"/>
      <c r="W121" s="274"/>
      <c r="X121" s="44"/>
      <c r="Y121" s="340"/>
      <c r="Z121" s="44"/>
      <c r="AA121" s="44"/>
      <c r="AB121" s="340"/>
      <c r="AC121" s="44"/>
      <c r="AD121" s="44"/>
      <c r="AE121" s="44"/>
      <c r="AF121" s="44"/>
      <c r="AG121" s="44"/>
      <c r="AH121" s="44"/>
      <c r="AI121" s="274"/>
      <c r="AJ121" s="44"/>
      <c r="AK121" s="50"/>
      <c r="AL121" s="50"/>
      <c r="AM121" s="50"/>
      <c r="AN121" s="344" t="str">
        <f t="shared" si="59"/>
        <v/>
      </c>
      <c r="AO121" s="48"/>
      <c r="AP121" s="1">
        <f t="shared" si="60"/>
        <v>0</v>
      </c>
      <c r="AQ121" s="55" t="str">
        <f t="shared" si="57"/>
        <v/>
      </c>
      <c r="AR121" s="55" t="str">
        <f t="shared" si="57"/>
        <v/>
      </c>
      <c r="AS121" s="363">
        <f t="shared" si="61"/>
        <v>0</v>
      </c>
      <c r="AT121" s="363">
        <f t="shared" si="64"/>
        <v>0</v>
      </c>
      <c r="AU121" s="363">
        <f t="shared" si="65"/>
        <v>0</v>
      </c>
      <c r="AV121" s="363">
        <f t="shared" si="66"/>
        <v>0</v>
      </c>
      <c r="AW121" s="363">
        <f t="shared" si="67"/>
        <v>0</v>
      </c>
      <c r="AX121" s="363">
        <f t="shared" si="68"/>
        <v>0</v>
      </c>
      <c r="AY121" s="363">
        <f t="shared" si="69"/>
        <v>0</v>
      </c>
      <c r="AZ121" s="363">
        <f t="shared" si="70"/>
        <v>0</v>
      </c>
      <c r="BA121" s="363">
        <f t="shared" si="71"/>
        <v>0</v>
      </c>
      <c r="BB121" s="363">
        <f t="shared" si="72"/>
        <v>0</v>
      </c>
      <c r="BC121" s="363">
        <f t="shared" si="73"/>
        <v>0</v>
      </c>
      <c r="BD121" s="363">
        <f t="shared" si="74"/>
        <v>0</v>
      </c>
      <c r="BE121" s="363">
        <f t="shared" si="75"/>
        <v>0</v>
      </c>
      <c r="BF121" s="363">
        <f t="shared" si="76"/>
        <v>0</v>
      </c>
      <c r="BG121" s="363">
        <f t="shared" si="77"/>
        <v>0</v>
      </c>
      <c r="BH121" s="363">
        <f t="shared" si="78"/>
        <v>0</v>
      </c>
      <c r="BI121" s="363">
        <f t="shared" si="79"/>
        <v>0</v>
      </c>
      <c r="BJ121" s="363"/>
      <c r="BK121" s="363"/>
      <c r="BL121" s="363"/>
      <c r="BM121" s="363"/>
      <c r="BN121" s="363"/>
      <c r="BO121" s="363"/>
      <c r="BP121" s="363"/>
      <c r="BQ121" s="363"/>
      <c r="BR121" s="363"/>
      <c r="BS121" s="363"/>
      <c r="BT121" s="363">
        <f t="shared" si="80"/>
        <v>0</v>
      </c>
      <c r="BU121" s="363">
        <f t="shared" si="62"/>
        <v>1</v>
      </c>
      <c r="BY121" s="1">
        <f t="shared" si="63"/>
        <v>1</v>
      </c>
      <c r="CD121" s="1" t="str">
        <f t="shared" si="56"/>
        <v/>
      </c>
      <c r="CE121" s="1" t="str">
        <f t="shared" si="81"/>
        <v/>
      </c>
      <c r="CF121" s="1" t="str">
        <f t="shared" si="81"/>
        <v/>
      </c>
      <c r="CG121" s="1" t="str">
        <f t="shared" si="81"/>
        <v/>
      </c>
      <c r="CH121" s="1" t="str">
        <f t="shared" si="81"/>
        <v/>
      </c>
      <c r="CI121" s="1" t="str">
        <f t="shared" si="81"/>
        <v/>
      </c>
      <c r="CJ121" s="1" t="str">
        <f t="shared" si="81"/>
        <v/>
      </c>
      <c r="CK121" s="1" t="str">
        <f t="shared" si="81"/>
        <v/>
      </c>
      <c r="CL121" s="1" t="str">
        <f t="shared" si="81"/>
        <v/>
      </c>
      <c r="CM121" s="1" t="str">
        <f t="shared" si="81"/>
        <v/>
      </c>
    </row>
    <row r="122" spans="2:91" ht="15.75" hidden="1" x14ac:dyDescent="0.2">
      <c r="B122" s="44" t="str">
        <f t="shared" si="58"/>
        <v/>
      </c>
      <c r="C122" s="50"/>
      <c r="D122" s="50"/>
      <c r="E122" s="50"/>
      <c r="F122" s="53"/>
      <c r="G122" s="274"/>
      <c r="H122" s="274"/>
      <c r="I122" s="274"/>
      <c r="J122" s="274"/>
      <c r="K122" s="274"/>
      <c r="L122" s="274"/>
      <c r="M122" s="274"/>
      <c r="N122" s="274"/>
      <c r="O122" s="274"/>
      <c r="P122" s="274"/>
      <c r="Q122" s="274"/>
      <c r="R122" s="274"/>
      <c r="S122" s="274"/>
      <c r="T122" s="274"/>
      <c r="U122" s="274"/>
      <c r="V122" s="274"/>
      <c r="W122" s="274"/>
      <c r="X122" s="44"/>
      <c r="Y122" s="340"/>
      <c r="Z122" s="44"/>
      <c r="AA122" s="44"/>
      <c r="AB122" s="340"/>
      <c r="AC122" s="44"/>
      <c r="AD122" s="44"/>
      <c r="AE122" s="44"/>
      <c r="AF122" s="44"/>
      <c r="AG122" s="44"/>
      <c r="AH122" s="44"/>
      <c r="AI122" s="274"/>
      <c r="AJ122" s="44"/>
      <c r="AK122" s="50"/>
      <c r="AL122" s="50"/>
      <c r="AM122" s="50"/>
      <c r="AN122" s="344" t="str">
        <f t="shared" si="59"/>
        <v/>
      </c>
      <c r="AO122" s="48"/>
      <c r="AP122" s="1">
        <f t="shared" si="60"/>
        <v>0</v>
      </c>
      <c r="AQ122" s="55" t="str">
        <f t="shared" si="57"/>
        <v/>
      </c>
      <c r="AR122" s="55" t="str">
        <f t="shared" si="57"/>
        <v/>
      </c>
      <c r="AS122" s="363">
        <f t="shared" si="61"/>
        <v>0</v>
      </c>
      <c r="AT122" s="363">
        <f t="shared" si="64"/>
        <v>0</v>
      </c>
      <c r="AU122" s="363">
        <f t="shared" si="65"/>
        <v>0</v>
      </c>
      <c r="AV122" s="363">
        <f t="shared" si="66"/>
        <v>0</v>
      </c>
      <c r="AW122" s="363">
        <f t="shared" si="67"/>
        <v>0</v>
      </c>
      <c r="AX122" s="363">
        <f t="shared" si="68"/>
        <v>0</v>
      </c>
      <c r="AY122" s="363">
        <f t="shared" si="69"/>
        <v>0</v>
      </c>
      <c r="AZ122" s="363">
        <f t="shared" si="70"/>
        <v>0</v>
      </c>
      <c r="BA122" s="363">
        <f t="shared" si="71"/>
        <v>0</v>
      </c>
      <c r="BB122" s="363">
        <f t="shared" si="72"/>
        <v>0</v>
      </c>
      <c r="BC122" s="363">
        <f t="shared" si="73"/>
        <v>0</v>
      </c>
      <c r="BD122" s="363">
        <f t="shared" si="74"/>
        <v>0</v>
      </c>
      <c r="BE122" s="363">
        <f t="shared" si="75"/>
        <v>0</v>
      </c>
      <c r="BF122" s="363">
        <f t="shared" si="76"/>
        <v>0</v>
      </c>
      <c r="BG122" s="363">
        <f t="shared" si="77"/>
        <v>0</v>
      </c>
      <c r="BH122" s="363">
        <f t="shared" si="78"/>
        <v>0</v>
      </c>
      <c r="BI122" s="363">
        <f t="shared" si="79"/>
        <v>0</v>
      </c>
      <c r="BJ122" s="363"/>
      <c r="BK122" s="363"/>
      <c r="BL122" s="363"/>
      <c r="BM122" s="363"/>
      <c r="BN122" s="363"/>
      <c r="BO122" s="363"/>
      <c r="BP122" s="363"/>
      <c r="BQ122" s="363"/>
      <c r="BR122" s="363"/>
      <c r="BS122" s="363"/>
      <c r="BT122" s="363">
        <f t="shared" si="80"/>
        <v>0</v>
      </c>
      <c r="BU122" s="363">
        <f t="shared" si="62"/>
        <v>1</v>
      </c>
      <c r="BY122" s="1">
        <f t="shared" si="63"/>
        <v>1</v>
      </c>
      <c r="CD122" s="1" t="str">
        <f t="shared" si="56"/>
        <v/>
      </c>
      <c r="CE122" s="1" t="str">
        <f t="shared" si="81"/>
        <v/>
      </c>
      <c r="CF122" s="1" t="str">
        <f t="shared" si="81"/>
        <v/>
      </c>
      <c r="CG122" s="1" t="str">
        <f t="shared" si="81"/>
        <v/>
      </c>
      <c r="CH122" s="1" t="str">
        <f t="shared" si="81"/>
        <v/>
      </c>
      <c r="CI122" s="1" t="str">
        <f t="shared" si="81"/>
        <v/>
      </c>
      <c r="CJ122" s="1" t="str">
        <f t="shared" si="81"/>
        <v/>
      </c>
      <c r="CK122" s="1" t="str">
        <f t="shared" si="81"/>
        <v/>
      </c>
      <c r="CL122" s="1" t="str">
        <f t="shared" si="81"/>
        <v/>
      </c>
      <c r="CM122" s="1" t="str">
        <f t="shared" si="81"/>
        <v/>
      </c>
    </row>
    <row r="123" spans="2:91" ht="15.75" hidden="1" x14ac:dyDescent="0.2">
      <c r="B123" s="44" t="str">
        <f t="shared" si="58"/>
        <v/>
      </c>
      <c r="C123" s="50"/>
      <c r="D123" s="50"/>
      <c r="E123" s="50"/>
      <c r="F123" s="53"/>
      <c r="G123" s="274"/>
      <c r="H123" s="274"/>
      <c r="I123" s="274"/>
      <c r="J123" s="274"/>
      <c r="K123" s="274"/>
      <c r="L123" s="274"/>
      <c r="M123" s="274"/>
      <c r="N123" s="274"/>
      <c r="O123" s="274"/>
      <c r="P123" s="274"/>
      <c r="Q123" s="274"/>
      <c r="R123" s="274"/>
      <c r="S123" s="274"/>
      <c r="T123" s="274"/>
      <c r="U123" s="274"/>
      <c r="V123" s="274"/>
      <c r="W123" s="274"/>
      <c r="X123" s="44"/>
      <c r="Y123" s="340"/>
      <c r="Z123" s="44"/>
      <c r="AA123" s="44"/>
      <c r="AB123" s="340"/>
      <c r="AC123" s="44"/>
      <c r="AD123" s="44"/>
      <c r="AE123" s="44"/>
      <c r="AF123" s="44"/>
      <c r="AG123" s="44"/>
      <c r="AH123" s="44"/>
      <c r="AI123" s="274"/>
      <c r="AJ123" s="44"/>
      <c r="AK123" s="50"/>
      <c r="AL123" s="50"/>
      <c r="AM123" s="50"/>
      <c r="AN123" s="344" t="str">
        <f t="shared" si="59"/>
        <v/>
      </c>
      <c r="AO123" s="48"/>
      <c r="AP123" s="1">
        <f t="shared" si="60"/>
        <v>0</v>
      </c>
      <c r="AQ123" s="55" t="str">
        <f t="shared" si="57"/>
        <v/>
      </c>
      <c r="AR123" s="55" t="str">
        <f t="shared" si="57"/>
        <v/>
      </c>
      <c r="AS123" s="363">
        <f t="shared" si="61"/>
        <v>0</v>
      </c>
      <c r="AT123" s="363">
        <f t="shared" si="64"/>
        <v>0</v>
      </c>
      <c r="AU123" s="363">
        <f t="shared" si="65"/>
        <v>0</v>
      </c>
      <c r="AV123" s="363">
        <f t="shared" si="66"/>
        <v>0</v>
      </c>
      <c r="AW123" s="363">
        <f t="shared" si="67"/>
        <v>0</v>
      </c>
      <c r="AX123" s="363">
        <f t="shared" si="68"/>
        <v>0</v>
      </c>
      <c r="AY123" s="363">
        <f t="shared" si="69"/>
        <v>0</v>
      </c>
      <c r="AZ123" s="363">
        <f t="shared" si="70"/>
        <v>0</v>
      </c>
      <c r="BA123" s="363">
        <f t="shared" si="71"/>
        <v>0</v>
      </c>
      <c r="BB123" s="363">
        <f t="shared" si="72"/>
        <v>0</v>
      </c>
      <c r="BC123" s="363">
        <f t="shared" si="73"/>
        <v>0</v>
      </c>
      <c r="BD123" s="363">
        <f t="shared" si="74"/>
        <v>0</v>
      </c>
      <c r="BE123" s="363">
        <f t="shared" si="75"/>
        <v>0</v>
      </c>
      <c r="BF123" s="363">
        <f t="shared" si="76"/>
        <v>0</v>
      </c>
      <c r="BG123" s="363">
        <f t="shared" si="77"/>
        <v>0</v>
      </c>
      <c r="BH123" s="363">
        <f t="shared" si="78"/>
        <v>0</v>
      </c>
      <c r="BI123" s="363">
        <f t="shared" si="79"/>
        <v>0</v>
      </c>
      <c r="BJ123" s="363"/>
      <c r="BK123" s="363"/>
      <c r="BL123" s="363"/>
      <c r="BM123" s="363"/>
      <c r="BN123" s="363"/>
      <c r="BO123" s="363"/>
      <c r="BP123" s="363"/>
      <c r="BQ123" s="363"/>
      <c r="BR123" s="363"/>
      <c r="BS123" s="363"/>
      <c r="BT123" s="363">
        <f t="shared" si="80"/>
        <v>0</v>
      </c>
      <c r="BU123" s="363">
        <f t="shared" si="62"/>
        <v>1</v>
      </c>
      <c r="BY123" s="1">
        <f t="shared" si="63"/>
        <v>1</v>
      </c>
      <c r="CD123" s="1" t="str">
        <f t="shared" si="56"/>
        <v/>
      </c>
      <c r="CE123" s="1" t="str">
        <f t="shared" si="81"/>
        <v/>
      </c>
      <c r="CF123" s="1" t="str">
        <f t="shared" si="81"/>
        <v/>
      </c>
      <c r="CG123" s="1" t="str">
        <f t="shared" si="81"/>
        <v/>
      </c>
      <c r="CH123" s="1" t="str">
        <f t="shared" si="81"/>
        <v/>
      </c>
      <c r="CI123" s="1" t="str">
        <f t="shared" si="81"/>
        <v/>
      </c>
      <c r="CJ123" s="1" t="str">
        <f t="shared" si="81"/>
        <v/>
      </c>
      <c r="CK123" s="1" t="str">
        <f t="shared" si="81"/>
        <v/>
      </c>
      <c r="CL123" s="1" t="str">
        <f t="shared" si="81"/>
        <v/>
      </c>
      <c r="CM123" s="1" t="str">
        <f t="shared" si="81"/>
        <v/>
      </c>
    </row>
    <row r="124" spans="2:91" ht="15.75" hidden="1" x14ac:dyDescent="0.2">
      <c r="B124" s="44" t="str">
        <f t="shared" si="58"/>
        <v/>
      </c>
      <c r="C124" s="50"/>
      <c r="D124" s="50"/>
      <c r="E124" s="50"/>
      <c r="F124" s="53"/>
      <c r="G124" s="274"/>
      <c r="H124" s="274"/>
      <c r="I124" s="274"/>
      <c r="J124" s="274"/>
      <c r="K124" s="274"/>
      <c r="L124" s="274"/>
      <c r="M124" s="274"/>
      <c r="N124" s="274"/>
      <c r="O124" s="274"/>
      <c r="P124" s="274"/>
      <c r="Q124" s="274"/>
      <c r="R124" s="274"/>
      <c r="S124" s="274"/>
      <c r="T124" s="274"/>
      <c r="U124" s="274"/>
      <c r="V124" s="274"/>
      <c r="W124" s="274"/>
      <c r="X124" s="44"/>
      <c r="Y124" s="340"/>
      <c r="Z124" s="44"/>
      <c r="AA124" s="44"/>
      <c r="AB124" s="340"/>
      <c r="AC124" s="44"/>
      <c r="AD124" s="44"/>
      <c r="AE124" s="44"/>
      <c r="AF124" s="44"/>
      <c r="AG124" s="44"/>
      <c r="AH124" s="44"/>
      <c r="AI124" s="274"/>
      <c r="AJ124" s="44"/>
      <c r="AK124" s="50"/>
      <c r="AL124" s="50"/>
      <c r="AM124" s="50"/>
      <c r="AN124" s="344" t="str">
        <f t="shared" si="59"/>
        <v/>
      </c>
      <c r="AO124" s="48"/>
      <c r="AP124" s="1">
        <f t="shared" si="60"/>
        <v>0</v>
      </c>
      <c r="AQ124" s="55" t="str">
        <f t="shared" si="57"/>
        <v/>
      </c>
      <c r="AR124" s="55" t="str">
        <f t="shared" si="57"/>
        <v/>
      </c>
      <c r="AS124" s="363">
        <f t="shared" si="61"/>
        <v>0</v>
      </c>
      <c r="AT124" s="363">
        <f t="shared" si="64"/>
        <v>0</v>
      </c>
      <c r="AU124" s="363">
        <f t="shared" si="65"/>
        <v>0</v>
      </c>
      <c r="AV124" s="363">
        <f t="shared" si="66"/>
        <v>0</v>
      </c>
      <c r="AW124" s="363">
        <f t="shared" si="67"/>
        <v>0</v>
      </c>
      <c r="AX124" s="363">
        <f t="shared" si="68"/>
        <v>0</v>
      </c>
      <c r="AY124" s="363">
        <f t="shared" si="69"/>
        <v>0</v>
      </c>
      <c r="AZ124" s="363">
        <f t="shared" si="70"/>
        <v>0</v>
      </c>
      <c r="BA124" s="363">
        <f t="shared" si="71"/>
        <v>0</v>
      </c>
      <c r="BB124" s="363">
        <f t="shared" si="72"/>
        <v>0</v>
      </c>
      <c r="BC124" s="363">
        <f t="shared" si="73"/>
        <v>0</v>
      </c>
      <c r="BD124" s="363">
        <f t="shared" si="74"/>
        <v>0</v>
      </c>
      <c r="BE124" s="363">
        <f t="shared" si="75"/>
        <v>0</v>
      </c>
      <c r="BF124" s="363">
        <f t="shared" si="76"/>
        <v>0</v>
      </c>
      <c r="BG124" s="363">
        <f t="shared" si="77"/>
        <v>0</v>
      </c>
      <c r="BH124" s="363">
        <f t="shared" si="78"/>
        <v>0</v>
      </c>
      <c r="BI124" s="363">
        <f t="shared" si="79"/>
        <v>0</v>
      </c>
      <c r="BJ124" s="363"/>
      <c r="BK124" s="363"/>
      <c r="BL124" s="363"/>
      <c r="BM124" s="363"/>
      <c r="BN124" s="363"/>
      <c r="BO124" s="363"/>
      <c r="BP124" s="363"/>
      <c r="BQ124" s="363"/>
      <c r="BR124" s="363"/>
      <c r="BS124" s="363"/>
      <c r="BT124" s="363">
        <f t="shared" si="80"/>
        <v>0</v>
      </c>
      <c r="BU124" s="363">
        <f t="shared" si="62"/>
        <v>1</v>
      </c>
      <c r="BY124" s="1">
        <f t="shared" si="63"/>
        <v>1</v>
      </c>
      <c r="CD124" s="1" t="str">
        <f t="shared" si="56"/>
        <v/>
      </c>
      <c r="CE124" s="1" t="str">
        <f t="shared" si="81"/>
        <v/>
      </c>
      <c r="CF124" s="1" t="str">
        <f t="shared" si="81"/>
        <v/>
      </c>
      <c r="CG124" s="1" t="str">
        <f t="shared" si="81"/>
        <v/>
      </c>
      <c r="CH124" s="1" t="str">
        <f t="shared" si="81"/>
        <v/>
      </c>
      <c r="CI124" s="1" t="str">
        <f t="shared" si="81"/>
        <v/>
      </c>
      <c r="CJ124" s="1" t="str">
        <f t="shared" si="81"/>
        <v/>
      </c>
      <c r="CK124" s="1" t="str">
        <f t="shared" si="81"/>
        <v/>
      </c>
      <c r="CL124" s="1" t="str">
        <f t="shared" si="81"/>
        <v/>
      </c>
      <c r="CM124" s="1" t="str">
        <f t="shared" si="81"/>
        <v/>
      </c>
    </row>
    <row r="125" spans="2:91" ht="15.75" hidden="1" x14ac:dyDescent="0.2">
      <c r="B125" s="44" t="str">
        <f t="shared" si="58"/>
        <v/>
      </c>
      <c r="C125" s="50"/>
      <c r="D125" s="50"/>
      <c r="E125" s="50"/>
      <c r="F125" s="53"/>
      <c r="G125" s="274"/>
      <c r="H125" s="274"/>
      <c r="I125" s="274"/>
      <c r="J125" s="274"/>
      <c r="K125" s="274"/>
      <c r="L125" s="274"/>
      <c r="M125" s="274"/>
      <c r="N125" s="274"/>
      <c r="O125" s="274"/>
      <c r="P125" s="274"/>
      <c r="Q125" s="274"/>
      <c r="R125" s="274"/>
      <c r="S125" s="274"/>
      <c r="T125" s="274"/>
      <c r="U125" s="274"/>
      <c r="V125" s="274"/>
      <c r="W125" s="274"/>
      <c r="X125" s="44"/>
      <c r="Y125" s="340"/>
      <c r="Z125" s="44"/>
      <c r="AA125" s="44"/>
      <c r="AB125" s="340"/>
      <c r="AC125" s="44"/>
      <c r="AD125" s="44"/>
      <c r="AE125" s="44"/>
      <c r="AF125" s="44"/>
      <c r="AG125" s="44"/>
      <c r="AH125" s="44"/>
      <c r="AI125" s="274"/>
      <c r="AJ125" s="44"/>
      <c r="AK125" s="50"/>
      <c r="AL125" s="50"/>
      <c r="AM125" s="50"/>
      <c r="AN125" s="344" t="str">
        <f t="shared" si="59"/>
        <v/>
      </c>
      <c r="AO125" s="48"/>
      <c r="AP125" s="1">
        <f t="shared" si="60"/>
        <v>0</v>
      </c>
      <c r="AQ125" s="55" t="str">
        <f t="shared" si="57"/>
        <v/>
      </c>
      <c r="AR125" s="55" t="str">
        <f t="shared" si="57"/>
        <v/>
      </c>
      <c r="AS125" s="363">
        <f t="shared" si="61"/>
        <v>0</v>
      </c>
      <c r="AT125" s="363">
        <f t="shared" si="64"/>
        <v>0</v>
      </c>
      <c r="AU125" s="363">
        <f t="shared" si="65"/>
        <v>0</v>
      </c>
      <c r="AV125" s="363">
        <f t="shared" si="66"/>
        <v>0</v>
      </c>
      <c r="AW125" s="363">
        <f t="shared" si="67"/>
        <v>0</v>
      </c>
      <c r="AX125" s="363">
        <f t="shared" si="68"/>
        <v>0</v>
      </c>
      <c r="AY125" s="363">
        <f t="shared" si="69"/>
        <v>0</v>
      </c>
      <c r="AZ125" s="363">
        <f t="shared" si="70"/>
        <v>0</v>
      </c>
      <c r="BA125" s="363">
        <f t="shared" si="71"/>
        <v>0</v>
      </c>
      <c r="BB125" s="363">
        <f t="shared" si="72"/>
        <v>0</v>
      </c>
      <c r="BC125" s="363">
        <f t="shared" si="73"/>
        <v>0</v>
      </c>
      <c r="BD125" s="363">
        <f t="shared" si="74"/>
        <v>0</v>
      </c>
      <c r="BE125" s="363">
        <f t="shared" si="75"/>
        <v>0</v>
      </c>
      <c r="BF125" s="363">
        <f t="shared" si="76"/>
        <v>0</v>
      </c>
      <c r="BG125" s="363">
        <f t="shared" si="77"/>
        <v>0</v>
      </c>
      <c r="BH125" s="363">
        <f t="shared" si="78"/>
        <v>0</v>
      </c>
      <c r="BI125" s="363">
        <f t="shared" si="79"/>
        <v>0</v>
      </c>
      <c r="BJ125" s="363"/>
      <c r="BK125" s="363"/>
      <c r="BL125" s="363"/>
      <c r="BM125" s="363"/>
      <c r="BN125" s="363"/>
      <c r="BO125" s="363"/>
      <c r="BP125" s="363"/>
      <c r="BQ125" s="363"/>
      <c r="BR125" s="363"/>
      <c r="BS125" s="363"/>
      <c r="BT125" s="363">
        <f t="shared" si="80"/>
        <v>0</v>
      </c>
      <c r="BU125" s="363">
        <f t="shared" si="62"/>
        <v>1</v>
      </c>
      <c r="BY125" s="1">
        <f t="shared" si="63"/>
        <v>1</v>
      </c>
      <c r="CD125" s="1" t="str">
        <f t="shared" si="56"/>
        <v/>
      </c>
      <c r="CE125" s="1" t="str">
        <f t="shared" si="81"/>
        <v/>
      </c>
      <c r="CF125" s="1" t="str">
        <f t="shared" si="81"/>
        <v/>
      </c>
      <c r="CG125" s="1" t="str">
        <f t="shared" si="81"/>
        <v/>
      </c>
      <c r="CH125" s="1" t="str">
        <f t="shared" si="81"/>
        <v/>
      </c>
      <c r="CI125" s="1" t="str">
        <f t="shared" si="81"/>
        <v/>
      </c>
      <c r="CJ125" s="1" t="str">
        <f t="shared" si="81"/>
        <v/>
      </c>
      <c r="CK125" s="1" t="str">
        <f t="shared" si="81"/>
        <v/>
      </c>
      <c r="CL125" s="1" t="str">
        <f t="shared" si="81"/>
        <v/>
      </c>
      <c r="CM125" s="1" t="str">
        <f t="shared" si="81"/>
        <v/>
      </c>
    </row>
    <row r="126" spans="2:91" ht="15.75" hidden="1" x14ac:dyDescent="0.2">
      <c r="B126" s="44" t="str">
        <f t="shared" si="58"/>
        <v/>
      </c>
      <c r="C126" s="50"/>
      <c r="D126" s="50"/>
      <c r="E126" s="50"/>
      <c r="F126" s="53"/>
      <c r="G126" s="274"/>
      <c r="H126" s="274"/>
      <c r="I126" s="274"/>
      <c r="J126" s="274"/>
      <c r="K126" s="274"/>
      <c r="L126" s="274"/>
      <c r="M126" s="274"/>
      <c r="N126" s="274"/>
      <c r="O126" s="274"/>
      <c r="P126" s="274"/>
      <c r="Q126" s="274"/>
      <c r="R126" s="274"/>
      <c r="S126" s="274"/>
      <c r="T126" s="274"/>
      <c r="U126" s="274"/>
      <c r="V126" s="274"/>
      <c r="W126" s="274"/>
      <c r="X126" s="44"/>
      <c r="Y126" s="340"/>
      <c r="Z126" s="44"/>
      <c r="AA126" s="44"/>
      <c r="AB126" s="340"/>
      <c r="AC126" s="44"/>
      <c r="AD126" s="44"/>
      <c r="AE126" s="44"/>
      <c r="AF126" s="44"/>
      <c r="AG126" s="44"/>
      <c r="AH126" s="44"/>
      <c r="AI126" s="274"/>
      <c r="AJ126" s="44"/>
      <c r="AK126" s="50"/>
      <c r="AL126" s="50"/>
      <c r="AM126" s="50"/>
      <c r="AN126" s="344" t="str">
        <f t="shared" si="59"/>
        <v/>
      </c>
      <c r="AO126" s="48"/>
      <c r="AP126" s="1">
        <f t="shared" si="60"/>
        <v>0</v>
      </c>
      <c r="AQ126" s="55" t="str">
        <f t="shared" si="57"/>
        <v/>
      </c>
      <c r="AR126" s="55" t="str">
        <f t="shared" si="57"/>
        <v/>
      </c>
      <c r="AS126" s="363">
        <f t="shared" si="61"/>
        <v>0</v>
      </c>
      <c r="AT126" s="363">
        <f t="shared" si="64"/>
        <v>0</v>
      </c>
      <c r="AU126" s="363">
        <f t="shared" si="65"/>
        <v>0</v>
      </c>
      <c r="AV126" s="363">
        <f t="shared" si="66"/>
        <v>0</v>
      </c>
      <c r="AW126" s="363">
        <f t="shared" si="67"/>
        <v>0</v>
      </c>
      <c r="AX126" s="363">
        <f t="shared" si="68"/>
        <v>0</v>
      </c>
      <c r="AY126" s="363">
        <f t="shared" si="69"/>
        <v>0</v>
      </c>
      <c r="AZ126" s="363">
        <f t="shared" si="70"/>
        <v>0</v>
      </c>
      <c r="BA126" s="363">
        <f t="shared" si="71"/>
        <v>0</v>
      </c>
      <c r="BB126" s="363">
        <f t="shared" si="72"/>
        <v>0</v>
      </c>
      <c r="BC126" s="363">
        <f t="shared" si="73"/>
        <v>0</v>
      </c>
      <c r="BD126" s="363">
        <f t="shared" si="74"/>
        <v>0</v>
      </c>
      <c r="BE126" s="363">
        <f t="shared" si="75"/>
        <v>0</v>
      </c>
      <c r="BF126" s="363">
        <f t="shared" si="76"/>
        <v>0</v>
      </c>
      <c r="BG126" s="363">
        <f t="shared" si="77"/>
        <v>0</v>
      </c>
      <c r="BH126" s="363">
        <f t="shared" si="78"/>
        <v>0</v>
      </c>
      <c r="BI126" s="363">
        <f t="shared" si="79"/>
        <v>0</v>
      </c>
      <c r="BJ126" s="363"/>
      <c r="BK126" s="363"/>
      <c r="BL126" s="363"/>
      <c r="BM126" s="363"/>
      <c r="BN126" s="363"/>
      <c r="BO126" s="363"/>
      <c r="BP126" s="363"/>
      <c r="BQ126" s="363"/>
      <c r="BR126" s="363"/>
      <c r="BS126" s="363"/>
      <c r="BT126" s="363">
        <f t="shared" si="80"/>
        <v>0</v>
      </c>
      <c r="BU126" s="363">
        <f t="shared" si="62"/>
        <v>1</v>
      </c>
      <c r="BY126" s="1">
        <f t="shared" si="63"/>
        <v>1</v>
      </c>
      <c r="CD126" s="1" t="str">
        <f t="shared" si="56"/>
        <v/>
      </c>
      <c r="CE126" s="1" t="str">
        <f t="shared" si="81"/>
        <v/>
      </c>
      <c r="CF126" s="1" t="str">
        <f t="shared" si="81"/>
        <v/>
      </c>
      <c r="CG126" s="1" t="str">
        <f t="shared" si="81"/>
        <v/>
      </c>
      <c r="CH126" s="1" t="str">
        <f t="shared" si="81"/>
        <v/>
      </c>
      <c r="CI126" s="1" t="str">
        <f t="shared" si="81"/>
        <v/>
      </c>
      <c r="CJ126" s="1" t="str">
        <f t="shared" si="81"/>
        <v/>
      </c>
      <c r="CK126" s="1" t="str">
        <f t="shared" si="81"/>
        <v/>
      </c>
      <c r="CL126" s="1" t="str">
        <f t="shared" si="81"/>
        <v/>
      </c>
      <c r="CM126" s="1" t="str">
        <f t="shared" si="81"/>
        <v/>
      </c>
    </row>
    <row r="127" spans="2:91" ht="15.75" hidden="1" x14ac:dyDescent="0.2">
      <c r="B127" s="44" t="str">
        <f t="shared" si="58"/>
        <v/>
      </c>
      <c r="C127" s="50"/>
      <c r="D127" s="50"/>
      <c r="E127" s="50"/>
      <c r="F127" s="53"/>
      <c r="G127" s="274"/>
      <c r="H127" s="274"/>
      <c r="I127" s="274"/>
      <c r="J127" s="274"/>
      <c r="K127" s="274"/>
      <c r="L127" s="274"/>
      <c r="M127" s="274"/>
      <c r="N127" s="274"/>
      <c r="O127" s="274"/>
      <c r="P127" s="274"/>
      <c r="Q127" s="274"/>
      <c r="R127" s="274"/>
      <c r="S127" s="274"/>
      <c r="T127" s="274"/>
      <c r="U127" s="274"/>
      <c r="V127" s="274"/>
      <c r="W127" s="274"/>
      <c r="X127" s="44"/>
      <c r="Y127" s="340"/>
      <c r="Z127" s="44"/>
      <c r="AA127" s="44"/>
      <c r="AB127" s="340"/>
      <c r="AC127" s="44"/>
      <c r="AD127" s="44"/>
      <c r="AE127" s="44"/>
      <c r="AF127" s="44"/>
      <c r="AG127" s="44"/>
      <c r="AH127" s="44"/>
      <c r="AI127" s="274"/>
      <c r="AJ127" s="44"/>
      <c r="AK127" s="50"/>
      <c r="AL127" s="50"/>
      <c r="AM127" s="50"/>
      <c r="AN127" s="344" t="str">
        <f t="shared" si="59"/>
        <v/>
      </c>
      <c r="AO127" s="48"/>
      <c r="AP127" s="1">
        <f t="shared" si="60"/>
        <v>0</v>
      </c>
      <c r="AQ127" s="55" t="str">
        <f t="shared" si="57"/>
        <v/>
      </c>
      <c r="AR127" s="55" t="str">
        <f t="shared" si="57"/>
        <v/>
      </c>
      <c r="AS127" s="363">
        <f t="shared" si="61"/>
        <v>0</v>
      </c>
      <c r="AT127" s="363">
        <f t="shared" si="64"/>
        <v>0</v>
      </c>
      <c r="AU127" s="363">
        <f t="shared" si="65"/>
        <v>0</v>
      </c>
      <c r="AV127" s="363">
        <f t="shared" si="66"/>
        <v>0</v>
      </c>
      <c r="AW127" s="363">
        <f t="shared" si="67"/>
        <v>0</v>
      </c>
      <c r="AX127" s="363">
        <f t="shared" si="68"/>
        <v>0</v>
      </c>
      <c r="AY127" s="363">
        <f t="shared" si="69"/>
        <v>0</v>
      </c>
      <c r="AZ127" s="363">
        <f t="shared" si="70"/>
        <v>0</v>
      </c>
      <c r="BA127" s="363">
        <f t="shared" si="71"/>
        <v>0</v>
      </c>
      <c r="BB127" s="363">
        <f t="shared" si="72"/>
        <v>0</v>
      </c>
      <c r="BC127" s="363">
        <f t="shared" si="73"/>
        <v>0</v>
      </c>
      <c r="BD127" s="363">
        <f t="shared" si="74"/>
        <v>0</v>
      </c>
      <c r="BE127" s="363">
        <f t="shared" si="75"/>
        <v>0</v>
      </c>
      <c r="BF127" s="363">
        <f t="shared" si="76"/>
        <v>0</v>
      </c>
      <c r="BG127" s="363">
        <f t="shared" si="77"/>
        <v>0</v>
      </c>
      <c r="BH127" s="363">
        <f t="shared" si="78"/>
        <v>0</v>
      </c>
      <c r="BI127" s="363">
        <f t="shared" si="79"/>
        <v>0</v>
      </c>
      <c r="BJ127" s="363"/>
      <c r="BK127" s="363"/>
      <c r="BL127" s="363"/>
      <c r="BM127" s="363"/>
      <c r="BN127" s="363"/>
      <c r="BO127" s="363"/>
      <c r="BP127" s="363"/>
      <c r="BQ127" s="363"/>
      <c r="BR127" s="363"/>
      <c r="BS127" s="363"/>
      <c r="BT127" s="363">
        <f t="shared" si="80"/>
        <v>0</v>
      </c>
      <c r="BU127" s="363">
        <f t="shared" si="62"/>
        <v>1</v>
      </c>
      <c r="BY127" s="1">
        <f t="shared" si="63"/>
        <v>1</v>
      </c>
      <c r="CD127" s="1" t="str">
        <f t="shared" si="56"/>
        <v/>
      </c>
      <c r="CE127" s="1" t="str">
        <f t="shared" si="81"/>
        <v/>
      </c>
      <c r="CF127" s="1" t="str">
        <f t="shared" si="81"/>
        <v/>
      </c>
      <c r="CG127" s="1" t="str">
        <f t="shared" si="81"/>
        <v/>
      </c>
      <c r="CH127" s="1" t="str">
        <f t="shared" si="81"/>
        <v/>
      </c>
      <c r="CI127" s="1" t="str">
        <f t="shared" si="81"/>
        <v/>
      </c>
      <c r="CJ127" s="1" t="str">
        <f t="shared" si="81"/>
        <v/>
      </c>
      <c r="CK127" s="1" t="str">
        <f t="shared" si="81"/>
        <v/>
      </c>
      <c r="CL127" s="1" t="str">
        <f t="shared" si="81"/>
        <v/>
      </c>
      <c r="CM127" s="1" t="str">
        <f t="shared" si="81"/>
        <v/>
      </c>
    </row>
    <row r="128" spans="2:91" ht="15.75" hidden="1" x14ac:dyDescent="0.2">
      <c r="B128" s="44" t="str">
        <f t="shared" si="58"/>
        <v/>
      </c>
      <c r="C128" s="50"/>
      <c r="D128" s="50"/>
      <c r="E128" s="50"/>
      <c r="F128" s="53"/>
      <c r="G128" s="274"/>
      <c r="H128" s="274"/>
      <c r="I128" s="274"/>
      <c r="J128" s="274"/>
      <c r="K128" s="274"/>
      <c r="L128" s="274"/>
      <c r="M128" s="274"/>
      <c r="N128" s="274"/>
      <c r="O128" s="274"/>
      <c r="P128" s="274"/>
      <c r="Q128" s="274"/>
      <c r="R128" s="274"/>
      <c r="S128" s="274"/>
      <c r="T128" s="274"/>
      <c r="U128" s="274"/>
      <c r="V128" s="274"/>
      <c r="W128" s="274"/>
      <c r="X128" s="44"/>
      <c r="Y128" s="340"/>
      <c r="Z128" s="44"/>
      <c r="AA128" s="44"/>
      <c r="AB128" s="340"/>
      <c r="AC128" s="44"/>
      <c r="AD128" s="44"/>
      <c r="AE128" s="44"/>
      <c r="AF128" s="44"/>
      <c r="AG128" s="44"/>
      <c r="AH128" s="44"/>
      <c r="AI128" s="274"/>
      <c r="AJ128" s="44"/>
      <c r="AK128" s="50"/>
      <c r="AL128" s="50"/>
      <c r="AM128" s="50"/>
      <c r="AN128" s="344" t="str">
        <f t="shared" si="59"/>
        <v/>
      </c>
      <c r="AO128" s="48"/>
      <c r="AP128" s="1">
        <f t="shared" si="60"/>
        <v>0</v>
      </c>
      <c r="AQ128" s="55" t="str">
        <f t="shared" si="57"/>
        <v/>
      </c>
      <c r="AR128" s="55" t="str">
        <f t="shared" si="57"/>
        <v/>
      </c>
      <c r="AS128" s="363">
        <f t="shared" si="61"/>
        <v>0</v>
      </c>
      <c r="AT128" s="363">
        <f t="shared" si="64"/>
        <v>0</v>
      </c>
      <c r="AU128" s="363">
        <f t="shared" si="65"/>
        <v>0</v>
      </c>
      <c r="AV128" s="363">
        <f t="shared" si="66"/>
        <v>0</v>
      </c>
      <c r="AW128" s="363">
        <f t="shared" si="67"/>
        <v>0</v>
      </c>
      <c r="AX128" s="363">
        <f t="shared" si="68"/>
        <v>0</v>
      </c>
      <c r="AY128" s="363">
        <f t="shared" si="69"/>
        <v>0</v>
      </c>
      <c r="AZ128" s="363">
        <f t="shared" si="70"/>
        <v>0</v>
      </c>
      <c r="BA128" s="363">
        <f t="shared" si="71"/>
        <v>0</v>
      </c>
      <c r="BB128" s="363">
        <f t="shared" si="72"/>
        <v>0</v>
      </c>
      <c r="BC128" s="363">
        <f t="shared" si="73"/>
        <v>0</v>
      </c>
      <c r="BD128" s="363">
        <f t="shared" si="74"/>
        <v>0</v>
      </c>
      <c r="BE128" s="363">
        <f t="shared" si="75"/>
        <v>0</v>
      </c>
      <c r="BF128" s="363">
        <f t="shared" si="76"/>
        <v>0</v>
      </c>
      <c r="BG128" s="363">
        <f t="shared" si="77"/>
        <v>0</v>
      </c>
      <c r="BH128" s="363">
        <f t="shared" si="78"/>
        <v>0</v>
      </c>
      <c r="BI128" s="363">
        <f t="shared" si="79"/>
        <v>0</v>
      </c>
      <c r="BJ128" s="363"/>
      <c r="BK128" s="363"/>
      <c r="BL128" s="363"/>
      <c r="BM128" s="363"/>
      <c r="BN128" s="363"/>
      <c r="BO128" s="363"/>
      <c r="BP128" s="363"/>
      <c r="BQ128" s="363"/>
      <c r="BR128" s="363"/>
      <c r="BS128" s="363"/>
      <c r="BT128" s="363">
        <f t="shared" si="80"/>
        <v>0</v>
      </c>
      <c r="BU128" s="363">
        <f t="shared" si="62"/>
        <v>1</v>
      </c>
      <c r="BY128" s="1">
        <f t="shared" si="63"/>
        <v>1</v>
      </c>
      <c r="CD128" s="1" t="str">
        <f t="shared" si="56"/>
        <v/>
      </c>
      <c r="CE128" s="1" t="str">
        <f t="shared" si="81"/>
        <v/>
      </c>
      <c r="CF128" s="1" t="str">
        <f t="shared" si="81"/>
        <v/>
      </c>
      <c r="CG128" s="1" t="str">
        <f t="shared" si="81"/>
        <v/>
      </c>
      <c r="CH128" s="1" t="str">
        <f t="shared" si="81"/>
        <v/>
      </c>
      <c r="CI128" s="1" t="str">
        <f t="shared" si="81"/>
        <v/>
      </c>
      <c r="CJ128" s="1" t="str">
        <f t="shared" si="81"/>
        <v/>
      </c>
      <c r="CK128" s="1" t="str">
        <f t="shared" si="81"/>
        <v/>
      </c>
      <c r="CL128" s="1" t="str">
        <f t="shared" si="81"/>
        <v/>
      </c>
      <c r="CM128" s="1" t="str">
        <f t="shared" si="81"/>
        <v/>
      </c>
    </row>
    <row r="129" spans="2:91" ht="15.75" hidden="1" x14ac:dyDescent="0.2">
      <c r="B129" s="44" t="str">
        <f t="shared" si="58"/>
        <v/>
      </c>
      <c r="C129" s="50"/>
      <c r="D129" s="50"/>
      <c r="E129" s="50"/>
      <c r="F129" s="53"/>
      <c r="G129" s="274"/>
      <c r="H129" s="274"/>
      <c r="I129" s="274"/>
      <c r="J129" s="274"/>
      <c r="K129" s="274"/>
      <c r="L129" s="274"/>
      <c r="M129" s="274"/>
      <c r="N129" s="274"/>
      <c r="O129" s="274"/>
      <c r="P129" s="274"/>
      <c r="Q129" s="274"/>
      <c r="R129" s="274"/>
      <c r="S129" s="274"/>
      <c r="T129" s="274"/>
      <c r="U129" s="274"/>
      <c r="V129" s="274"/>
      <c r="W129" s="274"/>
      <c r="X129" s="44"/>
      <c r="Y129" s="340"/>
      <c r="Z129" s="44"/>
      <c r="AA129" s="44"/>
      <c r="AB129" s="340"/>
      <c r="AC129" s="44"/>
      <c r="AD129" s="44"/>
      <c r="AE129" s="44"/>
      <c r="AF129" s="44"/>
      <c r="AG129" s="44"/>
      <c r="AH129" s="44"/>
      <c r="AI129" s="274"/>
      <c r="AJ129" s="44"/>
      <c r="AK129" s="50"/>
      <c r="AL129" s="50"/>
      <c r="AM129" s="50"/>
      <c r="AN129" s="344" t="str">
        <f t="shared" si="59"/>
        <v/>
      </c>
      <c r="AO129" s="48"/>
      <c r="AP129" s="1">
        <f t="shared" si="60"/>
        <v>0</v>
      </c>
      <c r="AQ129" s="55" t="str">
        <f t="shared" si="57"/>
        <v/>
      </c>
      <c r="AR129" s="55" t="str">
        <f t="shared" si="57"/>
        <v/>
      </c>
      <c r="AS129" s="363">
        <f t="shared" si="61"/>
        <v>0</v>
      </c>
      <c r="AT129" s="363">
        <f t="shared" si="64"/>
        <v>0</v>
      </c>
      <c r="AU129" s="363">
        <f t="shared" si="65"/>
        <v>0</v>
      </c>
      <c r="AV129" s="363">
        <f t="shared" si="66"/>
        <v>0</v>
      </c>
      <c r="AW129" s="363">
        <f t="shared" si="67"/>
        <v>0</v>
      </c>
      <c r="AX129" s="363">
        <f t="shared" si="68"/>
        <v>0</v>
      </c>
      <c r="AY129" s="363">
        <f t="shared" si="69"/>
        <v>0</v>
      </c>
      <c r="AZ129" s="363">
        <f t="shared" si="70"/>
        <v>0</v>
      </c>
      <c r="BA129" s="363">
        <f t="shared" si="71"/>
        <v>0</v>
      </c>
      <c r="BB129" s="363">
        <f t="shared" si="72"/>
        <v>0</v>
      </c>
      <c r="BC129" s="363">
        <f t="shared" si="73"/>
        <v>0</v>
      </c>
      <c r="BD129" s="363">
        <f t="shared" si="74"/>
        <v>0</v>
      </c>
      <c r="BE129" s="363">
        <f t="shared" si="75"/>
        <v>0</v>
      </c>
      <c r="BF129" s="363">
        <f t="shared" si="76"/>
        <v>0</v>
      </c>
      <c r="BG129" s="363">
        <f t="shared" si="77"/>
        <v>0</v>
      </c>
      <c r="BH129" s="363">
        <f t="shared" si="78"/>
        <v>0</v>
      </c>
      <c r="BI129" s="363">
        <f t="shared" si="79"/>
        <v>0</v>
      </c>
      <c r="BJ129" s="363"/>
      <c r="BK129" s="363"/>
      <c r="BL129" s="363"/>
      <c r="BM129" s="363"/>
      <c r="BN129" s="363"/>
      <c r="BO129" s="363"/>
      <c r="BP129" s="363"/>
      <c r="BQ129" s="363"/>
      <c r="BR129" s="363"/>
      <c r="BS129" s="363"/>
      <c r="BT129" s="363">
        <f t="shared" si="80"/>
        <v>0</v>
      </c>
      <c r="BU129" s="363">
        <f t="shared" si="62"/>
        <v>1</v>
      </c>
      <c r="BY129" s="1">
        <f t="shared" si="63"/>
        <v>1</v>
      </c>
      <c r="CD129" s="1" t="str">
        <f t="shared" si="56"/>
        <v/>
      </c>
      <c r="CE129" s="1" t="str">
        <f t="shared" si="81"/>
        <v/>
      </c>
      <c r="CF129" s="1" t="str">
        <f t="shared" si="81"/>
        <v/>
      </c>
      <c r="CG129" s="1" t="str">
        <f t="shared" si="81"/>
        <v/>
      </c>
      <c r="CH129" s="1" t="str">
        <f t="shared" si="81"/>
        <v/>
      </c>
      <c r="CI129" s="1" t="str">
        <f t="shared" si="81"/>
        <v/>
      </c>
      <c r="CJ129" s="1" t="str">
        <f t="shared" si="81"/>
        <v/>
      </c>
      <c r="CK129" s="1" t="str">
        <f t="shared" si="81"/>
        <v/>
      </c>
      <c r="CL129" s="1" t="str">
        <f t="shared" si="81"/>
        <v/>
      </c>
      <c r="CM129" s="1" t="str">
        <f t="shared" si="81"/>
        <v/>
      </c>
    </row>
    <row r="130" spans="2:91" ht="15.75" hidden="1" x14ac:dyDescent="0.2">
      <c r="B130" s="44" t="str">
        <f t="shared" si="58"/>
        <v/>
      </c>
      <c r="C130" s="50"/>
      <c r="D130" s="50"/>
      <c r="E130" s="50"/>
      <c r="F130" s="53"/>
      <c r="G130" s="274"/>
      <c r="H130" s="274"/>
      <c r="I130" s="274"/>
      <c r="J130" s="274"/>
      <c r="K130" s="274"/>
      <c r="L130" s="274"/>
      <c r="M130" s="274"/>
      <c r="N130" s="274"/>
      <c r="O130" s="274"/>
      <c r="P130" s="274"/>
      <c r="Q130" s="274"/>
      <c r="R130" s="274"/>
      <c r="S130" s="274"/>
      <c r="T130" s="274"/>
      <c r="U130" s="274"/>
      <c r="V130" s="274"/>
      <c r="W130" s="274"/>
      <c r="X130" s="44"/>
      <c r="Y130" s="340"/>
      <c r="Z130" s="44"/>
      <c r="AA130" s="44"/>
      <c r="AB130" s="340"/>
      <c r="AC130" s="44"/>
      <c r="AD130" s="44"/>
      <c r="AE130" s="44"/>
      <c r="AF130" s="44"/>
      <c r="AG130" s="44"/>
      <c r="AH130" s="44"/>
      <c r="AI130" s="274"/>
      <c r="AJ130" s="44"/>
      <c r="AK130" s="50"/>
      <c r="AL130" s="50"/>
      <c r="AM130" s="50"/>
      <c r="AN130" s="344" t="str">
        <f t="shared" si="59"/>
        <v/>
      </c>
      <c r="AO130" s="48"/>
      <c r="AP130" s="1">
        <f t="shared" si="60"/>
        <v>0</v>
      </c>
      <c r="AQ130" s="55" t="str">
        <f t="shared" si="57"/>
        <v/>
      </c>
      <c r="AR130" s="55" t="str">
        <f t="shared" si="57"/>
        <v/>
      </c>
      <c r="AS130" s="363">
        <f t="shared" si="61"/>
        <v>0</v>
      </c>
      <c r="AT130" s="363">
        <f t="shared" si="64"/>
        <v>0</v>
      </c>
      <c r="AU130" s="363">
        <f t="shared" si="65"/>
        <v>0</v>
      </c>
      <c r="AV130" s="363">
        <f t="shared" si="66"/>
        <v>0</v>
      </c>
      <c r="AW130" s="363">
        <f t="shared" si="67"/>
        <v>0</v>
      </c>
      <c r="AX130" s="363">
        <f t="shared" si="68"/>
        <v>0</v>
      </c>
      <c r="AY130" s="363">
        <f t="shared" si="69"/>
        <v>0</v>
      </c>
      <c r="AZ130" s="363">
        <f t="shared" si="70"/>
        <v>0</v>
      </c>
      <c r="BA130" s="363">
        <f t="shared" si="71"/>
        <v>0</v>
      </c>
      <c r="BB130" s="363">
        <f t="shared" si="72"/>
        <v>0</v>
      </c>
      <c r="BC130" s="363">
        <f t="shared" si="73"/>
        <v>0</v>
      </c>
      <c r="BD130" s="363">
        <f t="shared" si="74"/>
        <v>0</v>
      </c>
      <c r="BE130" s="363">
        <f t="shared" si="75"/>
        <v>0</v>
      </c>
      <c r="BF130" s="363">
        <f t="shared" si="76"/>
        <v>0</v>
      </c>
      <c r="BG130" s="363">
        <f t="shared" si="77"/>
        <v>0</v>
      </c>
      <c r="BH130" s="363">
        <f t="shared" si="78"/>
        <v>0</v>
      </c>
      <c r="BI130" s="363">
        <f t="shared" si="79"/>
        <v>0</v>
      </c>
      <c r="BJ130" s="363"/>
      <c r="BK130" s="363"/>
      <c r="BL130" s="363"/>
      <c r="BM130" s="363"/>
      <c r="BN130" s="363"/>
      <c r="BO130" s="363"/>
      <c r="BP130" s="363"/>
      <c r="BQ130" s="363"/>
      <c r="BR130" s="363"/>
      <c r="BS130" s="363"/>
      <c r="BT130" s="363">
        <f t="shared" si="80"/>
        <v>0</v>
      </c>
      <c r="BU130" s="363">
        <f t="shared" si="62"/>
        <v>1</v>
      </c>
      <c r="BY130" s="1">
        <f t="shared" si="63"/>
        <v>1</v>
      </c>
      <c r="CD130" s="1" t="str">
        <f t="shared" si="56"/>
        <v/>
      </c>
      <c r="CE130" s="1" t="str">
        <f t="shared" si="81"/>
        <v/>
      </c>
      <c r="CF130" s="1" t="str">
        <f t="shared" si="81"/>
        <v/>
      </c>
      <c r="CG130" s="1" t="str">
        <f t="shared" si="81"/>
        <v/>
      </c>
      <c r="CH130" s="1" t="str">
        <f t="shared" si="81"/>
        <v/>
      </c>
      <c r="CI130" s="1" t="str">
        <f t="shared" si="81"/>
        <v/>
      </c>
      <c r="CJ130" s="1" t="str">
        <f t="shared" si="81"/>
        <v/>
      </c>
      <c r="CK130" s="1" t="str">
        <f t="shared" si="81"/>
        <v/>
      </c>
      <c r="CL130" s="1" t="str">
        <f t="shared" si="81"/>
        <v/>
      </c>
      <c r="CM130" s="1" t="str">
        <f t="shared" si="81"/>
        <v/>
      </c>
    </row>
    <row r="131" spans="2:91" x14ac:dyDescent="0.2">
      <c r="B131" s="332" t="s">
        <v>219</v>
      </c>
      <c r="C131" s="332" t="s">
        <v>219</v>
      </c>
      <c r="D131" s="332" t="s">
        <v>219</v>
      </c>
      <c r="E131" s="332" t="s">
        <v>219</v>
      </c>
      <c r="F131" s="332" t="s">
        <v>219</v>
      </c>
      <c r="G131" s="332" t="s">
        <v>219</v>
      </c>
      <c r="H131" s="332" t="s">
        <v>219</v>
      </c>
      <c r="I131" s="332" t="s">
        <v>219</v>
      </c>
      <c r="J131" s="332" t="s">
        <v>219</v>
      </c>
      <c r="K131" s="332" t="s">
        <v>219</v>
      </c>
      <c r="L131" s="332" t="s">
        <v>219</v>
      </c>
      <c r="M131" s="332" t="s">
        <v>219</v>
      </c>
      <c r="N131" s="332" t="s">
        <v>219</v>
      </c>
      <c r="O131" s="332" t="s">
        <v>219</v>
      </c>
      <c r="P131" s="332" t="s">
        <v>219</v>
      </c>
      <c r="Q131" s="332" t="s">
        <v>219</v>
      </c>
      <c r="R131" s="332" t="s">
        <v>219</v>
      </c>
      <c r="S131" s="332" t="s">
        <v>219</v>
      </c>
      <c r="T131" s="332" t="s">
        <v>219</v>
      </c>
      <c r="U131" s="332" t="s">
        <v>219</v>
      </c>
      <c r="V131" s="332" t="s">
        <v>219</v>
      </c>
      <c r="W131" s="332" t="s">
        <v>219</v>
      </c>
      <c r="X131" s="332" t="s">
        <v>219</v>
      </c>
      <c r="Y131" s="332" t="s">
        <v>219</v>
      </c>
      <c r="Z131" s="332" t="s">
        <v>219</v>
      </c>
      <c r="AA131" s="332" t="s">
        <v>219</v>
      </c>
      <c r="AB131" s="332" t="s">
        <v>219</v>
      </c>
      <c r="AC131" s="332" t="s">
        <v>219</v>
      </c>
      <c r="AD131" s="332" t="s">
        <v>219</v>
      </c>
      <c r="AE131" s="332" t="s">
        <v>219</v>
      </c>
      <c r="AF131" s="332" t="s">
        <v>219</v>
      </c>
      <c r="AG131" s="332"/>
      <c r="AH131" s="332" t="s">
        <v>219</v>
      </c>
      <c r="AI131" s="332" t="s">
        <v>219</v>
      </c>
      <c r="AJ131" s="332" t="s">
        <v>219</v>
      </c>
      <c r="AK131" s="332" t="s">
        <v>219</v>
      </c>
      <c r="AL131" s="332" t="s">
        <v>219</v>
      </c>
      <c r="AM131" s="332" t="s">
        <v>219</v>
      </c>
      <c r="AN131" s="332" t="s">
        <v>219</v>
      </c>
      <c r="AO131" s="332" t="s">
        <v>219</v>
      </c>
    </row>
  </sheetData>
  <sheetProtection password="CC01" sheet="1" objects="1" scenarios="1" formatColumns="0" formatRows="0"/>
  <mergeCells count="12">
    <mergeCell ref="AN29:AN30"/>
    <mergeCell ref="B1:AO1"/>
    <mergeCell ref="B29:B30"/>
    <mergeCell ref="C29:C30"/>
    <mergeCell ref="D29:D30"/>
    <mergeCell ref="E29:E30"/>
    <mergeCell ref="F29:F30"/>
    <mergeCell ref="AK29:AK30"/>
    <mergeCell ref="AL29:AL30"/>
    <mergeCell ref="AM29:AM30"/>
    <mergeCell ref="X29:X30"/>
    <mergeCell ref="AA29:AA30"/>
  </mergeCells>
  <conditionalFormatting sqref="AO32:AO130 AN32:AN131 AJ32:AM130 AJ31:AO31 AH31:AH130 Z31:AA130 B31:X130">
    <cfRule type="expression" dxfId="669" priority="90">
      <formula>$F31=""</formula>
    </cfRule>
  </conditionalFormatting>
  <conditionalFormatting sqref="AO32:AO130 AN32:AN131 AJ32:AM130 AJ31:AO31 AH31:AH130 Z31:AA130 B31:X130">
    <cfRule type="expression" dxfId="668" priority="89" stopIfTrue="1">
      <formula>AND($F31="",B31&lt;&gt;"")</formula>
    </cfRule>
    <cfRule type="expression" dxfId="667" priority="91">
      <formula>B$30&lt;&gt;""</formula>
    </cfRule>
  </conditionalFormatting>
  <conditionalFormatting sqref="G32:AH32 G31:G130">
    <cfRule type="expression" dxfId="666" priority="86">
      <formula>$F31=""</formula>
    </cfRule>
  </conditionalFormatting>
  <conditionalFormatting sqref="G32:AH32 G31:G130">
    <cfRule type="expression" dxfId="665" priority="85" stopIfTrue="1">
      <formula>AND($F31="",G31&lt;&gt;"")</formula>
    </cfRule>
    <cfRule type="expression" dxfId="664" priority="87">
      <formula>G$30&lt;&gt;""</formula>
    </cfRule>
  </conditionalFormatting>
  <conditionalFormatting sqref="AN31:AN131">
    <cfRule type="cellIs" dxfId="663" priority="84" operator="equal">
      <formula>1</formula>
    </cfRule>
  </conditionalFormatting>
  <conditionalFormatting sqref="G4:R4 AH4:AJ4">
    <cfRule type="cellIs" dxfId="662" priority="83" operator="equal">
      <formula>99</formula>
    </cfRule>
  </conditionalFormatting>
  <conditionalFormatting sqref="G31:R131 X31:X131 Z131:AB131 G32:AH32 AH31:AH131 G31:X130 Z31:AA130">
    <cfRule type="expression" dxfId="661" priority="82">
      <formula>G31&lt;G$6</formula>
    </cfRule>
  </conditionalFormatting>
  <conditionalFormatting sqref="AI131 S4:AG4">
    <cfRule type="cellIs" dxfId="660" priority="81" operator="equal">
      <formula>99</formula>
    </cfRule>
  </conditionalFormatting>
  <conditionalFormatting sqref="S31:S130">
    <cfRule type="expression" dxfId="659" priority="77">
      <formula>$F31=""</formula>
    </cfRule>
  </conditionalFormatting>
  <conditionalFormatting sqref="S31:S130">
    <cfRule type="expression" dxfId="658" priority="76" stopIfTrue="1">
      <formula>AND($F31="",S31&lt;&gt;"")</formula>
    </cfRule>
    <cfRule type="expression" dxfId="657" priority="78">
      <formula>S$30&lt;&gt;""</formula>
    </cfRule>
  </conditionalFormatting>
  <conditionalFormatting sqref="S31:S131">
    <cfRule type="expression" dxfId="656" priority="75">
      <formula>S31&lt;S$6</formula>
    </cfRule>
  </conditionalFormatting>
  <conditionalFormatting sqref="V32:V130">
    <cfRule type="expression" dxfId="655" priority="72">
      <formula>$F32=""</formula>
    </cfRule>
  </conditionalFormatting>
  <conditionalFormatting sqref="V32:V130">
    <cfRule type="expression" dxfId="654" priority="71" stopIfTrue="1">
      <formula>AND($F32="",V32&lt;&gt;"")</formula>
    </cfRule>
    <cfRule type="expression" dxfId="653" priority="73">
      <formula>V$30&lt;&gt;""</formula>
    </cfRule>
  </conditionalFormatting>
  <conditionalFormatting sqref="V32:V130 X131 Z131:AE131 AG131:AO131">
    <cfRule type="expression" dxfId="652" priority="70">
      <formula>V32&lt;V$6</formula>
    </cfRule>
  </conditionalFormatting>
  <conditionalFormatting sqref="AC31:AC130">
    <cfRule type="expression" dxfId="651" priority="67">
      <formula>$F31=""</formula>
    </cfRule>
  </conditionalFormatting>
  <conditionalFormatting sqref="AC31:AC130">
    <cfRule type="expression" dxfId="650" priority="66" stopIfTrue="1">
      <formula>AND($F31="",AC31&lt;&gt;"")</formula>
    </cfRule>
    <cfRule type="expression" dxfId="649" priority="68">
      <formula>AC$30&lt;&gt;""</formula>
    </cfRule>
  </conditionalFormatting>
  <conditionalFormatting sqref="AC31:AC131">
    <cfRule type="expression" dxfId="648" priority="65">
      <formula>AC31&lt;AC$6</formula>
    </cfRule>
  </conditionalFormatting>
  <conditionalFormatting sqref="AD31:AD130">
    <cfRule type="expression" dxfId="647" priority="62">
      <formula>$F31=""</formula>
    </cfRule>
  </conditionalFormatting>
  <conditionalFormatting sqref="AD31:AD130">
    <cfRule type="expression" dxfId="646" priority="61" stopIfTrue="1">
      <formula>AND($F31="",AD31&lt;&gt;"")</formula>
    </cfRule>
    <cfRule type="expression" dxfId="645" priority="63">
      <formula>AD$30&lt;&gt;""</formula>
    </cfRule>
  </conditionalFormatting>
  <conditionalFormatting sqref="AD31:AD131">
    <cfRule type="expression" dxfId="644" priority="60">
      <formula>AD31&lt;AD$6</formula>
    </cfRule>
  </conditionalFormatting>
  <conditionalFormatting sqref="AE31:AE130 AG31:AG130">
    <cfRule type="expression" dxfId="643" priority="57">
      <formula>$F31=""</formula>
    </cfRule>
  </conditionalFormatting>
  <conditionalFormatting sqref="AE31:AE130 AG31:AG130">
    <cfRule type="expression" dxfId="642" priority="56" stopIfTrue="1">
      <formula>AND($F31="",AE31&lt;&gt;"")</formula>
    </cfRule>
    <cfRule type="expression" dxfId="641" priority="58">
      <formula>AE$30&lt;&gt;""</formula>
    </cfRule>
  </conditionalFormatting>
  <conditionalFormatting sqref="AE31:AE131 AG31:AG131">
    <cfRule type="expression" dxfId="640" priority="55">
      <formula>AE31&lt;AE$6</formula>
    </cfRule>
  </conditionalFormatting>
  <conditionalFormatting sqref="AB31:AB130">
    <cfRule type="expression" dxfId="639" priority="52">
      <formula>$F31=""</formula>
    </cfRule>
  </conditionalFormatting>
  <conditionalFormatting sqref="AB31:AB130">
    <cfRule type="expression" dxfId="638" priority="51" stopIfTrue="1">
      <formula>AND($F31="",AB31&lt;&gt;"")</formula>
    </cfRule>
    <cfRule type="expression" dxfId="637" priority="53">
      <formula>AB$30&lt;&gt;""</formula>
    </cfRule>
  </conditionalFormatting>
  <conditionalFormatting sqref="Y131">
    <cfRule type="expression" dxfId="636" priority="50">
      <formula>Y131&lt;Y$6</formula>
    </cfRule>
  </conditionalFormatting>
  <conditionalFormatting sqref="Y131">
    <cfRule type="expression" dxfId="635" priority="49">
      <formula>Y131&lt;Y$6</formula>
    </cfRule>
  </conditionalFormatting>
  <conditionalFormatting sqref="Y31:Y130">
    <cfRule type="expression" dxfId="634" priority="46">
      <formula>$F31=""</formula>
    </cfRule>
  </conditionalFormatting>
  <conditionalFormatting sqref="Y31:Y130">
    <cfRule type="expression" dxfId="633" priority="45" stopIfTrue="1">
      <formula>AND($F31="",Y31&lt;&gt;"")</formula>
    </cfRule>
    <cfRule type="expression" dxfId="632" priority="47">
      <formula>Y$30&lt;&gt;""</formula>
    </cfRule>
  </conditionalFormatting>
  <conditionalFormatting sqref="T131">
    <cfRule type="expression" dxfId="631" priority="44">
      <formula>T131&lt;T$6</formula>
    </cfRule>
  </conditionalFormatting>
  <conditionalFormatting sqref="U131:V131">
    <cfRule type="expression" dxfId="630" priority="43">
      <formula>U131&lt;U$6</formula>
    </cfRule>
  </conditionalFormatting>
  <conditionalFormatting sqref="AF131">
    <cfRule type="expression" dxfId="629" priority="42">
      <formula>AF131&lt;AF$6</formula>
    </cfRule>
  </conditionalFormatting>
  <conditionalFormatting sqref="AF31:AF130">
    <cfRule type="expression" dxfId="628" priority="39">
      <formula>$F31=""</formula>
    </cfRule>
  </conditionalFormatting>
  <conditionalFormatting sqref="AF31:AF130">
    <cfRule type="expression" dxfId="627" priority="38" stopIfTrue="1">
      <formula>AND($F31="",AF31&lt;&gt;"")</formula>
    </cfRule>
    <cfRule type="expression" dxfId="626" priority="40">
      <formula>AF$30&lt;&gt;""</formula>
    </cfRule>
  </conditionalFormatting>
  <conditionalFormatting sqref="AF31:AF131">
    <cfRule type="expression" dxfId="625" priority="37">
      <formula>AF31&lt;AF$6</formula>
    </cfRule>
  </conditionalFormatting>
  <conditionalFormatting sqref="AI41:AI130">
    <cfRule type="expression" dxfId="624" priority="8">
      <formula>$F41=""</formula>
    </cfRule>
  </conditionalFormatting>
  <conditionalFormatting sqref="AI41:AI130">
    <cfRule type="expression" dxfId="623" priority="7" stopIfTrue="1">
      <formula>AND($F41="",AI41&lt;&gt;"")</formula>
    </cfRule>
    <cfRule type="expression" dxfId="622" priority="9">
      <formula>AI$30&lt;&gt;""</formula>
    </cfRule>
  </conditionalFormatting>
  <conditionalFormatting sqref="AI41:AI130">
    <cfRule type="expression" dxfId="621" priority="6">
      <formula>AI41&lt;AI$6</formula>
    </cfRule>
  </conditionalFormatting>
  <conditionalFormatting sqref="T31:V130">
    <cfRule type="expression" dxfId="620" priority="29">
      <formula>$F31=""</formula>
    </cfRule>
  </conditionalFormatting>
  <conditionalFormatting sqref="T31:V130">
    <cfRule type="expression" dxfId="619" priority="28" stopIfTrue="1">
      <formula>AND($F31="",T31&lt;&gt;"")</formula>
    </cfRule>
    <cfRule type="expression" dxfId="618" priority="30">
      <formula>T$30&lt;&gt;""</formula>
    </cfRule>
  </conditionalFormatting>
  <conditionalFormatting sqref="T31:V130">
    <cfRule type="expression" dxfId="617" priority="27">
      <formula>T31&lt;T$6</formula>
    </cfRule>
  </conditionalFormatting>
  <conditionalFormatting sqref="W32:W130">
    <cfRule type="expression" dxfId="616" priority="24">
      <formula>$F32=""</formula>
    </cfRule>
  </conditionalFormatting>
  <conditionalFormatting sqref="W32:W130">
    <cfRule type="expression" dxfId="615" priority="23" stopIfTrue="1">
      <formula>AND($F32="",W32&lt;&gt;"")</formula>
    </cfRule>
    <cfRule type="expression" dxfId="614" priority="25">
      <formula>W$30&lt;&gt;""</formula>
    </cfRule>
  </conditionalFormatting>
  <conditionalFormatting sqref="W32:W130">
    <cfRule type="expression" dxfId="613" priority="22">
      <formula>W32&lt;W$6</formula>
    </cfRule>
  </conditionalFormatting>
  <conditionalFormatting sqref="W131">
    <cfRule type="expression" dxfId="612" priority="21">
      <formula>W131&lt;W$6</formula>
    </cfRule>
  </conditionalFormatting>
  <conditionalFormatting sqref="W31:W130">
    <cfRule type="expression" dxfId="611" priority="18">
      <formula>$F31=""</formula>
    </cfRule>
  </conditionalFormatting>
  <conditionalFormatting sqref="W31:W130">
    <cfRule type="expression" dxfId="610" priority="17" stopIfTrue="1">
      <formula>AND($F31="",W31&lt;&gt;"")</formula>
    </cfRule>
    <cfRule type="expression" dxfId="609" priority="19">
      <formula>W$30&lt;&gt;""</formula>
    </cfRule>
  </conditionalFormatting>
  <conditionalFormatting sqref="W31:W130">
    <cfRule type="expression" dxfId="608" priority="16">
      <formula>W31&lt;W$6</formula>
    </cfRule>
  </conditionalFormatting>
  <conditionalFormatting sqref="AI41:AI130">
    <cfRule type="expression" dxfId="607" priority="13">
      <formula>$F41=""</formula>
    </cfRule>
  </conditionalFormatting>
  <conditionalFormatting sqref="AI41:AI130">
    <cfRule type="expression" dxfId="606" priority="12" stopIfTrue="1">
      <formula>AND($F41="",AI41&lt;&gt;"")</formula>
    </cfRule>
    <cfRule type="expression" dxfId="605" priority="14">
      <formula>AI$30&lt;&gt;""</formula>
    </cfRule>
  </conditionalFormatting>
  <conditionalFormatting sqref="AI41:AI130">
    <cfRule type="expression" dxfId="604" priority="11">
      <formula>AI41&lt;AI$6</formula>
    </cfRule>
  </conditionalFormatting>
  <conditionalFormatting sqref="AI31:AI130">
    <cfRule type="expression" dxfId="603" priority="3">
      <formula>$F31=""</formula>
    </cfRule>
  </conditionalFormatting>
  <conditionalFormatting sqref="AI31:AI130">
    <cfRule type="expression" dxfId="602" priority="2" stopIfTrue="1">
      <formula>AND($F31="",AI31&lt;&gt;"")</formula>
    </cfRule>
    <cfRule type="expression" dxfId="601" priority="4">
      <formula>AI$30&lt;&gt;""</formula>
    </cfRule>
  </conditionalFormatting>
  <conditionalFormatting sqref="AI31:AI130">
    <cfRule type="expression" dxfId="600" priority="1">
      <formula>AI31&lt;AI$6</formula>
    </cfRule>
  </conditionalFormatting>
  <dataValidations count="5">
    <dataValidation allowBlank="1" showInputMessage="1" showErrorMessage="1" errorTitle="נתון שגוי." error="ניתן להזין רק 0 או 1._x000a_0 = לא עומד בתנאי._x000a_1 = עומד בתנאי." sqref="AK31:AM130"/>
    <dataValidation type="list" allowBlank="1" showInputMessage="1" showErrorMessage="1" sqref="G4:AI4">
      <formula1>"1,0,99"</formula1>
    </dataValidation>
    <dataValidation type="list" allowBlank="1" showInputMessage="1" showErrorMessage="1" errorTitle="נתון שגוי." error="ניתן להזין רק 0 או 1._x000a_0 = לא עומד בתנאי._x000a_1 = עומד בתנאי." sqref="AC31:AJ130 Z31:AA130 G31:X130">
      <formula1>$AQ31:$AR31</formula1>
    </dataValidation>
    <dataValidation type="list" allowBlank="1" showInputMessage="1" showErrorMessage="1" sqref="AB30:AJ30 Y30:Z30 G30:W30">
      <formula1>OFFSET($AT$1,0,0,1,COUNTA($AT$1:$CC$1))</formula1>
    </dataValidation>
    <dataValidation type="decimal" operator="greaterThanOrEqual" allowBlank="1" showInputMessage="1" showErrorMessage="1" errorTitle="נתון שגוי." error="ניתן להזין רק מספר גדול או שווה ל-0." sqref="Y31:Y130 AB31:AB130">
      <formula1>0</formula1>
    </dataValidation>
  </dataValidations>
  <printOptions horizontalCentered="1"/>
  <pageMargins left="0.51181102362204722" right="0.51181102362204722" top="0.74803149606299213" bottom="0.74803149606299213" header="0.31496062992125984" footer="0.31496062992125984"/>
  <pageSetup paperSize="9" scale="26" orientation="portrait"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92" operator="containsText" id="{85988AF1-D291-48A1-95A1-9C562B5DA495}">
            <xm:f>NOT(ISERROR(SEARCH($AQ$1,B31)))</xm:f>
            <xm:f>$AQ$1</xm:f>
            <x14:dxf>
              <fill>
                <patternFill>
                  <bgColor rgb="FFFF0000"/>
                </patternFill>
              </fill>
            </x14:dxf>
          </x14:cfRule>
          <xm:sqref>AO32:AO130 AN32:AN131 AJ32:AM130 AJ31:AO31 AH31:AH130 Z31:AA130 B31:X130</xm:sqref>
        </x14:conditionalFormatting>
        <x14:conditionalFormatting xmlns:xm="http://schemas.microsoft.com/office/excel/2006/main">
          <x14:cfRule type="containsText" priority="88" operator="containsText" id="{8339A730-89CA-4240-8793-446D6A3ED293}">
            <xm:f>NOT(ISERROR(SEARCH($AQ$1,G31)))</xm:f>
            <xm:f>$AQ$1</xm:f>
            <x14:dxf>
              <fill>
                <patternFill>
                  <bgColor rgb="FFFF0000"/>
                </patternFill>
              </fill>
            </x14:dxf>
          </x14:cfRule>
          <xm:sqref>G32:AH32 G31:G130</xm:sqref>
        </x14:conditionalFormatting>
        <x14:conditionalFormatting xmlns:xm="http://schemas.microsoft.com/office/excel/2006/main">
          <x14:cfRule type="containsText" priority="79" operator="containsText" id="{47E6CDD9-A787-4AA7-A6C3-03EC557A3E4D}">
            <xm:f>NOT(ISERROR(SEARCH($AQ$1,S31)))</xm:f>
            <xm:f>$AQ$1</xm:f>
            <x14:dxf>
              <fill>
                <patternFill>
                  <bgColor rgb="FFFF0000"/>
                </patternFill>
              </fill>
            </x14:dxf>
          </x14:cfRule>
          <xm:sqref>S31:S130</xm:sqref>
        </x14:conditionalFormatting>
        <x14:conditionalFormatting xmlns:xm="http://schemas.microsoft.com/office/excel/2006/main">
          <x14:cfRule type="containsText" priority="74" operator="containsText" id="{C3837C3E-7930-49BA-897B-C22CA270FA4B}">
            <xm:f>NOT(ISERROR(SEARCH($AQ$1,V32)))</xm:f>
            <xm:f>$AQ$1</xm:f>
            <x14:dxf>
              <fill>
                <patternFill>
                  <bgColor rgb="FFFF0000"/>
                </patternFill>
              </fill>
            </x14:dxf>
          </x14:cfRule>
          <xm:sqref>V32:V130</xm:sqref>
        </x14:conditionalFormatting>
        <x14:conditionalFormatting xmlns:xm="http://schemas.microsoft.com/office/excel/2006/main">
          <x14:cfRule type="containsText" priority="69" operator="containsText" id="{73E7A7F6-10B5-4520-9130-8616D743A5CF}">
            <xm:f>NOT(ISERROR(SEARCH($AQ$1,AC31)))</xm:f>
            <xm:f>$AQ$1</xm:f>
            <x14:dxf>
              <fill>
                <patternFill>
                  <bgColor rgb="FFFF0000"/>
                </patternFill>
              </fill>
            </x14:dxf>
          </x14:cfRule>
          <xm:sqref>AC31:AC130</xm:sqref>
        </x14:conditionalFormatting>
        <x14:conditionalFormatting xmlns:xm="http://schemas.microsoft.com/office/excel/2006/main">
          <x14:cfRule type="containsText" priority="64" operator="containsText" id="{489D7AFF-4BB4-49EC-937D-1ACB551EBD60}">
            <xm:f>NOT(ISERROR(SEARCH($AQ$1,AD31)))</xm:f>
            <xm:f>$AQ$1</xm:f>
            <x14:dxf>
              <fill>
                <patternFill>
                  <bgColor rgb="FFFF0000"/>
                </patternFill>
              </fill>
            </x14:dxf>
          </x14:cfRule>
          <xm:sqref>AD31:AD130</xm:sqref>
        </x14:conditionalFormatting>
        <x14:conditionalFormatting xmlns:xm="http://schemas.microsoft.com/office/excel/2006/main">
          <x14:cfRule type="containsText" priority="59" operator="containsText" id="{3F8F3B4D-FFE0-4F02-97CF-3EA1F8D439B0}">
            <xm:f>NOT(ISERROR(SEARCH($AQ$1,AE31)))</xm:f>
            <xm:f>$AQ$1</xm:f>
            <x14:dxf>
              <fill>
                <patternFill>
                  <bgColor rgb="FFFF0000"/>
                </patternFill>
              </fill>
            </x14:dxf>
          </x14:cfRule>
          <xm:sqref>AE31:AE130 AG31:AG130</xm:sqref>
        </x14:conditionalFormatting>
        <x14:conditionalFormatting xmlns:xm="http://schemas.microsoft.com/office/excel/2006/main">
          <x14:cfRule type="containsText" priority="54" operator="containsText" id="{EF127F68-5711-405D-BC1A-70240070E76B}">
            <xm:f>NOT(ISERROR(SEARCH($AB$1,AB31)))</xm:f>
            <xm:f>$AB$1</xm:f>
            <x14:dxf>
              <fill>
                <patternFill>
                  <bgColor rgb="FFFF0000"/>
                </patternFill>
              </fill>
            </x14:dxf>
          </x14:cfRule>
          <xm:sqref>AB31:AB130</xm:sqref>
        </x14:conditionalFormatting>
        <x14:conditionalFormatting xmlns:xm="http://schemas.microsoft.com/office/excel/2006/main">
          <x14:cfRule type="containsText" priority="48" operator="containsText" id="{AACC0535-A2E7-4B38-8931-1CCF4D803CFE}">
            <xm:f>NOT(ISERROR(SEARCH($AB$1,Y31)))</xm:f>
            <xm:f>$AB$1</xm:f>
            <x14:dxf>
              <fill>
                <patternFill>
                  <bgColor rgb="FFFF0000"/>
                </patternFill>
              </fill>
            </x14:dxf>
          </x14:cfRule>
          <xm:sqref>Y31:Y130</xm:sqref>
        </x14:conditionalFormatting>
        <x14:conditionalFormatting xmlns:xm="http://schemas.microsoft.com/office/excel/2006/main">
          <x14:cfRule type="containsText" priority="41" operator="containsText" id="{AF1F79F2-0944-4F90-9D97-4C0B56B530FE}">
            <xm:f>NOT(ISERROR(SEARCH($AQ$1,AF31)))</xm:f>
            <xm:f>$AQ$1</xm:f>
            <x14:dxf>
              <fill>
                <patternFill>
                  <bgColor rgb="FFFF0000"/>
                </patternFill>
              </fill>
            </x14:dxf>
          </x14:cfRule>
          <xm:sqref>AF31:AF130</xm:sqref>
        </x14:conditionalFormatting>
        <x14:conditionalFormatting xmlns:xm="http://schemas.microsoft.com/office/excel/2006/main">
          <x14:cfRule type="containsText" priority="10" operator="containsText" id="{2D386071-6770-42FE-A3BC-815FCD755F92}">
            <xm:f>NOT(ISERROR(SEARCH($AQ$1,AI41)))</xm:f>
            <xm:f>$AQ$1</xm:f>
            <x14:dxf>
              <fill>
                <patternFill>
                  <bgColor rgb="FFFF0000"/>
                </patternFill>
              </fill>
            </x14:dxf>
          </x14:cfRule>
          <xm:sqref>AI41:AI130</xm:sqref>
        </x14:conditionalFormatting>
        <x14:conditionalFormatting xmlns:xm="http://schemas.microsoft.com/office/excel/2006/main">
          <x14:cfRule type="containsText" priority="31" operator="containsText" id="{15EA221D-49E3-459A-9BCE-E63A84D7D5C0}">
            <xm:f>NOT(ISERROR(SEARCH($AQ$1,T31)))</xm:f>
            <xm:f>$AQ$1</xm:f>
            <x14:dxf>
              <fill>
                <patternFill>
                  <bgColor rgb="FFFF0000"/>
                </patternFill>
              </fill>
            </x14:dxf>
          </x14:cfRule>
          <xm:sqref>T31:V130</xm:sqref>
        </x14:conditionalFormatting>
        <x14:conditionalFormatting xmlns:xm="http://schemas.microsoft.com/office/excel/2006/main">
          <x14:cfRule type="containsText" priority="26" operator="containsText" id="{EB8490B0-1984-4F24-9328-71A1F1B02E08}">
            <xm:f>NOT(ISERROR(SEARCH($AQ$1,W32)))</xm:f>
            <xm:f>$AQ$1</xm:f>
            <x14:dxf>
              <fill>
                <patternFill>
                  <bgColor rgb="FFFF0000"/>
                </patternFill>
              </fill>
            </x14:dxf>
          </x14:cfRule>
          <xm:sqref>W32:W130</xm:sqref>
        </x14:conditionalFormatting>
        <x14:conditionalFormatting xmlns:xm="http://schemas.microsoft.com/office/excel/2006/main">
          <x14:cfRule type="containsText" priority="20" operator="containsText" id="{E3A17B61-A66E-4687-B687-27CA74800F2B}">
            <xm:f>NOT(ISERROR(SEARCH($AQ$1,W31)))</xm:f>
            <xm:f>$AQ$1</xm:f>
            <x14:dxf>
              <fill>
                <patternFill>
                  <bgColor rgb="FFFF0000"/>
                </patternFill>
              </fill>
            </x14:dxf>
          </x14:cfRule>
          <xm:sqref>W31:W130</xm:sqref>
        </x14:conditionalFormatting>
        <x14:conditionalFormatting xmlns:xm="http://schemas.microsoft.com/office/excel/2006/main">
          <x14:cfRule type="containsText" priority="15" operator="containsText" id="{B782B465-60E9-4D99-96CE-B326C837238E}">
            <xm:f>NOT(ISERROR(SEARCH($AQ$1,AI41)))</xm:f>
            <xm:f>$AQ$1</xm:f>
            <x14:dxf>
              <fill>
                <patternFill>
                  <bgColor rgb="FFFF0000"/>
                </patternFill>
              </fill>
            </x14:dxf>
          </x14:cfRule>
          <xm:sqref>AI41:AI130</xm:sqref>
        </x14:conditionalFormatting>
        <x14:conditionalFormatting xmlns:xm="http://schemas.microsoft.com/office/excel/2006/main">
          <x14:cfRule type="containsText" priority="5" operator="containsText" id="{C52056FC-A184-4C2B-B78C-92707113072E}">
            <xm:f>NOT(ISERROR(SEARCH($AQ$1,AI31)))</xm:f>
            <xm:f>$AQ$1</xm:f>
            <x14:dxf>
              <fill>
                <patternFill>
                  <bgColor rgb="FFFF0000"/>
                </patternFill>
              </fill>
            </x14:dxf>
          </x14:cfRule>
          <xm:sqref>AI31:AI130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pageSetUpPr fitToPage="1"/>
  </sheetPr>
  <dimension ref="A1:GR132"/>
  <sheetViews>
    <sheetView rightToLeft="1" view="pageBreakPreview" topLeftCell="B1" zoomScale="90" zoomScaleNormal="80" zoomScaleSheetLayoutView="90" workbookViewId="0">
      <pane xSplit="5" ySplit="30" topLeftCell="G31" activePane="bottomRight" state="frozen"/>
      <selection activeCell="D39" sqref="D39"/>
      <selection pane="topRight" activeCell="D39" sqref="D39"/>
      <selection pane="bottomLeft" activeCell="D39" sqref="D39"/>
      <selection pane="bottomRight" activeCell="M31" sqref="M31"/>
    </sheetView>
  </sheetViews>
  <sheetFormatPr defaultRowHeight="15.75" outlineLevelRow="1" x14ac:dyDescent="0.25"/>
  <cols>
    <col min="1" max="1" width="9.140625" hidden="1" customWidth="1"/>
    <col min="2" max="2" width="6.7109375" customWidth="1"/>
    <col min="3" max="5" width="10.42578125" hidden="1" customWidth="1"/>
    <col min="6" max="6" width="26.85546875" customWidth="1"/>
    <col min="7" max="7" width="13.7109375" customWidth="1"/>
    <col min="8" max="8" width="13.28515625" customWidth="1"/>
    <col min="9" max="9" width="14.7109375" customWidth="1"/>
    <col min="10" max="10" width="13" customWidth="1"/>
    <col min="11" max="11" width="13.5703125" customWidth="1"/>
    <col min="12" max="12" width="12.28515625" customWidth="1"/>
    <col min="13" max="13" width="15.42578125" customWidth="1"/>
    <col min="14" max="14" width="21.42578125" bestFit="1" customWidth="1"/>
    <col min="15" max="15" width="23.5703125" customWidth="1"/>
    <col min="16" max="16" width="14" bestFit="1" customWidth="1"/>
    <col min="17" max="17" width="21" bestFit="1" customWidth="1"/>
    <col min="18" max="18" width="16.85546875" bestFit="1" customWidth="1"/>
    <col min="19" max="19" width="15.7109375" hidden="1" customWidth="1"/>
    <col min="20" max="20" width="13.28515625" hidden="1" customWidth="1"/>
    <col min="21" max="21" width="12.5703125" hidden="1" customWidth="1"/>
    <col min="22" max="22" width="20.5703125" customWidth="1"/>
    <col min="23" max="25" width="21.42578125" hidden="1" customWidth="1"/>
    <col min="26" max="26" width="15" customWidth="1"/>
    <col min="27" max="29" width="9.140625" hidden="1" customWidth="1"/>
    <col min="30" max="30" width="11.85546875" hidden="1" customWidth="1"/>
    <col min="31" max="32" width="9.140625" hidden="1" customWidth="1"/>
    <col min="33" max="33" width="10.140625" hidden="1" customWidth="1"/>
    <col min="34" max="34" width="16.7109375" hidden="1" customWidth="1"/>
    <col min="35" max="35" width="8.85546875" hidden="1" customWidth="1"/>
    <col min="36" max="36" width="11.85546875" hidden="1" customWidth="1"/>
    <col min="37" max="37" width="17.7109375" hidden="1" customWidth="1"/>
    <col min="38" max="48" width="9.140625" hidden="1" customWidth="1"/>
    <col min="49" max="49" width="10.7109375" hidden="1" customWidth="1"/>
    <col min="50" max="78" width="9.140625" hidden="1" customWidth="1"/>
    <col min="79" max="79" width="23.5703125" hidden="1" customWidth="1"/>
    <col min="80" max="80" width="12.7109375" hidden="1" customWidth="1"/>
    <col min="81" max="81" width="10.85546875" hidden="1" customWidth="1"/>
    <col min="82" max="82" width="18.7109375" hidden="1" customWidth="1"/>
    <col min="83" max="83" width="23.5703125" hidden="1" customWidth="1"/>
    <col min="84" max="85" width="13.140625" hidden="1" customWidth="1"/>
    <col min="86" max="86" width="10.7109375" hidden="1" customWidth="1"/>
    <col min="87" max="87" width="10.85546875" hidden="1" customWidth="1"/>
    <col min="88" max="200" width="9.140625" hidden="1" customWidth="1"/>
    <col min="201" max="203" width="9.140625" customWidth="1"/>
  </cols>
  <sheetData>
    <row r="1" spans="2:88" ht="21" customHeight="1" thickBot="1" x14ac:dyDescent="0.3">
      <c r="B1" s="462" t="str">
        <f ca="1">MID(CELL("filename",AC2),FIND("]",CELL("filename",AC2),1)+1,99)</f>
        <v>סיווג</v>
      </c>
      <c r="C1" s="469"/>
      <c r="D1" s="469"/>
      <c r="E1" s="469"/>
      <c r="F1" s="469"/>
      <c r="G1" s="469"/>
      <c r="H1" s="469"/>
      <c r="I1" s="469"/>
      <c r="J1" s="469"/>
      <c r="K1" s="469"/>
      <c r="L1" s="469"/>
      <c r="M1" s="469"/>
      <c r="N1" s="469"/>
      <c r="O1" s="469"/>
      <c r="P1" s="469"/>
      <c r="Q1" s="469"/>
      <c r="R1" s="469"/>
      <c r="S1" s="469"/>
      <c r="T1" s="469"/>
      <c r="U1" s="469"/>
      <c r="V1" s="469"/>
      <c r="W1" s="469"/>
      <c r="X1" s="469"/>
      <c r="Y1" s="469"/>
      <c r="Z1" s="469"/>
      <c r="AA1" s="1"/>
      <c r="AB1" s="1" t="s">
        <v>27</v>
      </c>
      <c r="AC1" s="1"/>
      <c r="AD1" s="24" t="s">
        <v>61</v>
      </c>
      <c r="AE1" s="25" t="s">
        <v>26</v>
      </c>
      <c r="AF1" s="25" t="s">
        <v>29</v>
      </c>
      <c r="AG1" s="25" t="s">
        <v>57</v>
      </c>
      <c r="AH1" s="25" t="s">
        <v>41</v>
      </c>
      <c r="AI1" s="25" t="s">
        <v>58</v>
      </c>
      <c r="AJ1" s="25" t="s">
        <v>67</v>
      </c>
      <c r="AK1" s="26" t="s">
        <v>68</v>
      </c>
      <c r="AL1" s="25" t="s">
        <v>59</v>
      </c>
      <c r="AM1" s="26" t="s">
        <v>60</v>
      </c>
      <c r="AN1" s="25" t="s">
        <v>215</v>
      </c>
      <c r="AO1" s="25"/>
      <c r="AP1" s="25"/>
      <c r="AQ1" s="25"/>
      <c r="AR1" s="25"/>
      <c r="AS1" s="25"/>
      <c r="AT1" s="25"/>
      <c r="AU1" s="25"/>
      <c r="AV1" s="25"/>
      <c r="AW1" s="25"/>
      <c r="AX1" s="25"/>
      <c r="AY1" s="25"/>
      <c r="AZ1" s="26"/>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row>
    <row r="2" spans="2:88" ht="20.25" customHeight="1" x14ac:dyDescent="0.25">
      <c r="B2" s="1"/>
      <c r="C2" s="1"/>
      <c r="D2" s="1"/>
      <c r="E2" s="1"/>
      <c r="F2" s="1"/>
      <c r="G2" s="1"/>
      <c r="H2" s="1"/>
      <c r="I2" s="1"/>
      <c r="J2" s="1"/>
      <c r="K2" s="1"/>
      <c r="L2" s="1"/>
      <c r="M2" s="1"/>
      <c r="N2" s="1"/>
      <c r="O2" s="1"/>
      <c r="P2" s="1"/>
      <c r="Q2" s="1"/>
      <c r="R2" s="1"/>
      <c r="S2" s="1"/>
      <c r="T2" s="1"/>
      <c r="U2" s="1"/>
      <c r="V2" s="347" t="str">
        <f>'פרמטרים לקריטריונים'!$B$4</f>
        <v>שנת תקציב</v>
      </c>
      <c r="W2" s="1"/>
      <c r="X2" s="1"/>
      <c r="Y2" s="347" t="str">
        <f>'פרמטרים לקריטריונים'!$B$4</f>
        <v>שנת תקציב</v>
      </c>
      <c r="Z2" s="23">
        <f>'פרמטרים לקריטריונים'!$C$4</f>
        <v>2018</v>
      </c>
      <c r="AA2" s="1"/>
      <c r="AB2" s="1"/>
      <c r="AC2" s="1"/>
      <c r="AD2" s="1"/>
      <c r="AE2" s="1">
        <f>IF(ISNA(MATCH(G31,$AB$30:$AC$30,0)),0,1)</f>
        <v>0</v>
      </c>
      <c r="AF2" s="1">
        <f>IF(IFERROR(G31*1,"bad")="bad",0,1)</f>
        <v>0</v>
      </c>
      <c r="AG2" s="1">
        <f>IF(IFERROR(IF(G31=TRUNC(G31),1,"bad"),"bad")="bad",0,1)</f>
        <v>0</v>
      </c>
      <c r="AH2" s="1">
        <f>IF(AND(IF(IFERROR(G31*1,"bad")="bad",0,1)=1,G31&gt;=0),1,0)</f>
        <v>0</v>
      </c>
      <c r="AI2" s="1">
        <f>IF(AND(IF(IFERROR(IF(G31=TRUNC(G31),1,"bad"),"bad")="bad",0,1)=1,G31&gt;=0),1,0)</f>
        <v>0</v>
      </c>
      <c r="AJ2" s="1">
        <f>IF(AND(IF(IFERROR(G31*1,"bad")="bad",0,1)=1,G31&gt;0),1,0)</f>
        <v>0</v>
      </c>
      <c r="AK2" s="1">
        <f>IF(AND(IF(IFERROR(IF(G31=TRUNC(G31),1,"bad"),"bad")="bad",0,1)=1,G31&gt;0),1,0)</f>
        <v>0</v>
      </c>
      <c r="AL2" s="1">
        <v>1</v>
      </c>
      <c r="AM2" s="1">
        <f>IF(IFERROR(HLOOKUP(G31,$BB$30:$BW$30,1,0),"bad")="bad",0,1)</f>
        <v>0</v>
      </c>
      <c r="AN2" s="1">
        <f>IF(AND(IF(IFERROR(G31*1,"bad")="bad",0,1)=1,G31&gt;=0,G31&lt;=0),1,0)</f>
        <v>0</v>
      </c>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row>
    <row r="3" spans="2:88" ht="18.75" thickBot="1" x14ac:dyDescent="0.3">
      <c r="B3" s="1"/>
      <c r="C3" s="1"/>
      <c r="D3" s="1"/>
      <c r="E3" s="1"/>
      <c r="F3" s="1"/>
      <c r="G3" s="1"/>
      <c r="H3" s="1"/>
      <c r="I3" s="1"/>
      <c r="J3" s="1"/>
      <c r="K3" s="1"/>
      <c r="L3" s="1"/>
      <c r="M3" s="1"/>
      <c r="N3" s="1"/>
      <c r="O3" s="1"/>
      <c r="P3" s="1"/>
      <c r="Q3" s="1"/>
      <c r="R3" s="1"/>
      <c r="S3" s="1"/>
      <c r="T3" s="1"/>
      <c r="U3" s="1"/>
      <c r="V3" s="30" t="str">
        <f>'פרמטרים לקריטריונים'!$B$5</f>
        <v>תקציב התמיכה</v>
      </c>
      <c r="W3" s="1"/>
      <c r="X3" s="1"/>
      <c r="Y3" s="30" t="str">
        <f>'פרמטרים לקריטריונים'!$B$5</f>
        <v>תקציב התמיכה</v>
      </c>
      <c r="Z3" s="32">
        <f>'פרמטרים לקריטריונים'!$C$5</f>
        <v>279168</v>
      </c>
      <c r="AA3" s="1"/>
      <c r="AB3" s="1"/>
      <c r="AC3" s="1">
        <f>IF(G$30="",1,IF(G31="",0,IF(G$30=$AE$1,11,IF(G$30=$AF$1,12,IF(G$30=$AER1,13,IF(G$30=$AH$1,14,IF(G$30=$AI$1,15,IF(G$30=$AJ$1,16,IF(G$30=$AK$1,17,IF(G$30=$AL$1,18,IF(G$30=$AM$1,19,0)))))))))))</f>
        <v>19</v>
      </c>
      <c r="AD3" s="1" t="s">
        <v>65</v>
      </c>
      <c r="AE3" s="1">
        <v>1</v>
      </c>
      <c r="AF3" s="1">
        <v>2</v>
      </c>
      <c r="AG3" s="1">
        <v>3</v>
      </c>
      <c r="AH3" s="1">
        <v>4</v>
      </c>
      <c r="AI3" s="1">
        <v>5</v>
      </c>
      <c r="AJ3" s="1">
        <v>6</v>
      </c>
      <c r="AK3" s="1">
        <v>7</v>
      </c>
      <c r="AL3" s="1">
        <v>8</v>
      </c>
      <c r="AM3" s="1">
        <v>9</v>
      </c>
      <c r="AN3" s="1">
        <v>10</v>
      </c>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row>
    <row r="4" spans="2:88" ht="16.5" hidden="1" customHeight="1" outlineLevel="1" thickBot="1" x14ac:dyDescent="0.3">
      <c r="B4" s="1"/>
      <c r="C4" s="1"/>
      <c r="D4" s="1"/>
      <c r="E4" s="1"/>
      <c r="F4" s="1"/>
      <c r="G4" s="1"/>
      <c r="H4" s="1"/>
      <c r="I4" s="1"/>
      <c r="J4" s="1"/>
      <c r="K4" s="1"/>
      <c r="L4" s="1"/>
      <c r="M4" s="1"/>
      <c r="N4" s="1"/>
      <c r="O4" s="1"/>
      <c r="P4" s="1"/>
      <c r="Q4" s="1"/>
      <c r="R4" s="1"/>
      <c r="S4" s="1"/>
      <c r="T4" s="1"/>
      <c r="U4" s="1"/>
      <c r="V4" s="1"/>
      <c r="W4" s="1"/>
      <c r="X4" s="1"/>
      <c r="Y4" s="1"/>
      <c r="Z4" s="1"/>
      <c r="AA4" s="1"/>
      <c r="AB4" s="1"/>
      <c r="AC4" s="1"/>
      <c r="AD4" s="1" t="s">
        <v>66</v>
      </c>
      <c r="AE4" s="24" t="s">
        <v>269</v>
      </c>
      <c r="AF4" s="25" t="s">
        <v>273</v>
      </c>
      <c r="AG4" s="25"/>
      <c r="AH4" s="25"/>
      <c r="AI4" s="25"/>
      <c r="AJ4" s="25"/>
      <c r="AK4" s="25"/>
      <c r="AL4" s="25"/>
      <c r="AM4" s="25"/>
      <c r="AN4" s="26"/>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row>
    <row r="5" spans="2:88" hidden="1" outlineLevel="1" x14ac:dyDescent="0.25">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8" ht="47.25" outlineLevel="1" x14ac:dyDescent="0.25">
      <c r="B6" s="1"/>
      <c r="C6" s="1"/>
      <c r="D6" s="1"/>
      <c r="E6" s="1"/>
      <c r="F6" s="397" t="str">
        <f>'פרמטרים לקריטריונים'!B25</f>
        <v>סיווג</v>
      </c>
      <c r="G6" s="397" t="str">
        <f>'פרמטרים לקריטריונים'!C25</f>
        <v>מינימום מתחרים סה"כ</v>
      </c>
      <c r="H6" s="397" t="str">
        <f>'פרמטרים לקריטריונים'!D25</f>
        <v>מינימום מתחרים לקבוצת גיל</v>
      </c>
      <c r="I6" s="397" t="str">
        <f>'פרמטרים לקריטריונים'!E25</f>
        <v>מינימום שופטים לקבוצת גיל</v>
      </c>
      <c r="J6" s="397" t="str">
        <f>'פרמטרים לקריטריונים'!F25</f>
        <v>גובה פרסים</v>
      </c>
      <c r="K6" s="397" t="str">
        <f>'פרמטרים לקריטריונים'!G25</f>
        <v>גובה התקציב</v>
      </c>
      <c r="L6" s="1"/>
      <c r="M6" s="1"/>
      <c r="N6" s="397" t="str">
        <f>'פרמטרים לקריטריונים'!E29</f>
        <v>מקדם תחרות חדשה</v>
      </c>
      <c r="O6" s="399">
        <f>'פרמטרים לקריטריונים'!F29</f>
        <v>0.6</v>
      </c>
      <c r="P6" s="1"/>
      <c r="Q6" s="1"/>
      <c r="R6" s="1"/>
      <c r="S6" s="1"/>
      <c r="T6" s="1"/>
      <c r="U6" s="1"/>
      <c r="V6" s="1"/>
      <c r="W6" s="1"/>
      <c r="X6" s="1"/>
      <c r="Y6" s="1"/>
      <c r="Z6" s="1"/>
      <c r="AA6" s="1"/>
      <c r="AB6" s="1" t="s">
        <v>216</v>
      </c>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row>
    <row r="7" spans="2:88" outlineLevel="1" x14ac:dyDescent="0.25">
      <c r="B7" s="1"/>
      <c r="C7" s="1"/>
      <c r="D7" s="1"/>
      <c r="E7" s="1"/>
      <c r="F7" s="398" t="str">
        <f>'פרמטרים לקריטריונים'!B26</f>
        <v>ייחודי</v>
      </c>
      <c r="G7" s="287">
        <f>'פרמטרים לקריטריונים'!C26</f>
        <v>8</v>
      </c>
      <c r="H7" s="288">
        <f>'פרמטרים לקריטריונים'!D26</f>
        <v>6</v>
      </c>
      <c r="I7" s="288">
        <f>'פרמטרים לקריטריונים'!E26</f>
        <v>5</v>
      </c>
      <c r="J7" s="287">
        <f>'פרמטרים לקריטריונים'!F26</f>
        <v>40000</v>
      </c>
      <c r="K7" s="287">
        <f>'פרמטרים לקריטריונים'!G26</f>
        <v>90000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362"/>
      <c r="BP7" s="1"/>
      <c r="BQ7" s="1"/>
      <c r="BR7" s="1"/>
      <c r="BS7" s="1"/>
      <c r="BT7" s="1"/>
      <c r="BU7" s="1"/>
      <c r="BV7" s="1"/>
      <c r="BW7" s="1"/>
      <c r="BX7" s="1"/>
      <c r="BY7" s="1"/>
      <c r="BZ7" s="1"/>
      <c r="CA7" s="1"/>
      <c r="CB7" s="1"/>
      <c r="CC7" s="1"/>
      <c r="CD7" s="1"/>
      <c r="CE7" s="1"/>
      <c r="CF7" s="1"/>
      <c r="CG7" s="1"/>
      <c r="CH7" s="1"/>
      <c r="CI7" s="1"/>
      <c r="CJ7" s="1"/>
    </row>
    <row r="8" spans="2:88" outlineLevel="1" x14ac:dyDescent="0.25">
      <c r="B8" s="1"/>
      <c r="C8" s="1"/>
      <c r="D8" s="1"/>
      <c r="E8" s="1"/>
      <c r="F8" s="398" t="str">
        <f>'פרמטרים לקריטריונים'!B27</f>
        <v>לא ייחודי</v>
      </c>
      <c r="G8" s="287">
        <f>'פרמטרים לקריטריונים'!C27</f>
        <v>15</v>
      </c>
      <c r="H8" s="288">
        <f>'פרמטרים לקריטריונים'!D27</f>
        <v>12</v>
      </c>
      <c r="I8" s="288">
        <f>'פרמטרים לקריטריונים'!E27</f>
        <v>5</v>
      </c>
      <c r="J8" s="287">
        <f>'פרמטרים לקריטריונים'!F27</f>
        <v>40000</v>
      </c>
      <c r="K8" s="287">
        <f>'פרמטרים לקריטריונים'!G27</f>
        <v>90000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362"/>
      <c r="BP8" s="1"/>
      <c r="BQ8" s="1"/>
      <c r="BR8" s="1"/>
      <c r="BS8" s="1"/>
      <c r="BT8" s="1"/>
      <c r="BU8" s="1"/>
      <c r="BV8" s="1"/>
      <c r="BW8" s="1"/>
      <c r="BX8" s="1"/>
      <c r="BY8" s="1"/>
      <c r="BZ8" s="1"/>
      <c r="CA8" s="1"/>
      <c r="CB8" s="1"/>
      <c r="CC8" s="1"/>
      <c r="CD8" s="1"/>
      <c r="CE8" s="1"/>
      <c r="CF8" s="1"/>
      <c r="CG8" s="1"/>
      <c r="CH8" s="1"/>
      <c r="CI8" s="1"/>
      <c r="CJ8" s="1"/>
    </row>
    <row r="9" spans="2:88" ht="16.5" outlineLevel="1" thickBot="1" x14ac:dyDescent="0.3">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362"/>
      <c r="BP9" s="1"/>
      <c r="BQ9" s="1"/>
      <c r="BR9" s="1"/>
      <c r="BS9" s="1"/>
      <c r="BT9" s="1"/>
      <c r="BU9" s="1"/>
      <c r="BV9" s="1"/>
      <c r="BW9" s="1"/>
      <c r="BX9" s="1"/>
      <c r="BY9" s="1"/>
      <c r="BZ9" s="1"/>
      <c r="CA9" s="1"/>
      <c r="CB9" s="1"/>
      <c r="CC9" s="1"/>
      <c r="CD9" s="1"/>
      <c r="CE9" s="1"/>
      <c r="CF9" s="1"/>
      <c r="CG9" s="1"/>
      <c r="CH9" s="1"/>
      <c r="CI9" s="1"/>
      <c r="CJ9" s="1"/>
    </row>
    <row r="10" spans="2:88" ht="16.5" hidden="1" customHeight="1" outlineLevel="1" thickBot="1" x14ac:dyDescent="0.3">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364" t="s">
        <v>272</v>
      </c>
      <c r="BP10" s="365"/>
      <c r="BQ10" s="365"/>
      <c r="BR10" s="365"/>
      <c r="BS10" s="365"/>
      <c r="BT10" s="366"/>
      <c r="BU10" s="387"/>
      <c r="BV10" s="387"/>
      <c r="BW10" s="1"/>
      <c r="BX10" s="1"/>
      <c r="BY10" s="1"/>
      <c r="BZ10" s="1"/>
      <c r="CA10" s="1"/>
      <c r="CB10" s="1"/>
      <c r="CC10" s="1"/>
      <c r="CD10" s="1"/>
      <c r="CE10" s="1"/>
      <c r="CF10" s="1"/>
      <c r="CG10" s="1"/>
      <c r="CH10" s="1"/>
      <c r="CI10" s="1"/>
      <c r="CJ10" s="1"/>
    </row>
    <row r="11" spans="2:88" ht="15.75" hidden="1" customHeight="1" outlineLevel="1" thickBot="1" x14ac:dyDescent="0.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367"/>
      <c r="BO11" s="368"/>
      <c r="BP11" s="368"/>
      <c r="BQ11" s="368"/>
      <c r="BR11" s="368"/>
      <c r="BS11" s="368"/>
      <c r="BT11" s="367"/>
      <c r="BU11" s="369"/>
      <c r="BV11" s="369"/>
      <c r="BW11" s="1"/>
      <c r="BX11" s="1"/>
      <c r="BY11" s="1"/>
      <c r="BZ11" s="1"/>
      <c r="CA11" s="1"/>
      <c r="CB11" s="1"/>
      <c r="CC11" s="1"/>
      <c r="CD11" s="1"/>
      <c r="CE11" s="1"/>
      <c r="CF11" s="1"/>
      <c r="CG11" s="1"/>
      <c r="CH11" s="1"/>
      <c r="CI11" s="1"/>
    </row>
    <row r="12" spans="2:88" ht="15.75" hidden="1" customHeight="1" outlineLevel="1" thickBot="1" x14ac:dyDescent="0.3">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367"/>
      <c r="BO12" s="368"/>
      <c r="BP12" s="368"/>
      <c r="BQ12" s="368"/>
      <c r="BR12" s="368"/>
      <c r="BS12" s="368"/>
      <c r="BT12" s="367"/>
      <c r="BU12" s="369"/>
      <c r="BV12" s="369"/>
      <c r="BW12" s="1"/>
      <c r="BX12" s="1"/>
      <c r="BY12" s="1"/>
      <c r="BZ12" s="1"/>
      <c r="CA12" s="1"/>
      <c r="CB12" s="1"/>
      <c r="CC12" s="1"/>
      <c r="CD12" s="1"/>
      <c r="CE12" s="1"/>
      <c r="CF12" s="1"/>
      <c r="CG12" s="1"/>
      <c r="CH12" s="1"/>
      <c r="CI12" s="1"/>
    </row>
    <row r="13" spans="2:88" ht="15.75" hidden="1" customHeight="1" outlineLevel="1" thickBot="1" x14ac:dyDescent="0.3">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367"/>
      <c r="BO13" s="368"/>
      <c r="BP13" s="368"/>
      <c r="BQ13" s="368"/>
      <c r="BR13" s="368"/>
      <c r="BS13" s="368"/>
      <c r="BT13" s="367"/>
      <c r="BU13" s="369"/>
      <c r="BV13" s="369"/>
      <c r="BW13" s="1"/>
      <c r="BX13" s="1"/>
      <c r="BY13" s="1"/>
      <c r="BZ13" s="1"/>
      <c r="CA13" s="1"/>
      <c r="CB13" s="1"/>
      <c r="CC13" s="1"/>
      <c r="CD13" s="1"/>
      <c r="CE13" s="1"/>
      <c r="CF13" s="1"/>
      <c r="CG13" s="1"/>
      <c r="CH13" s="1"/>
      <c r="CI13" s="1"/>
    </row>
    <row r="14" spans="2:88" ht="15.75" hidden="1" customHeight="1" outlineLevel="1" thickBot="1" x14ac:dyDescent="0.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367"/>
      <c r="BO14" s="368"/>
      <c r="BP14" s="368"/>
      <c r="BQ14" s="368"/>
      <c r="BR14" s="368"/>
      <c r="BS14" s="368"/>
      <c r="BT14" s="367"/>
      <c r="BU14" s="369"/>
      <c r="BV14" s="369"/>
      <c r="BW14" s="1"/>
      <c r="BX14" s="1"/>
      <c r="BY14" s="1"/>
      <c r="BZ14" s="1"/>
      <c r="CA14" s="1"/>
      <c r="CB14" s="1"/>
      <c r="CC14" s="1"/>
      <c r="CD14" s="1"/>
      <c r="CE14" s="1"/>
      <c r="CF14" s="1"/>
      <c r="CG14" s="1"/>
      <c r="CH14" s="1"/>
      <c r="CI14" s="1"/>
    </row>
    <row r="15" spans="2:88" ht="15.75" hidden="1" customHeight="1" outlineLevel="1" thickBot="1" x14ac:dyDescent="0.3">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367"/>
      <c r="BO15" s="368"/>
      <c r="BP15" s="368"/>
      <c r="BQ15" s="368"/>
      <c r="BR15" s="368"/>
      <c r="BS15" s="368"/>
      <c r="BT15" s="367"/>
      <c r="BU15" s="369"/>
      <c r="BV15" s="369"/>
      <c r="BW15" s="1"/>
      <c r="BX15" s="1"/>
      <c r="BY15" s="1"/>
      <c r="BZ15" s="1"/>
      <c r="CA15" s="1"/>
      <c r="CB15" s="1"/>
      <c r="CC15" s="1"/>
      <c r="CD15" s="1"/>
      <c r="CE15" s="1"/>
      <c r="CF15" s="1"/>
      <c r="CG15" s="1"/>
      <c r="CH15" s="1"/>
      <c r="CI15" s="1"/>
    </row>
    <row r="16" spans="2:88" ht="15.75" hidden="1" customHeight="1" outlineLevel="1" thickBot="1" x14ac:dyDescent="0.3">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367"/>
      <c r="BO16" s="368"/>
      <c r="BP16" s="368"/>
      <c r="BQ16" s="368"/>
      <c r="BR16" s="368"/>
      <c r="BS16" s="368"/>
      <c r="BT16" s="367"/>
      <c r="BU16" s="369"/>
      <c r="BV16" s="369"/>
      <c r="BW16" s="1"/>
      <c r="BX16" s="1"/>
      <c r="BY16" s="1"/>
      <c r="BZ16" s="1"/>
      <c r="CA16" s="1"/>
      <c r="CB16" s="1"/>
      <c r="CC16" s="1"/>
      <c r="CD16" s="1"/>
      <c r="CE16" s="1"/>
      <c r="CF16" s="1"/>
      <c r="CG16" s="1"/>
      <c r="CH16" s="1"/>
      <c r="CI16" s="1"/>
    </row>
    <row r="17" spans="1:88" ht="15.75" hidden="1" customHeight="1" outlineLevel="1" thickBo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367"/>
      <c r="BO17" s="368"/>
      <c r="BP17" s="368"/>
      <c r="BQ17" s="368"/>
      <c r="BR17" s="368"/>
      <c r="BS17" s="368"/>
      <c r="BT17" s="367"/>
      <c r="BU17" s="369"/>
      <c r="BV17" s="369"/>
      <c r="BW17" s="1"/>
      <c r="BX17" s="1"/>
      <c r="BY17" s="1"/>
      <c r="BZ17" s="1"/>
      <c r="CA17" s="1"/>
      <c r="CB17" s="1"/>
      <c r="CC17" s="1"/>
      <c r="CD17" s="1"/>
      <c r="CE17" s="1"/>
      <c r="CF17" s="1"/>
      <c r="CG17" s="1"/>
      <c r="CH17" s="1"/>
      <c r="CI17" s="1"/>
      <c r="CJ17" s="1"/>
    </row>
    <row r="18" spans="1:88" ht="15.75" hidden="1" customHeight="1" outlineLevel="1" thickBo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367"/>
      <c r="BO18" s="368"/>
      <c r="BP18" s="368"/>
      <c r="BQ18" s="368"/>
      <c r="BR18" s="368"/>
      <c r="BS18" s="368"/>
      <c r="BT18" s="367"/>
      <c r="BU18" s="369"/>
      <c r="BV18" s="369"/>
      <c r="BW18" s="1"/>
      <c r="BX18" s="1"/>
      <c r="BY18" s="1"/>
      <c r="BZ18" s="1"/>
      <c r="CA18" s="1"/>
      <c r="CB18" s="1"/>
      <c r="CC18" s="1"/>
      <c r="CD18" s="1"/>
      <c r="CE18" s="1"/>
      <c r="CF18" s="1"/>
      <c r="CG18" s="1"/>
      <c r="CH18" s="1"/>
      <c r="CI18" s="1"/>
      <c r="CJ18" s="1"/>
    </row>
    <row r="19" spans="1:88" ht="15.75" hidden="1" customHeight="1" outlineLevel="1" thickBo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367"/>
      <c r="BO19" s="368"/>
      <c r="BP19" s="368"/>
      <c r="BQ19" s="368"/>
      <c r="BR19" s="368"/>
      <c r="BS19" s="368"/>
      <c r="BT19" s="367"/>
      <c r="BU19" s="369"/>
      <c r="BV19" s="369"/>
      <c r="BW19" s="1"/>
      <c r="BX19" s="1"/>
      <c r="BY19" s="1"/>
      <c r="BZ19" s="1"/>
      <c r="CA19" s="1"/>
      <c r="CB19" s="1"/>
      <c r="CC19" s="1"/>
      <c r="CD19" s="1"/>
      <c r="CE19" s="1"/>
      <c r="CF19" s="1"/>
      <c r="CG19" s="1"/>
      <c r="CH19" s="1"/>
      <c r="CI19" s="1"/>
      <c r="CJ19" s="1"/>
    </row>
    <row r="20" spans="1:88" ht="15.75" hidden="1" customHeight="1" outlineLevel="1" thickBo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367"/>
      <c r="BO20" s="368"/>
      <c r="BP20" s="368"/>
      <c r="BQ20" s="368"/>
      <c r="BR20" s="368"/>
      <c r="BS20" s="368"/>
      <c r="BT20" s="367"/>
      <c r="BU20" s="369"/>
      <c r="BV20" s="369"/>
      <c r="BW20" s="1"/>
      <c r="BX20" s="1"/>
      <c r="BY20" s="1"/>
      <c r="BZ20" s="1"/>
      <c r="CA20" s="1"/>
      <c r="CB20" s="1"/>
      <c r="CC20" s="1"/>
      <c r="CD20" s="1"/>
      <c r="CE20" s="1"/>
      <c r="CF20" s="1"/>
      <c r="CG20" s="1"/>
      <c r="CH20" s="1"/>
      <c r="CI20" s="1"/>
      <c r="CJ20" s="1"/>
    </row>
    <row r="21" spans="1:88" ht="9.75" hidden="1"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367"/>
      <c r="BO21" s="368"/>
      <c r="BP21" s="368"/>
      <c r="BQ21" s="368"/>
      <c r="BR21" s="368"/>
      <c r="BS21" s="368"/>
      <c r="BT21" s="367"/>
      <c r="BU21" s="369"/>
      <c r="BV21" s="369"/>
      <c r="BW21" s="1"/>
      <c r="BX21" s="1"/>
      <c r="BY21" s="1"/>
      <c r="BZ21" s="1"/>
      <c r="CA21" s="1"/>
      <c r="CB21" s="1"/>
      <c r="CC21" s="1"/>
      <c r="CD21" s="1"/>
      <c r="CE21" s="1"/>
      <c r="CF21" s="1"/>
      <c r="CG21" s="1"/>
      <c r="CH21" s="1"/>
      <c r="CI21" s="1"/>
      <c r="CJ21" s="1"/>
    </row>
    <row r="22" spans="1:88" ht="15.75" hidden="1" customHeight="1" thickBo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367"/>
      <c r="BO22" s="368"/>
      <c r="BP22" s="368"/>
      <c r="BQ22" s="368"/>
      <c r="BR22" s="368"/>
      <c r="BS22" s="368"/>
      <c r="BT22" s="367"/>
      <c r="BU22" s="369"/>
      <c r="BV22" s="369"/>
      <c r="BW22" s="1"/>
      <c r="BX22" s="1"/>
      <c r="BY22" s="1"/>
      <c r="BZ22" s="1"/>
      <c r="CA22" s="1"/>
      <c r="CB22" s="1"/>
      <c r="CC22" s="1"/>
      <c r="CD22" s="1"/>
      <c r="CE22" s="1"/>
      <c r="CF22" s="1"/>
      <c r="CG22" s="1"/>
      <c r="CH22" s="1"/>
      <c r="CI22" s="1"/>
      <c r="CJ22" s="1"/>
    </row>
    <row r="23" spans="1:88" ht="15.75" hidden="1" customHeight="1" thickBo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367"/>
      <c r="BO23" s="368"/>
      <c r="BP23" s="368"/>
      <c r="BQ23" s="368"/>
      <c r="BR23" s="368"/>
      <c r="BS23" s="368"/>
      <c r="BT23" s="367"/>
      <c r="BU23" s="369"/>
      <c r="BV23" s="369"/>
      <c r="BW23" s="1"/>
      <c r="BX23" s="1"/>
      <c r="BY23" s="1"/>
      <c r="BZ23" s="1"/>
      <c r="CA23" s="1"/>
      <c r="CB23" s="1"/>
      <c r="CC23" s="1"/>
      <c r="CD23" s="1"/>
      <c r="CE23" s="1"/>
      <c r="CF23" s="1"/>
      <c r="CG23" s="1"/>
      <c r="CH23" s="1"/>
      <c r="CI23" s="1"/>
      <c r="CJ23" s="1"/>
    </row>
    <row r="24" spans="1:88" ht="15.75" hidden="1" customHeight="1" thickBo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367"/>
      <c r="BO24" s="368"/>
      <c r="BP24" s="368"/>
      <c r="BQ24" s="368"/>
      <c r="BR24" s="368"/>
      <c r="BS24" s="368"/>
      <c r="BT24" s="367"/>
      <c r="BU24" s="369"/>
      <c r="BV24" s="369"/>
      <c r="BW24" s="1"/>
      <c r="BX24" s="1"/>
      <c r="BY24" s="1"/>
      <c r="BZ24" s="1"/>
      <c r="CA24" s="1"/>
      <c r="CB24" s="1"/>
      <c r="CC24" s="1"/>
      <c r="CD24" s="1"/>
      <c r="CE24" s="1"/>
      <c r="CF24" s="1"/>
      <c r="CG24" s="1"/>
      <c r="CH24" s="1"/>
      <c r="CI24" s="1"/>
      <c r="CJ24" s="1"/>
    </row>
    <row r="25" spans="1:88" ht="15.75" hidden="1" customHeight="1" thickBot="1" x14ac:dyDescent="0.3">
      <c r="A25" s="1"/>
      <c r="B25" s="1" t="s">
        <v>64</v>
      </c>
      <c r="C25" s="1"/>
      <c r="D25" s="1"/>
      <c r="E25" s="1"/>
      <c r="F25" s="1"/>
      <c r="G25" s="1">
        <f>IF(G30="",1,IF(IFERROR(HLOOKUP(G30,$AD$1:$AZ$2,1,0),0)=0,0,1))</f>
        <v>1</v>
      </c>
      <c r="H25" s="1">
        <f>IF(H30="",1,IF(IFERROR(HLOOKUP(H30,$AD$1:$AZ$2,1,0),0)=0,0,1))</f>
        <v>1</v>
      </c>
      <c r="I25" s="1">
        <f t="shared" ref="I25:Y25" si="0">IF(I30="",1,IF(IFERROR(HLOOKUP(I30,$AD$1:$AZ$2,1,0),0)=0,0,1))</f>
        <v>1</v>
      </c>
      <c r="J25" s="1">
        <f t="shared" si="0"/>
        <v>1</v>
      </c>
      <c r="K25" s="1">
        <f t="shared" si="0"/>
        <v>1</v>
      </c>
      <c r="L25" s="1">
        <f t="shared" si="0"/>
        <v>1</v>
      </c>
      <c r="M25" s="1">
        <f t="shared" si="0"/>
        <v>1</v>
      </c>
      <c r="N25" s="1">
        <f t="shared" si="0"/>
        <v>1</v>
      </c>
      <c r="O25" s="1">
        <f t="shared" ref="O25:U25" si="1">IF(P30="",1,IF(IFERROR(HLOOKUP(P30,$AD$1:$AZ$2,1,0),0)=0,0,1))</f>
        <v>1</v>
      </c>
      <c r="P25" s="1">
        <f t="shared" si="1"/>
        <v>1</v>
      </c>
      <c r="Q25" s="1">
        <f t="shared" si="1"/>
        <v>1</v>
      </c>
      <c r="R25" s="1">
        <f t="shared" si="1"/>
        <v>1</v>
      </c>
      <c r="S25" s="1">
        <f t="shared" si="1"/>
        <v>1</v>
      </c>
      <c r="T25" s="1">
        <f t="shared" si="1"/>
        <v>1</v>
      </c>
      <c r="U25" s="1">
        <f t="shared" si="1"/>
        <v>1</v>
      </c>
      <c r="V25" s="1" t="e">
        <f>IF(#REF!="",1,IF(IFERROR(HLOOKUP(#REF!,$AD$1:$AZ$2,1,0),0)=0,0,1))</f>
        <v>#REF!</v>
      </c>
      <c r="W25" s="1">
        <f t="shared" si="0"/>
        <v>1</v>
      </c>
      <c r="X25" s="1">
        <f t="shared" si="0"/>
        <v>1</v>
      </c>
      <c r="Y25" s="1">
        <f t="shared" si="0"/>
        <v>1</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367"/>
      <c r="BO25" s="368"/>
      <c r="BP25" s="368"/>
      <c r="BQ25" s="368"/>
      <c r="BR25" s="368"/>
      <c r="BS25" s="368"/>
      <c r="BT25" s="367"/>
      <c r="BU25" s="369"/>
      <c r="BV25" s="369"/>
      <c r="BW25" s="1"/>
      <c r="BX25" s="1"/>
      <c r="BY25" s="1"/>
      <c r="BZ25" s="1"/>
      <c r="CA25" s="1"/>
      <c r="CB25" s="1"/>
      <c r="CC25" s="1"/>
      <c r="CD25" s="1"/>
      <c r="CE25" s="1"/>
      <c r="CF25" s="1"/>
      <c r="CG25" s="1"/>
      <c r="CH25" s="1"/>
      <c r="CI25" s="1"/>
      <c r="CJ25" s="1"/>
    </row>
    <row r="26" spans="1:88" ht="15.75" hidden="1" customHeight="1" thickBot="1" x14ac:dyDescent="0.3">
      <c r="A26" s="1"/>
      <c r="B26" s="1" t="s">
        <v>63</v>
      </c>
      <c r="C26" s="1"/>
      <c r="D26" s="1"/>
      <c r="E26" s="1"/>
      <c r="F26" s="34">
        <f t="shared" ref="F26:N26" ca="1" si="2">$A$29-COUNTBLANK(F31:F130)</f>
        <v>3</v>
      </c>
      <c r="G26" s="34">
        <f t="shared" si="2"/>
        <v>3</v>
      </c>
      <c r="H26" s="34">
        <f t="shared" si="2"/>
        <v>3</v>
      </c>
      <c r="I26" s="34">
        <f t="shared" si="2"/>
        <v>3</v>
      </c>
      <c r="J26" s="34">
        <f t="shared" ca="1" si="2"/>
        <v>3</v>
      </c>
      <c r="K26" s="34">
        <f t="shared" ca="1" si="2"/>
        <v>3</v>
      </c>
      <c r="L26" s="34">
        <f t="shared" ca="1" si="2"/>
        <v>3</v>
      </c>
      <c r="M26" s="34">
        <f t="shared" si="2"/>
        <v>3</v>
      </c>
      <c r="N26" s="34">
        <f t="shared" si="2"/>
        <v>3</v>
      </c>
      <c r="O26" s="34">
        <f t="shared" ref="O26:U26" ca="1" si="3">$A$29-COUNTBLANK(P31:P130)</f>
        <v>3</v>
      </c>
      <c r="P26" s="34">
        <f t="shared" ca="1" si="3"/>
        <v>3</v>
      </c>
      <c r="Q26" s="34">
        <f t="shared" ca="1" si="3"/>
        <v>3</v>
      </c>
      <c r="R26" s="34">
        <f t="shared" si="3"/>
        <v>0</v>
      </c>
      <c r="S26" s="34">
        <f t="shared" si="3"/>
        <v>0</v>
      </c>
      <c r="T26" s="34">
        <f t="shared" si="3"/>
        <v>0</v>
      </c>
      <c r="U26" s="34">
        <f t="shared" ca="1" si="3"/>
        <v>3</v>
      </c>
      <c r="V26" s="34" t="e">
        <f>$A$29-COUNTBLANK(#REF!)</f>
        <v>#REF!</v>
      </c>
      <c r="W26" s="34">
        <f ca="1">$A$29-COUNTBLANK(W31:W130)</f>
        <v>3</v>
      </c>
      <c r="X26" s="34">
        <f>$A$29-COUNTBLANK(X31:X130)</f>
        <v>100</v>
      </c>
      <c r="Y26" s="34">
        <f ca="1">$A$29-COUNTBLANK(Y31:Y130)</f>
        <v>3</v>
      </c>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367"/>
      <c r="BO26" s="368"/>
      <c r="BP26" s="368"/>
      <c r="BQ26" s="368"/>
      <c r="BR26" s="368"/>
      <c r="BS26" s="368"/>
      <c r="BT26" s="367"/>
      <c r="BU26" s="369"/>
      <c r="BV26" s="369"/>
      <c r="BW26" s="1"/>
      <c r="BX26" s="1"/>
      <c r="BY26" s="1"/>
      <c r="BZ26" s="1"/>
      <c r="CA26" s="1"/>
      <c r="CB26" s="1"/>
      <c r="CC26" s="1"/>
      <c r="CD26" s="1"/>
      <c r="CE26" s="1"/>
      <c r="CF26" s="1"/>
      <c r="CG26" s="1"/>
      <c r="CH26" s="1"/>
      <c r="CI26" s="1"/>
      <c r="CJ26" s="1"/>
    </row>
    <row r="27" spans="1:88" ht="15.75" hidden="1" customHeight="1" thickBot="1" x14ac:dyDescent="0.3">
      <c r="A27" s="1"/>
      <c r="B27" s="35" t="s">
        <v>62</v>
      </c>
      <c r="C27" s="35"/>
      <c r="D27" s="35"/>
      <c r="E27" s="35"/>
      <c r="F27" s="35"/>
      <c r="G27" s="34" t="e">
        <f t="shared" ref="G27:N27" si="4">AVERAGE(G31:G130)</f>
        <v>#DIV/0!</v>
      </c>
      <c r="H27" s="34">
        <f t="shared" si="4"/>
        <v>0</v>
      </c>
      <c r="I27" s="34">
        <f t="shared" si="4"/>
        <v>0</v>
      </c>
      <c r="J27" s="34">
        <f t="shared" ca="1" si="4"/>
        <v>58.666666666666664</v>
      </c>
      <c r="K27" s="34">
        <f t="shared" ca="1" si="4"/>
        <v>24.333333333333332</v>
      </c>
      <c r="L27" s="34">
        <f t="shared" ca="1" si="4"/>
        <v>7.333333333333333</v>
      </c>
      <c r="M27" s="34">
        <f t="shared" si="4"/>
        <v>52266.666666666664</v>
      </c>
      <c r="N27" s="34">
        <f t="shared" si="4"/>
        <v>173773</v>
      </c>
      <c r="O27" s="34">
        <f t="shared" ref="O27:U27" ca="1" si="5">AVERAGE(P31:P130)</f>
        <v>0.66666666666666663</v>
      </c>
      <c r="P27" s="34">
        <f t="shared" ca="1" si="5"/>
        <v>0</v>
      </c>
      <c r="Q27" s="34">
        <f t="shared" ca="1" si="5"/>
        <v>0</v>
      </c>
      <c r="R27" s="34" t="e">
        <f t="shared" si="5"/>
        <v>#DIV/0!</v>
      </c>
      <c r="S27" s="34" t="e">
        <f t="shared" si="5"/>
        <v>#DIV/0!</v>
      </c>
      <c r="T27" s="34" t="e">
        <f t="shared" si="5"/>
        <v>#DIV/0!</v>
      </c>
      <c r="U27" s="34">
        <f t="shared" ca="1" si="5"/>
        <v>0.66666666666666663</v>
      </c>
      <c r="V27" s="34" t="e">
        <f>AVERAGE(#REF!)</f>
        <v>#REF!</v>
      </c>
      <c r="W27" s="34" t="e">
        <f ca="1">AVERAGE(W31:W130)</f>
        <v>#DIV/0!</v>
      </c>
      <c r="X27" s="34">
        <f>AVERAGE(X31:X130)</f>
        <v>1</v>
      </c>
      <c r="Y27" s="34" t="e">
        <f ca="1">AVERAGE(Y31:Y130)</f>
        <v>#DIV/0!</v>
      </c>
      <c r="Z27" s="34" t="e">
        <f>AVERAGE(#REF!)</f>
        <v>#REF!</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367"/>
      <c r="BO27" s="368"/>
      <c r="BP27" s="368"/>
      <c r="BQ27" s="368"/>
      <c r="BR27" s="368"/>
      <c r="BS27" s="368"/>
      <c r="BT27" s="367"/>
      <c r="BU27" s="369"/>
      <c r="BV27" s="369"/>
      <c r="BW27" s="1"/>
      <c r="BX27" s="1"/>
      <c r="BY27" s="1"/>
      <c r="BZ27" s="1"/>
      <c r="CA27" s="1"/>
      <c r="CB27" s="1"/>
      <c r="CC27" s="1"/>
      <c r="CD27" s="1"/>
      <c r="CE27" s="1"/>
      <c r="CF27" s="1"/>
      <c r="CG27" s="1"/>
      <c r="CH27" s="1"/>
      <c r="CI27" s="1"/>
      <c r="CJ27" s="1"/>
    </row>
    <row r="28" spans="1:88" ht="15.75" hidden="1" customHeight="1" thickBot="1" x14ac:dyDescent="0.3">
      <c r="A28" s="1"/>
      <c r="B28" s="36" t="s">
        <v>8</v>
      </c>
      <c r="C28" s="36"/>
      <c r="D28" s="36"/>
      <c r="E28" s="36"/>
      <c r="F28" s="36"/>
      <c r="G28" s="34">
        <f t="shared" ref="G28:N28" si="6">SUM(G31:G130)</f>
        <v>0</v>
      </c>
      <c r="H28" s="34">
        <f t="shared" si="6"/>
        <v>0</v>
      </c>
      <c r="I28" s="34">
        <f t="shared" si="6"/>
        <v>0</v>
      </c>
      <c r="J28" s="34">
        <f t="shared" ca="1" si="6"/>
        <v>176</v>
      </c>
      <c r="K28" s="34">
        <f t="shared" ca="1" si="6"/>
        <v>73</v>
      </c>
      <c r="L28" s="34">
        <f t="shared" ca="1" si="6"/>
        <v>22</v>
      </c>
      <c r="M28" s="34">
        <f t="shared" si="6"/>
        <v>156800</v>
      </c>
      <c r="N28" s="34">
        <f t="shared" si="6"/>
        <v>521319</v>
      </c>
      <c r="O28" s="34">
        <f t="shared" ref="O28:U28" ca="1" si="7">SUM(P31:P130)</f>
        <v>2</v>
      </c>
      <c r="P28" s="34">
        <f t="shared" ca="1" si="7"/>
        <v>0</v>
      </c>
      <c r="Q28" s="34">
        <f t="shared" ca="1" si="7"/>
        <v>0</v>
      </c>
      <c r="R28" s="34">
        <f t="shared" si="7"/>
        <v>0</v>
      </c>
      <c r="S28" s="34">
        <f t="shared" si="7"/>
        <v>0</v>
      </c>
      <c r="T28" s="34">
        <f t="shared" si="7"/>
        <v>0</v>
      </c>
      <c r="U28" s="34">
        <f t="shared" ca="1" si="7"/>
        <v>2</v>
      </c>
      <c r="V28" s="34" t="e">
        <f>SUM(#REF!)</f>
        <v>#REF!</v>
      </c>
      <c r="W28" s="34">
        <f ca="1">SUM(W31:W130)</f>
        <v>0</v>
      </c>
      <c r="X28" s="34">
        <f>SUM(X31:X130)</f>
        <v>100</v>
      </c>
      <c r="Y28" s="34">
        <f ca="1">SUM(Y31:Y130)</f>
        <v>0</v>
      </c>
      <c r="Z28" s="1"/>
      <c r="AA28" s="34">
        <f>IF(SUM(AA31:AA130)=COUNT(AA31:AA130),1,0)</f>
        <v>0</v>
      </c>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367"/>
      <c r="BO28" s="368"/>
      <c r="BP28" s="368"/>
      <c r="BQ28" s="368"/>
      <c r="BR28" s="368"/>
      <c r="BS28" s="368"/>
      <c r="BT28" s="367"/>
      <c r="BU28" s="369"/>
      <c r="BV28" s="369"/>
      <c r="BW28" s="1"/>
      <c r="BX28" s="1"/>
      <c r="BY28" s="1"/>
      <c r="BZ28" s="1"/>
      <c r="CA28" s="1"/>
      <c r="CB28" s="1"/>
      <c r="CC28" s="1"/>
      <c r="CD28" s="1"/>
      <c r="CE28" s="1"/>
      <c r="CF28" s="1"/>
      <c r="CG28" s="1"/>
      <c r="CH28" s="1"/>
      <c r="CI28" s="1"/>
      <c r="CJ28" s="1"/>
    </row>
    <row r="29" spans="1:88" ht="60.75" customHeight="1" x14ac:dyDescent="0.25">
      <c r="A29" s="37">
        <v>100</v>
      </c>
      <c r="B29" s="470" t="s">
        <v>14</v>
      </c>
      <c r="C29" s="472">
        <f>COLUMN()</f>
        <v>3</v>
      </c>
      <c r="D29" s="472">
        <f>COLUMN()</f>
        <v>4</v>
      </c>
      <c r="E29" s="472">
        <f>COLUMN()</f>
        <v>5</v>
      </c>
      <c r="F29" s="474" t="s">
        <v>1</v>
      </c>
      <c r="G29" s="360" t="s">
        <v>249</v>
      </c>
      <c r="H29" s="360" t="s">
        <v>327</v>
      </c>
      <c r="I29" s="360" t="s">
        <v>257</v>
      </c>
      <c r="J29" s="467" t="s">
        <v>248</v>
      </c>
      <c r="K29" s="467" t="s">
        <v>256</v>
      </c>
      <c r="L29" s="467" t="s">
        <v>312</v>
      </c>
      <c r="M29" s="360" t="s">
        <v>250</v>
      </c>
      <c r="N29" s="360" t="s">
        <v>252</v>
      </c>
      <c r="O29" s="467" t="s">
        <v>251</v>
      </c>
      <c r="P29" s="467" t="s">
        <v>287</v>
      </c>
      <c r="Q29" s="467" t="s">
        <v>292</v>
      </c>
      <c r="R29" s="467" t="s">
        <v>293</v>
      </c>
      <c r="S29" s="472"/>
      <c r="T29" s="472"/>
      <c r="U29" s="472"/>
      <c r="V29" s="467" t="s">
        <v>295</v>
      </c>
      <c r="W29" s="472" t="s">
        <v>70</v>
      </c>
      <c r="X29" s="472" t="s">
        <v>69</v>
      </c>
      <c r="Y29" s="472" t="s">
        <v>71</v>
      </c>
      <c r="Z29" s="486" t="s">
        <v>218</v>
      </c>
      <c r="AA29" s="40" t="s">
        <v>25</v>
      </c>
      <c r="AB29" s="1"/>
      <c r="AC29" s="1"/>
      <c r="AD29" s="363" t="str">
        <f>"בקרת "&amp;G29</f>
        <v>בקרת תחרות בנושא מוסיקלי ייחודי או כלי ייחודי</v>
      </c>
      <c r="AE29" s="363" t="str">
        <f t="shared" ref="AE29:AV29" si="8">"בקרת "&amp;H29</f>
        <v>בקרת המוסד קיבל הקלה בתנאי סף בתחרות הקודמת?</v>
      </c>
      <c r="AF29" s="363" t="str">
        <f t="shared" si="8"/>
        <v>בקרת המוסד מגיש לראשונה בקשה לתמיכה</v>
      </c>
      <c r="AG29" s="363" t="str">
        <f t="shared" si="8"/>
        <v>בקרת מספר מתחרים</v>
      </c>
      <c r="AH29" s="363" t="str">
        <f t="shared" si="8"/>
        <v>בקרת מספר מתחרים הקטן ביותר לקבוצות גיל</v>
      </c>
      <c r="AI29" s="363" t="str">
        <f t="shared" si="8"/>
        <v>בקרת מספר השופטים הקטן ביותר לקבוצות גיל, בעלי ניסיון ומוניטין</v>
      </c>
      <c r="AJ29" s="363" t="str">
        <f t="shared" si="8"/>
        <v>בקרת גובה הכולל של הפרסים בשווי כספי בש"ח</v>
      </c>
      <c r="AK29" s="363" t="str">
        <f t="shared" si="8"/>
        <v>בקרת תקציב הכולל בש"ח</v>
      </c>
      <c r="AL29" s="363" t="str">
        <f t="shared" si="8"/>
        <v>בקרת חבר השופטים, בכל קבוצת גיל, כולל 5 שופטים לפחות שהם בעלי ניסיון ומוניטין בתחום, מרביתם אזרחים או תושבי קבע</v>
      </c>
      <c r="AM29" s="363" t="str">
        <f t="shared" si="8"/>
        <v>בקרת עומד בתנאים באופן מלא</v>
      </c>
      <c r="AN29" s="363" t="str">
        <f t="shared" si="8"/>
        <v>בקרת עומד בתנאים בהינתן הקלות</v>
      </c>
      <c r="AO29" s="363" t="str">
        <f t="shared" si="8"/>
        <v>בקרת תחרות חדשה שעומדת בתנאים ב-50%</v>
      </c>
      <c r="AP29" s="363" t="str">
        <f t="shared" si="8"/>
        <v xml:space="preserve">בקרת </v>
      </c>
      <c r="AQ29" s="363" t="str">
        <f t="shared" si="8"/>
        <v xml:space="preserve">בקרת </v>
      </c>
      <c r="AR29" s="363" t="str">
        <f t="shared" si="8"/>
        <v xml:space="preserve">בקרת </v>
      </c>
      <c r="AS29" s="363" t="str">
        <f t="shared" si="8"/>
        <v>בקרת עומד בתנאי סף (כולל עמידה לאור הקלות)</v>
      </c>
      <c r="AT29" s="363" t="str">
        <f t="shared" si="8"/>
        <v>בקרת ניקוד לאחר מכפיל1</v>
      </c>
      <c r="AU29" s="363" t="str">
        <f t="shared" si="8"/>
        <v>בקרת נתון למכפיל1</v>
      </c>
      <c r="AV29" s="363" t="str">
        <f t="shared" si="8"/>
        <v>בקרת ניקוד לאחר מכפיל2</v>
      </c>
      <c r="AW29" s="363"/>
      <c r="AX29" s="1"/>
      <c r="AY29" s="1"/>
      <c r="AZ29" s="1"/>
      <c r="BA29" s="1"/>
      <c r="BB29" s="1" t="s">
        <v>66</v>
      </c>
      <c r="BC29" s="1"/>
      <c r="BD29" s="1"/>
      <c r="BE29" s="1"/>
      <c r="BF29" s="1"/>
      <c r="BG29" s="1"/>
      <c r="BH29" s="1"/>
      <c r="BI29" s="1"/>
      <c r="BJ29" s="1"/>
      <c r="BK29" s="386" t="s">
        <v>288</v>
      </c>
      <c r="BL29" s="385" t="str">
        <f>H6</f>
        <v>מינימום מתחרים לקבוצת גיל</v>
      </c>
      <c r="BM29" s="1"/>
      <c r="BN29" s="1"/>
      <c r="BO29" s="484" t="str">
        <f>J29</f>
        <v>מספר מתחרים</v>
      </c>
      <c r="BP29" s="484" t="str">
        <f>K29</f>
        <v>מספר מתחרים הקטן ביותר לקבוצות גיל</v>
      </c>
      <c r="BQ29" s="484" t="str">
        <f>L29</f>
        <v>מספר השופטים הקטן ביותר לקבוצות גיל, בעלי ניסיון ומוניטין</v>
      </c>
      <c r="BR29" s="484" t="str">
        <f>M29</f>
        <v>גובה הכולל של הפרסים בשווי כספי בש"ח</v>
      </c>
      <c r="BS29" s="484" t="str">
        <f>N29</f>
        <v>תקציב הכולל בש"ח</v>
      </c>
      <c r="BT29" s="478" t="s">
        <v>289</v>
      </c>
      <c r="BU29" s="480" t="s">
        <v>290</v>
      </c>
      <c r="BV29" s="478" t="s">
        <v>291</v>
      </c>
      <c r="BW29" s="1"/>
      <c r="BX29" s="1"/>
      <c r="BY29" s="1"/>
      <c r="BZ29" s="1"/>
      <c r="CA29" s="1"/>
      <c r="CB29" s="1"/>
      <c r="CC29" s="1"/>
      <c r="CD29" s="1"/>
      <c r="CE29" s="1"/>
      <c r="CF29" s="1"/>
      <c r="CG29" s="1"/>
      <c r="CH29" s="1"/>
      <c r="CI29" s="1"/>
      <c r="CJ29" s="1"/>
    </row>
    <row r="30" spans="1:88" ht="35.25" customHeight="1" thickBot="1" x14ac:dyDescent="0.3">
      <c r="A30" s="41"/>
      <c r="B30" s="471"/>
      <c r="C30" s="473"/>
      <c r="D30" s="473"/>
      <c r="E30" s="473"/>
      <c r="F30" s="475"/>
      <c r="G30" s="278" t="s">
        <v>60</v>
      </c>
      <c r="H30" s="278" t="s">
        <v>26</v>
      </c>
      <c r="I30" s="278" t="s">
        <v>26</v>
      </c>
      <c r="J30" s="468"/>
      <c r="K30" s="468"/>
      <c r="L30" s="468"/>
      <c r="M30" s="278" t="s">
        <v>41</v>
      </c>
      <c r="N30" s="278" t="s">
        <v>41</v>
      </c>
      <c r="O30" s="468"/>
      <c r="P30" s="468"/>
      <c r="Q30" s="468"/>
      <c r="R30" s="468"/>
      <c r="S30" s="473"/>
      <c r="T30" s="473"/>
      <c r="U30" s="473"/>
      <c r="V30" s="468"/>
      <c r="W30" s="473"/>
      <c r="X30" s="473"/>
      <c r="Y30" s="473"/>
      <c r="Z30" s="487"/>
      <c r="AA30" s="1"/>
      <c r="AB30" s="1">
        <v>0</v>
      </c>
      <c r="AC30" s="1">
        <v>1</v>
      </c>
      <c r="AD30" s="363" t="str">
        <f>G30</f>
        <v>טקסט מרשימה סגורה</v>
      </c>
      <c r="AE30" s="363" t="str">
        <f>H30</f>
        <v>0/1</v>
      </c>
      <c r="AF30" s="363" t="str">
        <f t="shared" ref="AF30:AV30" si="9">I30</f>
        <v>0/1</v>
      </c>
      <c r="AG30" s="363">
        <f t="shared" si="9"/>
        <v>0</v>
      </c>
      <c r="AH30" s="363">
        <f t="shared" si="9"/>
        <v>0</v>
      </c>
      <c r="AI30" s="363">
        <f t="shared" si="9"/>
        <v>0</v>
      </c>
      <c r="AJ30" s="363" t="str">
        <f t="shared" si="9"/>
        <v>מספר שאינו שלילי</v>
      </c>
      <c r="AK30" s="363" t="str">
        <f t="shared" si="9"/>
        <v>מספר שאינו שלילי</v>
      </c>
      <c r="AL30" s="363">
        <f t="shared" si="9"/>
        <v>0</v>
      </c>
      <c r="AM30" s="363">
        <f t="shared" si="9"/>
        <v>0</v>
      </c>
      <c r="AN30" s="363">
        <f t="shared" si="9"/>
        <v>0</v>
      </c>
      <c r="AO30" s="363">
        <f t="shared" si="9"/>
        <v>0</v>
      </c>
      <c r="AP30" s="363">
        <f t="shared" si="9"/>
        <v>0</v>
      </c>
      <c r="AQ30" s="363">
        <f t="shared" si="9"/>
        <v>0</v>
      </c>
      <c r="AR30" s="363">
        <f t="shared" si="9"/>
        <v>0</v>
      </c>
      <c r="AS30" s="363">
        <f t="shared" si="9"/>
        <v>0</v>
      </c>
      <c r="AT30" s="363">
        <f t="shared" si="9"/>
        <v>0</v>
      </c>
      <c r="AU30" s="363">
        <f t="shared" si="9"/>
        <v>0</v>
      </c>
      <c r="AV30" s="363">
        <f t="shared" si="9"/>
        <v>0</v>
      </c>
      <c r="AW30" s="363"/>
      <c r="AX30" s="1"/>
      <c r="AY30" s="1"/>
      <c r="AZ30" s="1"/>
      <c r="BA30" s="1" t="str">
        <f t="shared" ref="BA30:BB30" si="10">AE$4</f>
        <v>ייחודי</v>
      </c>
      <c r="BB30" s="1" t="str">
        <f t="shared" si="10"/>
        <v>לא ייחודי</v>
      </c>
      <c r="BC30" s="1"/>
      <c r="BD30" s="1"/>
      <c r="BE30" s="1"/>
      <c r="BF30" s="1"/>
      <c r="BG30" s="1"/>
      <c r="BH30" s="1"/>
      <c r="BI30" s="1"/>
      <c r="BJ30" s="1"/>
      <c r="BK30" s="1"/>
      <c r="BL30" s="1"/>
      <c r="BM30" s="1"/>
      <c r="BN30" s="1"/>
      <c r="BO30" s="485"/>
      <c r="BP30" s="485"/>
      <c r="BQ30" s="485"/>
      <c r="BR30" s="485"/>
      <c r="BS30" s="485"/>
      <c r="BT30" s="479"/>
      <c r="BU30" s="481"/>
      <c r="BV30" s="479"/>
      <c r="BW30" s="1"/>
      <c r="BX30" s="1"/>
      <c r="BY30" s="1"/>
      <c r="BZ30" s="1"/>
      <c r="CA30" s="1"/>
      <c r="CB30" s="1"/>
      <c r="CC30" s="1"/>
      <c r="CD30" s="1"/>
      <c r="CE30" s="1"/>
      <c r="CF30" s="1"/>
      <c r="CG30" s="1"/>
      <c r="CH30" s="1"/>
      <c r="CI30" s="1"/>
      <c r="CJ30" s="1"/>
    </row>
    <row r="31" spans="1:88" ht="18" x14ac:dyDescent="0.25">
      <c r="A31" s="1"/>
      <c r="B31" s="44">
        <f t="shared" ref="B31:B95" ca="1" si="11">IF(F31="","",ROW()-30)</f>
        <v>1</v>
      </c>
      <c r="C31" s="45"/>
      <c r="D31" s="45"/>
      <c r="E31" s="45"/>
      <c r="F31" s="370" t="str">
        <f ca="1">IF('תנאי סף'!AN31&lt;&gt;1,"",'תנאי סף'!F31)</f>
        <v>פאול בן חיים</v>
      </c>
      <c r="G31" s="418" t="s">
        <v>269</v>
      </c>
      <c r="H31" s="274">
        <v>0</v>
      </c>
      <c r="I31" s="274">
        <v>0</v>
      </c>
      <c r="J31" s="44">
        <f ca="1">IF($F31="","",SUM('ריכוז גיליונות עזר'!$H31:$L31))</f>
        <v>42</v>
      </c>
      <c r="K31" s="44">
        <f ca="1">IF($F31="","",_xlfn.AGGREGATE(5,6,'ריכוז גיליונות עזר'!$H31:$L31))</f>
        <v>42</v>
      </c>
      <c r="L31" s="44">
        <f ca="1">IF($F31="","",MIN('ריכוז גיליונות עזר'!$M31:$Q31))</f>
        <v>10</v>
      </c>
      <c r="M31" s="419">
        <v>19800</v>
      </c>
      <c r="N31" s="419">
        <v>64000</v>
      </c>
      <c r="O31" s="51">
        <f ca="1">IF($F31="","",'ריכוז גיליונות עזר'!R31)</f>
        <v>1</v>
      </c>
      <c r="P31" s="44">
        <f ca="1">IF($F31="","",IF(AND(O31=1,BT31=COUNT($G$7:$K$7)),1,0))</f>
        <v>0</v>
      </c>
      <c r="Q31" s="44">
        <f ca="1">IF($F31="","",IF(AND(O31=1,P31=0,H31=0,BU31&gt;=COUNT($G$7:$K$7),BT31&gt;=COUNT($G$7:$K$7)-2),1,0))</f>
        <v>0</v>
      </c>
      <c r="R31" s="44">
        <f ca="1">IF($F31="","",IF(AND(O31=1,Q31=0,P31=0,I31=1,BV31=COUNT($G$7:$K$7)),1,0))</f>
        <v>0</v>
      </c>
      <c r="S31" s="44"/>
      <c r="T31" s="274"/>
      <c r="U31" s="50"/>
      <c r="V31" s="400">
        <f ca="1">IF($F31="","",IF(AA31=0,$AB$1,IF(OR(R31=1,Q31=1,P31=1),1,0)))</f>
        <v>0</v>
      </c>
      <c r="W31" s="51" t="str">
        <f ca="1">IF($F31="","",IF($AA31&lt;&gt;1,$AB$1,IFERROR(V31*#REF!,$AB$1)))</f>
        <v>בדוק נתוני הזנה</v>
      </c>
      <c r="X31" s="51">
        <v>1</v>
      </c>
      <c r="Y31" s="51" t="str">
        <f ca="1">IF($F31="","",IF($A31&lt;&gt;1,$AB$1,IFERROR(W31*X31,$AB$1)))</f>
        <v>בדוק נתוני הזנה</v>
      </c>
      <c r="Z31" s="292">
        <f ca="1">IF($F31="","",IF(AA31=0,$AB$1,IF(V31=0,0,IF(R31=1,$O$6,1))))</f>
        <v>0</v>
      </c>
      <c r="AA31" s="1">
        <f t="shared" ref="AA31:AA94" si="12">IF(SUM(AD31:AW31)=COUNT(AD31:AW31),1,0)</f>
        <v>1</v>
      </c>
      <c r="AB31" s="1">
        <f ca="1">IF($F31="","",AB$30)</f>
        <v>0</v>
      </c>
      <c r="AC31" s="1">
        <f ca="1">IF($F31="","",AC$30)</f>
        <v>1</v>
      </c>
      <c r="AD31" s="363">
        <f t="shared" ref="AD31:AF94" si="13">IF(G$30="",1,IF(G31="",0,
IF(G$30=$AE$1,IF(ISNA(MATCH(G31,$AB$30:$AC$30,0)),0,1),
IF(G$30=$AF$1,IF(IFERROR(G31*1,"bad")="bad",0,1),
IF(G$30=$AG$1,IF(IFERROR(IF(G31=TRUNC(G31),1,"bad"),"bad")="bad",0,1),
IF(G$30=$AH$1,IF(AND(IF(IFERROR(G31*1,"bad")="bad",0,1)=1,G31&gt;=0),1,0),
IF(G$30=$AI$1,IF(AND(IF(IFERROR(IF(G31=TRUNC(G31),1,"bad"),"bad")="bad",0,1)=1,G31&gt;=0),1,0),
IF(G$30=$AJ$1,IF(AND(IF(IFERROR(G31*1,"bad")="bad",0,1)=1,G31&gt;0),1,0),
IF(G$30=$AK$1,IF(AND(IF(IFERROR(IF(G31=TRUNC(G31),1,"bad"),"bad")="bad",0,1)=1,G31&gt;0),1,0),
IF(G$30=$AL$1,1,
IF(G$30=$AM$1,IF(IFERROR(HLOOKUP(G31,$AE$4:$AN$4,1,0),"bad")="bad",0,1),
IF(G$30=$AN$1,IF(OR(G31&lt;0,G31&gt;1),0,1),0))))))))))))</f>
        <v>1</v>
      </c>
      <c r="AE31" s="363">
        <f t="shared" ref="AE31:AE94" si="14">IF(H$30="",1,IF(H31="",0,
IF(H$30=$AE$1,IF(ISNA(MATCH(H31,$AB$30:$AC$30,0)),0,1),
IF(H$30=$AF$1,IF(IFERROR(H31*1,"bad")="bad",0,1),
IF(H$30=$AG$1,IF(IFERROR(IF(H31=TRUNC(H31),1,"bad"),"bad")="bad",0,1),
IF(H$30=$AH$1,IF(AND(IF(IFERROR(H31*1,"bad")="bad",0,1)=1,H31&gt;=0),1,0),
IF(H$30=$AI$1,IF(AND(IF(IFERROR(IF(H31=TRUNC(H31),1,"bad"),"bad")="bad",0,1)=1,H31&gt;=0),1,0),
IF(H$30=$AJ$1,IF(AND(IF(IFERROR(H31*1,"bad")="bad",0,1)=1,H31&gt;0),1,0),
IF(H$30=$AK$1,IF(AND(IF(IFERROR(IF(H31=TRUNC(H31),1,"bad"),"bad")="bad",0,1)=1,H31&gt;0),1,0),
IF(H$30=$AL$1,1,
IF(H$30=$AM$1,IF(IFERROR(HLOOKUP(H31,$AE$4:$AN$4,1,0),"bad")="bad",0,1),
IF(H$30=$AN$1,IF(OR(H31&lt;0,H31&gt;1),0,1),0))))))))))))</f>
        <v>1</v>
      </c>
      <c r="AF31" s="363">
        <f t="shared" si="13"/>
        <v>1</v>
      </c>
      <c r="AG31" s="363"/>
      <c r="AH31" s="363"/>
      <c r="AI31" s="363"/>
      <c r="AJ31" s="363">
        <f t="shared" ref="AJ31:AK94" si="15">IF(M$30="",1,IF(M31="",0,
IF(M$30=$AE$1,IF(ISNA(MATCH(M31,$AB$30:$AC$30,0)),0,1),
IF(M$30=$AF$1,IF(IFERROR(M31*1,"bad")="bad",0,1),
IF(M$30=$AG$1,IF(IFERROR(IF(M31=TRUNC(M31),1,"bad"),"bad")="bad",0,1),
IF(M$30=$AH$1,IF(AND(IF(IFERROR(M31*1,"bad")="bad",0,1)=1,M31&gt;=0),1,0),
IF(M$30=$AI$1,IF(AND(IF(IFERROR(IF(M31=TRUNC(M31),1,"bad"),"bad")="bad",0,1)=1,M31&gt;=0),1,0),
IF(M$30=$AJ$1,IF(AND(IF(IFERROR(M31*1,"bad")="bad",0,1)=1,M31&gt;0),1,0),
IF(M$30=$AK$1,IF(AND(IF(IFERROR(IF(M31=TRUNC(M31),1,"bad"),"bad")="bad",0,1)=1,M31&gt;0),1,0),
IF(M$30=$AL$1,1,
IF(M$30=$AM$1,IF(IFERROR(HLOOKUP(M31,$AE$4:$AN$4,1,0),"bad")="bad",0,1),
IF(M$30=$AN$1,IF(OR(M31&lt;0,M31&gt;1),0,1),0))))))))))))</f>
        <v>1</v>
      </c>
      <c r="AK31" s="363">
        <f t="shared" si="15"/>
        <v>1</v>
      </c>
      <c r="AL31" s="363"/>
      <c r="AM31" s="363"/>
      <c r="AN31" s="363"/>
      <c r="AO31" s="363"/>
      <c r="AP31" s="363"/>
      <c r="AQ31" s="1"/>
      <c r="AR31" s="1"/>
      <c r="AS31" s="1"/>
      <c r="AT31" s="1"/>
      <c r="AU31" s="1"/>
      <c r="AV31" s="1"/>
      <c r="AW31" s="1"/>
      <c r="AX31" s="1"/>
      <c r="AY31" s="1"/>
      <c r="AZ31" s="1"/>
      <c r="BA31" s="1" t="str">
        <f t="shared" ref="BA31:BB50" ca="1" si="16">IF($F31="","",BA$30)</f>
        <v>ייחודי</v>
      </c>
      <c r="BB31" s="1" t="str">
        <f t="shared" ca="1" si="16"/>
        <v>לא ייחודי</v>
      </c>
      <c r="BC31" s="1"/>
      <c r="BD31" s="1"/>
      <c r="BE31" s="1"/>
      <c r="BF31" s="1"/>
      <c r="BG31" s="1"/>
      <c r="BH31" s="1"/>
      <c r="BI31" s="1"/>
      <c r="BJ31" s="1"/>
      <c r="BK31" s="1">
        <f ca="1">IF($F31="","",IFERROR(INDEX(G$7:G$8,MATCH($G31,$F$7:$F$8,0)),MAX(G7:G8)))</f>
        <v>8</v>
      </c>
      <c r="BL31" s="1">
        <f ca="1">IF($F31="","",IFERROR(INDEX(H$7:H$8,MATCH($G31,$F$7:$F$8,0)),MAX(H7:H8)))</f>
        <v>6</v>
      </c>
      <c r="BM31" s="1"/>
      <c r="BN31" s="1"/>
      <c r="BO31" s="388">
        <f ca="1">IF($F31="","",J31/BK31)</f>
        <v>5.25</v>
      </c>
      <c r="BP31" s="388">
        <f ca="1">IF($F31="","",K31/BL31)</f>
        <v>7</v>
      </c>
      <c r="BQ31" s="388">
        <f ca="1">IF($F31="","",L31/$I$7)</f>
        <v>2</v>
      </c>
      <c r="BR31" s="388">
        <f ca="1">IF($F31="","",M31/$J$7)</f>
        <v>0.495</v>
      </c>
      <c r="BS31" s="388">
        <f ca="1">IF($F31="","",N31/$K$7)</f>
        <v>0.71111111111111114</v>
      </c>
      <c r="BT31" s="372">
        <f ca="1">SUMPRODUCT(--($BO31:$BS31&gt;=1))</f>
        <v>3</v>
      </c>
      <c r="BU31" s="372">
        <f ca="1">SUMPRODUCT(--($BO31:$BS31&gt;=0.7))</f>
        <v>4</v>
      </c>
      <c r="BV31" s="372">
        <f ca="1">SUMPRODUCT(--($BO31:$BS31&gt;=0.5))</f>
        <v>4</v>
      </c>
      <c r="BW31" s="1"/>
      <c r="BX31" s="1"/>
      <c r="BY31" s="1"/>
      <c r="BZ31" s="1"/>
      <c r="CA31" s="1"/>
      <c r="CB31" s="1"/>
      <c r="CC31" s="1"/>
      <c r="CD31" s="1"/>
      <c r="CE31" s="1"/>
      <c r="CF31" s="1"/>
      <c r="CG31" s="1"/>
      <c r="CH31" s="1"/>
      <c r="CI31" s="1"/>
      <c r="CJ31" s="1"/>
    </row>
    <row r="32" spans="1:88" ht="18" x14ac:dyDescent="0.25">
      <c r="A32" s="1"/>
      <c r="B32" s="44">
        <f t="shared" ca="1" si="11"/>
        <v>2</v>
      </c>
      <c r="C32" s="45"/>
      <c r="D32" s="45"/>
      <c r="E32" s="45"/>
      <c r="F32" s="370" t="str">
        <f ca="1">IF('תנאי סף'!AN32&lt;&gt;1,"",'תנאי סף'!F32)</f>
        <v>פנינה זלמצן כ"ס</v>
      </c>
      <c r="G32" s="418" t="s">
        <v>273</v>
      </c>
      <c r="H32" s="274">
        <v>0</v>
      </c>
      <c r="I32" s="274">
        <v>0</v>
      </c>
      <c r="J32" s="44">
        <f ca="1">IF($F32="","",SUM('ריכוז גיליונות עזר'!$H32:$L32))</f>
        <v>25</v>
      </c>
      <c r="K32" s="44">
        <f ca="1">IF($F32="","",_xlfn.AGGREGATE(5,6,'ריכוז גיליונות עזר'!$H32:$L32))</f>
        <v>12</v>
      </c>
      <c r="L32" s="44">
        <f ca="1">IF($F32="","",MIN('ריכוז גיליונות עזר'!$M32:$Q32))</f>
        <v>5</v>
      </c>
      <c r="M32" s="47">
        <v>40000</v>
      </c>
      <c r="N32" s="47">
        <v>237550</v>
      </c>
      <c r="O32" s="51">
        <f ca="1">IF($F32="","",'ריכוז גיליונות עזר'!R32)</f>
        <v>1</v>
      </c>
      <c r="P32" s="44">
        <f t="shared" ref="P32:P95" ca="1" si="17">IF($F32="","",IF(AND(O32=1,BT32=COUNT($G$7:$K$7)),1,0))</f>
        <v>1</v>
      </c>
      <c r="Q32" s="44">
        <f t="shared" ref="Q32:Q95" ca="1" si="18">IF($F32="","",IF(AND(O32=1,P32=0,H32=0,BU32&gt;=COUNT($G$7:$K$7),BT32&gt;=COUNT($G$7:$K$7)-2),1,0))</f>
        <v>0</v>
      </c>
      <c r="R32" s="44">
        <f t="shared" ref="R32:R95" ca="1" si="19">IF($F32="","",IF(AND(O32=1,Q32=0,P32=0,I32=1,BV32=COUNT($G$7:$K$7)),1,0))</f>
        <v>0</v>
      </c>
      <c r="S32" s="44"/>
      <c r="T32" s="274"/>
      <c r="U32" s="50"/>
      <c r="V32" s="400">
        <f t="shared" ref="V32:V95" ca="1" si="20">IF($F32="","",IF(AA32=0,$AB$1,IF(OR(R32=1,Q32=1,P32=1),1,0)))</f>
        <v>1</v>
      </c>
      <c r="W32" s="51" t="str">
        <f ca="1">IF($F32="","",IF($AA32&lt;&gt;1,$AB$1,IFERROR(V32*#REF!,$AB$1)))</f>
        <v>בדוק נתוני הזנה</v>
      </c>
      <c r="X32" s="51">
        <v>1</v>
      </c>
      <c r="Y32" s="51" t="str">
        <f t="shared" ref="Y32:Y95" ca="1" si="21">IF($F32="","",IF($A32&lt;&gt;1,$AB$1,IFERROR(W32*X32,$AB$1)))</f>
        <v>בדוק נתוני הזנה</v>
      </c>
      <c r="Z32" s="292">
        <f t="shared" ref="Z32:Z95" ca="1" si="22">IF($F32="","",IF(AA32=0,$AB$1,IF(V32=0,0,IF(R32=1,$O$6,1))))</f>
        <v>1</v>
      </c>
      <c r="AA32" s="1">
        <f t="shared" si="12"/>
        <v>1</v>
      </c>
      <c r="AB32" s="1">
        <f t="shared" ref="AB32:AC63" ca="1" si="23">IF($F32="","",AB$30)</f>
        <v>0</v>
      </c>
      <c r="AC32" s="1">
        <f t="shared" ca="1" si="23"/>
        <v>1</v>
      </c>
      <c r="AD32" s="363">
        <f t="shared" si="13"/>
        <v>1</v>
      </c>
      <c r="AE32" s="363">
        <f t="shared" si="14"/>
        <v>1</v>
      </c>
      <c r="AF32" s="363">
        <f t="shared" si="13"/>
        <v>1</v>
      </c>
      <c r="AG32" s="363"/>
      <c r="AH32" s="363"/>
      <c r="AI32" s="363"/>
      <c r="AJ32" s="363">
        <f t="shared" si="15"/>
        <v>1</v>
      </c>
      <c r="AK32" s="363">
        <f t="shared" si="15"/>
        <v>1</v>
      </c>
      <c r="AL32" s="363"/>
      <c r="AM32" s="363"/>
      <c r="AN32" s="363"/>
      <c r="AO32" s="363"/>
      <c r="AP32" s="363"/>
      <c r="AQ32" s="1"/>
      <c r="AR32" s="1"/>
      <c r="AS32" s="1"/>
      <c r="AT32" s="1"/>
      <c r="AU32" s="1"/>
      <c r="AV32" s="1"/>
      <c r="AW32" s="1"/>
      <c r="AX32" s="1"/>
      <c r="AY32" s="1"/>
      <c r="AZ32" s="1"/>
      <c r="BA32" s="1" t="str">
        <f t="shared" ca="1" si="16"/>
        <v>ייחודי</v>
      </c>
      <c r="BB32" s="1" t="str">
        <f t="shared" ca="1" si="16"/>
        <v>לא ייחודי</v>
      </c>
      <c r="BC32" s="1"/>
      <c r="BD32" s="1"/>
      <c r="BE32" s="1"/>
      <c r="BF32" s="1"/>
      <c r="BG32" s="1"/>
      <c r="BH32" s="1"/>
      <c r="BI32" s="1"/>
      <c r="BJ32" s="1"/>
      <c r="BK32" s="1">
        <f t="shared" ref="BK32:BL32" ca="1" si="24">IF($F32="","",IFERROR(INDEX(G$7:G$8,MATCH($G32,$F$7:$F$8,0)),MAX(G8:G9)))</f>
        <v>15</v>
      </c>
      <c r="BL32" s="1">
        <f t="shared" ca="1" si="24"/>
        <v>12</v>
      </c>
      <c r="BM32" s="1"/>
      <c r="BN32" s="1"/>
      <c r="BO32" s="371">
        <f t="shared" ref="BO32:BO95" ca="1" si="25">IF($F32="","",J32/BK32)</f>
        <v>1.6666666666666667</v>
      </c>
      <c r="BP32" s="371">
        <f t="shared" ref="BP32:BP95" ca="1" si="26">IF($F32="","",K32/BL32)</f>
        <v>1</v>
      </c>
      <c r="BQ32" s="371">
        <f t="shared" ref="BQ32:BQ95" ca="1" si="27">IF($F32="","",L32/$I$7)</f>
        <v>1</v>
      </c>
      <c r="BR32" s="371">
        <f t="shared" ref="BR32:BR95" ca="1" si="28">IF($F32="","",M32/$J$7)</f>
        <v>1</v>
      </c>
      <c r="BS32" s="371">
        <f t="shared" ref="BS32:BS95" ca="1" si="29">IF($F32="","",N32/$K$7)</f>
        <v>2.6394444444444445</v>
      </c>
      <c r="BT32" s="372">
        <f t="shared" ref="BT32:BT95" ca="1" si="30">SUMPRODUCT(--($BO32:$BS32&gt;=1))</f>
        <v>5</v>
      </c>
      <c r="BU32" s="372">
        <f t="shared" ref="BU32:BU95" ca="1" si="31">SUMPRODUCT(--($BO32:$BS32&gt;=0.7))</f>
        <v>5</v>
      </c>
      <c r="BV32" s="372">
        <f t="shared" ref="BV32:BV95" ca="1" si="32">SUMPRODUCT(--($BO32:$BS32&gt;=0.5))</f>
        <v>5</v>
      </c>
      <c r="BW32" s="1"/>
      <c r="BX32" s="1"/>
      <c r="BY32" s="1"/>
      <c r="BZ32" s="1"/>
      <c r="CA32" s="1"/>
      <c r="CB32" s="1"/>
      <c r="CC32" s="1"/>
      <c r="CD32" s="1"/>
      <c r="CE32" s="1"/>
      <c r="CF32" s="1"/>
      <c r="CG32" s="1"/>
      <c r="CH32" s="1"/>
      <c r="CI32" s="1"/>
      <c r="CJ32" s="1"/>
    </row>
    <row r="33" spans="2:88" ht="18" x14ac:dyDescent="0.25">
      <c r="B33" s="44">
        <f t="shared" ca="1" si="11"/>
        <v>3</v>
      </c>
      <c r="C33" s="45"/>
      <c r="D33" s="45"/>
      <c r="E33" s="45"/>
      <c r="F33" s="370" t="str">
        <f ca="1">IF('תנאי סף'!AN33&lt;&gt;1,"",'תנאי סף'!F33)</f>
        <v>פסנתר לתמיד אשדוד</v>
      </c>
      <c r="G33" s="418" t="s">
        <v>273</v>
      </c>
      <c r="H33" s="274">
        <v>0</v>
      </c>
      <c r="I33" s="274">
        <v>0</v>
      </c>
      <c r="J33" s="44">
        <f ca="1">IF($F33="","",SUM('ריכוז גיליונות עזר'!$H33:$L33))</f>
        <v>109</v>
      </c>
      <c r="K33" s="44">
        <f ca="1">IF($F33="","",_xlfn.AGGREGATE(5,6,'ריכוז גיליונות עזר'!$H33:$L33))</f>
        <v>19</v>
      </c>
      <c r="L33" s="44">
        <f ca="1">IF($F33="","",MIN('ריכוז גיליונות עזר'!$M33:$Q33))</f>
        <v>7</v>
      </c>
      <c r="M33" s="47">
        <v>97000</v>
      </c>
      <c r="N33" s="47">
        <v>219769</v>
      </c>
      <c r="O33" s="51">
        <f ca="1">IF($F33="","",'ריכוז גיליונות עזר'!R33)</f>
        <v>1</v>
      </c>
      <c r="P33" s="44">
        <f t="shared" ca="1" si="17"/>
        <v>1</v>
      </c>
      <c r="Q33" s="44">
        <f t="shared" ca="1" si="18"/>
        <v>0</v>
      </c>
      <c r="R33" s="44">
        <f t="shared" ca="1" si="19"/>
        <v>0</v>
      </c>
      <c r="S33" s="44"/>
      <c r="T33" s="274"/>
      <c r="U33" s="50"/>
      <c r="V33" s="400">
        <f t="shared" ca="1" si="20"/>
        <v>1</v>
      </c>
      <c r="W33" s="51" t="str">
        <f ca="1">IF($F33="","",IF($AA33&lt;&gt;1,$AB$1,IFERROR(V33*#REF!,$AB$1)))</f>
        <v>בדוק נתוני הזנה</v>
      </c>
      <c r="X33" s="51">
        <v>1</v>
      </c>
      <c r="Y33" s="51" t="str">
        <f t="shared" ca="1" si="21"/>
        <v>בדוק נתוני הזנה</v>
      </c>
      <c r="Z33" s="292">
        <f t="shared" ca="1" si="22"/>
        <v>1</v>
      </c>
      <c r="AA33" s="1">
        <f t="shared" si="12"/>
        <v>1</v>
      </c>
      <c r="AB33" s="1">
        <f t="shared" ca="1" si="23"/>
        <v>0</v>
      </c>
      <c r="AC33" s="1">
        <f t="shared" ca="1" si="23"/>
        <v>1</v>
      </c>
      <c r="AD33" s="363">
        <f t="shared" si="13"/>
        <v>1</v>
      </c>
      <c r="AE33" s="363">
        <f t="shared" si="14"/>
        <v>1</v>
      </c>
      <c r="AF33" s="363">
        <f t="shared" si="13"/>
        <v>1</v>
      </c>
      <c r="AG33" s="363"/>
      <c r="AH33" s="363"/>
      <c r="AI33" s="363"/>
      <c r="AJ33" s="363">
        <f t="shared" si="15"/>
        <v>1</v>
      </c>
      <c r="AK33" s="363">
        <f t="shared" si="15"/>
        <v>1</v>
      </c>
      <c r="AL33" s="363"/>
      <c r="AM33" s="363"/>
      <c r="AN33" s="363"/>
      <c r="AO33" s="363"/>
      <c r="AP33" s="363"/>
      <c r="AQ33" s="1"/>
      <c r="AR33" s="1"/>
      <c r="AS33" s="1"/>
      <c r="AT33" s="1"/>
      <c r="AU33" s="1"/>
      <c r="AV33" s="1"/>
      <c r="AW33" s="1"/>
      <c r="AX33" s="1"/>
      <c r="AY33" s="1"/>
      <c r="AZ33" s="1"/>
      <c r="BA33" s="1" t="str">
        <f t="shared" ca="1" si="16"/>
        <v>ייחודי</v>
      </c>
      <c r="BB33" s="1" t="str">
        <f t="shared" ca="1" si="16"/>
        <v>לא ייחודי</v>
      </c>
      <c r="BC33" s="1"/>
      <c r="BD33" s="1"/>
      <c r="BE33" s="1"/>
      <c r="BF33" s="1"/>
      <c r="BG33" s="1"/>
      <c r="BH33" s="1"/>
      <c r="BI33" s="1"/>
      <c r="BJ33" s="1"/>
      <c r="BK33" s="1">
        <f t="shared" ref="BK33:BL33" ca="1" si="33">IF($F33="","",IFERROR(INDEX(G$7:G$8,MATCH($G33,$F$7:$F$8,0)),MAX(G9:G10)))</f>
        <v>15</v>
      </c>
      <c r="BL33" s="1">
        <f t="shared" ca="1" si="33"/>
        <v>12</v>
      </c>
      <c r="BM33" s="1"/>
      <c r="BN33" s="1"/>
      <c r="BO33" s="371">
        <f t="shared" ca="1" si="25"/>
        <v>7.2666666666666666</v>
      </c>
      <c r="BP33" s="371">
        <f t="shared" ca="1" si="26"/>
        <v>1.5833333333333333</v>
      </c>
      <c r="BQ33" s="371">
        <f t="shared" ca="1" si="27"/>
        <v>1.4</v>
      </c>
      <c r="BR33" s="371">
        <f t="shared" ca="1" si="28"/>
        <v>2.4249999999999998</v>
      </c>
      <c r="BS33" s="371">
        <f t="shared" ca="1" si="29"/>
        <v>2.4418777777777776</v>
      </c>
      <c r="BT33" s="372">
        <f t="shared" ca="1" si="30"/>
        <v>5</v>
      </c>
      <c r="BU33" s="372">
        <f t="shared" ca="1" si="31"/>
        <v>5</v>
      </c>
      <c r="BV33" s="372">
        <f t="shared" ca="1" si="32"/>
        <v>5</v>
      </c>
      <c r="BW33" s="1"/>
      <c r="BX33" s="1"/>
      <c r="BY33" s="1"/>
      <c r="BZ33" s="1"/>
      <c r="CA33" s="1"/>
      <c r="CB33" s="1"/>
      <c r="CC33" s="1"/>
      <c r="CD33" s="1"/>
      <c r="CE33" s="1"/>
      <c r="CF33" s="1"/>
      <c r="CG33" s="1"/>
      <c r="CH33" s="1"/>
      <c r="CI33" s="1"/>
      <c r="CJ33" s="1"/>
    </row>
    <row r="34" spans="2:88" ht="18" x14ac:dyDescent="0.25">
      <c r="B34" s="44" t="str">
        <f t="shared" ca="1" si="11"/>
        <v/>
      </c>
      <c r="C34" s="45"/>
      <c r="D34" s="45"/>
      <c r="E34" s="45"/>
      <c r="F34" s="370" t="str">
        <f ca="1">IF('תנאי סף'!AN34&lt;&gt;1,"",'תנאי סף'!F34)</f>
        <v/>
      </c>
      <c r="G34" s="418"/>
      <c r="H34" s="274"/>
      <c r="I34" s="274"/>
      <c r="J34" s="44" t="str">
        <f ca="1">IF($F34="","",SUM('ריכוז גיליונות עזר'!$H34:$L34))</f>
        <v/>
      </c>
      <c r="K34" s="44" t="str">
        <f ca="1">IF($F34="","",_xlfn.AGGREGATE(5,6,'ריכוז גיליונות עזר'!$H34:$L34))</f>
        <v/>
      </c>
      <c r="L34" s="44" t="str">
        <f ca="1">IF($F34="","",MIN('ריכוז גיליונות עזר'!$M34:$Q34))</f>
        <v/>
      </c>
      <c r="M34" s="47"/>
      <c r="N34" s="47"/>
      <c r="O34" s="51" t="str">
        <f ca="1">IF($F34="","",'ריכוז גיליונות עזר'!R34)</f>
        <v/>
      </c>
      <c r="P34" s="44" t="str">
        <f t="shared" ca="1" si="17"/>
        <v/>
      </c>
      <c r="Q34" s="44" t="str">
        <f t="shared" ca="1" si="18"/>
        <v/>
      </c>
      <c r="R34" s="44" t="str">
        <f t="shared" ca="1" si="19"/>
        <v/>
      </c>
      <c r="S34" s="44"/>
      <c r="T34" s="274"/>
      <c r="U34" s="50"/>
      <c r="V34" s="400" t="str">
        <f t="shared" ca="1" si="20"/>
        <v/>
      </c>
      <c r="W34" s="51" t="str">
        <f ca="1">IF($F34="","",IF($AA34&lt;&gt;1,$AB$1,IFERROR(V34*#REF!,$AB$1)))</f>
        <v/>
      </c>
      <c r="X34" s="51">
        <v>1</v>
      </c>
      <c r="Y34" s="51" t="str">
        <f t="shared" ca="1" si="21"/>
        <v/>
      </c>
      <c r="Z34" s="292" t="str">
        <f t="shared" ca="1" si="22"/>
        <v/>
      </c>
      <c r="AA34" s="1">
        <f t="shared" si="12"/>
        <v>0</v>
      </c>
      <c r="AB34" s="1" t="str">
        <f t="shared" ca="1" si="23"/>
        <v/>
      </c>
      <c r="AC34" s="1" t="str">
        <f t="shared" ca="1" si="23"/>
        <v/>
      </c>
      <c r="AD34" s="363">
        <f t="shared" si="13"/>
        <v>0</v>
      </c>
      <c r="AE34" s="363">
        <f t="shared" si="14"/>
        <v>0</v>
      </c>
      <c r="AF34" s="363">
        <f t="shared" si="13"/>
        <v>0</v>
      </c>
      <c r="AG34" s="363"/>
      <c r="AH34" s="363"/>
      <c r="AI34" s="363"/>
      <c r="AJ34" s="363">
        <f t="shared" si="15"/>
        <v>0</v>
      </c>
      <c r="AK34" s="363">
        <f t="shared" si="15"/>
        <v>0</v>
      </c>
      <c r="AL34" s="363"/>
      <c r="AM34" s="363"/>
      <c r="AN34" s="363"/>
      <c r="AO34" s="363"/>
      <c r="AP34" s="363"/>
      <c r="AQ34" s="1"/>
      <c r="AR34" s="1"/>
      <c r="AS34" s="1"/>
      <c r="AT34" s="1"/>
      <c r="AU34" s="1"/>
      <c r="AV34" s="1"/>
      <c r="AW34" s="1"/>
      <c r="AX34" s="1"/>
      <c r="AY34" s="1"/>
      <c r="AZ34" s="1"/>
      <c r="BA34" s="1" t="str">
        <f t="shared" ca="1" si="16"/>
        <v/>
      </c>
      <c r="BB34" s="1" t="str">
        <f t="shared" ca="1" si="16"/>
        <v/>
      </c>
      <c r="BC34" s="1"/>
      <c r="BD34" s="1"/>
      <c r="BE34" s="1"/>
      <c r="BF34" s="1"/>
      <c r="BG34" s="1"/>
      <c r="BH34" s="1"/>
      <c r="BI34" s="1"/>
      <c r="BJ34" s="1"/>
      <c r="BK34" s="1" t="str">
        <f t="shared" ref="BK34:BL34" ca="1" si="34">IF($F34="","",IFERROR(INDEX(G$7:G$8,MATCH($G34,$F$7:$F$8,0)),MAX(G10:G11)))</f>
        <v/>
      </c>
      <c r="BL34" s="1" t="str">
        <f t="shared" ca="1" si="34"/>
        <v/>
      </c>
      <c r="BM34" s="1"/>
      <c r="BN34" s="1"/>
      <c r="BO34" s="371" t="str">
        <f t="shared" ca="1" si="25"/>
        <v/>
      </c>
      <c r="BP34" s="371" t="str">
        <f t="shared" ca="1" si="26"/>
        <v/>
      </c>
      <c r="BQ34" s="371" t="str">
        <f t="shared" ca="1" si="27"/>
        <v/>
      </c>
      <c r="BR34" s="371" t="str">
        <f t="shared" ca="1" si="28"/>
        <v/>
      </c>
      <c r="BS34" s="371" t="str">
        <f t="shared" ca="1" si="29"/>
        <v/>
      </c>
      <c r="BT34" s="372">
        <f t="shared" ca="1" si="30"/>
        <v>5</v>
      </c>
      <c r="BU34" s="372">
        <f t="shared" ca="1" si="31"/>
        <v>5</v>
      </c>
      <c r="BV34" s="372">
        <f t="shared" ca="1" si="32"/>
        <v>5</v>
      </c>
      <c r="BW34" s="1"/>
      <c r="BX34" s="1"/>
      <c r="BY34" s="1"/>
      <c r="BZ34" s="1"/>
      <c r="CA34" s="1"/>
      <c r="CB34" s="1"/>
      <c r="CC34" s="1"/>
      <c r="CD34" s="1"/>
      <c r="CE34" s="1"/>
      <c r="CF34" s="1"/>
      <c r="CG34" s="1"/>
      <c r="CH34" s="1"/>
      <c r="CI34" s="1"/>
      <c r="CJ34" s="1"/>
    </row>
    <row r="35" spans="2:88" ht="18" x14ac:dyDescent="0.25">
      <c r="B35" s="44" t="str">
        <f t="shared" ca="1" si="11"/>
        <v/>
      </c>
      <c r="C35" s="45"/>
      <c r="D35" s="45"/>
      <c r="E35" s="45"/>
      <c r="F35" s="370" t="str">
        <f ca="1">IF('תנאי סף'!AN35&lt;&gt;1,"",'תנאי סף'!F35)</f>
        <v/>
      </c>
      <c r="G35" s="418"/>
      <c r="H35" s="274"/>
      <c r="I35" s="274"/>
      <c r="J35" s="44" t="str">
        <f ca="1">IF($F35="","",SUM('ריכוז גיליונות עזר'!$H35:$L35))</f>
        <v/>
      </c>
      <c r="K35" s="44" t="str">
        <f ca="1">IF($F35="","",_xlfn.AGGREGATE(5,6,'ריכוז גיליונות עזר'!$H35:$L35))</f>
        <v/>
      </c>
      <c r="L35" s="44" t="str">
        <f ca="1">IF($F35="","",MIN('ריכוז גיליונות עזר'!$M35:$Q35))</f>
        <v/>
      </c>
      <c r="M35" s="47"/>
      <c r="N35" s="47"/>
      <c r="O35" s="51" t="str">
        <f ca="1">IF($F35="","",'ריכוז גיליונות עזר'!R35)</f>
        <v/>
      </c>
      <c r="P35" s="44" t="str">
        <f t="shared" ca="1" si="17"/>
        <v/>
      </c>
      <c r="Q35" s="44" t="str">
        <f t="shared" ca="1" si="18"/>
        <v/>
      </c>
      <c r="R35" s="44" t="str">
        <f t="shared" ca="1" si="19"/>
        <v/>
      </c>
      <c r="S35" s="44"/>
      <c r="T35" s="274"/>
      <c r="U35" s="50"/>
      <c r="V35" s="400" t="str">
        <f t="shared" ca="1" si="20"/>
        <v/>
      </c>
      <c r="W35" s="51" t="str">
        <f ca="1">IF($F35="","",IF($AA35&lt;&gt;1,$AB$1,IFERROR(V35*#REF!,$AB$1)))</f>
        <v/>
      </c>
      <c r="X35" s="51">
        <v>1</v>
      </c>
      <c r="Y35" s="51" t="str">
        <f t="shared" ca="1" si="21"/>
        <v/>
      </c>
      <c r="Z35" s="292" t="str">
        <f t="shared" ca="1" si="22"/>
        <v/>
      </c>
      <c r="AA35" s="1">
        <f t="shared" si="12"/>
        <v>0</v>
      </c>
      <c r="AB35" s="1" t="str">
        <f t="shared" ca="1" si="23"/>
        <v/>
      </c>
      <c r="AC35" s="1" t="str">
        <f t="shared" ca="1" si="23"/>
        <v/>
      </c>
      <c r="AD35" s="363">
        <f t="shared" si="13"/>
        <v>0</v>
      </c>
      <c r="AE35" s="363">
        <f t="shared" si="14"/>
        <v>0</v>
      </c>
      <c r="AF35" s="363">
        <f t="shared" si="13"/>
        <v>0</v>
      </c>
      <c r="AG35" s="363"/>
      <c r="AH35" s="363"/>
      <c r="AI35" s="363"/>
      <c r="AJ35" s="363">
        <f t="shared" si="15"/>
        <v>0</v>
      </c>
      <c r="AK35" s="363">
        <f t="shared" si="15"/>
        <v>0</v>
      </c>
      <c r="AL35" s="363"/>
      <c r="AM35" s="363"/>
      <c r="AN35" s="363"/>
      <c r="AO35" s="363"/>
      <c r="AP35" s="363"/>
      <c r="AQ35" s="1"/>
      <c r="AR35" s="1"/>
      <c r="AS35" s="1"/>
      <c r="AT35" s="1"/>
      <c r="AU35" s="1"/>
      <c r="AV35" s="1"/>
      <c r="AW35" s="1"/>
      <c r="AX35" s="1"/>
      <c r="AY35" s="1"/>
      <c r="AZ35" s="1"/>
      <c r="BA35" s="1" t="str">
        <f t="shared" ca="1" si="16"/>
        <v/>
      </c>
      <c r="BB35" s="1" t="str">
        <f t="shared" ca="1" si="16"/>
        <v/>
      </c>
      <c r="BC35" s="1"/>
      <c r="BD35" s="1"/>
      <c r="BE35" s="1"/>
      <c r="BF35" s="1"/>
      <c r="BG35" s="1"/>
      <c r="BH35" s="1"/>
      <c r="BI35" s="1"/>
      <c r="BJ35" s="1"/>
      <c r="BK35" s="1" t="str">
        <f t="shared" ref="BK35:BL35" ca="1" si="35">IF($F35="","",IFERROR(INDEX(G$7:G$8,MATCH($G35,$F$7:$F$8,0)),MAX(G11:G12)))</f>
        <v/>
      </c>
      <c r="BL35" s="1" t="str">
        <f t="shared" ca="1" si="35"/>
        <v/>
      </c>
      <c r="BM35" s="1"/>
      <c r="BN35" s="1"/>
      <c r="BO35" s="371" t="str">
        <f t="shared" ca="1" si="25"/>
        <v/>
      </c>
      <c r="BP35" s="371" t="str">
        <f t="shared" ca="1" si="26"/>
        <v/>
      </c>
      <c r="BQ35" s="371" t="str">
        <f t="shared" ca="1" si="27"/>
        <v/>
      </c>
      <c r="BR35" s="371" t="str">
        <f t="shared" ca="1" si="28"/>
        <v/>
      </c>
      <c r="BS35" s="371" t="str">
        <f t="shared" ca="1" si="29"/>
        <v/>
      </c>
      <c r="BT35" s="372">
        <f t="shared" ca="1" si="30"/>
        <v>5</v>
      </c>
      <c r="BU35" s="372">
        <f t="shared" ca="1" si="31"/>
        <v>5</v>
      </c>
      <c r="BV35" s="372">
        <f t="shared" ca="1" si="32"/>
        <v>5</v>
      </c>
      <c r="BW35" s="1"/>
      <c r="BX35" s="1"/>
      <c r="BY35" s="1"/>
      <c r="BZ35" s="1"/>
      <c r="CA35" s="1"/>
      <c r="CB35" s="1"/>
      <c r="CC35" s="1"/>
      <c r="CD35" s="1"/>
      <c r="CE35" s="1"/>
      <c r="CF35" s="1"/>
      <c r="CG35" s="1"/>
      <c r="CH35" s="1"/>
      <c r="CI35" s="1"/>
      <c r="CJ35" s="1"/>
    </row>
    <row r="36" spans="2:88" ht="18" x14ac:dyDescent="0.25">
      <c r="B36" s="44" t="str">
        <f t="shared" ca="1" si="11"/>
        <v/>
      </c>
      <c r="C36" s="45"/>
      <c r="D36" s="45"/>
      <c r="E36" s="45"/>
      <c r="F36" s="370" t="str">
        <f ca="1">IF('תנאי סף'!AN36&lt;&gt;1,"",'תנאי סף'!F36)</f>
        <v/>
      </c>
      <c r="G36" s="418"/>
      <c r="H36" s="274"/>
      <c r="I36" s="274"/>
      <c r="J36" s="44" t="str">
        <f ca="1">IF($F36="","",SUM('ריכוז גיליונות עזר'!$H36:$L36))</f>
        <v/>
      </c>
      <c r="K36" s="44" t="str">
        <f ca="1">IF($F36="","",_xlfn.AGGREGATE(5,6,'ריכוז גיליונות עזר'!$H36:$L36))</f>
        <v/>
      </c>
      <c r="L36" s="44" t="str">
        <f ca="1">IF($F36="","",MIN('ריכוז גיליונות עזר'!$M36:$Q36))</f>
        <v/>
      </c>
      <c r="M36" s="47"/>
      <c r="N36" s="47"/>
      <c r="O36" s="51" t="str">
        <f ca="1">IF($F36="","",'ריכוז גיליונות עזר'!R36)</f>
        <v/>
      </c>
      <c r="P36" s="44" t="str">
        <f t="shared" ca="1" si="17"/>
        <v/>
      </c>
      <c r="Q36" s="44" t="str">
        <f t="shared" ca="1" si="18"/>
        <v/>
      </c>
      <c r="R36" s="44" t="str">
        <f t="shared" ca="1" si="19"/>
        <v/>
      </c>
      <c r="S36" s="44"/>
      <c r="T36" s="274"/>
      <c r="U36" s="50"/>
      <c r="V36" s="400" t="str">
        <f t="shared" ca="1" si="20"/>
        <v/>
      </c>
      <c r="W36" s="51" t="str">
        <f ca="1">IF($F36="","",IF($AA36&lt;&gt;1,$AB$1,IFERROR(V36*#REF!,$AB$1)))</f>
        <v/>
      </c>
      <c r="X36" s="51">
        <v>1</v>
      </c>
      <c r="Y36" s="51" t="str">
        <f t="shared" ca="1" si="21"/>
        <v/>
      </c>
      <c r="Z36" s="292" t="str">
        <f t="shared" ca="1" si="22"/>
        <v/>
      </c>
      <c r="AA36" s="1">
        <f t="shared" si="12"/>
        <v>0</v>
      </c>
      <c r="AB36" s="1" t="str">
        <f t="shared" ca="1" si="23"/>
        <v/>
      </c>
      <c r="AC36" s="1" t="str">
        <f t="shared" ca="1" si="23"/>
        <v/>
      </c>
      <c r="AD36" s="363">
        <f t="shared" si="13"/>
        <v>0</v>
      </c>
      <c r="AE36" s="363">
        <f t="shared" si="14"/>
        <v>0</v>
      </c>
      <c r="AF36" s="363">
        <f t="shared" si="13"/>
        <v>0</v>
      </c>
      <c r="AG36" s="363"/>
      <c r="AH36" s="363"/>
      <c r="AI36" s="363"/>
      <c r="AJ36" s="363">
        <f t="shared" si="15"/>
        <v>0</v>
      </c>
      <c r="AK36" s="363">
        <f t="shared" si="15"/>
        <v>0</v>
      </c>
      <c r="AL36" s="363"/>
      <c r="AM36" s="363"/>
      <c r="AN36" s="363"/>
      <c r="AO36" s="363"/>
      <c r="AP36" s="363"/>
      <c r="AQ36" s="1"/>
      <c r="AR36" s="1"/>
      <c r="AS36" s="1"/>
      <c r="AT36" s="1"/>
      <c r="AU36" s="1"/>
      <c r="AV36" s="1"/>
      <c r="AW36" s="1"/>
      <c r="AX36" s="1"/>
      <c r="AY36" s="1"/>
      <c r="AZ36" s="1"/>
      <c r="BA36" s="1" t="str">
        <f t="shared" ca="1" si="16"/>
        <v/>
      </c>
      <c r="BB36" s="1" t="str">
        <f t="shared" ca="1" si="16"/>
        <v/>
      </c>
      <c r="BC36" s="1"/>
      <c r="BD36" s="1"/>
      <c r="BE36" s="1"/>
      <c r="BF36" s="1"/>
      <c r="BG36" s="1"/>
      <c r="BH36" s="1"/>
      <c r="BI36" s="1"/>
      <c r="BJ36" s="1"/>
      <c r="BK36" s="1" t="str">
        <f t="shared" ref="BK36:BL36" ca="1" si="36">IF($F36="","",IFERROR(INDEX(G$7:G$8,MATCH($G36,$F$7:$F$8,0)),MAX(G12:G13)))</f>
        <v/>
      </c>
      <c r="BL36" s="1" t="str">
        <f t="shared" ca="1" si="36"/>
        <v/>
      </c>
      <c r="BM36" s="1"/>
      <c r="BN36" s="1"/>
      <c r="BO36" s="371" t="str">
        <f t="shared" ca="1" si="25"/>
        <v/>
      </c>
      <c r="BP36" s="371" t="str">
        <f t="shared" ca="1" si="26"/>
        <v/>
      </c>
      <c r="BQ36" s="371" t="str">
        <f t="shared" ca="1" si="27"/>
        <v/>
      </c>
      <c r="BR36" s="371" t="str">
        <f t="shared" ca="1" si="28"/>
        <v/>
      </c>
      <c r="BS36" s="371" t="str">
        <f t="shared" ca="1" si="29"/>
        <v/>
      </c>
      <c r="BT36" s="372">
        <f t="shared" ca="1" si="30"/>
        <v>5</v>
      </c>
      <c r="BU36" s="372">
        <f t="shared" ca="1" si="31"/>
        <v>5</v>
      </c>
      <c r="BV36" s="372">
        <f t="shared" ca="1" si="32"/>
        <v>5</v>
      </c>
      <c r="BW36" s="1"/>
      <c r="BX36" s="1"/>
      <c r="BY36" s="1"/>
      <c r="BZ36" s="1"/>
      <c r="CA36" s="1"/>
      <c r="CB36" s="1"/>
      <c r="CC36" s="1"/>
      <c r="CD36" s="1"/>
      <c r="CE36" s="1"/>
      <c r="CF36" s="1"/>
      <c r="CG36" s="1"/>
      <c r="CH36" s="1"/>
      <c r="CI36" s="1"/>
      <c r="CJ36" s="1"/>
    </row>
    <row r="37" spans="2:88" ht="18" x14ac:dyDescent="0.25">
      <c r="B37" s="44" t="str">
        <f t="shared" ca="1" si="11"/>
        <v/>
      </c>
      <c r="C37" s="45"/>
      <c r="D37" s="45"/>
      <c r="E37" s="45"/>
      <c r="F37" s="370" t="str">
        <f ca="1">IF('תנאי סף'!AN37&lt;&gt;1,"",'תנאי סף'!F37)</f>
        <v/>
      </c>
      <c r="G37" s="418"/>
      <c r="H37" s="274"/>
      <c r="I37" s="274"/>
      <c r="J37" s="44" t="str">
        <f ca="1">IF($F37="","",SUM('ריכוז גיליונות עזר'!$H37:$L37))</f>
        <v/>
      </c>
      <c r="K37" s="44" t="str">
        <f ca="1">IF($F37="","",_xlfn.AGGREGATE(5,6,'ריכוז גיליונות עזר'!$H37:$L37))</f>
        <v/>
      </c>
      <c r="L37" s="44" t="str">
        <f ca="1">IF($F37="","",MIN('ריכוז גיליונות עזר'!$M37:$Q37))</f>
        <v/>
      </c>
      <c r="M37" s="47"/>
      <c r="N37" s="47"/>
      <c r="O37" s="51" t="str">
        <f ca="1">IF($F37="","",'ריכוז גיליונות עזר'!R37)</f>
        <v/>
      </c>
      <c r="P37" s="44" t="str">
        <f t="shared" ca="1" si="17"/>
        <v/>
      </c>
      <c r="Q37" s="44" t="str">
        <f t="shared" ca="1" si="18"/>
        <v/>
      </c>
      <c r="R37" s="44" t="str">
        <f t="shared" ca="1" si="19"/>
        <v/>
      </c>
      <c r="S37" s="44"/>
      <c r="T37" s="274"/>
      <c r="U37" s="50"/>
      <c r="V37" s="400" t="str">
        <f t="shared" ca="1" si="20"/>
        <v/>
      </c>
      <c r="W37" s="51" t="str">
        <f ca="1">IF($F37="","",IF($AA37&lt;&gt;1,$AB$1,IFERROR(V37*#REF!,$AB$1)))</f>
        <v/>
      </c>
      <c r="X37" s="51">
        <v>1</v>
      </c>
      <c r="Y37" s="51" t="str">
        <f t="shared" ca="1" si="21"/>
        <v/>
      </c>
      <c r="Z37" s="292" t="str">
        <f t="shared" ca="1" si="22"/>
        <v/>
      </c>
      <c r="AA37" s="1">
        <f t="shared" si="12"/>
        <v>0</v>
      </c>
      <c r="AB37" s="1" t="str">
        <f t="shared" ca="1" si="23"/>
        <v/>
      </c>
      <c r="AC37" s="1" t="str">
        <f t="shared" ca="1" si="23"/>
        <v/>
      </c>
      <c r="AD37" s="363">
        <f t="shared" si="13"/>
        <v>0</v>
      </c>
      <c r="AE37" s="363">
        <f t="shared" si="14"/>
        <v>0</v>
      </c>
      <c r="AF37" s="363">
        <f t="shared" si="13"/>
        <v>0</v>
      </c>
      <c r="AG37" s="363"/>
      <c r="AH37" s="363"/>
      <c r="AI37" s="363"/>
      <c r="AJ37" s="363">
        <f t="shared" si="15"/>
        <v>0</v>
      </c>
      <c r="AK37" s="363">
        <f t="shared" si="15"/>
        <v>0</v>
      </c>
      <c r="AL37" s="363"/>
      <c r="AM37" s="363"/>
      <c r="AN37" s="363"/>
      <c r="AO37" s="363"/>
      <c r="AP37" s="363"/>
      <c r="AQ37" s="1"/>
      <c r="AR37" s="1"/>
      <c r="AS37" s="1"/>
      <c r="AT37" s="1"/>
      <c r="AU37" s="1"/>
      <c r="AV37" s="1"/>
      <c r="AW37" s="1"/>
      <c r="AX37" s="1"/>
      <c r="AY37" s="1"/>
      <c r="AZ37" s="1"/>
      <c r="BA37" s="1" t="str">
        <f t="shared" ca="1" si="16"/>
        <v/>
      </c>
      <c r="BB37" s="1" t="str">
        <f t="shared" ca="1" si="16"/>
        <v/>
      </c>
      <c r="BC37" s="1"/>
      <c r="BD37" s="1"/>
      <c r="BE37" s="1"/>
      <c r="BF37" s="1"/>
      <c r="BG37" s="1"/>
      <c r="BH37" s="1"/>
      <c r="BI37" s="1"/>
      <c r="BJ37" s="1"/>
      <c r="BK37" s="1" t="str">
        <f t="shared" ref="BK37:BL37" ca="1" si="37">IF($F37="","",IFERROR(INDEX(G$7:G$8,MATCH($G37,$F$7:$F$8,0)),MAX(G13:G14)))</f>
        <v/>
      </c>
      <c r="BL37" s="1" t="str">
        <f t="shared" ca="1" si="37"/>
        <v/>
      </c>
      <c r="BM37" s="1"/>
      <c r="BN37" s="1"/>
      <c r="BO37" s="371" t="str">
        <f t="shared" ca="1" si="25"/>
        <v/>
      </c>
      <c r="BP37" s="371" t="str">
        <f t="shared" ca="1" si="26"/>
        <v/>
      </c>
      <c r="BQ37" s="371" t="str">
        <f t="shared" ca="1" si="27"/>
        <v/>
      </c>
      <c r="BR37" s="371" t="str">
        <f t="shared" ca="1" si="28"/>
        <v/>
      </c>
      <c r="BS37" s="371" t="str">
        <f t="shared" ca="1" si="29"/>
        <v/>
      </c>
      <c r="BT37" s="372">
        <f t="shared" ca="1" si="30"/>
        <v>5</v>
      </c>
      <c r="BU37" s="372">
        <f t="shared" ca="1" si="31"/>
        <v>5</v>
      </c>
      <c r="BV37" s="372">
        <f t="shared" ca="1" si="32"/>
        <v>5</v>
      </c>
      <c r="BW37" s="1"/>
      <c r="BX37" s="1"/>
      <c r="BY37" s="1"/>
      <c r="BZ37" s="1"/>
      <c r="CA37" s="1"/>
      <c r="CB37" s="1"/>
      <c r="CC37" s="1"/>
      <c r="CD37" s="1"/>
      <c r="CE37" s="1"/>
      <c r="CF37" s="1"/>
      <c r="CG37" s="1"/>
      <c r="CH37" s="1"/>
      <c r="CI37" s="1"/>
      <c r="CJ37" s="1"/>
    </row>
    <row r="38" spans="2:88" ht="18" x14ac:dyDescent="0.25">
      <c r="B38" s="44" t="str">
        <f t="shared" ca="1" si="11"/>
        <v/>
      </c>
      <c r="C38" s="45"/>
      <c r="D38" s="45"/>
      <c r="E38" s="45"/>
      <c r="F38" s="370" t="str">
        <f ca="1">IF('תנאי סף'!AN38&lt;&gt;1,"",'תנאי סף'!F38)</f>
        <v/>
      </c>
      <c r="G38" s="418"/>
      <c r="H38" s="274"/>
      <c r="I38" s="274"/>
      <c r="J38" s="44" t="str">
        <f ca="1">IF($F38="","",SUM('ריכוז גיליונות עזר'!$H38:$L38))</f>
        <v/>
      </c>
      <c r="K38" s="44" t="str">
        <f ca="1">IF($F38="","",_xlfn.AGGREGATE(5,6,'ריכוז גיליונות עזר'!$H38:$L38))</f>
        <v/>
      </c>
      <c r="L38" s="44" t="str">
        <f ca="1">IF($F38="","",MIN('ריכוז גיליונות עזר'!$M38:$Q38))</f>
        <v/>
      </c>
      <c r="M38" s="47"/>
      <c r="N38" s="47"/>
      <c r="O38" s="51" t="str">
        <f ca="1">IF($F38="","",'ריכוז גיליונות עזר'!R38)</f>
        <v/>
      </c>
      <c r="P38" s="44" t="str">
        <f t="shared" ca="1" si="17"/>
        <v/>
      </c>
      <c r="Q38" s="44" t="str">
        <f t="shared" ca="1" si="18"/>
        <v/>
      </c>
      <c r="R38" s="44" t="str">
        <f t="shared" ca="1" si="19"/>
        <v/>
      </c>
      <c r="S38" s="44"/>
      <c r="T38" s="274"/>
      <c r="U38" s="50"/>
      <c r="V38" s="400" t="str">
        <f t="shared" ca="1" si="20"/>
        <v/>
      </c>
      <c r="W38" s="51" t="str">
        <f ca="1">IF($F38="","",IF($AA38&lt;&gt;1,$AB$1,IFERROR(V38*#REF!,$AB$1)))</f>
        <v/>
      </c>
      <c r="X38" s="51">
        <v>1</v>
      </c>
      <c r="Y38" s="51" t="str">
        <f t="shared" ca="1" si="21"/>
        <v/>
      </c>
      <c r="Z38" s="292" t="str">
        <f t="shared" ca="1" si="22"/>
        <v/>
      </c>
      <c r="AA38" s="1">
        <f t="shared" si="12"/>
        <v>0</v>
      </c>
      <c r="AB38" s="1" t="str">
        <f t="shared" ca="1" si="23"/>
        <v/>
      </c>
      <c r="AC38" s="1" t="str">
        <f t="shared" ca="1" si="23"/>
        <v/>
      </c>
      <c r="AD38" s="363">
        <f t="shared" si="13"/>
        <v>0</v>
      </c>
      <c r="AE38" s="363">
        <f t="shared" si="14"/>
        <v>0</v>
      </c>
      <c r="AF38" s="363">
        <f t="shared" si="13"/>
        <v>0</v>
      </c>
      <c r="AG38" s="363"/>
      <c r="AH38" s="363"/>
      <c r="AI38" s="363"/>
      <c r="AJ38" s="363">
        <f t="shared" si="15"/>
        <v>0</v>
      </c>
      <c r="AK38" s="363">
        <f t="shared" si="15"/>
        <v>0</v>
      </c>
      <c r="AL38" s="363"/>
      <c r="AM38" s="363"/>
      <c r="AN38" s="363"/>
      <c r="AO38" s="363"/>
      <c r="AP38" s="363"/>
      <c r="AQ38" s="1"/>
      <c r="AR38" s="1"/>
      <c r="AS38" s="1"/>
      <c r="AT38" s="1"/>
      <c r="AU38" s="1"/>
      <c r="AV38" s="1"/>
      <c r="AW38" s="1"/>
      <c r="AX38" s="1"/>
      <c r="AY38" s="1"/>
      <c r="AZ38" s="1"/>
      <c r="BA38" s="1" t="str">
        <f t="shared" ca="1" si="16"/>
        <v/>
      </c>
      <c r="BB38" s="1" t="str">
        <f t="shared" ca="1" si="16"/>
        <v/>
      </c>
      <c r="BC38" s="1"/>
      <c r="BD38" s="1"/>
      <c r="BE38" s="1"/>
      <c r="BF38" s="1"/>
      <c r="BG38" s="1"/>
      <c r="BH38" s="1"/>
      <c r="BI38" s="1"/>
      <c r="BJ38" s="1"/>
      <c r="BK38" s="1" t="str">
        <f t="shared" ref="BK38:BL38" ca="1" si="38">IF($F38="","",IFERROR(INDEX(G$7:G$8,MATCH($G38,$F$7:$F$8,0)),MAX(G14:G15)))</f>
        <v/>
      </c>
      <c r="BL38" s="1" t="str">
        <f t="shared" ca="1" si="38"/>
        <v/>
      </c>
      <c r="BM38" s="1"/>
      <c r="BN38" s="1"/>
      <c r="BO38" s="371" t="str">
        <f t="shared" ca="1" si="25"/>
        <v/>
      </c>
      <c r="BP38" s="371" t="str">
        <f t="shared" ca="1" si="26"/>
        <v/>
      </c>
      <c r="BQ38" s="371" t="str">
        <f t="shared" ca="1" si="27"/>
        <v/>
      </c>
      <c r="BR38" s="371" t="str">
        <f t="shared" ca="1" si="28"/>
        <v/>
      </c>
      <c r="BS38" s="371" t="str">
        <f t="shared" ca="1" si="29"/>
        <v/>
      </c>
      <c r="BT38" s="372">
        <f t="shared" ca="1" si="30"/>
        <v>5</v>
      </c>
      <c r="BU38" s="372">
        <f t="shared" ca="1" si="31"/>
        <v>5</v>
      </c>
      <c r="BV38" s="372">
        <f t="shared" ca="1" si="32"/>
        <v>5</v>
      </c>
      <c r="BW38" s="1"/>
      <c r="BX38" s="1"/>
      <c r="BY38" s="1"/>
      <c r="BZ38" s="1"/>
      <c r="CA38" s="1"/>
      <c r="CB38" s="1"/>
      <c r="CC38" s="1"/>
      <c r="CD38" s="1"/>
      <c r="CE38" s="1"/>
      <c r="CF38" s="1"/>
      <c r="CG38" s="1"/>
      <c r="CH38" s="1"/>
      <c r="CI38" s="1"/>
      <c r="CJ38" s="1"/>
    </row>
    <row r="39" spans="2:88" ht="18.75" thickBot="1" x14ac:dyDescent="0.3">
      <c r="B39" s="44" t="str">
        <f t="shared" ca="1" si="11"/>
        <v/>
      </c>
      <c r="C39" s="45"/>
      <c r="D39" s="45"/>
      <c r="E39" s="45"/>
      <c r="F39" s="370" t="str">
        <f ca="1">IF('תנאי סף'!AN39&lt;&gt;1,"",'תנאי סף'!F39)</f>
        <v/>
      </c>
      <c r="G39" s="418"/>
      <c r="H39" s="274"/>
      <c r="I39" s="274"/>
      <c r="J39" s="44" t="str">
        <f ca="1">IF($F39="","",SUM('ריכוז גיליונות עזר'!$H39:$L39))</f>
        <v/>
      </c>
      <c r="K39" s="44" t="str">
        <f ca="1">IF($F39="","",_xlfn.AGGREGATE(5,6,'ריכוז גיליונות עזר'!$H39:$L39))</f>
        <v/>
      </c>
      <c r="L39" s="44" t="str">
        <f ca="1">IF($F39="","",MIN('ריכוז גיליונות עזר'!$M39:$Q39))</f>
        <v/>
      </c>
      <c r="M39" s="47"/>
      <c r="N39" s="47"/>
      <c r="O39" s="51" t="str">
        <f ca="1">IF($F39="","",'ריכוז גיליונות עזר'!R39)</f>
        <v/>
      </c>
      <c r="P39" s="44" t="str">
        <f t="shared" ca="1" si="17"/>
        <v/>
      </c>
      <c r="Q39" s="44" t="str">
        <f t="shared" ca="1" si="18"/>
        <v/>
      </c>
      <c r="R39" s="44" t="str">
        <f t="shared" ca="1" si="19"/>
        <v/>
      </c>
      <c r="S39" s="44"/>
      <c r="T39" s="274"/>
      <c r="U39" s="50"/>
      <c r="V39" s="400" t="str">
        <f t="shared" ca="1" si="20"/>
        <v/>
      </c>
      <c r="W39" s="51" t="str">
        <f ca="1">IF($F39="","",IF($AA39&lt;&gt;1,$AB$1,IFERROR(V39*#REF!,$AB$1)))</f>
        <v/>
      </c>
      <c r="X39" s="51">
        <v>1</v>
      </c>
      <c r="Y39" s="51" t="str">
        <f t="shared" ca="1" si="21"/>
        <v/>
      </c>
      <c r="Z39" s="292" t="str">
        <f t="shared" ca="1" si="22"/>
        <v/>
      </c>
      <c r="AA39" s="1">
        <f t="shared" si="12"/>
        <v>0</v>
      </c>
      <c r="AB39" s="1" t="str">
        <f t="shared" ca="1" si="23"/>
        <v/>
      </c>
      <c r="AC39" s="1" t="str">
        <f t="shared" ca="1" si="23"/>
        <v/>
      </c>
      <c r="AD39" s="363">
        <f t="shared" si="13"/>
        <v>0</v>
      </c>
      <c r="AE39" s="363">
        <f t="shared" si="14"/>
        <v>0</v>
      </c>
      <c r="AF39" s="363">
        <f t="shared" si="13"/>
        <v>0</v>
      </c>
      <c r="AG39" s="363"/>
      <c r="AH39" s="363"/>
      <c r="AI39" s="363"/>
      <c r="AJ39" s="363">
        <f t="shared" si="15"/>
        <v>0</v>
      </c>
      <c r="AK39" s="363">
        <f t="shared" si="15"/>
        <v>0</v>
      </c>
      <c r="AL39" s="363"/>
      <c r="AM39" s="363"/>
      <c r="AN39" s="363"/>
      <c r="AO39" s="363"/>
      <c r="AP39" s="363"/>
      <c r="AQ39" s="1"/>
      <c r="AR39" s="1"/>
      <c r="AS39" s="1"/>
      <c r="AT39" s="1"/>
      <c r="AU39" s="1"/>
      <c r="AV39" s="1"/>
      <c r="AW39" s="1"/>
      <c r="AX39" s="1"/>
      <c r="AY39" s="1"/>
      <c r="AZ39" s="1"/>
      <c r="BA39" s="1" t="str">
        <f t="shared" ca="1" si="16"/>
        <v/>
      </c>
      <c r="BB39" s="1" t="str">
        <f t="shared" ca="1" si="16"/>
        <v/>
      </c>
      <c r="BC39" s="1"/>
      <c r="BD39" s="1"/>
      <c r="BE39" s="1"/>
      <c r="BF39" s="1"/>
      <c r="BG39" s="1"/>
      <c r="BH39" s="1"/>
      <c r="BI39" s="1"/>
      <c r="BJ39" s="1"/>
      <c r="BK39" s="1" t="str">
        <f t="shared" ref="BK39:BL39" ca="1" si="39">IF($F39="","",IFERROR(INDEX(G$7:G$8,MATCH($G39,$F$7:$F$8,0)),MAX(G15:G16)))</f>
        <v/>
      </c>
      <c r="BL39" s="1" t="str">
        <f t="shared" ca="1" si="39"/>
        <v/>
      </c>
      <c r="BM39" s="1"/>
      <c r="BN39" s="1"/>
      <c r="BO39" s="371" t="str">
        <f t="shared" ca="1" si="25"/>
        <v/>
      </c>
      <c r="BP39" s="371" t="str">
        <f t="shared" ca="1" si="26"/>
        <v/>
      </c>
      <c r="BQ39" s="371" t="str">
        <f t="shared" ca="1" si="27"/>
        <v/>
      </c>
      <c r="BR39" s="371" t="str">
        <f t="shared" ca="1" si="28"/>
        <v/>
      </c>
      <c r="BS39" s="371" t="str">
        <f t="shared" ca="1" si="29"/>
        <v/>
      </c>
      <c r="BT39" s="372">
        <f t="shared" ca="1" si="30"/>
        <v>5</v>
      </c>
      <c r="BU39" s="372">
        <f t="shared" ca="1" si="31"/>
        <v>5</v>
      </c>
      <c r="BV39" s="372">
        <f t="shared" ca="1" si="32"/>
        <v>5</v>
      </c>
      <c r="BW39" s="1"/>
      <c r="BX39" s="1"/>
      <c r="BY39" s="1"/>
      <c r="BZ39" s="1"/>
      <c r="CA39" s="1"/>
      <c r="CB39" s="1"/>
      <c r="CC39" s="1"/>
      <c r="CD39" s="1"/>
      <c r="CE39" s="1"/>
      <c r="CF39" s="1"/>
      <c r="CG39" s="1"/>
      <c r="CH39" s="1"/>
      <c r="CI39" s="1"/>
      <c r="CJ39" s="1"/>
    </row>
    <row r="40" spans="2:88" ht="18" hidden="1" x14ac:dyDescent="0.25">
      <c r="B40" s="44" t="str">
        <f t="shared" ca="1" si="11"/>
        <v/>
      </c>
      <c r="C40" s="45"/>
      <c r="D40" s="45"/>
      <c r="E40" s="45"/>
      <c r="F40" s="370" t="str">
        <f ca="1">IF('תנאי סף'!AN40&lt;&gt;1,"",'תנאי סף'!F40)</f>
        <v/>
      </c>
      <c r="G40" s="418"/>
      <c r="H40" s="274"/>
      <c r="I40" s="274"/>
      <c r="J40" s="44" t="str">
        <f ca="1">IF($F40="","",SUM('ריכוז גיליונות עזר'!$H40:$L40))</f>
        <v/>
      </c>
      <c r="K40" s="44" t="str">
        <f ca="1">IF($F40="","",_xlfn.AGGREGATE(5,6,'ריכוז גיליונות עזר'!$H40:$L40))</f>
        <v/>
      </c>
      <c r="L40" s="44" t="str">
        <f ca="1">IF($F40="","",MIN('ריכוז גיליונות עזר'!$M40:$Q40))</f>
        <v/>
      </c>
      <c r="M40" s="47"/>
      <c r="N40" s="47"/>
      <c r="O40" s="51" t="str">
        <f ca="1">IF($F40="","",'ריכוז גיליונות עזר'!R40)</f>
        <v/>
      </c>
      <c r="P40" s="44" t="str">
        <f t="shared" ca="1" si="17"/>
        <v/>
      </c>
      <c r="Q40" s="44" t="str">
        <f t="shared" ca="1" si="18"/>
        <v/>
      </c>
      <c r="R40" s="44" t="str">
        <f t="shared" ca="1" si="19"/>
        <v/>
      </c>
      <c r="S40" s="44"/>
      <c r="T40" s="274"/>
      <c r="U40" s="50"/>
      <c r="V40" s="400" t="str">
        <f t="shared" ca="1" si="20"/>
        <v/>
      </c>
      <c r="W40" s="51" t="str">
        <f ca="1">IF($F40="","",IF($AA40&lt;&gt;1,$AB$1,IFERROR(V40*#REF!,$AB$1)))</f>
        <v/>
      </c>
      <c r="X40" s="51">
        <v>1</v>
      </c>
      <c r="Y40" s="51" t="str">
        <f t="shared" ca="1" si="21"/>
        <v/>
      </c>
      <c r="Z40" s="292" t="str">
        <f t="shared" ca="1" si="22"/>
        <v/>
      </c>
      <c r="AA40" s="1">
        <f t="shared" si="12"/>
        <v>0</v>
      </c>
      <c r="AB40" s="1" t="str">
        <f t="shared" ca="1" si="23"/>
        <v/>
      </c>
      <c r="AC40" s="1" t="str">
        <f t="shared" ca="1" si="23"/>
        <v/>
      </c>
      <c r="AD40" s="363">
        <f t="shared" si="13"/>
        <v>0</v>
      </c>
      <c r="AE40" s="363">
        <f t="shared" si="14"/>
        <v>0</v>
      </c>
      <c r="AF40" s="363">
        <f t="shared" si="13"/>
        <v>0</v>
      </c>
      <c r="AG40" s="363"/>
      <c r="AH40" s="363"/>
      <c r="AI40" s="363"/>
      <c r="AJ40" s="363">
        <f t="shared" si="15"/>
        <v>0</v>
      </c>
      <c r="AK40" s="363">
        <f t="shared" si="15"/>
        <v>0</v>
      </c>
      <c r="AL40" s="363"/>
      <c r="AM40" s="363"/>
      <c r="AN40" s="363"/>
      <c r="AO40" s="363"/>
      <c r="AP40" s="363"/>
      <c r="AQ40" s="1"/>
      <c r="AR40" s="1"/>
      <c r="AS40" s="1"/>
      <c r="AT40" s="1"/>
      <c r="AU40" s="1"/>
      <c r="AV40" s="1"/>
      <c r="AW40" s="1"/>
      <c r="AX40" s="1"/>
      <c r="AY40" s="1"/>
      <c r="AZ40" s="1"/>
      <c r="BA40" s="1" t="str">
        <f t="shared" ca="1" si="16"/>
        <v/>
      </c>
      <c r="BB40" s="1" t="str">
        <f t="shared" ca="1" si="16"/>
        <v/>
      </c>
      <c r="BC40" s="1"/>
      <c r="BD40" s="1"/>
      <c r="BE40" s="1"/>
      <c r="BF40" s="1"/>
      <c r="BG40" s="1"/>
      <c r="BH40" s="1"/>
      <c r="BI40" s="1"/>
      <c r="BJ40" s="1"/>
      <c r="BK40" s="1" t="str">
        <f t="shared" ref="BK40:BL40" ca="1" si="40">IF($F40="","",IFERROR(INDEX(G$7:G$8,MATCH($G40,$F$7:$F$8,0)),MAX(G16:G17)))</f>
        <v/>
      </c>
      <c r="BL40" s="1" t="str">
        <f t="shared" ca="1" si="40"/>
        <v/>
      </c>
      <c r="BM40" s="1"/>
      <c r="BN40" s="1"/>
      <c r="BO40" s="371" t="str">
        <f t="shared" ca="1" si="25"/>
        <v/>
      </c>
      <c r="BP40" s="371" t="str">
        <f t="shared" ca="1" si="26"/>
        <v/>
      </c>
      <c r="BQ40" s="371" t="str">
        <f t="shared" ca="1" si="27"/>
        <v/>
      </c>
      <c r="BR40" s="371" t="str">
        <f t="shared" ca="1" si="28"/>
        <v/>
      </c>
      <c r="BS40" s="371" t="str">
        <f t="shared" ca="1" si="29"/>
        <v/>
      </c>
      <c r="BT40" s="372">
        <f t="shared" ca="1" si="30"/>
        <v>5</v>
      </c>
      <c r="BU40" s="372">
        <f t="shared" ca="1" si="31"/>
        <v>5</v>
      </c>
      <c r="BV40" s="372">
        <f t="shared" ca="1" si="32"/>
        <v>5</v>
      </c>
      <c r="BW40" s="1"/>
      <c r="BX40" s="1"/>
      <c r="BY40" s="1"/>
      <c r="BZ40" s="1"/>
      <c r="CA40" s="1"/>
      <c r="CB40" s="1"/>
      <c r="CC40" s="1"/>
      <c r="CD40" s="1"/>
      <c r="CE40" s="1"/>
      <c r="CF40" s="1"/>
      <c r="CG40" s="1"/>
      <c r="CH40" s="1"/>
      <c r="CI40" s="1"/>
      <c r="CJ40" s="1"/>
    </row>
    <row r="41" spans="2:88" ht="18" hidden="1" customHeight="1" x14ac:dyDescent="0.25">
      <c r="B41" s="44" t="str">
        <f t="shared" si="11"/>
        <v/>
      </c>
      <c r="C41" s="45"/>
      <c r="D41" s="45"/>
      <c r="E41" s="45"/>
      <c r="F41" s="370" t="str">
        <f>IF('תנאי סף'!AN41&lt;&gt;1,"",'תנאי סף'!F41)</f>
        <v/>
      </c>
      <c r="G41" s="418"/>
      <c r="H41" s="274"/>
      <c r="I41" s="274"/>
      <c r="J41" s="44" t="str">
        <f>IF($F41="","",SUM('ריכוז גיליונות עזר'!$H41:$L41))</f>
        <v/>
      </c>
      <c r="K41" s="44" t="str">
        <f>IF($F41="","",_xlfn.AGGREGATE(5,6,'ריכוז גיליונות עזר'!$H41:$L41))</f>
        <v/>
      </c>
      <c r="L41" s="44" t="str">
        <f>IF($F41="","",MIN('ריכוז גיליונות עזר'!$M41:$Q41))</f>
        <v/>
      </c>
      <c r="M41" s="47"/>
      <c r="N41" s="47"/>
      <c r="O41" s="51" t="str">
        <f>IF($F41="","",'ריכוז גיליונות עזר'!R41)</f>
        <v/>
      </c>
      <c r="P41" s="44" t="str">
        <f t="shared" si="17"/>
        <v/>
      </c>
      <c r="Q41" s="44" t="str">
        <f t="shared" si="18"/>
        <v/>
      </c>
      <c r="R41" s="44" t="str">
        <f t="shared" si="19"/>
        <v/>
      </c>
      <c r="S41" s="44"/>
      <c r="T41" s="274"/>
      <c r="U41" s="50"/>
      <c r="V41" s="400" t="str">
        <f t="shared" si="20"/>
        <v/>
      </c>
      <c r="W41" s="51" t="str">
        <f>IF($F41="","",IF($AA41&lt;&gt;1,$AB$1,IFERROR(V41*#REF!,$AB$1)))</f>
        <v/>
      </c>
      <c r="X41" s="51">
        <v>1</v>
      </c>
      <c r="Y41" s="51" t="str">
        <f t="shared" si="21"/>
        <v/>
      </c>
      <c r="Z41" s="292" t="str">
        <f t="shared" si="22"/>
        <v/>
      </c>
      <c r="AA41" s="1">
        <f t="shared" si="12"/>
        <v>0</v>
      </c>
      <c r="AB41" s="1" t="str">
        <f t="shared" si="23"/>
        <v/>
      </c>
      <c r="AC41" s="1" t="str">
        <f t="shared" si="23"/>
        <v/>
      </c>
      <c r="AD41" s="363">
        <f t="shared" si="13"/>
        <v>0</v>
      </c>
      <c r="AE41" s="363">
        <f t="shared" si="14"/>
        <v>0</v>
      </c>
      <c r="AF41" s="363">
        <f t="shared" si="13"/>
        <v>0</v>
      </c>
      <c r="AG41" s="363"/>
      <c r="AH41" s="363"/>
      <c r="AI41" s="363"/>
      <c r="AJ41" s="363">
        <f t="shared" si="15"/>
        <v>0</v>
      </c>
      <c r="AK41" s="363">
        <f t="shared" si="15"/>
        <v>0</v>
      </c>
      <c r="AL41" s="363"/>
      <c r="AM41" s="363"/>
      <c r="AN41" s="363"/>
      <c r="AO41" s="363"/>
      <c r="AP41" s="363"/>
      <c r="AQ41" s="1"/>
      <c r="AR41" s="1"/>
      <c r="AS41" s="1"/>
      <c r="AT41" s="1"/>
      <c r="AU41" s="1"/>
      <c r="AV41" s="1"/>
      <c r="AW41" s="1"/>
      <c r="AX41" s="1"/>
      <c r="AY41" s="1"/>
      <c r="AZ41" s="1"/>
      <c r="BA41" s="1" t="str">
        <f t="shared" si="16"/>
        <v/>
      </c>
      <c r="BB41" s="1" t="str">
        <f t="shared" si="16"/>
        <v/>
      </c>
      <c r="BC41" s="1"/>
      <c r="BD41" s="1"/>
      <c r="BE41" s="1"/>
      <c r="BF41" s="1"/>
      <c r="BG41" s="1"/>
      <c r="BH41" s="1"/>
      <c r="BI41" s="1"/>
      <c r="BJ41" s="1"/>
      <c r="BK41" s="1" t="str">
        <f t="shared" ref="BK41:BL41" si="41">IF($F41="","",IFERROR(INDEX(G$7:G$8,MATCH($G41,$F$7:$F$8,0)),MAX(G17:G18)))</f>
        <v/>
      </c>
      <c r="BL41" s="1" t="str">
        <f t="shared" si="41"/>
        <v/>
      </c>
      <c r="BM41" s="1"/>
      <c r="BN41" s="1"/>
      <c r="BO41" s="371" t="str">
        <f t="shared" si="25"/>
        <v/>
      </c>
      <c r="BP41" s="371" t="str">
        <f t="shared" si="26"/>
        <v/>
      </c>
      <c r="BQ41" s="371" t="str">
        <f t="shared" si="27"/>
        <v/>
      </c>
      <c r="BR41" s="371" t="str">
        <f t="shared" si="28"/>
        <v/>
      </c>
      <c r="BS41" s="371" t="str">
        <f t="shared" si="29"/>
        <v/>
      </c>
      <c r="BT41" s="372">
        <f t="shared" si="30"/>
        <v>5</v>
      </c>
      <c r="BU41" s="372">
        <f t="shared" si="31"/>
        <v>5</v>
      </c>
      <c r="BV41" s="372">
        <f t="shared" si="32"/>
        <v>5</v>
      </c>
      <c r="BW41" s="1"/>
      <c r="BX41" s="1"/>
      <c r="BY41" s="1"/>
      <c r="BZ41" s="1"/>
      <c r="CA41" s="1"/>
      <c r="CB41" s="1"/>
      <c r="CC41" s="1"/>
      <c r="CD41" s="1"/>
      <c r="CE41" s="1"/>
      <c r="CF41" s="1"/>
      <c r="CG41" s="1"/>
      <c r="CH41" s="1"/>
      <c r="CI41" s="1"/>
      <c r="CJ41" s="1"/>
    </row>
    <row r="42" spans="2:88" ht="18" hidden="1" customHeight="1" x14ac:dyDescent="0.25">
      <c r="B42" s="44" t="str">
        <f t="shared" si="11"/>
        <v/>
      </c>
      <c r="C42" s="45"/>
      <c r="D42" s="45"/>
      <c r="E42" s="45"/>
      <c r="F42" s="370" t="str">
        <f>IF('תנאי סף'!AN42&lt;&gt;1,"",'תנאי סף'!F42)</f>
        <v/>
      </c>
      <c r="G42" s="418"/>
      <c r="H42" s="274"/>
      <c r="I42" s="274"/>
      <c r="J42" s="44" t="str">
        <f>IF($F42="","",SUM('ריכוז גיליונות עזר'!$H42:$L42))</f>
        <v/>
      </c>
      <c r="K42" s="44" t="str">
        <f>IF($F42="","",_xlfn.AGGREGATE(5,6,'ריכוז גיליונות עזר'!$H42:$L42))</f>
        <v/>
      </c>
      <c r="L42" s="44" t="str">
        <f>IF($F42="","",MIN('ריכוז גיליונות עזר'!$M42:$Q42))</f>
        <v/>
      </c>
      <c r="M42" s="47"/>
      <c r="N42" s="47"/>
      <c r="O42" s="51" t="str">
        <f>IF($F42="","",'ריכוז גיליונות עזר'!R42)</f>
        <v/>
      </c>
      <c r="P42" s="44" t="str">
        <f t="shared" si="17"/>
        <v/>
      </c>
      <c r="Q42" s="44" t="str">
        <f t="shared" si="18"/>
        <v/>
      </c>
      <c r="R42" s="44" t="str">
        <f t="shared" si="19"/>
        <v/>
      </c>
      <c r="S42" s="44"/>
      <c r="T42" s="274"/>
      <c r="U42" s="50"/>
      <c r="V42" s="400" t="str">
        <f t="shared" si="20"/>
        <v/>
      </c>
      <c r="W42" s="51" t="str">
        <f>IF($F42="","",IF($AA42&lt;&gt;1,$AB$1,IFERROR(V42*#REF!,$AB$1)))</f>
        <v/>
      </c>
      <c r="X42" s="51">
        <v>1</v>
      </c>
      <c r="Y42" s="51" t="str">
        <f t="shared" si="21"/>
        <v/>
      </c>
      <c r="Z42" s="292" t="str">
        <f t="shared" si="22"/>
        <v/>
      </c>
      <c r="AA42" s="1">
        <f t="shared" si="12"/>
        <v>0</v>
      </c>
      <c r="AB42" s="1" t="str">
        <f t="shared" si="23"/>
        <v/>
      </c>
      <c r="AC42" s="1" t="str">
        <f t="shared" si="23"/>
        <v/>
      </c>
      <c r="AD42" s="363">
        <f t="shared" si="13"/>
        <v>0</v>
      </c>
      <c r="AE42" s="363">
        <f t="shared" si="14"/>
        <v>0</v>
      </c>
      <c r="AF42" s="363">
        <f t="shared" si="13"/>
        <v>0</v>
      </c>
      <c r="AG42" s="363"/>
      <c r="AH42" s="363"/>
      <c r="AI42" s="363"/>
      <c r="AJ42" s="363">
        <f t="shared" si="15"/>
        <v>0</v>
      </c>
      <c r="AK42" s="363">
        <f t="shared" si="15"/>
        <v>0</v>
      </c>
      <c r="AL42" s="363"/>
      <c r="AM42" s="363"/>
      <c r="AN42" s="363"/>
      <c r="AO42" s="363"/>
      <c r="AP42" s="363"/>
      <c r="AQ42" s="1"/>
      <c r="AR42" s="1"/>
      <c r="AS42" s="1"/>
      <c r="AT42" s="1"/>
      <c r="AU42" s="1"/>
      <c r="AV42" s="1"/>
      <c r="AW42" s="1"/>
      <c r="AX42" s="1"/>
      <c r="AY42" s="1"/>
      <c r="AZ42" s="1"/>
      <c r="BA42" s="1" t="str">
        <f t="shared" si="16"/>
        <v/>
      </c>
      <c r="BB42" s="1" t="str">
        <f t="shared" si="16"/>
        <v/>
      </c>
      <c r="BC42" s="1"/>
      <c r="BD42" s="1"/>
      <c r="BE42" s="1"/>
      <c r="BF42" s="1"/>
      <c r="BG42" s="1"/>
      <c r="BH42" s="1"/>
      <c r="BI42" s="1"/>
      <c r="BJ42" s="1"/>
      <c r="BK42" s="1" t="str">
        <f t="shared" ref="BK42:BL42" si="42">IF($F42="","",IFERROR(INDEX(G$7:G$8,MATCH($G42,$F$7:$F$8,0)),MAX(G18:G19)))</f>
        <v/>
      </c>
      <c r="BL42" s="1" t="str">
        <f t="shared" si="42"/>
        <v/>
      </c>
      <c r="BM42" s="1"/>
      <c r="BN42" s="1"/>
      <c r="BO42" s="371" t="str">
        <f t="shared" si="25"/>
        <v/>
      </c>
      <c r="BP42" s="371" t="str">
        <f t="shared" si="26"/>
        <v/>
      </c>
      <c r="BQ42" s="371" t="str">
        <f t="shared" si="27"/>
        <v/>
      </c>
      <c r="BR42" s="371" t="str">
        <f t="shared" si="28"/>
        <v/>
      </c>
      <c r="BS42" s="371" t="str">
        <f t="shared" si="29"/>
        <v/>
      </c>
      <c r="BT42" s="372">
        <f t="shared" si="30"/>
        <v>5</v>
      </c>
      <c r="BU42" s="372">
        <f t="shared" si="31"/>
        <v>5</v>
      </c>
      <c r="BV42" s="372">
        <f t="shared" si="32"/>
        <v>5</v>
      </c>
      <c r="BW42" s="1"/>
      <c r="BX42" s="1"/>
      <c r="BY42" s="1"/>
      <c r="BZ42" s="1"/>
      <c r="CA42" s="1"/>
      <c r="CB42" s="1"/>
      <c r="CC42" s="1"/>
      <c r="CD42" s="1"/>
      <c r="CE42" s="1"/>
      <c r="CF42" s="1"/>
      <c r="CG42" s="1"/>
      <c r="CH42" s="1"/>
      <c r="CI42" s="1"/>
      <c r="CJ42" s="1"/>
    </row>
    <row r="43" spans="2:88" ht="18" hidden="1" customHeight="1" x14ac:dyDescent="0.25">
      <c r="B43" s="44" t="str">
        <f t="shared" si="11"/>
        <v/>
      </c>
      <c r="C43" s="45"/>
      <c r="D43" s="45"/>
      <c r="E43" s="45"/>
      <c r="F43" s="370" t="str">
        <f>IF('תנאי סף'!AN43&lt;&gt;1,"",'תנאי סף'!F43)</f>
        <v/>
      </c>
      <c r="G43" s="418"/>
      <c r="H43" s="274"/>
      <c r="I43" s="274"/>
      <c r="J43" s="44" t="str">
        <f>IF($F43="","",SUM('ריכוז גיליונות עזר'!$H43:$L43))</f>
        <v/>
      </c>
      <c r="K43" s="44" t="str">
        <f>IF($F43="","",_xlfn.AGGREGATE(5,6,'ריכוז גיליונות עזר'!$H43:$L43))</f>
        <v/>
      </c>
      <c r="L43" s="44" t="str">
        <f>IF($F43="","",MIN('ריכוז גיליונות עזר'!$M43:$Q43))</f>
        <v/>
      </c>
      <c r="M43" s="47"/>
      <c r="N43" s="47"/>
      <c r="O43" s="51" t="str">
        <f>IF($F43="","",'ריכוז גיליונות עזר'!R43)</f>
        <v/>
      </c>
      <c r="P43" s="44" t="str">
        <f t="shared" si="17"/>
        <v/>
      </c>
      <c r="Q43" s="44" t="str">
        <f t="shared" si="18"/>
        <v/>
      </c>
      <c r="R43" s="44" t="str">
        <f t="shared" si="19"/>
        <v/>
      </c>
      <c r="S43" s="44"/>
      <c r="T43" s="274"/>
      <c r="U43" s="50"/>
      <c r="V43" s="400" t="str">
        <f t="shared" si="20"/>
        <v/>
      </c>
      <c r="W43" s="51" t="str">
        <f>IF($F43="","",IF($AA43&lt;&gt;1,$AB$1,IFERROR(V43*#REF!,$AB$1)))</f>
        <v/>
      </c>
      <c r="X43" s="51">
        <v>1</v>
      </c>
      <c r="Y43" s="51" t="str">
        <f t="shared" si="21"/>
        <v/>
      </c>
      <c r="Z43" s="292" t="str">
        <f t="shared" si="22"/>
        <v/>
      </c>
      <c r="AA43" s="1">
        <f t="shared" si="12"/>
        <v>0</v>
      </c>
      <c r="AB43" s="1" t="str">
        <f t="shared" si="23"/>
        <v/>
      </c>
      <c r="AC43" s="1" t="str">
        <f t="shared" si="23"/>
        <v/>
      </c>
      <c r="AD43" s="363">
        <f t="shared" si="13"/>
        <v>0</v>
      </c>
      <c r="AE43" s="363">
        <f t="shared" si="14"/>
        <v>0</v>
      </c>
      <c r="AF43" s="363">
        <f t="shared" si="13"/>
        <v>0</v>
      </c>
      <c r="AG43" s="363"/>
      <c r="AH43" s="363"/>
      <c r="AI43" s="363"/>
      <c r="AJ43" s="363">
        <f t="shared" si="15"/>
        <v>0</v>
      </c>
      <c r="AK43" s="363">
        <f t="shared" si="15"/>
        <v>0</v>
      </c>
      <c r="AL43" s="363"/>
      <c r="AM43" s="363"/>
      <c r="AN43" s="363"/>
      <c r="AO43" s="363"/>
      <c r="AP43" s="363"/>
      <c r="AQ43" s="1"/>
      <c r="AR43" s="1"/>
      <c r="AS43" s="1"/>
      <c r="AT43" s="1"/>
      <c r="AU43" s="1"/>
      <c r="AV43" s="1"/>
      <c r="AW43" s="1"/>
      <c r="AX43" s="1"/>
      <c r="AY43" s="1"/>
      <c r="AZ43" s="1"/>
      <c r="BA43" s="1" t="str">
        <f t="shared" si="16"/>
        <v/>
      </c>
      <c r="BB43" s="1" t="str">
        <f t="shared" si="16"/>
        <v/>
      </c>
      <c r="BC43" s="1"/>
      <c r="BD43" s="1"/>
      <c r="BE43" s="1"/>
      <c r="BF43" s="1"/>
      <c r="BG43" s="1"/>
      <c r="BH43" s="1"/>
      <c r="BI43" s="1"/>
      <c r="BJ43" s="1"/>
      <c r="BK43" s="1" t="str">
        <f t="shared" ref="BK43:BL43" si="43">IF($F43="","",IFERROR(INDEX(G$7:G$8,MATCH($G43,$F$7:$F$8,0)),MAX(G19:G20)))</f>
        <v/>
      </c>
      <c r="BL43" s="1" t="str">
        <f t="shared" si="43"/>
        <v/>
      </c>
      <c r="BM43" s="1"/>
      <c r="BN43" s="1"/>
      <c r="BO43" s="371" t="str">
        <f t="shared" si="25"/>
        <v/>
      </c>
      <c r="BP43" s="371" t="str">
        <f t="shared" si="26"/>
        <v/>
      </c>
      <c r="BQ43" s="371" t="str">
        <f t="shared" si="27"/>
        <v/>
      </c>
      <c r="BR43" s="371" t="str">
        <f t="shared" si="28"/>
        <v/>
      </c>
      <c r="BS43" s="371" t="str">
        <f t="shared" si="29"/>
        <v/>
      </c>
      <c r="BT43" s="372">
        <f t="shared" si="30"/>
        <v>5</v>
      </c>
      <c r="BU43" s="372">
        <f t="shared" si="31"/>
        <v>5</v>
      </c>
      <c r="BV43" s="372">
        <f t="shared" si="32"/>
        <v>5</v>
      </c>
      <c r="BW43" s="1"/>
      <c r="BX43" s="1"/>
      <c r="BY43" s="1"/>
      <c r="BZ43" s="1"/>
      <c r="CA43" s="1"/>
      <c r="CB43" s="1"/>
      <c r="CC43" s="1"/>
      <c r="CD43" s="1"/>
      <c r="CE43" s="1"/>
      <c r="CF43" s="1"/>
      <c r="CG43" s="1"/>
      <c r="CH43" s="1"/>
      <c r="CI43" s="1"/>
      <c r="CJ43" s="1"/>
    </row>
    <row r="44" spans="2:88" ht="18" hidden="1" customHeight="1" x14ac:dyDescent="0.25">
      <c r="B44" s="44" t="str">
        <f t="shared" si="11"/>
        <v/>
      </c>
      <c r="C44" s="45"/>
      <c r="D44" s="45"/>
      <c r="E44" s="45"/>
      <c r="F44" s="370" t="str">
        <f>IF('תנאי סף'!AN44&lt;&gt;1,"",'תנאי סף'!F44)</f>
        <v/>
      </c>
      <c r="G44" s="418"/>
      <c r="H44" s="274"/>
      <c r="I44" s="274"/>
      <c r="J44" s="44" t="str">
        <f>IF($F44="","",SUM('ריכוז גיליונות עזר'!$H44:$L44))</f>
        <v/>
      </c>
      <c r="K44" s="44" t="str">
        <f>IF($F44="","",_xlfn.AGGREGATE(5,6,'ריכוז גיליונות עזר'!$H44:$L44))</f>
        <v/>
      </c>
      <c r="L44" s="44" t="str">
        <f>IF($F44="","",MIN('ריכוז גיליונות עזר'!$M44:$Q44))</f>
        <v/>
      </c>
      <c r="M44" s="47"/>
      <c r="N44" s="47"/>
      <c r="O44" s="51" t="str">
        <f>IF($F44="","",'ריכוז גיליונות עזר'!R44)</f>
        <v/>
      </c>
      <c r="P44" s="44" t="str">
        <f t="shared" si="17"/>
        <v/>
      </c>
      <c r="Q44" s="44" t="str">
        <f t="shared" si="18"/>
        <v/>
      </c>
      <c r="R44" s="44" t="str">
        <f t="shared" si="19"/>
        <v/>
      </c>
      <c r="S44" s="44"/>
      <c r="T44" s="274"/>
      <c r="U44" s="50"/>
      <c r="V44" s="400" t="str">
        <f t="shared" si="20"/>
        <v/>
      </c>
      <c r="W44" s="51" t="str">
        <f>IF($F44="","",IF($AA44&lt;&gt;1,$AB$1,IFERROR(V44*#REF!,$AB$1)))</f>
        <v/>
      </c>
      <c r="X44" s="51">
        <v>1</v>
      </c>
      <c r="Y44" s="51" t="str">
        <f t="shared" si="21"/>
        <v/>
      </c>
      <c r="Z44" s="292" t="str">
        <f t="shared" si="22"/>
        <v/>
      </c>
      <c r="AA44" s="1">
        <f t="shared" si="12"/>
        <v>0</v>
      </c>
      <c r="AB44" s="1" t="str">
        <f t="shared" si="23"/>
        <v/>
      </c>
      <c r="AC44" s="1" t="str">
        <f t="shared" si="23"/>
        <v/>
      </c>
      <c r="AD44" s="363">
        <f t="shared" si="13"/>
        <v>0</v>
      </c>
      <c r="AE44" s="363">
        <f t="shared" si="14"/>
        <v>0</v>
      </c>
      <c r="AF44" s="363">
        <f t="shared" si="13"/>
        <v>0</v>
      </c>
      <c r="AG44" s="363"/>
      <c r="AH44" s="363"/>
      <c r="AI44" s="363"/>
      <c r="AJ44" s="363">
        <f t="shared" si="15"/>
        <v>0</v>
      </c>
      <c r="AK44" s="363">
        <f t="shared" si="15"/>
        <v>0</v>
      </c>
      <c r="AL44" s="363"/>
      <c r="AM44" s="363"/>
      <c r="AN44" s="363"/>
      <c r="AO44" s="363"/>
      <c r="AP44" s="363"/>
      <c r="AQ44" s="1"/>
      <c r="AR44" s="1"/>
      <c r="AS44" s="1"/>
      <c r="AT44" s="1"/>
      <c r="AU44" s="1"/>
      <c r="AV44" s="1"/>
      <c r="AW44" s="1"/>
      <c r="AX44" s="1"/>
      <c r="AY44" s="1"/>
      <c r="AZ44" s="1"/>
      <c r="BA44" s="1" t="str">
        <f t="shared" si="16"/>
        <v/>
      </c>
      <c r="BB44" s="1" t="str">
        <f t="shared" si="16"/>
        <v/>
      </c>
      <c r="BC44" s="1"/>
      <c r="BD44" s="1"/>
      <c r="BE44" s="1"/>
      <c r="BF44" s="1"/>
      <c r="BG44" s="1"/>
      <c r="BH44" s="1"/>
      <c r="BI44" s="1"/>
      <c r="BJ44" s="1"/>
      <c r="BK44" s="1" t="str">
        <f t="shared" ref="BK44:BL44" si="44">IF($F44="","",IFERROR(INDEX(G$7:G$8,MATCH($G44,$F$7:$F$8,0)),MAX(G20:G21)))</f>
        <v/>
      </c>
      <c r="BL44" s="1" t="str">
        <f t="shared" si="44"/>
        <v/>
      </c>
      <c r="BM44" s="1"/>
      <c r="BN44" s="1"/>
      <c r="BO44" s="371" t="str">
        <f t="shared" si="25"/>
        <v/>
      </c>
      <c r="BP44" s="371" t="str">
        <f t="shared" si="26"/>
        <v/>
      </c>
      <c r="BQ44" s="371" t="str">
        <f t="shared" si="27"/>
        <v/>
      </c>
      <c r="BR44" s="371" t="str">
        <f t="shared" si="28"/>
        <v/>
      </c>
      <c r="BS44" s="371" t="str">
        <f t="shared" si="29"/>
        <v/>
      </c>
      <c r="BT44" s="372">
        <f t="shared" si="30"/>
        <v>5</v>
      </c>
      <c r="BU44" s="372">
        <f t="shared" si="31"/>
        <v>5</v>
      </c>
      <c r="BV44" s="372">
        <f t="shared" si="32"/>
        <v>5</v>
      </c>
      <c r="BW44" s="1"/>
      <c r="BX44" s="1"/>
      <c r="BY44" s="1"/>
      <c r="BZ44" s="1"/>
      <c r="CA44" s="1"/>
      <c r="CB44" s="1"/>
      <c r="CC44" s="1"/>
      <c r="CD44" s="1"/>
      <c r="CE44" s="1"/>
      <c r="CF44" s="1"/>
      <c r="CG44" s="1"/>
      <c r="CH44" s="1"/>
      <c r="CI44" s="1"/>
      <c r="CJ44" s="1"/>
    </row>
    <row r="45" spans="2:88" ht="18" hidden="1" customHeight="1" x14ac:dyDescent="0.25">
      <c r="B45" s="44" t="str">
        <f t="shared" si="11"/>
        <v/>
      </c>
      <c r="C45" s="45"/>
      <c r="D45" s="45"/>
      <c r="E45" s="45"/>
      <c r="F45" s="370" t="str">
        <f>IF('תנאי סף'!AN45&lt;&gt;1,"",'תנאי סף'!F45)</f>
        <v/>
      </c>
      <c r="G45" s="418"/>
      <c r="H45" s="274"/>
      <c r="I45" s="274"/>
      <c r="J45" s="44" t="str">
        <f>IF($F45="","",SUM('ריכוז גיליונות עזר'!$H45:$L45))</f>
        <v/>
      </c>
      <c r="K45" s="44" t="str">
        <f>IF($F45="","",_xlfn.AGGREGATE(5,6,'ריכוז גיליונות עזר'!$H45:$L45))</f>
        <v/>
      </c>
      <c r="L45" s="44" t="str">
        <f>IF($F45="","",MIN('ריכוז גיליונות עזר'!$M45:$Q45))</f>
        <v/>
      </c>
      <c r="M45" s="47"/>
      <c r="N45" s="47"/>
      <c r="O45" s="51" t="str">
        <f>IF($F45="","",'ריכוז גיליונות עזר'!R45)</f>
        <v/>
      </c>
      <c r="P45" s="44" t="str">
        <f t="shared" si="17"/>
        <v/>
      </c>
      <c r="Q45" s="44" t="str">
        <f t="shared" si="18"/>
        <v/>
      </c>
      <c r="R45" s="44" t="str">
        <f t="shared" si="19"/>
        <v/>
      </c>
      <c r="S45" s="44"/>
      <c r="T45" s="274"/>
      <c r="U45" s="50"/>
      <c r="V45" s="400" t="str">
        <f t="shared" si="20"/>
        <v/>
      </c>
      <c r="W45" s="51" t="str">
        <f>IF($F45="","",IF($AA45&lt;&gt;1,$AB$1,IFERROR(V45*#REF!,$AB$1)))</f>
        <v/>
      </c>
      <c r="X45" s="51">
        <v>1</v>
      </c>
      <c r="Y45" s="51" t="str">
        <f t="shared" si="21"/>
        <v/>
      </c>
      <c r="Z45" s="292" t="str">
        <f t="shared" si="22"/>
        <v/>
      </c>
      <c r="AA45" s="1">
        <f t="shared" si="12"/>
        <v>0</v>
      </c>
      <c r="AB45" s="1" t="str">
        <f t="shared" si="23"/>
        <v/>
      </c>
      <c r="AC45" s="1" t="str">
        <f t="shared" si="23"/>
        <v/>
      </c>
      <c r="AD45" s="363">
        <f t="shared" si="13"/>
        <v>0</v>
      </c>
      <c r="AE45" s="363">
        <f t="shared" si="14"/>
        <v>0</v>
      </c>
      <c r="AF45" s="363">
        <f t="shared" si="13"/>
        <v>0</v>
      </c>
      <c r="AG45" s="363"/>
      <c r="AH45" s="363"/>
      <c r="AI45" s="363"/>
      <c r="AJ45" s="363">
        <f t="shared" si="15"/>
        <v>0</v>
      </c>
      <c r="AK45" s="363">
        <f t="shared" si="15"/>
        <v>0</v>
      </c>
      <c r="AL45" s="363"/>
      <c r="AM45" s="363"/>
      <c r="AN45" s="363"/>
      <c r="AO45" s="363"/>
      <c r="AP45" s="363"/>
      <c r="AQ45" s="1"/>
      <c r="AR45" s="1"/>
      <c r="AS45" s="1"/>
      <c r="AT45" s="1"/>
      <c r="AU45" s="1"/>
      <c r="AV45" s="1"/>
      <c r="AW45" s="1"/>
      <c r="AX45" s="1"/>
      <c r="AY45" s="1"/>
      <c r="AZ45" s="1"/>
      <c r="BA45" s="1" t="str">
        <f t="shared" si="16"/>
        <v/>
      </c>
      <c r="BB45" s="1" t="str">
        <f t="shared" si="16"/>
        <v/>
      </c>
      <c r="BC45" s="1"/>
      <c r="BD45" s="1"/>
      <c r="BE45" s="1"/>
      <c r="BF45" s="1"/>
      <c r="BG45" s="1"/>
      <c r="BH45" s="1"/>
      <c r="BI45" s="1"/>
      <c r="BJ45" s="1"/>
      <c r="BK45" s="1" t="str">
        <f t="shared" ref="BK45:BL45" si="45">IF($F45="","",IFERROR(INDEX(G$7:G$8,MATCH($G45,$F$7:$F$8,0)),MAX(G21:G22)))</f>
        <v/>
      </c>
      <c r="BL45" s="1" t="str">
        <f t="shared" si="45"/>
        <v/>
      </c>
      <c r="BM45" s="1"/>
      <c r="BN45" s="1"/>
      <c r="BO45" s="371" t="str">
        <f t="shared" si="25"/>
        <v/>
      </c>
      <c r="BP45" s="371" t="str">
        <f t="shared" si="26"/>
        <v/>
      </c>
      <c r="BQ45" s="371" t="str">
        <f t="shared" si="27"/>
        <v/>
      </c>
      <c r="BR45" s="371" t="str">
        <f t="shared" si="28"/>
        <v/>
      </c>
      <c r="BS45" s="371" t="str">
        <f t="shared" si="29"/>
        <v/>
      </c>
      <c r="BT45" s="372">
        <f t="shared" si="30"/>
        <v>5</v>
      </c>
      <c r="BU45" s="372">
        <f t="shared" si="31"/>
        <v>5</v>
      </c>
      <c r="BV45" s="372">
        <f t="shared" si="32"/>
        <v>5</v>
      </c>
      <c r="BW45" s="1"/>
      <c r="BX45" s="1"/>
      <c r="BY45" s="1"/>
      <c r="BZ45" s="1"/>
      <c r="CA45" s="1"/>
      <c r="CB45" s="1"/>
      <c r="CC45" s="1"/>
      <c r="CD45" s="1"/>
      <c r="CE45" s="1"/>
      <c r="CF45" s="1"/>
      <c r="CG45" s="1"/>
      <c r="CH45" s="1"/>
      <c r="CI45" s="1"/>
      <c r="CJ45" s="1"/>
    </row>
    <row r="46" spans="2:88" ht="18" hidden="1" customHeight="1" x14ac:dyDescent="0.25">
      <c r="B46" s="44" t="str">
        <f t="shared" si="11"/>
        <v/>
      </c>
      <c r="C46" s="45"/>
      <c r="D46" s="45"/>
      <c r="E46" s="45"/>
      <c r="F46" s="370" t="str">
        <f>IF('תנאי סף'!AN46&lt;&gt;1,"",'תנאי סף'!F46)</f>
        <v/>
      </c>
      <c r="G46" s="418"/>
      <c r="H46" s="274"/>
      <c r="I46" s="274"/>
      <c r="J46" s="44" t="str">
        <f>IF($F46="","",SUM('ריכוז גיליונות עזר'!$H46:$L46))</f>
        <v/>
      </c>
      <c r="K46" s="44" t="str">
        <f>IF($F46="","",_xlfn.AGGREGATE(5,6,'ריכוז גיליונות עזר'!$H46:$L46))</f>
        <v/>
      </c>
      <c r="L46" s="44" t="str">
        <f>IF($F46="","",MIN('ריכוז גיליונות עזר'!$M46:$Q46))</f>
        <v/>
      </c>
      <c r="M46" s="47"/>
      <c r="N46" s="47"/>
      <c r="O46" s="51" t="str">
        <f>IF($F46="","",'ריכוז גיליונות עזר'!R46)</f>
        <v/>
      </c>
      <c r="P46" s="44" t="str">
        <f t="shared" si="17"/>
        <v/>
      </c>
      <c r="Q46" s="44" t="str">
        <f t="shared" si="18"/>
        <v/>
      </c>
      <c r="R46" s="44" t="str">
        <f t="shared" si="19"/>
        <v/>
      </c>
      <c r="S46" s="44"/>
      <c r="T46" s="274"/>
      <c r="U46" s="50"/>
      <c r="V46" s="400" t="str">
        <f t="shared" si="20"/>
        <v/>
      </c>
      <c r="W46" s="51" t="str">
        <f>IF($F46="","",IF($AA46&lt;&gt;1,$AB$1,IFERROR(V46*#REF!,$AB$1)))</f>
        <v/>
      </c>
      <c r="X46" s="51">
        <v>1</v>
      </c>
      <c r="Y46" s="51" t="str">
        <f t="shared" si="21"/>
        <v/>
      </c>
      <c r="Z46" s="292" t="str">
        <f t="shared" si="22"/>
        <v/>
      </c>
      <c r="AA46" s="1">
        <f t="shared" si="12"/>
        <v>0</v>
      </c>
      <c r="AB46" s="1" t="str">
        <f t="shared" si="23"/>
        <v/>
      </c>
      <c r="AC46" s="1" t="str">
        <f t="shared" si="23"/>
        <v/>
      </c>
      <c r="AD46" s="363">
        <f t="shared" si="13"/>
        <v>0</v>
      </c>
      <c r="AE46" s="363">
        <f t="shared" si="14"/>
        <v>0</v>
      </c>
      <c r="AF46" s="363">
        <f t="shared" si="13"/>
        <v>0</v>
      </c>
      <c r="AG46" s="363"/>
      <c r="AH46" s="363"/>
      <c r="AI46" s="363"/>
      <c r="AJ46" s="363">
        <f t="shared" si="15"/>
        <v>0</v>
      </c>
      <c r="AK46" s="363">
        <f t="shared" si="15"/>
        <v>0</v>
      </c>
      <c r="AL46" s="363"/>
      <c r="AM46" s="363"/>
      <c r="AN46" s="363"/>
      <c r="AO46" s="363"/>
      <c r="AP46" s="363"/>
      <c r="AQ46" s="1"/>
      <c r="AR46" s="1"/>
      <c r="AS46" s="1"/>
      <c r="AT46" s="1"/>
      <c r="AU46" s="1"/>
      <c r="AV46" s="1"/>
      <c r="AW46" s="1"/>
      <c r="AX46" s="1"/>
      <c r="AY46" s="1"/>
      <c r="AZ46" s="1"/>
      <c r="BA46" s="1" t="str">
        <f t="shared" si="16"/>
        <v/>
      </c>
      <c r="BB46" s="1" t="str">
        <f t="shared" si="16"/>
        <v/>
      </c>
      <c r="BC46" s="1"/>
      <c r="BD46" s="1"/>
      <c r="BE46" s="1"/>
      <c r="BF46" s="1"/>
      <c r="BG46" s="1"/>
      <c r="BH46" s="1"/>
      <c r="BI46" s="1"/>
      <c r="BJ46" s="1"/>
      <c r="BK46" s="1" t="str">
        <f t="shared" ref="BK46:BL46" si="46">IF($F46="","",IFERROR(INDEX(G$7:G$8,MATCH($G46,$F$7:$F$8,0)),MAX(G22:G23)))</f>
        <v/>
      </c>
      <c r="BL46" s="1" t="str">
        <f t="shared" si="46"/>
        <v/>
      </c>
      <c r="BM46" s="1"/>
      <c r="BN46" s="1"/>
      <c r="BO46" s="371" t="str">
        <f t="shared" si="25"/>
        <v/>
      </c>
      <c r="BP46" s="371" t="str">
        <f t="shared" si="26"/>
        <v/>
      </c>
      <c r="BQ46" s="371" t="str">
        <f t="shared" si="27"/>
        <v/>
      </c>
      <c r="BR46" s="371" t="str">
        <f t="shared" si="28"/>
        <v/>
      </c>
      <c r="BS46" s="371" t="str">
        <f t="shared" si="29"/>
        <v/>
      </c>
      <c r="BT46" s="372">
        <f t="shared" si="30"/>
        <v>5</v>
      </c>
      <c r="BU46" s="372">
        <f t="shared" si="31"/>
        <v>5</v>
      </c>
      <c r="BV46" s="372">
        <f t="shared" si="32"/>
        <v>5</v>
      </c>
      <c r="BW46" s="1"/>
      <c r="BX46" s="1"/>
      <c r="BY46" s="1"/>
      <c r="BZ46" s="1"/>
      <c r="CA46" s="1"/>
      <c r="CB46" s="1"/>
      <c r="CC46" s="1"/>
      <c r="CD46" s="1"/>
      <c r="CE46" s="1"/>
      <c r="CF46" s="1"/>
      <c r="CG46" s="1"/>
      <c r="CH46" s="1"/>
      <c r="CI46" s="1"/>
      <c r="CJ46" s="1"/>
    </row>
    <row r="47" spans="2:88" ht="18" hidden="1" customHeight="1" x14ac:dyDescent="0.25">
      <c r="B47" s="44" t="str">
        <f t="shared" si="11"/>
        <v/>
      </c>
      <c r="C47" s="45"/>
      <c r="D47" s="45"/>
      <c r="E47" s="45"/>
      <c r="F47" s="370" t="str">
        <f>IF('תנאי סף'!AN47&lt;&gt;1,"",'תנאי סף'!F47)</f>
        <v/>
      </c>
      <c r="G47" s="418"/>
      <c r="H47" s="274"/>
      <c r="I47" s="274"/>
      <c r="J47" s="44" t="str">
        <f>IF($F47="","",SUM('ריכוז גיליונות עזר'!$H47:$L47))</f>
        <v/>
      </c>
      <c r="K47" s="44" t="str">
        <f>IF($F47="","",_xlfn.AGGREGATE(5,6,'ריכוז גיליונות עזר'!$H47:$L47))</f>
        <v/>
      </c>
      <c r="L47" s="44" t="str">
        <f>IF($F47="","",MIN('ריכוז גיליונות עזר'!$M47:$Q47))</f>
        <v/>
      </c>
      <c r="M47" s="47"/>
      <c r="N47" s="47"/>
      <c r="O47" s="51" t="str">
        <f>IF($F47="","",'ריכוז גיליונות עזר'!R47)</f>
        <v/>
      </c>
      <c r="P47" s="44" t="str">
        <f t="shared" si="17"/>
        <v/>
      </c>
      <c r="Q47" s="44" t="str">
        <f t="shared" si="18"/>
        <v/>
      </c>
      <c r="R47" s="44" t="str">
        <f t="shared" si="19"/>
        <v/>
      </c>
      <c r="S47" s="44"/>
      <c r="T47" s="274"/>
      <c r="U47" s="50"/>
      <c r="V47" s="400" t="str">
        <f t="shared" si="20"/>
        <v/>
      </c>
      <c r="W47" s="51" t="str">
        <f>IF($F47="","",IF($AA47&lt;&gt;1,$AB$1,IFERROR(V47*#REF!,$AB$1)))</f>
        <v/>
      </c>
      <c r="X47" s="51">
        <v>1</v>
      </c>
      <c r="Y47" s="51" t="str">
        <f t="shared" si="21"/>
        <v/>
      </c>
      <c r="Z47" s="292" t="str">
        <f t="shared" si="22"/>
        <v/>
      </c>
      <c r="AA47" s="1">
        <f t="shared" si="12"/>
        <v>0</v>
      </c>
      <c r="AB47" s="1" t="str">
        <f t="shared" si="23"/>
        <v/>
      </c>
      <c r="AC47" s="1" t="str">
        <f t="shared" si="23"/>
        <v/>
      </c>
      <c r="AD47" s="363">
        <f t="shared" si="13"/>
        <v>0</v>
      </c>
      <c r="AE47" s="363">
        <f t="shared" si="14"/>
        <v>0</v>
      </c>
      <c r="AF47" s="363">
        <f t="shared" si="13"/>
        <v>0</v>
      </c>
      <c r="AG47" s="363"/>
      <c r="AH47" s="363"/>
      <c r="AI47" s="363"/>
      <c r="AJ47" s="363">
        <f t="shared" si="15"/>
        <v>0</v>
      </c>
      <c r="AK47" s="363">
        <f t="shared" si="15"/>
        <v>0</v>
      </c>
      <c r="AL47" s="363"/>
      <c r="AM47" s="363"/>
      <c r="AN47" s="363"/>
      <c r="AO47" s="363"/>
      <c r="AP47" s="363"/>
      <c r="AQ47" s="1"/>
      <c r="AR47" s="1"/>
      <c r="AS47" s="1"/>
      <c r="AT47" s="1"/>
      <c r="AU47" s="1"/>
      <c r="AV47" s="1"/>
      <c r="AW47" s="1"/>
      <c r="AX47" s="1"/>
      <c r="AY47" s="1"/>
      <c r="AZ47" s="1"/>
      <c r="BA47" s="1" t="str">
        <f t="shared" si="16"/>
        <v/>
      </c>
      <c r="BB47" s="1" t="str">
        <f t="shared" si="16"/>
        <v/>
      </c>
      <c r="BC47" s="1"/>
      <c r="BD47" s="1"/>
      <c r="BE47" s="1"/>
      <c r="BF47" s="1"/>
      <c r="BG47" s="1"/>
      <c r="BH47" s="1"/>
      <c r="BI47" s="1"/>
      <c r="BJ47" s="1"/>
      <c r="BK47" s="1" t="str">
        <f t="shared" ref="BK47:BL47" si="47">IF($F47="","",IFERROR(INDEX(G$7:G$8,MATCH($G47,$F$7:$F$8,0)),MAX(G23:G24)))</f>
        <v/>
      </c>
      <c r="BL47" s="1" t="str">
        <f t="shared" si="47"/>
        <v/>
      </c>
      <c r="BM47" s="1"/>
      <c r="BN47" s="1"/>
      <c r="BO47" s="371" t="str">
        <f t="shared" si="25"/>
        <v/>
      </c>
      <c r="BP47" s="371" t="str">
        <f t="shared" si="26"/>
        <v/>
      </c>
      <c r="BQ47" s="371" t="str">
        <f t="shared" si="27"/>
        <v/>
      </c>
      <c r="BR47" s="371" t="str">
        <f t="shared" si="28"/>
        <v/>
      </c>
      <c r="BS47" s="371" t="str">
        <f t="shared" si="29"/>
        <v/>
      </c>
      <c r="BT47" s="372">
        <f t="shared" si="30"/>
        <v>5</v>
      </c>
      <c r="BU47" s="372">
        <f t="shared" si="31"/>
        <v>5</v>
      </c>
      <c r="BV47" s="372">
        <f t="shared" si="32"/>
        <v>5</v>
      </c>
      <c r="BW47" s="1"/>
      <c r="BX47" s="1"/>
      <c r="BY47" s="1"/>
      <c r="BZ47" s="1"/>
      <c r="CA47" s="1"/>
      <c r="CB47" s="1"/>
      <c r="CC47" s="1"/>
      <c r="CD47" s="1"/>
      <c r="CE47" s="1"/>
      <c r="CF47" s="1"/>
      <c r="CG47" s="1"/>
      <c r="CH47" s="1"/>
      <c r="CI47" s="1"/>
      <c r="CJ47" s="1"/>
    </row>
    <row r="48" spans="2:88" ht="18" hidden="1" customHeight="1" x14ac:dyDescent="0.25">
      <c r="B48" s="44" t="str">
        <f t="shared" si="11"/>
        <v/>
      </c>
      <c r="C48" s="45"/>
      <c r="D48" s="45"/>
      <c r="E48" s="45"/>
      <c r="F48" s="370" t="str">
        <f>IF('תנאי סף'!AN48&lt;&gt;1,"",'תנאי סף'!F48)</f>
        <v/>
      </c>
      <c r="G48" s="418"/>
      <c r="H48" s="274"/>
      <c r="I48" s="274"/>
      <c r="J48" s="44" t="str">
        <f>IF($F48="","",SUM('ריכוז גיליונות עזר'!$H48:$L48))</f>
        <v/>
      </c>
      <c r="K48" s="44" t="str">
        <f>IF($F48="","",_xlfn.AGGREGATE(5,6,'ריכוז גיליונות עזר'!$H48:$L48))</f>
        <v/>
      </c>
      <c r="L48" s="44" t="str">
        <f>IF($F48="","",MIN('ריכוז גיליונות עזר'!$M48:$Q48))</f>
        <v/>
      </c>
      <c r="M48" s="47"/>
      <c r="N48" s="47"/>
      <c r="O48" s="51" t="str">
        <f>IF($F48="","",'ריכוז גיליונות עזר'!R48)</f>
        <v/>
      </c>
      <c r="P48" s="44" t="str">
        <f t="shared" si="17"/>
        <v/>
      </c>
      <c r="Q48" s="44" t="str">
        <f t="shared" si="18"/>
        <v/>
      </c>
      <c r="R48" s="44" t="str">
        <f t="shared" si="19"/>
        <v/>
      </c>
      <c r="S48" s="44"/>
      <c r="T48" s="274"/>
      <c r="U48" s="50"/>
      <c r="V48" s="400" t="str">
        <f t="shared" si="20"/>
        <v/>
      </c>
      <c r="W48" s="51" t="str">
        <f>IF($F48="","",IF($AA48&lt;&gt;1,$AB$1,IFERROR(V48*#REF!,$AB$1)))</f>
        <v/>
      </c>
      <c r="X48" s="51">
        <v>1</v>
      </c>
      <c r="Y48" s="51" t="str">
        <f t="shared" si="21"/>
        <v/>
      </c>
      <c r="Z48" s="292" t="str">
        <f t="shared" si="22"/>
        <v/>
      </c>
      <c r="AA48" s="1">
        <f t="shared" si="12"/>
        <v>0</v>
      </c>
      <c r="AB48" s="1" t="str">
        <f t="shared" si="23"/>
        <v/>
      </c>
      <c r="AC48" s="1" t="str">
        <f t="shared" si="23"/>
        <v/>
      </c>
      <c r="AD48" s="363">
        <f t="shared" si="13"/>
        <v>0</v>
      </c>
      <c r="AE48" s="363">
        <f t="shared" si="14"/>
        <v>0</v>
      </c>
      <c r="AF48" s="363">
        <f t="shared" si="13"/>
        <v>0</v>
      </c>
      <c r="AG48" s="363"/>
      <c r="AH48" s="363"/>
      <c r="AI48" s="363"/>
      <c r="AJ48" s="363">
        <f t="shared" si="15"/>
        <v>0</v>
      </c>
      <c r="AK48" s="363">
        <f t="shared" si="15"/>
        <v>0</v>
      </c>
      <c r="AL48" s="363"/>
      <c r="AM48" s="363"/>
      <c r="AN48" s="363"/>
      <c r="AO48" s="363"/>
      <c r="AP48" s="363"/>
      <c r="AQ48" s="1"/>
      <c r="AR48" s="1"/>
      <c r="AS48" s="1"/>
      <c r="AT48" s="1"/>
      <c r="AU48" s="1"/>
      <c r="AV48" s="1"/>
      <c r="AW48" s="1"/>
      <c r="AX48" s="1"/>
      <c r="AY48" s="1"/>
      <c r="AZ48" s="1"/>
      <c r="BA48" s="1" t="str">
        <f t="shared" si="16"/>
        <v/>
      </c>
      <c r="BB48" s="1" t="str">
        <f t="shared" si="16"/>
        <v/>
      </c>
      <c r="BC48" s="1"/>
      <c r="BD48" s="1"/>
      <c r="BE48" s="1"/>
      <c r="BF48" s="1"/>
      <c r="BG48" s="1"/>
      <c r="BH48" s="1"/>
      <c r="BI48" s="1"/>
      <c r="BJ48" s="1"/>
      <c r="BK48" s="1" t="str">
        <f t="shared" ref="BK48:BL48" si="48">IF($F48="","",IFERROR(INDEX(G$7:G$8,MATCH($G48,$F$7:$F$8,0)),MAX(G24:G25)))</f>
        <v/>
      </c>
      <c r="BL48" s="1" t="str">
        <f t="shared" si="48"/>
        <v/>
      </c>
      <c r="BM48" s="1"/>
      <c r="BN48" s="1"/>
      <c r="BO48" s="371" t="str">
        <f t="shared" si="25"/>
        <v/>
      </c>
      <c r="BP48" s="371" t="str">
        <f t="shared" si="26"/>
        <v/>
      </c>
      <c r="BQ48" s="371" t="str">
        <f t="shared" si="27"/>
        <v/>
      </c>
      <c r="BR48" s="371" t="str">
        <f t="shared" si="28"/>
        <v/>
      </c>
      <c r="BS48" s="371" t="str">
        <f t="shared" si="29"/>
        <v/>
      </c>
      <c r="BT48" s="372">
        <f t="shared" si="30"/>
        <v>5</v>
      </c>
      <c r="BU48" s="372">
        <f t="shared" si="31"/>
        <v>5</v>
      </c>
      <c r="BV48" s="372">
        <f t="shared" si="32"/>
        <v>5</v>
      </c>
      <c r="BW48" s="1"/>
      <c r="BX48" s="1"/>
      <c r="BY48" s="1"/>
      <c r="BZ48" s="1"/>
      <c r="CA48" s="1"/>
      <c r="CB48" s="1"/>
      <c r="CC48" s="1"/>
      <c r="CD48" s="1"/>
      <c r="CE48" s="1"/>
      <c r="CF48" s="1"/>
      <c r="CG48" s="1"/>
      <c r="CH48" s="1"/>
      <c r="CI48" s="1"/>
      <c r="CJ48" s="1"/>
    </row>
    <row r="49" spans="2:74" ht="18" hidden="1" customHeight="1" x14ac:dyDescent="0.25">
      <c r="B49" s="44" t="str">
        <f t="shared" si="11"/>
        <v/>
      </c>
      <c r="C49" s="45"/>
      <c r="D49" s="45"/>
      <c r="E49" s="45"/>
      <c r="F49" s="370" t="str">
        <f>IF('תנאי סף'!AN49&lt;&gt;1,"",'תנאי סף'!F49)</f>
        <v/>
      </c>
      <c r="G49" s="418"/>
      <c r="H49" s="274"/>
      <c r="I49" s="274"/>
      <c r="J49" s="44" t="str">
        <f>IF($F49="","",SUM('ריכוז גיליונות עזר'!$H49:$L49))</f>
        <v/>
      </c>
      <c r="K49" s="44" t="str">
        <f>IF($F49="","",_xlfn.AGGREGATE(5,6,'ריכוז גיליונות עזר'!$H49:$L49))</f>
        <v/>
      </c>
      <c r="L49" s="44" t="str">
        <f>IF($F49="","",MIN('ריכוז גיליונות עזר'!$M49:$Q49))</f>
        <v/>
      </c>
      <c r="M49" s="47"/>
      <c r="N49" s="47"/>
      <c r="O49" s="51" t="str">
        <f>IF($F49="","",'ריכוז גיליונות עזר'!R49)</f>
        <v/>
      </c>
      <c r="P49" s="44" t="str">
        <f t="shared" si="17"/>
        <v/>
      </c>
      <c r="Q49" s="44" t="str">
        <f t="shared" si="18"/>
        <v/>
      </c>
      <c r="R49" s="44" t="str">
        <f t="shared" si="19"/>
        <v/>
      </c>
      <c r="S49" s="44"/>
      <c r="T49" s="274"/>
      <c r="U49" s="50"/>
      <c r="V49" s="400" t="str">
        <f t="shared" si="20"/>
        <v/>
      </c>
      <c r="W49" s="51" t="str">
        <f>IF($F49="","",IF($AA49&lt;&gt;1,$AB$1,IFERROR(V49*#REF!,$AB$1)))</f>
        <v/>
      </c>
      <c r="X49" s="51">
        <v>1</v>
      </c>
      <c r="Y49" s="51" t="str">
        <f t="shared" si="21"/>
        <v/>
      </c>
      <c r="Z49" s="292" t="str">
        <f t="shared" si="22"/>
        <v/>
      </c>
      <c r="AA49" s="1">
        <f t="shared" si="12"/>
        <v>0</v>
      </c>
      <c r="AB49" s="1" t="str">
        <f t="shared" si="23"/>
        <v/>
      </c>
      <c r="AC49" s="1" t="str">
        <f t="shared" si="23"/>
        <v/>
      </c>
      <c r="AD49" s="363">
        <f t="shared" si="13"/>
        <v>0</v>
      </c>
      <c r="AE49" s="363">
        <f t="shared" si="14"/>
        <v>0</v>
      </c>
      <c r="AF49" s="363">
        <f t="shared" si="13"/>
        <v>0</v>
      </c>
      <c r="AG49" s="363"/>
      <c r="AH49" s="363"/>
      <c r="AI49" s="363"/>
      <c r="AJ49" s="363">
        <f t="shared" si="15"/>
        <v>0</v>
      </c>
      <c r="AK49" s="363">
        <f t="shared" si="15"/>
        <v>0</v>
      </c>
      <c r="AL49" s="363"/>
      <c r="AM49" s="363"/>
      <c r="AN49" s="363"/>
      <c r="AO49" s="363"/>
      <c r="AP49" s="363"/>
      <c r="AQ49" s="1"/>
      <c r="AR49" s="1"/>
      <c r="AS49" s="1"/>
      <c r="AT49" s="1"/>
      <c r="AU49" s="1"/>
      <c r="AV49" s="1"/>
      <c r="AW49" s="1"/>
      <c r="AX49" s="1"/>
      <c r="AY49" s="1"/>
      <c r="AZ49" s="1"/>
      <c r="BA49" s="1" t="str">
        <f t="shared" si="16"/>
        <v/>
      </c>
      <c r="BB49" s="1" t="str">
        <f t="shared" si="16"/>
        <v/>
      </c>
      <c r="BC49" s="1"/>
      <c r="BD49" s="1"/>
      <c r="BE49" s="1"/>
      <c r="BF49" s="1"/>
      <c r="BG49" s="1"/>
      <c r="BH49" s="1"/>
      <c r="BI49" s="1"/>
      <c r="BJ49" s="1"/>
      <c r="BK49" s="1" t="str">
        <f t="shared" ref="BK49:BL49" si="49">IF($F49="","",IFERROR(INDEX(G$7:G$8,MATCH($G49,$F$7:$F$8,0)),MAX(G25:G26)))</f>
        <v/>
      </c>
      <c r="BL49" s="1" t="str">
        <f t="shared" si="49"/>
        <v/>
      </c>
      <c r="BM49" s="1"/>
      <c r="BN49" s="1"/>
      <c r="BO49" s="371" t="str">
        <f t="shared" si="25"/>
        <v/>
      </c>
      <c r="BP49" s="371" t="str">
        <f t="shared" si="26"/>
        <v/>
      </c>
      <c r="BQ49" s="371" t="str">
        <f t="shared" si="27"/>
        <v/>
      </c>
      <c r="BR49" s="371" t="str">
        <f t="shared" si="28"/>
        <v/>
      </c>
      <c r="BS49" s="371" t="str">
        <f t="shared" si="29"/>
        <v/>
      </c>
      <c r="BT49" s="372">
        <f t="shared" si="30"/>
        <v>5</v>
      </c>
      <c r="BU49" s="372">
        <f t="shared" si="31"/>
        <v>5</v>
      </c>
      <c r="BV49" s="372">
        <f t="shared" si="32"/>
        <v>5</v>
      </c>
    </row>
    <row r="50" spans="2:74" ht="18" hidden="1" customHeight="1" x14ac:dyDescent="0.25">
      <c r="B50" s="44" t="str">
        <f t="shared" si="11"/>
        <v/>
      </c>
      <c r="C50" s="45"/>
      <c r="D50" s="45"/>
      <c r="E50" s="45"/>
      <c r="F50" s="370" t="str">
        <f>IF('תנאי סף'!AN50&lt;&gt;1,"",'תנאי סף'!F50)</f>
        <v/>
      </c>
      <c r="G50" s="418"/>
      <c r="H50" s="274"/>
      <c r="I50" s="274"/>
      <c r="J50" s="44" t="str">
        <f>IF($F50="","",SUM('ריכוז גיליונות עזר'!$H50:$L50))</f>
        <v/>
      </c>
      <c r="K50" s="44" t="str">
        <f>IF($F50="","",_xlfn.AGGREGATE(5,6,'ריכוז גיליונות עזר'!$H50:$L50))</f>
        <v/>
      </c>
      <c r="L50" s="44" t="str">
        <f>IF($F50="","",MIN('ריכוז גיליונות עזר'!$M50:$Q50))</f>
        <v/>
      </c>
      <c r="M50" s="47"/>
      <c r="N50" s="47"/>
      <c r="O50" s="51" t="str">
        <f>IF($F50="","",'ריכוז גיליונות עזר'!R50)</f>
        <v/>
      </c>
      <c r="P50" s="44" t="str">
        <f t="shared" si="17"/>
        <v/>
      </c>
      <c r="Q50" s="44" t="str">
        <f t="shared" si="18"/>
        <v/>
      </c>
      <c r="R50" s="44" t="str">
        <f t="shared" si="19"/>
        <v/>
      </c>
      <c r="S50" s="44"/>
      <c r="T50" s="274"/>
      <c r="U50" s="50"/>
      <c r="V50" s="400" t="str">
        <f t="shared" si="20"/>
        <v/>
      </c>
      <c r="W50" s="51" t="str">
        <f>IF($F50="","",IF($AA50&lt;&gt;1,$AB$1,IFERROR(V50*#REF!,$AB$1)))</f>
        <v/>
      </c>
      <c r="X50" s="51">
        <v>1</v>
      </c>
      <c r="Y50" s="51" t="str">
        <f t="shared" si="21"/>
        <v/>
      </c>
      <c r="Z50" s="292" t="str">
        <f t="shared" si="22"/>
        <v/>
      </c>
      <c r="AA50" s="1">
        <f t="shared" si="12"/>
        <v>0</v>
      </c>
      <c r="AB50" s="1" t="str">
        <f t="shared" si="23"/>
        <v/>
      </c>
      <c r="AC50" s="1" t="str">
        <f t="shared" si="23"/>
        <v/>
      </c>
      <c r="AD50" s="363">
        <f t="shared" si="13"/>
        <v>0</v>
      </c>
      <c r="AE50" s="363">
        <f t="shared" si="14"/>
        <v>0</v>
      </c>
      <c r="AF50" s="363">
        <f t="shared" si="13"/>
        <v>0</v>
      </c>
      <c r="AG50" s="363"/>
      <c r="AH50" s="363"/>
      <c r="AI50" s="363"/>
      <c r="AJ50" s="363">
        <f t="shared" si="15"/>
        <v>0</v>
      </c>
      <c r="AK50" s="363">
        <f t="shared" si="15"/>
        <v>0</v>
      </c>
      <c r="AL50" s="363"/>
      <c r="AM50" s="363"/>
      <c r="AN50" s="363"/>
      <c r="AO50" s="363"/>
      <c r="AP50" s="363"/>
      <c r="AQ50" s="1"/>
      <c r="AR50" s="1"/>
      <c r="AS50" s="1"/>
      <c r="AT50" s="1"/>
      <c r="AU50" s="1"/>
      <c r="AV50" s="1"/>
      <c r="AW50" s="1"/>
      <c r="AX50" s="1"/>
      <c r="AY50" s="1"/>
      <c r="AZ50" s="1"/>
      <c r="BA50" s="1" t="str">
        <f t="shared" si="16"/>
        <v/>
      </c>
      <c r="BB50" s="1" t="str">
        <f t="shared" si="16"/>
        <v/>
      </c>
      <c r="BC50" s="1"/>
      <c r="BD50" s="1"/>
      <c r="BE50" s="1"/>
      <c r="BF50" s="1"/>
      <c r="BG50" s="1"/>
      <c r="BH50" s="1"/>
      <c r="BI50" s="1"/>
      <c r="BJ50" s="1"/>
      <c r="BK50" s="1" t="str">
        <f t="shared" ref="BK50:BL50" si="50">IF($F50="","",IFERROR(INDEX(G$7:G$8,MATCH($G50,$F$7:$F$8,0)),MAX(G26:G27)))</f>
        <v/>
      </c>
      <c r="BL50" s="1" t="str">
        <f t="shared" si="50"/>
        <v/>
      </c>
      <c r="BM50" s="1"/>
      <c r="BN50" s="1"/>
      <c r="BO50" s="371" t="str">
        <f t="shared" si="25"/>
        <v/>
      </c>
      <c r="BP50" s="371" t="str">
        <f t="shared" si="26"/>
        <v/>
      </c>
      <c r="BQ50" s="371" t="str">
        <f t="shared" si="27"/>
        <v/>
      </c>
      <c r="BR50" s="371" t="str">
        <f t="shared" si="28"/>
        <v/>
      </c>
      <c r="BS50" s="371" t="str">
        <f t="shared" si="29"/>
        <v/>
      </c>
      <c r="BT50" s="372">
        <f t="shared" si="30"/>
        <v>5</v>
      </c>
      <c r="BU50" s="372">
        <f t="shared" si="31"/>
        <v>5</v>
      </c>
      <c r="BV50" s="372">
        <f t="shared" si="32"/>
        <v>5</v>
      </c>
    </row>
    <row r="51" spans="2:74" ht="18" hidden="1" customHeight="1" x14ac:dyDescent="0.25">
      <c r="B51" s="44" t="str">
        <f t="shared" si="11"/>
        <v/>
      </c>
      <c r="C51" s="45"/>
      <c r="D51" s="45"/>
      <c r="E51" s="45"/>
      <c r="F51" s="370" t="str">
        <f>IF('תנאי סף'!AN51&lt;&gt;1,"",'תנאי סף'!F51)</f>
        <v/>
      </c>
      <c r="G51" s="418"/>
      <c r="H51" s="274"/>
      <c r="I51" s="274"/>
      <c r="J51" s="44" t="str">
        <f>IF($F51="","",SUM('ריכוז גיליונות עזר'!$H51:$L51))</f>
        <v/>
      </c>
      <c r="K51" s="44" t="str">
        <f>IF($F51="","",_xlfn.AGGREGATE(5,6,'ריכוז גיליונות עזר'!$H51:$L51))</f>
        <v/>
      </c>
      <c r="L51" s="44" t="str">
        <f>IF($F51="","",MIN('ריכוז גיליונות עזר'!$M51:$Q51))</f>
        <v/>
      </c>
      <c r="M51" s="47"/>
      <c r="N51" s="47"/>
      <c r="O51" s="51" t="str">
        <f>IF($F51="","",'ריכוז גיליונות עזר'!R51)</f>
        <v/>
      </c>
      <c r="P51" s="44" t="str">
        <f t="shared" si="17"/>
        <v/>
      </c>
      <c r="Q51" s="44" t="str">
        <f t="shared" si="18"/>
        <v/>
      </c>
      <c r="R51" s="44" t="str">
        <f t="shared" si="19"/>
        <v/>
      </c>
      <c r="S51" s="44"/>
      <c r="T51" s="274"/>
      <c r="U51" s="50"/>
      <c r="V51" s="400" t="str">
        <f t="shared" si="20"/>
        <v/>
      </c>
      <c r="W51" s="51" t="str">
        <f>IF($F51="","",IF($AA51&lt;&gt;1,$AB$1,IFERROR(V51*#REF!,$AB$1)))</f>
        <v/>
      </c>
      <c r="X51" s="51">
        <v>1</v>
      </c>
      <c r="Y51" s="51" t="str">
        <f t="shared" si="21"/>
        <v/>
      </c>
      <c r="Z51" s="292" t="str">
        <f t="shared" si="22"/>
        <v/>
      </c>
      <c r="AA51" s="1">
        <f t="shared" si="12"/>
        <v>0</v>
      </c>
      <c r="AB51" s="1" t="str">
        <f t="shared" si="23"/>
        <v/>
      </c>
      <c r="AC51" s="1" t="str">
        <f t="shared" si="23"/>
        <v/>
      </c>
      <c r="AD51" s="363">
        <f t="shared" si="13"/>
        <v>0</v>
      </c>
      <c r="AE51" s="363">
        <f t="shared" si="14"/>
        <v>0</v>
      </c>
      <c r="AF51" s="363">
        <f t="shared" si="13"/>
        <v>0</v>
      </c>
      <c r="AG51" s="363"/>
      <c r="AH51" s="363"/>
      <c r="AI51" s="363"/>
      <c r="AJ51" s="363">
        <f t="shared" si="15"/>
        <v>0</v>
      </c>
      <c r="AK51" s="363">
        <f t="shared" si="15"/>
        <v>0</v>
      </c>
      <c r="AL51" s="363"/>
      <c r="AM51" s="363"/>
      <c r="AN51" s="363"/>
      <c r="AO51" s="363"/>
      <c r="AP51" s="363"/>
      <c r="AQ51" s="1"/>
      <c r="AR51" s="1"/>
      <c r="AS51" s="1"/>
      <c r="AT51" s="1"/>
      <c r="AU51" s="1"/>
      <c r="AV51" s="1"/>
      <c r="AW51" s="1"/>
      <c r="AX51" s="1"/>
      <c r="AY51" s="1"/>
      <c r="AZ51" s="1"/>
      <c r="BA51" s="1" t="str">
        <f t="shared" ref="BA51:BB70" si="51">IF($F51="","",BA$30)</f>
        <v/>
      </c>
      <c r="BB51" s="1" t="str">
        <f t="shared" si="51"/>
        <v/>
      </c>
      <c r="BC51" s="1"/>
      <c r="BD51" s="1"/>
      <c r="BE51" s="1"/>
      <c r="BF51" s="1"/>
      <c r="BG51" s="1"/>
      <c r="BH51" s="1"/>
      <c r="BI51" s="1"/>
      <c r="BJ51" s="1"/>
      <c r="BK51" s="1" t="str">
        <f t="shared" ref="BK51:BL51" si="52">IF($F51="","",IFERROR(INDEX(G$7:G$8,MATCH($G51,$F$7:$F$8,0)),MAX(G27:G28)))</f>
        <v/>
      </c>
      <c r="BL51" s="1" t="str">
        <f t="shared" si="52"/>
        <v/>
      </c>
      <c r="BM51" s="1"/>
      <c r="BN51" s="1"/>
      <c r="BO51" s="371" t="str">
        <f t="shared" si="25"/>
        <v/>
      </c>
      <c r="BP51" s="371" t="str">
        <f t="shared" si="26"/>
        <v/>
      </c>
      <c r="BQ51" s="371" t="str">
        <f t="shared" si="27"/>
        <v/>
      </c>
      <c r="BR51" s="371" t="str">
        <f t="shared" si="28"/>
        <v/>
      </c>
      <c r="BS51" s="371" t="str">
        <f t="shared" si="29"/>
        <v/>
      </c>
      <c r="BT51" s="372">
        <f t="shared" si="30"/>
        <v>5</v>
      </c>
      <c r="BU51" s="372">
        <f t="shared" si="31"/>
        <v>5</v>
      </c>
      <c r="BV51" s="372">
        <f t="shared" si="32"/>
        <v>5</v>
      </c>
    </row>
    <row r="52" spans="2:74" ht="18" hidden="1" customHeight="1" x14ac:dyDescent="0.25">
      <c r="B52" s="44" t="str">
        <f t="shared" si="11"/>
        <v/>
      </c>
      <c r="C52" s="45"/>
      <c r="D52" s="45"/>
      <c r="E52" s="45"/>
      <c r="F52" s="370" t="str">
        <f>IF('תנאי סף'!AN52&lt;&gt;1,"",'תנאי סף'!F52)</f>
        <v/>
      </c>
      <c r="G52" s="418"/>
      <c r="H52" s="274"/>
      <c r="I52" s="274"/>
      <c r="J52" s="44" t="str">
        <f>IF($F52="","",SUM('ריכוז גיליונות עזר'!$H52:$L52))</f>
        <v/>
      </c>
      <c r="K52" s="44" t="str">
        <f>IF($F52="","",_xlfn.AGGREGATE(5,6,'ריכוז גיליונות עזר'!$H52:$L52))</f>
        <v/>
      </c>
      <c r="L52" s="44" t="str">
        <f>IF($F52="","",MIN('ריכוז גיליונות עזר'!$M52:$Q52))</f>
        <v/>
      </c>
      <c r="M52" s="47"/>
      <c r="N52" s="47"/>
      <c r="O52" s="51" t="str">
        <f>IF($F52="","",'ריכוז גיליונות עזר'!R52)</f>
        <v/>
      </c>
      <c r="P52" s="44" t="str">
        <f t="shared" si="17"/>
        <v/>
      </c>
      <c r="Q52" s="44" t="str">
        <f t="shared" si="18"/>
        <v/>
      </c>
      <c r="R52" s="44" t="str">
        <f t="shared" si="19"/>
        <v/>
      </c>
      <c r="S52" s="44"/>
      <c r="T52" s="274"/>
      <c r="U52" s="50"/>
      <c r="V52" s="400" t="str">
        <f t="shared" si="20"/>
        <v/>
      </c>
      <c r="W52" s="51" t="str">
        <f>IF($F52="","",IF($AA52&lt;&gt;1,$AB$1,IFERROR(V52*#REF!,$AB$1)))</f>
        <v/>
      </c>
      <c r="X52" s="51">
        <v>1</v>
      </c>
      <c r="Y52" s="51" t="str">
        <f t="shared" si="21"/>
        <v/>
      </c>
      <c r="Z52" s="292" t="str">
        <f t="shared" si="22"/>
        <v/>
      </c>
      <c r="AA52" s="1">
        <f t="shared" si="12"/>
        <v>0</v>
      </c>
      <c r="AB52" s="1" t="str">
        <f t="shared" si="23"/>
        <v/>
      </c>
      <c r="AC52" s="1" t="str">
        <f t="shared" si="23"/>
        <v/>
      </c>
      <c r="AD52" s="363">
        <f t="shared" si="13"/>
        <v>0</v>
      </c>
      <c r="AE52" s="363">
        <f t="shared" si="14"/>
        <v>0</v>
      </c>
      <c r="AF52" s="363">
        <f t="shared" si="13"/>
        <v>0</v>
      </c>
      <c r="AG52" s="363"/>
      <c r="AH52" s="363"/>
      <c r="AI52" s="363"/>
      <c r="AJ52" s="363">
        <f t="shared" si="15"/>
        <v>0</v>
      </c>
      <c r="AK52" s="363">
        <f t="shared" si="15"/>
        <v>0</v>
      </c>
      <c r="AL52" s="363"/>
      <c r="AM52" s="363"/>
      <c r="AN52" s="363"/>
      <c r="AO52" s="363"/>
      <c r="AP52" s="363"/>
      <c r="AQ52" s="1"/>
      <c r="AR52" s="1"/>
      <c r="AS52" s="1"/>
      <c r="AT52" s="1"/>
      <c r="AU52" s="1"/>
      <c r="AV52" s="1"/>
      <c r="AW52" s="1"/>
      <c r="AX52" s="1"/>
      <c r="AY52" s="1"/>
      <c r="AZ52" s="1"/>
      <c r="BA52" s="1" t="str">
        <f t="shared" si="51"/>
        <v/>
      </c>
      <c r="BB52" s="1" t="str">
        <f t="shared" si="51"/>
        <v/>
      </c>
      <c r="BC52" s="1"/>
      <c r="BD52" s="1"/>
      <c r="BE52" s="1"/>
      <c r="BF52" s="1"/>
      <c r="BG52" s="1"/>
      <c r="BH52" s="1"/>
      <c r="BI52" s="1"/>
      <c r="BJ52" s="1"/>
      <c r="BK52" s="1" t="str">
        <f t="shared" ref="BK52:BL52" si="53">IF($F52="","",IFERROR(INDEX(G$7:G$8,MATCH($G52,$F$7:$F$8,0)),MAX(G28:G29)))</f>
        <v/>
      </c>
      <c r="BL52" s="1" t="str">
        <f t="shared" si="53"/>
        <v/>
      </c>
      <c r="BM52" s="1"/>
      <c r="BN52" s="1"/>
      <c r="BO52" s="371" t="str">
        <f t="shared" si="25"/>
        <v/>
      </c>
      <c r="BP52" s="371" t="str">
        <f t="shared" si="26"/>
        <v/>
      </c>
      <c r="BQ52" s="371" t="str">
        <f t="shared" si="27"/>
        <v/>
      </c>
      <c r="BR52" s="371" t="str">
        <f t="shared" si="28"/>
        <v/>
      </c>
      <c r="BS52" s="371" t="str">
        <f t="shared" si="29"/>
        <v/>
      </c>
      <c r="BT52" s="372">
        <f t="shared" si="30"/>
        <v>5</v>
      </c>
      <c r="BU52" s="372">
        <f t="shared" si="31"/>
        <v>5</v>
      </c>
      <c r="BV52" s="372">
        <f t="shared" si="32"/>
        <v>5</v>
      </c>
    </row>
    <row r="53" spans="2:74" ht="18" hidden="1" customHeight="1" x14ac:dyDescent="0.25">
      <c r="B53" s="44" t="str">
        <f t="shared" si="11"/>
        <v/>
      </c>
      <c r="C53" s="45"/>
      <c r="D53" s="45"/>
      <c r="E53" s="45"/>
      <c r="F53" s="370" t="str">
        <f>IF('תנאי סף'!AN53&lt;&gt;1,"",'תנאי סף'!F53)</f>
        <v/>
      </c>
      <c r="G53" s="418"/>
      <c r="H53" s="274"/>
      <c r="I53" s="274"/>
      <c r="J53" s="44" t="str">
        <f>IF($F53="","",SUM('ריכוז גיליונות עזר'!$H53:$L53))</f>
        <v/>
      </c>
      <c r="K53" s="44" t="str">
        <f>IF($F53="","",_xlfn.AGGREGATE(5,6,'ריכוז גיליונות עזר'!$H53:$L53))</f>
        <v/>
      </c>
      <c r="L53" s="44" t="str">
        <f>IF($F53="","",MIN('ריכוז גיליונות עזר'!$M53:$Q53))</f>
        <v/>
      </c>
      <c r="M53" s="47"/>
      <c r="N53" s="47"/>
      <c r="O53" s="51" t="str">
        <f>IF($F53="","",'ריכוז גיליונות עזר'!R53)</f>
        <v/>
      </c>
      <c r="P53" s="44" t="str">
        <f t="shared" si="17"/>
        <v/>
      </c>
      <c r="Q53" s="44" t="str">
        <f t="shared" si="18"/>
        <v/>
      </c>
      <c r="R53" s="44" t="str">
        <f t="shared" si="19"/>
        <v/>
      </c>
      <c r="S53" s="44"/>
      <c r="T53" s="274"/>
      <c r="U53" s="50"/>
      <c r="V53" s="400" t="str">
        <f t="shared" si="20"/>
        <v/>
      </c>
      <c r="W53" s="51" t="str">
        <f>IF($F53="","",IF($AA53&lt;&gt;1,$AB$1,IFERROR(V53*#REF!,$AB$1)))</f>
        <v/>
      </c>
      <c r="X53" s="51">
        <v>1</v>
      </c>
      <c r="Y53" s="51" t="str">
        <f t="shared" si="21"/>
        <v/>
      </c>
      <c r="Z53" s="292" t="str">
        <f t="shared" si="22"/>
        <v/>
      </c>
      <c r="AA53" s="1">
        <f t="shared" si="12"/>
        <v>0</v>
      </c>
      <c r="AB53" s="1" t="str">
        <f t="shared" si="23"/>
        <v/>
      </c>
      <c r="AC53" s="1" t="str">
        <f t="shared" si="23"/>
        <v/>
      </c>
      <c r="AD53" s="363">
        <f t="shared" si="13"/>
        <v>0</v>
      </c>
      <c r="AE53" s="363">
        <f t="shared" si="14"/>
        <v>0</v>
      </c>
      <c r="AF53" s="363">
        <f t="shared" si="13"/>
        <v>0</v>
      </c>
      <c r="AG53" s="363"/>
      <c r="AH53" s="363"/>
      <c r="AI53" s="363"/>
      <c r="AJ53" s="363">
        <f t="shared" si="15"/>
        <v>0</v>
      </c>
      <c r="AK53" s="363">
        <f t="shared" si="15"/>
        <v>0</v>
      </c>
      <c r="AL53" s="363"/>
      <c r="AM53" s="363"/>
      <c r="AN53" s="363"/>
      <c r="AO53" s="363"/>
      <c r="AP53" s="363"/>
      <c r="AQ53" s="1"/>
      <c r="AR53" s="1"/>
      <c r="AS53" s="1"/>
      <c r="AT53" s="1"/>
      <c r="AU53" s="1"/>
      <c r="AV53" s="1"/>
      <c r="AW53" s="1"/>
      <c r="AX53" s="1"/>
      <c r="AY53" s="1"/>
      <c r="AZ53" s="1"/>
      <c r="BA53" s="1" t="str">
        <f t="shared" si="51"/>
        <v/>
      </c>
      <c r="BB53" s="1" t="str">
        <f t="shared" si="51"/>
        <v/>
      </c>
      <c r="BC53" s="1"/>
      <c r="BD53" s="1"/>
      <c r="BE53" s="1"/>
      <c r="BF53" s="1"/>
      <c r="BG53" s="1"/>
      <c r="BH53" s="1"/>
      <c r="BI53" s="1"/>
      <c r="BJ53" s="1"/>
      <c r="BK53" s="1" t="str">
        <f t="shared" ref="BK53:BL53" si="54">IF($F53="","",IFERROR(INDEX(G$7:G$8,MATCH($G53,$F$7:$F$8,0)),MAX(G29:G30)))</f>
        <v/>
      </c>
      <c r="BL53" s="1" t="str">
        <f t="shared" si="54"/>
        <v/>
      </c>
      <c r="BM53" s="1"/>
      <c r="BN53" s="1"/>
      <c r="BO53" s="371" t="str">
        <f t="shared" si="25"/>
        <v/>
      </c>
      <c r="BP53" s="371" t="str">
        <f t="shared" si="26"/>
        <v/>
      </c>
      <c r="BQ53" s="371" t="str">
        <f t="shared" si="27"/>
        <v/>
      </c>
      <c r="BR53" s="371" t="str">
        <f t="shared" si="28"/>
        <v/>
      </c>
      <c r="BS53" s="371" t="str">
        <f t="shared" si="29"/>
        <v/>
      </c>
      <c r="BT53" s="372">
        <f t="shared" si="30"/>
        <v>5</v>
      </c>
      <c r="BU53" s="372">
        <f t="shared" si="31"/>
        <v>5</v>
      </c>
      <c r="BV53" s="372">
        <f t="shared" si="32"/>
        <v>5</v>
      </c>
    </row>
    <row r="54" spans="2:74" ht="18" hidden="1" customHeight="1" x14ac:dyDescent="0.25">
      <c r="B54" s="44" t="str">
        <f t="shared" si="11"/>
        <v/>
      </c>
      <c r="C54" s="45"/>
      <c r="D54" s="45"/>
      <c r="E54" s="45"/>
      <c r="F54" s="370" t="str">
        <f>IF('תנאי סף'!AN54&lt;&gt;1,"",'תנאי סף'!F54)</f>
        <v/>
      </c>
      <c r="G54" s="418"/>
      <c r="H54" s="274"/>
      <c r="I54" s="274"/>
      <c r="J54" s="44" t="str">
        <f>IF($F54="","",SUM('ריכוז גיליונות עזר'!$H54:$L54))</f>
        <v/>
      </c>
      <c r="K54" s="44" t="str">
        <f>IF($F54="","",_xlfn.AGGREGATE(5,6,'ריכוז גיליונות עזר'!$H54:$L54))</f>
        <v/>
      </c>
      <c r="L54" s="44" t="str">
        <f>IF($F54="","",MIN('ריכוז גיליונות עזר'!$M54:$Q54))</f>
        <v/>
      </c>
      <c r="M54" s="47"/>
      <c r="N54" s="47"/>
      <c r="O54" s="51" t="str">
        <f>IF($F54="","",'ריכוז גיליונות עזר'!R54)</f>
        <v/>
      </c>
      <c r="P54" s="44" t="str">
        <f t="shared" si="17"/>
        <v/>
      </c>
      <c r="Q54" s="44" t="str">
        <f t="shared" si="18"/>
        <v/>
      </c>
      <c r="R54" s="44" t="str">
        <f t="shared" si="19"/>
        <v/>
      </c>
      <c r="S54" s="44"/>
      <c r="T54" s="274"/>
      <c r="U54" s="50"/>
      <c r="V54" s="400" t="str">
        <f t="shared" si="20"/>
        <v/>
      </c>
      <c r="W54" s="51" t="str">
        <f>IF($F54="","",IF($AA54&lt;&gt;1,$AB$1,IFERROR(V54*#REF!,$AB$1)))</f>
        <v/>
      </c>
      <c r="X54" s="51">
        <v>1</v>
      </c>
      <c r="Y54" s="51" t="str">
        <f t="shared" si="21"/>
        <v/>
      </c>
      <c r="Z54" s="292" t="str">
        <f t="shared" si="22"/>
        <v/>
      </c>
      <c r="AA54" s="1">
        <f t="shared" si="12"/>
        <v>0</v>
      </c>
      <c r="AB54" s="1" t="str">
        <f t="shared" si="23"/>
        <v/>
      </c>
      <c r="AC54" s="1" t="str">
        <f t="shared" si="23"/>
        <v/>
      </c>
      <c r="AD54" s="363">
        <f t="shared" si="13"/>
        <v>0</v>
      </c>
      <c r="AE54" s="363">
        <f t="shared" si="14"/>
        <v>0</v>
      </c>
      <c r="AF54" s="363">
        <f t="shared" si="13"/>
        <v>0</v>
      </c>
      <c r="AG54" s="363"/>
      <c r="AH54" s="363"/>
      <c r="AI54" s="363"/>
      <c r="AJ54" s="363">
        <f t="shared" si="15"/>
        <v>0</v>
      </c>
      <c r="AK54" s="363">
        <f t="shared" si="15"/>
        <v>0</v>
      </c>
      <c r="AL54" s="363"/>
      <c r="AM54" s="363"/>
      <c r="AN54" s="363"/>
      <c r="AO54" s="363"/>
      <c r="AP54" s="363"/>
      <c r="AQ54" s="1"/>
      <c r="AR54" s="1"/>
      <c r="AS54" s="1"/>
      <c r="AT54" s="1"/>
      <c r="AU54" s="1"/>
      <c r="AV54" s="1"/>
      <c r="AW54" s="1"/>
      <c r="AX54" s="1"/>
      <c r="AY54" s="1"/>
      <c r="AZ54" s="1"/>
      <c r="BA54" s="1" t="str">
        <f t="shared" si="51"/>
        <v/>
      </c>
      <c r="BB54" s="1" t="str">
        <f t="shared" si="51"/>
        <v/>
      </c>
      <c r="BC54" s="1"/>
      <c r="BD54" s="1"/>
      <c r="BE54" s="1"/>
      <c r="BF54" s="1"/>
      <c r="BG54" s="1"/>
      <c r="BH54" s="1"/>
      <c r="BI54" s="1"/>
      <c r="BJ54" s="1"/>
      <c r="BK54" s="1" t="str">
        <f t="shared" ref="BK54:BL54" si="55">IF($F54="","",IFERROR(INDEX(G$7:G$8,MATCH($G54,$F$7:$F$8,0)),MAX(G30:G31)))</f>
        <v/>
      </c>
      <c r="BL54" s="1" t="str">
        <f t="shared" si="55"/>
        <v/>
      </c>
      <c r="BM54" s="1"/>
      <c r="BN54" s="1"/>
      <c r="BO54" s="371" t="str">
        <f t="shared" si="25"/>
        <v/>
      </c>
      <c r="BP54" s="371" t="str">
        <f t="shared" si="26"/>
        <v/>
      </c>
      <c r="BQ54" s="371" t="str">
        <f t="shared" si="27"/>
        <v/>
      </c>
      <c r="BR54" s="371" t="str">
        <f t="shared" si="28"/>
        <v/>
      </c>
      <c r="BS54" s="371" t="str">
        <f t="shared" si="29"/>
        <v/>
      </c>
      <c r="BT54" s="372">
        <f t="shared" si="30"/>
        <v>5</v>
      </c>
      <c r="BU54" s="372">
        <f t="shared" si="31"/>
        <v>5</v>
      </c>
      <c r="BV54" s="372">
        <f t="shared" si="32"/>
        <v>5</v>
      </c>
    </row>
    <row r="55" spans="2:74" ht="18" hidden="1" customHeight="1" x14ac:dyDescent="0.25">
      <c r="B55" s="44" t="str">
        <f t="shared" si="11"/>
        <v/>
      </c>
      <c r="C55" s="45"/>
      <c r="D55" s="45"/>
      <c r="E55" s="45"/>
      <c r="F55" s="370" t="str">
        <f>IF('תנאי סף'!AN55&lt;&gt;1,"",'תנאי סף'!F55)</f>
        <v/>
      </c>
      <c r="G55" s="418"/>
      <c r="H55" s="274"/>
      <c r="I55" s="274"/>
      <c r="J55" s="44" t="str">
        <f>IF($F55="","",SUM('ריכוז גיליונות עזר'!$H55:$L55))</f>
        <v/>
      </c>
      <c r="K55" s="44" t="str">
        <f>IF($F55="","",_xlfn.AGGREGATE(5,6,'ריכוז גיליונות עזר'!$H55:$L55))</f>
        <v/>
      </c>
      <c r="L55" s="44" t="str">
        <f>IF($F55="","",MIN('ריכוז גיליונות עזר'!$M55:$Q55))</f>
        <v/>
      </c>
      <c r="M55" s="47"/>
      <c r="N55" s="47"/>
      <c r="O55" s="51" t="str">
        <f>IF($F55="","",'ריכוז גיליונות עזר'!R55)</f>
        <v/>
      </c>
      <c r="P55" s="44" t="str">
        <f t="shared" si="17"/>
        <v/>
      </c>
      <c r="Q55" s="44" t="str">
        <f t="shared" si="18"/>
        <v/>
      </c>
      <c r="R55" s="44" t="str">
        <f t="shared" si="19"/>
        <v/>
      </c>
      <c r="S55" s="44"/>
      <c r="T55" s="274"/>
      <c r="U55" s="50"/>
      <c r="V55" s="400" t="str">
        <f t="shared" si="20"/>
        <v/>
      </c>
      <c r="W55" s="51" t="str">
        <f>IF($F55="","",IF($AA55&lt;&gt;1,$AB$1,IFERROR(V55*#REF!,$AB$1)))</f>
        <v/>
      </c>
      <c r="X55" s="51">
        <v>1</v>
      </c>
      <c r="Y55" s="51" t="str">
        <f t="shared" si="21"/>
        <v/>
      </c>
      <c r="Z55" s="292" t="str">
        <f t="shared" si="22"/>
        <v/>
      </c>
      <c r="AA55" s="1">
        <f t="shared" si="12"/>
        <v>0</v>
      </c>
      <c r="AB55" s="1" t="str">
        <f t="shared" si="23"/>
        <v/>
      </c>
      <c r="AC55" s="1" t="str">
        <f t="shared" si="23"/>
        <v/>
      </c>
      <c r="AD55" s="363">
        <f t="shared" si="13"/>
        <v>0</v>
      </c>
      <c r="AE55" s="363">
        <f t="shared" si="14"/>
        <v>0</v>
      </c>
      <c r="AF55" s="363">
        <f t="shared" si="13"/>
        <v>0</v>
      </c>
      <c r="AG55" s="363"/>
      <c r="AH55" s="363"/>
      <c r="AI55" s="363"/>
      <c r="AJ55" s="363">
        <f t="shared" si="15"/>
        <v>0</v>
      </c>
      <c r="AK55" s="363">
        <f t="shared" si="15"/>
        <v>0</v>
      </c>
      <c r="AL55" s="363"/>
      <c r="AM55" s="363"/>
      <c r="AN55" s="363"/>
      <c r="AO55" s="363"/>
      <c r="AP55" s="363"/>
      <c r="AQ55" s="1"/>
      <c r="AR55" s="1"/>
      <c r="AS55" s="1"/>
      <c r="AT55" s="1"/>
      <c r="AU55" s="1"/>
      <c r="AV55" s="1"/>
      <c r="AW55" s="1"/>
      <c r="AX55" s="1"/>
      <c r="AY55" s="1"/>
      <c r="AZ55" s="1"/>
      <c r="BA55" s="1" t="str">
        <f t="shared" si="51"/>
        <v/>
      </c>
      <c r="BB55" s="1" t="str">
        <f t="shared" si="51"/>
        <v/>
      </c>
      <c r="BC55" s="1"/>
      <c r="BD55" s="1"/>
      <c r="BE55" s="1"/>
      <c r="BF55" s="1"/>
      <c r="BG55" s="1"/>
      <c r="BH55" s="1"/>
      <c r="BI55" s="1"/>
      <c r="BJ55" s="1"/>
      <c r="BK55" s="1" t="str">
        <f t="shared" ref="BK55:BL55" si="56">IF($F55="","",IFERROR(INDEX(G$7:G$8,MATCH($G55,$F$7:$F$8,0)),MAX(G31:G32)))</f>
        <v/>
      </c>
      <c r="BL55" s="1" t="str">
        <f t="shared" si="56"/>
        <v/>
      </c>
      <c r="BM55" s="1"/>
      <c r="BN55" s="1"/>
      <c r="BO55" s="371" t="str">
        <f t="shared" si="25"/>
        <v/>
      </c>
      <c r="BP55" s="371" t="str">
        <f t="shared" si="26"/>
        <v/>
      </c>
      <c r="BQ55" s="371" t="str">
        <f t="shared" si="27"/>
        <v/>
      </c>
      <c r="BR55" s="371" t="str">
        <f t="shared" si="28"/>
        <v/>
      </c>
      <c r="BS55" s="371" t="str">
        <f t="shared" si="29"/>
        <v/>
      </c>
      <c r="BT55" s="372">
        <f t="shared" si="30"/>
        <v>5</v>
      </c>
      <c r="BU55" s="372">
        <f t="shared" si="31"/>
        <v>5</v>
      </c>
      <c r="BV55" s="372">
        <f t="shared" si="32"/>
        <v>5</v>
      </c>
    </row>
    <row r="56" spans="2:74" ht="18" hidden="1" customHeight="1" x14ac:dyDescent="0.25">
      <c r="B56" s="44" t="str">
        <f t="shared" si="11"/>
        <v/>
      </c>
      <c r="C56" s="45"/>
      <c r="D56" s="45"/>
      <c r="E56" s="45"/>
      <c r="F56" s="370" t="str">
        <f>IF('תנאי סף'!AN56&lt;&gt;1,"",'תנאי סף'!F56)</f>
        <v/>
      </c>
      <c r="G56" s="418"/>
      <c r="H56" s="274"/>
      <c r="I56" s="274"/>
      <c r="J56" s="44" t="str">
        <f>IF($F56="","",SUM('ריכוז גיליונות עזר'!$H56:$L56))</f>
        <v/>
      </c>
      <c r="K56" s="44" t="str">
        <f>IF($F56="","",_xlfn.AGGREGATE(5,6,'ריכוז גיליונות עזר'!$H56:$L56))</f>
        <v/>
      </c>
      <c r="L56" s="44" t="str">
        <f>IF($F56="","",MIN('ריכוז גיליונות עזר'!$M56:$Q56))</f>
        <v/>
      </c>
      <c r="M56" s="47"/>
      <c r="N56" s="47"/>
      <c r="O56" s="51" t="str">
        <f>IF($F56="","",'ריכוז גיליונות עזר'!R56)</f>
        <v/>
      </c>
      <c r="P56" s="44" t="str">
        <f t="shared" si="17"/>
        <v/>
      </c>
      <c r="Q56" s="44" t="str">
        <f t="shared" si="18"/>
        <v/>
      </c>
      <c r="R56" s="44" t="str">
        <f t="shared" si="19"/>
        <v/>
      </c>
      <c r="S56" s="44"/>
      <c r="T56" s="274"/>
      <c r="U56" s="50"/>
      <c r="V56" s="400" t="str">
        <f t="shared" si="20"/>
        <v/>
      </c>
      <c r="W56" s="51" t="str">
        <f>IF($F56="","",IF($AA56&lt;&gt;1,$AB$1,IFERROR(V56*#REF!,$AB$1)))</f>
        <v/>
      </c>
      <c r="X56" s="51">
        <v>1</v>
      </c>
      <c r="Y56" s="51" t="str">
        <f t="shared" si="21"/>
        <v/>
      </c>
      <c r="Z56" s="292" t="str">
        <f t="shared" si="22"/>
        <v/>
      </c>
      <c r="AA56" s="1">
        <f t="shared" si="12"/>
        <v>0</v>
      </c>
      <c r="AB56" s="1" t="str">
        <f t="shared" si="23"/>
        <v/>
      </c>
      <c r="AC56" s="1" t="str">
        <f t="shared" si="23"/>
        <v/>
      </c>
      <c r="AD56" s="363">
        <f t="shared" si="13"/>
        <v>0</v>
      </c>
      <c r="AE56" s="363">
        <f t="shared" si="14"/>
        <v>0</v>
      </c>
      <c r="AF56" s="363">
        <f t="shared" si="13"/>
        <v>0</v>
      </c>
      <c r="AG56" s="363"/>
      <c r="AH56" s="363"/>
      <c r="AI56" s="363"/>
      <c r="AJ56" s="363">
        <f t="shared" si="15"/>
        <v>0</v>
      </c>
      <c r="AK56" s="363">
        <f t="shared" si="15"/>
        <v>0</v>
      </c>
      <c r="AL56" s="363"/>
      <c r="AM56" s="363"/>
      <c r="AN56" s="363"/>
      <c r="AO56" s="363"/>
      <c r="AP56" s="363"/>
      <c r="AQ56" s="1"/>
      <c r="AR56" s="1"/>
      <c r="AS56" s="1"/>
      <c r="AT56" s="1"/>
      <c r="AU56" s="1"/>
      <c r="AV56" s="1"/>
      <c r="AW56" s="1"/>
      <c r="AX56" s="1"/>
      <c r="AY56" s="1"/>
      <c r="AZ56" s="1"/>
      <c r="BA56" s="1" t="str">
        <f t="shared" si="51"/>
        <v/>
      </c>
      <c r="BB56" s="1" t="str">
        <f t="shared" si="51"/>
        <v/>
      </c>
      <c r="BC56" s="1"/>
      <c r="BD56" s="1"/>
      <c r="BE56" s="1"/>
      <c r="BF56" s="1"/>
      <c r="BG56" s="1"/>
      <c r="BH56" s="1"/>
      <c r="BI56" s="1"/>
      <c r="BJ56" s="1"/>
      <c r="BK56" s="1" t="str">
        <f t="shared" ref="BK56:BL56" si="57">IF($F56="","",IFERROR(INDEX(G$7:G$8,MATCH($G56,$F$7:$F$8,0)),MAX(G32:G33)))</f>
        <v/>
      </c>
      <c r="BL56" s="1" t="str">
        <f t="shared" si="57"/>
        <v/>
      </c>
      <c r="BM56" s="1"/>
      <c r="BN56" s="1"/>
      <c r="BO56" s="371" t="str">
        <f t="shared" si="25"/>
        <v/>
      </c>
      <c r="BP56" s="371" t="str">
        <f t="shared" si="26"/>
        <v/>
      </c>
      <c r="BQ56" s="371" t="str">
        <f t="shared" si="27"/>
        <v/>
      </c>
      <c r="BR56" s="371" t="str">
        <f t="shared" si="28"/>
        <v/>
      </c>
      <c r="BS56" s="371" t="str">
        <f t="shared" si="29"/>
        <v/>
      </c>
      <c r="BT56" s="372">
        <f t="shared" si="30"/>
        <v>5</v>
      </c>
      <c r="BU56" s="372">
        <f t="shared" si="31"/>
        <v>5</v>
      </c>
      <c r="BV56" s="372">
        <f t="shared" si="32"/>
        <v>5</v>
      </c>
    </row>
    <row r="57" spans="2:74" ht="18" hidden="1" customHeight="1" x14ac:dyDescent="0.25">
      <c r="B57" s="44" t="str">
        <f t="shared" si="11"/>
        <v/>
      </c>
      <c r="C57" s="45"/>
      <c r="D57" s="45"/>
      <c r="E57" s="45"/>
      <c r="F57" s="370" t="str">
        <f>IF('תנאי סף'!AN57&lt;&gt;1,"",'תנאי סף'!F57)</f>
        <v/>
      </c>
      <c r="G57" s="418"/>
      <c r="H57" s="274"/>
      <c r="I57" s="274"/>
      <c r="J57" s="44" t="str">
        <f>IF($F57="","",SUM('ריכוז גיליונות עזר'!$H57:$L57))</f>
        <v/>
      </c>
      <c r="K57" s="44" t="str">
        <f>IF($F57="","",_xlfn.AGGREGATE(5,6,'ריכוז גיליונות עזר'!$H57:$L57))</f>
        <v/>
      </c>
      <c r="L57" s="44" t="str">
        <f>IF($F57="","",MIN('ריכוז גיליונות עזר'!$M57:$Q57))</f>
        <v/>
      </c>
      <c r="M57" s="47"/>
      <c r="N57" s="47"/>
      <c r="O57" s="51" t="str">
        <f>IF($F57="","",'ריכוז גיליונות עזר'!R57)</f>
        <v/>
      </c>
      <c r="P57" s="44" t="str">
        <f t="shared" si="17"/>
        <v/>
      </c>
      <c r="Q57" s="44" t="str">
        <f t="shared" si="18"/>
        <v/>
      </c>
      <c r="R57" s="44" t="str">
        <f t="shared" si="19"/>
        <v/>
      </c>
      <c r="S57" s="44"/>
      <c r="T57" s="274"/>
      <c r="U57" s="50"/>
      <c r="V57" s="400" t="str">
        <f t="shared" si="20"/>
        <v/>
      </c>
      <c r="W57" s="51" t="str">
        <f>IF($F57="","",IF($AA57&lt;&gt;1,$AB$1,IFERROR(V57*#REF!,$AB$1)))</f>
        <v/>
      </c>
      <c r="X57" s="51">
        <v>1</v>
      </c>
      <c r="Y57" s="51" t="str">
        <f t="shared" si="21"/>
        <v/>
      </c>
      <c r="Z57" s="292" t="str">
        <f t="shared" si="22"/>
        <v/>
      </c>
      <c r="AA57" s="1">
        <f t="shared" si="12"/>
        <v>0</v>
      </c>
      <c r="AB57" s="1" t="str">
        <f t="shared" si="23"/>
        <v/>
      </c>
      <c r="AC57" s="1" t="str">
        <f t="shared" si="23"/>
        <v/>
      </c>
      <c r="AD57" s="363">
        <f t="shared" si="13"/>
        <v>0</v>
      </c>
      <c r="AE57" s="363">
        <f t="shared" si="14"/>
        <v>0</v>
      </c>
      <c r="AF57" s="363">
        <f t="shared" si="13"/>
        <v>0</v>
      </c>
      <c r="AG57" s="363"/>
      <c r="AH57" s="363"/>
      <c r="AI57" s="363"/>
      <c r="AJ57" s="363">
        <f t="shared" si="15"/>
        <v>0</v>
      </c>
      <c r="AK57" s="363">
        <f t="shared" si="15"/>
        <v>0</v>
      </c>
      <c r="AL57" s="363"/>
      <c r="AM57" s="363"/>
      <c r="AN57" s="363"/>
      <c r="AO57" s="363"/>
      <c r="AP57" s="363"/>
      <c r="AQ57" s="1"/>
      <c r="AR57" s="1"/>
      <c r="AS57" s="1"/>
      <c r="AT57" s="1"/>
      <c r="AU57" s="1"/>
      <c r="AV57" s="1"/>
      <c r="AW57" s="1"/>
      <c r="AX57" s="1"/>
      <c r="AY57" s="1"/>
      <c r="AZ57" s="1"/>
      <c r="BA57" s="1" t="str">
        <f t="shared" si="51"/>
        <v/>
      </c>
      <c r="BB57" s="1" t="str">
        <f t="shared" si="51"/>
        <v/>
      </c>
      <c r="BC57" s="1"/>
      <c r="BD57" s="1"/>
      <c r="BE57" s="1"/>
      <c r="BF57" s="1"/>
      <c r="BG57" s="1"/>
      <c r="BH57" s="1"/>
      <c r="BI57" s="1"/>
      <c r="BJ57" s="1"/>
      <c r="BK57" s="1" t="str">
        <f t="shared" ref="BK57:BL57" si="58">IF($F57="","",IFERROR(INDEX(G$7:G$8,MATCH($G57,$F$7:$F$8,0)),MAX(G33:G34)))</f>
        <v/>
      </c>
      <c r="BL57" s="1" t="str">
        <f t="shared" si="58"/>
        <v/>
      </c>
      <c r="BM57" s="1"/>
      <c r="BN57" s="1"/>
      <c r="BO57" s="371" t="str">
        <f t="shared" si="25"/>
        <v/>
      </c>
      <c r="BP57" s="371" t="str">
        <f t="shared" si="26"/>
        <v/>
      </c>
      <c r="BQ57" s="371" t="str">
        <f t="shared" si="27"/>
        <v/>
      </c>
      <c r="BR57" s="371" t="str">
        <f t="shared" si="28"/>
        <v/>
      </c>
      <c r="BS57" s="371" t="str">
        <f t="shared" si="29"/>
        <v/>
      </c>
      <c r="BT57" s="372">
        <f t="shared" si="30"/>
        <v>5</v>
      </c>
      <c r="BU57" s="372">
        <f t="shared" si="31"/>
        <v>5</v>
      </c>
      <c r="BV57" s="372">
        <f t="shared" si="32"/>
        <v>5</v>
      </c>
    </row>
    <row r="58" spans="2:74" ht="18" hidden="1" customHeight="1" x14ac:dyDescent="0.25">
      <c r="B58" s="44" t="str">
        <f t="shared" si="11"/>
        <v/>
      </c>
      <c r="C58" s="45"/>
      <c r="D58" s="45"/>
      <c r="E58" s="45"/>
      <c r="F58" s="370" t="str">
        <f>IF('תנאי סף'!AN58&lt;&gt;1,"",'תנאי סף'!F58)</f>
        <v/>
      </c>
      <c r="G58" s="418"/>
      <c r="H58" s="274"/>
      <c r="I58" s="274"/>
      <c r="J58" s="44" t="str">
        <f>IF($F58="","",SUM('ריכוז גיליונות עזר'!$H58:$L58))</f>
        <v/>
      </c>
      <c r="K58" s="44" t="str">
        <f>IF($F58="","",_xlfn.AGGREGATE(5,6,'ריכוז גיליונות עזר'!$H58:$L58))</f>
        <v/>
      </c>
      <c r="L58" s="44" t="str">
        <f>IF($F58="","",MIN('ריכוז גיליונות עזר'!$M58:$Q58))</f>
        <v/>
      </c>
      <c r="M58" s="47"/>
      <c r="N58" s="47"/>
      <c r="O58" s="51" t="str">
        <f>IF($F58="","",'ריכוז גיליונות עזר'!R58)</f>
        <v/>
      </c>
      <c r="P58" s="44" t="str">
        <f t="shared" si="17"/>
        <v/>
      </c>
      <c r="Q58" s="44" t="str">
        <f t="shared" si="18"/>
        <v/>
      </c>
      <c r="R58" s="44" t="str">
        <f t="shared" si="19"/>
        <v/>
      </c>
      <c r="S58" s="44"/>
      <c r="T58" s="274"/>
      <c r="U58" s="50"/>
      <c r="V58" s="400" t="str">
        <f t="shared" si="20"/>
        <v/>
      </c>
      <c r="W58" s="51" t="str">
        <f>IF($F58="","",IF($AA58&lt;&gt;1,$AB$1,IFERROR(V58*#REF!,$AB$1)))</f>
        <v/>
      </c>
      <c r="X58" s="51">
        <v>1</v>
      </c>
      <c r="Y58" s="51" t="str">
        <f t="shared" si="21"/>
        <v/>
      </c>
      <c r="Z58" s="292" t="str">
        <f t="shared" si="22"/>
        <v/>
      </c>
      <c r="AA58" s="1">
        <f t="shared" si="12"/>
        <v>0</v>
      </c>
      <c r="AB58" s="1" t="str">
        <f t="shared" si="23"/>
        <v/>
      </c>
      <c r="AC58" s="1" t="str">
        <f t="shared" si="23"/>
        <v/>
      </c>
      <c r="AD58" s="363">
        <f t="shared" si="13"/>
        <v>0</v>
      </c>
      <c r="AE58" s="363">
        <f t="shared" si="14"/>
        <v>0</v>
      </c>
      <c r="AF58" s="363">
        <f t="shared" si="13"/>
        <v>0</v>
      </c>
      <c r="AG58" s="363"/>
      <c r="AH58" s="363"/>
      <c r="AI58" s="363"/>
      <c r="AJ58" s="363">
        <f t="shared" si="15"/>
        <v>0</v>
      </c>
      <c r="AK58" s="363">
        <f t="shared" si="15"/>
        <v>0</v>
      </c>
      <c r="AL58" s="363"/>
      <c r="AM58" s="363"/>
      <c r="AN58" s="363"/>
      <c r="AO58" s="363"/>
      <c r="AP58" s="363"/>
      <c r="AQ58" s="1"/>
      <c r="AR58" s="1"/>
      <c r="AS58" s="1"/>
      <c r="AT58" s="1"/>
      <c r="AU58" s="1"/>
      <c r="AV58" s="1"/>
      <c r="AW58" s="1"/>
      <c r="AX58" s="1"/>
      <c r="AY58" s="1"/>
      <c r="AZ58" s="1"/>
      <c r="BA58" s="1" t="str">
        <f t="shared" si="51"/>
        <v/>
      </c>
      <c r="BB58" s="1" t="str">
        <f t="shared" si="51"/>
        <v/>
      </c>
      <c r="BC58" s="1"/>
      <c r="BD58" s="1"/>
      <c r="BE58" s="1"/>
      <c r="BF58" s="1"/>
      <c r="BG58" s="1"/>
      <c r="BH58" s="1"/>
      <c r="BI58" s="1"/>
      <c r="BJ58" s="1"/>
      <c r="BK58" s="1" t="str">
        <f t="shared" ref="BK58:BL58" si="59">IF($F58="","",IFERROR(INDEX(G$7:G$8,MATCH($G58,$F$7:$F$8,0)),MAX(G34:G35)))</f>
        <v/>
      </c>
      <c r="BL58" s="1" t="str">
        <f t="shared" si="59"/>
        <v/>
      </c>
      <c r="BM58" s="1"/>
      <c r="BN58" s="1"/>
      <c r="BO58" s="371" t="str">
        <f t="shared" si="25"/>
        <v/>
      </c>
      <c r="BP58" s="371" t="str">
        <f t="shared" si="26"/>
        <v/>
      </c>
      <c r="BQ58" s="371" t="str">
        <f t="shared" si="27"/>
        <v/>
      </c>
      <c r="BR58" s="371" t="str">
        <f t="shared" si="28"/>
        <v/>
      </c>
      <c r="BS58" s="371" t="str">
        <f t="shared" si="29"/>
        <v/>
      </c>
      <c r="BT58" s="372">
        <f t="shared" si="30"/>
        <v>5</v>
      </c>
      <c r="BU58" s="372">
        <f t="shared" si="31"/>
        <v>5</v>
      </c>
      <c r="BV58" s="372">
        <f t="shared" si="32"/>
        <v>5</v>
      </c>
    </row>
    <row r="59" spans="2:74" ht="18" hidden="1" customHeight="1" x14ac:dyDescent="0.25">
      <c r="B59" s="44" t="str">
        <f t="shared" si="11"/>
        <v/>
      </c>
      <c r="C59" s="45"/>
      <c r="D59" s="45"/>
      <c r="E59" s="45"/>
      <c r="F59" s="370" t="str">
        <f>IF('תנאי סף'!AN59&lt;&gt;1,"",'תנאי סף'!F59)</f>
        <v/>
      </c>
      <c r="G59" s="418"/>
      <c r="H59" s="274"/>
      <c r="I59" s="274"/>
      <c r="J59" s="44" t="str">
        <f>IF($F59="","",SUM('ריכוז גיליונות עזר'!$H59:$L59))</f>
        <v/>
      </c>
      <c r="K59" s="44" t="str">
        <f>IF($F59="","",_xlfn.AGGREGATE(5,6,'ריכוז גיליונות עזר'!$H59:$L59))</f>
        <v/>
      </c>
      <c r="L59" s="44" t="str">
        <f>IF($F59="","",MIN('ריכוז גיליונות עזר'!$M59:$Q59))</f>
        <v/>
      </c>
      <c r="M59" s="47"/>
      <c r="N59" s="47"/>
      <c r="O59" s="51" t="str">
        <f>IF($F59="","",'ריכוז גיליונות עזר'!R59)</f>
        <v/>
      </c>
      <c r="P59" s="44" t="str">
        <f t="shared" si="17"/>
        <v/>
      </c>
      <c r="Q59" s="44" t="str">
        <f t="shared" si="18"/>
        <v/>
      </c>
      <c r="R59" s="44" t="str">
        <f t="shared" si="19"/>
        <v/>
      </c>
      <c r="S59" s="44"/>
      <c r="T59" s="274"/>
      <c r="U59" s="50"/>
      <c r="V59" s="400" t="str">
        <f t="shared" si="20"/>
        <v/>
      </c>
      <c r="W59" s="51" t="str">
        <f>IF($F59="","",IF($AA59&lt;&gt;1,$AB$1,IFERROR(V59*#REF!,$AB$1)))</f>
        <v/>
      </c>
      <c r="X59" s="51">
        <v>1</v>
      </c>
      <c r="Y59" s="51" t="str">
        <f t="shared" si="21"/>
        <v/>
      </c>
      <c r="Z59" s="292" t="str">
        <f t="shared" si="22"/>
        <v/>
      </c>
      <c r="AA59" s="1">
        <f t="shared" si="12"/>
        <v>0</v>
      </c>
      <c r="AB59" s="1" t="str">
        <f t="shared" si="23"/>
        <v/>
      </c>
      <c r="AC59" s="1" t="str">
        <f t="shared" si="23"/>
        <v/>
      </c>
      <c r="AD59" s="363">
        <f t="shared" si="13"/>
        <v>0</v>
      </c>
      <c r="AE59" s="363">
        <f t="shared" si="14"/>
        <v>0</v>
      </c>
      <c r="AF59" s="363">
        <f t="shared" si="13"/>
        <v>0</v>
      </c>
      <c r="AG59" s="363"/>
      <c r="AH59" s="363"/>
      <c r="AI59" s="363"/>
      <c r="AJ59" s="363">
        <f t="shared" si="15"/>
        <v>0</v>
      </c>
      <c r="AK59" s="363">
        <f t="shared" si="15"/>
        <v>0</v>
      </c>
      <c r="AL59" s="363"/>
      <c r="AM59" s="363"/>
      <c r="AN59" s="363"/>
      <c r="AO59" s="363"/>
      <c r="AP59" s="363"/>
      <c r="AQ59" s="1"/>
      <c r="AR59" s="1"/>
      <c r="AS59" s="1"/>
      <c r="AT59" s="1"/>
      <c r="AU59" s="1"/>
      <c r="AV59" s="1"/>
      <c r="AW59" s="1"/>
      <c r="AX59" s="1"/>
      <c r="AY59" s="1"/>
      <c r="AZ59" s="1"/>
      <c r="BA59" s="1" t="str">
        <f t="shared" si="51"/>
        <v/>
      </c>
      <c r="BB59" s="1" t="str">
        <f t="shared" si="51"/>
        <v/>
      </c>
      <c r="BC59" s="1"/>
      <c r="BD59" s="1"/>
      <c r="BE59" s="1"/>
      <c r="BF59" s="1"/>
      <c r="BG59" s="1"/>
      <c r="BH59" s="1"/>
      <c r="BI59" s="1"/>
      <c r="BJ59" s="1"/>
      <c r="BK59" s="1" t="str">
        <f t="shared" ref="BK59:BL59" si="60">IF($F59="","",IFERROR(INDEX(G$7:G$8,MATCH($G59,$F$7:$F$8,0)),MAX(G35:G36)))</f>
        <v/>
      </c>
      <c r="BL59" s="1" t="str">
        <f t="shared" si="60"/>
        <v/>
      </c>
      <c r="BM59" s="1"/>
      <c r="BN59" s="1"/>
      <c r="BO59" s="371" t="str">
        <f t="shared" si="25"/>
        <v/>
      </c>
      <c r="BP59" s="371" t="str">
        <f t="shared" si="26"/>
        <v/>
      </c>
      <c r="BQ59" s="371" t="str">
        <f t="shared" si="27"/>
        <v/>
      </c>
      <c r="BR59" s="371" t="str">
        <f t="shared" si="28"/>
        <v/>
      </c>
      <c r="BS59" s="371" t="str">
        <f t="shared" si="29"/>
        <v/>
      </c>
      <c r="BT59" s="372">
        <f t="shared" si="30"/>
        <v>5</v>
      </c>
      <c r="BU59" s="372">
        <f t="shared" si="31"/>
        <v>5</v>
      </c>
      <c r="BV59" s="372">
        <f t="shared" si="32"/>
        <v>5</v>
      </c>
    </row>
    <row r="60" spans="2:74" ht="18" hidden="1" customHeight="1" x14ac:dyDescent="0.25">
      <c r="B60" s="44" t="str">
        <f t="shared" si="11"/>
        <v/>
      </c>
      <c r="C60" s="45"/>
      <c r="D60" s="45"/>
      <c r="E60" s="45"/>
      <c r="F60" s="370" t="str">
        <f>IF('תנאי סף'!AN60&lt;&gt;1,"",'תנאי סף'!F60)</f>
        <v/>
      </c>
      <c r="G60" s="418"/>
      <c r="H60" s="274"/>
      <c r="I60" s="274"/>
      <c r="J60" s="44" t="str">
        <f>IF($F60="","",SUM('ריכוז גיליונות עזר'!$H60:$L60))</f>
        <v/>
      </c>
      <c r="K60" s="44" t="str">
        <f>IF($F60="","",_xlfn.AGGREGATE(5,6,'ריכוז גיליונות עזר'!$H60:$L60))</f>
        <v/>
      </c>
      <c r="L60" s="44" t="str">
        <f>IF($F60="","",MIN('ריכוז גיליונות עזר'!$M60:$Q60))</f>
        <v/>
      </c>
      <c r="M60" s="47"/>
      <c r="N60" s="47"/>
      <c r="O60" s="51" t="str">
        <f>IF($F60="","",'ריכוז גיליונות עזר'!R60)</f>
        <v/>
      </c>
      <c r="P60" s="44" t="str">
        <f t="shared" si="17"/>
        <v/>
      </c>
      <c r="Q60" s="44" t="str">
        <f t="shared" si="18"/>
        <v/>
      </c>
      <c r="R60" s="44" t="str">
        <f t="shared" si="19"/>
        <v/>
      </c>
      <c r="S60" s="44"/>
      <c r="T60" s="274"/>
      <c r="U60" s="50"/>
      <c r="V60" s="400" t="str">
        <f t="shared" si="20"/>
        <v/>
      </c>
      <c r="W60" s="51" t="str">
        <f>IF($F60="","",IF($AA60&lt;&gt;1,$AB$1,IFERROR(V60*#REF!,$AB$1)))</f>
        <v/>
      </c>
      <c r="X60" s="51">
        <v>1</v>
      </c>
      <c r="Y60" s="51" t="str">
        <f t="shared" si="21"/>
        <v/>
      </c>
      <c r="Z60" s="292" t="str">
        <f t="shared" si="22"/>
        <v/>
      </c>
      <c r="AA60" s="1">
        <f t="shared" si="12"/>
        <v>0</v>
      </c>
      <c r="AB60" s="1" t="str">
        <f t="shared" si="23"/>
        <v/>
      </c>
      <c r="AC60" s="1" t="str">
        <f t="shared" si="23"/>
        <v/>
      </c>
      <c r="AD60" s="363">
        <f t="shared" si="13"/>
        <v>0</v>
      </c>
      <c r="AE60" s="363">
        <f t="shared" si="14"/>
        <v>0</v>
      </c>
      <c r="AF60" s="363">
        <f t="shared" si="13"/>
        <v>0</v>
      </c>
      <c r="AG60" s="363"/>
      <c r="AH60" s="363"/>
      <c r="AI60" s="363"/>
      <c r="AJ60" s="363">
        <f t="shared" si="15"/>
        <v>0</v>
      </c>
      <c r="AK60" s="363">
        <f t="shared" si="15"/>
        <v>0</v>
      </c>
      <c r="AL60" s="363"/>
      <c r="AM60" s="363"/>
      <c r="AN60" s="363"/>
      <c r="AO60" s="363"/>
      <c r="AP60" s="363"/>
      <c r="AQ60" s="1"/>
      <c r="AR60" s="1"/>
      <c r="AS60" s="1"/>
      <c r="AT60" s="1"/>
      <c r="AU60" s="1"/>
      <c r="AV60" s="1"/>
      <c r="AW60" s="1"/>
      <c r="AX60" s="1"/>
      <c r="AY60" s="1"/>
      <c r="AZ60" s="1"/>
      <c r="BA60" s="1" t="str">
        <f t="shared" si="51"/>
        <v/>
      </c>
      <c r="BB60" s="1" t="str">
        <f t="shared" si="51"/>
        <v/>
      </c>
      <c r="BC60" s="1"/>
      <c r="BD60" s="1"/>
      <c r="BE60" s="1"/>
      <c r="BF60" s="1"/>
      <c r="BG60" s="1"/>
      <c r="BH60" s="1"/>
      <c r="BI60" s="1"/>
      <c r="BJ60" s="1"/>
      <c r="BK60" s="1" t="str">
        <f t="shared" ref="BK60:BL60" si="61">IF($F60="","",IFERROR(INDEX(G$7:G$8,MATCH($G60,$F$7:$F$8,0)),MAX(G36:G37)))</f>
        <v/>
      </c>
      <c r="BL60" s="1" t="str">
        <f t="shared" si="61"/>
        <v/>
      </c>
      <c r="BM60" s="1"/>
      <c r="BN60" s="1"/>
      <c r="BO60" s="371" t="str">
        <f t="shared" si="25"/>
        <v/>
      </c>
      <c r="BP60" s="371" t="str">
        <f t="shared" si="26"/>
        <v/>
      </c>
      <c r="BQ60" s="371" t="str">
        <f t="shared" si="27"/>
        <v/>
      </c>
      <c r="BR60" s="371" t="str">
        <f t="shared" si="28"/>
        <v/>
      </c>
      <c r="BS60" s="371" t="str">
        <f t="shared" si="29"/>
        <v/>
      </c>
      <c r="BT60" s="372">
        <f t="shared" si="30"/>
        <v>5</v>
      </c>
      <c r="BU60" s="372">
        <f t="shared" si="31"/>
        <v>5</v>
      </c>
      <c r="BV60" s="372">
        <f t="shared" si="32"/>
        <v>5</v>
      </c>
    </row>
    <row r="61" spans="2:74" ht="18" hidden="1" customHeight="1" x14ac:dyDescent="0.25">
      <c r="B61" s="44" t="str">
        <f t="shared" si="11"/>
        <v/>
      </c>
      <c r="C61" s="45"/>
      <c r="D61" s="45"/>
      <c r="E61" s="45"/>
      <c r="F61" s="370" t="str">
        <f>IF('תנאי סף'!AN61&lt;&gt;1,"",'תנאי סף'!F61)</f>
        <v/>
      </c>
      <c r="G61" s="418"/>
      <c r="H61" s="274"/>
      <c r="I61" s="274"/>
      <c r="J61" s="44" t="str">
        <f>IF($F61="","",SUM('ריכוז גיליונות עזר'!$H61:$L61))</f>
        <v/>
      </c>
      <c r="K61" s="44" t="str">
        <f>IF($F61="","",_xlfn.AGGREGATE(5,6,'ריכוז גיליונות עזר'!$H61:$L61))</f>
        <v/>
      </c>
      <c r="L61" s="44" t="str">
        <f>IF($F61="","",MIN('ריכוז גיליונות עזר'!$M61:$Q61))</f>
        <v/>
      </c>
      <c r="M61" s="47"/>
      <c r="N61" s="47"/>
      <c r="O61" s="51" t="str">
        <f>IF($F61="","",'ריכוז גיליונות עזר'!R61)</f>
        <v/>
      </c>
      <c r="P61" s="44" t="str">
        <f t="shared" si="17"/>
        <v/>
      </c>
      <c r="Q61" s="44" t="str">
        <f t="shared" si="18"/>
        <v/>
      </c>
      <c r="R61" s="44" t="str">
        <f t="shared" si="19"/>
        <v/>
      </c>
      <c r="S61" s="44"/>
      <c r="T61" s="274"/>
      <c r="U61" s="50"/>
      <c r="V61" s="400" t="str">
        <f t="shared" si="20"/>
        <v/>
      </c>
      <c r="W61" s="51" t="str">
        <f>IF($F61="","",IF($AA61&lt;&gt;1,$AB$1,IFERROR(V61*#REF!,$AB$1)))</f>
        <v/>
      </c>
      <c r="X61" s="51">
        <v>1</v>
      </c>
      <c r="Y61" s="51" t="str">
        <f t="shared" si="21"/>
        <v/>
      </c>
      <c r="Z61" s="292" t="str">
        <f t="shared" si="22"/>
        <v/>
      </c>
      <c r="AA61" s="1">
        <f t="shared" si="12"/>
        <v>0</v>
      </c>
      <c r="AB61" s="1" t="str">
        <f t="shared" si="23"/>
        <v/>
      </c>
      <c r="AC61" s="1" t="str">
        <f t="shared" si="23"/>
        <v/>
      </c>
      <c r="AD61" s="363">
        <f t="shared" si="13"/>
        <v>0</v>
      </c>
      <c r="AE61" s="363">
        <f t="shared" si="14"/>
        <v>0</v>
      </c>
      <c r="AF61" s="363">
        <f t="shared" si="13"/>
        <v>0</v>
      </c>
      <c r="AG61" s="363"/>
      <c r="AH61" s="363"/>
      <c r="AI61" s="363"/>
      <c r="AJ61" s="363">
        <f t="shared" si="15"/>
        <v>0</v>
      </c>
      <c r="AK61" s="363">
        <f t="shared" si="15"/>
        <v>0</v>
      </c>
      <c r="AL61" s="363"/>
      <c r="AM61" s="363"/>
      <c r="AN61" s="363"/>
      <c r="AO61" s="363"/>
      <c r="AP61" s="363"/>
      <c r="AQ61" s="1"/>
      <c r="AR61" s="1"/>
      <c r="AS61" s="1"/>
      <c r="AT61" s="1"/>
      <c r="AU61" s="1"/>
      <c r="AV61" s="1"/>
      <c r="AW61" s="1"/>
      <c r="AX61" s="1"/>
      <c r="AY61" s="1"/>
      <c r="AZ61" s="1"/>
      <c r="BA61" s="1" t="str">
        <f t="shared" si="51"/>
        <v/>
      </c>
      <c r="BB61" s="1" t="str">
        <f t="shared" si="51"/>
        <v/>
      </c>
      <c r="BC61" s="1"/>
      <c r="BD61" s="1"/>
      <c r="BE61" s="1"/>
      <c r="BF61" s="1"/>
      <c r="BG61" s="1"/>
      <c r="BH61" s="1"/>
      <c r="BI61" s="1"/>
      <c r="BJ61" s="1"/>
      <c r="BK61" s="1" t="str">
        <f t="shared" ref="BK61:BL61" si="62">IF($F61="","",IFERROR(INDEX(G$7:G$8,MATCH($G61,$F$7:$F$8,0)),MAX(G37:G38)))</f>
        <v/>
      </c>
      <c r="BL61" s="1" t="str">
        <f t="shared" si="62"/>
        <v/>
      </c>
      <c r="BM61" s="1"/>
      <c r="BN61" s="1"/>
      <c r="BO61" s="371" t="str">
        <f t="shared" si="25"/>
        <v/>
      </c>
      <c r="BP61" s="371" t="str">
        <f t="shared" si="26"/>
        <v/>
      </c>
      <c r="BQ61" s="371" t="str">
        <f t="shared" si="27"/>
        <v/>
      </c>
      <c r="BR61" s="371" t="str">
        <f t="shared" si="28"/>
        <v/>
      </c>
      <c r="BS61" s="371" t="str">
        <f t="shared" si="29"/>
        <v/>
      </c>
      <c r="BT61" s="372">
        <f t="shared" si="30"/>
        <v>5</v>
      </c>
      <c r="BU61" s="372">
        <f t="shared" si="31"/>
        <v>5</v>
      </c>
      <c r="BV61" s="372">
        <f t="shared" si="32"/>
        <v>5</v>
      </c>
    </row>
    <row r="62" spans="2:74" ht="18" hidden="1" customHeight="1" x14ac:dyDescent="0.25">
      <c r="B62" s="44" t="str">
        <f t="shared" si="11"/>
        <v/>
      </c>
      <c r="C62" s="45"/>
      <c r="D62" s="45"/>
      <c r="E62" s="45"/>
      <c r="F62" s="370" t="str">
        <f>IF('תנאי סף'!AN62&lt;&gt;1,"",'תנאי סף'!F62)</f>
        <v/>
      </c>
      <c r="G62" s="418"/>
      <c r="H62" s="274"/>
      <c r="I62" s="274"/>
      <c r="J62" s="44" t="str">
        <f>IF($F62="","",SUM('ריכוז גיליונות עזר'!$H62:$L62))</f>
        <v/>
      </c>
      <c r="K62" s="44" t="str">
        <f>IF($F62="","",_xlfn.AGGREGATE(5,6,'ריכוז גיליונות עזר'!$H62:$L62))</f>
        <v/>
      </c>
      <c r="L62" s="44" t="str">
        <f>IF($F62="","",MIN('ריכוז גיליונות עזר'!$M62:$Q62))</f>
        <v/>
      </c>
      <c r="M62" s="47"/>
      <c r="N62" s="47"/>
      <c r="O62" s="51" t="str">
        <f>IF($F62="","",'ריכוז גיליונות עזר'!R62)</f>
        <v/>
      </c>
      <c r="P62" s="44" t="str">
        <f t="shared" si="17"/>
        <v/>
      </c>
      <c r="Q62" s="44" t="str">
        <f t="shared" si="18"/>
        <v/>
      </c>
      <c r="R62" s="44" t="str">
        <f t="shared" si="19"/>
        <v/>
      </c>
      <c r="S62" s="44"/>
      <c r="T62" s="274"/>
      <c r="U62" s="50"/>
      <c r="V62" s="400" t="str">
        <f t="shared" si="20"/>
        <v/>
      </c>
      <c r="W62" s="51" t="str">
        <f>IF($F62="","",IF($AA62&lt;&gt;1,$AB$1,IFERROR(V62*#REF!,$AB$1)))</f>
        <v/>
      </c>
      <c r="X62" s="51">
        <v>1</v>
      </c>
      <c r="Y62" s="51" t="str">
        <f t="shared" si="21"/>
        <v/>
      </c>
      <c r="Z62" s="292" t="str">
        <f t="shared" si="22"/>
        <v/>
      </c>
      <c r="AA62" s="1">
        <f t="shared" si="12"/>
        <v>0</v>
      </c>
      <c r="AB62" s="1" t="str">
        <f t="shared" si="23"/>
        <v/>
      </c>
      <c r="AC62" s="1" t="str">
        <f t="shared" si="23"/>
        <v/>
      </c>
      <c r="AD62" s="363">
        <f t="shared" si="13"/>
        <v>0</v>
      </c>
      <c r="AE62" s="363">
        <f t="shared" si="14"/>
        <v>0</v>
      </c>
      <c r="AF62" s="363">
        <f t="shared" si="13"/>
        <v>0</v>
      </c>
      <c r="AG62" s="363"/>
      <c r="AH62" s="363"/>
      <c r="AI62" s="363"/>
      <c r="AJ62" s="363">
        <f t="shared" si="15"/>
        <v>0</v>
      </c>
      <c r="AK62" s="363">
        <f t="shared" si="15"/>
        <v>0</v>
      </c>
      <c r="AL62" s="363"/>
      <c r="AM62" s="363"/>
      <c r="AN62" s="363"/>
      <c r="AO62" s="363"/>
      <c r="AP62" s="363"/>
      <c r="AQ62" s="1"/>
      <c r="AR62" s="1"/>
      <c r="AS62" s="1"/>
      <c r="AT62" s="1"/>
      <c r="AU62" s="1"/>
      <c r="AV62" s="1"/>
      <c r="AW62" s="1"/>
      <c r="AX62" s="1"/>
      <c r="AY62" s="1"/>
      <c r="AZ62" s="1"/>
      <c r="BA62" s="1" t="str">
        <f t="shared" si="51"/>
        <v/>
      </c>
      <c r="BB62" s="1" t="str">
        <f t="shared" si="51"/>
        <v/>
      </c>
      <c r="BC62" s="1"/>
      <c r="BD62" s="1"/>
      <c r="BE62" s="1"/>
      <c r="BF62" s="1"/>
      <c r="BG62" s="1"/>
      <c r="BH62" s="1"/>
      <c r="BI62" s="1"/>
      <c r="BJ62" s="1"/>
      <c r="BK62" s="1" t="str">
        <f t="shared" ref="BK62:BL62" si="63">IF($F62="","",IFERROR(INDEX(G$7:G$8,MATCH($G62,$F$7:$F$8,0)),MAX(G38:G39)))</f>
        <v/>
      </c>
      <c r="BL62" s="1" t="str">
        <f t="shared" si="63"/>
        <v/>
      </c>
      <c r="BM62" s="1"/>
      <c r="BN62" s="1"/>
      <c r="BO62" s="371" t="str">
        <f t="shared" si="25"/>
        <v/>
      </c>
      <c r="BP62" s="371" t="str">
        <f t="shared" si="26"/>
        <v/>
      </c>
      <c r="BQ62" s="371" t="str">
        <f t="shared" si="27"/>
        <v/>
      </c>
      <c r="BR62" s="371" t="str">
        <f t="shared" si="28"/>
        <v/>
      </c>
      <c r="BS62" s="371" t="str">
        <f t="shared" si="29"/>
        <v/>
      </c>
      <c r="BT62" s="372">
        <f t="shared" si="30"/>
        <v>5</v>
      </c>
      <c r="BU62" s="372">
        <f t="shared" si="31"/>
        <v>5</v>
      </c>
      <c r="BV62" s="372">
        <f t="shared" si="32"/>
        <v>5</v>
      </c>
    </row>
    <row r="63" spans="2:74" ht="18" hidden="1" customHeight="1" x14ac:dyDescent="0.25">
      <c r="B63" s="44" t="str">
        <f t="shared" si="11"/>
        <v/>
      </c>
      <c r="C63" s="45"/>
      <c r="D63" s="45"/>
      <c r="E63" s="45"/>
      <c r="F63" s="370" t="str">
        <f>IF('תנאי סף'!AN63&lt;&gt;1,"",'תנאי סף'!F63)</f>
        <v/>
      </c>
      <c r="G63" s="418"/>
      <c r="H63" s="274"/>
      <c r="I63" s="274"/>
      <c r="J63" s="44" t="str">
        <f>IF($F63="","",SUM('ריכוז גיליונות עזר'!$H63:$L63))</f>
        <v/>
      </c>
      <c r="K63" s="44" t="str">
        <f>IF($F63="","",_xlfn.AGGREGATE(5,6,'ריכוז גיליונות עזר'!$H63:$L63))</f>
        <v/>
      </c>
      <c r="L63" s="44" t="str">
        <f>IF($F63="","",MIN('ריכוז גיליונות עזר'!$M63:$Q63))</f>
        <v/>
      </c>
      <c r="M63" s="47"/>
      <c r="N63" s="47"/>
      <c r="O63" s="51" t="str">
        <f>IF($F63="","",'ריכוז גיליונות עזר'!R63)</f>
        <v/>
      </c>
      <c r="P63" s="44" t="str">
        <f t="shared" si="17"/>
        <v/>
      </c>
      <c r="Q63" s="44" t="str">
        <f t="shared" si="18"/>
        <v/>
      </c>
      <c r="R63" s="44" t="str">
        <f t="shared" si="19"/>
        <v/>
      </c>
      <c r="S63" s="44"/>
      <c r="T63" s="274"/>
      <c r="U63" s="50"/>
      <c r="V63" s="400" t="str">
        <f t="shared" si="20"/>
        <v/>
      </c>
      <c r="W63" s="51" t="str">
        <f>IF($F63="","",IF($AA63&lt;&gt;1,$AB$1,IFERROR(V63*#REF!,$AB$1)))</f>
        <v/>
      </c>
      <c r="X63" s="51">
        <v>1</v>
      </c>
      <c r="Y63" s="51" t="str">
        <f t="shared" si="21"/>
        <v/>
      </c>
      <c r="Z63" s="292" t="str">
        <f t="shared" si="22"/>
        <v/>
      </c>
      <c r="AA63" s="1">
        <f t="shared" si="12"/>
        <v>0</v>
      </c>
      <c r="AB63" s="1" t="str">
        <f t="shared" si="23"/>
        <v/>
      </c>
      <c r="AC63" s="1" t="str">
        <f t="shared" si="23"/>
        <v/>
      </c>
      <c r="AD63" s="363">
        <f t="shared" si="13"/>
        <v>0</v>
      </c>
      <c r="AE63" s="363">
        <f t="shared" si="14"/>
        <v>0</v>
      </c>
      <c r="AF63" s="363">
        <f t="shared" si="13"/>
        <v>0</v>
      </c>
      <c r="AG63" s="363"/>
      <c r="AH63" s="363"/>
      <c r="AI63" s="363"/>
      <c r="AJ63" s="363">
        <f t="shared" si="15"/>
        <v>0</v>
      </c>
      <c r="AK63" s="363">
        <f t="shared" si="15"/>
        <v>0</v>
      </c>
      <c r="AL63" s="363"/>
      <c r="AM63" s="363"/>
      <c r="AN63" s="363"/>
      <c r="AO63" s="363"/>
      <c r="AP63" s="363"/>
      <c r="AQ63" s="1"/>
      <c r="AR63" s="1"/>
      <c r="AS63" s="1"/>
      <c r="AT63" s="1"/>
      <c r="AU63" s="1"/>
      <c r="AV63" s="1"/>
      <c r="AW63" s="1"/>
      <c r="AX63" s="1"/>
      <c r="AY63" s="1"/>
      <c r="AZ63" s="1"/>
      <c r="BA63" s="1" t="str">
        <f t="shared" si="51"/>
        <v/>
      </c>
      <c r="BB63" s="1" t="str">
        <f t="shared" si="51"/>
        <v/>
      </c>
      <c r="BC63" s="1"/>
      <c r="BD63" s="1"/>
      <c r="BE63" s="1"/>
      <c r="BF63" s="1"/>
      <c r="BG63" s="1"/>
      <c r="BH63" s="1"/>
      <c r="BI63" s="1"/>
      <c r="BJ63" s="1"/>
      <c r="BK63" s="1" t="str">
        <f t="shared" ref="BK63:BL63" si="64">IF($F63="","",IFERROR(INDEX(G$7:G$8,MATCH($G63,$F$7:$F$8,0)),MAX(G39:G40)))</f>
        <v/>
      </c>
      <c r="BL63" s="1" t="str">
        <f t="shared" si="64"/>
        <v/>
      </c>
      <c r="BM63" s="1"/>
      <c r="BN63" s="1"/>
      <c r="BO63" s="371" t="str">
        <f t="shared" si="25"/>
        <v/>
      </c>
      <c r="BP63" s="371" t="str">
        <f t="shared" si="26"/>
        <v/>
      </c>
      <c r="BQ63" s="371" t="str">
        <f t="shared" si="27"/>
        <v/>
      </c>
      <c r="BR63" s="371" t="str">
        <f t="shared" si="28"/>
        <v/>
      </c>
      <c r="BS63" s="371" t="str">
        <f t="shared" si="29"/>
        <v/>
      </c>
      <c r="BT63" s="372">
        <f t="shared" si="30"/>
        <v>5</v>
      </c>
      <c r="BU63" s="372">
        <f t="shared" si="31"/>
        <v>5</v>
      </c>
      <c r="BV63" s="372">
        <f t="shared" si="32"/>
        <v>5</v>
      </c>
    </row>
    <row r="64" spans="2:74" ht="18" hidden="1" customHeight="1" x14ac:dyDescent="0.25">
      <c r="B64" s="44" t="str">
        <f t="shared" si="11"/>
        <v/>
      </c>
      <c r="C64" s="45"/>
      <c r="D64" s="45"/>
      <c r="E64" s="45"/>
      <c r="F64" s="370" t="str">
        <f>IF('תנאי סף'!AN64&lt;&gt;1,"",'תנאי סף'!F64)</f>
        <v/>
      </c>
      <c r="G64" s="418"/>
      <c r="H64" s="274"/>
      <c r="I64" s="274"/>
      <c r="J64" s="44" t="str">
        <f>IF($F64="","",SUM('ריכוז גיליונות עזר'!$H64:$L64))</f>
        <v/>
      </c>
      <c r="K64" s="44" t="str">
        <f>IF($F64="","",_xlfn.AGGREGATE(5,6,'ריכוז גיליונות עזר'!$H64:$L64))</f>
        <v/>
      </c>
      <c r="L64" s="44" t="str">
        <f>IF($F64="","",MIN('ריכוז גיליונות עזר'!$M64:$Q64))</f>
        <v/>
      </c>
      <c r="M64" s="47"/>
      <c r="N64" s="47"/>
      <c r="O64" s="51" t="str">
        <f>IF($F64="","",'ריכוז גיליונות עזר'!R64)</f>
        <v/>
      </c>
      <c r="P64" s="44" t="str">
        <f t="shared" si="17"/>
        <v/>
      </c>
      <c r="Q64" s="44" t="str">
        <f t="shared" si="18"/>
        <v/>
      </c>
      <c r="R64" s="44" t="str">
        <f t="shared" si="19"/>
        <v/>
      </c>
      <c r="S64" s="44"/>
      <c r="T64" s="274"/>
      <c r="U64" s="50"/>
      <c r="V64" s="400" t="str">
        <f t="shared" si="20"/>
        <v/>
      </c>
      <c r="W64" s="51" t="str">
        <f>IF($F64="","",IF($AA64&lt;&gt;1,$AB$1,IFERROR(V64*#REF!,$AB$1)))</f>
        <v/>
      </c>
      <c r="X64" s="51">
        <v>1</v>
      </c>
      <c r="Y64" s="51" t="str">
        <f t="shared" si="21"/>
        <v/>
      </c>
      <c r="Z64" s="292" t="str">
        <f t="shared" si="22"/>
        <v/>
      </c>
      <c r="AA64" s="1">
        <f t="shared" si="12"/>
        <v>0</v>
      </c>
      <c r="AB64" s="1" t="str">
        <f t="shared" ref="AB64:AC130" si="65">IF($F64="","",AB$30)</f>
        <v/>
      </c>
      <c r="AC64" s="1" t="str">
        <f t="shared" si="65"/>
        <v/>
      </c>
      <c r="AD64" s="363">
        <f t="shared" si="13"/>
        <v>0</v>
      </c>
      <c r="AE64" s="363">
        <f t="shared" si="14"/>
        <v>0</v>
      </c>
      <c r="AF64" s="363">
        <f t="shared" si="13"/>
        <v>0</v>
      </c>
      <c r="AG64" s="363"/>
      <c r="AH64" s="363"/>
      <c r="AI64" s="363"/>
      <c r="AJ64" s="363">
        <f t="shared" si="15"/>
        <v>0</v>
      </c>
      <c r="AK64" s="363">
        <f t="shared" si="15"/>
        <v>0</v>
      </c>
      <c r="AL64" s="363"/>
      <c r="AM64" s="363"/>
      <c r="AN64" s="363"/>
      <c r="AO64" s="363"/>
      <c r="AP64" s="363"/>
      <c r="AQ64" s="1"/>
      <c r="AR64" s="1"/>
      <c r="AS64" s="1"/>
      <c r="AT64" s="1"/>
      <c r="AU64" s="1"/>
      <c r="AV64" s="1"/>
      <c r="AW64" s="1"/>
      <c r="AX64" s="1"/>
      <c r="AY64" s="1"/>
      <c r="AZ64" s="1"/>
      <c r="BA64" s="1" t="str">
        <f t="shared" si="51"/>
        <v/>
      </c>
      <c r="BB64" s="1" t="str">
        <f t="shared" si="51"/>
        <v/>
      </c>
      <c r="BC64" s="1"/>
      <c r="BD64" s="1"/>
      <c r="BE64" s="1"/>
      <c r="BF64" s="1"/>
      <c r="BG64" s="1"/>
      <c r="BH64" s="1"/>
      <c r="BI64" s="1"/>
      <c r="BJ64" s="1"/>
      <c r="BK64" s="1" t="str">
        <f t="shared" ref="BK64:BL64" si="66">IF($F64="","",IFERROR(INDEX(G$7:G$8,MATCH($G64,$F$7:$F$8,0)),MAX(G40:G41)))</f>
        <v/>
      </c>
      <c r="BL64" s="1" t="str">
        <f t="shared" si="66"/>
        <v/>
      </c>
      <c r="BM64" s="1"/>
      <c r="BN64" s="1"/>
      <c r="BO64" s="371" t="str">
        <f t="shared" si="25"/>
        <v/>
      </c>
      <c r="BP64" s="371" t="str">
        <f t="shared" si="26"/>
        <v/>
      </c>
      <c r="BQ64" s="371" t="str">
        <f t="shared" si="27"/>
        <v/>
      </c>
      <c r="BR64" s="371" t="str">
        <f t="shared" si="28"/>
        <v/>
      </c>
      <c r="BS64" s="371" t="str">
        <f t="shared" si="29"/>
        <v/>
      </c>
      <c r="BT64" s="372">
        <f t="shared" si="30"/>
        <v>5</v>
      </c>
      <c r="BU64" s="372">
        <f t="shared" si="31"/>
        <v>5</v>
      </c>
      <c r="BV64" s="372">
        <f t="shared" si="32"/>
        <v>5</v>
      </c>
    </row>
    <row r="65" spans="2:74" ht="18" hidden="1" customHeight="1" x14ac:dyDescent="0.25">
      <c r="B65" s="44" t="str">
        <f t="shared" si="11"/>
        <v/>
      </c>
      <c r="C65" s="45"/>
      <c r="D65" s="45"/>
      <c r="E65" s="45"/>
      <c r="F65" s="370" t="str">
        <f>IF('תנאי סף'!AN65&lt;&gt;1,"",'תנאי סף'!F65)</f>
        <v/>
      </c>
      <c r="G65" s="418"/>
      <c r="H65" s="274"/>
      <c r="I65" s="274"/>
      <c r="J65" s="44" t="str">
        <f>IF($F65="","",SUM('ריכוז גיליונות עזר'!$H65:$L65))</f>
        <v/>
      </c>
      <c r="K65" s="44" t="str">
        <f>IF($F65="","",_xlfn.AGGREGATE(5,6,'ריכוז גיליונות עזר'!$H65:$L65))</f>
        <v/>
      </c>
      <c r="L65" s="44" t="str">
        <f>IF($F65="","",MIN('ריכוז גיליונות עזר'!$M65:$Q65))</f>
        <v/>
      </c>
      <c r="M65" s="47"/>
      <c r="N65" s="47"/>
      <c r="O65" s="51" t="str">
        <f>IF($F65="","",'ריכוז גיליונות עזר'!R65)</f>
        <v/>
      </c>
      <c r="P65" s="44" t="str">
        <f t="shared" si="17"/>
        <v/>
      </c>
      <c r="Q65" s="44" t="str">
        <f t="shared" si="18"/>
        <v/>
      </c>
      <c r="R65" s="44" t="str">
        <f t="shared" si="19"/>
        <v/>
      </c>
      <c r="S65" s="44"/>
      <c r="T65" s="274"/>
      <c r="U65" s="50"/>
      <c r="V65" s="400" t="str">
        <f t="shared" si="20"/>
        <v/>
      </c>
      <c r="W65" s="51" t="str">
        <f>IF($F65="","",IF($AA65&lt;&gt;1,$AB$1,IFERROR(V65*#REF!,$AB$1)))</f>
        <v/>
      </c>
      <c r="X65" s="51">
        <v>1</v>
      </c>
      <c r="Y65" s="51" t="str">
        <f t="shared" si="21"/>
        <v/>
      </c>
      <c r="Z65" s="292" t="str">
        <f t="shared" si="22"/>
        <v/>
      </c>
      <c r="AA65" s="1">
        <f t="shared" si="12"/>
        <v>0</v>
      </c>
      <c r="AB65" s="1" t="str">
        <f t="shared" si="65"/>
        <v/>
      </c>
      <c r="AC65" s="1" t="str">
        <f t="shared" si="65"/>
        <v/>
      </c>
      <c r="AD65" s="363">
        <f t="shared" si="13"/>
        <v>0</v>
      </c>
      <c r="AE65" s="363">
        <f t="shared" si="14"/>
        <v>0</v>
      </c>
      <c r="AF65" s="363">
        <f t="shared" si="13"/>
        <v>0</v>
      </c>
      <c r="AG65" s="363"/>
      <c r="AH65" s="363"/>
      <c r="AI65" s="363"/>
      <c r="AJ65" s="363">
        <f t="shared" si="15"/>
        <v>0</v>
      </c>
      <c r="AK65" s="363">
        <f t="shared" si="15"/>
        <v>0</v>
      </c>
      <c r="AL65" s="363"/>
      <c r="AM65" s="363"/>
      <c r="AN65" s="363"/>
      <c r="AO65" s="363"/>
      <c r="AP65" s="363"/>
      <c r="AQ65" s="1"/>
      <c r="AR65" s="1"/>
      <c r="AS65" s="1"/>
      <c r="AT65" s="1"/>
      <c r="AU65" s="1"/>
      <c r="AV65" s="1"/>
      <c r="AW65" s="1"/>
      <c r="AX65" s="1"/>
      <c r="AY65" s="1"/>
      <c r="AZ65" s="1"/>
      <c r="BA65" s="1" t="str">
        <f t="shared" si="51"/>
        <v/>
      </c>
      <c r="BB65" s="1" t="str">
        <f t="shared" si="51"/>
        <v/>
      </c>
      <c r="BC65" s="1"/>
      <c r="BD65" s="1"/>
      <c r="BE65" s="1"/>
      <c r="BF65" s="1"/>
      <c r="BG65" s="1"/>
      <c r="BH65" s="1"/>
      <c r="BI65" s="1"/>
      <c r="BJ65" s="1"/>
      <c r="BK65" s="1" t="str">
        <f t="shared" ref="BK65:BL65" si="67">IF($F65="","",IFERROR(INDEX(G$7:G$8,MATCH($G65,$F$7:$F$8,0)),MAX(G41:G42)))</f>
        <v/>
      </c>
      <c r="BL65" s="1" t="str">
        <f t="shared" si="67"/>
        <v/>
      </c>
      <c r="BM65" s="1"/>
      <c r="BN65" s="1"/>
      <c r="BO65" s="371" t="str">
        <f t="shared" si="25"/>
        <v/>
      </c>
      <c r="BP65" s="371" t="str">
        <f t="shared" si="26"/>
        <v/>
      </c>
      <c r="BQ65" s="371" t="str">
        <f t="shared" si="27"/>
        <v/>
      </c>
      <c r="BR65" s="371" t="str">
        <f t="shared" si="28"/>
        <v/>
      </c>
      <c r="BS65" s="371" t="str">
        <f t="shared" si="29"/>
        <v/>
      </c>
      <c r="BT65" s="372">
        <f t="shared" si="30"/>
        <v>5</v>
      </c>
      <c r="BU65" s="372">
        <f t="shared" si="31"/>
        <v>5</v>
      </c>
      <c r="BV65" s="372">
        <f t="shared" si="32"/>
        <v>5</v>
      </c>
    </row>
    <row r="66" spans="2:74" ht="15.75" hidden="1" customHeight="1" x14ac:dyDescent="0.25">
      <c r="B66" s="44" t="str">
        <f t="shared" si="11"/>
        <v/>
      </c>
      <c r="C66" s="45"/>
      <c r="D66" s="45"/>
      <c r="E66" s="45"/>
      <c r="F66" s="53" t="str">
        <f>IF('תנאי סף'!Y66&lt;&gt;1,"",'תנאי סף'!F66)</f>
        <v/>
      </c>
      <c r="G66" s="418"/>
      <c r="H66" s="274"/>
      <c r="I66" s="274"/>
      <c r="J66" s="44" t="str">
        <f>IF($F66="","",SUM('ריכוז גיליונות עזר'!$H66:$L66))</f>
        <v/>
      </c>
      <c r="K66" s="44" t="str">
        <f>IF($F66="","",_xlfn.AGGREGATE(5,6,'ריכוז גיליונות עזר'!$H66:$L66))</f>
        <v/>
      </c>
      <c r="L66" s="44" t="str">
        <f>IF($F66="","",MIN('ריכוז גיליונות עזר'!$M66:$Q66))</f>
        <v/>
      </c>
      <c r="M66" s="47"/>
      <c r="N66" s="47"/>
      <c r="O66" s="51" t="str">
        <f>IF($F66="","",'ריכוז גיליונות עזר'!R66)</f>
        <v/>
      </c>
      <c r="P66" s="44" t="str">
        <f t="shared" si="17"/>
        <v/>
      </c>
      <c r="Q66" s="44" t="str">
        <f t="shared" si="18"/>
        <v/>
      </c>
      <c r="R66" s="44" t="str">
        <f t="shared" si="19"/>
        <v/>
      </c>
      <c r="S66" s="44"/>
      <c r="T66" s="274"/>
      <c r="U66" s="50"/>
      <c r="V66" s="400" t="str">
        <f t="shared" si="20"/>
        <v/>
      </c>
      <c r="W66" s="51" t="str">
        <f>IF($F66="","",IF($AA66&lt;&gt;1,$AB$1,IFERROR(V66*#REF!,$AB$1)))</f>
        <v/>
      </c>
      <c r="X66" s="51">
        <v>1</v>
      </c>
      <c r="Y66" s="51" t="str">
        <f t="shared" si="21"/>
        <v/>
      </c>
      <c r="Z66" s="292" t="str">
        <f t="shared" si="22"/>
        <v/>
      </c>
      <c r="AA66" s="1">
        <f t="shared" si="12"/>
        <v>0</v>
      </c>
      <c r="AB66" s="1" t="str">
        <f t="shared" si="65"/>
        <v/>
      </c>
      <c r="AC66" s="1" t="str">
        <f t="shared" si="65"/>
        <v/>
      </c>
      <c r="AD66" s="363">
        <f t="shared" si="13"/>
        <v>0</v>
      </c>
      <c r="AE66" s="363">
        <f t="shared" si="14"/>
        <v>0</v>
      </c>
      <c r="AF66" s="363">
        <f t="shared" si="13"/>
        <v>0</v>
      </c>
      <c r="AG66" s="363"/>
      <c r="AH66" s="363"/>
      <c r="AI66" s="363"/>
      <c r="AJ66" s="363">
        <f t="shared" si="15"/>
        <v>0</v>
      </c>
      <c r="AK66" s="363">
        <f t="shared" si="15"/>
        <v>0</v>
      </c>
      <c r="AL66" s="363"/>
      <c r="AM66" s="363"/>
      <c r="AN66" s="363"/>
      <c r="AO66" s="363"/>
      <c r="AP66" s="363"/>
      <c r="AQ66" s="1"/>
      <c r="AR66" s="1"/>
      <c r="AS66" s="1"/>
      <c r="AT66" s="1"/>
      <c r="AU66" s="1"/>
      <c r="AV66" s="1"/>
      <c r="AW66" s="1"/>
      <c r="AX66" s="1"/>
      <c r="AY66" s="1"/>
      <c r="AZ66" s="1"/>
      <c r="BA66" s="1" t="str">
        <f t="shared" si="51"/>
        <v/>
      </c>
      <c r="BB66" s="1" t="str">
        <f t="shared" si="51"/>
        <v/>
      </c>
      <c r="BC66" s="1"/>
      <c r="BD66" s="1"/>
      <c r="BE66" s="1"/>
      <c r="BF66" s="1"/>
      <c r="BG66" s="1"/>
      <c r="BH66" s="1"/>
      <c r="BI66" s="1"/>
      <c r="BJ66" s="1"/>
      <c r="BK66" s="1" t="str">
        <f t="shared" ref="BK66:BL66" si="68">IF($F66="","",IFERROR(INDEX(G$7:G$8,MATCH($G66,$F$7:$F$8,0)),MAX(G42:G43)))</f>
        <v/>
      </c>
      <c r="BL66" s="1" t="str">
        <f t="shared" si="68"/>
        <v/>
      </c>
      <c r="BM66" s="1"/>
      <c r="BN66" s="1"/>
      <c r="BO66" s="371" t="str">
        <f t="shared" si="25"/>
        <v/>
      </c>
      <c r="BP66" s="371" t="str">
        <f t="shared" si="26"/>
        <v/>
      </c>
      <c r="BQ66" s="371" t="str">
        <f t="shared" si="27"/>
        <v/>
      </c>
      <c r="BR66" s="371" t="str">
        <f t="shared" si="28"/>
        <v/>
      </c>
      <c r="BS66" s="371" t="str">
        <f t="shared" si="29"/>
        <v/>
      </c>
      <c r="BT66" s="372">
        <f t="shared" si="30"/>
        <v>5</v>
      </c>
      <c r="BU66" s="372">
        <f t="shared" si="31"/>
        <v>5</v>
      </c>
      <c r="BV66" s="372">
        <f t="shared" si="32"/>
        <v>5</v>
      </c>
    </row>
    <row r="67" spans="2:74" ht="15.75" hidden="1" customHeight="1" x14ac:dyDescent="0.25">
      <c r="B67" s="44" t="str">
        <f t="shared" si="11"/>
        <v/>
      </c>
      <c r="C67" s="45"/>
      <c r="D67" s="45"/>
      <c r="E67" s="45"/>
      <c r="F67" s="53" t="str">
        <f>IF('תנאי סף'!Y67&lt;&gt;1,"",'תנאי סף'!F67)</f>
        <v/>
      </c>
      <c r="G67" s="418"/>
      <c r="H67" s="274"/>
      <c r="I67" s="274"/>
      <c r="J67" s="44" t="str">
        <f>IF($F67="","",SUM('ריכוז גיליונות עזר'!$H67:$L67))</f>
        <v/>
      </c>
      <c r="K67" s="44" t="str">
        <f>IF($F67="","",_xlfn.AGGREGATE(5,6,'ריכוז גיליונות עזר'!$H67:$L67))</f>
        <v/>
      </c>
      <c r="L67" s="44" t="str">
        <f>IF($F67="","",MIN('ריכוז גיליונות עזר'!$M67:$Q67))</f>
        <v/>
      </c>
      <c r="M67" s="47"/>
      <c r="N67" s="47"/>
      <c r="O67" s="51" t="str">
        <f>IF($F67="","",'ריכוז גיליונות עזר'!R67)</f>
        <v/>
      </c>
      <c r="P67" s="44" t="str">
        <f t="shared" si="17"/>
        <v/>
      </c>
      <c r="Q67" s="44" t="str">
        <f t="shared" si="18"/>
        <v/>
      </c>
      <c r="R67" s="44" t="str">
        <f t="shared" si="19"/>
        <v/>
      </c>
      <c r="S67" s="44"/>
      <c r="T67" s="274"/>
      <c r="U67" s="50"/>
      <c r="V67" s="400" t="str">
        <f t="shared" si="20"/>
        <v/>
      </c>
      <c r="W67" s="51" t="str">
        <f>IF($F67="","",IF($AA67&lt;&gt;1,$AB$1,IFERROR(V67*#REF!,$AB$1)))</f>
        <v/>
      </c>
      <c r="X67" s="51">
        <v>1</v>
      </c>
      <c r="Y67" s="51" t="str">
        <f t="shared" si="21"/>
        <v/>
      </c>
      <c r="Z67" s="292" t="str">
        <f t="shared" si="22"/>
        <v/>
      </c>
      <c r="AA67" s="1">
        <f t="shared" si="12"/>
        <v>0</v>
      </c>
      <c r="AB67" s="1" t="str">
        <f t="shared" si="65"/>
        <v/>
      </c>
      <c r="AC67" s="1" t="str">
        <f t="shared" si="65"/>
        <v/>
      </c>
      <c r="AD67" s="363">
        <f t="shared" si="13"/>
        <v>0</v>
      </c>
      <c r="AE67" s="363">
        <f t="shared" si="14"/>
        <v>0</v>
      </c>
      <c r="AF67" s="363">
        <f t="shared" si="13"/>
        <v>0</v>
      </c>
      <c r="AG67" s="363"/>
      <c r="AH67" s="363"/>
      <c r="AI67" s="363"/>
      <c r="AJ67" s="363">
        <f t="shared" si="15"/>
        <v>0</v>
      </c>
      <c r="AK67" s="363">
        <f t="shared" si="15"/>
        <v>0</v>
      </c>
      <c r="AL67" s="363"/>
      <c r="AM67" s="363"/>
      <c r="AN67" s="363"/>
      <c r="AO67" s="363"/>
      <c r="AP67" s="363"/>
      <c r="AQ67" s="1"/>
      <c r="AR67" s="1"/>
      <c r="AS67" s="1"/>
      <c r="AT67" s="1"/>
      <c r="AU67" s="1"/>
      <c r="AV67" s="1"/>
      <c r="AW67" s="1"/>
      <c r="AX67" s="1"/>
      <c r="AY67" s="1"/>
      <c r="AZ67" s="1"/>
      <c r="BA67" s="1" t="str">
        <f t="shared" si="51"/>
        <v/>
      </c>
      <c r="BB67" s="1" t="str">
        <f t="shared" si="51"/>
        <v/>
      </c>
      <c r="BC67" s="1"/>
      <c r="BD67" s="1"/>
      <c r="BE67" s="1"/>
      <c r="BF67" s="1"/>
      <c r="BG67" s="1"/>
      <c r="BH67" s="1"/>
      <c r="BI67" s="1"/>
      <c r="BJ67" s="1"/>
      <c r="BK67" s="1" t="str">
        <f t="shared" ref="BK67:BL67" si="69">IF($F67="","",IFERROR(INDEX(G$7:G$8,MATCH($G67,$F$7:$F$8,0)),MAX(G43:G44)))</f>
        <v/>
      </c>
      <c r="BL67" s="1" t="str">
        <f t="shared" si="69"/>
        <v/>
      </c>
      <c r="BM67" s="1"/>
      <c r="BN67" s="1"/>
      <c r="BO67" s="371" t="str">
        <f t="shared" si="25"/>
        <v/>
      </c>
      <c r="BP67" s="371" t="str">
        <f t="shared" si="26"/>
        <v/>
      </c>
      <c r="BQ67" s="371" t="str">
        <f t="shared" si="27"/>
        <v/>
      </c>
      <c r="BR67" s="371" t="str">
        <f t="shared" si="28"/>
        <v/>
      </c>
      <c r="BS67" s="371" t="str">
        <f t="shared" si="29"/>
        <v/>
      </c>
      <c r="BT67" s="372">
        <f t="shared" si="30"/>
        <v>5</v>
      </c>
      <c r="BU67" s="372">
        <f t="shared" si="31"/>
        <v>5</v>
      </c>
      <c r="BV67" s="372">
        <f t="shared" si="32"/>
        <v>5</v>
      </c>
    </row>
    <row r="68" spans="2:74" ht="15.75" hidden="1" customHeight="1" x14ac:dyDescent="0.25">
      <c r="B68" s="44" t="str">
        <f t="shared" si="11"/>
        <v/>
      </c>
      <c r="C68" s="45"/>
      <c r="D68" s="45"/>
      <c r="E68" s="45"/>
      <c r="F68" s="53" t="str">
        <f>IF('תנאי סף'!Y68&lt;&gt;1,"",'תנאי סף'!F68)</f>
        <v/>
      </c>
      <c r="G68" s="418"/>
      <c r="H68" s="274"/>
      <c r="I68" s="274"/>
      <c r="J68" s="44" t="str">
        <f>IF($F68="","",SUM('ריכוז גיליונות עזר'!$H68:$L68))</f>
        <v/>
      </c>
      <c r="K68" s="44" t="str">
        <f>IF($F68="","",_xlfn.AGGREGATE(5,6,'ריכוז גיליונות עזר'!$H68:$L68))</f>
        <v/>
      </c>
      <c r="L68" s="44" t="str">
        <f>IF($F68="","",MIN('ריכוז גיליונות עזר'!$M68:$Q68))</f>
        <v/>
      </c>
      <c r="M68" s="47"/>
      <c r="N68" s="47"/>
      <c r="O68" s="51" t="str">
        <f>IF($F68="","",'ריכוז גיליונות עזר'!R68)</f>
        <v/>
      </c>
      <c r="P68" s="44" t="str">
        <f t="shared" si="17"/>
        <v/>
      </c>
      <c r="Q68" s="44" t="str">
        <f t="shared" si="18"/>
        <v/>
      </c>
      <c r="R68" s="44" t="str">
        <f t="shared" si="19"/>
        <v/>
      </c>
      <c r="S68" s="44"/>
      <c r="T68" s="274"/>
      <c r="U68" s="50"/>
      <c r="V68" s="400" t="str">
        <f t="shared" si="20"/>
        <v/>
      </c>
      <c r="W68" s="51" t="str">
        <f>IF($F68="","",IF($AA68&lt;&gt;1,$AB$1,IFERROR(V68*#REF!,$AB$1)))</f>
        <v/>
      </c>
      <c r="X68" s="51">
        <v>1</v>
      </c>
      <c r="Y68" s="51" t="str">
        <f t="shared" si="21"/>
        <v/>
      </c>
      <c r="Z68" s="292" t="str">
        <f t="shared" si="22"/>
        <v/>
      </c>
      <c r="AA68" s="1">
        <f t="shared" si="12"/>
        <v>0</v>
      </c>
      <c r="AB68" s="1" t="str">
        <f t="shared" si="65"/>
        <v/>
      </c>
      <c r="AC68" s="1" t="str">
        <f t="shared" si="65"/>
        <v/>
      </c>
      <c r="AD68" s="363">
        <f t="shared" si="13"/>
        <v>0</v>
      </c>
      <c r="AE68" s="363">
        <f t="shared" si="14"/>
        <v>0</v>
      </c>
      <c r="AF68" s="363">
        <f t="shared" si="13"/>
        <v>0</v>
      </c>
      <c r="AG68" s="363"/>
      <c r="AH68" s="363"/>
      <c r="AI68" s="363"/>
      <c r="AJ68" s="363">
        <f t="shared" si="15"/>
        <v>0</v>
      </c>
      <c r="AK68" s="363">
        <f t="shared" si="15"/>
        <v>0</v>
      </c>
      <c r="AL68" s="363"/>
      <c r="AM68" s="363"/>
      <c r="AN68" s="363"/>
      <c r="AO68" s="363"/>
      <c r="AP68" s="363"/>
      <c r="AQ68" s="1"/>
      <c r="AR68" s="1"/>
      <c r="AS68" s="1"/>
      <c r="AT68" s="1"/>
      <c r="AU68" s="1"/>
      <c r="AV68" s="1"/>
      <c r="AW68" s="1"/>
      <c r="AX68" s="1"/>
      <c r="AY68" s="1"/>
      <c r="AZ68" s="1"/>
      <c r="BA68" s="1" t="str">
        <f t="shared" si="51"/>
        <v/>
      </c>
      <c r="BB68" s="1" t="str">
        <f t="shared" si="51"/>
        <v/>
      </c>
      <c r="BC68" s="1"/>
      <c r="BD68" s="1"/>
      <c r="BE68" s="1"/>
      <c r="BF68" s="1"/>
      <c r="BG68" s="1"/>
      <c r="BH68" s="1"/>
      <c r="BI68" s="1"/>
      <c r="BJ68" s="1"/>
      <c r="BK68" s="1" t="str">
        <f t="shared" ref="BK68:BL68" si="70">IF($F68="","",IFERROR(INDEX(G$7:G$8,MATCH($G68,$F$7:$F$8,0)),MAX(G44:G45)))</f>
        <v/>
      </c>
      <c r="BL68" s="1" t="str">
        <f t="shared" si="70"/>
        <v/>
      </c>
      <c r="BM68" s="1"/>
      <c r="BN68" s="1"/>
      <c r="BO68" s="371" t="str">
        <f t="shared" si="25"/>
        <v/>
      </c>
      <c r="BP68" s="371" t="str">
        <f t="shared" si="26"/>
        <v/>
      </c>
      <c r="BQ68" s="371" t="str">
        <f t="shared" si="27"/>
        <v/>
      </c>
      <c r="BR68" s="371" t="str">
        <f t="shared" si="28"/>
        <v/>
      </c>
      <c r="BS68" s="371" t="str">
        <f t="shared" si="29"/>
        <v/>
      </c>
      <c r="BT68" s="372">
        <f t="shared" si="30"/>
        <v>5</v>
      </c>
      <c r="BU68" s="372">
        <f t="shared" si="31"/>
        <v>5</v>
      </c>
      <c r="BV68" s="372">
        <f t="shared" si="32"/>
        <v>5</v>
      </c>
    </row>
    <row r="69" spans="2:74" ht="15.75" hidden="1" customHeight="1" x14ac:dyDescent="0.25">
      <c r="B69" s="44" t="str">
        <f t="shared" si="11"/>
        <v/>
      </c>
      <c r="C69" s="45"/>
      <c r="D69" s="45"/>
      <c r="E69" s="45"/>
      <c r="F69" s="53" t="str">
        <f>IF('תנאי סף'!Y69&lt;&gt;1,"",'תנאי סף'!F69)</f>
        <v/>
      </c>
      <c r="G69" s="418"/>
      <c r="H69" s="274"/>
      <c r="I69" s="274"/>
      <c r="J69" s="44" t="str">
        <f>IF($F69="","",SUM('ריכוז גיליונות עזר'!$H69:$L69))</f>
        <v/>
      </c>
      <c r="K69" s="44" t="str">
        <f>IF($F69="","",_xlfn.AGGREGATE(5,6,'ריכוז גיליונות עזר'!$H69:$L69))</f>
        <v/>
      </c>
      <c r="L69" s="44" t="str">
        <f>IF($F69="","",MIN('ריכוז גיליונות עזר'!$M69:$Q69))</f>
        <v/>
      </c>
      <c r="M69" s="47"/>
      <c r="N69" s="47"/>
      <c r="O69" s="51" t="str">
        <f>IF($F69="","",'ריכוז גיליונות עזר'!R69)</f>
        <v/>
      </c>
      <c r="P69" s="44" t="str">
        <f t="shared" si="17"/>
        <v/>
      </c>
      <c r="Q69" s="44" t="str">
        <f t="shared" si="18"/>
        <v/>
      </c>
      <c r="R69" s="44" t="str">
        <f t="shared" si="19"/>
        <v/>
      </c>
      <c r="S69" s="44"/>
      <c r="T69" s="274"/>
      <c r="U69" s="50"/>
      <c r="V69" s="400" t="str">
        <f t="shared" si="20"/>
        <v/>
      </c>
      <c r="W69" s="51" t="str">
        <f>IF($F69="","",IF($AA69&lt;&gt;1,$AB$1,IFERROR(V69*#REF!,$AB$1)))</f>
        <v/>
      </c>
      <c r="X69" s="51">
        <v>1</v>
      </c>
      <c r="Y69" s="51" t="str">
        <f t="shared" si="21"/>
        <v/>
      </c>
      <c r="Z69" s="292" t="str">
        <f t="shared" si="22"/>
        <v/>
      </c>
      <c r="AA69" s="1">
        <f t="shared" si="12"/>
        <v>0</v>
      </c>
      <c r="AB69" s="1" t="str">
        <f t="shared" si="65"/>
        <v/>
      </c>
      <c r="AC69" s="1" t="str">
        <f t="shared" si="65"/>
        <v/>
      </c>
      <c r="AD69" s="363">
        <f t="shared" si="13"/>
        <v>0</v>
      </c>
      <c r="AE69" s="363">
        <f t="shared" si="14"/>
        <v>0</v>
      </c>
      <c r="AF69" s="363">
        <f t="shared" si="13"/>
        <v>0</v>
      </c>
      <c r="AG69" s="363"/>
      <c r="AH69" s="363"/>
      <c r="AI69" s="363"/>
      <c r="AJ69" s="363">
        <f t="shared" si="15"/>
        <v>0</v>
      </c>
      <c r="AK69" s="363">
        <f t="shared" si="15"/>
        <v>0</v>
      </c>
      <c r="AL69" s="363"/>
      <c r="AM69" s="363"/>
      <c r="AN69" s="363"/>
      <c r="AO69" s="363"/>
      <c r="AP69" s="363"/>
      <c r="AQ69" s="1"/>
      <c r="AR69" s="1"/>
      <c r="AS69" s="1"/>
      <c r="AT69" s="1"/>
      <c r="AU69" s="1"/>
      <c r="AV69" s="1"/>
      <c r="AW69" s="1"/>
      <c r="AX69" s="1"/>
      <c r="AY69" s="1"/>
      <c r="AZ69" s="1"/>
      <c r="BA69" s="1" t="str">
        <f t="shared" si="51"/>
        <v/>
      </c>
      <c r="BB69" s="1" t="str">
        <f t="shared" si="51"/>
        <v/>
      </c>
      <c r="BC69" s="1"/>
      <c r="BD69" s="1"/>
      <c r="BE69" s="1"/>
      <c r="BF69" s="1"/>
      <c r="BG69" s="1"/>
      <c r="BH69" s="1"/>
      <c r="BI69" s="1"/>
      <c r="BJ69" s="1"/>
      <c r="BK69" s="1" t="str">
        <f t="shared" ref="BK69:BL69" si="71">IF($F69="","",IFERROR(INDEX(G$7:G$8,MATCH($G69,$F$7:$F$8,0)),MAX(G45:G46)))</f>
        <v/>
      </c>
      <c r="BL69" s="1" t="str">
        <f t="shared" si="71"/>
        <v/>
      </c>
      <c r="BM69" s="1"/>
      <c r="BN69" s="1"/>
      <c r="BO69" s="371" t="str">
        <f t="shared" si="25"/>
        <v/>
      </c>
      <c r="BP69" s="371" t="str">
        <f t="shared" si="26"/>
        <v/>
      </c>
      <c r="BQ69" s="371" t="str">
        <f t="shared" si="27"/>
        <v/>
      </c>
      <c r="BR69" s="371" t="str">
        <f t="shared" si="28"/>
        <v/>
      </c>
      <c r="BS69" s="371" t="str">
        <f t="shared" si="29"/>
        <v/>
      </c>
      <c r="BT69" s="372">
        <f t="shared" si="30"/>
        <v>5</v>
      </c>
      <c r="BU69" s="372">
        <f t="shared" si="31"/>
        <v>5</v>
      </c>
      <c r="BV69" s="372">
        <f t="shared" si="32"/>
        <v>5</v>
      </c>
    </row>
    <row r="70" spans="2:74" ht="15.75" hidden="1" customHeight="1" x14ac:dyDescent="0.25">
      <c r="B70" s="44" t="str">
        <f t="shared" si="11"/>
        <v/>
      </c>
      <c r="C70" s="45"/>
      <c r="D70" s="45"/>
      <c r="E70" s="45"/>
      <c r="F70" s="53" t="str">
        <f>IF('תנאי סף'!Y70&lt;&gt;1,"",'תנאי סף'!F70)</f>
        <v/>
      </c>
      <c r="G70" s="418"/>
      <c r="H70" s="274"/>
      <c r="I70" s="274"/>
      <c r="J70" s="44" t="str">
        <f>IF($F70="","",SUM('ריכוז גיליונות עזר'!$H70:$L70))</f>
        <v/>
      </c>
      <c r="K70" s="44" t="str">
        <f>IF($F70="","",_xlfn.AGGREGATE(5,6,'ריכוז גיליונות עזר'!$H70:$L70))</f>
        <v/>
      </c>
      <c r="L70" s="44" t="str">
        <f>IF($F70="","",MIN('ריכוז גיליונות עזר'!$M70:$Q70))</f>
        <v/>
      </c>
      <c r="M70" s="47"/>
      <c r="N70" s="47"/>
      <c r="O70" s="51" t="str">
        <f>IF($F70="","",'ריכוז גיליונות עזר'!R70)</f>
        <v/>
      </c>
      <c r="P70" s="44" t="str">
        <f t="shared" si="17"/>
        <v/>
      </c>
      <c r="Q70" s="44" t="str">
        <f t="shared" si="18"/>
        <v/>
      </c>
      <c r="R70" s="44" t="str">
        <f t="shared" si="19"/>
        <v/>
      </c>
      <c r="S70" s="44"/>
      <c r="T70" s="274"/>
      <c r="U70" s="50"/>
      <c r="V70" s="400" t="str">
        <f t="shared" si="20"/>
        <v/>
      </c>
      <c r="W70" s="51" t="str">
        <f>IF($F70="","",IF($AA70&lt;&gt;1,$AB$1,IFERROR(V70*#REF!,$AB$1)))</f>
        <v/>
      </c>
      <c r="X70" s="51">
        <v>1</v>
      </c>
      <c r="Y70" s="51" t="str">
        <f t="shared" si="21"/>
        <v/>
      </c>
      <c r="Z70" s="292" t="str">
        <f t="shared" si="22"/>
        <v/>
      </c>
      <c r="AA70" s="1">
        <f t="shared" si="12"/>
        <v>0</v>
      </c>
      <c r="AB70" s="1" t="str">
        <f t="shared" si="65"/>
        <v/>
      </c>
      <c r="AC70" s="1" t="str">
        <f t="shared" si="65"/>
        <v/>
      </c>
      <c r="AD70" s="363">
        <f t="shared" si="13"/>
        <v>0</v>
      </c>
      <c r="AE70" s="363">
        <f t="shared" si="14"/>
        <v>0</v>
      </c>
      <c r="AF70" s="363">
        <f t="shared" si="13"/>
        <v>0</v>
      </c>
      <c r="AG70" s="363"/>
      <c r="AH70" s="363"/>
      <c r="AI70" s="363"/>
      <c r="AJ70" s="363">
        <f t="shared" si="15"/>
        <v>0</v>
      </c>
      <c r="AK70" s="363">
        <f t="shared" si="15"/>
        <v>0</v>
      </c>
      <c r="AL70" s="363"/>
      <c r="AM70" s="363"/>
      <c r="AN70" s="363"/>
      <c r="AO70" s="363"/>
      <c r="AP70" s="363"/>
      <c r="AQ70" s="1"/>
      <c r="AR70" s="1"/>
      <c r="AS70" s="1"/>
      <c r="AT70" s="1"/>
      <c r="AU70" s="1"/>
      <c r="AV70" s="1"/>
      <c r="AW70" s="1"/>
      <c r="AX70" s="1"/>
      <c r="AY70" s="1"/>
      <c r="AZ70" s="1"/>
      <c r="BA70" s="1" t="str">
        <f t="shared" si="51"/>
        <v/>
      </c>
      <c r="BB70" s="1" t="str">
        <f t="shared" si="51"/>
        <v/>
      </c>
      <c r="BC70" s="1"/>
      <c r="BD70" s="1"/>
      <c r="BE70" s="1"/>
      <c r="BF70" s="1"/>
      <c r="BG70" s="1"/>
      <c r="BH70" s="1"/>
      <c r="BI70" s="1"/>
      <c r="BJ70" s="1"/>
      <c r="BK70" s="1" t="str">
        <f t="shared" ref="BK70:BL70" si="72">IF($F70="","",IFERROR(INDEX(G$7:G$8,MATCH($G70,$F$7:$F$8,0)),MAX(G46:G47)))</f>
        <v/>
      </c>
      <c r="BL70" s="1" t="str">
        <f t="shared" si="72"/>
        <v/>
      </c>
      <c r="BM70" s="1"/>
      <c r="BN70" s="1"/>
      <c r="BO70" s="371" t="str">
        <f t="shared" si="25"/>
        <v/>
      </c>
      <c r="BP70" s="371" t="str">
        <f t="shared" si="26"/>
        <v/>
      </c>
      <c r="BQ70" s="371" t="str">
        <f t="shared" si="27"/>
        <v/>
      </c>
      <c r="BR70" s="371" t="str">
        <f t="shared" si="28"/>
        <v/>
      </c>
      <c r="BS70" s="371" t="str">
        <f t="shared" si="29"/>
        <v/>
      </c>
      <c r="BT70" s="372">
        <f t="shared" si="30"/>
        <v>5</v>
      </c>
      <c r="BU70" s="372">
        <f t="shared" si="31"/>
        <v>5</v>
      </c>
      <c r="BV70" s="372">
        <f t="shared" si="32"/>
        <v>5</v>
      </c>
    </row>
    <row r="71" spans="2:74" ht="15.75" hidden="1" customHeight="1" x14ac:dyDescent="0.25">
      <c r="B71" s="44" t="str">
        <f t="shared" si="11"/>
        <v/>
      </c>
      <c r="C71" s="45"/>
      <c r="D71" s="45"/>
      <c r="E71" s="45"/>
      <c r="F71" s="53" t="str">
        <f>IF('תנאי סף'!Y71&lt;&gt;1,"",'תנאי סף'!F71)</f>
        <v/>
      </c>
      <c r="G71" s="418"/>
      <c r="H71" s="274"/>
      <c r="I71" s="274"/>
      <c r="J71" s="44" t="str">
        <f>IF($F71="","",SUM('ריכוז גיליונות עזר'!$H71:$L71))</f>
        <v/>
      </c>
      <c r="K71" s="44" t="str">
        <f>IF($F71="","",_xlfn.AGGREGATE(5,6,'ריכוז גיליונות עזר'!$H71:$L71))</f>
        <v/>
      </c>
      <c r="L71" s="44" t="str">
        <f>IF($F71="","",MIN('ריכוז גיליונות עזר'!$M71:$Q71))</f>
        <v/>
      </c>
      <c r="M71" s="47"/>
      <c r="N71" s="47"/>
      <c r="O71" s="51" t="str">
        <f>IF($F71="","",'ריכוז גיליונות עזר'!R71)</f>
        <v/>
      </c>
      <c r="P71" s="44" t="str">
        <f t="shared" si="17"/>
        <v/>
      </c>
      <c r="Q71" s="44" t="str">
        <f t="shared" si="18"/>
        <v/>
      </c>
      <c r="R71" s="44" t="str">
        <f t="shared" si="19"/>
        <v/>
      </c>
      <c r="S71" s="44"/>
      <c r="T71" s="274"/>
      <c r="U71" s="50"/>
      <c r="V71" s="400" t="str">
        <f t="shared" si="20"/>
        <v/>
      </c>
      <c r="W71" s="51" t="str">
        <f>IF($F71="","",IF($AA71&lt;&gt;1,$AB$1,IFERROR(V71*#REF!,$AB$1)))</f>
        <v/>
      </c>
      <c r="X71" s="51">
        <v>1</v>
      </c>
      <c r="Y71" s="51" t="str">
        <f t="shared" si="21"/>
        <v/>
      </c>
      <c r="Z71" s="292" t="str">
        <f t="shared" si="22"/>
        <v/>
      </c>
      <c r="AA71" s="1">
        <f t="shared" si="12"/>
        <v>0</v>
      </c>
      <c r="AB71" s="1" t="str">
        <f t="shared" si="65"/>
        <v/>
      </c>
      <c r="AC71" s="1" t="str">
        <f t="shared" si="65"/>
        <v/>
      </c>
      <c r="AD71" s="363">
        <f t="shared" si="13"/>
        <v>0</v>
      </c>
      <c r="AE71" s="363">
        <f t="shared" si="14"/>
        <v>0</v>
      </c>
      <c r="AF71" s="363">
        <f t="shared" si="13"/>
        <v>0</v>
      </c>
      <c r="AG71" s="363"/>
      <c r="AH71" s="363"/>
      <c r="AI71" s="363"/>
      <c r="AJ71" s="363">
        <f t="shared" si="15"/>
        <v>0</v>
      </c>
      <c r="AK71" s="363">
        <f t="shared" si="15"/>
        <v>0</v>
      </c>
      <c r="AL71" s="363"/>
      <c r="AM71" s="363"/>
      <c r="AN71" s="363"/>
      <c r="AO71" s="363"/>
      <c r="AP71" s="363"/>
      <c r="AQ71" s="1"/>
      <c r="AR71" s="1"/>
      <c r="AS71" s="1"/>
      <c r="AT71" s="1"/>
      <c r="AU71" s="1"/>
      <c r="AV71" s="1"/>
      <c r="AW71" s="1"/>
      <c r="AX71" s="1"/>
      <c r="AY71" s="1"/>
      <c r="AZ71" s="1"/>
      <c r="BA71" s="1" t="str">
        <f t="shared" ref="BA71:BB90" si="73">IF($F71="","",BA$30)</f>
        <v/>
      </c>
      <c r="BB71" s="1" t="str">
        <f t="shared" si="73"/>
        <v/>
      </c>
      <c r="BC71" s="1"/>
      <c r="BD71" s="1"/>
      <c r="BE71" s="1"/>
      <c r="BF71" s="1"/>
      <c r="BG71" s="1"/>
      <c r="BH71" s="1"/>
      <c r="BI71" s="1"/>
      <c r="BJ71" s="1"/>
      <c r="BK71" s="1" t="str">
        <f t="shared" ref="BK71:BL71" si="74">IF($F71="","",IFERROR(INDEX(G$7:G$8,MATCH($G71,$F$7:$F$8,0)),MAX(G47:G48)))</f>
        <v/>
      </c>
      <c r="BL71" s="1" t="str">
        <f t="shared" si="74"/>
        <v/>
      </c>
      <c r="BM71" s="1"/>
      <c r="BN71" s="1"/>
      <c r="BO71" s="371" t="str">
        <f t="shared" si="25"/>
        <v/>
      </c>
      <c r="BP71" s="371" t="str">
        <f t="shared" si="26"/>
        <v/>
      </c>
      <c r="BQ71" s="371" t="str">
        <f t="shared" si="27"/>
        <v/>
      </c>
      <c r="BR71" s="371" t="str">
        <f t="shared" si="28"/>
        <v/>
      </c>
      <c r="BS71" s="371" t="str">
        <f t="shared" si="29"/>
        <v/>
      </c>
      <c r="BT71" s="372">
        <f t="shared" si="30"/>
        <v>5</v>
      </c>
      <c r="BU71" s="372">
        <f t="shared" si="31"/>
        <v>5</v>
      </c>
      <c r="BV71" s="372">
        <f t="shared" si="32"/>
        <v>5</v>
      </c>
    </row>
    <row r="72" spans="2:74" ht="15.75" hidden="1" customHeight="1" x14ac:dyDescent="0.25">
      <c r="B72" s="44" t="str">
        <f t="shared" si="11"/>
        <v/>
      </c>
      <c r="C72" s="45"/>
      <c r="D72" s="45"/>
      <c r="E72" s="45"/>
      <c r="F72" s="53" t="str">
        <f>IF('תנאי סף'!Y72&lt;&gt;1,"",'תנאי סף'!F72)</f>
        <v/>
      </c>
      <c r="G72" s="418"/>
      <c r="H72" s="274"/>
      <c r="I72" s="274"/>
      <c r="J72" s="44" t="str">
        <f>IF($F72="","",SUM('ריכוז גיליונות עזר'!$H72:$L72))</f>
        <v/>
      </c>
      <c r="K72" s="44" t="str">
        <f>IF($F72="","",_xlfn.AGGREGATE(5,6,'ריכוז גיליונות עזר'!$H72:$L72))</f>
        <v/>
      </c>
      <c r="L72" s="44" t="str">
        <f>IF($F72="","",MIN('ריכוז גיליונות עזר'!$M72:$Q72))</f>
        <v/>
      </c>
      <c r="M72" s="47"/>
      <c r="N72" s="47"/>
      <c r="O72" s="51" t="str">
        <f>IF($F72="","",'ריכוז גיליונות עזר'!R72)</f>
        <v/>
      </c>
      <c r="P72" s="44" t="str">
        <f t="shared" si="17"/>
        <v/>
      </c>
      <c r="Q72" s="44" t="str">
        <f t="shared" si="18"/>
        <v/>
      </c>
      <c r="R72" s="44" t="str">
        <f t="shared" si="19"/>
        <v/>
      </c>
      <c r="S72" s="44"/>
      <c r="T72" s="274"/>
      <c r="U72" s="50"/>
      <c r="V72" s="400" t="str">
        <f t="shared" si="20"/>
        <v/>
      </c>
      <c r="W72" s="51" t="str">
        <f>IF($F72="","",IF($AA72&lt;&gt;1,$AB$1,IFERROR(V72*#REF!,$AB$1)))</f>
        <v/>
      </c>
      <c r="X72" s="51">
        <v>1</v>
      </c>
      <c r="Y72" s="51" t="str">
        <f t="shared" si="21"/>
        <v/>
      </c>
      <c r="Z72" s="292" t="str">
        <f t="shared" si="22"/>
        <v/>
      </c>
      <c r="AA72" s="1">
        <f t="shared" si="12"/>
        <v>0</v>
      </c>
      <c r="AB72" s="1" t="str">
        <f t="shared" si="65"/>
        <v/>
      </c>
      <c r="AC72" s="1" t="str">
        <f t="shared" si="65"/>
        <v/>
      </c>
      <c r="AD72" s="363">
        <f t="shared" si="13"/>
        <v>0</v>
      </c>
      <c r="AE72" s="363">
        <f t="shared" si="14"/>
        <v>0</v>
      </c>
      <c r="AF72" s="363">
        <f t="shared" si="13"/>
        <v>0</v>
      </c>
      <c r="AG72" s="363"/>
      <c r="AH72" s="363"/>
      <c r="AI72" s="363"/>
      <c r="AJ72" s="363">
        <f t="shared" si="15"/>
        <v>0</v>
      </c>
      <c r="AK72" s="363">
        <f t="shared" si="15"/>
        <v>0</v>
      </c>
      <c r="AL72" s="363"/>
      <c r="AM72" s="363"/>
      <c r="AN72" s="363"/>
      <c r="AO72" s="363"/>
      <c r="AP72" s="363"/>
      <c r="AQ72" s="1"/>
      <c r="AR72" s="1"/>
      <c r="AS72" s="1"/>
      <c r="AT72" s="1"/>
      <c r="AU72" s="1"/>
      <c r="AV72" s="1"/>
      <c r="AW72" s="1"/>
      <c r="AX72" s="1"/>
      <c r="AY72" s="1"/>
      <c r="AZ72" s="1"/>
      <c r="BA72" s="1" t="str">
        <f t="shared" si="73"/>
        <v/>
      </c>
      <c r="BB72" s="1" t="str">
        <f t="shared" si="73"/>
        <v/>
      </c>
      <c r="BC72" s="1"/>
      <c r="BD72" s="1"/>
      <c r="BE72" s="1"/>
      <c r="BF72" s="1"/>
      <c r="BG72" s="1"/>
      <c r="BH72" s="1"/>
      <c r="BI72" s="1"/>
      <c r="BJ72" s="1"/>
      <c r="BK72" s="1" t="str">
        <f t="shared" ref="BK72:BL72" si="75">IF($F72="","",IFERROR(INDEX(G$7:G$8,MATCH($G72,$F$7:$F$8,0)),MAX(G48:G49)))</f>
        <v/>
      </c>
      <c r="BL72" s="1" t="str">
        <f t="shared" si="75"/>
        <v/>
      </c>
      <c r="BM72" s="1"/>
      <c r="BN72" s="1"/>
      <c r="BO72" s="371" t="str">
        <f t="shared" si="25"/>
        <v/>
      </c>
      <c r="BP72" s="371" t="str">
        <f t="shared" si="26"/>
        <v/>
      </c>
      <c r="BQ72" s="371" t="str">
        <f t="shared" si="27"/>
        <v/>
      </c>
      <c r="BR72" s="371" t="str">
        <f t="shared" si="28"/>
        <v/>
      </c>
      <c r="BS72" s="371" t="str">
        <f t="shared" si="29"/>
        <v/>
      </c>
      <c r="BT72" s="372">
        <f t="shared" si="30"/>
        <v>5</v>
      </c>
      <c r="BU72" s="372">
        <f t="shared" si="31"/>
        <v>5</v>
      </c>
      <c r="BV72" s="372">
        <f t="shared" si="32"/>
        <v>5</v>
      </c>
    </row>
    <row r="73" spans="2:74" ht="15.75" hidden="1" customHeight="1" x14ac:dyDescent="0.25">
      <c r="B73" s="44" t="str">
        <f t="shared" si="11"/>
        <v/>
      </c>
      <c r="C73" s="45"/>
      <c r="D73" s="45"/>
      <c r="E73" s="45"/>
      <c r="F73" s="53" t="str">
        <f>IF('תנאי סף'!Y73&lt;&gt;1,"",'תנאי סף'!F73)</f>
        <v/>
      </c>
      <c r="G73" s="418"/>
      <c r="H73" s="274"/>
      <c r="I73" s="274"/>
      <c r="J73" s="44" t="str">
        <f>IF($F73="","",SUM('ריכוז גיליונות עזר'!$H73:$L73))</f>
        <v/>
      </c>
      <c r="K73" s="44" t="str">
        <f>IF($F73="","",_xlfn.AGGREGATE(5,6,'ריכוז גיליונות עזר'!$H73:$L73))</f>
        <v/>
      </c>
      <c r="L73" s="44" t="str">
        <f>IF($F73="","",MIN('ריכוז גיליונות עזר'!$M73:$Q73))</f>
        <v/>
      </c>
      <c r="M73" s="47"/>
      <c r="N73" s="47"/>
      <c r="O73" s="51" t="str">
        <f>IF($F73="","",'ריכוז גיליונות עזר'!R73)</f>
        <v/>
      </c>
      <c r="P73" s="44" t="str">
        <f t="shared" si="17"/>
        <v/>
      </c>
      <c r="Q73" s="44" t="str">
        <f t="shared" si="18"/>
        <v/>
      </c>
      <c r="R73" s="44" t="str">
        <f t="shared" si="19"/>
        <v/>
      </c>
      <c r="S73" s="44"/>
      <c r="T73" s="274"/>
      <c r="U73" s="50"/>
      <c r="V73" s="400" t="str">
        <f t="shared" si="20"/>
        <v/>
      </c>
      <c r="W73" s="51" t="str">
        <f>IF($F73="","",IF($AA73&lt;&gt;1,$AB$1,IFERROR(V73*#REF!,$AB$1)))</f>
        <v/>
      </c>
      <c r="X73" s="51">
        <v>1</v>
      </c>
      <c r="Y73" s="51" t="str">
        <f t="shared" si="21"/>
        <v/>
      </c>
      <c r="Z73" s="292" t="str">
        <f t="shared" si="22"/>
        <v/>
      </c>
      <c r="AA73" s="1">
        <f t="shared" si="12"/>
        <v>0</v>
      </c>
      <c r="AB73" s="1" t="str">
        <f t="shared" si="65"/>
        <v/>
      </c>
      <c r="AC73" s="1" t="str">
        <f t="shared" si="65"/>
        <v/>
      </c>
      <c r="AD73" s="363">
        <f t="shared" si="13"/>
        <v>0</v>
      </c>
      <c r="AE73" s="363">
        <f t="shared" si="14"/>
        <v>0</v>
      </c>
      <c r="AF73" s="363">
        <f t="shared" si="13"/>
        <v>0</v>
      </c>
      <c r="AG73" s="363"/>
      <c r="AH73" s="363"/>
      <c r="AI73" s="363"/>
      <c r="AJ73" s="363">
        <f t="shared" si="15"/>
        <v>0</v>
      </c>
      <c r="AK73" s="363">
        <f t="shared" si="15"/>
        <v>0</v>
      </c>
      <c r="AL73" s="363"/>
      <c r="AM73" s="363"/>
      <c r="AN73" s="363"/>
      <c r="AO73" s="363"/>
      <c r="AP73" s="363"/>
      <c r="AQ73" s="1"/>
      <c r="AR73" s="1"/>
      <c r="AS73" s="1"/>
      <c r="AT73" s="1"/>
      <c r="AU73" s="1"/>
      <c r="AV73" s="1"/>
      <c r="AW73" s="1"/>
      <c r="AX73" s="1"/>
      <c r="AY73" s="1"/>
      <c r="AZ73" s="1"/>
      <c r="BA73" s="1" t="str">
        <f t="shared" si="73"/>
        <v/>
      </c>
      <c r="BB73" s="1" t="str">
        <f t="shared" si="73"/>
        <v/>
      </c>
      <c r="BC73" s="1"/>
      <c r="BD73" s="1"/>
      <c r="BE73" s="1"/>
      <c r="BF73" s="1"/>
      <c r="BG73" s="1"/>
      <c r="BH73" s="1"/>
      <c r="BI73" s="1"/>
      <c r="BJ73" s="1"/>
      <c r="BK73" s="1" t="str">
        <f t="shared" ref="BK73:BL73" si="76">IF($F73="","",IFERROR(INDEX(G$7:G$8,MATCH($G73,$F$7:$F$8,0)),MAX(G49:G50)))</f>
        <v/>
      </c>
      <c r="BL73" s="1" t="str">
        <f t="shared" si="76"/>
        <v/>
      </c>
      <c r="BM73" s="1"/>
      <c r="BN73" s="1"/>
      <c r="BO73" s="371" t="str">
        <f t="shared" si="25"/>
        <v/>
      </c>
      <c r="BP73" s="371" t="str">
        <f t="shared" si="26"/>
        <v/>
      </c>
      <c r="BQ73" s="371" t="str">
        <f t="shared" si="27"/>
        <v/>
      </c>
      <c r="BR73" s="371" t="str">
        <f t="shared" si="28"/>
        <v/>
      </c>
      <c r="BS73" s="371" t="str">
        <f t="shared" si="29"/>
        <v/>
      </c>
      <c r="BT73" s="372">
        <f t="shared" si="30"/>
        <v>5</v>
      </c>
      <c r="BU73" s="372">
        <f t="shared" si="31"/>
        <v>5</v>
      </c>
      <c r="BV73" s="372">
        <f t="shared" si="32"/>
        <v>5</v>
      </c>
    </row>
    <row r="74" spans="2:74" ht="15.75" hidden="1" customHeight="1" x14ac:dyDescent="0.25">
      <c r="B74" s="44" t="str">
        <f t="shared" si="11"/>
        <v/>
      </c>
      <c r="C74" s="45"/>
      <c r="D74" s="45"/>
      <c r="E74" s="45"/>
      <c r="F74" s="53" t="str">
        <f>IF('תנאי סף'!Y74&lt;&gt;1,"",'תנאי סף'!F74)</f>
        <v/>
      </c>
      <c r="G74" s="418"/>
      <c r="H74" s="274"/>
      <c r="I74" s="274"/>
      <c r="J74" s="44" t="str">
        <f>IF($F74="","",SUM('ריכוז גיליונות עזר'!$H74:$L74))</f>
        <v/>
      </c>
      <c r="K74" s="44" t="str">
        <f>IF($F74="","",_xlfn.AGGREGATE(5,6,'ריכוז גיליונות עזר'!$H74:$L74))</f>
        <v/>
      </c>
      <c r="L74" s="44" t="str">
        <f>IF($F74="","",MIN('ריכוז גיליונות עזר'!$M74:$Q74))</f>
        <v/>
      </c>
      <c r="M74" s="47"/>
      <c r="N74" s="47"/>
      <c r="O74" s="51" t="str">
        <f>IF($F74="","",'ריכוז גיליונות עזר'!R74)</f>
        <v/>
      </c>
      <c r="P74" s="44" t="str">
        <f t="shared" si="17"/>
        <v/>
      </c>
      <c r="Q74" s="44" t="str">
        <f t="shared" si="18"/>
        <v/>
      </c>
      <c r="R74" s="44" t="str">
        <f t="shared" si="19"/>
        <v/>
      </c>
      <c r="S74" s="44"/>
      <c r="T74" s="274"/>
      <c r="U74" s="50"/>
      <c r="V74" s="400" t="str">
        <f t="shared" si="20"/>
        <v/>
      </c>
      <c r="W74" s="51" t="str">
        <f>IF($F74="","",IF($AA74&lt;&gt;1,$AB$1,IFERROR(V74*#REF!,$AB$1)))</f>
        <v/>
      </c>
      <c r="X74" s="51">
        <v>1</v>
      </c>
      <c r="Y74" s="51" t="str">
        <f t="shared" si="21"/>
        <v/>
      </c>
      <c r="Z74" s="292" t="str">
        <f t="shared" si="22"/>
        <v/>
      </c>
      <c r="AA74" s="1">
        <f t="shared" si="12"/>
        <v>0</v>
      </c>
      <c r="AB74" s="1" t="str">
        <f t="shared" si="65"/>
        <v/>
      </c>
      <c r="AC74" s="1" t="str">
        <f t="shared" si="65"/>
        <v/>
      </c>
      <c r="AD74" s="363">
        <f t="shared" si="13"/>
        <v>0</v>
      </c>
      <c r="AE74" s="363">
        <f t="shared" si="14"/>
        <v>0</v>
      </c>
      <c r="AF74" s="363">
        <f t="shared" si="13"/>
        <v>0</v>
      </c>
      <c r="AG74" s="363"/>
      <c r="AH74" s="363"/>
      <c r="AI74" s="363"/>
      <c r="AJ74" s="363">
        <f t="shared" si="15"/>
        <v>0</v>
      </c>
      <c r="AK74" s="363">
        <f t="shared" si="15"/>
        <v>0</v>
      </c>
      <c r="AL74" s="363"/>
      <c r="AM74" s="363"/>
      <c r="AN74" s="363"/>
      <c r="AO74" s="363"/>
      <c r="AP74" s="363"/>
      <c r="AQ74" s="1"/>
      <c r="AR74" s="1"/>
      <c r="AS74" s="1"/>
      <c r="AT74" s="1"/>
      <c r="AU74" s="1"/>
      <c r="AV74" s="1"/>
      <c r="AW74" s="1"/>
      <c r="AX74" s="1"/>
      <c r="AY74" s="1"/>
      <c r="AZ74" s="1"/>
      <c r="BA74" s="1" t="str">
        <f t="shared" si="73"/>
        <v/>
      </c>
      <c r="BB74" s="1" t="str">
        <f t="shared" si="73"/>
        <v/>
      </c>
      <c r="BC74" s="1"/>
      <c r="BD74" s="1"/>
      <c r="BE74" s="1"/>
      <c r="BF74" s="1"/>
      <c r="BG74" s="1"/>
      <c r="BH74" s="1"/>
      <c r="BI74" s="1"/>
      <c r="BJ74" s="1"/>
      <c r="BK74" s="1" t="str">
        <f t="shared" ref="BK74:BL74" si="77">IF($F74="","",IFERROR(INDEX(G$7:G$8,MATCH($G74,$F$7:$F$8,0)),MAX(G50:G51)))</f>
        <v/>
      </c>
      <c r="BL74" s="1" t="str">
        <f t="shared" si="77"/>
        <v/>
      </c>
      <c r="BM74" s="1"/>
      <c r="BN74" s="1"/>
      <c r="BO74" s="371" t="str">
        <f t="shared" si="25"/>
        <v/>
      </c>
      <c r="BP74" s="371" t="str">
        <f t="shared" si="26"/>
        <v/>
      </c>
      <c r="BQ74" s="371" t="str">
        <f t="shared" si="27"/>
        <v/>
      </c>
      <c r="BR74" s="371" t="str">
        <f t="shared" si="28"/>
        <v/>
      </c>
      <c r="BS74" s="371" t="str">
        <f t="shared" si="29"/>
        <v/>
      </c>
      <c r="BT74" s="372">
        <f t="shared" si="30"/>
        <v>5</v>
      </c>
      <c r="BU74" s="372">
        <f t="shared" si="31"/>
        <v>5</v>
      </c>
      <c r="BV74" s="372">
        <f t="shared" si="32"/>
        <v>5</v>
      </c>
    </row>
    <row r="75" spans="2:74" ht="15.75" hidden="1" customHeight="1" x14ac:dyDescent="0.25">
      <c r="B75" s="44" t="str">
        <f t="shared" si="11"/>
        <v/>
      </c>
      <c r="C75" s="45"/>
      <c r="D75" s="45"/>
      <c r="E75" s="45"/>
      <c r="F75" s="53" t="str">
        <f>IF('תנאי סף'!Y75&lt;&gt;1,"",'תנאי סף'!F75)</f>
        <v/>
      </c>
      <c r="G75" s="418"/>
      <c r="H75" s="274"/>
      <c r="I75" s="274"/>
      <c r="J75" s="44" t="str">
        <f>IF($F75="","",SUM('ריכוז גיליונות עזר'!$H75:$L75))</f>
        <v/>
      </c>
      <c r="K75" s="44" t="str">
        <f>IF($F75="","",_xlfn.AGGREGATE(5,6,'ריכוז גיליונות עזר'!$H75:$L75))</f>
        <v/>
      </c>
      <c r="L75" s="44" t="str">
        <f>IF($F75="","",MIN('ריכוז גיליונות עזר'!$M75:$Q75))</f>
        <v/>
      </c>
      <c r="M75" s="47"/>
      <c r="N75" s="47"/>
      <c r="O75" s="51" t="str">
        <f>IF($F75="","",'ריכוז גיליונות עזר'!R75)</f>
        <v/>
      </c>
      <c r="P75" s="44" t="str">
        <f t="shared" si="17"/>
        <v/>
      </c>
      <c r="Q75" s="44" t="str">
        <f t="shared" si="18"/>
        <v/>
      </c>
      <c r="R75" s="44" t="str">
        <f t="shared" si="19"/>
        <v/>
      </c>
      <c r="S75" s="44"/>
      <c r="T75" s="274"/>
      <c r="U75" s="50"/>
      <c r="V75" s="400" t="str">
        <f t="shared" si="20"/>
        <v/>
      </c>
      <c r="W75" s="51" t="str">
        <f>IF($F75="","",IF($AA75&lt;&gt;1,$AB$1,IFERROR(V75*#REF!,$AB$1)))</f>
        <v/>
      </c>
      <c r="X75" s="51">
        <v>1</v>
      </c>
      <c r="Y75" s="51" t="str">
        <f t="shared" si="21"/>
        <v/>
      </c>
      <c r="Z75" s="292" t="str">
        <f t="shared" si="22"/>
        <v/>
      </c>
      <c r="AA75" s="1">
        <f t="shared" si="12"/>
        <v>0</v>
      </c>
      <c r="AB75" s="1" t="str">
        <f t="shared" si="65"/>
        <v/>
      </c>
      <c r="AC75" s="1" t="str">
        <f t="shared" si="65"/>
        <v/>
      </c>
      <c r="AD75" s="363">
        <f t="shared" si="13"/>
        <v>0</v>
      </c>
      <c r="AE75" s="363">
        <f t="shared" si="14"/>
        <v>0</v>
      </c>
      <c r="AF75" s="363">
        <f t="shared" si="13"/>
        <v>0</v>
      </c>
      <c r="AG75" s="363"/>
      <c r="AH75" s="363"/>
      <c r="AI75" s="363"/>
      <c r="AJ75" s="363">
        <f t="shared" si="15"/>
        <v>0</v>
      </c>
      <c r="AK75" s="363">
        <f t="shared" si="15"/>
        <v>0</v>
      </c>
      <c r="AL75" s="363"/>
      <c r="AM75" s="363"/>
      <c r="AN75" s="363"/>
      <c r="AO75" s="363"/>
      <c r="AP75" s="363"/>
      <c r="AQ75" s="1"/>
      <c r="AR75" s="1"/>
      <c r="AS75" s="1"/>
      <c r="AT75" s="1"/>
      <c r="AU75" s="1"/>
      <c r="AV75" s="1"/>
      <c r="AW75" s="1"/>
      <c r="AX75" s="1"/>
      <c r="AY75" s="1"/>
      <c r="AZ75" s="1"/>
      <c r="BA75" s="1" t="str">
        <f t="shared" si="73"/>
        <v/>
      </c>
      <c r="BB75" s="1" t="str">
        <f t="shared" si="73"/>
        <v/>
      </c>
      <c r="BC75" s="1"/>
      <c r="BD75" s="1"/>
      <c r="BE75" s="1"/>
      <c r="BF75" s="1"/>
      <c r="BG75" s="1"/>
      <c r="BH75" s="1"/>
      <c r="BI75" s="1"/>
      <c r="BJ75" s="1"/>
      <c r="BK75" s="1" t="str">
        <f t="shared" ref="BK75:BL75" si="78">IF($F75="","",IFERROR(INDEX(G$7:G$8,MATCH($G75,$F$7:$F$8,0)),MAX(G51:G52)))</f>
        <v/>
      </c>
      <c r="BL75" s="1" t="str">
        <f t="shared" si="78"/>
        <v/>
      </c>
      <c r="BM75" s="1"/>
      <c r="BN75" s="1"/>
      <c r="BO75" s="371" t="str">
        <f t="shared" si="25"/>
        <v/>
      </c>
      <c r="BP75" s="371" t="str">
        <f t="shared" si="26"/>
        <v/>
      </c>
      <c r="BQ75" s="371" t="str">
        <f t="shared" si="27"/>
        <v/>
      </c>
      <c r="BR75" s="371" t="str">
        <f t="shared" si="28"/>
        <v/>
      </c>
      <c r="BS75" s="371" t="str">
        <f t="shared" si="29"/>
        <v/>
      </c>
      <c r="BT75" s="372">
        <f t="shared" si="30"/>
        <v>5</v>
      </c>
      <c r="BU75" s="372">
        <f t="shared" si="31"/>
        <v>5</v>
      </c>
      <c r="BV75" s="372">
        <f t="shared" si="32"/>
        <v>5</v>
      </c>
    </row>
    <row r="76" spans="2:74" ht="15.75" hidden="1" customHeight="1" x14ac:dyDescent="0.25">
      <c r="B76" s="44" t="str">
        <f t="shared" si="11"/>
        <v/>
      </c>
      <c r="C76" s="45"/>
      <c r="D76" s="45"/>
      <c r="E76" s="45"/>
      <c r="F76" s="53" t="str">
        <f>IF('תנאי סף'!Y76&lt;&gt;1,"",'תנאי סף'!F76)</f>
        <v/>
      </c>
      <c r="G76" s="418"/>
      <c r="H76" s="274"/>
      <c r="I76" s="274"/>
      <c r="J76" s="44" t="str">
        <f>IF($F76="","",SUM('ריכוז גיליונות עזר'!$H76:$L76))</f>
        <v/>
      </c>
      <c r="K76" s="44" t="str">
        <f>IF($F76="","",_xlfn.AGGREGATE(5,6,'ריכוז גיליונות עזר'!$H76:$L76))</f>
        <v/>
      </c>
      <c r="L76" s="44" t="str">
        <f>IF($F76="","",MIN('ריכוז גיליונות עזר'!$M76:$Q76))</f>
        <v/>
      </c>
      <c r="M76" s="47"/>
      <c r="N76" s="47"/>
      <c r="O76" s="51" t="str">
        <f>IF($F76="","",'ריכוז גיליונות עזר'!R76)</f>
        <v/>
      </c>
      <c r="P76" s="44" t="str">
        <f t="shared" si="17"/>
        <v/>
      </c>
      <c r="Q76" s="44" t="str">
        <f t="shared" si="18"/>
        <v/>
      </c>
      <c r="R76" s="44" t="str">
        <f t="shared" si="19"/>
        <v/>
      </c>
      <c r="S76" s="44"/>
      <c r="T76" s="274"/>
      <c r="U76" s="50"/>
      <c r="V76" s="400" t="str">
        <f t="shared" si="20"/>
        <v/>
      </c>
      <c r="W76" s="51" t="str">
        <f>IF($F76="","",IF($AA76&lt;&gt;1,$AB$1,IFERROR(V76*#REF!,$AB$1)))</f>
        <v/>
      </c>
      <c r="X76" s="51">
        <v>1</v>
      </c>
      <c r="Y76" s="51" t="str">
        <f t="shared" si="21"/>
        <v/>
      </c>
      <c r="Z76" s="292" t="str">
        <f t="shared" si="22"/>
        <v/>
      </c>
      <c r="AA76" s="1">
        <f t="shared" si="12"/>
        <v>0</v>
      </c>
      <c r="AB76" s="1" t="str">
        <f t="shared" si="65"/>
        <v/>
      </c>
      <c r="AC76" s="1" t="str">
        <f t="shared" si="65"/>
        <v/>
      </c>
      <c r="AD76" s="363">
        <f t="shared" si="13"/>
        <v>0</v>
      </c>
      <c r="AE76" s="363">
        <f t="shared" si="14"/>
        <v>0</v>
      </c>
      <c r="AF76" s="363">
        <f t="shared" si="13"/>
        <v>0</v>
      </c>
      <c r="AG76" s="363"/>
      <c r="AH76" s="363"/>
      <c r="AI76" s="363"/>
      <c r="AJ76" s="363">
        <f t="shared" si="15"/>
        <v>0</v>
      </c>
      <c r="AK76" s="363">
        <f t="shared" si="15"/>
        <v>0</v>
      </c>
      <c r="AL76" s="363"/>
      <c r="AM76" s="363"/>
      <c r="AN76" s="363"/>
      <c r="AO76" s="363"/>
      <c r="AP76" s="363"/>
      <c r="AQ76" s="1"/>
      <c r="AR76" s="1"/>
      <c r="AS76" s="1"/>
      <c r="AT76" s="1"/>
      <c r="AU76" s="1"/>
      <c r="AV76" s="1"/>
      <c r="AW76" s="1"/>
      <c r="AX76" s="1"/>
      <c r="AY76" s="1"/>
      <c r="AZ76" s="1"/>
      <c r="BA76" s="1" t="str">
        <f t="shared" si="73"/>
        <v/>
      </c>
      <c r="BB76" s="1" t="str">
        <f t="shared" si="73"/>
        <v/>
      </c>
      <c r="BC76" s="1"/>
      <c r="BD76" s="1"/>
      <c r="BE76" s="1"/>
      <c r="BF76" s="1"/>
      <c r="BG76" s="1"/>
      <c r="BH76" s="1"/>
      <c r="BI76" s="1"/>
      <c r="BJ76" s="1"/>
      <c r="BK76" s="1" t="str">
        <f t="shared" ref="BK76:BL76" si="79">IF($F76="","",IFERROR(INDEX(G$7:G$8,MATCH($G76,$F$7:$F$8,0)),MAX(G52:G53)))</f>
        <v/>
      </c>
      <c r="BL76" s="1" t="str">
        <f t="shared" si="79"/>
        <v/>
      </c>
      <c r="BM76" s="1"/>
      <c r="BN76" s="1"/>
      <c r="BO76" s="371" t="str">
        <f t="shared" si="25"/>
        <v/>
      </c>
      <c r="BP76" s="371" t="str">
        <f t="shared" si="26"/>
        <v/>
      </c>
      <c r="BQ76" s="371" t="str">
        <f t="shared" si="27"/>
        <v/>
      </c>
      <c r="BR76" s="371" t="str">
        <f t="shared" si="28"/>
        <v/>
      </c>
      <c r="BS76" s="371" t="str">
        <f t="shared" si="29"/>
        <v/>
      </c>
      <c r="BT76" s="372">
        <f t="shared" si="30"/>
        <v>5</v>
      </c>
      <c r="BU76" s="372">
        <f t="shared" si="31"/>
        <v>5</v>
      </c>
      <c r="BV76" s="372">
        <f t="shared" si="32"/>
        <v>5</v>
      </c>
    </row>
    <row r="77" spans="2:74" ht="15.75" hidden="1" customHeight="1" x14ac:dyDescent="0.25">
      <c r="B77" s="44" t="str">
        <f t="shared" si="11"/>
        <v/>
      </c>
      <c r="C77" s="45"/>
      <c r="D77" s="45"/>
      <c r="E77" s="45"/>
      <c r="F77" s="53" t="str">
        <f>IF('תנאי סף'!Y77&lt;&gt;1,"",'תנאי סף'!F77)</f>
        <v/>
      </c>
      <c r="G77" s="418"/>
      <c r="H77" s="274"/>
      <c r="I77" s="274"/>
      <c r="J77" s="44" t="str">
        <f>IF($F77="","",SUM('ריכוז גיליונות עזר'!$H77:$L77))</f>
        <v/>
      </c>
      <c r="K77" s="44" t="str">
        <f>IF($F77="","",_xlfn.AGGREGATE(5,6,'ריכוז גיליונות עזר'!$H77:$L77))</f>
        <v/>
      </c>
      <c r="L77" s="44" t="str">
        <f>IF($F77="","",MIN('ריכוז גיליונות עזר'!$M77:$Q77))</f>
        <v/>
      </c>
      <c r="M77" s="47"/>
      <c r="N77" s="47"/>
      <c r="O77" s="51" t="str">
        <f>IF($F77="","",'ריכוז גיליונות עזר'!R77)</f>
        <v/>
      </c>
      <c r="P77" s="44" t="str">
        <f t="shared" si="17"/>
        <v/>
      </c>
      <c r="Q77" s="44" t="str">
        <f t="shared" si="18"/>
        <v/>
      </c>
      <c r="R77" s="44" t="str">
        <f t="shared" si="19"/>
        <v/>
      </c>
      <c r="S77" s="44"/>
      <c r="T77" s="274"/>
      <c r="U77" s="50"/>
      <c r="V77" s="400" t="str">
        <f t="shared" si="20"/>
        <v/>
      </c>
      <c r="W77" s="51" t="str">
        <f>IF($F77="","",IF($AA77&lt;&gt;1,$AB$1,IFERROR(V77*#REF!,$AB$1)))</f>
        <v/>
      </c>
      <c r="X77" s="51">
        <v>1</v>
      </c>
      <c r="Y77" s="51" t="str">
        <f t="shared" si="21"/>
        <v/>
      </c>
      <c r="Z77" s="292" t="str">
        <f t="shared" si="22"/>
        <v/>
      </c>
      <c r="AA77" s="1">
        <f t="shared" si="12"/>
        <v>0</v>
      </c>
      <c r="AB77" s="1" t="str">
        <f t="shared" si="65"/>
        <v/>
      </c>
      <c r="AC77" s="1" t="str">
        <f t="shared" si="65"/>
        <v/>
      </c>
      <c r="AD77" s="363">
        <f t="shared" si="13"/>
        <v>0</v>
      </c>
      <c r="AE77" s="363">
        <f t="shared" si="14"/>
        <v>0</v>
      </c>
      <c r="AF77" s="363">
        <f t="shared" si="13"/>
        <v>0</v>
      </c>
      <c r="AG77" s="363"/>
      <c r="AH77" s="363"/>
      <c r="AI77" s="363"/>
      <c r="AJ77" s="363">
        <f t="shared" si="15"/>
        <v>0</v>
      </c>
      <c r="AK77" s="363">
        <f t="shared" si="15"/>
        <v>0</v>
      </c>
      <c r="AL77" s="363"/>
      <c r="AM77" s="363"/>
      <c r="AN77" s="363"/>
      <c r="AO77" s="363"/>
      <c r="AP77" s="363"/>
      <c r="AQ77" s="1"/>
      <c r="AR77" s="1"/>
      <c r="AS77" s="1"/>
      <c r="AT77" s="1"/>
      <c r="AU77" s="1"/>
      <c r="AV77" s="1"/>
      <c r="AW77" s="1"/>
      <c r="AX77" s="1"/>
      <c r="AY77" s="1"/>
      <c r="AZ77" s="1"/>
      <c r="BA77" s="1" t="str">
        <f t="shared" si="73"/>
        <v/>
      </c>
      <c r="BB77" s="1" t="str">
        <f t="shared" si="73"/>
        <v/>
      </c>
      <c r="BC77" s="1"/>
      <c r="BD77" s="1"/>
      <c r="BE77" s="1"/>
      <c r="BF77" s="1"/>
      <c r="BG77" s="1"/>
      <c r="BH77" s="1"/>
      <c r="BI77" s="1"/>
      <c r="BJ77" s="1"/>
      <c r="BK77" s="1" t="str">
        <f t="shared" ref="BK77:BL77" si="80">IF($F77="","",IFERROR(INDEX(G$7:G$8,MATCH($G77,$F$7:$F$8,0)),MAX(G53:G54)))</f>
        <v/>
      </c>
      <c r="BL77" s="1" t="str">
        <f t="shared" si="80"/>
        <v/>
      </c>
      <c r="BM77" s="1"/>
      <c r="BN77" s="1"/>
      <c r="BO77" s="371" t="str">
        <f t="shared" si="25"/>
        <v/>
      </c>
      <c r="BP77" s="371" t="str">
        <f t="shared" si="26"/>
        <v/>
      </c>
      <c r="BQ77" s="371" t="str">
        <f t="shared" si="27"/>
        <v/>
      </c>
      <c r="BR77" s="371" t="str">
        <f t="shared" si="28"/>
        <v/>
      </c>
      <c r="BS77" s="371" t="str">
        <f t="shared" si="29"/>
        <v/>
      </c>
      <c r="BT77" s="372">
        <f t="shared" si="30"/>
        <v>5</v>
      </c>
      <c r="BU77" s="372">
        <f t="shared" si="31"/>
        <v>5</v>
      </c>
      <c r="BV77" s="372">
        <f t="shared" si="32"/>
        <v>5</v>
      </c>
    </row>
    <row r="78" spans="2:74" ht="15.75" hidden="1" customHeight="1" x14ac:dyDescent="0.25">
      <c r="B78" s="44" t="str">
        <f t="shared" si="11"/>
        <v/>
      </c>
      <c r="C78" s="45"/>
      <c r="D78" s="45"/>
      <c r="E78" s="45"/>
      <c r="F78" s="53" t="str">
        <f>IF('תנאי סף'!Y78&lt;&gt;1,"",'תנאי סף'!F78)</f>
        <v/>
      </c>
      <c r="G78" s="418"/>
      <c r="H78" s="274"/>
      <c r="I78" s="274"/>
      <c r="J78" s="44" t="str">
        <f>IF($F78="","",SUM('ריכוז גיליונות עזר'!$H78:$L78))</f>
        <v/>
      </c>
      <c r="K78" s="44" t="str">
        <f>IF($F78="","",_xlfn.AGGREGATE(5,6,'ריכוז גיליונות עזר'!$H78:$L78))</f>
        <v/>
      </c>
      <c r="L78" s="44" t="str">
        <f>IF($F78="","",MIN('ריכוז גיליונות עזר'!$M78:$Q78))</f>
        <v/>
      </c>
      <c r="M78" s="47"/>
      <c r="N78" s="47"/>
      <c r="O78" s="51" t="str">
        <f>IF($F78="","",'ריכוז גיליונות עזר'!R78)</f>
        <v/>
      </c>
      <c r="P78" s="44" t="str">
        <f t="shared" si="17"/>
        <v/>
      </c>
      <c r="Q78" s="44" t="str">
        <f t="shared" si="18"/>
        <v/>
      </c>
      <c r="R78" s="44" t="str">
        <f t="shared" si="19"/>
        <v/>
      </c>
      <c r="S78" s="44"/>
      <c r="T78" s="274"/>
      <c r="U78" s="50"/>
      <c r="V78" s="400" t="str">
        <f t="shared" si="20"/>
        <v/>
      </c>
      <c r="W78" s="51" t="str">
        <f>IF($F78="","",IF($AA78&lt;&gt;1,$AB$1,IFERROR(V78*#REF!,$AB$1)))</f>
        <v/>
      </c>
      <c r="X78" s="51">
        <v>1</v>
      </c>
      <c r="Y78" s="51" t="str">
        <f t="shared" si="21"/>
        <v/>
      </c>
      <c r="Z78" s="292" t="str">
        <f t="shared" si="22"/>
        <v/>
      </c>
      <c r="AA78" s="1">
        <f t="shared" si="12"/>
        <v>0</v>
      </c>
      <c r="AB78" s="1" t="str">
        <f t="shared" si="65"/>
        <v/>
      </c>
      <c r="AC78" s="1" t="str">
        <f t="shared" si="65"/>
        <v/>
      </c>
      <c r="AD78" s="363">
        <f t="shared" si="13"/>
        <v>0</v>
      </c>
      <c r="AE78" s="363">
        <f t="shared" si="14"/>
        <v>0</v>
      </c>
      <c r="AF78" s="363">
        <f t="shared" si="13"/>
        <v>0</v>
      </c>
      <c r="AG78" s="363"/>
      <c r="AH78" s="363"/>
      <c r="AI78" s="363"/>
      <c r="AJ78" s="363">
        <f t="shared" si="15"/>
        <v>0</v>
      </c>
      <c r="AK78" s="363">
        <f t="shared" si="15"/>
        <v>0</v>
      </c>
      <c r="AL78" s="363"/>
      <c r="AM78" s="363"/>
      <c r="AN78" s="363"/>
      <c r="AO78" s="363"/>
      <c r="AP78" s="363"/>
      <c r="AQ78" s="1"/>
      <c r="AR78" s="1"/>
      <c r="AS78" s="1"/>
      <c r="AT78" s="1"/>
      <c r="AU78" s="1"/>
      <c r="AV78" s="1"/>
      <c r="AW78" s="1"/>
      <c r="AX78" s="1"/>
      <c r="AY78" s="1"/>
      <c r="AZ78" s="1"/>
      <c r="BA78" s="1" t="str">
        <f t="shared" si="73"/>
        <v/>
      </c>
      <c r="BB78" s="1" t="str">
        <f t="shared" si="73"/>
        <v/>
      </c>
      <c r="BC78" s="1"/>
      <c r="BD78" s="1"/>
      <c r="BE78" s="1"/>
      <c r="BF78" s="1"/>
      <c r="BG78" s="1"/>
      <c r="BH78" s="1"/>
      <c r="BI78" s="1"/>
      <c r="BJ78" s="1"/>
      <c r="BK78" s="1" t="str">
        <f t="shared" ref="BK78:BL78" si="81">IF($F78="","",IFERROR(INDEX(G$7:G$8,MATCH($G78,$F$7:$F$8,0)),MAX(G54:G55)))</f>
        <v/>
      </c>
      <c r="BL78" s="1" t="str">
        <f t="shared" si="81"/>
        <v/>
      </c>
      <c r="BM78" s="1"/>
      <c r="BN78" s="1"/>
      <c r="BO78" s="371" t="str">
        <f t="shared" si="25"/>
        <v/>
      </c>
      <c r="BP78" s="371" t="str">
        <f t="shared" si="26"/>
        <v/>
      </c>
      <c r="BQ78" s="371" t="str">
        <f t="shared" si="27"/>
        <v/>
      </c>
      <c r="BR78" s="371" t="str">
        <f t="shared" si="28"/>
        <v/>
      </c>
      <c r="BS78" s="371" t="str">
        <f t="shared" si="29"/>
        <v/>
      </c>
      <c r="BT78" s="372">
        <f t="shared" si="30"/>
        <v>5</v>
      </c>
      <c r="BU78" s="372">
        <f t="shared" si="31"/>
        <v>5</v>
      </c>
      <c r="BV78" s="372">
        <f t="shared" si="32"/>
        <v>5</v>
      </c>
    </row>
    <row r="79" spans="2:74" ht="15.75" hidden="1" customHeight="1" x14ac:dyDescent="0.25">
      <c r="B79" s="44" t="str">
        <f t="shared" si="11"/>
        <v/>
      </c>
      <c r="C79" s="45"/>
      <c r="D79" s="45"/>
      <c r="E79" s="45"/>
      <c r="F79" s="53" t="str">
        <f>IF('תנאי סף'!Y79&lt;&gt;1,"",'תנאי סף'!F79)</f>
        <v/>
      </c>
      <c r="G79" s="418"/>
      <c r="H79" s="274"/>
      <c r="I79" s="274"/>
      <c r="J79" s="44" t="str">
        <f>IF($F79="","",SUM('ריכוז גיליונות עזר'!$H79:$L79))</f>
        <v/>
      </c>
      <c r="K79" s="44" t="str">
        <f>IF($F79="","",_xlfn.AGGREGATE(5,6,'ריכוז גיליונות עזר'!$H79:$L79))</f>
        <v/>
      </c>
      <c r="L79" s="44" t="str">
        <f>IF($F79="","",MIN('ריכוז גיליונות עזר'!$M79:$Q79))</f>
        <v/>
      </c>
      <c r="M79" s="47"/>
      <c r="N79" s="47"/>
      <c r="O79" s="51" t="str">
        <f>IF($F79="","",'ריכוז גיליונות עזר'!R79)</f>
        <v/>
      </c>
      <c r="P79" s="44" t="str">
        <f t="shared" si="17"/>
        <v/>
      </c>
      <c r="Q79" s="44" t="str">
        <f t="shared" si="18"/>
        <v/>
      </c>
      <c r="R79" s="44" t="str">
        <f t="shared" si="19"/>
        <v/>
      </c>
      <c r="S79" s="44"/>
      <c r="T79" s="274"/>
      <c r="U79" s="50"/>
      <c r="V79" s="400" t="str">
        <f t="shared" si="20"/>
        <v/>
      </c>
      <c r="W79" s="51" t="str">
        <f>IF($F79="","",IF($AA79&lt;&gt;1,$AB$1,IFERROR(V79*#REF!,$AB$1)))</f>
        <v/>
      </c>
      <c r="X79" s="51">
        <v>1</v>
      </c>
      <c r="Y79" s="51" t="str">
        <f t="shared" si="21"/>
        <v/>
      </c>
      <c r="Z79" s="292" t="str">
        <f t="shared" si="22"/>
        <v/>
      </c>
      <c r="AA79" s="1">
        <f t="shared" si="12"/>
        <v>0</v>
      </c>
      <c r="AB79" s="1" t="str">
        <f t="shared" si="65"/>
        <v/>
      </c>
      <c r="AC79" s="1" t="str">
        <f t="shared" si="65"/>
        <v/>
      </c>
      <c r="AD79" s="363">
        <f t="shared" si="13"/>
        <v>0</v>
      </c>
      <c r="AE79" s="363">
        <f t="shared" si="14"/>
        <v>0</v>
      </c>
      <c r="AF79" s="363">
        <f t="shared" si="13"/>
        <v>0</v>
      </c>
      <c r="AG79" s="363"/>
      <c r="AH79" s="363"/>
      <c r="AI79" s="363"/>
      <c r="AJ79" s="363">
        <f t="shared" si="15"/>
        <v>0</v>
      </c>
      <c r="AK79" s="363">
        <f t="shared" si="15"/>
        <v>0</v>
      </c>
      <c r="AL79" s="363"/>
      <c r="AM79" s="363"/>
      <c r="AN79" s="363"/>
      <c r="AO79" s="363"/>
      <c r="AP79" s="363"/>
      <c r="AQ79" s="1"/>
      <c r="AR79" s="1"/>
      <c r="AS79" s="1"/>
      <c r="AT79" s="1"/>
      <c r="AU79" s="1"/>
      <c r="AV79" s="1"/>
      <c r="AW79" s="1"/>
      <c r="AX79" s="1"/>
      <c r="AY79" s="1"/>
      <c r="AZ79" s="1"/>
      <c r="BA79" s="1" t="str">
        <f t="shared" si="73"/>
        <v/>
      </c>
      <c r="BB79" s="1" t="str">
        <f t="shared" si="73"/>
        <v/>
      </c>
      <c r="BC79" s="1"/>
      <c r="BD79" s="1"/>
      <c r="BE79" s="1"/>
      <c r="BF79" s="1"/>
      <c r="BG79" s="1"/>
      <c r="BH79" s="1"/>
      <c r="BI79" s="1"/>
      <c r="BJ79" s="1"/>
      <c r="BK79" s="1" t="str">
        <f t="shared" ref="BK79:BL79" si="82">IF($F79="","",IFERROR(INDEX(G$7:G$8,MATCH($G79,$F$7:$F$8,0)),MAX(G55:G56)))</f>
        <v/>
      </c>
      <c r="BL79" s="1" t="str">
        <f t="shared" si="82"/>
        <v/>
      </c>
      <c r="BM79" s="1"/>
      <c r="BN79" s="1"/>
      <c r="BO79" s="371" t="str">
        <f t="shared" si="25"/>
        <v/>
      </c>
      <c r="BP79" s="371" t="str">
        <f t="shared" si="26"/>
        <v/>
      </c>
      <c r="BQ79" s="371" t="str">
        <f t="shared" si="27"/>
        <v/>
      </c>
      <c r="BR79" s="371" t="str">
        <f t="shared" si="28"/>
        <v/>
      </c>
      <c r="BS79" s="371" t="str">
        <f t="shared" si="29"/>
        <v/>
      </c>
      <c r="BT79" s="372">
        <f t="shared" si="30"/>
        <v>5</v>
      </c>
      <c r="BU79" s="372">
        <f t="shared" si="31"/>
        <v>5</v>
      </c>
      <c r="BV79" s="372">
        <f t="shared" si="32"/>
        <v>5</v>
      </c>
    </row>
    <row r="80" spans="2:74" ht="15.75" hidden="1" customHeight="1" x14ac:dyDescent="0.25">
      <c r="B80" s="44" t="str">
        <f t="shared" si="11"/>
        <v/>
      </c>
      <c r="C80" s="45"/>
      <c r="D80" s="45"/>
      <c r="E80" s="45"/>
      <c r="F80" s="53" t="str">
        <f>IF('תנאי סף'!Y80&lt;&gt;1,"",'תנאי סף'!F80)</f>
        <v/>
      </c>
      <c r="G80" s="418"/>
      <c r="H80" s="274"/>
      <c r="I80" s="274"/>
      <c r="J80" s="44" t="str">
        <f>IF($F80="","",SUM('ריכוז גיליונות עזר'!$H80:$L80))</f>
        <v/>
      </c>
      <c r="K80" s="44" t="str">
        <f>IF($F80="","",_xlfn.AGGREGATE(5,6,'ריכוז גיליונות עזר'!$H80:$L80))</f>
        <v/>
      </c>
      <c r="L80" s="44" t="str">
        <f>IF($F80="","",MIN('ריכוז גיליונות עזר'!$M80:$Q80))</f>
        <v/>
      </c>
      <c r="M80" s="47"/>
      <c r="N80" s="47"/>
      <c r="O80" s="51" t="str">
        <f>IF($F80="","",'ריכוז גיליונות עזר'!R80)</f>
        <v/>
      </c>
      <c r="P80" s="44" t="str">
        <f t="shared" si="17"/>
        <v/>
      </c>
      <c r="Q80" s="44" t="str">
        <f t="shared" si="18"/>
        <v/>
      </c>
      <c r="R80" s="44" t="str">
        <f t="shared" si="19"/>
        <v/>
      </c>
      <c r="S80" s="44"/>
      <c r="T80" s="274"/>
      <c r="U80" s="50"/>
      <c r="V80" s="400" t="str">
        <f t="shared" si="20"/>
        <v/>
      </c>
      <c r="W80" s="51" t="str">
        <f>IF($F80="","",IF($AA80&lt;&gt;1,$AB$1,IFERROR(V80*#REF!,$AB$1)))</f>
        <v/>
      </c>
      <c r="X80" s="51">
        <v>1</v>
      </c>
      <c r="Y80" s="51" t="str">
        <f t="shared" si="21"/>
        <v/>
      </c>
      <c r="Z80" s="292" t="str">
        <f t="shared" si="22"/>
        <v/>
      </c>
      <c r="AA80" s="1">
        <f t="shared" si="12"/>
        <v>0</v>
      </c>
      <c r="AB80" s="1" t="str">
        <f t="shared" si="65"/>
        <v/>
      </c>
      <c r="AC80" s="1" t="str">
        <f t="shared" si="65"/>
        <v/>
      </c>
      <c r="AD80" s="363">
        <f t="shared" si="13"/>
        <v>0</v>
      </c>
      <c r="AE80" s="363">
        <f t="shared" si="14"/>
        <v>0</v>
      </c>
      <c r="AF80" s="363">
        <f t="shared" si="13"/>
        <v>0</v>
      </c>
      <c r="AG80" s="363"/>
      <c r="AH80" s="363"/>
      <c r="AI80" s="363"/>
      <c r="AJ80" s="363">
        <f t="shared" si="15"/>
        <v>0</v>
      </c>
      <c r="AK80" s="363">
        <f t="shared" si="15"/>
        <v>0</v>
      </c>
      <c r="AL80" s="363"/>
      <c r="AM80" s="363"/>
      <c r="AN80" s="363"/>
      <c r="AO80" s="363"/>
      <c r="AP80" s="363"/>
      <c r="AQ80" s="1"/>
      <c r="AR80" s="1"/>
      <c r="AS80" s="1"/>
      <c r="AT80" s="1"/>
      <c r="AU80" s="1"/>
      <c r="AV80" s="1"/>
      <c r="AW80" s="1"/>
      <c r="AX80" s="1"/>
      <c r="AY80" s="1"/>
      <c r="AZ80" s="1"/>
      <c r="BA80" s="1" t="str">
        <f t="shared" si="73"/>
        <v/>
      </c>
      <c r="BB80" s="1" t="str">
        <f t="shared" si="73"/>
        <v/>
      </c>
      <c r="BC80" s="1"/>
      <c r="BD80" s="1"/>
      <c r="BE80" s="1"/>
      <c r="BF80" s="1"/>
      <c r="BG80" s="1"/>
      <c r="BH80" s="1"/>
      <c r="BI80" s="1"/>
      <c r="BJ80" s="1"/>
      <c r="BK80" s="1" t="str">
        <f t="shared" ref="BK80:BL80" si="83">IF($F80="","",IFERROR(INDEX(G$7:G$8,MATCH($G80,$F$7:$F$8,0)),MAX(G56:G57)))</f>
        <v/>
      </c>
      <c r="BL80" s="1" t="str">
        <f t="shared" si="83"/>
        <v/>
      </c>
      <c r="BM80" s="1"/>
      <c r="BN80" s="1"/>
      <c r="BO80" s="371" t="str">
        <f t="shared" si="25"/>
        <v/>
      </c>
      <c r="BP80" s="371" t="str">
        <f t="shared" si="26"/>
        <v/>
      </c>
      <c r="BQ80" s="371" t="str">
        <f t="shared" si="27"/>
        <v/>
      </c>
      <c r="BR80" s="371" t="str">
        <f t="shared" si="28"/>
        <v/>
      </c>
      <c r="BS80" s="371" t="str">
        <f t="shared" si="29"/>
        <v/>
      </c>
      <c r="BT80" s="372">
        <f t="shared" si="30"/>
        <v>5</v>
      </c>
      <c r="BU80" s="372">
        <f t="shared" si="31"/>
        <v>5</v>
      </c>
      <c r="BV80" s="372">
        <f t="shared" si="32"/>
        <v>5</v>
      </c>
    </row>
    <row r="81" spans="2:74" ht="15.75" hidden="1" customHeight="1" x14ac:dyDescent="0.25">
      <c r="B81" s="44" t="str">
        <f t="shared" si="11"/>
        <v/>
      </c>
      <c r="C81" s="45"/>
      <c r="D81" s="45"/>
      <c r="E81" s="45"/>
      <c r="F81" s="53" t="str">
        <f>IF('תנאי סף'!Y81&lt;&gt;1,"",'תנאי סף'!F81)</f>
        <v/>
      </c>
      <c r="G81" s="418"/>
      <c r="H81" s="274"/>
      <c r="I81" s="274"/>
      <c r="J81" s="44" t="str">
        <f>IF($F81="","",SUM('ריכוז גיליונות עזר'!$H81:$L81))</f>
        <v/>
      </c>
      <c r="K81" s="44" t="str">
        <f>IF($F81="","",_xlfn.AGGREGATE(5,6,'ריכוז גיליונות עזר'!$H81:$L81))</f>
        <v/>
      </c>
      <c r="L81" s="44" t="str">
        <f>IF($F81="","",MIN('ריכוז גיליונות עזר'!$M81:$Q81))</f>
        <v/>
      </c>
      <c r="M81" s="47"/>
      <c r="N81" s="47"/>
      <c r="O81" s="51" t="str">
        <f>IF($F81="","",'ריכוז גיליונות עזר'!R81)</f>
        <v/>
      </c>
      <c r="P81" s="44" t="str">
        <f t="shared" si="17"/>
        <v/>
      </c>
      <c r="Q81" s="44" t="str">
        <f t="shared" si="18"/>
        <v/>
      </c>
      <c r="R81" s="44" t="str">
        <f t="shared" si="19"/>
        <v/>
      </c>
      <c r="S81" s="44"/>
      <c r="T81" s="274"/>
      <c r="U81" s="50"/>
      <c r="V81" s="400" t="str">
        <f t="shared" si="20"/>
        <v/>
      </c>
      <c r="W81" s="51" t="str">
        <f>IF($F81="","",IF($AA81&lt;&gt;1,$AB$1,IFERROR(V81*#REF!,$AB$1)))</f>
        <v/>
      </c>
      <c r="X81" s="51">
        <v>1</v>
      </c>
      <c r="Y81" s="51" t="str">
        <f t="shared" si="21"/>
        <v/>
      </c>
      <c r="Z81" s="292" t="str">
        <f t="shared" si="22"/>
        <v/>
      </c>
      <c r="AA81" s="1">
        <f t="shared" si="12"/>
        <v>0</v>
      </c>
      <c r="AB81" s="1" t="str">
        <f t="shared" si="65"/>
        <v/>
      </c>
      <c r="AC81" s="1" t="str">
        <f t="shared" si="65"/>
        <v/>
      </c>
      <c r="AD81" s="363">
        <f t="shared" si="13"/>
        <v>0</v>
      </c>
      <c r="AE81" s="363">
        <f t="shared" si="14"/>
        <v>0</v>
      </c>
      <c r="AF81" s="363">
        <f t="shared" si="13"/>
        <v>0</v>
      </c>
      <c r="AG81" s="363"/>
      <c r="AH81" s="363"/>
      <c r="AI81" s="363"/>
      <c r="AJ81" s="363">
        <f t="shared" si="15"/>
        <v>0</v>
      </c>
      <c r="AK81" s="363">
        <f t="shared" si="15"/>
        <v>0</v>
      </c>
      <c r="AL81" s="363"/>
      <c r="AM81" s="363"/>
      <c r="AN81" s="363"/>
      <c r="AO81" s="363"/>
      <c r="AP81" s="363"/>
      <c r="AQ81" s="1"/>
      <c r="AR81" s="1"/>
      <c r="AS81" s="1"/>
      <c r="AT81" s="1"/>
      <c r="AU81" s="1"/>
      <c r="AV81" s="1"/>
      <c r="AW81" s="1"/>
      <c r="AX81" s="1"/>
      <c r="AY81" s="1"/>
      <c r="AZ81" s="1"/>
      <c r="BA81" s="1" t="str">
        <f t="shared" si="73"/>
        <v/>
      </c>
      <c r="BB81" s="1" t="str">
        <f t="shared" si="73"/>
        <v/>
      </c>
      <c r="BC81" s="1"/>
      <c r="BD81" s="1"/>
      <c r="BE81" s="1"/>
      <c r="BF81" s="1"/>
      <c r="BG81" s="1"/>
      <c r="BH81" s="1"/>
      <c r="BI81" s="1"/>
      <c r="BJ81" s="1"/>
      <c r="BK81" s="1" t="str">
        <f t="shared" ref="BK81:BL81" si="84">IF($F81="","",IFERROR(INDEX(G$7:G$8,MATCH($G81,$F$7:$F$8,0)),MAX(G57:G58)))</f>
        <v/>
      </c>
      <c r="BL81" s="1" t="str">
        <f t="shared" si="84"/>
        <v/>
      </c>
      <c r="BM81" s="1"/>
      <c r="BN81" s="1"/>
      <c r="BO81" s="371" t="str">
        <f t="shared" si="25"/>
        <v/>
      </c>
      <c r="BP81" s="371" t="str">
        <f t="shared" si="26"/>
        <v/>
      </c>
      <c r="BQ81" s="371" t="str">
        <f t="shared" si="27"/>
        <v/>
      </c>
      <c r="BR81" s="371" t="str">
        <f t="shared" si="28"/>
        <v/>
      </c>
      <c r="BS81" s="371" t="str">
        <f t="shared" si="29"/>
        <v/>
      </c>
      <c r="BT81" s="372">
        <f t="shared" si="30"/>
        <v>5</v>
      </c>
      <c r="BU81" s="372">
        <f t="shared" si="31"/>
        <v>5</v>
      </c>
      <c r="BV81" s="372">
        <f t="shared" si="32"/>
        <v>5</v>
      </c>
    </row>
    <row r="82" spans="2:74" ht="15.75" hidden="1" customHeight="1" x14ac:dyDescent="0.25">
      <c r="B82" s="44" t="str">
        <f t="shared" si="11"/>
        <v/>
      </c>
      <c r="C82" s="45"/>
      <c r="D82" s="45"/>
      <c r="E82" s="45"/>
      <c r="F82" s="53" t="str">
        <f>IF('תנאי סף'!Y82&lt;&gt;1,"",'תנאי סף'!F82)</f>
        <v/>
      </c>
      <c r="G82" s="418"/>
      <c r="H82" s="274"/>
      <c r="I82" s="274"/>
      <c r="J82" s="44" t="str">
        <f>IF($F82="","",SUM('ריכוז גיליונות עזר'!$H82:$L82))</f>
        <v/>
      </c>
      <c r="K82" s="44" t="str">
        <f>IF($F82="","",_xlfn.AGGREGATE(5,6,'ריכוז גיליונות עזר'!$H82:$L82))</f>
        <v/>
      </c>
      <c r="L82" s="44" t="str">
        <f>IF($F82="","",MIN('ריכוז גיליונות עזר'!$M82:$Q82))</f>
        <v/>
      </c>
      <c r="M82" s="47"/>
      <c r="N82" s="47"/>
      <c r="O82" s="51" t="str">
        <f>IF($F82="","",'ריכוז גיליונות עזר'!R82)</f>
        <v/>
      </c>
      <c r="P82" s="44" t="str">
        <f t="shared" si="17"/>
        <v/>
      </c>
      <c r="Q82" s="44" t="str">
        <f t="shared" si="18"/>
        <v/>
      </c>
      <c r="R82" s="44" t="str">
        <f t="shared" si="19"/>
        <v/>
      </c>
      <c r="S82" s="44"/>
      <c r="T82" s="274"/>
      <c r="U82" s="50"/>
      <c r="V82" s="400" t="str">
        <f t="shared" si="20"/>
        <v/>
      </c>
      <c r="W82" s="51" t="str">
        <f>IF($F82="","",IF($AA82&lt;&gt;1,$AB$1,IFERROR(V82*#REF!,$AB$1)))</f>
        <v/>
      </c>
      <c r="X82" s="51">
        <v>1</v>
      </c>
      <c r="Y82" s="51" t="str">
        <f t="shared" si="21"/>
        <v/>
      </c>
      <c r="Z82" s="292" t="str">
        <f t="shared" si="22"/>
        <v/>
      </c>
      <c r="AA82" s="1">
        <f t="shared" si="12"/>
        <v>0</v>
      </c>
      <c r="AB82" s="1" t="str">
        <f t="shared" si="65"/>
        <v/>
      </c>
      <c r="AC82" s="1" t="str">
        <f t="shared" si="65"/>
        <v/>
      </c>
      <c r="AD82" s="363">
        <f t="shared" si="13"/>
        <v>0</v>
      </c>
      <c r="AE82" s="363">
        <f t="shared" si="14"/>
        <v>0</v>
      </c>
      <c r="AF82" s="363">
        <f t="shared" si="13"/>
        <v>0</v>
      </c>
      <c r="AG82" s="363"/>
      <c r="AH82" s="363"/>
      <c r="AI82" s="363"/>
      <c r="AJ82" s="363">
        <f t="shared" si="15"/>
        <v>0</v>
      </c>
      <c r="AK82" s="363">
        <f t="shared" si="15"/>
        <v>0</v>
      </c>
      <c r="AL82" s="363"/>
      <c r="AM82" s="363"/>
      <c r="AN82" s="363"/>
      <c r="AO82" s="363"/>
      <c r="AP82" s="363"/>
      <c r="AQ82" s="1"/>
      <c r="AR82" s="1"/>
      <c r="AS82" s="1"/>
      <c r="AT82" s="1"/>
      <c r="AU82" s="1"/>
      <c r="AV82" s="1"/>
      <c r="AW82" s="1"/>
      <c r="AX82" s="1"/>
      <c r="AY82" s="1"/>
      <c r="AZ82" s="1"/>
      <c r="BA82" s="1" t="str">
        <f t="shared" si="73"/>
        <v/>
      </c>
      <c r="BB82" s="1" t="str">
        <f t="shared" si="73"/>
        <v/>
      </c>
      <c r="BC82" s="1"/>
      <c r="BD82" s="1"/>
      <c r="BE82" s="1"/>
      <c r="BF82" s="1"/>
      <c r="BG82" s="1"/>
      <c r="BH82" s="1"/>
      <c r="BI82" s="1"/>
      <c r="BJ82" s="1"/>
      <c r="BK82" s="1" t="str">
        <f t="shared" ref="BK82:BL82" si="85">IF($F82="","",IFERROR(INDEX(G$7:G$8,MATCH($G82,$F$7:$F$8,0)),MAX(G58:G59)))</f>
        <v/>
      </c>
      <c r="BL82" s="1" t="str">
        <f t="shared" si="85"/>
        <v/>
      </c>
      <c r="BM82" s="1"/>
      <c r="BN82" s="1"/>
      <c r="BO82" s="371" t="str">
        <f t="shared" si="25"/>
        <v/>
      </c>
      <c r="BP82" s="371" t="str">
        <f t="shared" si="26"/>
        <v/>
      </c>
      <c r="BQ82" s="371" t="str">
        <f t="shared" si="27"/>
        <v/>
      </c>
      <c r="BR82" s="371" t="str">
        <f t="shared" si="28"/>
        <v/>
      </c>
      <c r="BS82" s="371" t="str">
        <f t="shared" si="29"/>
        <v/>
      </c>
      <c r="BT82" s="372">
        <f t="shared" si="30"/>
        <v>5</v>
      </c>
      <c r="BU82" s="372">
        <f t="shared" si="31"/>
        <v>5</v>
      </c>
      <c r="BV82" s="372">
        <f t="shared" si="32"/>
        <v>5</v>
      </c>
    </row>
    <row r="83" spans="2:74" ht="15.75" hidden="1" customHeight="1" x14ac:dyDescent="0.25">
      <c r="B83" s="44" t="str">
        <f t="shared" si="11"/>
        <v/>
      </c>
      <c r="C83" s="45"/>
      <c r="D83" s="45"/>
      <c r="E83" s="45"/>
      <c r="F83" s="53" t="str">
        <f>IF('תנאי סף'!Y83&lt;&gt;1,"",'תנאי סף'!F83)</f>
        <v/>
      </c>
      <c r="G83" s="418"/>
      <c r="H83" s="274"/>
      <c r="I83" s="274"/>
      <c r="J83" s="44" t="str">
        <f>IF($F83="","",SUM('ריכוז גיליונות עזר'!$H83:$L83))</f>
        <v/>
      </c>
      <c r="K83" s="44" t="str">
        <f>IF($F83="","",_xlfn.AGGREGATE(5,6,'ריכוז גיליונות עזר'!$H83:$L83))</f>
        <v/>
      </c>
      <c r="L83" s="44" t="str">
        <f>IF($F83="","",MIN('ריכוז גיליונות עזר'!$M83:$Q83))</f>
        <v/>
      </c>
      <c r="M83" s="47"/>
      <c r="N83" s="47"/>
      <c r="O83" s="51" t="str">
        <f>IF($F83="","",'ריכוז גיליונות עזר'!R83)</f>
        <v/>
      </c>
      <c r="P83" s="44" t="str">
        <f t="shared" si="17"/>
        <v/>
      </c>
      <c r="Q83" s="44" t="str">
        <f t="shared" si="18"/>
        <v/>
      </c>
      <c r="R83" s="44" t="str">
        <f t="shared" si="19"/>
        <v/>
      </c>
      <c r="S83" s="44"/>
      <c r="T83" s="274"/>
      <c r="U83" s="50"/>
      <c r="V83" s="400" t="str">
        <f t="shared" si="20"/>
        <v/>
      </c>
      <c r="W83" s="51" t="str">
        <f>IF($F83="","",IF($AA83&lt;&gt;1,$AB$1,IFERROR(V83*#REF!,$AB$1)))</f>
        <v/>
      </c>
      <c r="X83" s="51">
        <v>1</v>
      </c>
      <c r="Y83" s="51" t="str">
        <f t="shared" si="21"/>
        <v/>
      </c>
      <c r="Z83" s="292" t="str">
        <f t="shared" si="22"/>
        <v/>
      </c>
      <c r="AA83" s="1">
        <f t="shared" si="12"/>
        <v>0</v>
      </c>
      <c r="AB83" s="1" t="str">
        <f t="shared" si="65"/>
        <v/>
      </c>
      <c r="AC83" s="1" t="str">
        <f t="shared" si="65"/>
        <v/>
      </c>
      <c r="AD83" s="363">
        <f t="shared" si="13"/>
        <v>0</v>
      </c>
      <c r="AE83" s="363">
        <f t="shared" si="14"/>
        <v>0</v>
      </c>
      <c r="AF83" s="363">
        <f t="shared" si="13"/>
        <v>0</v>
      </c>
      <c r="AG83" s="363"/>
      <c r="AH83" s="363"/>
      <c r="AI83" s="363"/>
      <c r="AJ83" s="363">
        <f t="shared" si="15"/>
        <v>0</v>
      </c>
      <c r="AK83" s="363">
        <f t="shared" si="15"/>
        <v>0</v>
      </c>
      <c r="AL83" s="363"/>
      <c r="AM83" s="363"/>
      <c r="AN83" s="363"/>
      <c r="AO83" s="363"/>
      <c r="AP83" s="363"/>
      <c r="AQ83" s="1"/>
      <c r="AR83" s="1"/>
      <c r="AS83" s="1"/>
      <c r="AT83" s="1"/>
      <c r="AU83" s="1"/>
      <c r="AV83" s="1"/>
      <c r="AW83" s="1"/>
      <c r="AX83" s="1"/>
      <c r="AY83" s="1"/>
      <c r="AZ83" s="1"/>
      <c r="BA83" s="1" t="str">
        <f t="shared" si="73"/>
        <v/>
      </c>
      <c r="BB83" s="1" t="str">
        <f t="shared" si="73"/>
        <v/>
      </c>
      <c r="BC83" s="1"/>
      <c r="BD83" s="1"/>
      <c r="BE83" s="1"/>
      <c r="BF83" s="1"/>
      <c r="BG83" s="1"/>
      <c r="BH83" s="1"/>
      <c r="BI83" s="1"/>
      <c r="BJ83" s="1"/>
      <c r="BK83" s="1" t="str">
        <f t="shared" ref="BK83:BL83" si="86">IF($F83="","",IFERROR(INDEX(G$7:G$8,MATCH($G83,$F$7:$F$8,0)),MAX(G59:G60)))</f>
        <v/>
      </c>
      <c r="BL83" s="1" t="str">
        <f t="shared" si="86"/>
        <v/>
      </c>
      <c r="BM83" s="1"/>
      <c r="BN83" s="1"/>
      <c r="BO83" s="371" t="str">
        <f t="shared" si="25"/>
        <v/>
      </c>
      <c r="BP83" s="371" t="str">
        <f t="shared" si="26"/>
        <v/>
      </c>
      <c r="BQ83" s="371" t="str">
        <f t="shared" si="27"/>
        <v/>
      </c>
      <c r="BR83" s="371" t="str">
        <f t="shared" si="28"/>
        <v/>
      </c>
      <c r="BS83" s="371" t="str">
        <f t="shared" si="29"/>
        <v/>
      </c>
      <c r="BT83" s="372">
        <f t="shared" si="30"/>
        <v>5</v>
      </c>
      <c r="BU83" s="372">
        <f t="shared" si="31"/>
        <v>5</v>
      </c>
      <c r="BV83" s="372">
        <f t="shared" si="32"/>
        <v>5</v>
      </c>
    </row>
    <row r="84" spans="2:74" ht="15.75" hidden="1" customHeight="1" x14ac:dyDescent="0.25">
      <c r="B84" s="44" t="str">
        <f t="shared" si="11"/>
        <v/>
      </c>
      <c r="C84" s="45"/>
      <c r="D84" s="45"/>
      <c r="E84" s="45"/>
      <c r="F84" s="53" t="str">
        <f>IF('תנאי סף'!Y84&lt;&gt;1,"",'תנאי סף'!F84)</f>
        <v/>
      </c>
      <c r="G84" s="418"/>
      <c r="H84" s="274"/>
      <c r="I84" s="274"/>
      <c r="J84" s="44" t="str">
        <f>IF($F84="","",SUM('ריכוז גיליונות עזר'!$H84:$L84))</f>
        <v/>
      </c>
      <c r="K84" s="44" t="str">
        <f>IF($F84="","",_xlfn.AGGREGATE(5,6,'ריכוז גיליונות עזר'!$H84:$L84))</f>
        <v/>
      </c>
      <c r="L84" s="44" t="str">
        <f>IF($F84="","",MIN('ריכוז גיליונות עזר'!$M84:$Q84))</f>
        <v/>
      </c>
      <c r="M84" s="47"/>
      <c r="N84" s="47"/>
      <c r="O84" s="51" t="str">
        <f>IF($F84="","",'ריכוז גיליונות עזר'!R84)</f>
        <v/>
      </c>
      <c r="P84" s="44" t="str">
        <f t="shared" si="17"/>
        <v/>
      </c>
      <c r="Q84" s="44" t="str">
        <f t="shared" si="18"/>
        <v/>
      </c>
      <c r="R84" s="44" t="str">
        <f t="shared" si="19"/>
        <v/>
      </c>
      <c r="S84" s="44"/>
      <c r="T84" s="274"/>
      <c r="U84" s="50"/>
      <c r="V84" s="400" t="str">
        <f t="shared" si="20"/>
        <v/>
      </c>
      <c r="W84" s="51" t="str">
        <f>IF($F84="","",IF($AA84&lt;&gt;1,$AB$1,IFERROR(V84*#REF!,$AB$1)))</f>
        <v/>
      </c>
      <c r="X84" s="51">
        <v>1</v>
      </c>
      <c r="Y84" s="51" t="str">
        <f t="shared" si="21"/>
        <v/>
      </c>
      <c r="Z84" s="292" t="str">
        <f t="shared" si="22"/>
        <v/>
      </c>
      <c r="AA84" s="1">
        <f t="shared" si="12"/>
        <v>0</v>
      </c>
      <c r="AB84" s="1" t="str">
        <f t="shared" si="65"/>
        <v/>
      </c>
      <c r="AC84" s="1" t="str">
        <f t="shared" si="65"/>
        <v/>
      </c>
      <c r="AD84" s="363">
        <f t="shared" si="13"/>
        <v>0</v>
      </c>
      <c r="AE84" s="363">
        <f t="shared" si="14"/>
        <v>0</v>
      </c>
      <c r="AF84" s="363">
        <f t="shared" si="13"/>
        <v>0</v>
      </c>
      <c r="AG84" s="363"/>
      <c r="AH84" s="363"/>
      <c r="AI84" s="363"/>
      <c r="AJ84" s="363">
        <f t="shared" si="15"/>
        <v>0</v>
      </c>
      <c r="AK84" s="363">
        <f t="shared" si="15"/>
        <v>0</v>
      </c>
      <c r="AL84" s="363"/>
      <c r="AM84" s="363"/>
      <c r="AN84" s="363"/>
      <c r="AO84" s="363"/>
      <c r="AP84" s="363"/>
      <c r="AQ84" s="1"/>
      <c r="AR84" s="1"/>
      <c r="AS84" s="1"/>
      <c r="AT84" s="1"/>
      <c r="AU84" s="1"/>
      <c r="AV84" s="1"/>
      <c r="AW84" s="1"/>
      <c r="AX84" s="1"/>
      <c r="AY84" s="1"/>
      <c r="AZ84" s="1"/>
      <c r="BA84" s="1" t="str">
        <f t="shared" si="73"/>
        <v/>
      </c>
      <c r="BB84" s="1" t="str">
        <f t="shared" si="73"/>
        <v/>
      </c>
      <c r="BC84" s="1"/>
      <c r="BD84" s="1"/>
      <c r="BE84" s="1"/>
      <c r="BF84" s="1"/>
      <c r="BG84" s="1"/>
      <c r="BH84" s="1"/>
      <c r="BI84" s="1"/>
      <c r="BJ84" s="1"/>
      <c r="BK84" s="1" t="str">
        <f t="shared" ref="BK84:BL84" si="87">IF($F84="","",IFERROR(INDEX(G$7:G$8,MATCH($G84,$F$7:$F$8,0)),MAX(G60:G61)))</f>
        <v/>
      </c>
      <c r="BL84" s="1" t="str">
        <f t="shared" si="87"/>
        <v/>
      </c>
      <c r="BM84" s="1"/>
      <c r="BN84" s="1"/>
      <c r="BO84" s="371" t="str">
        <f t="shared" si="25"/>
        <v/>
      </c>
      <c r="BP84" s="371" t="str">
        <f t="shared" si="26"/>
        <v/>
      </c>
      <c r="BQ84" s="371" t="str">
        <f t="shared" si="27"/>
        <v/>
      </c>
      <c r="BR84" s="371" t="str">
        <f t="shared" si="28"/>
        <v/>
      </c>
      <c r="BS84" s="371" t="str">
        <f t="shared" si="29"/>
        <v/>
      </c>
      <c r="BT84" s="372">
        <f t="shared" si="30"/>
        <v>5</v>
      </c>
      <c r="BU84" s="372">
        <f t="shared" si="31"/>
        <v>5</v>
      </c>
      <c r="BV84" s="372">
        <f t="shared" si="32"/>
        <v>5</v>
      </c>
    </row>
    <row r="85" spans="2:74" ht="15.75" hidden="1" customHeight="1" x14ac:dyDescent="0.25">
      <c r="B85" s="44" t="str">
        <f t="shared" si="11"/>
        <v/>
      </c>
      <c r="C85" s="45"/>
      <c r="D85" s="45"/>
      <c r="E85" s="45"/>
      <c r="F85" s="53" t="str">
        <f>IF('תנאי סף'!Y85&lt;&gt;1,"",'תנאי סף'!F85)</f>
        <v/>
      </c>
      <c r="G85" s="418"/>
      <c r="H85" s="274"/>
      <c r="I85" s="274"/>
      <c r="J85" s="44" t="str">
        <f>IF($F85="","",SUM('ריכוז גיליונות עזר'!$H85:$L85))</f>
        <v/>
      </c>
      <c r="K85" s="44" t="str">
        <f>IF($F85="","",_xlfn.AGGREGATE(5,6,'ריכוז גיליונות עזר'!$H85:$L85))</f>
        <v/>
      </c>
      <c r="L85" s="44" t="str">
        <f>IF($F85="","",MIN('ריכוז גיליונות עזר'!$M85:$Q85))</f>
        <v/>
      </c>
      <c r="M85" s="47"/>
      <c r="N85" s="47"/>
      <c r="O85" s="51" t="str">
        <f>IF($F85="","",'ריכוז גיליונות עזר'!R85)</f>
        <v/>
      </c>
      <c r="P85" s="44" t="str">
        <f t="shared" si="17"/>
        <v/>
      </c>
      <c r="Q85" s="44" t="str">
        <f t="shared" si="18"/>
        <v/>
      </c>
      <c r="R85" s="44" t="str">
        <f t="shared" si="19"/>
        <v/>
      </c>
      <c r="S85" s="44"/>
      <c r="T85" s="274"/>
      <c r="U85" s="50"/>
      <c r="V85" s="400" t="str">
        <f t="shared" si="20"/>
        <v/>
      </c>
      <c r="W85" s="51" t="str">
        <f>IF($F85="","",IF($AA85&lt;&gt;1,$AB$1,IFERROR(V85*#REF!,$AB$1)))</f>
        <v/>
      </c>
      <c r="X85" s="51">
        <v>1</v>
      </c>
      <c r="Y85" s="51" t="str">
        <f t="shared" si="21"/>
        <v/>
      </c>
      <c r="Z85" s="292" t="str">
        <f t="shared" si="22"/>
        <v/>
      </c>
      <c r="AA85" s="1">
        <f t="shared" si="12"/>
        <v>0</v>
      </c>
      <c r="AB85" s="1" t="str">
        <f t="shared" si="65"/>
        <v/>
      </c>
      <c r="AC85" s="1" t="str">
        <f t="shared" si="65"/>
        <v/>
      </c>
      <c r="AD85" s="363">
        <f t="shared" si="13"/>
        <v>0</v>
      </c>
      <c r="AE85" s="363">
        <f t="shared" si="14"/>
        <v>0</v>
      </c>
      <c r="AF85" s="363">
        <f t="shared" si="13"/>
        <v>0</v>
      </c>
      <c r="AG85" s="363"/>
      <c r="AH85" s="363"/>
      <c r="AI85" s="363"/>
      <c r="AJ85" s="363">
        <f t="shared" si="15"/>
        <v>0</v>
      </c>
      <c r="AK85" s="363">
        <f t="shared" si="15"/>
        <v>0</v>
      </c>
      <c r="AL85" s="363"/>
      <c r="AM85" s="363"/>
      <c r="AN85" s="363"/>
      <c r="AO85" s="363"/>
      <c r="AP85" s="363"/>
      <c r="AQ85" s="1"/>
      <c r="AR85" s="1"/>
      <c r="AS85" s="1"/>
      <c r="AT85" s="1"/>
      <c r="AU85" s="1"/>
      <c r="AV85" s="1"/>
      <c r="AW85" s="1"/>
      <c r="AX85" s="1"/>
      <c r="AY85" s="1"/>
      <c r="AZ85" s="1"/>
      <c r="BA85" s="1" t="str">
        <f t="shared" si="73"/>
        <v/>
      </c>
      <c r="BB85" s="1" t="str">
        <f t="shared" si="73"/>
        <v/>
      </c>
      <c r="BC85" s="1"/>
      <c r="BD85" s="1"/>
      <c r="BE85" s="1"/>
      <c r="BF85" s="1"/>
      <c r="BG85" s="1"/>
      <c r="BH85" s="1"/>
      <c r="BI85" s="1"/>
      <c r="BJ85" s="1"/>
      <c r="BK85" s="1" t="str">
        <f t="shared" ref="BK85:BL85" si="88">IF($F85="","",IFERROR(INDEX(G$7:G$8,MATCH($G85,$F$7:$F$8,0)),MAX(G61:G62)))</f>
        <v/>
      </c>
      <c r="BL85" s="1" t="str">
        <f t="shared" si="88"/>
        <v/>
      </c>
      <c r="BM85" s="1"/>
      <c r="BN85" s="1"/>
      <c r="BO85" s="371" t="str">
        <f t="shared" si="25"/>
        <v/>
      </c>
      <c r="BP85" s="371" t="str">
        <f t="shared" si="26"/>
        <v/>
      </c>
      <c r="BQ85" s="371" t="str">
        <f t="shared" si="27"/>
        <v/>
      </c>
      <c r="BR85" s="371" t="str">
        <f t="shared" si="28"/>
        <v/>
      </c>
      <c r="BS85" s="371" t="str">
        <f t="shared" si="29"/>
        <v/>
      </c>
      <c r="BT85" s="372">
        <f t="shared" si="30"/>
        <v>5</v>
      </c>
      <c r="BU85" s="372">
        <f t="shared" si="31"/>
        <v>5</v>
      </c>
      <c r="BV85" s="372">
        <f t="shared" si="32"/>
        <v>5</v>
      </c>
    </row>
    <row r="86" spans="2:74" ht="15.75" hidden="1" customHeight="1" x14ac:dyDescent="0.25">
      <c r="B86" s="44" t="str">
        <f t="shared" si="11"/>
        <v/>
      </c>
      <c r="C86" s="45"/>
      <c r="D86" s="45"/>
      <c r="E86" s="45"/>
      <c r="F86" s="53" t="str">
        <f>IF('תנאי סף'!Y86&lt;&gt;1,"",'תנאי סף'!F86)</f>
        <v/>
      </c>
      <c r="G86" s="418"/>
      <c r="H86" s="274"/>
      <c r="I86" s="274"/>
      <c r="J86" s="44" t="str">
        <f>IF($F86="","",SUM('ריכוז גיליונות עזר'!$H86:$L86))</f>
        <v/>
      </c>
      <c r="K86" s="44" t="str">
        <f>IF($F86="","",_xlfn.AGGREGATE(5,6,'ריכוז גיליונות עזר'!$H86:$L86))</f>
        <v/>
      </c>
      <c r="L86" s="44" t="str">
        <f>IF($F86="","",MIN('ריכוז גיליונות עזר'!$M86:$Q86))</f>
        <v/>
      </c>
      <c r="M86" s="47"/>
      <c r="N86" s="47"/>
      <c r="O86" s="51" t="str">
        <f>IF($F86="","",'ריכוז גיליונות עזר'!R86)</f>
        <v/>
      </c>
      <c r="P86" s="44" t="str">
        <f t="shared" si="17"/>
        <v/>
      </c>
      <c r="Q86" s="44" t="str">
        <f t="shared" si="18"/>
        <v/>
      </c>
      <c r="R86" s="44" t="str">
        <f t="shared" si="19"/>
        <v/>
      </c>
      <c r="S86" s="44"/>
      <c r="T86" s="274"/>
      <c r="U86" s="50"/>
      <c r="V86" s="400" t="str">
        <f t="shared" si="20"/>
        <v/>
      </c>
      <c r="W86" s="51" t="str">
        <f>IF($F86="","",IF($AA86&lt;&gt;1,$AB$1,IFERROR(V86*#REF!,$AB$1)))</f>
        <v/>
      </c>
      <c r="X86" s="51">
        <v>1</v>
      </c>
      <c r="Y86" s="51" t="str">
        <f t="shared" si="21"/>
        <v/>
      </c>
      <c r="Z86" s="292" t="str">
        <f t="shared" si="22"/>
        <v/>
      </c>
      <c r="AA86" s="1">
        <f t="shared" si="12"/>
        <v>0</v>
      </c>
      <c r="AB86" s="1" t="str">
        <f t="shared" si="65"/>
        <v/>
      </c>
      <c r="AC86" s="1" t="str">
        <f t="shared" si="65"/>
        <v/>
      </c>
      <c r="AD86" s="363">
        <f t="shared" si="13"/>
        <v>0</v>
      </c>
      <c r="AE86" s="363">
        <f t="shared" si="14"/>
        <v>0</v>
      </c>
      <c r="AF86" s="363">
        <f t="shared" si="13"/>
        <v>0</v>
      </c>
      <c r="AG86" s="363"/>
      <c r="AH86" s="363"/>
      <c r="AI86" s="363"/>
      <c r="AJ86" s="363">
        <f t="shared" si="15"/>
        <v>0</v>
      </c>
      <c r="AK86" s="363">
        <f t="shared" si="15"/>
        <v>0</v>
      </c>
      <c r="AL86" s="363"/>
      <c r="AM86" s="363"/>
      <c r="AN86" s="363"/>
      <c r="AO86" s="363"/>
      <c r="AP86" s="363"/>
      <c r="AQ86" s="1"/>
      <c r="AR86" s="1"/>
      <c r="AS86" s="1"/>
      <c r="AT86" s="1"/>
      <c r="AU86" s="1"/>
      <c r="AV86" s="1"/>
      <c r="AW86" s="1"/>
      <c r="AX86" s="1"/>
      <c r="AY86" s="1"/>
      <c r="AZ86" s="1"/>
      <c r="BA86" s="1" t="str">
        <f t="shared" si="73"/>
        <v/>
      </c>
      <c r="BB86" s="1" t="str">
        <f t="shared" si="73"/>
        <v/>
      </c>
      <c r="BC86" s="1"/>
      <c r="BD86" s="1"/>
      <c r="BE86" s="1"/>
      <c r="BF86" s="1"/>
      <c r="BG86" s="1"/>
      <c r="BH86" s="1"/>
      <c r="BI86" s="1"/>
      <c r="BJ86" s="1"/>
      <c r="BK86" s="1" t="str">
        <f t="shared" ref="BK86:BL86" si="89">IF($F86="","",IFERROR(INDEX(G$7:G$8,MATCH($G86,$F$7:$F$8,0)),MAX(G62:G63)))</f>
        <v/>
      </c>
      <c r="BL86" s="1" t="str">
        <f t="shared" si="89"/>
        <v/>
      </c>
      <c r="BM86" s="1"/>
      <c r="BN86" s="1"/>
      <c r="BO86" s="371" t="str">
        <f t="shared" si="25"/>
        <v/>
      </c>
      <c r="BP86" s="371" t="str">
        <f t="shared" si="26"/>
        <v/>
      </c>
      <c r="BQ86" s="371" t="str">
        <f t="shared" si="27"/>
        <v/>
      </c>
      <c r="BR86" s="371" t="str">
        <f t="shared" si="28"/>
        <v/>
      </c>
      <c r="BS86" s="371" t="str">
        <f t="shared" si="29"/>
        <v/>
      </c>
      <c r="BT86" s="372">
        <f t="shared" si="30"/>
        <v>5</v>
      </c>
      <c r="BU86" s="372">
        <f t="shared" si="31"/>
        <v>5</v>
      </c>
      <c r="BV86" s="372">
        <f t="shared" si="32"/>
        <v>5</v>
      </c>
    </row>
    <row r="87" spans="2:74" ht="15.75" hidden="1" customHeight="1" x14ac:dyDescent="0.25">
      <c r="B87" s="44" t="str">
        <f t="shared" si="11"/>
        <v/>
      </c>
      <c r="C87" s="45"/>
      <c r="D87" s="45"/>
      <c r="E87" s="45"/>
      <c r="F87" s="53" t="str">
        <f>IF('תנאי סף'!Y87&lt;&gt;1,"",'תנאי סף'!F87)</f>
        <v/>
      </c>
      <c r="G87" s="418"/>
      <c r="H87" s="274"/>
      <c r="I87" s="274"/>
      <c r="J87" s="44" t="str">
        <f>IF($F87="","",SUM('ריכוז גיליונות עזר'!$H87:$L87))</f>
        <v/>
      </c>
      <c r="K87" s="44" t="str">
        <f>IF($F87="","",_xlfn.AGGREGATE(5,6,'ריכוז גיליונות עזר'!$H87:$L87))</f>
        <v/>
      </c>
      <c r="L87" s="44" t="str">
        <f>IF($F87="","",MIN('ריכוז גיליונות עזר'!$M87:$Q87))</f>
        <v/>
      </c>
      <c r="M87" s="47"/>
      <c r="N87" s="47"/>
      <c r="O87" s="51" t="str">
        <f>IF($F87="","",'ריכוז גיליונות עזר'!R87)</f>
        <v/>
      </c>
      <c r="P87" s="44" t="str">
        <f t="shared" si="17"/>
        <v/>
      </c>
      <c r="Q87" s="44" t="str">
        <f t="shared" si="18"/>
        <v/>
      </c>
      <c r="R87" s="44" t="str">
        <f t="shared" si="19"/>
        <v/>
      </c>
      <c r="S87" s="44"/>
      <c r="T87" s="274"/>
      <c r="U87" s="50"/>
      <c r="V87" s="400" t="str">
        <f t="shared" si="20"/>
        <v/>
      </c>
      <c r="W87" s="51" t="str">
        <f>IF($F87="","",IF($AA87&lt;&gt;1,$AB$1,IFERROR(V87*#REF!,$AB$1)))</f>
        <v/>
      </c>
      <c r="X87" s="51">
        <v>1</v>
      </c>
      <c r="Y87" s="51" t="str">
        <f t="shared" si="21"/>
        <v/>
      </c>
      <c r="Z87" s="292" t="str">
        <f t="shared" si="22"/>
        <v/>
      </c>
      <c r="AA87" s="1">
        <f t="shared" si="12"/>
        <v>0</v>
      </c>
      <c r="AB87" s="1" t="str">
        <f t="shared" si="65"/>
        <v/>
      </c>
      <c r="AC87" s="1" t="str">
        <f t="shared" si="65"/>
        <v/>
      </c>
      <c r="AD87" s="363">
        <f t="shared" si="13"/>
        <v>0</v>
      </c>
      <c r="AE87" s="363">
        <f t="shared" si="14"/>
        <v>0</v>
      </c>
      <c r="AF87" s="363">
        <f t="shared" si="13"/>
        <v>0</v>
      </c>
      <c r="AG87" s="363"/>
      <c r="AH87" s="363"/>
      <c r="AI87" s="363"/>
      <c r="AJ87" s="363">
        <f t="shared" si="15"/>
        <v>0</v>
      </c>
      <c r="AK87" s="363">
        <f t="shared" si="15"/>
        <v>0</v>
      </c>
      <c r="AL87" s="363"/>
      <c r="AM87" s="363"/>
      <c r="AN87" s="363"/>
      <c r="AO87" s="363"/>
      <c r="AP87" s="363"/>
      <c r="AQ87" s="1"/>
      <c r="AR87" s="1"/>
      <c r="AS87" s="1"/>
      <c r="AT87" s="1"/>
      <c r="AU87" s="1"/>
      <c r="AV87" s="1"/>
      <c r="AW87" s="1"/>
      <c r="AX87" s="1"/>
      <c r="AY87" s="1"/>
      <c r="AZ87" s="1"/>
      <c r="BA87" s="1" t="str">
        <f t="shared" si="73"/>
        <v/>
      </c>
      <c r="BB87" s="1" t="str">
        <f t="shared" si="73"/>
        <v/>
      </c>
      <c r="BC87" s="1"/>
      <c r="BD87" s="1"/>
      <c r="BE87" s="1"/>
      <c r="BF87" s="1"/>
      <c r="BG87" s="1"/>
      <c r="BH87" s="1"/>
      <c r="BI87" s="1"/>
      <c r="BJ87" s="1"/>
      <c r="BK87" s="1" t="str">
        <f t="shared" ref="BK87:BL87" si="90">IF($F87="","",IFERROR(INDEX(G$7:G$8,MATCH($G87,$F$7:$F$8,0)),MAX(G63:G64)))</f>
        <v/>
      </c>
      <c r="BL87" s="1" t="str">
        <f t="shared" si="90"/>
        <v/>
      </c>
      <c r="BM87" s="1"/>
      <c r="BN87" s="1"/>
      <c r="BO87" s="371" t="str">
        <f t="shared" si="25"/>
        <v/>
      </c>
      <c r="BP87" s="371" t="str">
        <f t="shared" si="26"/>
        <v/>
      </c>
      <c r="BQ87" s="371" t="str">
        <f t="shared" si="27"/>
        <v/>
      </c>
      <c r="BR87" s="371" t="str">
        <f t="shared" si="28"/>
        <v/>
      </c>
      <c r="BS87" s="371" t="str">
        <f t="shared" si="29"/>
        <v/>
      </c>
      <c r="BT87" s="372">
        <f t="shared" si="30"/>
        <v>5</v>
      </c>
      <c r="BU87" s="372">
        <f t="shared" si="31"/>
        <v>5</v>
      </c>
      <c r="BV87" s="372">
        <f t="shared" si="32"/>
        <v>5</v>
      </c>
    </row>
    <row r="88" spans="2:74" ht="15.75" hidden="1" customHeight="1" x14ac:dyDescent="0.25">
      <c r="B88" s="44" t="str">
        <f t="shared" si="11"/>
        <v/>
      </c>
      <c r="C88" s="45"/>
      <c r="D88" s="45"/>
      <c r="E88" s="45"/>
      <c r="F88" s="53" t="str">
        <f>IF('תנאי סף'!Y88&lt;&gt;1,"",'תנאי סף'!F88)</f>
        <v/>
      </c>
      <c r="G88" s="418"/>
      <c r="H88" s="274"/>
      <c r="I88" s="274"/>
      <c r="J88" s="44" t="str">
        <f>IF($F88="","",SUM('ריכוז גיליונות עזר'!$H88:$L88))</f>
        <v/>
      </c>
      <c r="K88" s="44" t="str">
        <f>IF($F88="","",_xlfn.AGGREGATE(5,6,'ריכוז גיליונות עזר'!$H88:$L88))</f>
        <v/>
      </c>
      <c r="L88" s="44" t="str">
        <f>IF($F88="","",MIN('ריכוז גיליונות עזר'!$M88:$Q88))</f>
        <v/>
      </c>
      <c r="M88" s="47"/>
      <c r="N88" s="47"/>
      <c r="O88" s="51" t="str">
        <f>IF($F88="","",'ריכוז גיליונות עזר'!R88)</f>
        <v/>
      </c>
      <c r="P88" s="44" t="str">
        <f t="shared" si="17"/>
        <v/>
      </c>
      <c r="Q88" s="44" t="str">
        <f t="shared" si="18"/>
        <v/>
      </c>
      <c r="R88" s="44" t="str">
        <f t="shared" si="19"/>
        <v/>
      </c>
      <c r="S88" s="44"/>
      <c r="T88" s="274"/>
      <c r="U88" s="50"/>
      <c r="V88" s="400" t="str">
        <f t="shared" si="20"/>
        <v/>
      </c>
      <c r="W88" s="51" t="str">
        <f>IF($F88="","",IF($AA88&lt;&gt;1,$AB$1,IFERROR(V88*#REF!,$AB$1)))</f>
        <v/>
      </c>
      <c r="X88" s="51">
        <v>1</v>
      </c>
      <c r="Y88" s="51" t="str">
        <f t="shared" si="21"/>
        <v/>
      </c>
      <c r="Z88" s="292" t="str">
        <f t="shared" si="22"/>
        <v/>
      </c>
      <c r="AA88" s="1">
        <f t="shared" si="12"/>
        <v>0</v>
      </c>
      <c r="AB88" s="1" t="str">
        <f t="shared" si="65"/>
        <v/>
      </c>
      <c r="AC88" s="1" t="str">
        <f t="shared" si="65"/>
        <v/>
      </c>
      <c r="AD88" s="363">
        <f t="shared" si="13"/>
        <v>0</v>
      </c>
      <c r="AE88" s="363">
        <f t="shared" si="14"/>
        <v>0</v>
      </c>
      <c r="AF88" s="363">
        <f t="shared" si="13"/>
        <v>0</v>
      </c>
      <c r="AG88" s="363"/>
      <c r="AH88" s="363"/>
      <c r="AI88" s="363"/>
      <c r="AJ88" s="363">
        <f t="shared" si="15"/>
        <v>0</v>
      </c>
      <c r="AK88" s="363">
        <f t="shared" si="15"/>
        <v>0</v>
      </c>
      <c r="AL88" s="363"/>
      <c r="AM88" s="363"/>
      <c r="AN88" s="363"/>
      <c r="AO88" s="363"/>
      <c r="AP88" s="363"/>
      <c r="AQ88" s="1"/>
      <c r="AR88" s="1"/>
      <c r="AS88" s="1"/>
      <c r="AT88" s="1"/>
      <c r="AU88" s="1"/>
      <c r="AV88" s="1"/>
      <c r="AW88" s="1"/>
      <c r="AX88" s="1"/>
      <c r="AY88" s="1"/>
      <c r="AZ88" s="1"/>
      <c r="BA88" s="1" t="str">
        <f t="shared" si="73"/>
        <v/>
      </c>
      <c r="BB88" s="1" t="str">
        <f t="shared" si="73"/>
        <v/>
      </c>
      <c r="BC88" s="1"/>
      <c r="BD88" s="1"/>
      <c r="BE88" s="1"/>
      <c r="BF88" s="1"/>
      <c r="BG88" s="1"/>
      <c r="BH88" s="1"/>
      <c r="BI88" s="1"/>
      <c r="BJ88" s="1"/>
      <c r="BK88" s="1" t="str">
        <f t="shared" ref="BK88:BL88" si="91">IF($F88="","",IFERROR(INDEX(G$7:G$8,MATCH($G88,$F$7:$F$8,0)),MAX(G64:G65)))</f>
        <v/>
      </c>
      <c r="BL88" s="1" t="str">
        <f t="shared" si="91"/>
        <v/>
      </c>
      <c r="BM88" s="1"/>
      <c r="BN88" s="1"/>
      <c r="BO88" s="371" t="str">
        <f t="shared" si="25"/>
        <v/>
      </c>
      <c r="BP88" s="371" t="str">
        <f t="shared" si="26"/>
        <v/>
      </c>
      <c r="BQ88" s="371" t="str">
        <f t="shared" si="27"/>
        <v/>
      </c>
      <c r="BR88" s="371" t="str">
        <f t="shared" si="28"/>
        <v/>
      </c>
      <c r="BS88" s="371" t="str">
        <f t="shared" si="29"/>
        <v/>
      </c>
      <c r="BT88" s="372">
        <f t="shared" si="30"/>
        <v>5</v>
      </c>
      <c r="BU88" s="372">
        <f t="shared" si="31"/>
        <v>5</v>
      </c>
      <c r="BV88" s="372">
        <f t="shared" si="32"/>
        <v>5</v>
      </c>
    </row>
    <row r="89" spans="2:74" ht="15.75" hidden="1" customHeight="1" x14ac:dyDescent="0.25">
      <c r="B89" s="44" t="str">
        <f t="shared" si="11"/>
        <v/>
      </c>
      <c r="C89" s="45"/>
      <c r="D89" s="45"/>
      <c r="E89" s="45"/>
      <c r="F89" s="53" t="str">
        <f>IF('תנאי סף'!Y89&lt;&gt;1,"",'תנאי סף'!F89)</f>
        <v/>
      </c>
      <c r="G89" s="418"/>
      <c r="H89" s="274"/>
      <c r="I89" s="274"/>
      <c r="J89" s="44" t="str">
        <f>IF($F89="","",SUM('ריכוז גיליונות עזר'!$H89:$L89))</f>
        <v/>
      </c>
      <c r="K89" s="44" t="str">
        <f>IF($F89="","",_xlfn.AGGREGATE(5,6,'ריכוז גיליונות עזר'!$H89:$L89))</f>
        <v/>
      </c>
      <c r="L89" s="44" t="str">
        <f>IF($F89="","",MIN('ריכוז גיליונות עזר'!$M89:$Q89))</f>
        <v/>
      </c>
      <c r="M89" s="47"/>
      <c r="N89" s="47"/>
      <c r="O89" s="51" t="str">
        <f>IF($F89="","",'ריכוז גיליונות עזר'!R89)</f>
        <v/>
      </c>
      <c r="P89" s="44" t="str">
        <f t="shared" si="17"/>
        <v/>
      </c>
      <c r="Q89" s="44" t="str">
        <f t="shared" si="18"/>
        <v/>
      </c>
      <c r="R89" s="44" t="str">
        <f t="shared" si="19"/>
        <v/>
      </c>
      <c r="S89" s="44"/>
      <c r="T89" s="274"/>
      <c r="U89" s="50"/>
      <c r="V89" s="400" t="str">
        <f t="shared" si="20"/>
        <v/>
      </c>
      <c r="W89" s="51" t="str">
        <f>IF($F89="","",IF($AA89&lt;&gt;1,$AB$1,IFERROR(V89*#REF!,$AB$1)))</f>
        <v/>
      </c>
      <c r="X89" s="51">
        <v>1</v>
      </c>
      <c r="Y89" s="51" t="str">
        <f t="shared" si="21"/>
        <v/>
      </c>
      <c r="Z89" s="292" t="str">
        <f t="shared" si="22"/>
        <v/>
      </c>
      <c r="AA89" s="1">
        <f t="shared" si="12"/>
        <v>0</v>
      </c>
      <c r="AB89" s="1" t="str">
        <f t="shared" si="65"/>
        <v/>
      </c>
      <c r="AC89" s="1" t="str">
        <f t="shared" si="65"/>
        <v/>
      </c>
      <c r="AD89" s="363">
        <f t="shared" si="13"/>
        <v>0</v>
      </c>
      <c r="AE89" s="363">
        <f t="shared" si="14"/>
        <v>0</v>
      </c>
      <c r="AF89" s="363">
        <f t="shared" si="13"/>
        <v>0</v>
      </c>
      <c r="AG89" s="363"/>
      <c r="AH89" s="363"/>
      <c r="AI89" s="363"/>
      <c r="AJ89" s="363">
        <f t="shared" si="15"/>
        <v>0</v>
      </c>
      <c r="AK89" s="363">
        <f t="shared" si="15"/>
        <v>0</v>
      </c>
      <c r="AL89" s="363"/>
      <c r="AM89" s="363"/>
      <c r="AN89" s="363"/>
      <c r="AO89" s="363"/>
      <c r="AP89" s="363"/>
      <c r="AQ89" s="1"/>
      <c r="AR89" s="1"/>
      <c r="AS89" s="1"/>
      <c r="AT89" s="1"/>
      <c r="AU89" s="1"/>
      <c r="AV89" s="1"/>
      <c r="AW89" s="1"/>
      <c r="AX89" s="1"/>
      <c r="AY89" s="1"/>
      <c r="AZ89" s="1"/>
      <c r="BA89" s="1" t="str">
        <f t="shared" si="73"/>
        <v/>
      </c>
      <c r="BB89" s="1" t="str">
        <f t="shared" si="73"/>
        <v/>
      </c>
      <c r="BC89" s="1"/>
      <c r="BD89" s="1"/>
      <c r="BE89" s="1"/>
      <c r="BF89" s="1"/>
      <c r="BG89" s="1"/>
      <c r="BH89" s="1"/>
      <c r="BI89" s="1"/>
      <c r="BJ89" s="1"/>
      <c r="BK89" s="1" t="str">
        <f t="shared" ref="BK89:BL89" si="92">IF($F89="","",IFERROR(INDEX(G$7:G$8,MATCH($G89,$F$7:$F$8,0)),MAX(G65:G66)))</f>
        <v/>
      </c>
      <c r="BL89" s="1" t="str">
        <f t="shared" si="92"/>
        <v/>
      </c>
      <c r="BM89" s="1"/>
      <c r="BN89" s="1"/>
      <c r="BO89" s="371" t="str">
        <f t="shared" si="25"/>
        <v/>
      </c>
      <c r="BP89" s="371" t="str">
        <f t="shared" si="26"/>
        <v/>
      </c>
      <c r="BQ89" s="371" t="str">
        <f t="shared" si="27"/>
        <v/>
      </c>
      <c r="BR89" s="371" t="str">
        <f t="shared" si="28"/>
        <v/>
      </c>
      <c r="BS89" s="371" t="str">
        <f t="shared" si="29"/>
        <v/>
      </c>
      <c r="BT89" s="372">
        <f t="shared" si="30"/>
        <v>5</v>
      </c>
      <c r="BU89" s="372">
        <f t="shared" si="31"/>
        <v>5</v>
      </c>
      <c r="BV89" s="372">
        <f t="shared" si="32"/>
        <v>5</v>
      </c>
    </row>
    <row r="90" spans="2:74" ht="15.75" hidden="1" customHeight="1" x14ac:dyDescent="0.25">
      <c r="B90" s="44" t="str">
        <f t="shared" si="11"/>
        <v/>
      </c>
      <c r="C90" s="45"/>
      <c r="D90" s="45"/>
      <c r="E90" s="45"/>
      <c r="F90" s="53" t="str">
        <f>IF('תנאי סף'!Y90&lt;&gt;1,"",'תנאי סף'!F90)</f>
        <v/>
      </c>
      <c r="G90" s="418"/>
      <c r="H90" s="274"/>
      <c r="I90" s="274"/>
      <c r="J90" s="44" t="str">
        <f>IF($F90="","",SUM('ריכוז גיליונות עזר'!$H90:$L90))</f>
        <v/>
      </c>
      <c r="K90" s="44" t="str">
        <f>IF($F90="","",_xlfn.AGGREGATE(5,6,'ריכוז גיליונות עזר'!$H90:$L90))</f>
        <v/>
      </c>
      <c r="L90" s="44" t="str">
        <f>IF($F90="","",MIN('ריכוז גיליונות עזר'!$M90:$Q90))</f>
        <v/>
      </c>
      <c r="M90" s="47"/>
      <c r="N90" s="47"/>
      <c r="O90" s="51" t="str">
        <f>IF($F90="","",'ריכוז גיליונות עזר'!R90)</f>
        <v/>
      </c>
      <c r="P90" s="44" t="str">
        <f t="shared" si="17"/>
        <v/>
      </c>
      <c r="Q90" s="44" t="str">
        <f t="shared" si="18"/>
        <v/>
      </c>
      <c r="R90" s="44" t="str">
        <f t="shared" si="19"/>
        <v/>
      </c>
      <c r="S90" s="44"/>
      <c r="T90" s="274"/>
      <c r="U90" s="50"/>
      <c r="V90" s="400" t="str">
        <f t="shared" si="20"/>
        <v/>
      </c>
      <c r="W90" s="51" t="str">
        <f>IF($F90="","",IF($AA90&lt;&gt;1,$AB$1,IFERROR(V90*#REF!,$AB$1)))</f>
        <v/>
      </c>
      <c r="X90" s="51">
        <v>1</v>
      </c>
      <c r="Y90" s="51" t="str">
        <f t="shared" si="21"/>
        <v/>
      </c>
      <c r="Z90" s="292" t="str">
        <f t="shared" si="22"/>
        <v/>
      </c>
      <c r="AA90" s="1">
        <f t="shared" si="12"/>
        <v>0</v>
      </c>
      <c r="AB90" s="1" t="str">
        <f t="shared" si="65"/>
        <v/>
      </c>
      <c r="AC90" s="1" t="str">
        <f t="shared" si="65"/>
        <v/>
      </c>
      <c r="AD90" s="363">
        <f t="shared" si="13"/>
        <v>0</v>
      </c>
      <c r="AE90" s="363">
        <f t="shared" si="14"/>
        <v>0</v>
      </c>
      <c r="AF90" s="363">
        <f t="shared" si="13"/>
        <v>0</v>
      </c>
      <c r="AG90" s="363"/>
      <c r="AH90" s="363"/>
      <c r="AI90" s="363"/>
      <c r="AJ90" s="363">
        <f t="shared" si="15"/>
        <v>0</v>
      </c>
      <c r="AK90" s="363">
        <f t="shared" si="15"/>
        <v>0</v>
      </c>
      <c r="AL90" s="363"/>
      <c r="AM90" s="363"/>
      <c r="AN90" s="363"/>
      <c r="AO90" s="363"/>
      <c r="AP90" s="363"/>
      <c r="AQ90" s="1"/>
      <c r="AR90" s="1"/>
      <c r="AS90" s="1"/>
      <c r="AT90" s="1"/>
      <c r="AU90" s="1"/>
      <c r="AV90" s="1"/>
      <c r="AW90" s="1"/>
      <c r="AX90" s="1"/>
      <c r="AY90" s="1"/>
      <c r="AZ90" s="1"/>
      <c r="BA90" s="1" t="str">
        <f t="shared" si="73"/>
        <v/>
      </c>
      <c r="BB90" s="1" t="str">
        <f t="shared" si="73"/>
        <v/>
      </c>
      <c r="BC90" s="1"/>
      <c r="BD90" s="1"/>
      <c r="BE90" s="1"/>
      <c r="BF90" s="1"/>
      <c r="BG90" s="1"/>
      <c r="BH90" s="1"/>
      <c r="BI90" s="1"/>
      <c r="BJ90" s="1"/>
      <c r="BK90" s="1" t="str">
        <f t="shared" ref="BK90:BL90" si="93">IF($F90="","",IFERROR(INDEX(G$7:G$8,MATCH($G90,$F$7:$F$8,0)),MAX(G66:G67)))</f>
        <v/>
      </c>
      <c r="BL90" s="1" t="str">
        <f t="shared" si="93"/>
        <v/>
      </c>
      <c r="BM90" s="1"/>
      <c r="BN90" s="1"/>
      <c r="BO90" s="371" t="str">
        <f t="shared" si="25"/>
        <v/>
      </c>
      <c r="BP90" s="371" t="str">
        <f t="shared" si="26"/>
        <v/>
      </c>
      <c r="BQ90" s="371" t="str">
        <f t="shared" si="27"/>
        <v/>
      </c>
      <c r="BR90" s="371" t="str">
        <f t="shared" si="28"/>
        <v/>
      </c>
      <c r="BS90" s="371" t="str">
        <f t="shared" si="29"/>
        <v/>
      </c>
      <c r="BT90" s="372">
        <f t="shared" si="30"/>
        <v>5</v>
      </c>
      <c r="BU90" s="372">
        <f t="shared" si="31"/>
        <v>5</v>
      </c>
      <c r="BV90" s="372">
        <f t="shared" si="32"/>
        <v>5</v>
      </c>
    </row>
    <row r="91" spans="2:74" ht="15.75" hidden="1" customHeight="1" x14ac:dyDescent="0.25">
      <c r="B91" s="44" t="str">
        <f t="shared" si="11"/>
        <v/>
      </c>
      <c r="C91" s="45"/>
      <c r="D91" s="45"/>
      <c r="E91" s="45"/>
      <c r="F91" s="53" t="str">
        <f>IF('תנאי סף'!Y91&lt;&gt;1,"",'תנאי סף'!F91)</f>
        <v/>
      </c>
      <c r="G91" s="418"/>
      <c r="H91" s="274"/>
      <c r="I91" s="274"/>
      <c r="J91" s="44" t="str">
        <f>IF($F91="","",SUM('ריכוז גיליונות עזר'!$H91:$L91))</f>
        <v/>
      </c>
      <c r="K91" s="44" t="str">
        <f>IF($F91="","",_xlfn.AGGREGATE(5,6,'ריכוז גיליונות עזר'!$H91:$L91))</f>
        <v/>
      </c>
      <c r="L91" s="44" t="str">
        <f>IF($F91="","",MIN('ריכוז גיליונות עזר'!$M91:$Q91))</f>
        <v/>
      </c>
      <c r="M91" s="47"/>
      <c r="N91" s="47"/>
      <c r="O91" s="51" t="str">
        <f>IF($F91="","",'ריכוז גיליונות עזר'!R91)</f>
        <v/>
      </c>
      <c r="P91" s="44" t="str">
        <f t="shared" si="17"/>
        <v/>
      </c>
      <c r="Q91" s="44" t="str">
        <f t="shared" si="18"/>
        <v/>
      </c>
      <c r="R91" s="44" t="str">
        <f t="shared" si="19"/>
        <v/>
      </c>
      <c r="S91" s="44"/>
      <c r="T91" s="274"/>
      <c r="U91" s="50"/>
      <c r="V91" s="400" t="str">
        <f t="shared" si="20"/>
        <v/>
      </c>
      <c r="W91" s="51" t="str">
        <f>IF($F91="","",IF($AA91&lt;&gt;1,$AB$1,IFERROR(V91*#REF!,$AB$1)))</f>
        <v/>
      </c>
      <c r="X91" s="51">
        <v>1</v>
      </c>
      <c r="Y91" s="51" t="str">
        <f t="shared" si="21"/>
        <v/>
      </c>
      <c r="Z91" s="292" t="str">
        <f t="shared" si="22"/>
        <v/>
      </c>
      <c r="AA91" s="1">
        <f t="shared" si="12"/>
        <v>0</v>
      </c>
      <c r="AB91" s="1" t="str">
        <f t="shared" si="65"/>
        <v/>
      </c>
      <c r="AC91" s="1" t="str">
        <f t="shared" si="65"/>
        <v/>
      </c>
      <c r="AD91" s="363">
        <f t="shared" si="13"/>
        <v>0</v>
      </c>
      <c r="AE91" s="363">
        <f t="shared" si="14"/>
        <v>0</v>
      </c>
      <c r="AF91" s="363">
        <f t="shared" si="13"/>
        <v>0</v>
      </c>
      <c r="AG91" s="363"/>
      <c r="AH91" s="363"/>
      <c r="AI91" s="363"/>
      <c r="AJ91" s="363">
        <f t="shared" si="15"/>
        <v>0</v>
      </c>
      <c r="AK91" s="363">
        <f t="shared" si="15"/>
        <v>0</v>
      </c>
      <c r="AL91" s="363"/>
      <c r="AM91" s="363"/>
      <c r="AN91" s="363"/>
      <c r="AO91" s="363"/>
      <c r="AP91" s="363"/>
      <c r="AQ91" s="1"/>
      <c r="AR91" s="1"/>
      <c r="AS91" s="1"/>
      <c r="AT91" s="1"/>
      <c r="AU91" s="1"/>
      <c r="AV91" s="1"/>
      <c r="AW91" s="1"/>
      <c r="AX91" s="1"/>
      <c r="AY91" s="1"/>
      <c r="AZ91" s="1"/>
      <c r="BA91" s="1" t="str">
        <f t="shared" ref="BA91:BB110" si="94">IF($F91="","",BA$30)</f>
        <v/>
      </c>
      <c r="BB91" s="1" t="str">
        <f t="shared" si="94"/>
        <v/>
      </c>
      <c r="BC91" s="1"/>
      <c r="BD91" s="1"/>
      <c r="BE91" s="1"/>
      <c r="BF91" s="1"/>
      <c r="BG91" s="1"/>
      <c r="BH91" s="1"/>
      <c r="BI91" s="1"/>
      <c r="BJ91" s="1"/>
      <c r="BK91" s="1" t="str">
        <f t="shared" ref="BK91:BL91" si="95">IF($F91="","",IFERROR(INDEX(G$7:G$8,MATCH($G91,$F$7:$F$8,0)),MAX(G67:G68)))</f>
        <v/>
      </c>
      <c r="BL91" s="1" t="str">
        <f t="shared" si="95"/>
        <v/>
      </c>
      <c r="BM91" s="1"/>
      <c r="BN91" s="1"/>
      <c r="BO91" s="371" t="str">
        <f t="shared" si="25"/>
        <v/>
      </c>
      <c r="BP91" s="371" t="str">
        <f t="shared" si="26"/>
        <v/>
      </c>
      <c r="BQ91" s="371" t="str">
        <f t="shared" si="27"/>
        <v/>
      </c>
      <c r="BR91" s="371" t="str">
        <f t="shared" si="28"/>
        <v/>
      </c>
      <c r="BS91" s="371" t="str">
        <f t="shared" si="29"/>
        <v/>
      </c>
      <c r="BT91" s="372">
        <f t="shared" si="30"/>
        <v>5</v>
      </c>
      <c r="BU91" s="372">
        <f t="shared" si="31"/>
        <v>5</v>
      </c>
      <c r="BV91" s="372">
        <f t="shared" si="32"/>
        <v>5</v>
      </c>
    </row>
    <row r="92" spans="2:74" ht="15.75" hidden="1" customHeight="1" x14ac:dyDescent="0.25">
      <c r="B92" s="44" t="str">
        <f t="shared" si="11"/>
        <v/>
      </c>
      <c r="C92" s="45"/>
      <c r="D92" s="45"/>
      <c r="E92" s="45"/>
      <c r="F92" s="53" t="str">
        <f>IF('תנאי סף'!Y92&lt;&gt;1,"",'תנאי סף'!F92)</f>
        <v/>
      </c>
      <c r="G92" s="418"/>
      <c r="H92" s="274"/>
      <c r="I92" s="274"/>
      <c r="J92" s="44" t="str">
        <f>IF($F92="","",SUM('ריכוז גיליונות עזר'!$H92:$L92))</f>
        <v/>
      </c>
      <c r="K92" s="44" t="str">
        <f>IF($F92="","",_xlfn.AGGREGATE(5,6,'ריכוז גיליונות עזר'!$H92:$L92))</f>
        <v/>
      </c>
      <c r="L92" s="44" t="str">
        <f>IF($F92="","",MIN('ריכוז גיליונות עזר'!$M92:$Q92))</f>
        <v/>
      </c>
      <c r="M92" s="47"/>
      <c r="N92" s="47"/>
      <c r="O92" s="51" t="str">
        <f>IF($F92="","",'ריכוז גיליונות עזר'!R92)</f>
        <v/>
      </c>
      <c r="P92" s="44" t="str">
        <f t="shared" si="17"/>
        <v/>
      </c>
      <c r="Q92" s="44" t="str">
        <f t="shared" si="18"/>
        <v/>
      </c>
      <c r="R92" s="44" t="str">
        <f t="shared" si="19"/>
        <v/>
      </c>
      <c r="S92" s="44"/>
      <c r="T92" s="274"/>
      <c r="U92" s="50"/>
      <c r="V92" s="400" t="str">
        <f t="shared" si="20"/>
        <v/>
      </c>
      <c r="W92" s="51" t="str">
        <f>IF($F92="","",IF($AA92&lt;&gt;1,$AB$1,IFERROR(V92*#REF!,$AB$1)))</f>
        <v/>
      </c>
      <c r="X92" s="51">
        <v>1</v>
      </c>
      <c r="Y92" s="51" t="str">
        <f t="shared" si="21"/>
        <v/>
      </c>
      <c r="Z92" s="292" t="str">
        <f t="shared" si="22"/>
        <v/>
      </c>
      <c r="AA92" s="1">
        <f t="shared" si="12"/>
        <v>0</v>
      </c>
      <c r="AB92" s="1" t="str">
        <f t="shared" si="65"/>
        <v/>
      </c>
      <c r="AC92" s="1" t="str">
        <f t="shared" si="65"/>
        <v/>
      </c>
      <c r="AD92" s="363">
        <f t="shared" si="13"/>
        <v>0</v>
      </c>
      <c r="AE92" s="363">
        <f t="shared" si="14"/>
        <v>0</v>
      </c>
      <c r="AF92" s="363">
        <f t="shared" si="13"/>
        <v>0</v>
      </c>
      <c r="AG92" s="363"/>
      <c r="AH92" s="363"/>
      <c r="AI92" s="363"/>
      <c r="AJ92" s="363">
        <f t="shared" si="15"/>
        <v>0</v>
      </c>
      <c r="AK92" s="363">
        <f t="shared" si="15"/>
        <v>0</v>
      </c>
      <c r="AL92" s="363"/>
      <c r="AM92" s="363"/>
      <c r="AN92" s="363"/>
      <c r="AO92" s="363"/>
      <c r="AP92" s="363"/>
      <c r="AQ92" s="1"/>
      <c r="AR92" s="1"/>
      <c r="AS92" s="1"/>
      <c r="AT92" s="1"/>
      <c r="AU92" s="1"/>
      <c r="AV92" s="1"/>
      <c r="AW92" s="1"/>
      <c r="AX92" s="1"/>
      <c r="AY92" s="1"/>
      <c r="AZ92" s="1"/>
      <c r="BA92" s="1" t="str">
        <f t="shared" si="94"/>
        <v/>
      </c>
      <c r="BB92" s="1" t="str">
        <f t="shared" si="94"/>
        <v/>
      </c>
      <c r="BC92" s="1"/>
      <c r="BD92" s="1"/>
      <c r="BE92" s="1"/>
      <c r="BF92" s="1"/>
      <c r="BG92" s="1"/>
      <c r="BH92" s="1"/>
      <c r="BI92" s="1"/>
      <c r="BJ92" s="1"/>
      <c r="BK92" s="1" t="str">
        <f t="shared" ref="BK92:BL92" si="96">IF($F92="","",IFERROR(INDEX(G$7:G$8,MATCH($G92,$F$7:$F$8,0)),MAX(G68:G69)))</f>
        <v/>
      </c>
      <c r="BL92" s="1" t="str">
        <f t="shared" si="96"/>
        <v/>
      </c>
      <c r="BM92" s="1"/>
      <c r="BN92" s="1"/>
      <c r="BO92" s="371" t="str">
        <f t="shared" si="25"/>
        <v/>
      </c>
      <c r="BP92" s="371" t="str">
        <f t="shared" si="26"/>
        <v/>
      </c>
      <c r="BQ92" s="371" t="str">
        <f t="shared" si="27"/>
        <v/>
      </c>
      <c r="BR92" s="371" t="str">
        <f t="shared" si="28"/>
        <v/>
      </c>
      <c r="BS92" s="371" t="str">
        <f t="shared" si="29"/>
        <v/>
      </c>
      <c r="BT92" s="372">
        <f t="shared" si="30"/>
        <v>5</v>
      </c>
      <c r="BU92" s="372">
        <f t="shared" si="31"/>
        <v>5</v>
      </c>
      <c r="BV92" s="372">
        <f t="shared" si="32"/>
        <v>5</v>
      </c>
    </row>
    <row r="93" spans="2:74" ht="15.75" hidden="1" customHeight="1" x14ac:dyDescent="0.25">
      <c r="B93" s="44" t="str">
        <f t="shared" si="11"/>
        <v/>
      </c>
      <c r="C93" s="45"/>
      <c r="D93" s="45"/>
      <c r="E93" s="45"/>
      <c r="F93" s="53" t="str">
        <f>IF('תנאי סף'!Y93&lt;&gt;1,"",'תנאי סף'!F93)</f>
        <v/>
      </c>
      <c r="G93" s="418"/>
      <c r="H93" s="274"/>
      <c r="I93" s="274"/>
      <c r="J93" s="44" t="str">
        <f>IF($F93="","",SUM('ריכוז גיליונות עזר'!$H93:$L93))</f>
        <v/>
      </c>
      <c r="K93" s="44" t="str">
        <f>IF($F93="","",_xlfn.AGGREGATE(5,6,'ריכוז גיליונות עזר'!$H93:$L93))</f>
        <v/>
      </c>
      <c r="L93" s="44" t="str">
        <f>IF($F93="","",MIN('ריכוז גיליונות עזר'!$M93:$Q93))</f>
        <v/>
      </c>
      <c r="M93" s="47"/>
      <c r="N93" s="47"/>
      <c r="O93" s="51" t="str">
        <f>IF($F93="","",'ריכוז גיליונות עזר'!R93)</f>
        <v/>
      </c>
      <c r="P93" s="44" t="str">
        <f t="shared" si="17"/>
        <v/>
      </c>
      <c r="Q93" s="44" t="str">
        <f t="shared" si="18"/>
        <v/>
      </c>
      <c r="R93" s="44" t="str">
        <f t="shared" si="19"/>
        <v/>
      </c>
      <c r="S93" s="44"/>
      <c r="T93" s="274"/>
      <c r="U93" s="50"/>
      <c r="V93" s="400" t="str">
        <f t="shared" si="20"/>
        <v/>
      </c>
      <c r="W93" s="51" t="str">
        <f>IF($F93="","",IF($AA93&lt;&gt;1,$AB$1,IFERROR(V93*#REF!,$AB$1)))</f>
        <v/>
      </c>
      <c r="X93" s="51">
        <v>1</v>
      </c>
      <c r="Y93" s="51" t="str">
        <f t="shared" si="21"/>
        <v/>
      </c>
      <c r="Z93" s="292" t="str">
        <f t="shared" si="22"/>
        <v/>
      </c>
      <c r="AA93" s="1">
        <f t="shared" si="12"/>
        <v>0</v>
      </c>
      <c r="AB93" s="1" t="str">
        <f t="shared" si="65"/>
        <v/>
      </c>
      <c r="AC93" s="1" t="str">
        <f t="shared" si="65"/>
        <v/>
      </c>
      <c r="AD93" s="363">
        <f t="shared" si="13"/>
        <v>0</v>
      </c>
      <c r="AE93" s="363">
        <f t="shared" si="14"/>
        <v>0</v>
      </c>
      <c r="AF93" s="363">
        <f t="shared" si="13"/>
        <v>0</v>
      </c>
      <c r="AG93" s="363"/>
      <c r="AH93" s="363"/>
      <c r="AI93" s="363"/>
      <c r="AJ93" s="363">
        <f t="shared" si="15"/>
        <v>0</v>
      </c>
      <c r="AK93" s="363">
        <f t="shared" si="15"/>
        <v>0</v>
      </c>
      <c r="AL93" s="363"/>
      <c r="AM93" s="363"/>
      <c r="AN93" s="363"/>
      <c r="AO93" s="363"/>
      <c r="AP93" s="363"/>
      <c r="AQ93" s="1"/>
      <c r="AR93" s="1"/>
      <c r="AS93" s="1"/>
      <c r="AT93" s="1"/>
      <c r="AU93" s="1"/>
      <c r="AV93" s="1"/>
      <c r="AW93" s="1"/>
      <c r="AX93" s="1"/>
      <c r="AY93" s="1"/>
      <c r="AZ93" s="1"/>
      <c r="BA93" s="1" t="str">
        <f t="shared" si="94"/>
        <v/>
      </c>
      <c r="BB93" s="1" t="str">
        <f t="shared" si="94"/>
        <v/>
      </c>
      <c r="BC93" s="1"/>
      <c r="BD93" s="1"/>
      <c r="BE93" s="1"/>
      <c r="BF93" s="1"/>
      <c r="BG93" s="1"/>
      <c r="BH93" s="1"/>
      <c r="BI93" s="1"/>
      <c r="BJ93" s="1"/>
      <c r="BK93" s="1" t="str">
        <f t="shared" ref="BK93:BL93" si="97">IF($F93="","",IFERROR(INDEX(G$7:G$8,MATCH($G93,$F$7:$F$8,0)),MAX(G69:G70)))</f>
        <v/>
      </c>
      <c r="BL93" s="1" t="str">
        <f t="shared" si="97"/>
        <v/>
      </c>
      <c r="BM93" s="1"/>
      <c r="BN93" s="1"/>
      <c r="BO93" s="371" t="str">
        <f t="shared" si="25"/>
        <v/>
      </c>
      <c r="BP93" s="371" t="str">
        <f t="shared" si="26"/>
        <v/>
      </c>
      <c r="BQ93" s="371" t="str">
        <f t="shared" si="27"/>
        <v/>
      </c>
      <c r="BR93" s="371" t="str">
        <f t="shared" si="28"/>
        <v/>
      </c>
      <c r="BS93" s="371" t="str">
        <f t="shared" si="29"/>
        <v/>
      </c>
      <c r="BT93" s="372">
        <f t="shared" si="30"/>
        <v>5</v>
      </c>
      <c r="BU93" s="372">
        <f t="shared" si="31"/>
        <v>5</v>
      </c>
      <c r="BV93" s="372">
        <f t="shared" si="32"/>
        <v>5</v>
      </c>
    </row>
    <row r="94" spans="2:74" ht="15.75" hidden="1" customHeight="1" x14ac:dyDescent="0.25">
      <c r="B94" s="44" t="str">
        <f t="shared" si="11"/>
        <v/>
      </c>
      <c r="C94" s="45"/>
      <c r="D94" s="45"/>
      <c r="E94" s="45"/>
      <c r="F94" s="53" t="str">
        <f>IF('תנאי סף'!Y94&lt;&gt;1,"",'תנאי סף'!F94)</f>
        <v/>
      </c>
      <c r="G94" s="418"/>
      <c r="H94" s="274"/>
      <c r="I94" s="274"/>
      <c r="J94" s="44" t="str">
        <f>IF($F94="","",SUM('ריכוז גיליונות עזר'!$H94:$L94))</f>
        <v/>
      </c>
      <c r="K94" s="44" t="str">
        <f>IF($F94="","",_xlfn.AGGREGATE(5,6,'ריכוז גיליונות עזר'!$H94:$L94))</f>
        <v/>
      </c>
      <c r="L94" s="44" t="str">
        <f>IF($F94="","",MIN('ריכוז גיליונות עזר'!$M94:$Q94))</f>
        <v/>
      </c>
      <c r="M94" s="47"/>
      <c r="N94" s="47"/>
      <c r="O94" s="51" t="str">
        <f>IF($F94="","",'ריכוז גיליונות עזר'!R94)</f>
        <v/>
      </c>
      <c r="P94" s="44" t="str">
        <f t="shared" si="17"/>
        <v/>
      </c>
      <c r="Q94" s="44" t="str">
        <f t="shared" si="18"/>
        <v/>
      </c>
      <c r="R94" s="44" t="str">
        <f t="shared" si="19"/>
        <v/>
      </c>
      <c r="S94" s="44"/>
      <c r="T94" s="274"/>
      <c r="U94" s="50"/>
      <c r="V94" s="400" t="str">
        <f t="shared" si="20"/>
        <v/>
      </c>
      <c r="W94" s="51" t="str">
        <f>IF($F94="","",IF($AA94&lt;&gt;1,$AB$1,IFERROR(V94*#REF!,$AB$1)))</f>
        <v/>
      </c>
      <c r="X94" s="51">
        <v>1</v>
      </c>
      <c r="Y94" s="51" t="str">
        <f t="shared" si="21"/>
        <v/>
      </c>
      <c r="Z94" s="292" t="str">
        <f t="shared" si="22"/>
        <v/>
      </c>
      <c r="AA94" s="1">
        <f t="shared" si="12"/>
        <v>0</v>
      </c>
      <c r="AB94" s="1" t="str">
        <f t="shared" si="65"/>
        <v/>
      </c>
      <c r="AC94" s="1" t="str">
        <f t="shared" si="65"/>
        <v/>
      </c>
      <c r="AD94" s="363">
        <f t="shared" si="13"/>
        <v>0</v>
      </c>
      <c r="AE94" s="363">
        <f t="shared" si="14"/>
        <v>0</v>
      </c>
      <c r="AF94" s="363">
        <f t="shared" si="13"/>
        <v>0</v>
      </c>
      <c r="AG94" s="363"/>
      <c r="AH94" s="363"/>
      <c r="AI94" s="363"/>
      <c r="AJ94" s="363">
        <f t="shared" si="15"/>
        <v>0</v>
      </c>
      <c r="AK94" s="363">
        <f t="shared" si="15"/>
        <v>0</v>
      </c>
      <c r="AL94" s="363"/>
      <c r="AM94" s="363"/>
      <c r="AN94" s="363"/>
      <c r="AO94" s="363"/>
      <c r="AP94" s="363"/>
      <c r="AQ94" s="1"/>
      <c r="AR94" s="1"/>
      <c r="AS94" s="1"/>
      <c r="AT94" s="1"/>
      <c r="AU94" s="1"/>
      <c r="AV94" s="1"/>
      <c r="AW94" s="1"/>
      <c r="AX94" s="1"/>
      <c r="AY94" s="1"/>
      <c r="AZ94" s="1"/>
      <c r="BA94" s="1" t="str">
        <f t="shared" si="94"/>
        <v/>
      </c>
      <c r="BB94" s="1" t="str">
        <f t="shared" si="94"/>
        <v/>
      </c>
      <c r="BC94" s="1"/>
      <c r="BD94" s="1"/>
      <c r="BE94" s="1"/>
      <c r="BF94" s="1"/>
      <c r="BG94" s="1"/>
      <c r="BH94" s="1"/>
      <c r="BI94" s="1"/>
      <c r="BJ94" s="1"/>
      <c r="BK94" s="1" t="str">
        <f t="shared" ref="BK94:BL94" si="98">IF($F94="","",IFERROR(INDEX(G$7:G$8,MATCH($G94,$F$7:$F$8,0)),MAX(G70:G71)))</f>
        <v/>
      </c>
      <c r="BL94" s="1" t="str">
        <f t="shared" si="98"/>
        <v/>
      </c>
      <c r="BM94" s="1"/>
      <c r="BN94" s="1"/>
      <c r="BO94" s="371" t="str">
        <f t="shared" si="25"/>
        <v/>
      </c>
      <c r="BP94" s="371" t="str">
        <f t="shared" si="26"/>
        <v/>
      </c>
      <c r="BQ94" s="371" t="str">
        <f t="shared" si="27"/>
        <v/>
      </c>
      <c r="BR94" s="371" t="str">
        <f t="shared" si="28"/>
        <v/>
      </c>
      <c r="BS94" s="371" t="str">
        <f t="shared" si="29"/>
        <v/>
      </c>
      <c r="BT94" s="372">
        <f t="shared" si="30"/>
        <v>5</v>
      </c>
      <c r="BU94" s="372">
        <f t="shared" si="31"/>
        <v>5</v>
      </c>
      <c r="BV94" s="372">
        <f t="shared" si="32"/>
        <v>5</v>
      </c>
    </row>
    <row r="95" spans="2:74" ht="15.75" hidden="1" customHeight="1" x14ac:dyDescent="0.25">
      <c r="B95" s="44" t="str">
        <f t="shared" si="11"/>
        <v/>
      </c>
      <c r="C95" s="45"/>
      <c r="D95" s="45"/>
      <c r="E95" s="45"/>
      <c r="F95" s="53" t="str">
        <f>IF('תנאי סף'!Y95&lt;&gt;1,"",'תנאי סף'!F95)</f>
        <v/>
      </c>
      <c r="G95" s="418"/>
      <c r="H95" s="274"/>
      <c r="I95" s="274"/>
      <c r="J95" s="44" t="str">
        <f>IF($F95="","",SUM('ריכוז גיליונות עזר'!$H95:$L95))</f>
        <v/>
      </c>
      <c r="K95" s="44" t="str">
        <f>IF($F95="","",_xlfn.AGGREGATE(5,6,'ריכוז גיליונות עזר'!$H95:$L95))</f>
        <v/>
      </c>
      <c r="L95" s="44" t="str">
        <f>IF($F95="","",MIN('ריכוז גיליונות עזר'!$M95:$Q95))</f>
        <v/>
      </c>
      <c r="M95" s="47"/>
      <c r="N95" s="47"/>
      <c r="O95" s="51" t="str">
        <f>IF($F95="","",'ריכוז גיליונות עזר'!R95)</f>
        <v/>
      </c>
      <c r="P95" s="44" t="str">
        <f t="shared" si="17"/>
        <v/>
      </c>
      <c r="Q95" s="44" t="str">
        <f t="shared" si="18"/>
        <v/>
      </c>
      <c r="R95" s="44" t="str">
        <f t="shared" si="19"/>
        <v/>
      </c>
      <c r="S95" s="44"/>
      <c r="T95" s="274"/>
      <c r="U95" s="50"/>
      <c r="V95" s="400" t="str">
        <f t="shared" si="20"/>
        <v/>
      </c>
      <c r="W95" s="51" t="str">
        <f>IF($F95="","",IF($AA95&lt;&gt;1,$AB$1,IFERROR(V95*#REF!,$AB$1)))</f>
        <v/>
      </c>
      <c r="X95" s="51">
        <v>1</v>
      </c>
      <c r="Y95" s="51" t="str">
        <f t="shared" si="21"/>
        <v/>
      </c>
      <c r="Z95" s="292" t="str">
        <f t="shared" si="22"/>
        <v/>
      </c>
      <c r="AA95" s="1">
        <f t="shared" ref="AA95:AA130" si="99">IF(SUM(AD95:AW95)=COUNT(AD95:AW95),1,0)</f>
        <v>0</v>
      </c>
      <c r="AB95" s="1" t="str">
        <f t="shared" si="65"/>
        <v/>
      </c>
      <c r="AC95" s="1" t="str">
        <f t="shared" si="65"/>
        <v/>
      </c>
      <c r="AD95" s="363">
        <f t="shared" ref="AD95:AK130" si="100">IF(G$30="",1,IF(G95="",0,
IF(G$30=$AE$1,IF(ISNA(MATCH(G95,$AB$30:$AC$30,0)),0,1),
IF(G$30=$AF$1,IF(IFERROR(G95*1,"bad")="bad",0,1),
IF(G$30=$AG$1,IF(IFERROR(IF(G95=TRUNC(G95),1,"bad"),"bad")="bad",0,1),
IF(G$30=$AH$1,IF(AND(IF(IFERROR(G95*1,"bad")="bad",0,1)=1,G95&gt;=0),1,0),
IF(G$30=$AI$1,IF(AND(IF(IFERROR(IF(G95=TRUNC(G95),1,"bad"),"bad")="bad",0,1)=1,G95&gt;=0),1,0),
IF(G$30=$AJ$1,IF(AND(IF(IFERROR(G95*1,"bad")="bad",0,1)=1,G95&gt;0),1,0),
IF(G$30=$AK$1,IF(AND(IF(IFERROR(IF(G95=TRUNC(G95),1,"bad"),"bad")="bad",0,1)=1,G95&gt;0),1,0),
IF(G$30=$AL$1,1,
IF(G$30=$AM$1,IF(IFERROR(HLOOKUP(G95,$AE$4:$AN$4,1,0),"bad")="bad",0,1),
IF(G$30=$AN$1,IF(OR(G95&lt;0,G95&gt;1),0,1),0))))))))))))</f>
        <v>0</v>
      </c>
      <c r="AE95" s="363">
        <f t="shared" si="100"/>
        <v>0</v>
      </c>
      <c r="AF95" s="363">
        <f t="shared" si="100"/>
        <v>0</v>
      </c>
      <c r="AG95" s="363"/>
      <c r="AH95" s="363"/>
      <c r="AI95" s="363"/>
      <c r="AJ95" s="363">
        <f t="shared" si="100"/>
        <v>0</v>
      </c>
      <c r="AK95" s="363">
        <f t="shared" si="100"/>
        <v>0</v>
      </c>
      <c r="AL95" s="363"/>
      <c r="AM95" s="363"/>
      <c r="AN95" s="363"/>
      <c r="AO95" s="363"/>
      <c r="AP95" s="363"/>
      <c r="AQ95" s="1"/>
      <c r="AR95" s="1"/>
      <c r="AS95" s="1"/>
      <c r="AT95" s="1"/>
      <c r="AU95" s="1"/>
      <c r="AV95" s="1"/>
      <c r="AW95" s="1"/>
      <c r="AX95" s="1"/>
      <c r="AY95" s="1"/>
      <c r="AZ95" s="1"/>
      <c r="BA95" s="1" t="str">
        <f t="shared" si="94"/>
        <v/>
      </c>
      <c r="BB95" s="1" t="str">
        <f t="shared" si="94"/>
        <v/>
      </c>
      <c r="BC95" s="1"/>
      <c r="BD95" s="1"/>
      <c r="BE95" s="1"/>
      <c r="BF95" s="1"/>
      <c r="BG95" s="1"/>
      <c r="BH95" s="1"/>
      <c r="BI95" s="1"/>
      <c r="BJ95" s="1"/>
      <c r="BK95" s="1" t="str">
        <f t="shared" ref="BK95:BL95" si="101">IF($F95="","",IFERROR(INDEX(G$7:G$8,MATCH($G95,$F$7:$F$8,0)),MAX(G71:G72)))</f>
        <v/>
      </c>
      <c r="BL95" s="1" t="str">
        <f t="shared" si="101"/>
        <v/>
      </c>
      <c r="BM95" s="1"/>
      <c r="BN95" s="1"/>
      <c r="BO95" s="371" t="str">
        <f t="shared" si="25"/>
        <v/>
      </c>
      <c r="BP95" s="371" t="str">
        <f t="shared" si="26"/>
        <v/>
      </c>
      <c r="BQ95" s="371" t="str">
        <f t="shared" si="27"/>
        <v/>
      </c>
      <c r="BR95" s="371" t="str">
        <f t="shared" si="28"/>
        <v/>
      </c>
      <c r="BS95" s="371" t="str">
        <f t="shared" si="29"/>
        <v/>
      </c>
      <c r="BT95" s="372">
        <f t="shared" si="30"/>
        <v>5</v>
      </c>
      <c r="BU95" s="372">
        <f t="shared" si="31"/>
        <v>5</v>
      </c>
      <c r="BV95" s="372">
        <f t="shared" si="32"/>
        <v>5</v>
      </c>
    </row>
    <row r="96" spans="2:74" ht="15.75" hidden="1" customHeight="1" x14ac:dyDescent="0.25">
      <c r="B96" s="44" t="str">
        <f t="shared" ref="B96:B130" si="102">IF(F96="","",ROW()-30)</f>
        <v/>
      </c>
      <c r="C96" s="45"/>
      <c r="D96" s="45"/>
      <c r="E96" s="45"/>
      <c r="F96" s="53" t="str">
        <f>IF('תנאי סף'!Y96&lt;&gt;1,"",'תנאי סף'!F96)</f>
        <v/>
      </c>
      <c r="G96" s="418"/>
      <c r="H96" s="274"/>
      <c r="I96" s="274"/>
      <c r="J96" s="44" t="str">
        <f>IF($F96="","",SUM('ריכוז גיליונות עזר'!$H96:$L96))</f>
        <v/>
      </c>
      <c r="K96" s="44" t="str">
        <f>IF($F96="","",_xlfn.AGGREGATE(5,6,'ריכוז גיליונות עזר'!$H96:$L96))</f>
        <v/>
      </c>
      <c r="L96" s="44" t="str">
        <f>IF($F96="","",MIN('ריכוז גיליונות עזר'!$M96:$Q96))</f>
        <v/>
      </c>
      <c r="M96" s="47"/>
      <c r="N96" s="47"/>
      <c r="O96" s="51" t="str">
        <f>IF($F96="","",'ריכוז גיליונות עזר'!R96)</f>
        <v/>
      </c>
      <c r="P96" s="44" t="str">
        <f t="shared" ref="P96:P130" si="103">IF($F96="","",IF(AND(O96=1,BT96=COUNT($G$7:$K$7)),1,0))</f>
        <v/>
      </c>
      <c r="Q96" s="44" t="str">
        <f t="shared" ref="Q96:Q130" si="104">IF($F96="","",IF(AND(O96=1,P96=0,H96=0,BU96&gt;=COUNT($G$7:$K$7),BT96&gt;=COUNT($G$7:$K$7)-2),1,0))</f>
        <v/>
      </c>
      <c r="R96" s="44" t="str">
        <f t="shared" ref="R96:R130" si="105">IF($F96="","",IF(AND(O96=1,Q96=0,P96=0,I96=1,BV96=COUNT($G$7:$K$7)),1,0))</f>
        <v/>
      </c>
      <c r="S96" s="44"/>
      <c r="T96" s="274"/>
      <c r="U96" s="50"/>
      <c r="V96" s="400" t="str">
        <f t="shared" ref="V96:V130" si="106">IF($F96="","",IF(AA96=0,$AB$1,IF(OR(R96=1,Q96=1,P96=1),1,0)))</f>
        <v/>
      </c>
      <c r="W96" s="51" t="str">
        <f>IF($F96="","",IF($AA96&lt;&gt;1,$AB$1,IFERROR(V96*#REF!,$AB$1)))</f>
        <v/>
      </c>
      <c r="X96" s="51">
        <v>1</v>
      </c>
      <c r="Y96" s="51" t="str">
        <f t="shared" ref="Y96:Y130" si="107">IF($F96="","",IF($A96&lt;&gt;1,$AB$1,IFERROR(W96*X96,$AB$1)))</f>
        <v/>
      </c>
      <c r="Z96" s="292" t="str">
        <f t="shared" ref="Z96:Z130" si="108">IF($F96="","",IF(AA96=0,$AB$1,IF(V96=0,0,IF(R96=1,$O$6,1))))</f>
        <v/>
      </c>
      <c r="AA96" s="1">
        <f t="shared" si="99"/>
        <v>0</v>
      </c>
      <c r="AB96" s="1" t="str">
        <f t="shared" si="65"/>
        <v/>
      </c>
      <c r="AC96" s="1" t="str">
        <f t="shared" si="65"/>
        <v/>
      </c>
      <c r="AD96" s="363">
        <f t="shared" si="100"/>
        <v>0</v>
      </c>
      <c r="AE96" s="363">
        <f t="shared" si="100"/>
        <v>0</v>
      </c>
      <c r="AF96" s="363">
        <f t="shared" si="100"/>
        <v>0</v>
      </c>
      <c r="AG96" s="363"/>
      <c r="AH96" s="363"/>
      <c r="AI96" s="363"/>
      <c r="AJ96" s="363">
        <f t="shared" si="100"/>
        <v>0</v>
      </c>
      <c r="AK96" s="363">
        <f t="shared" si="100"/>
        <v>0</v>
      </c>
      <c r="AL96" s="363"/>
      <c r="AM96" s="363"/>
      <c r="AN96" s="363"/>
      <c r="AO96" s="363"/>
      <c r="AP96" s="363"/>
      <c r="AQ96" s="1"/>
      <c r="AR96" s="1"/>
      <c r="AS96" s="1"/>
      <c r="AT96" s="1"/>
      <c r="AU96" s="1"/>
      <c r="AV96" s="1"/>
      <c r="AW96" s="1"/>
      <c r="AX96" s="1"/>
      <c r="AY96" s="1"/>
      <c r="AZ96" s="1"/>
      <c r="BA96" s="1" t="str">
        <f t="shared" si="94"/>
        <v/>
      </c>
      <c r="BB96" s="1" t="str">
        <f t="shared" si="94"/>
        <v/>
      </c>
      <c r="BC96" s="1"/>
      <c r="BD96" s="1"/>
      <c r="BE96" s="1"/>
      <c r="BF96" s="1"/>
      <c r="BG96" s="1"/>
      <c r="BH96" s="1"/>
      <c r="BI96" s="1"/>
      <c r="BJ96" s="1"/>
      <c r="BK96" s="1" t="str">
        <f t="shared" ref="BK96:BL96" si="109">IF($F96="","",IFERROR(INDEX(G$7:G$8,MATCH($G96,$F$7:$F$8,0)),MAX(G72:G73)))</f>
        <v/>
      </c>
      <c r="BL96" s="1" t="str">
        <f t="shared" si="109"/>
        <v/>
      </c>
      <c r="BM96" s="1"/>
      <c r="BN96" s="1"/>
      <c r="BO96" s="371" t="str">
        <f t="shared" ref="BO96:BO130" si="110">IF($F96="","",J96/BK96)</f>
        <v/>
      </c>
      <c r="BP96" s="371" t="str">
        <f t="shared" ref="BP96:BP130" si="111">IF($F96="","",K96/BL96)</f>
        <v/>
      </c>
      <c r="BQ96" s="371" t="str">
        <f t="shared" ref="BQ96:BQ130" si="112">IF($F96="","",L96/$I$7)</f>
        <v/>
      </c>
      <c r="BR96" s="371" t="str">
        <f t="shared" ref="BR96:BR130" si="113">IF($F96="","",M96/$J$7)</f>
        <v/>
      </c>
      <c r="BS96" s="371" t="str">
        <f t="shared" ref="BS96:BS130" si="114">IF($F96="","",N96/$K$7)</f>
        <v/>
      </c>
      <c r="BT96" s="372">
        <f t="shared" ref="BT96:BT130" si="115">SUMPRODUCT(--($BO96:$BS96&gt;=1))</f>
        <v>5</v>
      </c>
      <c r="BU96" s="372">
        <f t="shared" ref="BU96:BU130" si="116">SUMPRODUCT(--($BO96:$BS96&gt;=0.7))</f>
        <v>5</v>
      </c>
      <c r="BV96" s="372">
        <f t="shared" ref="BV96:BV130" si="117">SUMPRODUCT(--($BO96:$BS96&gt;=0.5))</f>
        <v>5</v>
      </c>
    </row>
    <row r="97" spans="2:74" ht="15.75" hidden="1" customHeight="1" x14ac:dyDescent="0.25">
      <c r="B97" s="44" t="str">
        <f t="shared" si="102"/>
        <v/>
      </c>
      <c r="C97" s="45"/>
      <c r="D97" s="45"/>
      <c r="E97" s="45"/>
      <c r="F97" s="53" t="str">
        <f>IF('תנאי סף'!Y97&lt;&gt;1,"",'תנאי סף'!F97)</f>
        <v/>
      </c>
      <c r="G97" s="418"/>
      <c r="H97" s="274"/>
      <c r="I97" s="274"/>
      <c r="J97" s="44" t="str">
        <f>IF($F97="","",SUM('ריכוז גיליונות עזר'!$H97:$L97))</f>
        <v/>
      </c>
      <c r="K97" s="44" t="str">
        <f>IF($F97="","",_xlfn.AGGREGATE(5,6,'ריכוז גיליונות עזר'!$H97:$L97))</f>
        <v/>
      </c>
      <c r="L97" s="44" t="str">
        <f>IF($F97="","",MIN('ריכוז גיליונות עזר'!$M97:$Q97))</f>
        <v/>
      </c>
      <c r="M97" s="47"/>
      <c r="N97" s="47"/>
      <c r="O97" s="51" t="str">
        <f>IF($F97="","",'ריכוז גיליונות עזר'!R97)</f>
        <v/>
      </c>
      <c r="P97" s="44" t="str">
        <f t="shared" si="103"/>
        <v/>
      </c>
      <c r="Q97" s="44" t="str">
        <f t="shared" si="104"/>
        <v/>
      </c>
      <c r="R97" s="44" t="str">
        <f t="shared" si="105"/>
        <v/>
      </c>
      <c r="S97" s="44"/>
      <c r="T97" s="274"/>
      <c r="U97" s="50"/>
      <c r="V97" s="400" t="str">
        <f t="shared" si="106"/>
        <v/>
      </c>
      <c r="W97" s="51" t="str">
        <f>IF($F97="","",IF($AA97&lt;&gt;1,$AB$1,IFERROR(V97*#REF!,$AB$1)))</f>
        <v/>
      </c>
      <c r="X97" s="51">
        <v>1</v>
      </c>
      <c r="Y97" s="51" t="str">
        <f t="shared" si="107"/>
        <v/>
      </c>
      <c r="Z97" s="292" t="str">
        <f t="shared" si="108"/>
        <v/>
      </c>
      <c r="AA97" s="1">
        <f t="shared" si="99"/>
        <v>0</v>
      </c>
      <c r="AB97" s="1" t="str">
        <f t="shared" si="65"/>
        <v/>
      </c>
      <c r="AC97" s="1" t="str">
        <f t="shared" si="65"/>
        <v/>
      </c>
      <c r="AD97" s="363">
        <f t="shared" si="100"/>
        <v>0</v>
      </c>
      <c r="AE97" s="363">
        <f t="shared" si="100"/>
        <v>0</v>
      </c>
      <c r="AF97" s="363">
        <f t="shared" si="100"/>
        <v>0</v>
      </c>
      <c r="AG97" s="363"/>
      <c r="AH97" s="363"/>
      <c r="AI97" s="363"/>
      <c r="AJ97" s="363">
        <f t="shared" si="100"/>
        <v>0</v>
      </c>
      <c r="AK97" s="363">
        <f t="shared" si="100"/>
        <v>0</v>
      </c>
      <c r="AL97" s="363"/>
      <c r="AM97" s="363"/>
      <c r="AN97" s="363"/>
      <c r="AO97" s="363"/>
      <c r="AP97" s="363"/>
      <c r="AQ97" s="1"/>
      <c r="AR97" s="1"/>
      <c r="AS97" s="1"/>
      <c r="AT97" s="1"/>
      <c r="AU97" s="1"/>
      <c r="AV97" s="1"/>
      <c r="AW97" s="1"/>
      <c r="AX97" s="1"/>
      <c r="AY97" s="1"/>
      <c r="AZ97" s="1"/>
      <c r="BA97" s="1" t="str">
        <f t="shared" si="94"/>
        <v/>
      </c>
      <c r="BB97" s="1" t="str">
        <f t="shared" si="94"/>
        <v/>
      </c>
      <c r="BC97" s="1"/>
      <c r="BD97" s="1"/>
      <c r="BE97" s="1"/>
      <c r="BF97" s="1"/>
      <c r="BG97" s="1"/>
      <c r="BH97" s="1"/>
      <c r="BI97" s="1"/>
      <c r="BJ97" s="1"/>
      <c r="BK97" s="1" t="str">
        <f t="shared" ref="BK97:BL97" si="118">IF($F97="","",IFERROR(INDEX(G$7:G$8,MATCH($G97,$F$7:$F$8,0)),MAX(G73:G74)))</f>
        <v/>
      </c>
      <c r="BL97" s="1" t="str">
        <f t="shared" si="118"/>
        <v/>
      </c>
      <c r="BM97" s="1"/>
      <c r="BN97" s="1"/>
      <c r="BO97" s="371" t="str">
        <f t="shared" si="110"/>
        <v/>
      </c>
      <c r="BP97" s="371" t="str">
        <f t="shared" si="111"/>
        <v/>
      </c>
      <c r="BQ97" s="371" t="str">
        <f t="shared" si="112"/>
        <v/>
      </c>
      <c r="BR97" s="371" t="str">
        <f t="shared" si="113"/>
        <v/>
      </c>
      <c r="BS97" s="371" t="str">
        <f t="shared" si="114"/>
        <v/>
      </c>
      <c r="BT97" s="372">
        <f t="shared" si="115"/>
        <v>5</v>
      </c>
      <c r="BU97" s="372">
        <f t="shared" si="116"/>
        <v>5</v>
      </c>
      <c r="BV97" s="372">
        <f t="shared" si="117"/>
        <v>5</v>
      </c>
    </row>
    <row r="98" spans="2:74" ht="15.75" hidden="1" customHeight="1" x14ac:dyDescent="0.25">
      <c r="B98" s="44" t="str">
        <f t="shared" si="102"/>
        <v/>
      </c>
      <c r="C98" s="45"/>
      <c r="D98" s="45"/>
      <c r="E98" s="45"/>
      <c r="F98" s="53" t="str">
        <f>IF('תנאי סף'!Y98&lt;&gt;1,"",'תנאי סף'!F98)</f>
        <v/>
      </c>
      <c r="G98" s="418"/>
      <c r="H98" s="274"/>
      <c r="I98" s="274"/>
      <c r="J98" s="44" t="str">
        <f>IF($F98="","",SUM('ריכוז גיליונות עזר'!$H98:$L98))</f>
        <v/>
      </c>
      <c r="K98" s="44" t="str">
        <f>IF($F98="","",_xlfn.AGGREGATE(5,6,'ריכוז גיליונות עזר'!$H98:$L98))</f>
        <v/>
      </c>
      <c r="L98" s="44" t="str">
        <f>IF($F98="","",MIN('ריכוז גיליונות עזר'!$M98:$Q98))</f>
        <v/>
      </c>
      <c r="M98" s="47"/>
      <c r="N98" s="47"/>
      <c r="O98" s="51" t="str">
        <f>IF($F98="","",'ריכוז גיליונות עזר'!R98)</f>
        <v/>
      </c>
      <c r="P98" s="44" t="str">
        <f t="shared" si="103"/>
        <v/>
      </c>
      <c r="Q98" s="44" t="str">
        <f t="shared" si="104"/>
        <v/>
      </c>
      <c r="R98" s="44" t="str">
        <f t="shared" si="105"/>
        <v/>
      </c>
      <c r="S98" s="44"/>
      <c r="T98" s="274"/>
      <c r="U98" s="50"/>
      <c r="V98" s="400" t="str">
        <f t="shared" si="106"/>
        <v/>
      </c>
      <c r="W98" s="51" t="str">
        <f>IF($F98="","",IF($AA98&lt;&gt;1,$AB$1,IFERROR(V98*#REF!,$AB$1)))</f>
        <v/>
      </c>
      <c r="X98" s="51">
        <v>1</v>
      </c>
      <c r="Y98" s="51" t="str">
        <f t="shared" si="107"/>
        <v/>
      </c>
      <c r="Z98" s="292" t="str">
        <f t="shared" si="108"/>
        <v/>
      </c>
      <c r="AA98" s="1">
        <f t="shared" si="99"/>
        <v>0</v>
      </c>
      <c r="AB98" s="1" t="str">
        <f t="shared" si="65"/>
        <v/>
      </c>
      <c r="AC98" s="1" t="str">
        <f t="shared" si="65"/>
        <v/>
      </c>
      <c r="AD98" s="363">
        <f t="shared" si="100"/>
        <v>0</v>
      </c>
      <c r="AE98" s="363">
        <f t="shared" si="100"/>
        <v>0</v>
      </c>
      <c r="AF98" s="363">
        <f t="shared" si="100"/>
        <v>0</v>
      </c>
      <c r="AG98" s="363"/>
      <c r="AH98" s="363"/>
      <c r="AI98" s="363"/>
      <c r="AJ98" s="363">
        <f t="shared" si="100"/>
        <v>0</v>
      </c>
      <c r="AK98" s="363">
        <f t="shared" si="100"/>
        <v>0</v>
      </c>
      <c r="AL98" s="363"/>
      <c r="AM98" s="363"/>
      <c r="AN98" s="363"/>
      <c r="AO98" s="363"/>
      <c r="AP98" s="363"/>
      <c r="AQ98" s="1"/>
      <c r="AR98" s="1"/>
      <c r="AS98" s="1"/>
      <c r="AT98" s="1"/>
      <c r="AU98" s="1"/>
      <c r="AV98" s="1"/>
      <c r="AW98" s="1"/>
      <c r="AX98" s="1"/>
      <c r="AY98" s="1"/>
      <c r="AZ98" s="1"/>
      <c r="BA98" s="1" t="str">
        <f t="shared" si="94"/>
        <v/>
      </c>
      <c r="BB98" s="1" t="str">
        <f t="shared" si="94"/>
        <v/>
      </c>
      <c r="BC98" s="1"/>
      <c r="BD98" s="1"/>
      <c r="BE98" s="1"/>
      <c r="BF98" s="1"/>
      <c r="BG98" s="1"/>
      <c r="BH98" s="1"/>
      <c r="BI98" s="1"/>
      <c r="BJ98" s="1"/>
      <c r="BK98" s="1" t="str">
        <f t="shared" ref="BK98:BL98" si="119">IF($F98="","",IFERROR(INDEX(G$7:G$8,MATCH($G98,$F$7:$F$8,0)),MAX(G74:G75)))</f>
        <v/>
      </c>
      <c r="BL98" s="1" t="str">
        <f t="shared" si="119"/>
        <v/>
      </c>
      <c r="BM98" s="1"/>
      <c r="BN98" s="1"/>
      <c r="BO98" s="371" t="str">
        <f t="shared" si="110"/>
        <v/>
      </c>
      <c r="BP98" s="371" t="str">
        <f t="shared" si="111"/>
        <v/>
      </c>
      <c r="BQ98" s="371" t="str">
        <f t="shared" si="112"/>
        <v/>
      </c>
      <c r="BR98" s="371" t="str">
        <f t="shared" si="113"/>
        <v/>
      </c>
      <c r="BS98" s="371" t="str">
        <f t="shared" si="114"/>
        <v/>
      </c>
      <c r="BT98" s="372">
        <f t="shared" si="115"/>
        <v>5</v>
      </c>
      <c r="BU98" s="372">
        <f t="shared" si="116"/>
        <v>5</v>
      </c>
      <c r="BV98" s="372">
        <f t="shared" si="117"/>
        <v>5</v>
      </c>
    </row>
    <row r="99" spans="2:74" ht="15.75" hidden="1" customHeight="1" x14ac:dyDescent="0.25">
      <c r="B99" s="44" t="str">
        <f t="shared" si="102"/>
        <v/>
      </c>
      <c r="C99" s="45"/>
      <c r="D99" s="45"/>
      <c r="E99" s="45"/>
      <c r="F99" s="53" t="str">
        <f>IF('תנאי סף'!Y99&lt;&gt;1,"",'תנאי סף'!F99)</f>
        <v/>
      </c>
      <c r="G99" s="418"/>
      <c r="H99" s="274"/>
      <c r="I99" s="274"/>
      <c r="J99" s="44" t="str">
        <f>IF($F99="","",SUM('ריכוז גיליונות עזר'!$H99:$L99))</f>
        <v/>
      </c>
      <c r="K99" s="44" t="str">
        <f>IF($F99="","",_xlfn.AGGREGATE(5,6,'ריכוז גיליונות עזר'!$H99:$L99))</f>
        <v/>
      </c>
      <c r="L99" s="44" t="str">
        <f>IF($F99="","",MIN('ריכוז גיליונות עזר'!$M99:$Q99))</f>
        <v/>
      </c>
      <c r="M99" s="47"/>
      <c r="N99" s="47"/>
      <c r="O99" s="51" t="str">
        <f>IF($F99="","",'ריכוז גיליונות עזר'!R99)</f>
        <v/>
      </c>
      <c r="P99" s="44" t="str">
        <f t="shared" si="103"/>
        <v/>
      </c>
      <c r="Q99" s="44" t="str">
        <f t="shared" si="104"/>
        <v/>
      </c>
      <c r="R99" s="44" t="str">
        <f t="shared" si="105"/>
        <v/>
      </c>
      <c r="S99" s="44"/>
      <c r="T99" s="274"/>
      <c r="U99" s="50"/>
      <c r="V99" s="400" t="str">
        <f t="shared" si="106"/>
        <v/>
      </c>
      <c r="W99" s="51" t="str">
        <f>IF($F99="","",IF($AA99&lt;&gt;1,$AB$1,IFERROR(V99*#REF!,$AB$1)))</f>
        <v/>
      </c>
      <c r="X99" s="51">
        <v>1</v>
      </c>
      <c r="Y99" s="51" t="str">
        <f t="shared" si="107"/>
        <v/>
      </c>
      <c r="Z99" s="292" t="str">
        <f t="shared" si="108"/>
        <v/>
      </c>
      <c r="AA99" s="1">
        <f t="shared" si="99"/>
        <v>0</v>
      </c>
      <c r="AB99" s="1" t="str">
        <f t="shared" si="65"/>
        <v/>
      </c>
      <c r="AC99" s="1" t="str">
        <f t="shared" si="65"/>
        <v/>
      </c>
      <c r="AD99" s="363">
        <f t="shared" si="100"/>
        <v>0</v>
      </c>
      <c r="AE99" s="363">
        <f t="shared" si="100"/>
        <v>0</v>
      </c>
      <c r="AF99" s="363">
        <f t="shared" si="100"/>
        <v>0</v>
      </c>
      <c r="AG99" s="363"/>
      <c r="AH99" s="363"/>
      <c r="AI99" s="363"/>
      <c r="AJ99" s="363">
        <f t="shared" si="100"/>
        <v>0</v>
      </c>
      <c r="AK99" s="363">
        <f t="shared" si="100"/>
        <v>0</v>
      </c>
      <c r="AL99" s="363"/>
      <c r="AM99" s="363"/>
      <c r="AN99" s="363"/>
      <c r="AO99" s="363"/>
      <c r="AP99" s="363"/>
      <c r="AQ99" s="1"/>
      <c r="AR99" s="1"/>
      <c r="AS99" s="1"/>
      <c r="AT99" s="1"/>
      <c r="AU99" s="1"/>
      <c r="AV99" s="1"/>
      <c r="AW99" s="1"/>
      <c r="AX99" s="1"/>
      <c r="AY99" s="1"/>
      <c r="AZ99" s="1"/>
      <c r="BA99" s="1" t="str">
        <f t="shared" si="94"/>
        <v/>
      </c>
      <c r="BB99" s="1" t="str">
        <f t="shared" si="94"/>
        <v/>
      </c>
      <c r="BC99" s="1"/>
      <c r="BD99" s="1"/>
      <c r="BE99" s="1"/>
      <c r="BF99" s="1"/>
      <c r="BG99" s="1"/>
      <c r="BH99" s="1"/>
      <c r="BI99" s="1"/>
      <c r="BJ99" s="1"/>
      <c r="BK99" s="1" t="str">
        <f t="shared" ref="BK99:BL99" si="120">IF($F99="","",IFERROR(INDEX(G$7:G$8,MATCH($G99,$F$7:$F$8,0)),MAX(G75:G76)))</f>
        <v/>
      </c>
      <c r="BL99" s="1" t="str">
        <f t="shared" si="120"/>
        <v/>
      </c>
      <c r="BM99" s="1"/>
      <c r="BN99" s="1"/>
      <c r="BO99" s="371" t="str">
        <f t="shared" si="110"/>
        <v/>
      </c>
      <c r="BP99" s="371" t="str">
        <f t="shared" si="111"/>
        <v/>
      </c>
      <c r="BQ99" s="371" t="str">
        <f t="shared" si="112"/>
        <v/>
      </c>
      <c r="BR99" s="371" t="str">
        <f t="shared" si="113"/>
        <v/>
      </c>
      <c r="BS99" s="371" t="str">
        <f t="shared" si="114"/>
        <v/>
      </c>
      <c r="BT99" s="372">
        <f t="shared" si="115"/>
        <v>5</v>
      </c>
      <c r="BU99" s="372">
        <f t="shared" si="116"/>
        <v>5</v>
      </c>
      <c r="BV99" s="372">
        <f t="shared" si="117"/>
        <v>5</v>
      </c>
    </row>
    <row r="100" spans="2:74" ht="15.75" hidden="1" customHeight="1" x14ac:dyDescent="0.25">
      <c r="B100" s="44" t="str">
        <f t="shared" si="102"/>
        <v/>
      </c>
      <c r="C100" s="45"/>
      <c r="D100" s="45"/>
      <c r="E100" s="45"/>
      <c r="F100" s="53" t="str">
        <f>IF('תנאי סף'!Y100&lt;&gt;1,"",'תנאי סף'!F100)</f>
        <v/>
      </c>
      <c r="G100" s="418"/>
      <c r="H100" s="274"/>
      <c r="I100" s="274"/>
      <c r="J100" s="44" t="str">
        <f>IF($F100="","",SUM('ריכוז גיליונות עזר'!$H100:$L100))</f>
        <v/>
      </c>
      <c r="K100" s="44" t="str">
        <f>IF($F100="","",_xlfn.AGGREGATE(5,6,'ריכוז גיליונות עזר'!$H100:$L100))</f>
        <v/>
      </c>
      <c r="L100" s="44" t="str">
        <f>IF($F100="","",MIN('ריכוז גיליונות עזר'!$M100:$Q100))</f>
        <v/>
      </c>
      <c r="M100" s="47"/>
      <c r="N100" s="47"/>
      <c r="O100" s="51" t="str">
        <f>IF($F100="","",'ריכוז גיליונות עזר'!R100)</f>
        <v/>
      </c>
      <c r="P100" s="44" t="str">
        <f t="shared" si="103"/>
        <v/>
      </c>
      <c r="Q100" s="44" t="str">
        <f t="shared" si="104"/>
        <v/>
      </c>
      <c r="R100" s="44" t="str">
        <f t="shared" si="105"/>
        <v/>
      </c>
      <c r="S100" s="44"/>
      <c r="T100" s="274"/>
      <c r="U100" s="50"/>
      <c r="V100" s="400" t="str">
        <f t="shared" si="106"/>
        <v/>
      </c>
      <c r="W100" s="51" t="str">
        <f>IF($F100="","",IF($AA100&lt;&gt;1,$AB$1,IFERROR(V100*#REF!,$AB$1)))</f>
        <v/>
      </c>
      <c r="X100" s="51">
        <v>1</v>
      </c>
      <c r="Y100" s="51" t="str">
        <f t="shared" si="107"/>
        <v/>
      </c>
      <c r="Z100" s="292" t="str">
        <f t="shared" si="108"/>
        <v/>
      </c>
      <c r="AA100" s="1">
        <f t="shared" si="99"/>
        <v>0</v>
      </c>
      <c r="AB100" s="1" t="str">
        <f t="shared" si="65"/>
        <v/>
      </c>
      <c r="AC100" s="1" t="str">
        <f t="shared" si="65"/>
        <v/>
      </c>
      <c r="AD100" s="363">
        <f t="shared" si="100"/>
        <v>0</v>
      </c>
      <c r="AE100" s="363">
        <f t="shared" si="100"/>
        <v>0</v>
      </c>
      <c r="AF100" s="363">
        <f t="shared" si="100"/>
        <v>0</v>
      </c>
      <c r="AG100" s="363"/>
      <c r="AH100" s="363"/>
      <c r="AI100" s="363"/>
      <c r="AJ100" s="363">
        <f t="shared" si="100"/>
        <v>0</v>
      </c>
      <c r="AK100" s="363">
        <f t="shared" si="100"/>
        <v>0</v>
      </c>
      <c r="AL100" s="363"/>
      <c r="AM100" s="363"/>
      <c r="AN100" s="363"/>
      <c r="AO100" s="363"/>
      <c r="AP100" s="363"/>
      <c r="AQ100" s="1"/>
      <c r="AR100" s="1"/>
      <c r="AS100" s="1"/>
      <c r="AT100" s="1"/>
      <c r="AU100" s="1"/>
      <c r="AV100" s="1"/>
      <c r="AW100" s="1"/>
      <c r="AX100" s="1"/>
      <c r="AY100" s="1"/>
      <c r="AZ100" s="1"/>
      <c r="BA100" s="1" t="str">
        <f t="shared" si="94"/>
        <v/>
      </c>
      <c r="BB100" s="1" t="str">
        <f t="shared" si="94"/>
        <v/>
      </c>
      <c r="BC100" s="1"/>
      <c r="BD100" s="1"/>
      <c r="BE100" s="1"/>
      <c r="BF100" s="1"/>
      <c r="BG100" s="1"/>
      <c r="BH100" s="1"/>
      <c r="BI100" s="1"/>
      <c r="BJ100" s="1"/>
      <c r="BK100" s="1" t="str">
        <f t="shared" ref="BK100:BL100" si="121">IF($F100="","",IFERROR(INDEX(G$7:G$8,MATCH($G100,$F$7:$F$8,0)),MAX(G76:G77)))</f>
        <v/>
      </c>
      <c r="BL100" s="1" t="str">
        <f t="shared" si="121"/>
        <v/>
      </c>
      <c r="BM100" s="1"/>
      <c r="BN100" s="1"/>
      <c r="BO100" s="371" t="str">
        <f t="shared" si="110"/>
        <v/>
      </c>
      <c r="BP100" s="371" t="str">
        <f t="shared" si="111"/>
        <v/>
      </c>
      <c r="BQ100" s="371" t="str">
        <f t="shared" si="112"/>
        <v/>
      </c>
      <c r="BR100" s="371" t="str">
        <f t="shared" si="113"/>
        <v/>
      </c>
      <c r="BS100" s="371" t="str">
        <f t="shared" si="114"/>
        <v/>
      </c>
      <c r="BT100" s="372">
        <f t="shared" si="115"/>
        <v>5</v>
      </c>
      <c r="BU100" s="372">
        <f t="shared" si="116"/>
        <v>5</v>
      </c>
      <c r="BV100" s="372">
        <f t="shared" si="117"/>
        <v>5</v>
      </c>
    </row>
    <row r="101" spans="2:74" ht="15.75" hidden="1" customHeight="1" x14ac:dyDescent="0.25">
      <c r="B101" s="44" t="str">
        <f t="shared" si="102"/>
        <v/>
      </c>
      <c r="C101" s="45"/>
      <c r="D101" s="45"/>
      <c r="E101" s="45"/>
      <c r="F101" s="53" t="str">
        <f>IF('תנאי סף'!Y101&lt;&gt;1,"",'תנאי סף'!F101)</f>
        <v/>
      </c>
      <c r="G101" s="418"/>
      <c r="H101" s="274"/>
      <c r="I101" s="274"/>
      <c r="J101" s="44" t="str">
        <f>IF($F101="","",SUM('ריכוז גיליונות עזר'!$H101:$L101))</f>
        <v/>
      </c>
      <c r="K101" s="44" t="str">
        <f>IF($F101="","",_xlfn.AGGREGATE(5,6,'ריכוז גיליונות עזר'!$H101:$L101))</f>
        <v/>
      </c>
      <c r="L101" s="44" t="str">
        <f>IF($F101="","",MIN('ריכוז גיליונות עזר'!$M101:$Q101))</f>
        <v/>
      </c>
      <c r="M101" s="47"/>
      <c r="N101" s="47"/>
      <c r="O101" s="51" t="str">
        <f>IF($F101="","",'ריכוז גיליונות עזר'!R101)</f>
        <v/>
      </c>
      <c r="P101" s="44" t="str">
        <f t="shared" si="103"/>
        <v/>
      </c>
      <c r="Q101" s="44" t="str">
        <f t="shared" si="104"/>
        <v/>
      </c>
      <c r="R101" s="44" t="str">
        <f t="shared" si="105"/>
        <v/>
      </c>
      <c r="S101" s="44"/>
      <c r="T101" s="274"/>
      <c r="U101" s="50"/>
      <c r="V101" s="400" t="str">
        <f t="shared" si="106"/>
        <v/>
      </c>
      <c r="W101" s="51" t="str">
        <f>IF($F101="","",IF($AA101&lt;&gt;1,$AB$1,IFERROR(V101*#REF!,$AB$1)))</f>
        <v/>
      </c>
      <c r="X101" s="51">
        <v>1</v>
      </c>
      <c r="Y101" s="51" t="str">
        <f t="shared" si="107"/>
        <v/>
      </c>
      <c r="Z101" s="292" t="str">
        <f t="shared" si="108"/>
        <v/>
      </c>
      <c r="AA101" s="1">
        <f t="shared" si="99"/>
        <v>0</v>
      </c>
      <c r="AB101" s="1" t="str">
        <f t="shared" si="65"/>
        <v/>
      </c>
      <c r="AC101" s="1" t="str">
        <f t="shared" si="65"/>
        <v/>
      </c>
      <c r="AD101" s="363">
        <f t="shared" si="100"/>
        <v>0</v>
      </c>
      <c r="AE101" s="363">
        <f t="shared" si="100"/>
        <v>0</v>
      </c>
      <c r="AF101" s="363">
        <f t="shared" si="100"/>
        <v>0</v>
      </c>
      <c r="AG101" s="363"/>
      <c r="AH101" s="363"/>
      <c r="AI101" s="363"/>
      <c r="AJ101" s="363">
        <f t="shared" si="100"/>
        <v>0</v>
      </c>
      <c r="AK101" s="363">
        <f t="shared" si="100"/>
        <v>0</v>
      </c>
      <c r="AL101" s="363"/>
      <c r="AM101" s="363"/>
      <c r="AN101" s="363"/>
      <c r="AO101" s="363"/>
      <c r="AP101" s="363"/>
      <c r="AQ101" s="1"/>
      <c r="AR101" s="1"/>
      <c r="AS101" s="1"/>
      <c r="AT101" s="1"/>
      <c r="AU101" s="1"/>
      <c r="AV101" s="1"/>
      <c r="AW101" s="1"/>
      <c r="AX101" s="1"/>
      <c r="AY101" s="1"/>
      <c r="AZ101" s="1"/>
      <c r="BA101" s="1" t="str">
        <f t="shared" si="94"/>
        <v/>
      </c>
      <c r="BB101" s="1" t="str">
        <f t="shared" si="94"/>
        <v/>
      </c>
      <c r="BC101" s="1"/>
      <c r="BD101" s="1"/>
      <c r="BE101" s="1"/>
      <c r="BF101" s="1"/>
      <c r="BG101" s="1"/>
      <c r="BH101" s="1"/>
      <c r="BI101" s="1"/>
      <c r="BJ101" s="1"/>
      <c r="BK101" s="1" t="str">
        <f t="shared" ref="BK101:BL101" si="122">IF($F101="","",IFERROR(INDEX(G$7:G$8,MATCH($G101,$F$7:$F$8,0)),MAX(G77:G78)))</f>
        <v/>
      </c>
      <c r="BL101" s="1" t="str">
        <f t="shared" si="122"/>
        <v/>
      </c>
      <c r="BM101" s="1"/>
      <c r="BN101" s="1"/>
      <c r="BO101" s="371" t="str">
        <f t="shared" si="110"/>
        <v/>
      </c>
      <c r="BP101" s="371" t="str">
        <f t="shared" si="111"/>
        <v/>
      </c>
      <c r="BQ101" s="371" t="str">
        <f t="shared" si="112"/>
        <v/>
      </c>
      <c r="BR101" s="371" t="str">
        <f t="shared" si="113"/>
        <v/>
      </c>
      <c r="BS101" s="371" t="str">
        <f t="shared" si="114"/>
        <v/>
      </c>
      <c r="BT101" s="372">
        <f t="shared" si="115"/>
        <v>5</v>
      </c>
      <c r="BU101" s="372">
        <f t="shared" si="116"/>
        <v>5</v>
      </c>
      <c r="BV101" s="372">
        <f t="shared" si="117"/>
        <v>5</v>
      </c>
    </row>
    <row r="102" spans="2:74" ht="15.75" hidden="1" customHeight="1" x14ac:dyDescent="0.25">
      <c r="B102" s="44" t="str">
        <f t="shared" si="102"/>
        <v/>
      </c>
      <c r="C102" s="45"/>
      <c r="D102" s="45"/>
      <c r="E102" s="45"/>
      <c r="F102" s="53" t="str">
        <f>IF('תנאי סף'!Y102&lt;&gt;1,"",'תנאי סף'!F102)</f>
        <v/>
      </c>
      <c r="G102" s="418"/>
      <c r="H102" s="274"/>
      <c r="I102" s="274"/>
      <c r="J102" s="44" t="str">
        <f>IF($F102="","",SUM('ריכוז גיליונות עזר'!$H102:$L102))</f>
        <v/>
      </c>
      <c r="K102" s="44" t="str">
        <f>IF($F102="","",_xlfn.AGGREGATE(5,6,'ריכוז גיליונות עזר'!$H102:$L102))</f>
        <v/>
      </c>
      <c r="L102" s="44" t="str">
        <f>IF($F102="","",MIN('ריכוז גיליונות עזר'!$M102:$Q102))</f>
        <v/>
      </c>
      <c r="M102" s="47"/>
      <c r="N102" s="47"/>
      <c r="O102" s="51" t="str">
        <f>IF($F102="","",'ריכוז גיליונות עזר'!R102)</f>
        <v/>
      </c>
      <c r="P102" s="44" t="str">
        <f t="shared" si="103"/>
        <v/>
      </c>
      <c r="Q102" s="44" t="str">
        <f t="shared" si="104"/>
        <v/>
      </c>
      <c r="R102" s="44" t="str">
        <f t="shared" si="105"/>
        <v/>
      </c>
      <c r="S102" s="44"/>
      <c r="T102" s="274"/>
      <c r="U102" s="50"/>
      <c r="V102" s="400" t="str">
        <f t="shared" si="106"/>
        <v/>
      </c>
      <c r="W102" s="51" t="str">
        <f>IF($F102="","",IF($AA102&lt;&gt;1,$AB$1,IFERROR(V102*#REF!,$AB$1)))</f>
        <v/>
      </c>
      <c r="X102" s="51">
        <v>1</v>
      </c>
      <c r="Y102" s="51" t="str">
        <f t="shared" si="107"/>
        <v/>
      </c>
      <c r="Z102" s="292" t="str">
        <f t="shared" si="108"/>
        <v/>
      </c>
      <c r="AA102" s="1">
        <f t="shared" si="99"/>
        <v>0</v>
      </c>
      <c r="AB102" s="1" t="str">
        <f t="shared" si="65"/>
        <v/>
      </c>
      <c r="AC102" s="1" t="str">
        <f t="shared" si="65"/>
        <v/>
      </c>
      <c r="AD102" s="363">
        <f t="shared" si="100"/>
        <v>0</v>
      </c>
      <c r="AE102" s="363">
        <f t="shared" si="100"/>
        <v>0</v>
      </c>
      <c r="AF102" s="363">
        <f t="shared" si="100"/>
        <v>0</v>
      </c>
      <c r="AG102" s="363"/>
      <c r="AH102" s="363"/>
      <c r="AI102" s="363"/>
      <c r="AJ102" s="363">
        <f t="shared" si="100"/>
        <v>0</v>
      </c>
      <c r="AK102" s="363">
        <f t="shared" si="100"/>
        <v>0</v>
      </c>
      <c r="AL102" s="363"/>
      <c r="AM102" s="363"/>
      <c r="AN102" s="363"/>
      <c r="AO102" s="363"/>
      <c r="AP102" s="363"/>
      <c r="AQ102" s="1"/>
      <c r="AR102" s="1"/>
      <c r="AS102" s="1"/>
      <c r="AT102" s="1"/>
      <c r="AU102" s="1"/>
      <c r="AV102" s="1"/>
      <c r="AW102" s="1"/>
      <c r="AX102" s="1"/>
      <c r="AY102" s="1"/>
      <c r="AZ102" s="1"/>
      <c r="BA102" s="1" t="str">
        <f t="shared" si="94"/>
        <v/>
      </c>
      <c r="BB102" s="1" t="str">
        <f t="shared" si="94"/>
        <v/>
      </c>
      <c r="BC102" s="1"/>
      <c r="BD102" s="1"/>
      <c r="BE102" s="1"/>
      <c r="BF102" s="1"/>
      <c r="BG102" s="1"/>
      <c r="BH102" s="1"/>
      <c r="BI102" s="1"/>
      <c r="BJ102" s="1"/>
      <c r="BK102" s="1" t="str">
        <f t="shared" ref="BK102:BL102" si="123">IF($F102="","",IFERROR(INDEX(G$7:G$8,MATCH($G102,$F$7:$F$8,0)),MAX(G78:G79)))</f>
        <v/>
      </c>
      <c r="BL102" s="1" t="str">
        <f t="shared" si="123"/>
        <v/>
      </c>
      <c r="BM102" s="1"/>
      <c r="BN102" s="1"/>
      <c r="BO102" s="371" t="str">
        <f t="shared" si="110"/>
        <v/>
      </c>
      <c r="BP102" s="371" t="str">
        <f t="shared" si="111"/>
        <v/>
      </c>
      <c r="BQ102" s="371" t="str">
        <f t="shared" si="112"/>
        <v/>
      </c>
      <c r="BR102" s="371" t="str">
        <f t="shared" si="113"/>
        <v/>
      </c>
      <c r="BS102" s="371" t="str">
        <f t="shared" si="114"/>
        <v/>
      </c>
      <c r="BT102" s="372">
        <f t="shared" si="115"/>
        <v>5</v>
      </c>
      <c r="BU102" s="372">
        <f t="shared" si="116"/>
        <v>5</v>
      </c>
      <c r="BV102" s="372">
        <f t="shared" si="117"/>
        <v>5</v>
      </c>
    </row>
    <row r="103" spans="2:74" ht="15.75" hidden="1" customHeight="1" x14ac:dyDescent="0.25">
      <c r="B103" s="44" t="str">
        <f t="shared" si="102"/>
        <v/>
      </c>
      <c r="C103" s="45"/>
      <c r="D103" s="45"/>
      <c r="E103" s="45"/>
      <c r="F103" s="53" t="str">
        <f>IF('תנאי סף'!Y103&lt;&gt;1,"",'תנאי סף'!F103)</f>
        <v/>
      </c>
      <c r="G103" s="418"/>
      <c r="H103" s="274"/>
      <c r="I103" s="274"/>
      <c r="J103" s="44" t="str">
        <f>IF($F103="","",SUM('ריכוז גיליונות עזר'!$H103:$L103))</f>
        <v/>
      </c>
      <c r="K103" s="44" t="str">
        <f>IF($F103="","",_xlfn.AGGREGATE(5,6,'ריכוז גיליונות עזר'!$H103:$L103))</f>
        <v/>
      </c>
      <c r="L103" s="44" t="str">
        <f>IF($F103="","",MIN('ריכוז גיליונות עזר'!$M103:$Q103))</f>
        <v/>
      </c>
      <c r="M103" s="47"/>
      <c r="N103" s="47"/>
      <c r="O103" s="51" t="str">
        <f>IF($F103="","",'ריכוז גיליונות עזר'!R103)</f>
        <v/>
      </c>
      <c r="P103" s="44" t="str">
        <f t="shared" si="103"/>
        <v/>
      </c>
      <c r="Q103" s="44" t="str">
        <f t="shared" si="104"/>
        <v/>
      </c>
      <c r="R103" s="44" t="str">
        <f t="shared" si="105"/>
        <v/>
      </c>
      <c r="S103" s="44"/>
      <c r="T103" s="274"/>
      <c r="U103" s="50"/>
      <c r="V103" s="400" t="str">
        <f t="shared" si="106"/>
        <v/>
      </c>
      <c r="W103" s="51" t="str">
        <f>IF($F103="","",IF($AA103&lt;&gt;1,$AB$1,IFERROR(V103*#REF!,$AB$1)))</f>
        <v/>
      </c>
      <c r="X103" s="51">
        <v>1</v>
      </c>
      <c r="Y103" s="51" t="str">
        <f t="shared" si="107"/>
        <v/>
      </c>
      <c r="Z103" s="292" t="str">
        <f t="shared" si="108"/>
        <v/>
      </c>
      <c r="AA103" s="1">
        <f t="shared" si="99"/>
        <v>0</v>
      </c>
      <c r="AB103" s="1" t="str">
        <f t="shared" si="65"/>
        <v/>
      </c>
      <c r="AC103" s="1" t="str">
        <f t="shared" si="65"/>
        <v/>
      </c>
      <c r="AD103" s="363">
        <f t="shared" si="100"/>
        <v>0</v>
      </c>
      <c r="AE103" s="363">
        <f t="shared" si="100"/>
        <v>0</v>
      </c>
      <c r="AF103" s="363">
        <f t="shared" si="100"/>
        <v>0</v>
      </c>
      <c r="AG103" s="363"/>
      <c r="AH103" s="363"/>
      <c r="AI103" s="363"/>
      <c r="AJ103" s="363">
        <f t="shared" si="100"/>
        <v>0</v>
      </c>
      <c r="AK103" s="363">
        <f t="shared" si="100"/>
        <v>0</v>
      </c>
      <c r="AL103" s="363"/>
      <c r="AM103" s="363"/>
      <c r="AN103" s="363"/>
      <c r="AO103" s="363"/>
      <c r="AP103" s="363"/>
      <c r="AQ103" s="1"/>
      <c r="AR103" s="1"/>
      <c r="AS103" s="1"/>
      <c r="AT103" s="1"/>
      <c r="AU103" s="1"/>
      <c r="AV103" s="1"/>
      <c r="AW103" s="1"/>
      <c r="AX103" s="1"/>
      <c r="AY103" s="1"/>
      <c r="AZ103" s="1"/>
      <c r="BA103" s="1" t="str">
        <f t="shared" si="94"/>
        <v/>
      </c>
      <c r="BB103" s="1" t="str">
        <f t="shared" si="94"/>
        <v/>
      </c>
      <c r="BC103" s="1"/>
      <c r="BD103" s="1"/>
      <c r="BE103" s="1"/>
      <c r="BF103" s="1"/>
      <c r="BG103" s="1"/>
      <c r="BH103" s="1"/>
      <c r="BI103" s="1"/>
      <c r="BJ103" s="1"/>
      <c r="BK103" s="1" t="str">
        <f t="shared" ref="BK103:BL103" si="124">IF($F103="","",IFERROR(INDEX(G$7:G$8,MATCH($G103,$F$7:$F$8,0)),MAX(G79:G80)))</f>
        <v/>
      </c>
      <c r="BL103" s="1" t="str">
        <f t="shared" si="124"/>
        <v/>
      </c>
      <c r="BM103" s="1"/>
      <c r="BN103" s="1"/>
      <c r="BO103" s="371" t="str">
        <f t="shared" si="110"/>
        <v/>
      </c>
      <c r="BP103" s="371" t="str">
        <f t="shared" si="111"/>
        <v/>
      </c>
      <c r="BQ103" s="371" t="str">
        <f t="shared" si="112"/>
        <v/>
      </c>
      <c r="BR103" s="371" t="str">
        <f t="shared" si="113"/>
        <v/>
      </c>
      <c r="BS103" s="371" t="str">
        <f t="shared" si="114"/>
        <v/>
      </c>
      <c r="BT103" s="372">
        <f t="shared" si="115"/>
        <v>5</v>
      </c>
      <c r="BU103" s="372">
        <f t="shared" si="116"/>
        <v>5</v>
      </c>
      <c r="BV103" s="372">
        <f t="shared" si="117"/>
        <v>5</v>
      </c>
    </row>
    <row r="104" spans="2:74" ht="15.75" hidden="1" customHeight="1" x14ac:dyDescent="0.25">
      <c r="B104" s="44" t="str">
        <f t="shared" si="102"/>
        <v/>
      </c>
      <c r="C104" s="45"/>
      <c r="D104" s="45"/>
      <c r="E104" s="45"/>
      <c r="F104" s="53" t="str">
        <f>IF('תנאי סף'!Y104&lt;&gt;1,"",'תנאי סף'!F104)</f>
        <v/>
      </c>
      <c r="G104" s="418"/>
      <c r="H104" s="274"/>
      <c r="I104" s="274"/>
      <c r="J104" s="44" t="str">
        <f>IF($F104="","",SUM('ריכוז גיליונות עזר'!$H104:$L104))</f>
        <v/>
      </c>
      <c r="K104" s="44" t="str">
        <f>IF($F104="","",_xlfn.AGGREGATE(5,6,'ריכוז גיליונות עזר'!$H104:$L104))</f>
        <v/>
      </c>
      <c r="L104" s="44" t="str">
        <f>IF($F104="","",MIN('ריכוז גיליונות עזר'!$M104:$Q104))</f>
        <v/>
      </c>
      <c r="M104" s="47"/>
      <c r="N104" s="47"/>
      <c r="O104" s="51" t="str">
        <f>IF($F104="","",'ריכוז גיליונות עזר'!R104)</f>
        <v/>
      </c>
      <c r="P104" s="44" t="str">
        <f t="shared" si="103"/>
        <v/>
      </c>
      <c r="Q104" s="44" t="str">
        <f t="shared" si="104"/>
        <v/>
      </c>
      <c r="R104" s="44" t="str">
        <f t="shared" si="105"/>
        <v/>
      </c>
      <c r="S104" s="44"/>
      <c r="T104" s="274"/>
      <c r="U104" s="50"/>
      <c r="V104" s="400" t="str">
        <f t="shared" si="106"/>
        <v/>
      </c>
      <c r="W104" s="51" t="str">
        <f>IF($F104="","",IF($AA104&lt;&gt;1,$AB$1,IFERROR(V104*#REF!,$AB$1)))</f>
        <v/>
      </c>
      <c r="X104" s="51">
        <v>1</v>
      </c>
      <c r="Y104" s="51" t="str">
        <f t="shared" si="107"/>
        <v/>
      </c>
      <c r="Z104" s="292" t="str">
        <f t="shared" si="108"/>
        <v/>
      </c>
      <c r="AA104" s="1">
        <f t="shared" si="99"/>
        <v>0</v>
      </c>
      <c r="AB104" s="1" t="str">
        <f t="shared" si="65"/>
        <v/>
      </c>
      <c r="AC104" s="1" t="str">
        <f t="shared" si="65"/>
        <v/>
      </c>
      <c r="AD104" s="363">
        <f t="shared" si="100"/>
        <v>0</v>
      </c>
      <c r="AE104" s="363">
        <f t="shared" si="100"/>
        <v>0</v>
      </c>
      <c r="AF104" s="363">
        <f t="shared" si="100"/>
        <v>0</v>
      </c>
      <c r="AG104" s="363"/>
      <c r="AH104" s="363"/>
      <c r="AI104" s="363"/>
      <c r="AJ104" s="363">
        <f t="shared" si="100"/>
        <v>0</v>
      </c>
      <c r="AK104" s="363">
        <f t="shared" si="100"/>
        <v>0</v>
      </c>
      <c r="AL104" s="363"/>
      <c r="AM104" s="363"/>
      <c r="AN104" s="363"/>
      <c r="AO104" s="363"/>
      <c r="AP104" s="363"/>
      <c r="AQ104" s="1"/>
      <c r="AR104" s="1"/>
      <c r="AS104" s="1"/>
      <c r="AT104" s="1"/>
      <c r="AU104" s="1"/>
      <c r="AV104" s="1"/>
      <c r="AW104" s="1"/>
      <c r="AX104" s="1"/>
      <c r="AY104" s="1"/>
      <c r="AZ104" s="1"/>
      <c r="BA104" s="1" t="str">
        <f t="shared" si="94"/>
        <v/>
      </c>
      <c r="BB104" s="1" t="str">
        <f t="shared" si="94"/>
        <v/>
      </c>
      <c r="BC104" s="1"/>
      <c r="BD104" s="1"/>
      <c r="BE104" s="1"/>
      <c r="BF104" s="1"/>
      <c r="BG104" s="1"/>
      <c r="BH104" s="1"/>
      <c r="BI104" s="1"/>
      <c r="BJ104" s="1"/>
      <c r="BK104" s="1" t="str">
        <f t="shared" ref="BK104:BL104" si="125">IF($F104="","",IFERROR(INDEX(G$7:G$8,MATCH($G104,$F$7:$F$8,0)),MAX(G80:G81)))</f>
        <v/>
      </c>
      <c r="BL104" s="1" t="str">
        <f t="shared" si="125"/>
        <v/>
      </c>
      <c r="BM104" s="1"/>
      <c r="BN104" s="1"/>
      <c r="BO104" s="371" t="str">
        <f t="shared" si="110"/>
        <v/>
      </c>
      <c r="BP104" s="371" t="str">
        <f t="shared" si="111"/>
        <v/>
      </c>
      <c r="BQ104" s="371" t="str">
        <f t="shared" si="112"/>
        <v/>
      </c>
      <c r="BR104" s="371" t="str">
        <f t="shared" si="113"/>
        <v/>
      </c>
      <c r="BS104" s="371" t="str">
        <f t="shared" si="114"/>
        <v/>
      </c>
      <c r="BT104" s="372">
        <f t="shared" si="115"/>
        <v>5</v>
      </c>
      <c r="BU104" s="372">
        <f t="shared" si="116"/>
        <v>5</v>
      </c>
      <c r="BV104" s="372">
        <f t="shared" si="117"/>
        <v>5</v>
      </c>
    </row>
    <row r="105" spans="2:74" ht="15.75" hidden="1" customHeight="1" x14ac:dyDescent="0.25">
      <c r="B105" s="44" t="str">
        <f t="shared" si="102"/>
        <v/>
      </c>
      <c r="C105" s="45"/>
      <c r="D105" s="45"/>
      <c r="E105" s="45"/>
      <c r="F105" s="53" t="str">
        <f>IF('תנאי סף'!Y105&lt;&gt;1,"",'תנאי סף'!F105)</f>
        <v/>
      </c>
      <c r="G105" s="418"/>
      <c r="H105" s="274"/>
      <c r="I105" s="274"/>
      <c r="J105" s="44" t="str">
        <f>IF($F105="","",SUM('ריכוז גיליונות עזר'!$H105:$L105))</f>
        <v/>
      </c>
      <c r="K105" s="44" t="str">
        <f>IF($F105="","",_xlfn.AGGREGATE(5,6,'ריכוז גיליונות עזר'!$H105:$L105))</f>
        <v/>
      </c>
      <c r="L105" s="44" t="str">
        <f>IF($F105="","",MIN('ריכוז גיליונות עזר'!$M105:$Q105))</f>
        <v/>
      </c>
      <c r="M105" s="47"/>
      <c r="N105" s="47"/>
      <c r="O105" s="51" t="str">
        <f>IF($F105="","",'ריכוז גיליונות עזר'!R105)</f>
        <v/>
      </c>
      <c r="P105" s="44" t="str">
        <f t="shared" si="103"/>
        <v/>
      </c>
      <c r="Q105" s="44" t="str">
        <f t="shared" si="104"/>
        <v/>
      </c>
      <c r="R105" s="44" t="str">
        <f t="shared" si="105"/>
        <v/>
      </c>
      <c r="S105" s="44"/>
      <c r="T105" s="274"/>
      <c r="U105" s="50"/>
      <c r="V105" s="400" t="str">
        <f t="shared" si="106"/>
        <v/>
      </c>
      <c r="W105" s="51" t="str">
        <f>IF($F105="","",IF($AA105&lt;&gt;1,$AB$1,IFERROR(V105*#REF!,$AB$1)))</f>
        <v/>
      </c>
      <c r="X105" s="51">
        <v>1</v>
      </c>
      <c r="Y105" s="51" t="str">
        <f t="shared" si="107"/>
        <v/>
      </c>
      <c r="Z105" s="292" t="str">
        <f t="shared" si="108"/>
        <v/>
      </c>
      <c r="AA105" s="1">
        <f t="shared" si="99"/>
        <v>0</v>
      </c>
      <c r="AB105" s="1" t="str">
        <f t="shared" si="65"/>
        <v/>
      </c>
      <c r="AC105" s="1" t="str">
        <f t="shared" si="65"/>
        <v/>
      </c>
      <c r="AD105" s="363">
        <f t="shared" si="100"/>
        <v>0</v>
      </c>
      <c r="AE105" s="363">
        <f t="shared" si="100"/>
        <v>0</v>
      </c>
      <c r="AF105" s="363">
        <f t="shared" si="100"/>
        <v>0</v>
      </c>
      <c r="AG105" s="363"/>
      <c r="AH105" s="363"/>
      <c r="AI105" s="363"/>
      <c r="AJ105" s="363">
        <f t="shared" si="100"/>
        <v>0</v>
      </c>
      <c r="AK105" s="363">
        <f t="shared" si="100"/>
        <v>0</v>
      </c>
      <c r="AL105" s="363"/>
      <c r="AM105" s="363"/>
      <c r="AN105" s="363"/>
      <c r="AO105" s="363"/>
      <c r="AP105" s="363"/>
      <c r="AQ105" s="1"/>
      <c r="AR105" s="1"/>
      <c r="AS105" s="1"/>
      <c r="AT105" s="1"/>
      <c r="AU105" s="1"/>
      <c r="AV105" s="1"/>
      <c r="AW105" s="1"/>
      <c r="AX105" s="1"/>
      <c r="AY105" s="1"/>
      <c r="AZ105" s="1"/>
      <c r="BA105" s="1" t="str">
        <f t="shared" si="94"/>
        <v/>
      </c>
      <c r="BB105" s="1" t="str">
        <f t="shared" si="94"/>
        <v/>
      </c>
      <c r="BC105" s="1"/>
      <c r="BD105" s="1"/>
      <c r="BE105" s="1"/>
      <c r="BF105" s="1"/>
      <c r="BG105" s="1"/>
      <c r="BH105" s="1"/>
      <c r="BI105" s="1"/>
      <c r="BJ105" s="1"/>
      <c r="BK105" s="1" t="str">
        <f t="shared" ref="BK105:BL105" si="126">IF($F105="","",IFERROR(INDEX(G$7:G$8,MATCH($G105,$F$7:$F$8,0)),MAX(G81:G82)))</f>
        <v/>
      </c>
      <c r="BL105" s="1" t="str">
        <f t="shared" si="126"/>
        <v/>
      </c>
      <c r="BM105" s="1"/>
      <c r="BN105" s="1"/>
      <c r="BO105" s="371" t="str">
        <f t="shared" si="110"/>
        <v/>
      </c>
      <c r="BP105" s="371" t="str">
        <f t="shared" si="111"/>
        <v/>
      </c>
      <c r="BQ105" s="371" t="str">
        <f t="shared" si="112"/>
        <v/>
      </c>
      <c r="BR105" s="371" t="str">
        <f t="shared" si="113"/>
        <v/>
      </c>
      <c r="BS105" s="371" t="str">
        <f t="shared" si="114"/>
        <v/>
      </c>
      <c r="BT105" s="372">
        <f t="shared" si="115"/>
        <v>5</v>
      </c>
      <c r="BU105" s="372">
        <f t="shared" si="116"/>
        <v>5</v>
      </c>
      <c r="BV105" s="372">
        <f t="shared" si="117"/>
        <v>5</v>
      </c>
    </row>
    <row r="106" spans="2:74" ht="15.75" hidden="1" customHeight="1" x14ac:dyDescent="0.25">
      <c r="B106" s="44" t="str">
        <f t="shared" si="102"/>
        <v/>
      </c>
      <c r="C106" s="45"/>
      <c r="D106" s="45"/>
      <c r="E106" s="45"/>
      <c r="F106" s="53" t="str">
        <f>IF('תנאי סף'!Y106&lt;&gt;1,"",'תנאי סף'!F106)</f>
        <v/>
      </c>
      <c r="G106" s="418"/>
      <c r="H106" s="274"/>
      <c r="I106" s="274"/>
      <c r="J106" s="44" t="str">
        <f>IF($F106="","",SUM('ריכוז גיליונות עזר'!$H106:$L106))</f>
        <v/>
      </c>
      <c r="K106" s="44" t="str">
        <f>IF($F106="","",_xlfn.AGGREGATE(5,6,'ריכוז גיליונות עזר'!$H106:$L106))</f>
        <v/>
      </c>
      <c r="L106" s="44" t="str">
        <f>IF($F106="","",MIN('ריכוז גיליונות עזר'!$M106:$Q106))</f>
        <v/>
      </c>
      <c r="M106" s="47"/>
      <c r="N106" s="47"/>
      <c r="O106" s="51" t="str">
        <f>IF($F106="","",'ריכוז גיליונות עזר'!R106)</f>
        <v/>
      </c>
      <c r="P106" s="44" t="str">
        <f t="shared" si="103"/>
        <v/>
      </c>
      <c r="Q106" s="44" t="str">
        <f t="shared" si="104"/>
        <v/>
      </c>
      <c r="R106" s="44" t="str">
        <f t="shared" si="105"/>
        <v/>
      </c>
      <c r="S106" s="44"/>
      <c r="T106" s="274"/>
      <c r="U106" s="50"/>
      <c r="V106" s="400" t="str">
        <f t="shared" si="106"/>
        <v/>
      </c>
      <c r="W106" s="51" t="str">
        <f>IF($F106="","",IF($AA106&lt;&gt;1,$AB$1,IFERROR(V106*#REF!,$AB$1)))</f>
        <v/>
      </c>
      <c r="X106" s="51">
        <v>1</v>
      </c>
      <c r="Y106" s="51" t="str">
        <f t="shared" si="107"/>
        <v/>
      </c>
      <c r="Z106" s="292" t="str">
        <f t="shared" si="108"/>
        <v/>
      </c>
      <c r="AA106" s="1">
        <f t="shared" si="99"/>
        <v>0</v>
      </c>
      <c r="AB106" s="1" t="str">
        <f t="shared" si="65"/>
        <v/>
      </c>
      <c r="AC106" s="1" t="str">
        <f t="shared" si="65"/>
        <v/>
      </c>
      <c r="AD106" s="363">
        <f t="shared" si="100"/>
        <v>0</v>
      </c>
      <c r="AE106" s="363">
        <f t="shared" si="100"/>
        <v>0</v>
      </c>
      <c r="AF106" s="363">
        <f t="shared" si="100"/>
        <v>0</v>
      </c>
      <c r="AG106" s="363"/>
      <c r="AH106" s="363"/>
      <c r="AI106" s="363"/>
      <c r="AJ106" s="363">
        <f t="shared" si="100"/>
        <v>0</v>
      </c>
      <c r="AK106" s="363">
        <f t="shared" si="100"/>
        <v>0</v>
      </c>
      <c r="AL106" s="363"/>
      <c r="AM106" s="363"/>
      <c r="AN106" s="363"/>
      <c r="AO106" s="363"/>
      <c r="AP106" s="363"/>
      <c r="AQ106" s="1"/>
      <c r="AR106" s="1"/>
      <c r="AS106" s="1"/>
      <c r="AT106" s="1"/>
      <c r="AU106" s="1"/>
      <c r="AV106" s="1"/>
      <c r="AW106" s="1"/>
      <c r="AX106" s="1"/>
      <c r="AY106" s="1"/>
      <c r="AZ106" s="1"/>
      <c r="BA106" s="1" t="str">
        <f t="shared" si="94"/>
        <v/>
      </c>
      <c r="BB106" s="1" t="str">
        <f t="shared" si="94"/>
        <v/>
      </c>
      <c r="BC106" s="1"/>
      <c r="BD106" s="1"/>
      <c r="BE106" s="1"/>
      <c r="BF106" s="1"/>
      <c r="BG106" s="1"/>
      <c r="BH106" s="1"/>
      <c r="BI106" s="1"/>
      <c r="BJ106" s="1"/>
      <c r="BK106" s="1" t="str">
        <f t="shared" ref="BK106:BL106" si="127">IF($F106="","",IFERROR(INDEX(G$7:G$8,MATCH($G106,$F$7:$F$8,0)),MAX(G82:G83)))</f>
        <v/>
      </c>
      <c r="BL106" s="1" t="str">
        <f t="shared" si="127"/>
        <v/>
      </c>
      <c r="BM106" s="1"/>
      <c r="BN106" s="1"/>
      <c r="BO106" s="371" t="str">
        <f t="shared" si="110"/>
        <v/>
      </c>
      <c r="BP106" s="371" t="str">
        <f t="shared" si="111"/>
        <v/>
      </c>
      <c r="BQ106" s="371" t="str">
        <f t="shared" si="112"/>
        <v/>
      </c>
      <c r="BR106" s="371" t="str">
        <f t="shared" si="113"/>
        <v/>
      </c>
      <c r="BS106" s="371" t="str">
        <f t="shared" si="114"/>
        <v/>
      </c>
      <c r="BT106" s="372">
        <f t="shared" si="115"/>
        <v>5</v>
      </c>
      <c r="BU106" s="372">
        <f t="shared" si="116"/>
        <v>5</v>
      </c>
      <c r="BV106" s="372">
        <f t="shared" si="117"/>
        <v>5</v>
      </c>
    </row>
    <row r="107" spans="2:74" ht="15.75" hidden="1" customHeight="1" x14ac:dyDescent="0.25">
      <c r="B107" s="44" t="str">
        <f t="shared" si="102"/>
        <v/>
      </c>
      <c r="C107" s="45"/>
      <c r="D107" s="45"/>
      <c r="E107" s="45"/>
      <c r="F107" s="53" t="str">
        <f>IF('תנאי סף'!Y107&lt;&gt;1,"",'תנאי סף'!F107)</f>
        <v/>
      </c>
      <c r="G107" s="418"/>
      <c r="H107" s="274"/>
      <c r="I107" s="274"/>
      <c r="J107" s="44" t="str">
        <f>IF($F107="","",SUM('ריכוז גיליונות עזר'!$H107:$L107))</f>
        <v/>
      </c>
      <c r="K107" s="44" t="str">
        <f>IF($F107="","",_xlfn.AGGREGATE(5,6,'ריכוז גיליונות עזר'!$H107:$L107))</f>
        <v/>
      </c>
      <c r="L107" s="44" t="str">
        <f>IF($F107="","",MIN('ריכוז גיליונות עזר'!$M107:$Q107))</f>
        <v/>
      </c>
      <c r="M107" s="47"/>
      <c r="N107" s="47"/>
      <c r="O107" s="51" t="str">
        <f>IF($F107="","",'ריכוז גיליונות עזר'!R107)</f>
        <v/>
      </c>
      <c r="P107" s="44" t="str">
        <f t="shared" si="103"/>
        <v/>
      </c>
      <c r="Q107" s="44" t="str">
        <f t="shared" si="104"/>
        <v/>
      </c>
      <c r="R107" s="44" t="str">
        <f t="shared" si="105"/>
        <v/>
      </c>
      <c r="S107" s="44"/>
      <c r="T107" s="274"/>
      <c r="U107" s="50"/>
      <c r="V107" s="400" t="str">
        <f t="shared" si="106"/>
        <v/>
      </c>
      <c r="W107" s="51" t="str">
        <f>IF($F107="","",IF($AA107&lt;&gt;1,$AB$1,IFERROR(V107*#REF!,$AB$1)))</f>
        <v/>
      </c>
      <c r="X107" s="51">
        <v>1</v>
      </c>
      <c r="Y107" s="51" t="str">
        <f t="shared" si="107"/>
        <v/>
      </c>
      <c r="Z107" s="292" t="str">
        <f t="shared" si="108"/>
        <v/>
      </c>
      <c r="AA107" s="1">
        <f t="shared" si="99"/>
        <v>0</v>
      </c>
      <c r="AB107" s="1" t="str">
        <f t="shared" si="65"/>
        <v/>
      </c>
      <c r="AC107" s="1" t="str">
        <f t="shared" si="65"/>
        <v/>
      </c>
      <c r="AD107" s="363">
        <f t="shared" si="100"/>
        <v>0</v>
      </c>
      <c r="AE107" s="363">
        <f t="shared" si="100"/>
        <v>0</v>
      </c>
      <c r="AF107" s="363">
        <f t="shared" si="100"/>
        <v>0</v>
      </c>
      <c r="AG107" s="363"/>
      <c r="AH107" s="363"/>
      <c r="AI107" s="363"/>
      <c r="AJ107" s="363">
        <f t="shared" si="100"/>
        <v>0</v>
      </c>
      <c r="AK107" s="363">
        <f t="shared" si="100"/>
        <v>0</v>
      </c>
      <c r="AL107" s="363"/>
      <c r="AM107" s="363"/>
      <c r="AN107" s="363"/>
      <c r="AO107" s="363"/>
      <c r="AP107" s="363"/>
      <c r="AQ107" s="1"/>
      <c r="AR107" s="1"/>
      <c r="AS107" s="1"/>
      <c r="AT107" s="1"/>
      <c r="AU107" s="1"/>
      <c r="AV107" s="1"/>
      <c r="AW107" s="1"/>
      <c r="AX107" s="1"/>
      <c r="AY107" s="1"/>
      <c r="AZ107" s="1"/>
      <c r="BA107" s="1" t="str">
        <f t="shared" si="94"/>
        <v/>
      </c>
      <c r="BB107" s="1" t="str">
        <f t="shared" si="94"/>
        <v/>
      </c>
      <c r="BC107" s="1"/>
      <c r="BD107" s="1"/>
      <c r="BE107" s="1"/>
      <c r="BF107" s="1"/>
      <c r="BG107" s="1"/>
      <c r="BH107" s="1"/>
      <c r="BI107" s="1"/>
      <c r="BJ107" s="1"/>
      <c r="BK107" s="1" t="str">
        <f t="shared" ref="BK107:BL107" si="128">IF($F107="","",IFERROR(INDEX(G$7:G$8,MATCH($G107,$F$7:$F$8,0)),MAX(G83:G84)))</f>
        <v/>
      </c>
      <c r="BL107" s="1" t="str">
        <f t="shared" si="128"/>
        <v/>
      </c>
      <c r="BM107" s="1"/>
      <c r="BN107" s="1"/>
      <c r="BO107" s="371" t="str">
        <f t="shared" si="110"/>
        <v/>
      </c>
      <c r="BP107" s="371" t="str">
        <f t="shared" si="111"/>
        <v/>
      </c>
      <c r="BQ107" s="371" t="str">
        <f t="shared" si="112"/>
        <v/>
      </c>
      <c r="BR107" s="371" t="str">
        <f t="shared" si="113"/>
        <v/>
      </c>
      <c r="BS107" s="371" t="str">
        <f t="shared" si="114"/>
        <v/>
      </c>
      <c r="BT107" s="372">
        <f t="shared" si="115"/>
        <v>5</v>
      </c>
      <c r="BU107" s="372">
        <f t="shared" si="116"/>
        <v>5</v>
      </c>
      <c r="BV107" s="372">
        <f t="shared" si="117"/>
        <v>5</v>
      </c>
    </row>
    <row r="108" spans="2:74" ht="15.75" hidden="1" customHeight="1" x14ac:dyDescent="0.25">
      <c r="B108" s="44" t="str">
        <f t="shared" si="102"/>
        <v/>
      </c>
      <c r="C108" s="45"/>
      <c r="D108" s="45"/>
      <c r="E108" s="45"/>
      <c r="F108" s="53" t="str">
        <f>IF('תנאי סף'!Y108&lt;&gt;1,"",'תנאי סף'!F108)</f>
        <v/>
      </c>
      <c r="G108" s="418"/>
      <c r="H108" s="274"/>
      <c r="I108" s="274"/>
      <c r="J108" s="44" t="str">
        <f>IF($F108="","",SUM('ריכוז גיליונות עזר'!$H108:$L108))</f>
        <v/>
      </c>
      <c r="K108" s="44" t="str">
        <f>IF($F108="","",_xlfn.AGGREGATE(5,6,'ריכוז גיליונות עזר'!$H108:$L108))</f>
        <v/>
      </c>
      <c r="L108" s="44" t="str">
        <f>IF($F108="","",MIN('ריכוז גיליונות עזר'!$M108:$Q108))</f>
        <v/>
      </c>
      <c r="M108" s="47"/>
      <c r="N108" s="47"/>
      <c r="O108" s="51" t="str">
        <f>IF($F108="","",'ריכוז גיליונות עזר'!R108)</f>
        <v/>
      </c>
      <c r="P108" s="44" t="str">
        <f t="shared" si="103"/>
        <v/>
      </c>
      <c r="Q108" s="44" t="str">
        <f t="shared" si="104"/>
        <v/>
      </c>
      <c r="R108" s="44" t="str">
        <f t="shared" si="105"/>
        <v/>
      </c>
      <c r="S108" s="44"/>
      <c r="T108" s="274"/>
      <c r="U108" s="50"/>
      <c r="V108" s="400" t="str">
        <f t="shared" si="106"/>
        <v/>
      </c>
      <c r="W108" s="51" t="str">
        <f>IF($F108="","",IF($AA108&lt;&gt;1,$AB$1,IFERROR(V108*#REF!,$AB$1)))</f>
        <v/>
      </c>
      <c r="X108" s="51">
        <v>1</v>
      </c>
      <c r="Y108" s="51" t="str">
        <f t="shared" si="107"/>
        <v/>
      </c>
      <c r="Z108" s="292" t="str">
        <f t="shared" si="108"/>
        <v/>
      </c>
      <c r="AA108" s="1">
        <f t="shared" si="99"/>
        <v>0</v>
      </c>
      <c r="AB108" s="1" t="str">
        <f t="shared" si="65"/>
        <v/>
      </c>
      <c r="AC108" s="1" t="str">
        <f t="shared" si="65"/>
        <v/>
      </c>
      <c r="AD108" s="363">
        <f t="shared" si="100"/>
        <v>0</v>
      </c>
      <c r="AE108" s="363">
        <f t="shared" si="100"/>
        <v>0</v>
      </c>
      <c r="AF108" s="363">
        <f t="shared" si="100"/>
        <v>0</v>
      </c>
      <c r="AG108" s="363"/>
      <c r="AH108" s="363"/>
      <c r="AI108" s="363"/>
      <c r="AJ108" s="363">
        <f t="shared" si="100"/>
        <v>0</v>
      </c>
      <c r="AK108" s="363">
        <f t="shared" si="100"/>
        <v>0</v>
      </c>
      <c r="AL108" s="363"/>
      <c r="AM108" s="363"/>
      <c r="AN108" s="363"/>
      <c r="AO108" s="363"/>
      <c r="AP108" s="363"/>
      <c r="AQ108" s="1"/>
      <c r="AR108" s="1"/>
      <c r="AS108" s="1"/>
      <c r="AT108" s="1"/>
      <c r="AU108" s="1"/>
      <c r="AV108" s="1"/>
      <c r="AW108" s="1"/>
      <c r="AX108" s="1"/>
      <c r="AY108" s="1"/>
      <c r="AZ108" s="1"/>
      <c r="BA108" s="1" t="str">
        <f t="shared" si="94"/>
        <v/>
      </c>
      <c r="BB108" s="1" t="str">
        <f t="shared" si="94"/>
        <v/>
      </c>
      <c r="BC108" s="1"/>
      <c r="BD108" s="1"/>
      <c r="BE108" s="1"/>
      <c r="BF108" s="1"/>
      <c r="BG108" s="1"/>
      <c r="BH108" s="1"/>
      <c r="BI108" s="1"/>
      <c r="BJ108" s="1"/>
      <c r="BK108" s="1" t="str">
        <f t="shared" ref="BK108:BL108" si="129">IF($F108="","",IFERROR(INDEX(G$7:G$8,MATCH($G108,$F$7:$F$8,0)),MAX(G84:G85)))</f>
        <v/>
      </c>
      <c r="BL108" s="1" t="str">
        <f t="shared" si="129"/>
        <v/>
      </c>
      <c r="BM108" s="1"/>
      <c r="BN108" s="1"/>
      <c r="BO108" s="371" t="str">
        <f t="shared" si="110"/>
        <v/>
      </c>
      <c r="BP108" s="371" t="str">
        <f t="shared" si="111"/>
        <v/>
      </c>
      <c r="BQ108" s="371" t="str">
        <f t="shared" si="112"/>
        <v/>
      </c>
      <c r="BR108" s="371" t="str">
        <f t="shared" si="113"/>
        <v/>
      </c>
      <c r="BS108" s="371" t="str">
        <f t="shared" si="114"/>
        <v/>
      </c>
      <c r="BT108" s="372">
        <f t="shared" si="115"/>
        <v>5</v>
      </c>
      <c r="BU108" s="372">
        <f t="shared" si="116"/>
        <v>5</v>
      </c>
      <c r="BV108" s="372">
        <f t="shared" si="117"/>
        <v>5</v>
      </c>
    </row>
    <row r="109" spans="2:74" ht="15.75" hidden="1" customHeight="1" x14ac:dyDescent="0.25">
      <c r="B109" s="44" t="str">
        <f t="shared" si="102"/>
        <v/>
      </c>
      <c r="C109" s="45"/>
      <c r="D109" s="45"/>
      <c r="E109" s="45"/>
      <c r="F109" s="53" t="str">
        <f>IF('תנאי סף'!Y109&lt;&gt;1,"",'תנאי סף'!F109)</f>
        <v/>
      </c>
      <c r="G109" s="418"/>
      <c r="H109" s="274"/>
      <c r="I109" s="274"/>
      <c r="J109" s="44" t="str">
        <f>IF($F109="","",SUM('ריכוז גיליונות עזר'!$H109:$L109))</f>
        <v/>
      </c>
      <c r="K109" s="44" t="str">
        <f>IF($F109="","",_xlfn.AGGREGATE(5,6,'ריכוז גיליונות עזר'!$H109:$L109))</f>
        <v/>
      </c>
      <c r="L109" s="44" t="str">
        <f>IF($F109="","",MIN('ריכוז גיליונות עזר'!$M109:$Q109))</f>
        <v/>
      </c>
      <c r="M109" s="47"/>
      <c r="N109" s="47"/>
      <c r="O109" s="51" t="str">
        <f>IF($F109="","",'ריכוז גיליונות עזר'!R109)</f>
        <v/>
      </c>
      <c r="P109" s="44" t="str">
        <f t="shared" si="103"/>
        <v/>
      </c>
      <c r="Q109" s="44" t="str">
        <f t="shared" si="104"/>
        <v/>
      </c>
      <c r="R109" s="44" t="str">
        <f t="shared" si="105"/>
        <v/>
      </c>
      <c r="S109" s="44"/>
      <c r="T109" s="274"/>
      <c r="U109" s="50"/>
      <c r="V109" s="400" t="str">
        <f t="shared" si="106"/>
        <v/>
      </c>
      <c r="W109" s="51" t="str">
        <f>IF($F109="","",IF($AA109&lt;&gt;1,$AB$1,IFERROR(V109*#REF!,$AB$1)))</f>
        <v/>
      </c>
      <c r="X109" s="51">
        <v>1</v>
      </c>
      <c r="Y109" s="51" t="str">
        <f t="shared" si="107"/>
        <v/>
      </c>
      <c r="Z109" s="292" t="str">
        <f t="shared" si="108"/>
        <v/>
      </c>
      <c r="AA109" s="1">
        <f t="shared" si="99"/>
        <v>0</v>
      </c>
      <c r="AB109" s="1" t="str">
        <f t="shared" si="65"/>
        <v/>
      </c>
      <c r="AC109" s="1" t="str">
        <f t="shared" si="65"/>
        <v/>
      </c>
      <c r="AD109" s="363">
        <f t="shared" si="100"/>
        <v>0</v>
      </c>
      <c r="AE109" s="363">
        <f t="shared" si="100"/>
        <v>0</v>
      </c>
      <c r="AF109" s="363">
        <f t="shared" si="100"/>
        <v>0</v>
      </c>
      <c r="AG109" s="363"/>
      <c r="AH109" s="363"/>
      <c r="AI109" s="363"/>
      <c r="AJ109" s="363">
        <f t="shared" si="100"/>
        <v>0</v>
      </c>
      <c r="AK109" s="363">
        <f t="shared" si="100"/>
        <v>0</v>
      </c>
      <c r="AL109" s="363"/>
      <c r="AM109" s="363"/>
      <c r="AN109" s="363"/>
      <c r="AO109" s="363"/>
      <c r="AP109" s="363"/>
      <c r="AQ109" s="1"/>
      <c r="AR109" s="1"/>
      <c r="AS109" s="1"/>
      <c r="AT109" s="1"/>
      <c r="AU109" s="1"/>
      <c r="AV109" s="1"/>
      <c r="AW109" s="1"/>
      <c r="AX109" s="1"/>
      <c r="AY109" s="1"/>
      <c r="AZ109" s="1"/>
      <c r="BA109" s="1" t="str">
        <f t="shared" si="94"/>
        <v/>
      </c>
      <c r="BB109" s="1" t="str">
        <f t="shared" si="94"/>
        <v/>
      </c>
      <c r="BC109" s="1"/>
      <c r="BD109" s="1"/>
      <c r="BE109" s="1"/>
      <c r="BF109" s="1"/>
      <c r="BG109" s="1"/>
      <c r="BH109" s="1"/>
      <c r="BI109" s="1"/>
      <c r="BJ109" s="1"/>
      <c r="BK109" s="1" t="str">
        <f t="shared" ref="BK109:BL109" si="130">IF($F109="","",IFERROR(INDEX(G$7:G$8,MATCH($G109,$F$7:$F$8,0)),MAX(G85:G86)))</f>
        <v/>
      </c>
      <c r="BL109" s="1" t="str">
        <f t="shared" si="130"/>
        <v/>
      </c>
      <c r="BM109" s="1"/>
      <c r="BN109" s="1"/>
      <c r="BO109" s="371" t="str">
        <f t="shared" si="110"/>
        <v/>
      </c>
      <c r="BP109" s="371" t="str">
        <f t="shared" si="111"/>
        <v/>
      </c>
      <c r="BQ109" s="371" t="str">
        <f t="shared" si="112"/>
        <v/>
      </c>
      <c r="BR109" s="371" t="str">
        <f t="shared" si="113"/>
        <v/>
      </c>
      <c r="BS109" s="371" t="str">
        <f t="shared" si="114"/>
        <v/>
      </c>
      <c r="BT109" s="372">
        <f t="shared" si="115"/>
        <v>5</v>
      </c>
      <c r="BU109" s="372">
        <f t="shared" si="116"/>
        <v>5</v>
      </c>
      <c r="BV109" s="372">
        <f t="shared" si="117"/>
        <v>5</v>
      </c>
    </row>
    <row r="110" spans="2:74" ht="15.75" hidden="1" customHeight="1" x14ac:dyDescent="0.25">
      <c r="B110" s="44" t="str">
        <f t="shared" si="102"/>
        <v/>
      </c>
      <c r="C110" s="45"/>
      <c r="D110" s="45"/>
      <c r="E110" s="45"/>
      <c r="F110" s="53" t="str">
        <f>IF('תנאי סף'!Y110&lt;&gt;1,"",'תנאי סף'!F110)</f>
        <v/>
      </c>
      <c r="G110" s="418"/>
      <c r="H110" s="274"/>
      <c r="I110" s="274"/>
      <c r="J110" s="44" t="str">
        <f>IF($F110="","",SUM('ריכוז גיליונות עזר'!$H110:$L110))</f>
        <v/>
      </c>
      <c r="K110" s="44" t="str">
        <f>IF($F110="","",_xlfn.AGGREGATE(5,6,'ריכוז גיליונות עזר'!$H110:$L110))</f>
        <v/>
      </c>
      <c r="L110" s="44" t="str">
        <f>IF($F110="","",MIN('ריכוז גיליונות עזר'!$M110:$Q110))</f>
        <v/>
      </c>
      <c r="M110" s="47"/>
      <c r="N110" s="47"/>
      <c r="O110" s="51" t="str">
        <f>IF($F110="","",'ריכוז גיליונות עזר'!R110)</f>
        <v/>
      </c>
      <c r="P110" s="44" t="str">
        <f t="shared" si="103"/>
        <v/>
      </c>
      <c r="Q110" s="44" t="str">
        <f t="shared" si="104"/>
        <v/>
      </c>
      <c r="R110" s="44" t="str">
        <f t="shared" si="105"/>
        <v/>
      </c>
      <c r="S110" s="44"/>
      <c r="T110" s="274"/>
      <c r="U110" s="50"/>
      <c r="V110" s="400" t="str">
        <f t="shared" si="106"/>
        <v/>
      </c>
      <c r="W110" s="51" t="str">
        <f>IF($F110="","",IF($AA110&lt;&gt;1,$AB$1,IFERROR(V110*#REF!,$AB$1)))</f>
        <v/>
      </c>
      <c r="X110" s="51">
        <v>1</v>
      </c>
      <c r="Y110" s="51" t="str">
        <f t="shared" si="107"/>
        <v/>
      </c>
      <c r="Z110" s="292" t="str">
        <f t="shared" si="108"/>
        <v/>
      </c>
      <c r="AA110" s="1">
        <f t="shared" si="99"/>
        <v>0</v>
      </c>
      <c r="AB110" s="1" t="str">
        <f t="shared" si="65"/>
        <v/>
      </c>
      <c r="AC110" s="1" t="str">
        <f t="shared" si="65"/>
        <v/>
      </c>
      <c r="AD110" s="363">
        <f t="shared" si="100"/>
        <v>0</v>
      </c>
      <c r="AE110" s="363">
        <f t="shared" si="100"/>
        <v>0</v>
      </c>
      <c r="AF110" s="363">
        <f t="shared" si="100"/>
        <v>0</v>
      </c>
      <c r="AG110" s="363"/>
      <c r="AH110" s="363"/>
      <c r="AI110" s="363"/>
      <c r="AJ110" s="363">
        <f t="shared" si="100"/>
        <v>0</v>
      </c>
      <c r="AK110" s="363">
        <f t="shared" si="100"/>
        <v>0</v>
      </c>
      <c r="AL110" s="363"/>
      <c r="AM110" s="363"/>
      <c r="AN110" s="363"/>
      <c r="AO110" s="363"/>
      <c r="AP110" s="363"/>
      <c r="AQ110" s="1"/>
      <c r="AR110" s="1"/>
      <c r="AS110" s="1"/>
      <c r="AT110" s="1"/>
      <c r="AU110" s="1"/>
      <c r="AV110" s="1"/>
      <c r="AW110" s="1"/>
      <c r="AX110" s="1"/>
      <c r="AY110" s="1"/>
      <c r="AZ110" s="1"/>
      <c r="BA110" s="1" t="str">
        <f t="shared" si="94"/>
        <v/>
      </c>
      <c r="BB110" s="1" t="str">
        <f t="shared" si="94"/>
        <v/>
      </c>
      <c r="BC110" s="1"/>
      <c r="BD110" s="1"/>
      <c r="BE110" s="1"/>
      <c r="BF110" s="1"/>
      <c r="BG110" s="1"/>
      <c r="BH110" s="1"/>
      <c r="BI110" s="1"/>
      <c r="BJ110" s="1"/>
      <c r="BK110" s="1" t="str">
        <f t="shared" ref="BK110:BL110" si="131">IF($F110="","",IFERROR(INDEX(G$7:G$8,MATCH($G110,$F$7:$F$8,0)),MAX(G86:G87)))</f>
        <v/>
      </c>
      <c r="BL110" s="1" t="str">
        <f t="shared" si="131"/>
        <v/>
      </c>
      <c r="BM110" s="1"/>
      <c r="BN110" s="1"/>
      <c r="BO110" s="371" t="str">
        <f t="shared" si="110"/>
        <v/>
      </c>
      <c r="BP110" s="371" t="str">
        <f t="shared" si="111"/>
        <v/>
      </c>
      <c r="BQ110" s="371" t="str">
        <f t="shared" si="112"/>
        <v/>
      </c>
      <c r="BR110" s="371" t="str">
        <f t="shared" si="113"/>
        <v/>
      </c>
      <c r="BS110" s="371" t="str">
        <f t="shared" si="114"/>
        <v/>
      </c>
      <c r="BT110" s="372">
        <f t="shared" si="115"/>
        <v>5</v>
      </c>
      <c r="BU110" s="372">
        <f t="shared" si="116"/>
        <v>5</v>
      </c>
      <c r="BV110" s="372">
        <f t="shared" si="117"/>
        <v>5</v>
      </c>
    </row>
    <row r="111" spans="2:74" ht="15.75" hidden="1" customHeight="1" x14ac:dyDescent="0.25">
      <c r="B111" s="44" t="str">
        <f t="shared" si="102"/>
        <v/>
      </c>
      <c r="C111" s="45"/>
      <c r="D111" s="45"/>
      <c r="E111" s="45"/>
      <c r="F111" s="53" t="str">
        <f>IF('תנאי סף'!Y111&lt;&gt;1,"",'תנאי סף'!F111)</f>
        <v/>
      </c>
      <c r="G111" s="418"/>
      <c r="H111" s="274"/>
      <c r="I111" s="274"/>
      <c r="J111" s="44" t="str">
        <f>IF($F111="","",SUM('ריכוז גיליונות עזר'!$H111:$L111))</f>
        <v/>
      </c>
      <c r="K111" s="44" t="str">
        <f>IF($F111="","",_xlfn.AGGREGATE(5,6,'ריכוז גיליונות עזר'!$H111:$L111))</f>
        <v/>
      </c>
      <c r="L111" s="44" t="str">
        <f>IF($F111="","",MIN('ריכוז גיליונות עזר'!$M111:$Q111))</f>
        <v/>
      </c>
      <c r="M111" s="47"/>
      <c r="N111" s="47"/>
      <c r="O111" s="51" t="str">
        <f>IF($F111="","",'ריכוז גיליונות עזר'!R111)</f>
        <v/>
      </c>
      <c r="P111" s="44" t="str">
        <f t="shared" si="103"/>
        <v/>
      </c>
      <c r="Q111" s="44" t="str">
        <f t="shared" si="104"/>
        <v/>
      </c>
      <c r="R111" s="44" t="str">
        <f t="shared" si="105"/>
        <v/>
      </c>
      <c r="S111" s="44"/>
      <c r="T111" s="274"/>
      <c r="U111" s="50"/>
      <c r="V111" s="400" t="str">
        <f t="shared" si="106"/>
        <v/>
      </c>
      <c r="W111" s="51" t="str">
        <f>IF($F111="","",IF($AA111&lt;&gt;1,$AB$1,IFERROR(V111*#REF!,$AB$1)))</f>
        <v/>
      </c>
      <c r="X111" s="51">
        <v>1</v>
      </c>
      <c r="Y111" s="51" t="str">
        <f t="shared" si="107"/>
        <v/>
      </c>
      <c r="Z111" s="292" t="str">
        <f t="shared" si="108"/>
        <v/>
      </c>
      <c r="AA111" s="1">
        <f t="shared" si="99"/>
        <v>0</v>
      </c>
      <c r="AB111" s="1" t="str">
        <f t="shared" si="65"/>
        <v/>
      </c>
      <c r="AC111" s="1" t="str">
        <f t="shared" si="65"/>
        <v/>
      </c>
      <c r="AD111" s="363">
        <f t="shared" si="100"/>
        <v>0</v>
      </c>
      <c r="AE111" s="363">
        <f t="shared" si="100"/>
        <v>0</v>
      </c>
      <c r="AF111" s="363">
        <f t="shared" si="100"/>
        <v>0</v>
      </c>
      <c r="AG111" s="363"/>
      <c r="AH111" s="363"/>
      <c r="AI111" s="363"/>
      <c r="AJ111" s="363">
        <f t="shared" si="100"/>
        <v>0</v>
      </c>
      <c r="AK111" s="363">
        <f t="shared" si="100"/>
        <v>0</v>
      </c>
      <c r="AL111" s="363"/>
      <c r="AM111" s="363"/>
      <c r="AN111" s="363"/>
      <c r="AO111" s="363"/>
      <c r="AP111" s="363"/>
      <c r="AQ111" s="1"/>
      <c r="AR111" s="1"/>
      <c r="AS111" s="1"/>
      <c r="AT111" s="1"/>
      <c r="AU111" s="1"/>
      <c r="AV111" s="1"/>
      <c r="AW111" s="1"/>
      <c r="AX111" s="1"/>
      <c r="AY111" s="1"/>
      <c r="AZ111" s="1"/>
      <c r="BA111" s="1" t="str">
        <f t="shared" ref="BA111:BB130" si="132">IF($F111="","",BA$30)</f>
        <v/>
      </c>
      <c r="BB111" s="1" t="str">
        <f t="shared" si="132"/>
        <v/>
      </c>
      <c r="BC111" s="1"/>
      <c r="BD111" s="1"/>
      <c r="BE111" s="1"/>
      <c r="BF111" s="1"/>
      <c r="BG111" s="1"/>
      <c r="BH111" s="1"/>
      <c r="BI111" s="1"/>
      <c r="BJ111" s="1"/>
      <c r="BK111" s="1" t="str">
        <f t="shared" ref="BK111:BL111" si="133">IF($F111="","",IFERROR(INDEX(G$7:G$8,MATCH($G111,$F$7:$F$8,0)),MAX(G87:G88)))</f>
        <v/>
      </c>
      <c r="BL111" s="1" t="str">
        <f t="shared" si="133"/>
        <v/>
      </c>
      <c r="BM111" s="1"/>
      <c r="BN111" s="1"/>
      <c r="BO111" s="371" t="str">
        <f t="shared" si="110"/>
        <v/>
      </c>
      <c r="BP111" s="371" t="str">
        <f t="shared" si="111"/>
        <v/>
      </c>
      <c r="BQ111" s="371" t="str">
        <f t="shared" si="112"/>
        <v/>
      </c>
      <c r="BR111" s="371" t="str">
        <f t="shared" si="113"/>
        <v/>
      </c>
      <c r="BS111" s="371" t="str">
        <f t="shared" si="114"/>
        <v/>
      </c>
      <c r="BT111" s="372">
        <f t="shared" si="115"/>
        <v>5</v>
      </c>
      <c r="BU111" s="372">
        <f t="shared" si="116"/>
        <v>5</v>
      </c>
      <c r="BV111" s="372">
        <f t="shared" si="117"/>
        <v>5</v>
      </c>
    </row>
    <row r="112" spans="2:74" ht="15.75" hidden="1" customHeight="1" x14ac:dyDescent="0.25">
      <c r="B112" s="44" t="str">
        <f t="shared" si="102"/>
        <v/>
      </c>
      <c r="C112" s="45"/>
      <c r="D112" s="45"/>
      <c r="E112" s="45"/>
      <c r="F112" s="53" t="str">
        <f>IF('תנאי סף'!Y112&lt;&gt;1,"",'תנאי סף'!F112)</f>
        <v/>
      </c>
      <c r="G112" s="418"/>
      <c r="H112" s="274"/>
      <c r="I112" s="274"/>
      <c r="J112" s="44" t="str">
        <f>IF($F112="","",SUM('ריכוז גיליונות עזר'!$H112:$L112))</f>
        <v/>
      </c>
      <c r="K112" s="44" t="str">
        <f>IF($F112="","",_xlfn.AGGREGATE(5,6,'ריכוז גיליונות עזר'!$H112:$L112))</f>
        <v/>
      </c>
      <c r="L112" s="44" t="str">
        <f>IF($F112="","",MIN('ריכוז גיליונות עזר'!$M112:$Q112))</f>
        <v/>
      </c>
      <c r="M112" s="47"/>
      <c r="N112" s="47"/>
      <c r="O112" s="51" t="str">
        <f>IF($F112="","",'ריכוז גיליונות עזר'!R112)</f>
        <v/>
      </c>
      <c r="P112" s="44" t="str">
        <f t="shared" si="103"/>
        <v/>
      </c>
      <c r="Q112" s="44" t="str">
        <f t="shared" si="104"/>
        <v/>
      </c>
      <c r="R112" s="44" t="str">
        <f t="shared" si="105"/>
        <v/>
      </c>
      <c r="S112" s="44"/>
      <c r="T112" s="274"/>
      <c r="U112" s="50"/>
      <c r="V112" s="400" t="str">
        <f t="shared" si="106"/>
        <v/>
      </c>
      <c r="W112" s="51" t="str">
        <f>IF($F112="","",IF($AA112&lt;&gt;1,$AB$1,IFERROR(V112*#REF!,$AB$1)))</f>
        <v/>
      </c>
      <c r="X112" s="51">
        <v>1</v>
      </c>
      <c r="Y112" s="51" t="str">
        <f t="shared" si="107"/>
        <v/>
      </c>
      <c r="Z112" s="292" t="str">
        <f t="shared" si="108"/>
        <v/>
      </c>
      <c r="AA112" s="1">
        <f t="shared" si="99"/>
        <v>0</v>
      </c>
      <c r="AB112" s="1" t="str">
        <f t="shared" si="65"/>
        <v/>
      </c>
      <c r="AC112" s="1" t="str">
        <f t="shared" si="65"/>
        <v/>
      </c>
      <c r="AD112" s="363">
        <f t="shared" si="100"/>
        <v>0</v>
      </c>
      <c r="AE112" s="363">
        <f t="shared" si="100"/>
        <v>0</v>
      </c>
      <c r="AF112" s="363">
        <f t="shared" si="100"/>
        <v>0</v>
      </c>
      <c r="AG112" s="363"/>
      <c r="AH112" s="363"/>
      <c r="AI112" s="363"/>
      <c r="AJ112" s="363">
        <f t="shared" si="100"/>
        <v>0</v>
      </c>
      <c r="AK112" s="363">
        <f t="shared" si="100"/>
        <v>0</v>
      </c>
      <c r="AL112" s="363"/>
      <c r="AM112" s="363"/>
      <c r="AN112" s="363"/>
      <c r="AO112" s="363"/>
      <c r="AP112" s="363"/>
      <c r="AQ112" s="1"/>
      <c r="AR112" s="1"/>
      <c r="AS112" s="1"/>
      <c r="AT112" s="1"/>
      <c r="AU112" s="1"/>
      <c r="AV112" s="1"/>
      <c r="AW112" s="1"/>
      <c r="AX112" s="1"/>
      <c r="AY112" s="1"/>
      <c r="AZ112" s="1"/>
      <c r="BA112" s="1" t="str">
        <f t="shared" si="132"/>
        <v/>
      </c>
      <c r="BB112" s="1" t="str">
        <f t="shared" si="132"/>
        <v/>
      </c>
      <c r="BC112" s="1"/>
      <c r="BD112" s="1"/>
      <c r="BE112" s="1"/>
      <c r="BF112" s="1"/>
      <c r="BG112" s="1"/>
      <c r="BH112" s="1"/>
      <c r="BI112" s="1"/>
      <c r="BJ112" s="1"/>
      <c r="BK112" s="1" t="str">
        <f t="shared" ref="BK112:BL112" si="134">IF($F112="","",IFERROR(INDEX(G$7:G$8,MATCH($G112,$F$7:$F$8,0)),MAX(G88:G89)))</f>
        <v/>
      </c>
      <c r="BL112" s="1" t="str">
        <f t="shared" si="134"/>
        <v/>
      </c>
      <c r="BM112" s="1"/>
      <c r="BN112" s="1"/>
      <c r="BO112" s="371" t="str">
        <f t="shared" si="110"/>
        <v/>
      </c>
      <c r="BP112" s="371" t="str">
        <f t="shared" si="111"/>
        <v/>
      </c>
      <c r="BQ112" s="371" t="str">
        <f t="shared" si="112"/>
        <v/>
      </c>
      <c r="BR112" s="371" t="str">
        <f t="shared" si="113"/>
        <v/>
      </c>
      <c r="BS112" s="371" t="str">
        <f t="shared" si="114"/>
        <v/>
      </c>
      <c r="BT112" s="372">
        <f t="shared" si="115"/>
        <v>5</v>
      </c>
      <c r="BU112" s="372">
        <f t="shared" si="116"/>
        <v>5</v>
      </c>
      <c r="BV112" s="372">
        <f t="shared" si="117"/>
        <v>5</v>
      </c>
    </row>
    <row r="113" spans="2:74" ht="15.75" hidden="1" customHeight="1" x14ac:dyDescent="0.25">
      <c r="B113" s="44" t="str">
        <f t="shared" si="102"/>
        <v/>
      </c>
      <c r="C113" s="45"/>
      <c r="D113" s="45"/>
      <c r="E113" s="45"/>
      <c r="F113" s="53" t="str">
        <f>IF('תנאי סף'!Y113&lt;&gt;1,"",'תנאי סף'!F113)</f>
        <v/>
      </c>
      <c r="G113" s="418"/>
      <c r="H113" s="274"/>
      <c r="I113" s="274"/>
      <c r="J113" s="44" t="str">
        <f>IF($F113="","",SUM('ריכוז גיליונות עזר'!$H113:$L113))</f>
        <v/>
      </c>
      <c r="K113" s="44" t="str">
        <f>IF($F113="","",_xlfn.AGGREGATE(5,6,'ריכוז גיליונות עזר'!$H113:$L113))</f>
        <v/>
      </c>
      <c r="L113" s="44" t="str">
        <f>IF($F113="","",MIN('ריכוז גיליונות עזר'!$M113:$Q113))</f>
        <v/>
      </c>
      <c r="M113" s="47"/>
      <c r="N113" s="47"/>
      <c r="O113" s="51" t="str">
        <f>IF($F113="","",'ריכוז גיליונות עזר'!R113)</f>
        <v/>
      </c>
      <c r="P113" s="44" t="str">
        <f t="shared" si="103"/>
        <v/>
      </c>
      <c r="Q113" s="44" t="str">
        <f t="shared" si="104"/>
        <v/>
      </c>
      <c r="R113" s="44" t="str">
        <f t="shared" si="105"/>
        <v/>
      </c>
      <c r="S113" s="44"/>
      <c r="T113" s="274"/>
      <c r="U113" s="50"/>
      <c r="V113" s="400" t="str">
        <f t="shared" si="106"/>
        <v/>
      </c>
      <c r="W113" s="51" t="str">
        <f>IF($F113="","",IF($AA113&lt;&gt;1,$AB$1,IFERROR(V113*#REF!,$AB$1)))</f>
        <v/>
      </c>
      <c r="X113" s="51">
        <v>1</v>
      </c>
      <c r="Y113" s="51" t="str">
        <f t="shared" si="107"/>
        <v/>
      </c>
      <c r="Z113" s="292" t="str">
        <f t="shared" si="108"/>
        <v/>
      </c>
      <c r="AA113" s="1">
        <f t="shared" si="99"/>
        <v>0</v>
      </c>
      <c r="AB113" s="1" t="str">
        <f t="shared" si="65"/>
        <v/>
      </c>
      <c r="AC113" s="1" t="str">
        <f t="shared" si="65"/>
        <v/>
      </c>
      <c r="AD113" s="363">
        <f t="shared" si="100"/>
        <v>0</v>
      </c>
      <c r="AE113" s="363">
        <f t="shared" si="100"/>
        <v>0</v>
      </c>
      <c r="AF113" s="363">
        <f t="shared" si="100"/>
        <v>0</v>
      </c>
      <c r="AG113" s="363"/>
      <c r="AH113" s="363"/>
      <c r="AI113" s="363"/>
      <c r="AJ113" s="363">
        <f t="shared" si="100"/>
        <v>0</v>
      </c>
      <c r="AK113" s="363">
        <f t="shared" si="100"/>
        <v>0</v>
      </c>
      <c r="AL113" s="363"/>
      <c r="AM113" s="363"/>
      <c r="AN113" s="363"/>
      <c r="AO113" s="363"/>
      <c r="AP113" s="363"/>
      <c r="AQ113" s="1"/>
      <c r="AR113" s="1"/>
      <c r="AS113" s="1"/>
      <c r="AT113" s="1"/>
      <c r="AU113" s="1"/>
      <c r="AV113" s="1"/>
      <c r="AW113" s="1"/>
      <c r="AX113" s="1"/>
      <c r="AY113" s="1"/>
      <c r="AZ113" s="1"/>
      <c r="BA113" s="1" t="str">
        <f t="shared" si="132"/>
        <v/>
      </c>
      <c r="BB113" s="1" t="str">
        <f t="shared" si="132"/>
        <v/>
      </c>
      <c r="BC113" s="1"/>
      <c r="BD113" s="1"/>
      <c r="BE113" s="1"/>
      <c r="BF113" s="1"/>
      <c r="BG113" s="1"/>
      <c r="BH113" s="1"/>
      <c r="BI113" s="1"/>
      <c r="BJ113" s="1"/>
      <c r="BK113" s="1" t="str">
        <f t="shared" ref="BK113:BL113" si="135">IF($F113="","",IFERROR(INDEX(G$7:G$8,MATCH($G113,$F$7:$F$8,0)),MAX(G89:G90)))</f>
        <v/>
      </c>
      <c r="BL113" s="1" t="str">
        <f t="shared" si="135"/>
        <v/>
      </c>
      <c r="BM113" s="1"/>
      <c r="BN113" s="1"/>
      <c r="BO113" s="371" t="str">
        <f t="shared" si="110"/>
        <v/>
      </c>
      <c r="BP113" s="371" t="str">
        <f t="shared" si="111"/>
        <v/>
      </c>
      <c r="BQ113" s="371" t="str">
        <f t="shared" si="112"/>
        <v/>
      </c>
      <c r="BR113" s="371" t="str">
        <f t="shared" si="113"/>
        <v/>
      </c>
      <c r="BS113" s="371" t="str">
        <f t="shared" si="114"/>
        <v/>
      </c>
      <c r="BT113" s="372">
        <f t="shared" si="115"/>
        <v>5</v>
      </c>
      <c r="BU113" s="372">
        <f t="shared" si="116"/>
        <v>5</v>
      </c>
      <c r="BV113" s="372">
        <f t="shared" si="117"/>
        <v>5</v>
      </c>
    </row>
    <row r="114" spans="2:74" ht="15.75" hidden="1" customHeight="1" x14ac:dyDescent="0.25">
      <c r="B114" s="44" t="str">
        <f t="shared" si="102"/>
        <v/>
      </c>
      <c r="C114" s="45"/>
      <c r="D114" s="45"/>
      <c r="E114" s="45"/>
      <c r="F114" s="53" t="str">
        <f>IF('תנאי סף'!Y114&lt;&gt;1,"",'תנאי סף'!F114)</f>
        <v/>
      </c>
      <c r="G114" s="418"/>
      <c r="H114" s="274"/>
      <c r="I114" s="274"/>
      <c r="J114" s="44" t="str">
        <f>IF($F114="","",SUM('ריכוז גיליונות עזר'!$H114:$L114))</f>
        <v/>
      </c>
      <c r="K114" s="44" t="str">
        <f>IF($F114="","",_xlfn.AGGREGATE(5,6,'ריכוז גיליונות עזר'!$H114:$L114))</f>
        <v/>
      </c>
      <c r="L114" s="44" t="str">
        <f>IF($F114="","",MIN('ריכוז גיליונות עזר'!$M114:$Q114))</f>
        <v/>
      </c>
      <c r="M114" s="47"/>
      <c r="N114" s="47"/>
      <c r="O114" s="51" t="str">
        <f>IF($F114="","",'ריכוז גיליונות עזר'!R114)</f>
        <v/>
      </c>
      <c r="P114" s="44" t="str">
        <f t="shared" si="103"/>
        <v/>
      </c>
      <c r="Q114" s="44" t="str">
        <f t="shared" si="104"/>
        <v/>
      </c>
      <c r="R114" s="44" t="str">
        <f t="shared" si="105"/>
        <v/>
      </c>
      <c r="S114" s="44"/>
      <c r="T114" s="274"/>
      <c r="U114" s="50"/>
      <c r="V114" s="400" t="str">
        <f t="shared" si="106"/>
        <v/>
      </c>
      <c r="W114" s="51" t="str">
        <f>IF($F114="","",IF($AA114&lt;&gt;1,$AB$1,IFERROR(V114*#REF!,$AB$1)))</f>
        <v/>
      </c>
      <c r="X114" s="51">
        <v>1</v>
      </c>
      <c r="Y114" s="51" t="str">
        <f t="shared" si="107"/>
        <v/>
      </c>
      <c r="Z114" s="292" t="str">
        <f t="shared" si="108"/>
        <v/>
      </c>
      <c r="AA114" s="1">
        <f t="shared" si="99"/>
        <v>0</v>
      </c>
      <c r="AB114" s="1" t="str">
        <f t="shared" si="65"/>
        <v/>
      </c>
      <c r="AC114" s="1" t="str">
        <f t="shared" si="65"/>
        <v/>
      </c>
      <c r="AD114" s="363">
        <f t="shared" si="100"/>
        <v>0</v>
      </c>
      <c r="AE114" s="363">
        <f t="shared" si="100"/>
        <v>0</v>
      </c>
      <c r="AF114" s="363">
        <f t="shared" si="100"/>
        <v>0</v>
      </c>
      <c r="AG114" s="363"/>
      <c r="AH114" s="363"/>
      <c r="AI114" s="363"/>
      <c r="AJ114" s="363">
        <f t="shared" si="100"/>
        <v>0</v>
      </c>
      <c r="AK114" s="363">
        <f t="shared" si="100"/>
        <v>0</v>
      </c>
      <c r="AL114" s="363"/>
      <c r="AM114" s="363"/>
      <c r="AN114" s="363"/>
      <c r="AO114" s="363"/>
      <c r="AP114" s="363"/>
      <c r="AQ114" s="1"/>
      <c r="AR114" s="1"/>
      <c r="AS114" s="1"/>
      <c r="AT114" s="1"/>
      <c r="AU114" s="1"/>
      <c r="AV114" s="1"/>
      <c r="AW114" s="1"/>
      <c r="AX114" s="1"/>
      <c r="AY114" s="1"/>
      <c r="AZ114" s="1"/>
      <c r="BA114" s="1" t="str">
        <f t="shared" si="132"/>
        <v/>
      </c>
      <c r="BB114" s="1" t="str">
        <f t="shared" si="132"/>
        <v/>
      </c>
      <c r="BC114" s="1"/>
      <c r="BD114" s="1"/>
      <c r="BE114" s="1"/>
      <c r="BF114" s="1"/>
      <c r="BG114" s="1"/>
      <c r="BH114" s="1"/>
      <c r="BI114" s="1"/>
      <c r="BJ114" s="1"/>
      <c r="BK114" s="1" t="str">
        <f t="shared" ref="BK114:BL114" si="136">IF($F114="","",IFERROR(INDEX(G$7:G$8,MATCH($G114,$F$7:$F$8,0)),MAX(G90:G91)))</f>
        <v/>
      </c>
      <c r="BL114" s="1" t="str">
        <f t="shared" si="136"/>
        <v/>
      </c>
      <c r="BM114" s="1"/>
      <c r="BN114" s="1"/>
      <c r="BO114" s="371" t="str">
        <f t="shared" si="110"/>
        <v/>
      </c>
      <c r="BP114" s="371" t="str">
        <f t="shared" si="111"/>
        <v/>
      </c>
      <c r="BQ114" s="371" t="str">
        <f t="shared" si="112"/>
        <v/>
      </c>
      <c r="BR114" s="371" t="str">
        <f t="shared" si="113"/>
        <v/>
      </c>
      <c r="BS114" s="371" t="str">
        <f t="shared" si="114"/>
        <v/>
      </c>
      <c r="BT114" s="372">
        <f t="shared" si="115"/>
        <v>5</v>
      </c>
      <c r="BU114" s="372">
        <f t="shared" si="116"/>
        <v>5</v>
      </c>
      <c r="BV114" s="372">
        <f t="shared" si="117"/>
        <v>5</v>
      </c>
    </row>
    <row r="115" spans="2:74" ht="15.75" hidden="1" customHeight="1" x14ac:dyDescent="0.25">
      <c r="B115" s="44" t="str">
        <f t="shared" si="102"/>
        <v/>
      </c>
      <c r="C115" s="45"/>
      <c r="D115" s="45"/>
      <c r="E115" s="45"/>
      <c r="F115" s="53" t="str">
        <f>IF('תנאי סף'!Y115&lt;&gt;1,"",'תנאי סף'!F115)</f>
        <v/>
      </c>
      <c r="G115" s="418"/>
      <c r="H115" s="274"/>
      <c r="I115" s="274"/>
      <c r="J115" s="44" t="str">
        <f>IF($F115="","",SUM('ריכוז גיליונות עזר'!$H115:$L115))</f>
        <v/>
      </c>
      <c r="K115" s="44" t="str">
        <f>IF($F115="","",_xlfn.AGGREGATE(5,6,'ריכוז גיליונות עזר'!$H115:$L115))</f>
        <v/>
      </c>
      <c r="L115" s="44" t="str">
        <f>IF($F115="","",MIN('ריכוז גיליונות עזר'!$M115:$Q115))</f>
        <v/>
      </c>
      <c r="M115" s="47"/>
      <c r="N115" s="47"/>
      <c r="O115" s="51" t="str">
        <f>IF($F115="","",'ריכוז גיליונות עזר'!R115)</f>
        <v/>
      </c>
      <c r="P115" s="44" t="str">
        <f t="shared" si="103"/>
        <v/>
      </c>
      <c r="Q115" s="44" t="str">
        <f t="shared" si="104"/>
        <v/>
      </c>
      <c r="R115" s="44" t="str">
        <f t="shared" si="105"/>
        <v/>
      </c>
      <c r="S115" s="44"/>
      <c r="T115" s="274"/>
      <c r="U115" s="50"/>
      <c r="V115" s="400" t="str">
        <f t="shared" si="106"/>
        <v/>
      </c>
      <c r="W115" s="51" t="str">
        <f>IF($F115="","",IF($AA115&lt;&gt;1,$AB$1,IFERROR(V115*#REF!,$AB$1)))</f>
        <v/>
      </c>
      <c r="X115" s="51">
        <v>1</v>
      </c>
      <c r="Y115" s="51" t="str">
        <f t="shared" si="107"/>
        <v/>
      </c>
      <c r="Z115" s="292" t="str">
        <f t="shared" si="108"/>
        <v/>
      </c>
      <c r="AA115" s="1">
        <f t="shared" si="99"/>
        <v>0</v>
      </c>
      <c r="AB115" s="1" t="str">
        <f t="shared" si="65"/>
        <v/>
      </c>
      <c r="AC115" s="1" t="str">
        <f t="shared" si="65"/>
        <v/>
      </c>
      <c r="AD115" s="363">
        <f t="shared" si="100"/>
        <v>0</v>
      </c>
      <c r="AE115" s="363">
        <f t="shared" si="100"/>
        <v>0</v>
      </c>
      <c r="AF115" s="363">
        <f t="shared" si="100"/>
        <v>0</v>
      </c>
      <c r="AG115" s="363"/>
      <c r="AH115" s="363"/>
      <c r="AI115" s="363"/>
      <c r="AJ115" s="363">
        <f t="shared" si="100"/>
        <v>0</v>
      </c>
      <c r="AK115" s="363">
        <f t="shared" si="100"/>
        <v>0</v>
      </c>
      <c r="AL115" s="363"/>
      <c r="AM115" s="363"/>
      <c r="AN115" s="363"/>
      <c r="AO115" s="363"/>
      <c r="AP115" s="363"/>
      <c r="AQ115" s="1"/>
      <c r="AR115" s="1"/>
      <c r="AS115" s="1"/>
      <c r="AT115" s="1"/>
      <c r="AU115" s="1"/>
      <c r="AV115" s="1"/>
      <c r="AW115" s="1"/>
      <c r="AX115" s="1"/>
      <c r="AY115" s="1"/>
      <c r="AZ115" s="1"/>
      <c r="BA115" s="1" t="str">
        <f t="shared" si="132"/>
        <v/>
      </c>
      <c r="BB115" s="1" t="str">
        <f t="shared" si="132"/>
        <v/>
      </c>
      <c r="BC115" s="1"/>
      <c r="BD115" s="1"/>
      <c r="BE115" s="1"/>
      <c r="BF115" s="1"/>
      <c r="BG115" s="1"/>
      <c r="BH115" s="1"/>
      <c r="BI115" s="1"/>
      <c r="BJ115" s="1"/>
      <c r="BK115" s="1" t="str">
        <f t="shared" ref="BK115:BL115" si="137">IF($F115="","",IFERROR(INDEX(G$7:G$8,MATCH($G115,$F$7:$F$8,0)),MAX(G91:G92)))</f>
        <v/>
      </c>
      <c r="BL115" s="1" t="str">
        <f t="shared" si="137"/>
        <v/>
      </c>
      <c r="BM115" s="1"/>
      <c r="BN115" s="1"/>
      <c r="BO115" s="371" t="str">
        <f t="shared" si="110"/>
        <v/>
      </c>
      <c r="BP115" s="371" t="str">
        <f t="shared" si="111"/>
        <v/>
      </c>
      <c r="BQ115" s="371" t="str">
        <f t="shared" si="112"/>
        <v/>
      </c>
      <c r="BR115" s="371" t="str">
        <f t="shared" si="113"/>
        <v/>
      </c>
      <c r="BS115" s="371" t="str">
        <f t="shared" si="114"/>
        <v/>
      </c>
      <c r="BT115" s="372">
        <f t="shared" si="115"/>
        <v>5</v>
      </c>
      <c r="BU115" s="372">
        <f t="shared" si="116"/>
        <v>5</v>
      </c>
      <c r="BV115" s="372">
        <f t="shared" si="117"/>
        <v>5</v>
      </c>
    </row>
    <row r="116" spans="2:74" ht="15.75" hidden="1" customHeight="1" x14ac:dyDescent="0.25">
      <c r="B116" s="44" t="str">
        <f t="shared" si="102"/>
        <v/>
      </c>
      <c r="C116" s="45"/>
      <c r="D116" s="45"/>
      <c r="E116" s="45"/>
      <c r="F116" s="53" t="str">
        <f>IF('תנאי סף'!Y116&lt;&gt;1,"",'תנאי סף'!F116)</f>
        <v/>
      </c>
      <c r="G116" s="418"/>
      <c r="H116" s="274"/>
      <c r="I116" s="274"/>
      <c r="J116" s="44" t="str">
        <f>IF($F116="","",SUM('ריכוז גיליונות עזר'!$H116:$L116))</f>
        <v/>
      </c>
      <c r="K116" s="44" t="str">
        <f>IF($F116="","",_xlfn.AGGREGATE(5,6,'ריכוז גיליונות עזר'!$H116:$L116))</f>
        <v/>
      </c>
      <c r="L116" s="44" t="str">
        <f>IF($F116="","",MIN('ריכוז גיליונות עזר'!$M116:$Q116))</f>
        <v/>
      </c>
      <c r="M116" s="47"/>
      <c r="N116" s="47"/>
      <c r="O116" s="51" t="str">
        <f>IF($F116="","",'ריכוז גיליונות עזר'!R116)</f>
        <v/>
      </c>
      <c r="P116" s="44" t="str">
        <f t="shared" si="103"/>
        <v/>
      </c>
      <c r="Q116" s="44" t="str">
        <f t="shared" si="104"/>
        <v/>
      </c>
      <c r="R116" s="44" t="str">
        <f t="shared" si="105"/>
        <v/>
      </c>
      <c r="S116" s="44"/>
      <c r="T116" s="274"/>
      <c r="U116" s="50"/>
      <c r="V116" s="400" t="str">
        <f t="shared" si="106"/>
        <v/>
      </c>
      <c r="W116" s="51" t="str">
        <f>IF($F116="","",IF($AA116&lt;&gt;1,$AB$1,IFERROR(V116*#REF!,$AB$1)))</f>
        <v/>
      </c>
      <c r="X116" s="51">
        <v>1</v>
      </c>
      <c r="Y116" s="51" t="str">
        <f t="shared" si="107"/>
        <v/>
      </c>
      <c r="Z116" s="292" t="str">
        <f t="shared" si="108"/>
        <v/>
      </c>
      <c r="AA116" s="1">
        <f t="shared" si="99"/>
        <v>0</v>
      </c>
      <c r="AB116" s="1" t="str">
        <f t="shared" si="65"/>
        <v/>
      </c>
      <c r="AC116" s="1" t="str">
        <f t="shared" si="65"/>
        <v/>
      </c>
      <c r="AD116" s="363">
        <f t="shared" si="100"/>
        <v>0</v>
      </c>
      <c r="AE116" s="363">
        <f t="shared" si="100"/>
        <v>0</v>
      </c>
      <c r="AF116" s="363">
        <f t="shared" si="100"/>
        <v>0</v>
      </c>
      <c r="AG116" s="363"/>
      <c r="AH116" s="363"/>
      <c r="AI116" s="363"/>
      <c r="AJ116" s="363">
        <f t="shared" si="100"/>
        <v>0</v>
      </c>
      <c r="AK116" s="363">
        <f t="shared" si="100"/>
        <v>0</v>
      </c>
      <c r="AL116" s="363"/>
      <c r="AM116" s="363"/>
      <c r="AN116" s="363"/>
      <c r="AO116" s="363"/>
      <c r="AP116" s="363"/>
      <c r="AQ116" s="1"/>
      <c r="AR116" s="1"/>
      <c r="AS116" s="1"/>
      <c r="AT116" s="1"/>
      <c r="AU116" s="1"/>
      <c r="AV116" s="1"/>
      <c r="AW116" s="1"/>
      <c r="AX116" s="1"/>
      <c r="AY116" s="1"/>
      <c r="AZ116" s="1"/>
      <c r="BA116" s="1" t="str">
        <f t="shared" si="132"/>
        <v/>
      </c>
      <c r="BB116" s="1" t="str">
        <f t="shared" si="132"/>
        <v/>
      </c>
      <c r="BC116" s="1"/>
      <c r="BD116" s="1"/>
      <c r="BE116" s="1"/>
      <c r="BF116" s="1"/>
      <c r="BG116" s="1"/>
      <c r="BH116" s="1"/>
      <c r="BI116" s="1"/>
      <c r="BJ116" s="1"/>
      <c r="BK116" s="1" t="str">
        <f t="shared" ref="BK116:BL116" si="138">IF($F116="","",IFERROR(INDEX(G$7:G$8,MATCH($G116,$F$7:$F$8,0)),MAX(G92:G93)))</f>
        <v/>
      </c>
      <c r="BL116" s="1" t="str">
        <f t="shared" si="138"/>
        <v/>
      </c>
      <c r="BM116" s="1"/>
      <c r="BN116" s="1"/>
      <c r="BO116" s="371" t="str">
        <f t="shared" si="110"/>
        <v/>
      </c>
      <c r="BP116" s="371" t="str">
        <f t="shared" si="111"/>
        <v/>
      </c>
      <c r="BQ116" s="371" t="str">
        <f t="shared" si="112"/>
        <v/>
      </c>
      <c r="BR116" s="371" t="str">
        <f t="shared" si="113"/>
        <v/>
      </c>
      <c r="BS116" s="371" t="str">
        <f t="shared" si="114"/>
        <v/>
      </c>
      <c r="BT116" s="372">
        <f t="shared" si="115"/>
        <v>5</v>
      </c>
      <c r="BU116" s="372">
        <f t="shared" si="116"/>
        <v>5</v>
      </c>
      <c r="BV116" s="372">
        <f t="shared" si="117"/>
        <v>5</v>
      </c>
    </row>
    <row r="117" spans="2:74" ht="15.75" hidden="1" customHeight="1" x14ac:dyDescent="0.25">
      <c r="B117" s="44" t="str">
        <f t="shared" si="102"/>
        <v/>
      </c>
      <c r="C117" s="45"/>
      <c r="D117" s="45"/>
      <c r="E117" s="45"/>
      <c r="F117" s="53" t="str">
        <f>IF('תנאי סף'!Y117&lt;&gt;1,"",'תנאי סף'!F117)</f>
        <v/>
      </c>
      <c r="G117" s="418"/>
      <c r="H117" s="274"/>
      <c r="I117" s="274"/>
      <c r="J117" s="44" t="str">
        <f>IF($F117="","",SUM('ריכוז גיליונות עזר'!$H117:$L117))</f>
        <v/>
      </c>
      <c r="K117" s="44" t="str">
        <f>IF($F117="","",_xlfn.AGGREGATE(5,6,'ריכוז גיליונות עזר'!$H117:$L117))</f>
        <v/>
      </c>
      <c r="L117" s="44" t="str">
        <f>IF($F117="","",MIN('ריכוז גיליונות עזר'!$M117:$Q117))</f>
        <v/>
      </c>
      <c r="M117" s="47"/>
      <c r="N117" s="47"/>
      <c r="O117" s="51" t="str">
        <f>IF($F117="","",'ריכוז גיליונות עזר'!R117)</f>
        <v/>
      </c>
      <c r="P117" s="44" t="str">
        <f t="shared" si="103"/>
        <v/>
      </c>
      <c r="Q117" s="44" t="str">
        <f t="shared" si="104"/>
        <v/>
      </c>
      <c r="R117" s="44" t="str">
        <f t="shared" si="105"/>
        <v/>
      </c>
      <c r="S117" s="44"/>
      <c r="T117" s="274"/>
      <c r="U117" s="50"/>
      <c r="V117" s="400" t="str">
        <f t="shared" si="106"/>
        <v/>
      </c>
      <c r="W117" s="51" t="str">
        <f>IF($F117="","",IF($AA117&lt;&gt;1,$AB$1,IFERROR(V117*#REF!,$AB$1)))</f>
        <v/>
      </c>
      <c r="X117" s="51">
        <v>1</v>
      </c>
      <c r="Y117" s="51" t="str">
        <f t="shared" si="107"/>
        <v/>
      </c>
      <c r="Z117" s="292" t="str">
        <f t="shared" si="108"/>
        <v/>
      </c>
      <c r="AA117" s="1">
        <f t="shared" si="99"/>
        <v>0</v>
      </c>
      <c r="AB117" s="1" t="str">
        <f t="shared" si="65"/>
        <v/>
      </c>
      <c r="AC117" s="1" t="str">
        <f t="shared" si="65"/>
        <v/>
      </c>
      <c r="AD117" s="363">
        <f t="shared" si="100"/>
        <v>0</v>
      </c>
      <c r="AE117" s="363">
        <f t="shared" si="100"/>
        <v>0</v>
      </c>
      <c r="AF117" s="363">
        <f t="shared" si="100"/>
        <v>0</v>
      </c>
      <c r="AG117" s="363"/>
      <c r="AH117" s="363"/>
      <c r="AI117" s="363"/>
      <c r="AJ117" s="363">
        <f t="shared" si="100"/>
        <v>0</v>
      </c>
      <c r="AK117" s="363">
        <f t="shared" si="100"/>
        <v>0</v>
      </c>
      <c r="AL117" s="363"/>
      <c r="AM117" s="363"/>
      <c r="AN117" s="363"/>
      <c r="AO117" s="363"/>
      <c r="AP117" s="363"/>
      <c r="AQ117" s="1"/>
      <c r="AR117" s="1"/>
      <c r="AS117" s="1"/>
      <c r="AT117" s="1"/>
      <c r="AU117" s="1"/>
      <c r="AV117" s="1"/>
      <c r="AW117" s="1"/>
      <c r="AX117" s="1"/>
      <c r="AY117" s="1"/>
      <c r="AZ117" s="1"/>
      <c r="BA117" s="1" t="str">
        <f t="shared" si="132"/>
        <v/>
      </c>
      <c r="BB117" s="1" t="str">
        <f t="shared" si="132"/>
        <v/>
      </c>
      <c r="BC117" s="1"/>
      <c r="BD117" s="1"/>
      <c r="BE117" s="1"/>
      <c r="BF117" s="1"/>
      <c r="BG117" s="1"/>
      <c r="BH117" s="1"/>
      <c r="BI117" s="1"/>
      <c r="BJ117" s="1"/>
      <c r="BK117" s="1" t="str">
        <f t="shared" ref="BK117:BL117" si="139">IF($F117="","",IFERROR(INDEX(G$7:G$8,MATCH($G117,$F$7:$F$8,0)),MAX(G93:G94)))</f>
        <v/>
      </c>
      <c r="BL117" s="1" t="str">
        <f t="shared" si="139"/>
        <v/>
      </c>
      <c r="BM117" s="1"/>
      <c r="BN117" s="1"/>
      <c r="BO117" s="371" t="str">
        <f t="shared" si="110"/>
        <v/>
      </c>
      <c r="BP117" s="371" t="str">
        <f t="shared" si="111"/>
        <v/>
      </c>
      <c r="BQ117" s="371" t="str">
        <f t="shared" si="112"/>
        <v/>
      </c>
      <c r="BR117" s="371" t="str">
        <f t="shared" si="113"/>
        <v/>
      </c>
      <c r="BS117" s="371" t="str">
        <f t="shared" si="114"/>
        <v/>
      </c>
      <c r="BT117" s="372">
        <f t="shared" si="115"/>
        <v>5</v>
      </c>
      <c r="BU117" s="372">
        <f t="shared" si="116"/>
        <v>5</v>
      </c>
      <c r="BV117" s="372">
        <f t="shared" si="117"/>
        <v>5</v>
      </c>
    </row>
    <row r="118" spans="2:74" ht="15.75" hidden="1" customHeight="1" x14ac:dyDescent="0.25">
      <c r="B118" s="44" t="str">
        <f t="shared" si="102"/>
        <v/>
      </c>
      <c r="C118" s="45"/>
      <c r="D118" s="45"/>
      <c r="E118" s="45"/>
      <c r="F118" s="53" t="str">
        <f>IF('תנאי סף'!Y118&lt;&gt;1,"",'תנאי סף'!F118)</f>
        <v/>
      </c>
      <c r="G118" s="418"/>
      <c r="H118" s="274"/>
      <c r="I118" s="274"/>
      <c r="J118" s="44" t="str">
        <f>IF($F118="","",SUM('ריכוז גיליונות עזר'!$H118:$L118))</f>
        <v/>
      </c>
      <c r="K118" s="44" t="str">
        <f>IF($F118="","",_xlfn.AGGREGATE(5,6,'ריכוז גיליונות עזר'!$H118:$L118))</f>
        <v/>
      </c>
      <c r="L118" s="44" t="str">
        <f>IF($F118="","",MIN('ריכוז גיליונות עזר'!$M118:$Q118))</f>
        <v/>
      </c>
      <c r="M118" s="47"/>
      <c r="N118" s="47"/>
      <c r="O118" s="51" t="str">
        <f>IF($F118="","",'ריכוז גיליונות עזר'!R118)</f>
        <v/>
      </c>
      <c r="P118" s="44" t="str">
        <f t="shared" si="103"/>
        <v/>
      </c>
      <c r="Q118" s="44" t="str">
        <f t="shared" si="104"/>
        <v/>
      </c>
      <c r="R118" s="44" t="str">
        <f t="shared" si="105"/>
        <v/>
      </c>
      <c r="S118" s="44"/>
      <c r="T118" s="274"/>
      <c r="U118" s="50"/>
      <c r="V118" s="400" t="str">
        <f t="shared" si="106"/>
        <v/>
      </c>
      <c r="W118" s="51" t="str">
        <f>IF($F118="","",IF($AA118&lt;&gt;1,$AB$1,IFERROR(V118*#REF!,$AB$1)))</f>
        <v/>
      </c>
      <c r="X118" s="51">
        <v>1</v>
      </c>
      <c r="Y118" s="51" t="str">
        <f t="shared" si="107"/>
        <v/>
      </c>
      <c r="Z118" s="292" t="str">
        <f t="shared" si="108"/>
        <v/>
      </c>
      <c r="AA118" s="1">
        <f t="shared" si="99"/>
        <v>0</v>
      </c>
      <c r="AB118" s="1" t="str">
        <f t="shared" si="65"/>
        <v/>
      </c>
      <c r="AC118" s="1" t="str">
        <f t="shared" si="65"/>
        <v/>
      </c>
      <c r="AD118" s="363">
        <f t="shared" si="100"/>
        <v>0</v>
      </c>
      <c r="AE118" s="363">
        <f t="shared" si="100"/>
        <v>0</v>
      </c>
      <c r="AF118" s="363">
        <f t="shared" si="100"/>
        <v>0</v>
      </c>
      <c r="AG118" s="363"/>
      <c r="AH118" s="363"/>
      <c r="AI118" s="363"/>
      <c r="AJ118" s="363">
        <f t="shared" si="100"/>
        <v>0</v>
      </c>
      <c r="AK118" s="363">
        <f t="shared" si="100"/>
        <v>0</v>
      </c>
      <c r="AL118" s="363"/>
      <c r="AM118" s="363"/>
      <c r="AN118" s="363"/>
      <c r="AO118" s="363"/>
      <c r="AP118" s="363"/>
      <c r="AQ118" s="1"/>
      <c r="AR118" s="1"/>
      <c r="AS118" s="1"/>
      <c r="AT118" s="1"/>
      <c r="AU118" s="1"/>
      <c r="AV118" s="1"/>
      <c r="AW118" s="1"/>
      <c r="AX118" s="1"/>
      <c r="AY118" s="1"/>
      <c r="AZ118" s="1"/>
      <c r="BA118" s="1" t="str">
        <f t="shared" si="132"/>
        <v/>
      </c>
      <c r="BB118" s="1" t="str">
        <f t="shared" si="132"/>
        <v/>
      </c>
      <c r="BC118" s="1"/>
      <c r="BD118" s="1"/>
      <c r="BE118" s="1"/>
      <c r="BF118" s="1"/>
      <c r="BG118" s="1"/>
      <c r="BH118" s="1"/>
      <c r="BI118" s="1"/>
      <c r="BJ118" s="1"/>
      <c r="BK118" s="1" t="str">
        <f t="shared" ref="BK118:BL118" si="140">IF($F118="","",IFERROR(INDEX(G$7:G$8,MATCH($G118,$F$7:$F$8,0)),MAX(G94:G95)))</f>
        <v/>
      </c>
      <c r="BL118" s="1" t="str">
        <f t="shared" si="140"/>
        <v/>
      </c>
      <c r="BM118" s="1"/>
      <c r="BN118" s="1"/>
      <c r="BO118" s="371" t="str">
        <f t="shared" si="110"/>
        <v/>
      </c>
      <c r="BP118" s="371" t="str">
        <f t="shared" si="111"/>
        <v/>
      </c>
      <c r="BQ118" s="371" t="str">
        <f t="shared" si="112"/>
        <v/>
      </c>
      <c r="BR118" s="371" t="str">
        <f t="shared" si="113"/>
        <v/>
      </c>
      <c r="BS118" s="371" t="str">
        <f t="shared" si="114"/>
        <v/>
      </c>
      <c r="BT118" s="372">
        <f t="shared" si="115"/>
        <v>5</v>
      </c>
      <c r="BU118" s="372">
        <f t="shared" si="116"/>
        <v>5</v>
      </c>
      <c r="BV118" s="372">
        <f t="shared" si="117"/>
        <v>5</v>
      </c>
    </row>
    <row r="119" spans="2:74" ht="15.75" hidden="1" customHeight="1" x14ac:dyDescent="0.25">
      <c r="B119" s="44" t="str">
        <f t="shared" si="102"/>
        <v/>
      </c>
      <c r="C119" s="45"/>
      <c r="D119" s="45"/>
      <c r="E119" s="45"/>
      <c r="F119" s="53" t="str">
        <f>IF('תנאי סף'!Y119&lt;&gt;1,"",'תנאי סף'!F119)</f>
        <v/>
      </c>
      <c r="G119" s="418"/>
      <c r="H119" s="274"/>
      <c r="I119" s="274"/>
      <c r="J119" s="44" t="str">
        <f>IF($F119="","",SUM('ריכוז גיליונות עזר'!$H119:$L119))</f>
        <v/>
      </c>
      <c r="K119" s="44" t="str">
        <f>IF($F119="","",_xlfn.AGGREGATE(5,6,'ריכוז גיליונות עזר'!$H119:$L119))</f>
        <v/>
      </c>
      <c r="L119" s="44" t="str">
        <f>IF($F119="","",MIN('ריכוז גיליונות עזר'!$M119:$Q119))</f>
        <v/>
      </c>
      <c r="M119" s="47"/>
      <c r="N119" s="47"/>
      <c r="O119" s="51" t="str">
        <f>IF($F119="","",'ריכוז גיליונות עזר'!R119)</f>
        <v/>
      </c>
      <c r="P119" s="44" t="str">
        <f t="shared" si="103"/>
        <v/>
      </c>
      <c r="Q119" s="44" t="str">
        <f t="shared" si="104"/>
        <v/>
      </c>
      <c r="R119" s="44" t="str">
        <f t="shared" si="105"/>
        <v/>
      </c>
      <c r="S119" s="44"/>
      <c r="T119" s="274"/>
      <c r="U119" s="50"/>
      <c r="V119" s="400" t="str">
        <f t="shared" si="106"/>
        <v/>
      </c>
      <c r="W119" s="51" t="str">
        <f>IF($F119="","",IF($AA119&lt;&gt;1,$AB$1,IFERROR(V119*#REF!,$AB$1)))</f>
        <v/>
      </c>
      <c r="X119" s="51">
        <v>1</v>
      </c>
      <c r="Y119" s="51" t="str">
        <f t="shared" si="107"/>
        <v/>
      </c>
      <c r="Z119" s="292" t="str">
        <f t="shared" si="108"/>
        <v/>
      </c>
      <c r="AA119" s="1">
        <f t="shared" si="99"/>
        <v>0</v>
      </c>
      <c r="AB119" s="1" t="str">
        <f t="shared" si="65"/>
        <v/>
      </c>
      <c r="AC119" s="1" t="str">
        <f t="shared" si="65"/>
        <v/>
      </c>
      <c r="AD119" s="363">
        <f t="shared" si="100"/>
        <v>0</v>
      </c>
      <c r="AE119" s="363">
        <f t="shared" si="100"/>
        <v>0</v>
      </c>
      <c r="AF119" s="363">
        <f t="shared" si="100"/>
        <v>0</v>
      </c>
      <c r="AG119" s="363"/>
      <c r="AH119" s="363"/>
      <c r="AI119" s="363"/>
      <c r="AJ119" s="363">
        <f t="shared" si="100"/>
        <v>0</v>
      </c>
      <c r="AK119" s="363">
        <f t="shared" si="100"/>
        <v>0</v>
      </c>
      <c r="AL119" s="363"/>
      <c r="AM119" s="363"/>
      <c r="AN119" s="363"/>
      <c r="AO119" s="363"/>
      <c r="AP119" s="363"/>
      <c r="AQ119" s="1"/>
      <c r="AR119" s="1"/>
      <c r="AS119" s="1"/>
      <c r="AT119" s="1"/>
      <c r="AU119" s="1"/>
      <c r="AV119" s="1"/>
      <c r="AW119" s="1"/>
      <c r="AX119" s="1"/>
      <c r="AY119" s="1"/>
      <c r="AZ119" s="1"/>
      <c r="BA119" s="1" t="str">
        <f t="shared" si="132"/>
        <v/>
      </c>
      <c r="BB119" s="1" t="str">
        <f t="shared" si="132"/>
        <v/>
      </c>
      <c r="BC119" s="1"/>
      <c r="BD119" s="1"/>
      <c r="BE119" s="1"/>
      <c r="BF119" s="1"/>
      <c r="BG119" s="1"/>
      <c r="BH119" s="1"/>
      <c r="BI119" s="1"/>
      <c r="BJ119" s="1"/>
      <c r="BK119" s="1" t="str">
        <f t="shared" ref="BK119:BL119" si="141">IF($F119="","",IFERROR(INDEX(G$7:G$8,MATCH($G119,$F$7:$F$8,0)),MAX(G95:G96)))</f>
        <v/>
      </c>
      <c r="BL119" s="1" t="str">
        <f t="shared" si="141"/>
        <v/>
      </c>
      <c r="BM119" s="1"/>
      <c r="BN119" s="1"/>
      <c r="BO119" s="371" t="str">
        <f t="shared" si="110"/>
        <v/>
      </c>
      <c r="BP119" s="371" t="str">
        <f t="shared" si="111"/>
        <v/>
      </c>
      <c r="BQ119" s="371" t="str">
        <f t="shared" si="112"/>
        <v/>
      </c>
      <c r="BR119" s="371" t="str">
        <f t="shared" si="113"/>
        <v/>
      </c>
      <c r="BS119" s="371" t="str">
        <f t="shared" si="114"/>
        <v/>
      </c>
      <c r="BT119" s="372">
        <f t="shared" si="115"/>
        <v>5</v>
      </c>
      <c r="BU119" s="372">
        <f t="shared" si="116"/>
        <v>5</v>
      </c>
      <c r="BV119" s="372">
        <f t="shared" si="117"/>
        <v>5</v>
      </c>
    </row>
    <row r="120" spans="2:74" ht="15.75" hidden="1" customHeight="1" x14ac:dyDescent="0.25">
      <c r="B120" s="44" t="str">
        <f t="shared" si="102"/>
        <v/>
      </c>
      <c r="C120" s="45"/>
      <c r="D120" s="45"/>
      <c r="E120" s="45"/>
      <c r="F120" s="53" t="str">
        <f>IF('תנאי סף'!Y120&lt;&gt;1,"",'תנאי סף'!F120)</f>
        <v/>
      </c>
      <c r="G120" s="418"/>
      <c r="H120" s="274"/>
      <c r="I120" s="274"/>
      <c r="J120" s="44" t="str">
        <f>IF($F120="","",SUM('ריכוז גיליונות עזר'!$H120:$L120))</f>
        <v/>
      </c>
      <c r="K120" s="44" t="str">
        <f>IF($F120="","",_xlfn.AGGREGATE(5,6,'ריכוז גיליונות עזר'!$H120:$L120))</f>
        <v/>
      </c>
      <c r="L120" s="44" t="str">
        <f>IF($F120="","",MIN('ריכוז גיליונות עזר'!$M120:$Q120))</f>
        <v/>
      </c>
      <c r="M120" s="47"/>
      <c r="N120" s="47"/>
      <c r="O120" s="51" t="str">
        <f>IF($F120="","",'ריכוז גיליונות עזר'!R120)</f>
        <v/>
      </c>
      <c r="P120" s="44" t="str">
        <f t="shared" si="103"/>
        <v/>
      </c>
      <c r="Q120" s="44" t="str">
        <f t="shared" si="104"/>
        <v/>
      </c>
      <c r="R120" s="44" t="str">
        <f t="shared" si="105"/>
        <v/>
      </c>
      <c r="S120" s="44"/>
      <c r="T120" s="274"/>
      <c r="U120" s="50"/>
      <c r="V120" s="400" t="str">
        <f t="shared" si="106"/>
        <v/>
      </c>
      <c r="W120" s="51" t="str">
        <f>IF($F120="","",IF($AA120&lt;&gt;1,$AB$1,IFERROR(V120*#REF!,$AB$1)))</f>
        <v/>
      </c>
      <c r="X120" s="51">
        <v>1</v>
      </c>
      <c r="Y120" s="51" t="str">
        <f t="shared" si="107"/>
        <v/>
      </c>
      <c r="Z120" s="292" t="str">
        <f t="shared" si="108"/>
        <v/>
      </c>
      <c r="AA120" s="1">
        <f t="shared" si="99"/>
        <v>0</v>
      </c>
      <c r="AB120" s="1" t="str">
        <f t="shared" si="65"/>
        <v/>
      </c>
      <c r="AC120" s="1" t="str">
        <f t="shared" si="65"/>
        <v/>
      </c>
      <c r="AD120" s="363">
        <f t="shared" si="100"/>
        <v>0</v>
      </c>
      <c r="AE120" s="363">
        <f t="shared" si="100"/>
        <v>0</v>
      </c>
      <c r="AF120" s="363">
        <f t="shared" si="100"/>
        <v>0</v>
      </c>
      <c r="AG120" s="363"/>
      <c r="AH120" s="363"/>
      <c r="AI120" s="363"/>
      <c r="AJ120" s="363">
        <f t="shared" si="100"/>
        <v>0</v>
      </c>
      <c r="AK120" s="363">
        <f t="shared" si="100"/>
        <v>0</v>
      </c>
      <c r="AL120" s="363"/>
      <c r="AM120" s="363"/>
      <c r="AN120" s="363"/>
      <c r="AO120" s="363"/>
      <c r="AP120" s="363"/>
      <c r="AQ120" s="1"/>
      <c r="AR120" s="1"/>
      <c r="AS120" s="1"/>
      <c r="AT120" s="1"/>
      <c r="AU120" s="1"/>
      <c r="AV120" s="1"/>
      <c r="AW120" s="1"/>
      <c r="AX120" s="1"/>
      <c r="AY120" s="1"/>
      <c r="AZ120" s="1"/>
      <c r="BA120" s="1" t="str">
        <f t="shared" si="132"/>
        <v/>
      </c>
      <c r="BB120" s="1" t="str">
        <f t="shared" si="132"/>
        <v/>
      </c>
      <c r="BC120" s="1"/>
      <c r="BD120" s="1"/>
      <c r="BE120" s="1"/>
      <c r="BF120" s="1"/>
      <c r="BG120" s="1"/>
      <c r="BH120" s="1"/>
      <c r="BI120" s="1"/>
      <c r="BJ120" s="1"/>
      <c r="BK120" s="1" t="str">
        <f t="shared" ref="BK120:BL120" si="142">IF($F120="","",IFERROR(INDEX(G$7:G$8,MATCH($G120,$F$7:$F$8,0)),MAX(G96:G97)))</f>
        <v/>
      </c>
      <c r="BL120" s="1" t="str">
        <f t="shared" si="142"/>
        <v/>
      </c>
      <c r="BM120" s="1"/>
      <c r="BN120" s="1"/>
      <c r="BO120" s="371" t="str">
        <f t="shared" si="110"/>
        <v/>
      </c>
      <c r="BP120" s="371" t="str">
        <f t="shared" si="111"/>
        <v/>
      </c>
      <c r="BQ120" s="371" t="str">
        <f t="shared" si="112"/>
        <v/>
      </c>
      <c r="BR120" s="371" t="str">
        <f t="shared" si="113"/>
        <v/>
      </c>
      <c r="BS120" s="371" t="str">
        <f t="shared" si="114"/>
        <v/>
      </c>
      <c r="BT120" s="372">
        <f t="shared" si="115"/>
        <v>5</v>
      </c>
      <c r="BU120" s="372">
        <f t="shared" si="116"/>
        <v>5</v>
      </c>
      <c r="BV120" s="372">
        <f t="shared" si="117"/>
        <v>5</v>
      </c>
    </row>
    <row r="121" spans="2:74" ht="15.75" hidden="1" customHeight="1" x14ac:dyDescent="0.25">
      <c r="B121" s="44" t="str">
        <f t="shared" si="102"/>
        <v/>
      </c>
      <c r="C121" s="45"/>
      <c r="D121" s="45"/>
      <c r="E121" s="45"/>
      <c r="F121" s="53" t="str">
        <f>IF('תנאי סף'!Y121&lt;&gt;1,"",'תנאי סף'!F121)</f>
        <v/>
      </c>
      <c r="G121" s="418"/>
      <c r="H121" s="274"/>
      <c r="I121" s="274"/>
      <c r="J121" s="44" t="str">
        <f>IF($F121="","",SUM('ריכוז גיליונות עזר'!$H121:$L121))</f>
        <v/>
      </c>
      <c r="K121" s="44" t="str">
        <f>IF($F121="","",_xlfn.AGGREGATE(5,6,'ריכוז גיליונות עזר'!$H121:$L121))</f>
        <v/>
      </c>
      <c r="L121" s="44" t="str">
        <f>IF($F121="","",MIN('ריכוז גיליונות עזר'!$M121:$Q121))</f>
        <v/>
      </c>
      <c r="M121" s="47"/>
      <c r="N121" s="47"/>
      <c r="O121" s="51" t="str">
        <f>IF($F121="","",'ריכוז גיליונות עזר'!R121)</f>
        <v/>
      </c>
      <c r="P121" s="44" t="str">
        <f t="shared" si="103"/>
        <v/>
      </c>
      <c r="Q121" s="44" t="str">
        <f t="shared" si="104"/>
        <v/>
      </c>
      <c r="R121" s="44" t="str">
        <f t="shared" si="105"/>
        <v/>
      </c>
      <c r="S121" s="44"/>
      <c r="T121" s="274"/>
      <c r="U121" s="50"/>
      <c r="V121" s="400" t="str">
        <f t="shared" si="106"/>
        <v/>
      </c>
      <c r="W121" s="51" t="str">
        <f>IF($F121="","",IF($AA121&lt;&gt;1,$AB$1,IFERROR(V121*#REF!,$AB$1)))</f>
        <v/>
      </c>
      <c r="X121" s="51">
        <v>1</v>
      </c>
      <c r="Y121" s="51" t="str">
        <f t="shared" si="107"/>
        <v/>
      </c>
      <c r="Z121" s="292" t="str">
        <f t="shared" si="108"/>
        <v/>
      </c>
      <c r="AA121" s="1">
        <f t="shared" si="99"/>
        <v>0</v>
      </c>
      <c r="AB121" s="1" t="str">
        <f t="shared" si="65"/>
        <v/>
      </c>
      <c r="AC121" s="1" t="str">
        <f t="shared" si="65"/>
        <v/>
      </c>
      <c r="AD121" s="363">
        <f t="shared" si="100"/>
        <v>0</v>
      </c>
      <c r="AE121" s="363">
        <f t="shared" si="100"/>
        <v>0</v>
      </c>
      <c r="AF121" s="363">
        <f t="shared" si="100"/>
        <v>0</v>
      </c>
      <c r="AG121" s="363"/>
      <c r="AH121" s="363"/>
      <c r="AI121" s="363"/>
      <c r="AJ121" s="363">
        <f t="shared" si="100"/>
        <v>0</v>
      </c>
      <c r="AK121" s="363">
        <f t="shared" si="100"/>
        <v>0</v>
      </c>
      <c r="AL121" s="363"/>
      <c r="AM121" s="363"/>
      <c r="AN121" s="363"/>
      <c r="AO121" s="363"/>
      <c r="AP121" s="363"/>
      <c r="AQ121" s="1"/>
      <c r="AR121" s="1"/>
      <c r="AS121" s="1"/>
      <c r="AT121" s="1"/>
      <c r="AU121" s="1"/>
      <c r="AV121" s="1"/>
      <c r="AW121" s="1"/>
      <c r="AX121" s="1"/>
      <c r="AY121" s="1"/>
      <c r="AZ121" s="1"/>
      <c r="BA121" s="1" t="str">
        <f t="shared" si="132"/>
        <v/>
      </c>
      <c r="BB121" s="1" t="str">
        <f t="shared" si="132"/>
        <v/>
      </c>
      <c r="BC121" s="1"/>
      <c r="BD121" s="1"/>
      <c r="BE121" s="1"/>
      <c r="BF121" s="1"/>
      <c r="BG121" s="1"/>
      <c r="BH121" s="1"/>
      <c r="BI121" s="1"/>
      <c r="BJ121" s="1"/>
      <c r="BK121" s="1" t="str">
        <f t="shared" ref="BK121:BL121" si="143">IF($F121="","",IFERROR(INDEX(G$7:G$8,MATCH($G121,$F$7:$F$8,0)),MAX(G97:G98)))</f>
        <v/>
      </c>
      <c r="BL121" s="1" t="str">
        <f t="shared" si="143"/>
        <v/>
      </c>
      <c r="BM121" s="1"/>
      <c r="BN121" s="1"/>
      <c r="BO121" s="371" t="str">
        <f t="shared" si="110"/>
        <v/>
      </c>
      <c r="BP121" s="371" t="str">
        <f t="shared" si="111"/>
        <v/>
      </c>
      <c r="BQ121" s="371" t="str">
        <f t="shared" si="112"/>
        <v/>
      </c>
      <c r="BR121" s="371" t="str">
        <f t="shared" si="113"/>
        <v/>
      </c>
      <c r="BS121" s="371" t="str">
        <f t="shared" si="114"/>
        <v/>
      </c>
      <c r="BT121" s="372">
        <f t="shared" si="115"/>
        <v>5</v>
      </c>
      <c r="BU121" s="372">
        <f t="shared" si="116"/>
        <v>5</v>
      </c>
      <c r="BV121" s="372">
        <f t="shared" si="117"/>
        <v>5</v>
      </c>
    </row>
    <row r="122" spans="2:74" ht="15.75" hidden="1" customHeight="1" x14ac:dyDescent="0.25">
      <c r="B122" s="44" t="str">
        <f t="shared" si="102"/>
        <v/>
      </c>
      <c r="C122" s="45"/>
      <c r="D122" s="45"/>
      <c r="E122" s="45"/>
      <c r="F122" s="53" t="str">
        <f>IF('תנאי סף'!Y122&lt;&gt;1,"",'תנאי סף'!F122)</f>
        <v/>
      </c>
      <c r="G122" s="418"/>
      <c r="H122" s="274"/>
      <c r="I122" s="274"/>
      <c r="J122" s="44" t="str">
        <f>IF($F122="","",SUM('ריכוז גיליונות עזר'!$H122:$L122))</f>
        <v/>
      </c>
      <c r="K122" s="44" t="str">
        <f>IF($F122="","",_xlfn.AGGREGATE(5,6,'ריכוז גיליונות עזר'!$H122:$L122))</f>
        <v/>
      </c>
      <c r="L122" s="44" t="str">
        <f>IF($F122="","",MIN('ריכוז גיליונות עזר'!$M122:$Q122))</f>
        <v/>
      </c>
      <c r="M122" s="47"/>
      <c r="N122" s="47"/>
      <c r="O122" s="51" t="str">
        <f>IF($F122="","",'ריכוז גיליונות עזר'!R122)</f>
        <v/>
      </c>
      <c r="P122" s="44" t="str">
        <f t="shared" si="103"/>
        <v/>
      </c>
      <c r="Q122" s="44" t="str">
        <f t="shared" si="104"/>
        <v/>
      </c>
      <c r="R122" s="44" t="str">
        <f t="shared" si="105"/>
        <v/>
      </c>
      <c r="S122" s="44"/>
      <c r="T122" s="274"/>
      <c r="U122" s="50"/>
      <c r="V122" s="400" t="str">
        <f t="shared" si="106"/>
        <v/>
      </c>
      <c r="W122" s="51" t="str">
        <f>IF($F122="","",IF($AA122&lt;&gt;1,$AB$1,IFERROR(V122*#REF!,$AB$1)))</f>
        <v/>
      </c>
      <c r="X122" s="51">
        <v>1</v>
      </c>
      <c r="Y122" s="51" t="str">
        <f t="shared" si="107"/>
        <v/>
      </c>
      <c r="Z122" s="292" t="str">
        <f t="shared" si="108"/>
        <v/>
      </c>
      <c r="AA122" s="1">
        <f t="shared" si="99"/>
        <v>0</v>
      </c>
      <c r="AB122" s="1" t="str">
        <f t="shared" si="65"/>
        <v/>
      </c>
      <c r="AC122" s="1" t="str">
        <f t="shared" si="65"/>
        <v/>
      </c>
      <c r="AD122" s="363">
        <f t="shared" si="100"/>
        <v>0</v>
      </c>
      <c r="AE122" s="363">
        <f t="shared" si="100"/>
        <v>0</v>
      </c>
      <c r="AF122" s="363">
        <f t="shared" si="100"/>
        <v>0</v>
      </c>
      <c r="AG122" s="363"/>
      <c r="AH122" s="363"/>
      <c r="AI122" s="363"/>
      <c r="AJ122" s="363">
        <f t="shared" si="100"/>
        <v>0</v>
      </c>
      <c r="AK122" s="363">
        <f t="shared" si="100"/>
        <v>0</v>
      </c>
      <c r="AL122" s="363"/>
      <c r="AM122" s="363"/>
      <c r="AN122" s="363"/>
      <c r="AO122" s="363"/>
      <c r="AP122" s="363"/>
      <c r="AQ122" s="1"/>
      <c r="AR122" s="1"/>
      <c r="AS122" s="1"/>
      <c r="AT122" s="1"/>
      <c r="AU122" s="1"/>
      <c r="AV122" s="1"/>
      <c r="AW122" s="1"/>
      <c r="AX122" s="1"/>
      <c r="AY122" s="1"/>
      <c r="AZ122" s="1"/>
      <c r="BA122" s="1" t="str">
        <f t="shared" si="132"/>
        <v/>
      </c>
      <c r="BB122" s="1" t="str">
        <f t="shared" si="132"/>
        <v/>
      </c>
      <c r="BC122" s="1"/>
      <c r="BD122" s="1"/>
      <c r="BE122" s="1"/>
      <c r="BF122" s="1"/>
      <c r="BG122" s="1"/>
      <c r="BH122" s="1"/>
      <c r="BI122" s="1"/>
      <c r="BJ122" s="1"/>
      <c r="BK122" s="1" t="str">
        <f t="shared" ref="BK122:BL122" si="144">IF($F122="","",IFERROR(INDEX(G$7:G$8,MATCH($G122,$F$7:$F$8,0)),MAX(G98:G99)))</f>
        <v/>
      </c>
      <c r="BL122" s="1" t="str">
        <f t="shared" si="144"/>
        <v/>
      </c>
      <c r="BM122" s="1"/>
      <c r="BN122" s="1"/>
      <c r="BO122" s="371" t="str">
        <f t="shared" si="110"/>
        <v/>
      </c>
      <c r="BP122" s="371" t="str">
        <f t="shared" si="111"/>
        <v/>
      </c>
      <c r="BQ122" s="371" t="str">
        <f t="shared" si="112"/>
        <v/>
      </c>
      <c r="BR122" s="371" t="str">
        <f t="shared" si="113"/>
        <v/>
      </c>
      <c r="BS122" s="371" t="str">
        <f t="shared" si="114"/>
        <v/>
      </c>
      <c r="BT122" s="372">
        <f t="shared" si="115"/>
        <v>5</v>
      </c>
      <c r="BU122" s="372">
        <f t="shared" si="116"/>
        <v>5</v>
      </c>
      <c r="BV122" s="372">
        <f t="shared" si="117"/>
        <v>5</v>
      </c>
    </row>
    <row r="123" spans="2:74" ht="15.75" hidden="1" customHeight="1" x14ac:dyDescent="0.25">
      <c r="B123" s="44" t="str">
        <f t="shared" si="102"/>
        <v/>
      </c>
      <c r="C123" s="45"/>
      <c r="D123" s="45"/>
      <c r="E123" s="45"/>
      <c r="F123" s="53" t="str">
        <f>IF('תנאי סף'!Y123&lt;&gt;1,"",'תנאי סף'!F123)</f>
        <v/>
      </c>
      <c r="G123" s="418"/>
      <c r="H123" s="274"/>
      <c r="I123" s="274"/>
      <c r="J123" s="44" t="str">
        <f>IF($F123="","",SUM('ריכוז גיליונות עזר'!$H123:$L123))</f>
        <v/>
      </c>
      <c r="K123" s="44" t="str">
        <f>IF($F123="","",_xlfn.AGGREGATE(5,6,'ריכוז גיליונות עזר'!$H123:$L123))</f>
        <v/>
      </c>
      <c r="L123" s="44" t="str">
        <f>IF($F123="","",MIN('ריכוז גיליונות עזר'!$M123:$Q123))</f>
        <v/>
      </c>
      <c r="M123" s="47"/>
      <c r="N123" s="47"/>
      <c r="O123" s="51" t="str">
        <f>IF($F123="","",'ריכוז גיליונות עזר'!R123)</f>
        <v/>
      </c>
      <c r="P123" s="44" t="str">
        <f t="shared" si="103"/>
        <v/>
      </c>
      <c r="Q123" s="44" t="str">
        <f t="shared" si="104"/>
        <v/>
      </c>
      <c r="R123" s="44" t="str">
        <f t="shared" si="105"/>
        <v/>
      </c>
      <c r="S123" s="44"/>
      <c r="T123" s="274"/>
      <c r="U123" s="50"/>
      <c r="V123" s="400" t="str">
        <f t="shared" si="106"/>
        <v/>
      </c>
      <c r="W123" s="51" t="str">
        <f>IF($F123="","",IF($AA123&lt;&gt;1,$AB$1,IFERROR(V123*#REF!,$AB$1)))</f>
        <v/>
      </c>
      <c r="X123" s="51">
        <v>1</v>
      </c>
      <c r="Y123" s="51" t="str">
        <f t="shared" si="107"/>
        <v/>
      </c>
      <c r="Z123" s="292" t="str">
        <f t="shared" si="108"/>
        <v/>
      </c>
      <c r="AA123" s="1">
        <f t="shared" si="99"/>
        <v>0</v>
      </c>
      <c r="AB123" s="1" t="str">
        <f t="shared" si="65"/>
        <v/>
      </c>
      <c r="AC123" s="1" t="str">
        <f t="shared" si="65"/>
        <v/>
      </c>
      <c r="AD123" s="363">
        <f t="shared" si="100"/>
        <v>0</v>
      </c>
      <c r="AE123" s="363">
        <f t="shared" si="100"/>
        <v>0</v>
      </c>
      <c r="AF123" s="363">
        <f t="shared" si="100"/>
        <v>0</v>
      </c>
      <c r="AG123" s="363"/>
      <c r="AH123" s="363"/>
      <c r="AI123" s="363"/>
      <c r="AJ123" s="363">
        <f t="shared" si="100"/>
        <v>0</v>
      </c>
      <c r="AK123" s="363">
        <f t="shared" si="100"/>
        <v>0</v>
      </c>
      <c r="AL123" s="363"/>
      <c r="AM123" s="363"/>
      <c r="AN123" s="363"/>
      <c r="AO123" s="363"/>
      <c r="AP123" s="363"/>
      <c r="AQ123" s="1"/>
      <c r="AR123" s="1"/>
      <c r="AS123" s="1"/>
      <c r="AT123" s="1"/>
      <c r="AU123" s="1"/>
      <c r="AV123" s="1"/>
      <c r="AW123" s="1"/>
      <c r="AX123" s="1"/>
      <c r="AY123" s="1"/>
      <c r="AZ123" s="1"/>
      <c r="BA123" s="1" t="str">
        <f t="shared" si="132"/>
        <v/>
      </c>
      <c r="BB123" s="1" t="str">
        <f t="shared" si="132"/>
        <v/>
      </c>
      <c r="BC123" s="1"/>
      <c r="BD123" s="1"/>
      <c r="BE123" s="1"/>
      <c r="BF123" s="1"/>
      <c r="BG123" s="1"/>
      <c r="BH123" s="1"/>
      <c r="BI123" s="1"/>
      <c r="BJ123" s="1"/>
      <c r="BK123" s="1" t="str">
        <f t="shared" ref="BK123:BL123" si="145">IF($F123="","",IFERROR(INDEX(G$7:G$8,MATCH($G123,$F$7:$F$8,0)),MAX(G99:G100)))</f>
        <v/>
      </c>
      <c r="BL123" s="1" t="str">
        <f t="shared" si="145"/>
        <v/>
      </c>
      <c r="BM123" s="1"/>
      <c r="BN123" s="1"/>
      <c r="BO123" s="371" t="str">
        <f t="shared" si="110"/>
        <v/>
      </c>
      <c r="BP123" s="371" t="str">
        <f t="shared" si="111"/>
        <v/>
      </c>
      <c r="BQ123" s="371" t="str">
        <f t="shared" si="112"/>
        <v/>
      </c>
      <c r="BR123" s="371" t="str">
        <f t="shared" si="113"/>
        <v/>
      </c>
      <c r="BS123" s="371" t="str">
        <f t="shared" si="114"/>
        <v/>
      </c>
      <c r="BT123" s="372">
        <f t="shared" si="115"/>
        <v>5</v>
      </c>
      <c r="BU123" s="372">
        <f t="shared" si="116"/>
        <v>5</v>
      </c>
      <c r="BV123" s="372">
        <f t="shared" si="117"/>
        <v>5</v>
      </c>
    </row>
    <row r="124" spans="2:74" ht="15.75" hidden="1" customHeight="1" x14ac:dyDescent="0.25">
      <c r="B124" s="44" t="str">
        <f t="shared" si="102"/>
        <v/>
      </c>
      <c r="C124" s="45"/>
      <c r="D124" s="45"/>
      <c r="E124" s="45"/>
      <c r="F124" s="53" t="str">
        <f>IF('תנאי סף'!Y124&lt;&gt;1,"",'תנאי סף'!F124)</f>
        <v/>
      </c>
      <c r="G124" s="418"/>
      <c r="H124" s="274"/>
      <c r="I124" s="274"/>
      <c r="J124" s="44" t="str">
        <f>IF($F124="","",SUM('ריכוז גיליונות עזר'!$H124:$L124))</f>
        <v/>
      </c>
      <c r="K124" s="44" t="str">
        <f>IF($F124="","",_xlfn.AGGREGATE(5,6,'ריכוז גיליונות עזר'!$H124:$L124))</f>
        <v/>
      </c>
      <c r="L124" s="44" t="str">
        <f>IF($F124="","",MIN('ריכוז גיליונות עזר'!$M124:$Q124))</f>
        <v/>
      </c>
      <c r="M124" s="47"/>
      <c r="N124" s="47"/>
      <c r="O124" s="51" t="str">
        <f>IF($F124="","",'ריכוז גיליונות עזר'!R124)</f>
        <v/>
      </c>
      <c r="P124" s="44" t="str">
        <f t="shared" si="103"/>
        <v/>
      </c>
      <c r="Q124" s="44" t="str">
        <f t="shared" si="104"/>
        <v/>
      </c>
      <c r="R124" s="44" t="str">
        <f t="shared" si="105"/>
        <v/>
      </c>
      <c r="S124" s="44"/>
      <c r="T124" s="274"/>
      <c r="U124" s="50"/>
      <c r="V124" s="400" t="str">
        <f t="shared" si="106"/>
        <v/>
      </c>
      <c r="W124" s="51" t="str">
        <f>IF($F124="","",IF($AA124&lt;&gt;1,$AB$1,IFERROR(V124*#REF!,$AB$1)))</f>
        <v/>
      </c>
      <c r="X124" s="51">
        <v>1</v>
      </c>
      <c r="Y124" s="51" t="str">
        <f t="shared" si="107"/>
        <v/>
      </c>
      <c r="Z124" s="292" t="str">
        <f t="shared" si="108"/>
        <v/>
      </c>
      <c r="AA124" s="1">
        <f t="shared" si="99"/>
        <v>0</v>
      </c>
      <c r="AB124" s="1" t="str">
        <f t="shared" si="65"/>
        <v/>
      </c>
      <c r="AC124" s="1" t="str">
        <f t="shared" si="65"/>
        <v/>
      </c>
      <c r="AD124" s="363">
        <f t="shared" si="100"/>
        <v>0</v>
      </c>
      <c r="AE124" s="363">
        <f t="shared" si="100"/>
        <v>0</v>
      </c>
      <c r="AF124" s="363">
        <f t="shared" si="100"/>
        <v>0</v>
      </c>
      <c r="AG124" s="363"/>
      <c r="AH124" s="363"/>
      <c r="AI124" s="363"/>
      <c r="AJ124" s="363">
        <f t="shared" si="100"/>
        <v>0</v>
      </c>
      <c r="AK124" s="363">
        <f t="shared" si="100"/>
        <v>0</v>
      </c>
      <c r="AL124" s="363"/>
      <c r="AM124" s="363"/>
      <c r="AN124" s="363"/>
      <c r="AO124" s="363"/>
      <c r="AP124" s="363"/>
      <c r="AQ124" s="1"/>
      <c r="AR124" s="1"/>
      <c r="AS124" s="1"/>
      <c r="AT124" s="1"/>
      <c r="AU124" s="1"/>
      <c r="AV124" s="1"/>
      <c r="AW124" s="1"/>
      <c r="AX124" s="1"/>
      <c r="AY124" s="1"/>
      <c r="AZ124" s="1"/>
      <c r="BA124" s="1" t="str">
        <f t="shared" si="132"/>
        <v/>
      </c>
      <c r="BB124" s="1" t="str">
        <f t="shared" si="132"/>
        <v/>
      </c>
      <c r="BC124" s="1"/>
      <c r="BD124" s="1"/>
      <c r="BE124" s="1"/>
      <c r="BF124" s="1"/>
      <c r="BG124" s="1"/>
      <c r="BH124" s="1"/>
      <c r="BI124" s="1"/>
      <c r="BJ124" s="1"/>
      <c r="BK124" s="1" t="str">
        <f t="shared" ref="BK124:BL124" si="146">IF($F124="","",IFERROR(INDEX(G$7:G$8,MATCH($G124,$F$7:$F$8,0)),MAX(G100:G101)))</f>
        <v/>
      </c>
      <c r="BL124" s="1" t="str">
        <f t="shared" si="146"/>
        <v/>
      </c>
      <c r="BM124" s="1"/>
      <c r="BN124" s="1"/>
      <c r="BO124" s="371" t="str">
        <f t="shared" si="110"/>
        <v/>
      </c>
      <c r="BP124" s="371" t="str">
        <f t="shared" si="111"/>
        <v/>
      </c>
      <c r="BQ124" s="371" t="str">
        <f t="shared" si="112"/>
        <v/>
      </c>
      <c r="BR124" s="371" t="str">
        <f t="shared" si="113"/>
        <v/>
      </c>
      <c r="BS124" s="371" t="str">
        <f t="shared" si="114"/>
        <v/>
      </c>
      <c r="BT124" s="372">
        <f t="shared" si="115"/>
        <v>5</v>
      </c>
      <c r="BU124" s="372">
        <f t="shared" si="116"/>
        <v>5</v>
      </c>
      <c r="BV124" s="372">
        <f t="shared" si="117"/>
        <v>5</v>
      </c>
    </row>
    <row r="125" spans="2:74" ht="15.75" hidden="1" customHeight="1" x14ac:dyDescent="0.25">
      <c r="B125" s="44" t="str">
        <f t="shared" si="102"/>
        <v/>
      </c>
      <c r="C125" s="45"/>
      <c r="D125" s="45"/>
      <c r="E125" s="45"/>
      <c r="F125" s="53" t="str">
        <f>IF('תנאי סף'!Y125&lt;&gt;1,"",'תנאי סף'!F125)</f>
        <v/>
      </c>
      <c r="G125" s="418"/>
      <c r="H125" s="274"/>
      <c r="I125" s="274"/>
      <c r="J125" s="44" t="str">
        <f>IF($F125="","",SUM('ריכוז גיליונות עזר'!$H125:$L125))</f>
        <v/>
      </c>
      <c r="K125" s="44" t="str">
        <f>IF($F125="","",_xlfn.AGGREGATE(5,6,'ריכוז גיליונות עזר'!$H125:$L125))</f>
        <v/>
      </c>
      <c r="L125" s="44" t="str">
        <f>IF($F125="","",MIN('ריכוז גיליונות עזר'!$M125:$Q125))</f>
        <v/>
      </c>
      <c r="M125" s="47"/>
      <c r="N125" s="47"/>
      <c r="O125" s="51" t="str">
        <f>IF($F125="","",'ריכוז גיליונות עזר'!R125)</f>
        <v/>
      </c>
      <c r="P125" s="44" t="str">
        <f t="shared" si="103"/>
        <v/>
      </c>
      <c r="Q125" s="44" t="str">
        <f t="shared" si="104"/>
        <v/>
      </c>
      <c r="R125" s="44" t="str">
        <f t="shared" si="105"/>
        <v/>
      </c>
      <c r="S125" s="44"/>
      <c r="T125" s="274"/>
      <c r="U125" s="50"/>
      <c r="V125" s="400" t="str">
        <f t="shared" si="106"/>
        <v/>
      </c>
      <c r="W125" s="51" t="str">
        <f>IF($F125="","",IF($AA125&lt;&gt;1,$AB$1,IFERROR(V125*#REF!,$AB$1)))</f>
        <v/>
      </c>
      <c r="X125" s="51">
        <v>1</v>
      </c>
      <c r="Y125" s="51" t="str">
        <f t="shared" si="107"/>
        <v/>
      </c>
      <c r="Z125" s="292" t="str">
        <f t="shared" si="108"/>
        <v/>
      </c>
      <c r="AA125" s="1">
        <f t="shared" si="99"/>
        <v>0</v>
      </c>
      <c r="AB125" s="1" t="str">
        <f t="shared" si="65"/>
        <v/>
      </c>
      <c r="AC125" s="1" t="str">
        <f t="shared" si="65"/>
        <v/>
      </c>
      <c r="AD125" s="363">
        <f t="shared" si="100"/>
        <v>0</v>
      </c>
      <c r="AE125" s="363">
        <f t="shared" si="100"/>
        <v>0</v>
      </c>
      <c r="AF125" s="363">
        <f t="shared" si="100"/>
        <v>0</v>
      </c>
      <c r="AG125" s="363"/>
      <c r="AH125" s="363"/>
      <c r="AI125" s="363"/>
      <c r="AJ125" s="363">
        <f t="shared" si="100"/>
        <v>0</v>
      </c>
      <c r="AK125" s="363">
        <f t="shared" si="100"/>
        <v>0</v>
      </c>
      <c r="AL125" s="363"/>
      <c r="AM125" s="363"/>
      <c r="AN125" s="363"/>
      <c r="AO125" s="363"/>
      <c r="AP125" s="363"/>
      <c r="AQ125" s="1"/>
      <c r="AR125" s="1"/>
      <c r="AS125" s="1"/>
      <c r="AT125" s="1"/>
      <c r="AU125" s="1"/>
      <c r="AV125" s="1"/>
      <c r="AW125" s="1"/>
      <c r="AX125" s="1"/>
      <c r="AY125" s="1"/>
      <c r="AZ125" s="1"/>
      <c r="BA125" s="1" t="str">
        <f t="shared" si="132"/>
        <v/>
      </c>
      <c r="BB125" s="1" t="str">
        <f t="shared" si="132"/>
        <v/>
      </c>
      <c r="BC125" s="1"/>
      <c r="BD125" s="1"/>
      <c r="BE125" s="1"/>
      <c r="BF125" s="1"/>
      <c r="BG125" s="1"/>
      <c r="BH125" s="1"/>
      <c r="BI125" s="1"/>
      <c r="BJ125" s="1"/>
      <c r="BK125" s="1" t="str">
        <f t="shared" ref="BK125:BL125" si="147">IF($F125="","",IFERROR(INDEX(G$7:G$8,MATCH($G125,$F$7:$F$8,0)),MAX(G101:G102)))</f>
        <v/>
      </c>
      <c r="BL125" s="1" t="str">
        <f t="shared" si="147"/>
        <v/>
      </c>
      <c r="BM125" s="1"/>
      <c r="BN125" s="1"/>
      <c r="BO125" s="371" t="str">
        <f t="shared" si="110"/>
        <v/>
      </c>
      <c r="BP125" s="371" t="str">
        <f t="shared" si="111"/>
        <v/>
      </c>
      <c r="BQ125" s="371" t="str">
        <f t="shared" si="112"/>
        <v/>
      </c>
      <c r="BR125" s="371" t="str">
        <f t="shared" si="113"/>
        <v/>
      </c>
      <c r="BS125" s="371" t="str">
        <f t="shared" si="114"/>
        <v/>
      </c>
      <c r="BT125" s="372">
        <f t="shared" si="115"/>
        <v>5</v>
      </c>
      <c r="BU125" s="372">
        <f t="shared" si="116"/>
        <v>5</v>
      </c>
      <c r="BV125" s="372">
        <f t="shared" si="117"/>
        <v>5</v>
      </c>
    </row>
    <row r="126" spans="2:74" ht="15.75" hidden="1" customHeight="1" x14ac:dyDescent="0.25">
      <c r="B126" s="44" t="str">
        <f t="shared" si="102"/>
        <v/>
      </c>
      <c r="C126" s="45"/>
      <c r="D126" s="45"/>
      <c r="E126" s="45"/>
      <c r="F126" s="53" t="str">
        <f>IF('תנאי סף'!Y126&lt;&gt;1,"",'תנאי סף'!F126)</f>
        <v/>
      </c>
      <c r="G126" s="418"/>
      <c r="H126" s="274"/>
      <c r="I126" s="274"/>
      <c r="J126" s="44" t="str">
        <f>IF($F126="","",SUM('ריכוז גיליונות עזר'!$H126:$L126))</f>
        <v/>
      </c>
      <c r="K126" s="44" t="str">
        <f>IF($F126="","",_xlfn.AGGREGATE(5,6,'ריכוז גיליונות עזר'!$H126:$L126))</f>
        <v/>
      </c>
      <c r="L126" s="44" t="str">
        <f>IF($F126="","",MIN('ריכוז גיליונות עזר'!$M126:$Q126))</f>
        <v/>
      </c>
      <c r="M126" s="47"/>
      <c r="N126" s="47"/>
      <c r="O126" s="51" t="str">
        <f>IF($F126="","",'ריכוז גיליונות עזר'!R126)</f>
        <v/>
      </c>
      <c r="P126" s="44" t="str">
        <f t="shared" si="103"/>
        <v/>
      </c>
      <c r="Q126" s="44" t="str">
        <f t="shared" si="104"/>
        <v/>
      </c>
      <c r="R126" s="44" t="str">
        <f t="shared" si="105"/>
        <v/>
      </c>
      <c r="S126" s="44"/>
      <c r="T126" s="274"/>
      <c r="U126" s="50"/>
      <c r="V126" s="400" t="str">
        <f t="shared" si="106"/>
        <v/>
      </c>
      <c r="W126" s="51" t="str">
        <f>IF($F126="","",IF($AA126&lt;&gt;1,$AB$1,IFERROR(V126*#REF!,$AB$1)))</f>
        <v/>
      </c>
      <c r="X126" s="51">
        <v>1</v>
      </c>
      <c r="Y126" s="51" t="str">
        <f t="shared" si="107"/>
        <v/>
      </c>
      <c r="Z126" s="292" t="str">
        <f t="shared" si="108"/>
        <v/>
      </c>
      <c r="AA126" s="1">
        <f t="shared" si="99"/>
        <v>0</v>
      </c>
      <c r="AB126" s="1" t="str">
        <f t="shared" si="65"/>
        <v/>
      </c>
      <c r="AC126" s="1" t="str">
        <f t="shared" si="65"/>
        <v/>
      </c>
      <c r="AD126" s="363">
        <f t="shared" si="100"/>
        <v>0</v>
      </c>
      <c r="AE126" s="363">
        <f t="shared" si="100"/>
        <v>0</v>
      </c>
      <c r="AF126" s="363">
        <f t="shared" si="100"/>
        <v>0</v>
      </c>
      <c r="AG126" s="363"/>
      <c r="AH126" s="363"/>
      <c r="AI126" s="363"/>
      <c r="AJ126" s="363">
        <f t="shared" si="100"/>
        <v>0</v>
      </c>
      <c r="AK126" s="363">
        <f t="shared" si="100"/>
        <v>0</v>
      </c>
      <c r="AL126" s="363"/>
      <c r="AM126" s="363"/>
      <c r="AN126" s="363"/>
      <c r="AO126" s="363"/>
      <c r="AP126" s="363"/>
      <c r="AQ126" s="1"/>
      <c r="AR126" s="1"/>
      <c r="AS126" s="1"/>
      <c r="AT126" s="1"/>
      <c r="AU126" s="1"/>
      <c r="AV126" s="1"/>
      <c r="AW126" s="1"/>
      <c r="AX126" s="1"/>
      <c r="AY126" s="1"/>
      <c r="AZ126" s="1"/>
      <c r="BA126" s="1" t="str">
        <f t="shared" si="132"/>
        <v/>
      </c>
      <c r="BB126" s="1" t="str">
        <f t="shared" si="132"/>
        <v/>
      </c>
      <c r="BC126" s="1"/>
      <c r="BD126" s="1"/>
      <c r="BE126" s="1"/>
      <c r="BF126" s="1"/>
      <c r="BG126" s="1"/>
      <c r="BH126" s="1"/>
      <c r="BI126" s="1"/>
      <c r="BJ126" s="1"/>
      <c r="BK126" s="1" t="str">
        <f t="shared" ref="BK126:BL126" si="148">IF($F126="","",IFERROR(INDEX(G$7:G$8,MATCH($G126,$F$7:$F$8,0)),MAX(G102:G103)))</f>
        <v/>
      </c>
      <c r="BL126" s="1" t="str">
        <f t="shared" si="148"/>
        <v/>
      </c>
      <c r="BM126" s="1"/>
      <c r="BN126" s="1"/>
      <c r="BO126" s="371" t="str">
        <f t="shared" si="110"/>
        <v/>
      </c>
      <c r="BP126" s="371" t="str">
        <f t="shared" si="111"/>
        <v/>
      </c>
      <c r="BQ126" s="371" t="str">
        <f t="shared" si="112"/>
        <v/>
      </c>
      <c r="BR126" s="371" t="str">
        <f t="shared" si="113"/>
        <v/>
      </c>
      <c r="BS126" s="371" t="str">
        <f t="shared" si="114"/>
        <v/>
      </c>
      <c r="BT126" s="372">
        <f t="shared" si="115"/>
        <v>5</v>
      </c>
      <c r="BU126" s="372">
        <f t="shared" si="116"/>
        <v>5</v>
      </c>
      <c r="BV126" s="372">
        <f t="shared" si="117"/>
        <v>5</v>
      </c>
    </row>
    <row r="127" spans="2:74" ht="15.75" hidden="1" customHeight="1" x14ac:dyDescent="0.25">
      <c r="B127" s="44" t="str">
        <f t="shared" si="102"/>
        <v/>
      </c>
      <c r="C127" s="45"/>
      <c r="D127" s="45"/>
      <c r="E127" s="45"/>
      <c r="F127" s="53" t="str">
        <f>IF('תנאי סף'!Y127&lt;&gt;1,"",'תנאי סף'!F127)</f>
        <v/>
      </c>
      <c r="G127" s="418"/>
      <c r="H127" s="274"/>
      <c r="I127" s="274"/>
      <c r="J127" s="44" t="str">
        <f>IF($F127="","",SUM('ריכוז גיליונות עזר'!$H127:$L127))</f>
        <v/>
      </c>
      <c r="K127" s="44" t="str">
        <f>IF($F127="","",_xlfn.AGGREGATE(5,6,'ריכוז גיליונות עזר'!$H127:$L127))</f>
        <v/>
      </c>
      <c r="L127" s="44" t="str">
        <f>IF($F127="","",MIN('ריכוז גיליונות עזר'!$M127:$Q127))</f>
        <v/>
      </c>
      <c r="M127" s="47"/>
      <c r="N127" s="47"/>
      <c r="O127" s="51" t="str">
        <f>IF($F127="","",'ריכוז גיליונות עזר'!R127)</f>
        <v/>
      </c>
      <c r="P127" s="44" t="str">
        <f t="shared" si="103"/>
        <v/>
      </c>
      <c r="Q127" s="44" t="str">
        <f t="shared" si="104"/>
        <v/>
      </c>
      <c r="R127" s="44" t="str">
        <f t="shared" si="105"/>
        <v/>
      </c>
      <c r="S127" s="44"/>
      <c r="T127" s="274"/>
      <c r="U127" s="50"/>
      <c r="V127" s="400" t="str">
        <f t="shared" si="106"/>
        <v/>
      </c>
      <c r="W127" s="51" t="str">
        <f>IF($F127="","",IF($AA127&lt;&gt;1,$AB$1,IFERROR(V127*#REF!,$AB$1)))</f>
        <v/>
      </c>
      <c r="X127" s="51">
        <v>1</v>
      </c>
      <c r="Y127" s="51" t="str">
        <f t="shared" si="107"/>
        <v/>
      </c>
      <c r="Z127" s="292" t="str">
        <f t="shared" si="108"/>
        <v/>
      </c>
      <c r="AA127" s="1">
        <f t="shared" si="99"/>
        <v>0</v>
      </c>
      <c r="AB127" s="1" t="str">
        <f t="shared" si="65"/>
        <v/>
      </c>
      <c r="AC127" s="1" t="str">
        <f t="shared" si="65"/>
        <v/>
      </c>
      <c r="AD127" s="363">
        <f t="shared" si="100"/>
        <v>0</v>
      </c>
      <c r="AE127" s="363">
        <f t="shared" si="100"/>
        <v>0</v>
      </c>
      <c r="AF127" s="363">
        <f t="shared" si="100"/>
        <v>0</v>
      </c>
      <c r="AG127" s="363"/>
      <c r="AH127" s="363"/>
      <c r="AI127" s="363"/>
      <c r="AJ127" s="363">
        <f t="shared" si="100"/>
        <v>0</v>
      </c>
      <c r="AK127" s="363">
        <f t="shared" si="100"/>
        <v>0</v>
      </c>
      <c r="AL127" s="363"/>
      <c r="AM127" s="363"/>
      <c r="AN127" s="363"/>
      <c r="AO127" s="363"/>
      <c r="AP127" s="363"/>
      <c r="AQ127" s="1"/>
      <c r="AR127" s="1"/>
      <c r="AS127" s="1"/>
      <c r="AT127" s="1"/>
      <c r="AU127" s="1"/>
      <c r="AV127" s="1"/>
      <c r="AW127" s="1"/>
      <c r="AX127" s="1"/>
      <c r="AY127" s="1"/>
      <c r="AZ127" s="1"/>
      <c r="BA127" s="1" t="str">
        <f t="shared" si="132"/>
        <v/>
      </c>
      <c r="BB127" s="1" t="str">
        <f t="shared" si="132"/>
        <v/>
      </c>
      <c r="BC127" s="1"/>
      <c r="BD127" s="1"/>
      <c r="BE127" s="1"/>
      <c r="BF127" s="1"/>
      <c r="BG127" s="1"/>
      <c r="BH127" s="1"/>
      <c r="BI127" s="1"/>
      <c r="BJ127" s="1"/>
      <c r="BK127" s="1" t="str">
        <f t="shared" ref="BK127:BL127" si="149">IF($F127="","",IFERROR(INDEX(G$7:G$8,MATCH($G127,$F$7:$F$8,0)),MAX(G103:G104)))</f>
        <v/>
      </c>
      <c r="BL127" s="1" t="str">
        <f t="shared" si="149"/>
        <v/>
      </c>
      <c r="BM127" s="1"/>
      <c r="BN127" s="1"/>
      <c r="BO127" s="371" t="str">
        <f t="shared" si="110"/>
        <v/>
      </c>
      <c r="BP127" s="371" t="str">
        <f t="shared" si="111"/>
        <v/>
      </c>
      <c r="BQ127" s="371" t="str">
        <f t="shared" si="112"/>
        <v/>
      </c>
      <c r="BR127" s="371" t="str">
        <f t="shared" si="113"/>
        <v/>
      </c>
      <c r="BS127" s="371" t="str">
        <f t="shared" si="114"/>
        <v/>
      </c>
      <c r="BT127" s="372">
        <f t="shared" si="115"/>
        <v>5</v>
      </c>
      <c r="BU127" s="372">
        <f t="shared" si="116"/>
        <v>5</v>
      </c>
      <c r="BV127" s="372">
        <f t="shared" si="117"/>
        <v>5</v>
      </c>
    </row>
    <row r="128" spans="2:74" ht="15.75" hidden="1" customHeight="1" x14ac:dyDescent="0.25">
      <c r="B128" s="44" t="str">
        <f t="shared" si="102"/>
        <v/>
      </c>
      <c r="C128" s="45"/>
      <c r="D128" s="45"/>
      <c r="E128" s="45"/>
      <c r="F128" s="53" t="str">
        <f>IF('תנאי סף'!Y128&lt;&gt;1,"",'תנאי סף'!F128)</f>
        <v/>
      </c>
      <c r="G128" s="418"/>
      <c r="H128" s="274"/>
      <c r="I128" s="274"/>
      <c r="J128" s="44" t="str">
        <f>IF($F128="","",SUM('ריכוז גיליונות עזר'!$H128:$L128))</f>
        <v/>
      </c>
      <c r="K128" s="44" t="str">
        <f>IF($F128="","",_xlfn.AGGREGATE(5,6,'ריכוז גיליונות עזר'!$H128:$L128))</f>
        <v/>
      </c>
      <c r="L128" s="44" t="str">
        <f>IF($F128="","",MIN('ריכוז גיליונות עזר'!$M128:$Q128))</f>
        <v/>
      </c>
      <c r="M128" s="47"/>
      <c r="N128" s="47"/>
      <c r="O128" s="51" t="str">
        <f>IF($F128="","",'ריכוז גיליונות עזר'!R128)</f>
        <v/>
      </c>
      <c r="P128" s="44" t="str">
        <f t="shared" si="103"/>
        <v/>
      </c>
      <c r="Q128" s="44" t="str">
        <f t="shared" si="104"/>
        <v/>
      </c>
      <c r="R128" s="44" t="str">
        <f t="shared" si="105"/>
        <v/>
      </c>
      <c r="S128" s="44"/>
      <c r="T128" s="274"/>
      <c r="U128" s="50"/>
      <c r="V128" s="400" t="str">
        <f t="shared" si="106"/>
        <v/>
      </c>
      <c r="W128" s="51" t="str">
        <f>IF($F128="","",IF($AA128&lt;&gt;1,$AB$1,IFERROR(V128*#REF!,$AB$1)))</f>
        <v/>
      </c>
      <c r="X128" s="51">
        <v>1</v>
      </c>
      <c r="Y128" s="51" t="str">
        <f t="shared" si="107"/>
        <v/>
      </c>
      <c r="Z128" s="292" t="str">
        <f t="shared" si="108"/>
        <v/>
      </c>
      <c r="AA128" s="1">
        <f t="shared" si="99"/>
        <v>0</v>
      </c>
      <c r="AB128" s="1" t="str">
        <f t="shared" si="65"/>
        <v/>
      </c>
      <c r="AC128" s="1" t="str">
        <f t="shared" si="65"/>
        <v/>
      </c>
      <c r="AD128" s="363">
        <f t="shared" si="100"/>
        <v>0</v>
      </c>
      <c r="AE128" s="363">
        <f t="shared" si="100"/>
        <v>0</v>
      </c>
      <c r="AF128" s="363">
        <f t="shared" si="100"/>
        <v>0</v>
      </c>
      <c r="AG128" s="363"/>
      <c r="AH128" s="363"/>
      <c r="AI128" s="363"/>
      <c r="AJ128" s="363">
        <f t="shared" si="100"/>
        <v>0</v>
      </c>
      <c r="AK128" s="363">
        <f t="shared" si="100"/>
        <v>0</v>
      </c>
      <c r="AL128" s="363"/>
      <c r="AM128" s="363"/>
      <c r="AN128" s="363"/>
      <c r="AO128" s="363"/>
      <c r="AP128" s="363"/>
      <c r="AQ128" s="1"/>
      <c r="AR128" s="1"/>
      <c r="AS128" s="1"/>
      <c r="AT128" s="1"/>
      <c r="AU128" s="1"/>
      <c r="AV128" s="1"/>
      <c r="AW128" s="1"/>
      <c r="AX128" s="1"/>
      <c r="AY128" s="1"/>
      <c r="AZ128" s="1"/>
      <c r="BA128" s="1" t="str">
        <f t="shared" si="132"/>
        <v/>
      </c>
      <c r="BB128" s="1" t="str">
        <f t="shared" si="132"/>
        <v/>
      </c>
      <c r="BC128" s="1"/>
      <c r="BD128" s="1"/>
      <c r="BE128" s="1"/>
      <c r="BF128" s="1"/>
      <c r="BG128" s="1"/>
      <c r="BH128" s="1"/>
      <c r="BI128" s="1"/>
      <c r="BJ128" s="1"/>
      <c r="BK128" s="1" t="str">
        <f t="shared" ref="BK128:BL128" si="150">IF($F128="","",IFERROR(INDEX(G$7:G$8,MATCH($G128,$F$7:$F$8,0)),MAX(G104:G105)))</f>
        <v/>
      </c>
      <c r="BL128" s="1" t="str">
        <f t="shared" si="150"/>
        <v/>
      </c>
      <c r="BM128" s="1"/>
      <c r="BN128" s="1"/>
      <c r="BO128" s="371" t="str">
        <f t="shared" si="110"/>
        <v/>
      </c>
      <c r="BP128" s="371" t="str">
        <f t="shared" si="111"/>
        <v/>
      </c>
      <c r="BQ128" s="371" t="str">
        <f t="shared" si="112"/>
        <v/>
      </c>
      <c r="BR128" s="371" t="str">
        <f t="shared" si="113"/>
        <v/>
      </c>
      <c r="BS128" s="371" t="str">
        <f t="shared" si="114"/>
        <v/>
      </c>
      <c r="BT128" s="372">
        <f t="shared" si="115"/>
        <v>5</v>
      </c>
      <c r="BU128" s="372">
        <f t="shared" si="116"/>
        <v>5</v>
      </c>
      <c r="BV128" s="372">
        <f t="shared" si="117"/>
        <v>5</v>
      </c>
    </row>
    <row r="129" spans="2:74" ht="15.75" hidden="1" customHeight="1" x14ac:dyDescent="0.25">
      <c r="B129" s="44" t="str">
        <f t="shared" si="102"/>
        <v/>
      </c>
      <c r="C129" s="45"/>
      <c r="D129" s="45"/>
      <c r="E129" s="45"/>
      <c r="F129" s="53" t="str">
        <f>IF('תנאי סף'!Y129&lt;&gt;1,"",'תנאי סף'!F129)</f>
        <v/>
      </c>
      <c r="G129" s="418"/>
      <c r="H129" s="274"/>
      <c r="I129" s="274"/>
      <c r="J129" s="44" t="str">
        <f>IF($F129="","",SUM('ריכוז גיליונות עזר'!$H129:$L129))</f>
        <v/>
      </c>
      <c r="K129" s="44" t="str">
        <f>IF($F129="","",_xlfn.AGGREGATE(5,6,'ריכוז גיליונות עזר'!$H129:$L129))</f>
        <v/>
      </c>
      <c r="L129" s="44" t="str">
        <f>IF($F129="","",MIN('ריכוז גיליונות עזר'!$M129:$Q129))</f>
        <v/>
      </c>
      <c r="M129" s="47"/>
      <c r="N129" s="47"/>
      <c r="O129" s="51" t="str">
        <f>IF($F129="","",'ריכוז גיליונות עזר'!R129)</f>
        <v/>
      </c>
      <c r="P129" s="44" t="str">
        <f t="shared" si="103"/>
        <v/>
      </c>
      <c r="Q129" s="44" t="str">
        <f t="shared" si="104"/>
        <v/>
      </c>
      <c r="R129" s="44" t="str">
        <f t="shared" si="105"/>
        <v/>
      </c>
      <c r="S129" s="44"/>
      <c r="T129" s="274"/>
      <c r="U129" s="50"/>
      <c r="V129" s="400" t="str">
        <f t="shared" si="106"/>
        <v/>
      </c>
      <c r="W129" s="51" t="str">
        <f>IF($F129="","",IF($AA129&lt;&gt;1,$AB$1,IFERROR(V129*#REF!,$AB$1)))</f>
        <v/>
      </c>
      <c r="X129" s="51">
        <v>1</v>
      </c>
      <c r="Y129" s="51" t="str">
        <f t="shared" si="107"/>
        <v/>
      </c>
      <c r="Z129" s="292" t="str">
        <f t="shared" si="108"/>
        <v/>
      </c>
      <c r="AA129" s="1">
        <f t="shared" si="99"/>
        <v>0</v>
      </c>
      <c r="AB129" s="1" t="str">
        <f t="shared" si="65"/>
        <v/>
      </c>
      <c r="AC129" s="1" t="str">
        <f t="shared" si="65"/>
        <v/>
      </c>
      <c r="AD129" s="363">
        <f t="shared" si="100"/>
        <v>0</v>
      </c>
      <c r="AE129" s="363">
        <f t="shared" si="100"/>
        <v>0</v>
      </c>
      <c r="AF129" s="363">
        <f t="shared" si="100"/>
        <v>0</v>
      </c>
      <c r="AG129" s="363"/>
      <c r="AH129" s="363"/>
      <c r="AI129" s="363"/>
      <c r="AJ129" s="363">
        <f t="shared" si="100"/>
        <v>0</v>
      </c>
      <c r="AK129" s="363">
        <f t="shared" si="100"/>
        <v>0</v>
      </c>
      <c r="AL129" s="363"/>
      <c r="AM129" s="363"/>
      <c r="AN129" s="363"/>
      <c r="AO129" s="363"/>
      <c r="AP129" s="363"/>
      <c r="AQ129" s="1"/>
      <c r="AR129" s="1"/>
      <c r="AS129" s="1"/>
      <c r="AT129" s="1"/>
      <c r="AU129" s="1"/>
      <c r="AV129" s="1"/>
      <c r="AW129" s="1"/>
      <c r="AX129" s="1"/>
      <c r="AY129" s="1"/>
      <c r="AZ129" s="1"/>
      <c r="BA129" s="1" t="str">
        <f t="shared" si="132"/>
        <v/>
      </c>
      <c r="BB129" s="1" t="str">
        <f t="shared" si="132"/>
        <v/>
      </c>
      <c r="BC129" s="1"/>
      <c r="BD129" s="1"/>
      <c r="BE129" s="1"/>
      <c r="BF129" s="1"/>
      <c r="BG129" s="1"/>
      <c r="BH129" s="1"/>
      <c r="BI129" s="1"/>
      <c r="BJ129" s="1"/>
      <c r="BK129" s="1" t="str">
        <f t="shared" ref="BK129:BL129" si="151">IF($F129="","",IFERROR(INDEX(G$7:G$8,MATCH($G129,$F$7:$F$8,0)),MAX(G105:G106)))</f>
        <v/>
      </c>
      <c r="BL129" s="1" t="str">
        <f t="shared" si="151"/>
        <v/>
      </c>
      <c r="BM129" s="1"/>
      <c r="BN129" s="1"/>
      <c r="BO129" s="371" t="str">
        <f t="shared" si="110"/>
        <v/>
      </c>
      <c r="BP129" s="371" t="str">
        <f t="shared" si="111"/>
        <v/>
      </c>
      <c r="BQ129" s="371" t="str">
        <f t="shared" si="112"/>
        <v/>
      </c>
      <c r="BR129" s="371" t="str">
        <f t="shared" si="113"/>
        <v/>
      </c>
      <c r="BS129" s="371" t="str">
        <f t="shared" si="114"/>
        <v/>
      </c>
      <c r="BT129" s="372">
        <f t="shared" si="115"/>
        <v>5</v>
      </c>
      <c r="BU129" s="372">
        <f t="shared" si="116"/>
        <v>5</v>
      </c>
      <c r="BV129" s="372">
        <f t="shared" si="117"/>
        <v>5</v>
      </c>
    </row>
    <row r="130" spans="2:74" ht="16.5" hidden="1" customHeight="1" thickBot="1" x14ac:dyDescent="0.3">
      <c r="B130" s="44" t="str">
        <f t="shared" si="102"/>
        <v/>
      </c>
      <c r="C130" s="45"/>
      <c r="D130" s="45"/>
      <c r="E130" s="45"/>
      <c r="F130" s="53" t="str">
        <f>IF('תנאי סף'!Y130&lt;&gt;1,"",'תנאי סף'!F130)</f>
        <v/>
      </c>
      <c r="G130" s="418"/>
      <c r="H130" s="274"/>
      <c r="I130" s="274"/>
      <c r="J130" s="44" t="str">
        <f>IF($F130="","",SUM('ריכוז גיליונות עזר'!$H130:$L130))</f>
        <v/>
      </c>
      <c r="K130" s="44" t="str">
        <f>IF($F130="","",_xlfn.AGGREGATE(5,6,'ריכוז גיליונות עזר'!$H130:$L130))</f>
        <v/>
      </c>
      <c r="L130" s="44" t="str">
        <f>IF($F130="","",MIN('ריכוז גיליונות עזר'!$M130:$Q130))</f>
        <v/>
      </c>
      <c r="M130" s="47"/>
      <c r="N130" s="47"/>
      <c r="O130" s="51" t="str">
        <f>IF($F130="","",'ריכוז גיליונות עזר'!R130)</f>
        <v/>
      </c>
      <c r="P130" s="44" t="str">
        <f t="shared" si="103"/>
        <v/>
      </c>
      <c r="Q130" s="44" t="str">
        <f t="shared" si="104"/>
        <v/>
      </c>
      <c r="R130" s="44" t="str">
        <f t="shared" si="105"/>
        <v/>
      </c>
      <c r="S130" s="44"/>
      <c r="T130" s="274"/>
      <c r="U130" s="50"/>
      <c r="V130" s="400" t="str">
        <f t="shared" si="106"/>
        <v/>
      </c>
      <c r="W130" s="51" t="str">
        <f>IF($F130="","",IF($AA130&lt;&gt;1,$AB$1,IFERROR(V130*#REF!,$AB$1)))</f>
        <v/>
      </c>
      <c r="X130" s="51">
        <v>1</v>
      </c>
      <c r="Y130" s="51" t="str">
        <f t="shared" si="107"/>
        <v/>
      </c>
      <c r="Z130" s="292" t="str">
        <f t="shared" si="108"/>
        <v/>
      </c>
      <c r="AA130" s="1">
        <f t="shared" si="99"/>
        <v>0</v>
      </c>
      <c r="AB130" s="1" t="str">
        <f t="shared" si="65"/>
        <v/>
      </c>
      <c r="AC130" s="1" t="str">
        <f t="shared" si="65"/>
        <v/>
      </c>
      <c r="AD130" s="363">
        <f t="shared" si="100"/>
        <v>0</v>
      </c>
      <c r="AE130" s="363">
        <f t="shared" si="100"/>
        <v>0</v>
      </c>
      <c r="AF130" s="363">
        <f t="shared" si="100"/>
        <v>0</v>
      </c>
      <c r="AG130" s="363"/>
      <c r="AH130" s="363"/>
      <c r="AI130" s="363"/>
      <c r="AJ130" s="363">
        <f t="shared" si="100"/>
        <v>0</v>
      </c>
      <c r="AK130" s="363">
        <f t="shared" si="100"/>
        <v>0</v>
      </c>
      <c r="AL130" s="363"/>
      <c r="AM130" s="363"/>
      <c r="AN130" s="363"/>
      <c r="AO130" s="363"/>
      <c r="AP130" s="363"/>
      <c r="AQ130" s="1"/>
      <c r="AR130" s="1"/>
      <c r="AS130" s="1"/>
      <c r="AT130" s="1"/>
      <c r="AU130" s="1"/>
      <c r="AV130" s="1"/>
      <c r="AW130" s="1"/>
      <c r="AX130" s="1"/>
      <c r="AY130" s="1"/>
      <c r="AZ130" s="1"/>
      <c r="BA130" s="1" t="str">
        <f t="shared" si="132"/>
        <v/>
      </c>
      <c r="BB130" s="1" t="str">
        <f t="shared" si="132"/>
        <v/>
      </c>
      <c r="BC130" s="1"/>
      <c r="BD130" s="1"/>
      <c r="BE130" s="1"/>
      <c r="BF130" s="1"/>
      <c r="BG130" s="1"/>
      <c r="BH130" s="1"/>
      <c r="BI130" s="1"/>
      <c r="BJ130" s="1"/>
      <c r="BK130" s="1" t="str">
        <f t="shared" ref="BK130:BL130" si="152">IF($F130="","",IFERROR(INDEX(G$7:G$8,MATCH($G130,$F$7:$F$8,0)),MAX(G106:G107)))</f>
        <v/>
      </c>
      <c r="BL130" s="1" t="str">
        <f t="shared" si="152"/>
        <v/>
      </c>
      <c r="BM130" s="1"/>
      <c r="BN130" s="1"/>
      <c r="BO130" s="371" t="str">
        <f t="shared" si="110"/>
        <v/>
      </c>
      <c r="BP130" s="371" t="str">
        <f t="shared" si="111"/>
        <v/>
      </c>
      <c r="BQ130" s="371" t="str">
        <f t="shared" si="112"/>
        <v/>
      </c>
      <c r="BR130" s="371" t="str">
        <f t="shared" si="113"/>
        <v/>
      </c>
      <c r="BS130" s="371" t="str">
        <f t="shared" si="114"/>
        <v/>
      </c>
      <c r="BT130" s="372">
        <f t="shared" si="115"/>
        <v>5</v>
      </c>
      <c r="BU130" s="372">
        <f t="shared" si="116"/>
        <v>5</v>
      </c>
      <c r="BV130" s="372">
        <f t="shared" si="117"/>
        <v>5</v>
      </c>
    </row>
    <row r="131" spans="2:74" ht="18.75" thickBot="1" x14ac:dyDescent="0.3">
      <c r="B131" s="482" t="s">
        <v>8</v>
      </c>
      <c r="C131" s="483"/>
      <c r="D131" s="483"/>
      <c r="E131" s="483"/>
      <c r="F131" s="483"/>
      <c r="G131" s="52">
        <f t="shared" ref="G131:L131" si="153">SUM(G31:G130)</f>
        <v>0</v>
      </c>
      <c r="H131" s="52">
        <f t="shared" si="153"/>
        <v>0</v>
      </c>
      <c r="I131" s="52">
        <f t="shared" si="153"/>
        <v>0</v>
      </c>
      <c r="J131" s="52">
        <f t="shared" ca="1" si="153"/>
        <v>176</v>
      </c>
      <c r="K131" s="52">
        <f t="shared" ca="1" si="153"/>
        <v>73</v>
      </c>
      <c r="L131" s="52">
        <f t="shared" ca="1" si="153"/>
        <v>22</v>
      </c>
      <c r="M131" s="52">
        <f t="shared" ref="M131:N131" si="154">SUM(M31:M130)</f>
        <v>156800</v>
      </c>
      <c r="N131" s="52">
        <f t="shared" si="154"/>
        <v>521319</v>
      </c>
      <c r="O131" s="52">
        <f t="shared" ref="O131" ca="1" si="155">SUM(O31:O130)</f>
        <v>3</v>
      </c>
      <c r="P131" s="52">
        <f t="shared" ref="P131:R131" ca="1" si="156">SUM(P31:P130)</f>
        <v>2</v>
      </c>
      <c r="Q131" s="52">
        <f t="shared" ca="1" si="156"/>
        <v>0</v>
      </c>
      <c r="R131" s="52">
        <f t="shared" ca="1" si="156"/>
        <v>0</v>
      </c>
      <c r="S131" s="52">
        <f t="shared" ref="S131:Z131" si="157">SUM(S31:S130)</f>
        <v>0</v>
      </c>
      <c r="T131" s="52">
        <f t="shared" ref="T131" si="158">SUM(T31:T130)</f>
        <v>0</v>
      </c>
      <c r="U131" s="52">
        <f t="shared" si="157"/>
        <v>0</v>
      </c>
      <c r="V131" s="52">
        <f t="shared" ca="1" si="157"/>
        <v>2</v>
      </c>
      <c r="W131" s="52">
        <f t="shared" ca="1" si="157"/>
        <v>0</v>
      </c>
      <c r="X131" s="52">
        <f t="shared" si="157"/>
        <v>100</v>
      </c>
      <c r="Y131" s="52">
        <f t="shared" ca="1" si="157"/>
        <v>0</v>
      </c>
      <c r="Z131" s="52">
        <f t="shared" ca="1" si="157"/>
        <v>2</v>
      </c>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2:74"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sheetData>
  <sheetProtection password="CC01" sheet="1" objects="1" scenarios="1" formatColumns="0" formatRows="0"/>
  <mergeCells count="30">
    <mergeCell ref="BV29:BV30"/>
    <mergeCell ref="BU29:BU30"/>
    <mergeCell ref="BT29:BT30"/>
    <mergeCell ref="W29:W30"/>
    <mergeCell ref="B131:F131"/>
    <mergeCell ref="J29:J30"/>
    <mergeCell ref="BQ29:BQ30"/>
    <mergeCell ref="BR29:BR30"/>
    <mergeCell ref="BS29:BS30"/>
    <mergeCell ref="X29:X30"/>
    <mergeCell ref="Y29:Y30"/>
    <mergeCell ref="Z29:Z30"/>
    <mergeCell ref="BO29:BO30"/>
    <mergeCell ref="BP29:BP30"/>
    <mergeCell ref="B1:Z1"/>
    <mergeCell ref="B29:B30"/>
    <mergeCell ref="C29:C30"/>
    <mergeCell ref="D29:D30"/>
    <mergeCell ref="E29:E30"/>
    <mergeCell ref="F29:F30"/>
    <mergeCell ref="R29:R30"/>
    <mergeCell ref="L29:L30"/>
    <mergeCell ref="P29:P30"/>
    <mergeCell ref="O29:O30"/>
    <mergeCell ref="S29:S30"/>
    <mergeCell ref="U29:U30"/>
    <mergeCell ref="V29:V30"/>
    <mergeCell ref="Q29:Q30"/>
    <mergeCell ref="T29:T30"/>
    <mergeCell ref="K29:K30"/>
  </mergeCells>
  <conditionalFormatting sqref="S32:S130 B31:F130 U31:Y130">
    <cfRule type="expression" dxfId="583" priority="283">
      <formula>$F31=""</formula>
    </cfRule>
  </conditionalFormatting>
  <conditionalFormatting sqref="S32:S130 B31:F130 U31:Y130">
    <cfRule type="expression" dxfId="582" priority="282" stopIfTrue="1">
      <formula>AND($F31="",B31&lt;&gt;"")</formula>
    </cfRule>
    <cfRule type="expression" dxfId="581" priority="284">
      <formula>B$30&lt;&gt;""</formula>
    </cfRule>
  </conditionalFormatting>
  <conditionalFormatting sqref="S31:S130">
    <cfRule type="expression" dxfId="580" priority="290">
      <formula>$F31=""</formula>
    </cfRule>
  </conditionalFormatting>
  <conditionalFormatting sqref="S31:S130">
    <cfRule type="expression" dxfId="579" priority="289" stopIfTrue="1">
      <formula>AND($F31="",S31&lt;&gt;"")</formula>
    </cfRule>
    <cfRule type="expression" dxfId="578" priority="291">
      <formula>S$30&lt;&gt;""</formula>
    </cfRule>
  </conditionalFormatting>
  <conditionalFormatting sqref="V31:V130">
    <cfRule type="expression" dxfId="577" priority="321">
      <formula>V31=$AB$6</formula>
    </cfRule>
  </conditionalFormatting>
  <conditionalFormatting sqref="Q32:Q51 Q66:Q130">
    <cfRule type="expression" dxfId="576" priority="223">
      <formula>$F32=""</formula>
    </cfRule>
  </conditionalFormatting>
  <conditionalFormatting sqref="Q32:Q51 Q66:Q130">
    <cfRule type="expression" dxfId="575" priority="222" stopIfTrue="1">
      <formula>AND($F32="",Q32&lt;&gt;"")</formula>
    </cfRule>
    <cfRule type="expression" dxfId="574" priority="224">
      <formula>Q$30&lt;&gt;""</formula>
    </cfRule>
  </conditionalFormatting>
  <conditionalFormatting sqref="Q32:Q51 Q66:Q130">
    <cfRule type="expression" dxfId="573" priority="221">
      <formula>IFERROR(Q32&lt;INDEX(Q$7:Q$9,MATCH($P32,$F$7:$F$9,0)),FALSE)</formula>
    </cfRule>
  </conditionalFormatting>
  <conditionalFormatting sqref="Q32:Q130">
    <cfRule type="expression" dxfId="572" priority="218">
      <formula>$F32=""</formula>
    </cfRule>
  </conditionalFormatting>
  <conditionalFormatting sqref="Q32:Q130">
    <cfRule type="expression" dxfId="571" priority="217" stopIfTrue="1">
      <formula>AND($F32="",Q32&lt;&gt;"")</formula>
    </cfRule>
    <cfRule type="expression" dxfId="570" priority="219">
      <formula>Q$30&lt;&gt;""</formula>
    </cfRule>
  </conditionalFormatting>
  <conditionalFormatting sqref="Q52:Q65">
    <cfRule type="expression" dxfId="569" priority="214">
      <formula>$F52=""</formula>
    </cfRule>
  </conditionalFormatting>
  <conditionalFormatting sqref="Q52:Q65">
    <cfRule type="expression" dxfId="568" priority="213" stopIfTrue="1">
      <formula>AND($F52="",Q52&lt;&gt;"")</formula>
    </cfRule>
    <cfRule type="expression" dxfId="567" priority="215">
      <formula>Q$30&lt;&gt;""</formula>
    </cfRule>
  </conditionalFormatting>
  <conditionalFormatting sqref="R32:R51 R66:R130">
    <cfRule type="expression" dxfId="566" priority="209">
      <formula>$F32=""</formula>
    </cfRule>
  </conditionalFormatting>
  <conditionalFormatting sqref="R32:R51 R66:R130">
    <cfRule type="expression" dxfId="565" priority="208" stopIfTrue="1">
      <formula>AND($F32="",R32&lt;&gt;"")</formula>
    </cfRule>
    <cfRule type="expression" dxfId="564" priority="210">
      <formula>R$30&lt;&gt;""</formula>
    </cfRule>
  </conditionalFormatting>
  <conditionalFormatting sqref="R32:R51 R66:R130">
    <cfRule type="expression" dxfId="563" priority="207">
      <formula>IFERROR(R32&lt;INDEX(R$7:R$9,MATCH($P32,$F$7:$F$9,0)),FALSE)</formula>
    </cfRule>
  </conditionalFormatting>
  <conditionalFormatting sqref="R32:R130">
    <cfRule type="expression" dxfId="562" priority="204">
      <formula>$F32=""</formula>
    </cfRule>
  </conditionalFormatting>
  <conditionalFormatting sqref="R32:R130">
    <cfRule type="expression" dxfId="561" priority="203" stopIfTrue="1">
      <formula>AND($F32="",R32&lt;&gt;"")</formula>
    </cfRule>
    <cfRule type="expression" dxfId="560" priority="205">
      <formula>R$30&lt;&gt;""</formula>
    </cfRule>
  </conditionalFormatting>
  <conditionalFormatting sqref="R52:R65">
    <cfRule type="expression" dxfId="559" priority="200">
      <formula>$F52=""</formula>
    </cfRule>
  </conditionalFormatting>
  <conditionalFormatting sqref="R52:R65">
    <cfRule type="expression" dxfId="558" priority="199" stopIfTrue="1">
      <formula>AND($F52="",R52&lt;&gt;"")</formula>
    </cfRule>
    <cfRule type="expression" dxfId="557" priority="201">
      <formula>R$30&lt;&gt;""</formula>
    </cfRule>
  </conditionalFormatting>
  <conditionalFormatting sqref="T32:T51 T66:T130">
    <cfRule type="expression" dxfId="556" priority="196">
      <formula>$F32=""</formula>
    </cfRule>
  </conditionalFormatting>
  <conditionalFormatting sqref="T32:T51 T66:T130">
    <cfRule type="expression" dxfId="555" priority="195" stopIfTrue="1">
      <formula>AND($F32="",T32&lt;&gt;"")</formula>
    </cfRule>
    <cfRule type="expression" dxfId="554" priority="197">
      <formula>T$30&lt;&gt;""</formula>
    </cfRule>
  </conditionalFormatting>
  <conditionalFormatting sqref="T32:T51 T66:T130">
    <cfRule type="expression" dxfId="553" priority="194">
      <formula>IFERROR(T32&lt;INDEX(T$7:T$9,MATCH($P32,$F$7:$F$9,0)),FALSE)</formula>
    </cfRule>
  </conditionalFormatting>
  <conditionalFormatting sqref="T31:T130">
    <cfRule type="expression" dxfId="552" priority="191">
      <formula>$F31=""</formula>
    </cfRule>
  </conditionalFormatting>
  <conditionalFormatting sqref="T31:T130">
    <cfRule type="expression" dxfId="551" priority="190" stopIfTrue="1">
      <formula>AND($F31="",T31&lt;&gt;"")</formula>
    </cfRule>
    <cfRule type="expression" dxfId="550" priority="192">
      <formula>T$30&lt;&gt;""</formula>
    </cfRule>
  </conditionalFormatting>
  <conditionalFormatting sqref="T52:T65">
    <cfRule type="expression" dxfId="549" priority="187">
      <formula>$F52=""</formula>
    </cfRule>
  </conditionalFormatting>
  <conditionalFormatting sqref="T52:T65">
    <cfRule type="expression" dxfId="548" priority="186" stopIfTrue="1">
      <formula>AND($F52="",T52&lt;&gt;"")</formula>
    </cfRule>
    <cfRule type="expression" dxfId="547" priority="188">
      <formula>T$30&lt;&gt;""</formula>
    </cfRule>
  </conditionalFormatting>
  <conditionalFormatting sqref="G32:G51 G66:G130">
    <cfRule type="expression" dxfId="546" priority="162">
      <formula>$F32=""</formula>
    </cfRule>
  </conditionalFormatting>
  <conditionalFormatting sqref="G32:G51 G66:G130">
    <cfRule type="expression" dxfId="545" priority="161" stopIfTrue="1">
      <formula>AND($F32="",G32&lt;&gt;"")</formula>
    </cfRule>
    <cfRule type="expression" dxfId="544" priority="163">
      <formula>G$30&lt;&gt;""</formula>
    </cfRule>
  </conditionalFormatting>
  <conditionalFormatting sqref="G32:G51 G66:G130">
    <cfRule type="expression" dxfId="543" priority="160">
      <formula>IFERROR(G32&lt;INDEX(G$7:G$9,MATCH($P32,$F$7:$F$9,0)),FALSE)</formula>
    </cfRule>
  </conditionalFormatting>
  <conditionalFormatting sqref="G32:G130">
    <cfRule type="expression" dxfId="542" priority="157">
      <formula>$F32=""</formula>
    </cfRule>
  </conditionalFormatting>
  <conditionalFormatting sqref="G32:G130">
    <cfRule type="expression" dxfId="541" priority="156" stopIfTrue="1">
      <formula>AND($F32="",G32&lt;&gt;"")</formula>
    </cfRule>
    <cfRule type="expression" dxfId="540" priority="158">
      <formula>G$30&lt;&gt;""</formula>
    </cfRule>
  </conditionalFormatting>
  <conditionalFormatting sqref="G52:G65">
    <cfRule type="expression" dxfId="539" priority="153">
      <formula>$F52=""</formula>
    </cfRule>
  </conditionalFormatting>
  <conditionalFormatting sqref="G52:G65">
    <cfRule type="expression" dxfId="538" priority="152" stopIfTrue="1">
      <formula>AND($F52="",G52&lt;&gt;"")</formula>
    </cfRule>
    <cfRule type="expression" dxfId="537" priority="154">
      <formula>G$30&lt;&gt;""</formula>
    </cfRule>
  </conditionalFormatting>
  <conditionalFormatting sqref="H32:H51 H66:H130">
    <cfRule type="expression" dxfId="536" priority="104">
      <formula>$F32=""</formula>
    </cfRule>
  </conditionalFormatting>
  <conditionalFormatting sqref="H32:H51 H66:H130">
    <cfRule type="expression" dxfId="535" priority="103" stopIfTrue="1">
      <formula>AND($F32="",H32&lt;&gt;"")</formula>
    </cfRule>
    <cfRule type="expression" dxfId="534" priority="105">
      <formula>H$30&lt;&gt;""</formula>
    </cfRule>
  </conditionalFormatting>
  <conditionalFormatting sqref="H32:H51 H66:H130">
    <cfRule type="expression" dxfId="533" priority="102">
      <formula>IFERROR(H32&lt;INDEX(H$7:H$9,MATCH($P32,$F$7:$F$9,0)),FALSE)</formula>
    </cfRule>
  </conditionalFormatting>
  <conditionalFormatting sqref="H31:H130">
    <cfRule type="expression" dxfId="532" priority="99">
      <formula>$F31=""</formula>
    </cfRule>
  </conditionalFormatting>
  <conditionalFormatting sqref="H31:H130">
    <cfRule type="expression" dxfId="531" priority="98" stopIfTrue="1">
      <formula>AND($F31="",H31&lt;&gt;"")</formula>
    </cfRule>
    <cfRule type="expression" dxfId="530" priority="100">
      <formula>H$30&lt;&gt;""</formula>
    </cfRule>
  </conditionalFormatting>
  <conditionalFormatting sqref="H52:H65">
    <cfRule type="expression" dxfId="529" priority="95">
      <formula>$F52=""</formula>
    </cfRule>
  </conditionalFormatting>
  <conditionalFormatting sqref="H52:H65">
    <cfRule type="expression" dxfId="528" priority="94" stopIfTrue="1">
      <formula>AND($F52="",H52&lt;&gt;"")</formula>
    </cfRule>
    <cfRule type="expression" dxfId="527" priority="96">
      <formula>H$30&lt;&gt;""</formula>
    </cfRule>
  </conditionalFormatting>
  <conditionalFormatting sqref="I32:I51 I66:I130">
    <cfRule type="expression" dxfId="526" priority="90">
      <formula>$F32=""</formula>
    </cfRule>
  </conditionalFormatting>
  <conditionalFormatting sqref="I32:I51 I66:I130">
    <cfRule type="expression" dxfId="525" priority="89" stopIfTrue="1">
      <formula>AND($F32="",I32&lt;&gt;"")</formula>
    </cfRule>
    <cfRule type="expression" dxfId="524" priority="91">
      <formula>I$30&lt;&gt;""</formula>
    </cfRule>
  </conditionalFormatting>
  <conditionalFormatting sqref="I32:I51 I66:I130">
    <cfRule type="expression" dxfId="523" priority="88">
      <formula>IFERROR(I32&lt;INDEX(I$7:I$9,MATCH($P32,$F$7:$F$9,0)),FALSE)</formula>
    </cfRule>
  </conditionalFormatting>
  <conditionalFormatting sqref="I31:I130">
    <cfRule type="expression" dxfId="522" priority="85">
      <formula>$F31=""</formula>
    </cfRule>
  </conditionalFormatting>
  <conditionalFormatting sqref="I31:I130">
    <cfRule type="expression" dxfId="521" priority="84" stopIfTrue="1">
      <formula>AND($F31="",I31&lt;&gt;"")</formula>
    </cfRule>
    <cfRule type="expression" dxfId="520" priority="86">
      <formula>I$30&lt;&gt;""</formula>
    </cfRule>
  </conditionalFormatting>
  <conditionalFormatting sqref="I52:I65">
    <cfRule type="expression" dxfId="519" priority="81">
      <formula>$F52=""</formula>
    </cfRule>
  </conditionalFormatting>
  <conditionalFormatting sqref="I52:I65">
    <cfRule type="expression" dxfId="518" priority="80" stopIfTrue="1">
      <formula>AND($F52="",I52&lt;&gt;"")</formula>
    </cfRule>
    <cfRule type="expression" dxfId="517" priority="82">
      <formula>I$30&lt;&gt;""</formula>
    </cfRule>
  </conditionalFormatting>
  <conditionalFormatting sqref="M31:M130">
    <cfRule type="expression" dxfId="516" priority="54">
      <formula>$F31=""</formula>
    </cfRule>
  </conditionalFormatting>
  <conditionalFormatting sqref="M31:M130">
    <cfRule type="expression" dxfId="515" priority="53" stopIfTrue="1">
      <formula>AND($F31="",M31&lt;&gt;"")</formula>
    </cfRule>
    <cfRule type="expression" dxfId="514" priority="55">
      <formula>M$30&lt;&gt;""</formula>
    </cfRule>
  </conditionalFormatting>
  <conditionalFormatting sqref="P32:P130">
    <cfRule type="expression" dxfId="513" priority="50">
      <formula>$F32=""</formula>
    </cfRule>
  </conditionalFormatting>
  <conditionalFormatting sqref="P32:P130">
    <cfRule type="expression" dxfId="512" priority="49" stopIfTrue="1">
      <formula>AND($F32="",P32&lt;&gt;"")</formula>
    </cfRule>
    <cfRule type="expression" dxfId="511" priority="51">
      <formula>P$30&lt;&gt;""</formula>
    </cfRule>
  </conditionalFormatting>
  <conditionalFormatting sqref="N31:N130">
    <cfRule type="expression" dxfId="510" priority="46">
      <formula>$F31=""</formula>
    </cfRule>
  </conditionalFormatting>
  <conditionalFormatting sqref="N31:N130">
    <cfRule type="expression" dxfId="509" priority="45" stopIfTrue="1">
      <formula>AND($F31="",N31&lt;&gt;"")</formula>
    </cfRule>
    <cfRule type="expression" dxfId="508" priority="47">
      <formula>N$30&lt;&gt;""</formula>
    </cfRule>
  </conditionalFormatting>
  <conditionalFormatting sqref="O31:O130">
    <cfRule type="expression" dxfId="507" priority="42">
      <formula>$F31=""</formula>
    </cfRule>
  </conditionalFormatting>
  <conditionalFormatting sqref="O31:O130">
    <cfRule type="expression" dxfId="506" priority="41" stopIfTrue="1">
      <formula>AND($F31="",O31&lt;&gt;"")</formula>
    </cfRule>
    <cfRule type="expression" dxfId="505" priority="43">
      <formula>O$30&lt;&gt;""</formula>
    </cfRule>
  </conditionalFormatting>
  <conditionalFormatting sqref="J31:L130">
    <cfRule type="expression" dxfId="504" priority="37" stopIfTrue="1">
      <formula>AND($F31="",J31&lt;&gt;"")</formula>
    </cfRule>
    <cfRule type="expression" dxfId="503" priority="38">
      <formula>$F31=""</formula>
    </cfRule>
    <cfRule type="expression" dxfId="502" priority="39">
      <formula>J$30&lt;&gt;""</formula>
    </cfRule>
  </conditionalFormatting>
  <conditionalFormatting sqref="P31:P130">
    <cfRule type="expression" dxfId="501" priority="27" stopIfTrue="1">
      <formula>AND($F31="",P31&lt;&gt;"")</formula>
    </cfRule>
    <cfRule type="expression" dxfId="500" priority="28">
      <formula>$F31=""</formula>
    </cfRule>
    <cfRule type="expression" dxfId="499" priority="29">
      <formula>P$30&lt;&gt;""</formula>
    </cfRule>
  </conditionalFormatting>
  <conditionalFormatting sqref="Q31:Q130">
    <cfRule type="expression" dxfId="498" priority="23" stopIfTrue="1">
      <formula>AND($F31="",Q31&lt;&gt;"")</formula>
    </cfRule>
    <cfRule type="expression" dxfId="497" priority="24">
      <formula>$F31=""</formula>
    </cfRule>
    <cfRule type="expression" dxfId="496" priority="25">
      <formula>Q$30&lt;&gt;""</formula>
    </cfRule>
  </conditionalFormatting>
  <conditionalFormatting sqref="R31:R130">
    <cfRule type="expression" dxfId="495" priority="19" stopIfTrue="1">
      <formula>AND($F31="",R31&lt;&gt;"")</formula>
    </cfRule>
    <cfRule type="expression" dxfId="494" priority="20">
      <formula>$F31=""</formula>
    </cfRule>
    <cfRule type="expression" dxfId="493" priority="21">
      <formula>R$30&lt;&gt;""</formula>
    </cfRule>
  </conditionalFormatting>
  <conditionalFormatting sqref="V31:V130">
    <cfRule type="expression" dxfId="492" priority="18">
      <formula>V31=0</formula>
    </cfRule>
  </conditionalFormatting>
  <conditionalFormatting sqref="J31:K130">
    <cfRule type="expression" dxfId="491" priority="17">
      <formula>J31&lt;BK$31</formula>
    </cfRule>
  </conditionalFormatting>
  <conditionalFormatting sqref="L31:N130">
    <cfRule type="expression" dxfId="490" priority="16">
      <formula>L31&lt;I$7</formula>
    </cfRule>
  </conditionalFormatting>
  <conditionalFormatting sqref="G31:G130">
    <cfRule type="expression" dxfId="489" priority="13">
      <formula>$F31=""</formula>
    </cfRule>
  </conditionalFormatting>
  <conditionalFormatting sqref="G31:G130">
    <cfRule type="expression" dxfId="488" priority="12" stopIfTrue="1">
      <formula>AND($F31="",G31&lt;&gt;"")</formula>
    </cfRule>
    <cfRule type="expression" dxfId="487" priority="14">
      <formula>G$30&lt;&gt;""</formula>
    </cfRule>
  </conditionalFormatting>
  <conditionalFormatting sqref="P31:R130">
    <cfRule type="cellIs" dxfId="486" priority="11" operator="equal">
      <formula>1</formula>
    </cfRule>
  </conditionalFormatting>
  <conditionalFormatting sqref="Z32:Z130">
    <cfRule type="expression" dxfId="485" priority="8">
      <formula>$F32=""</formula>
    </cfRule>
  </conditionalFormatting>
  <conditionalFormatting sqref="Z32:Z130">
    <cfRule type="expression" dxfId="484" priority="7" stopIfTrue="1">
      <formula>AND($F32="",Z32&lt;&gt;"")</formula>
    </cfRule>
    <cfRule type="expression" dxfId="483" priority="9">
      <formula>Z$30&lt;&gt;""</formula>
    </cfRule>
  </conditionalFormatting>
  <conditionalFormatting sqref="Z31">
    <cfRule type="expression" dxfId="482" priority="3">
      <formula>$F31=""</formula>
    </cfRule>
  </conditionalFormatting>
  <conditionalFormatting sqref="Z31">
    <cfRule type="expression" dxfId="481" priority="2" stopIfTrue="1">
      <formula>AND($F31="",Z31&lt;&gt;"")</formula>
    </cfRule>
    <cfRule type="expression" dxfId="480" priority="4">
      <formula>Z$30&lt;&gt;""</formula>
    </cfRule>
  </conditionalFormatting>
  <conditionalFormatting sqref="Z31">
    <cfRule type="expression" dxfId="479" priority="6">
      <formula>Z31=$AB$6</formula>
    </cfRule>
  </conditionalFormatting>
  <conditionalFormatting sqref="Z31">
    <cfRule type="expression" dxfId="478" priority="1">
      <formula>Z31=0</formula>
    </cfRule>
  </conditionalFormatting>
  <dataValidations count="6">
    <dataValidation type="list" allowBlank="1" showInputMessage="1" showErrorMessage="1" errorTitle="נתון שגוי." error="ניתן להזין רק 0 או 1._x000a_0 = לא עומד בתנאי._x000a_1 = עומד בתנאי." sqref="T31:T130 H31:I130">
      <formula1>$AB31:$AC31</formula1>
    </dataValidation>
    <dataValidation allowBlank="1" showInputMessage="1" showErrorMessage="1" errorTitle="נתון שגוי." error="ניתן להזין רק 0 או 1._x000a_0 = לא עומד בתנאי._x000a_1 = עומד בתנאי." sqref="J31:L130 P31:R130"/>
    <dataValidation type="decimal" operator="greaterThanOrEqual" allowBlank="1" showInputMessage="1" showErrorMessage="1" errorTitle="נתון שגוי." error="ניתן להזין רק מספר גדול או שווה ל-0." sqref="M31:N130">
      <formula1>0</formula1>
    </dataValidation>
    <dataValidation type="list" allowBlank="1" showInputMessage="1" showErrorMessage="1" sqref="G30:I30 M30:N30">
      <formula1>OFFSET($AE$1,0,0,1,COUNTA($AE$1:$AZ$1))</formula1>
    </dataValidation>
    <dataValidation type="list" allowBlank="1" showInputMessage="1" showErrorMessage="1" sqref="P30:R30">
      <formula1>OFFSET($AT$1,0,0,1,COUNTA($AT$1:$BV$1))</formula1>
    </dataValidation>
    <dataValidation type="list" allowBlank="1" showInputMessage="1" showErrorMessage="1" sqref="G31:G130">
      <formula1>OFFSET($BA31,0,0,1,COUNTA($BA31:$BJ31))</formula1>
    </dataValidation>
  </dataValidations>
  <printOptions horizontalCentered="1"/>
  <pageMargins left="0.23622047244094491" right="0.19685039370078741" top="0.74803149606299213" bottom="0.43307086614173229" header="0.31496062992125984" footer="0.15748031496062992"/>
  <pageSetup paperSize="9" scale="58" orientation="landscape" r:id="rId1"/>
  <headerFooter>
    <oddHeader>&amp;L&amp;"David,מודגש"&amp;14סיווג&amp;C&amp;Uמבחנים לתמיכה של משרד התרבות והספורט
&amp;"David,מודגש"&amp;14בתחום גופים קוליים (מקהלות)</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319" operator="containsText" id="{508CADB4-BC4F-45FA-9CCF-A1C71D9F6E03}">
            <xm:f>NOT(ISERROR(SEARCH($AB$1,B31)))</xm:f>
            <xm:f>$AB$1</xm:f>
            <x14:dxf>
              <fill>
                <patternFill>
                  <bgColor rgb="FFFF0000"/>
                </patternFill>
              </fill>
            </x14:dxf>
          </x14:cfRule>
          <xm:sqref>B31:F130 U31:Y130</xm:sqref>
        </x14:conditionalFormatting>
        <x14:conditionalFormatting xmlns:xm="http://schemas.microsoft.com/office/excel/2006/main">
          <x14:cfRule type="containsText" priority="306" operator="containsText" id="{96CA6ED7-D672-43E0-A4A3-EB737B83E978}">
            <xm:f>NOT(ISERROR(SEARCH($AB$1,S32)))</xm:f>
            <xm:f>$AB$1</xm:f>
            <x14:dxf>
              <fill>
                <patternFill>
                  <bgColor rgb="FFFF0000"/>
                </patternFill>
              </fill>
            </x14:dxf>
          </x14:cfRule>
          <xm:sqref>S32:S130</xm:sqref>
        </x14:conditionalFormatting>
        <x14:conditionalFormatting xmlns:xm="http://schemas.microsoft.com/office/excel/2006/main">
          <x14:cfRule type="containsText" priority="292" operator="containsText" id="{2F35C932-F4E7-426B-A859-A7EE5755DC80}">
            <xm:f>NOT(ISERROR(SEARCH($AB$1,S31)))</xm:f>
            <xm:f>$AB$1</xm:f>
            <x14:dxf>
              <fill>
                <patternFill>
                  <bgColor rgb="FFFF0000"/>
                </patternFill>
              </fill>
            </x14:dxf>
          </x14:cfRule>
          <xm:sqref>S31:S130</xm:sqref>
        </x14:conditionalFormatting>
        <x14:conditionalFormatting xmlns:xm="http://schemas.microsoft.com/office/excel/2006/main">
          <x14:cfRule type="containsText" priority="225" operator="containsText" id="{9E95B8C5-4E88-4026-82CE-13FAC8FA8DAE}">
            <xm:f>NOT(ISERROR(SEARCH($AB$1,Q32)))</xm:f>
            <xm:f>$AB$1</xm:f>
            <x14:dxf>
              <fill>
                <patternFill>
                  <bgColor rgb="FFFF0000"/>
                </patternFill>
              </fill>
            </x14:dxf>
          </x14:cfRule>
          <xm:sqref>Q32:Q51 Q66:Q130</xm:sqref>
        </x14:conditionalFormatting>
        <x14:conditionalFormatting xmlns:xm="http://schemas.microsoft.com/office/excel/2006/main">
          <x14:cfRule type="containsText" priority="220" operator="containsText" id="{3CC557C5-A2A3-46F7-A413-20CA22A6BF84}">
            <xm:f>NOT(ISERROR(SEARCH($AB$1,Q32)))</xm:f>
            <xm:f>$AB$1</xm:f>
            <x14:dxf>
              <fill>
                <patternFill>
                  <bgColor rgb="FFFF0000"/>
                </patternFill>
              </fill>
            </x14:dxf>
          </x14:cfRule>
          <xm:sqref>Q32:Q130</xm:sqref>
        </x14:conditionalFormatting>
        <x14:conditionalFormatting xmlns:xm="http://schemas.microsoft.com/office/excel/2006/main">
          <x14:cfRule type="containsText" priority="216" operator="containsText" id="{FD1CFFE6-14FE-44C5-BE12-BC9418B60CD2}">
            <xm:f>NOT(ISERROR(SEARCH($AB$1,Q52)))</xm:f>
            <xm:f>$AB$1</xm:f>
            <x14:dxf>
              <fill>
                <patternFill>
                  <bgColor rgb="FFFF0000"/>
                </patternFill>
              </fill>
            </x14:dxf>
          </x14:cfRule>
          <xm:sqref>Q52:Q65</xm:sqref>
        </x14:conditionalFormatting>
        <x14:conditionalFormatting xmlns:xm="http://schemas.microsoft.com/office/excel/2006/main">
          <x14:cfRule type="containsText" priority="211" operator="containsText" id="{E2EECBF6-C195-4EC1-8119-E98DB66398A4}">
            <xm:f>NOT(ISERROR(SEARCH($AB$1,R32)))</xm:f>
            <xm:f>$AB$1</xm:f>
            <x14:dxf>
              <fill>
                <patternFill>
                  <bgColor rgb="FFFF0000"/>
                </patternFill>
              </fill>
            </x14:dxf>
          </x14:cfRule>
          <xm:sqref>R32:R51 R66:R130</xm:sqref>
        </x14:conditionalFormatting>
        <x14:conditionalFormatting xmlns:xm="http://schemas.microsoft.com/office/excel/2006/main">
          <x14:cfRule type="containsText" priority="206" operator="containsText" id="{499A17CD-8A16-48F8-99E3-F24EDB96DE34}">
            <xm:f>NOT(ISERROR(SEARCH($AB$1,R32)))</xm:f>
            <xm:f>$AB$1</xm:f>
            <x14:dxf>
              <fill>
                <patternFill>
                  <bgColor rgb="FFFF0000"/>
                </patternFill>
              </fill>
            </x14:dxf>
          </x14:cfRule>
          <xm:sqref>R32:R130</xm:sqref>
        </x14:conditionalFormatting>
        <x14:conditionalFormatting xmlns:xm="http://schemas.microsoft.com/office/excel/2006/main">
          <x14:cfRule type="containsText" priority="202" operator="containsText" id="{3F8F4AEE-F537-4904-9804-05DFED81EB89}">
            <xm:f>NOT(ISERROR(SEARCH($AB$1,R52)))</xm:f>
            <xm:f>$AB$1</xm:f>
            <x14:dxf>
              <fill>
                <patternFill>
                  <bgColor rgb="FFFF0000"/>
                </patternFill>
              </fill>
            </x14:dxf>
          </x14:cfRule>
          <xm:sqref>R52:R65</xm:sqref>
        </x14:conditionalFormatting>
        <x14:conditionalFormatting xmlns:xm="http://schemas.microsoft.com/office/excel/2006/main">
          <x14:cfRule type="containsText" priority="198" operator="containsText" id="{57CA97F3-221A-4C40-B921-2F2176F341CD}">
            <xm:f>NOT(ISERROR(SEARCH($AB$1,T32)))</xm:f>
            <xm:f>$AB$1</xm:f>
            <x14:dxf>
              <fill>
                <patternFill>
                  <bgColor rgb="FFFF0000"/>
                </patternFill>
              </fill>
            </x14:dxf>
          </x14:cfRule>
          <xm:sqref>T32:T51 T66:T130</xm:sqref>
        </x14:conditionalFormatting>
        <x14:conditionalFormatting xmlns:xm="http://schemas.microsoft.com/office/excel/2006/main">
          <x14:cfRule type="containsText" priority="193" operator="containsText" id="{7574EEE9-3A48-470A-8B84-16F00D25B761}">
            <xm:f>NOT(ISERROR(SEARCH($AB$1,T31)))</xm:f>
            <xm:f>$AB$1</xm:f>
            <x14:dxf>
              <fill>
                <patternFill>
                  <bgColor rgb="FFFF0000"/>
                </patternFill>
              </fill>
            </x14:dxf>
          </x14:cfRule>
          <xm:sqref>T31:T130</xm:sqref>
        </x14:conditionalFormatting>
        <x14:conditionalFormatting xmlns:xm="http://schemas.microsoft.com/office/excel/2006/main">
          <x14:cfRule type="containsText" priority="189" operator="containsText" id="{F546E564-D247-45DF-B230-E8F5404F5939}">
            <xm:f>NOT(ISERROR(SEARCH($AB$1,T52)))</xm:f>
            <xm:f>$AB$1</xm:f>
            <x14:dxf>
              <fill>
                <patternFill>
                  <bgColor rgb="FFFF0000"/>
                </patternFill>
              </fill>
            </x14:dxf>
          </x14:cfRule>
          <xm:sqref>T52:T65</xm:sqref>
        </x14:conditionalFormatting>
        <x14:conditionalFormatting xmlns:xm="http://schemas.microsoft.com/office/excel/2006/main">
          <x14:cfRule type="containsText" priority="164" operator="containsText" id="{271CF18E-AB9A-4CBB-A721-193ED410A352}">
            <xm:f>NOT(ISERROR(SEARCH($AB$1,G32)))</xm:f>
            <xm:f>$AB$1</xm:f>
            <x14:dxf>
              <fill>
                <patternFill>
                  <bgColor rgb="FFFF0000"/>
                </patternFill>
              </fill>
            </x14:dxf>
          </x14:cfRule>
          <xm:sqref>G32:G51 G66:G130</xm:sqref>
        </x14:conditionalFormatting>
        <x14:conditionalFormatting xmlns:xm="http://schemas.microsoft.com/office/excel/2006/main">
          <x14:cfRule type="containsText" priority="159" operator="containsText" id="{164CFB76-FE7D-48BD-B42A-9F41BF107BED}">
            <xm:f>NOT(ISERROR(SEARCH($AB$1,G32)))</xm:f>
            <xm:f>$AB$1</xm:f>
            <x14:dxf>
              <fill>
                <patternFill>
                  <bgColor rgb="FFFF0000"/>
                </patternFill>
              </fill>
            </x14:dxf>
          </x14:cfRule>
          <xm:sqref>G32:G130</xm:sqref>
        </x14:conditionalFormatting>
        <x14:conditionalFormatting xmlns:xm="http://schemas.microsoft.com/office/excel/2006/main">
          <x14:cfRule type="containsText" priority="155" operator="containsText" id="{2C797EE6-8EBE-4E8E-8660-665E9C4EB6B7}">
            <xm:f>NOT(ISERROR(SEARCH($AB$1,G52)))</xm:f>
            <xm:f>$AB$1</xm:f>
            <x14:dxf>
              <fill>
                <patternFill>
                  <bgColor rgb="FFFF0000"/>
                </patternFill>
              </fill>
            </x14:dxf>
          </x14:cfRule>
          <xm:sqref>G52:G65</xm:sqref>
        </x14:conditionalFormatting>
        <x14:conditionalFormatting xmlns:xm="http://schemas.microsoft.com/office/excel/2006/main">
          <x14:cfRule type="containsText" priority="106" operator="containsText" id="{420BC842-89DE-41B1-8A85-55D220FE35AA}">
            <xm:f>NOT(ISERROR(SEARCH($AB$1,H32)))</xm:f>
            <xm:f>$AB$1</xm:f>
            <x14:dxf>
              <fill>
                <patternFill>
                  <bgColor rgb="FFFF0000"/>
                </patternFill>
              </fill>
            </x14:dxf>
          </x14:cfRule>
          <xm:sqref>H32:H51 H66:H130</xm:sqref>
        </x14:conditionalFormatting>
        <x14:conditionalFormatting xmlns:xm="http://schemas.microsoft.com/office/excel/2006/main">
          <x14:cfRule type="containsText" priority="101" operator="containsText" id="{579E2BD8-BE03-42B7-BBDA-0EE0AF07200E}">
            <xm:f>NOT(ISERROR(SEARCH($AB$1,H31)))</xm:f>
            <xm:f>$AB$1</xm:f>
            <x14:dxf>
              <fill>
                <patternFill>
                  <bgColor rgb="FFFF0000"/>
                </patternFill>
              </fill>
            </x14:dxf>
          </x14:cfRule>
          <xm:sqref>H31:H130</xm:sqref>
        </x14:conditionalFormatting>
        <x14:conditionalFormatting xmlns:xm="http://schemas.microsoft.com/office/excel/2006/main">
          <x14:cfRule type="containsText" priority="97" operator="containsText" id="{38E2117C-6C40-434D-BDA8-F052F4A60CF6}">
            <xm:f>NOT(ISERROR(SEARCH($AB$1,H52)))</xm:f>
            <xm:f>$AB$1</xm:f>
            <x14:dxf>
              <fill>
                <patternFill>
                  <bgColor rgb="FFFF0000"/>
                </patternFill>
              </fill>
            </x14:dxf>
          </x14:cfRule>
          <xm:sqref>H52:H65</xm:sqref>
        </x14:conditionalFormatting>
        <x14:conditionalFormatting xmlns:xm="http://schemas.microsoft.com/office/excel/2006/main">
          <x14:cfRule type="containsText" priority="92" operator="containsText" id="{B9EAF5DF-59E3-40D9-936C-11D09B7F25E7}">
            <xm:f>NOT(ISERROR(SEARCH($AB$1,I32)))</xm:f>
            <xm:f>$AB$1</xm:f>
            <x14:dxf>
              <fill>
                <patternFill>
                  <bgColor rgb="FFFF0000"/>
                </patternFill>
              </fill>
            </x14:dxf>
          </x14:cfRule>
          <xm:sqref>I32:I51 I66:I130</xm:sqref>
        </x14:conditionalFormatting>
        <x14:conditionalFormatting xmlns:xm="http://schemas.microsoft.com/office/excel/2006/main">
          <x14:cfRule type="containsText" priority="87" operator="containsText" id="{048E34B7-F956-42A9-8820-6EF119547781}">
            <xm:f>NOT(ISERROR(SEARCH($AB$1,I31)))</xm:f>
            <xm:f>$AB$1</xm:f>
            <x14:dxf>
              <fill>
                <patternFill>
                  <bgColor rgb="FFFF0000"/>
                </patternFill>
              </fill>
            </x14:dxf>
          </x14:cfRule>
          <xm:sqref>I31:I130</xm:sqref>
        </x14:conditionalFormatting>
        <x14:conditionalFormatting xmlns:xm="http://schemas.microsoft.com/office/excel/2006/main">
          <x14:cfRule type="containsText" priority="83" operator="containsText" id="{D9972458-BC02-4A6A-8B6E-70F9F1C5307F}">
            <xm:f>NOT(ISERROR(SEARCH($AB$1,I52)))</xm:f>
            <xm:f>$AB$1</xm:f>
            <x14:dxf>
              <fill>
                <patternFill>
                  <bgColor rgb="FFFF0000"/>
                </patternFill>
              </fill>
            </x14:dxf>
          </x14:cfRule>
          <xm:sqref>I52:I65</xm:sqref>
        </x14:conditionalFormatting>
        <x14:conditionalFormatting xmlns:xm="http://schemas.microsoft.com/office/excel/2006/main">
          <x14:cfRule type="containsText" priority="56" operator="containsText" id="{FCA2F025-1E3A-48C9-A921-1EC700F68F02}">
            <xm:f>NOT(ISERROR(SEARCH($AB$1,M31)))</xm:f>
            <xm:f>$AB$1</xm:f>
            <x14:dxf>
              <fill>
                <patternFill>
                  <bgColor rgb="FFFF0000"/>
                </patternFill>
              </fill>
            </x14:dxf>
          </x14:cfRule>
          <xm:sqref>M31:M130</xm:sqref>
        </x14:conditionalFormatting>
        <x14:conditionalFormatting xmlns:xm="http://schemas.microsoft.com/office/excel/2006/main">
          <x14:cfRule type="containsText" priority="52" operator="containsText" id="{80267F5F-AD44-45EE-AF9D-9245E028BF31}">
            <xm:f>NOT(ISERROR(SEARCH($AB$1,P32)))</xm:f>
            <xm:f>$AB$1</xm:f>
            <x14:dxf>
              <fill>
                <patternFill>
                  <bgColor rgb="FFFF0000"/>
                </patternFill>
              </fill>
            </x14:dxf>
          </x14:cfRule>
          <xm:sqref>P32:P130</xm:sqref>
        </x14:conditionalFormatting>
        <x14:conditionalFormatting xmlns:xm="http://schemas.microsoft.com/office/excel/2006/main">
          <x14:cfRule type="containsText" priority="48" operator="containsText" id="{E864ED5D-811F-40A2-9D5F-081C3964CEF0}">
            <xm:f>NOT(ISERROR(SEARCH($AB$1,N31)))</xm:f>
            <xm:f>$AB$1</xm:f>
            <x14:dxf>
              <fill>
                <patternFill>
                  <bgColor rgb="FFFF0000"/>
                </patternFill>
              </fill>
            </x14:dxf>
          </x14:cfRule>
          <xm:sqref>N31:N130</xm:sqref>
        </x14:conditionalFormatting>
        <x14:conditionalFormatting xmlns:xm="http://schemas.microsoft.com/office/excel/2006/main">
          <x14:cfRule type="containsText" priority="44" operator="containsText" id="{0DFD5BA0-0BED-439C-86B5-4E81A238B7F0}">
            <xm:f>NOT(ISERROR(SEARCH($AB$1,O31)))</xm:f>
            <xm:f>$AB$1</xm:f>
            <x14:dxf>
              <fill>
                <patternFill>
                  <bgColor rgb="FFFF0000"/>
                </patternFill>
              </fill>
            </x14:dxf>
          </x14:cfRule>
          <xm:sqref>O31:O130</xm:sqref>
        </x14:conditionalFormatting>
        <x14:conditionalFormatting xmlns:xm="http://schemas.microsoft.com/office/excel/2006/main">
          <x14:cfRule type="containsText" priority="40" operator="containsText" id="{04FEA47A-B971-4E1B-A2DA-AE31E926D6CF}">
            <xm:f>NOT(ISERROR(SEARCH($AB$1,J31)))</xm:f>
            <xm:f>$AB$1</xm:f>
            <x14:dxf>
              <fill>
                <patternFill>
                  <bgColor rgb="FFFF0000"/>
                </patternFill>
              </fill>
            </x14:dxf>
          </x14:cfRule>
          <xm:sqref>J31:L130</xm:sqref>
        </x14:conditionalFormatting>
        <x14:conditionalFormatting xmlns:xm="http://schemas.microsoft.com/office/excel/2006/main">
          <x14:cfRule type="containsText" priority="30" operator="containsText" id="{8CAF403E-66FC-47BE-8681-6A04F5EC8A09}">
            <xm:f>NOT(ISERROR(SEARCH($AB$1,P31)))</xm:f>
            <xm:f>$AB$1</xm:f>
            <x14:dxf>
              <fill>
                <patternFill>
                  <bgColor rgb="FFFF0000"/>
                </patternFill>
              </fill>
            </x14:dxf>
          </x14:cfRule>
          <xm:sqref>P31:P130</xm:sqref>
        </x14:conditionalFormatting>
        <x14:conditionalFormatting xmlns:xm="http://schemas.microsoft.com/office/excel/2006/main">
          <x14:cfRule type="containsText" priority="26" operator="containsText" id="{A704FC8D-7A19-4493-A002-3F0EC2BAE91D}">
            <xm:f>NOT(ISERROR(SEARCH($AB$1,Q31)))</xm:f>
            <xm:f>$AB$1</xm:f>
            <x14:dxf>
              <fill>
                <patternFill>
                  <bgColor rgb="FFFF0000"/>
                </patternFill>
              </fill>
            </x14:dxf>
          </x14:cfRule>
          <xm:sqref>Q31:Q130</xm:sqref>
        </x14:conditionalFormatting>
        <x14:conditionalFormatting xmlns:xm="http://schemas.microsoft.com/office/excel/2006/main">
          <x14:cfRule type="containsText" priority="22" operator="containsText" id="{77127A0D-196F-4336-8D96-B5DDA56E59D2}">
            <xm:f>NOT(ISERROR(SEARCH($AB$1,R31)))</xm:f>
            <xm:f>$AB$1</xm:f>
            <x14:dxf>
              <fill>
                <patternFill>
                  <bgColor rgb="FFFF0000"/>
                </patternFill>
              </fill>
            </x14:dxf>
          </x14:cfRule>
          <xm:sqref>R31:R130</xm:sqref>
        </x14:conditionalFormatting>
        <x14:conditionalFormatting xmlns:xm="http://schemas.microsoft.com/office/excel/2006/main">
          <x14:cfRule type="containsText" priority="15" operator="containsText" id="{B592D716-3ADF-4522-8A2F-25FF1140250B}">
            <xm:f>NOT(ISERROR(SEARCH($AB$1,G31)))</xm:f>
            <xm:f>$AB$1</xm:f>
            <x14:dxf>
              <fill>
                <patternFill>
                  <bgColor rgb="FFFF0000"/>
                </patternFill>
              </fill>
            </x14:dxf>
          </x14:cfRule>
          <xm:sqref>G31:G130</xm:sqref>
        </x14:conditionalFormatting>
        <x14:conditionalFormatting xmlns:xm="http://schemas.microsoft.com/office/excel/2006/main">
          <x14:cfRule type="containsText" priority="10" operator="containsText" id="{63354ACD-BABA-476D-AE33-62E1B438D240}">
            <xm:f>NOT(ISERROR(SEARCH($AB$1,Z32)))</xm:f>
            <xm:f>$AB$1</xm:f>
            <x14:dxf>
              <fill>
                <patternFill>
                  <bgColor rgb="FFFF0000"/>
                </patternFill>
              </fill>
            </x14:dxf>
          </x14:cfRule>
          <xm:sqref>Z32:Z130</xm:sqref>
        </x14:conditionalFormatting>
        <x14:conditionalFormatting xmlns:xm="http://schemas.microsoft.com/office/excel/2006/main">
          <x14:cfRule type="containsText" priority="5" operator="containsText" id="{A6F1B16B-2B93-45DF-8C13-BB9E7370B279}">
            <xm:f>NOT(ISERROR(SEARCH($AB$1,Z31)))</xm:f>
            <xm:f>$AB$1</xm:f>
            <x14:dxf>
              <fill>
                <patternFill>
                  <bgColor rgb="FFFF0000"/>
                </patternFill>
              </fill>
            </x14:dxf>
          </x14:cfRule>
          <xm:sqref>Z31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__4">
    <tabColor theme="4" tint="-0.249977111117893"/>
    <pageSetUpPr fitToPage="1"/>
  </sheetPr>
  <dimension ref="A1:BJ131"/>
  <sheetViews>
    <sheetView rightToLeft="1" view="pageBreakPreview" zoomScale="90" zoomScaleNormal="100" zoomScaleSheetLayoutView="90" workbookViewId="0">
      <pane xSplit="6" ySplit="30" topLeftCell="G31" activePane="bottomRight" state="frozen"/>
      <selection activeCell="D39" sqref="D39"/>
      <selection pane="topRight" activeCell="D39" sqref="D39"/>
      <selection pane="bottomLeft" activeCell="D39" sqref="D39"/>
      <selection pane="bottomRight" activeCell="X32" sqref="X32"/>
    </sheetView>
  </sheetViews>
  <sheetFormatPr defaultRowHeight="15" x14ac:dyDescent="0.2"/>
  <cols>
    <col min="1" max="1" width="9.140625" style="1" hidden="1" customWidth="1"/>
    <col min="2" max="2" width="6.7109375" style="1" customWidth="1"/>
    <col min="3" max="5" width="10.42578125" style="1" hidden="1" customWidth="1"/>
    <col min="6" max="6" width="26.85546875" style="1" customWidth="1"/>
    <col min="7" max="7" width="30.140625" style="1" bestFit="1" customWidth="1"/>
    <col min="8" max="9" width="21.42578125" style="1" hidden="1" customWidth="1"/>
    <col min="10" max="10" width="17.42578125" style="1" hidden="1" customWidth="1"/>
    <col min="11" max="20" width="21.42578125" style="1" hidden="1" customWidth="1"/>
    <col min="21" max="21" width="14" style="1" customWidth="1"/>
    <col min="22" max="23" width="21.42578125" style="1" hidden="1" customWidth="1"/>
    <col min="24" max="25" width="21.42578125" style="1" customWidth="1"/>
    <col min="26" max="26" width="14" style="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16384" width="9.140625" style="1"/>
  </cols>
  <sheetData>
    <row r="1" spans="2:52" ht="25.5" customHeight="1" thickBot="1" x14ac:dyDescent="0.25">
      <c r="B1" s="462" t="str">
        <f ca="1">MID(CELL("filename",AC2),FIND("]",CELL("filename",AC2),1)+1,99)</f>
        <v>מספר המתחרים</v>
      </c>
      <c r="C1" s="469"/>
      <c r="D1" s="469"/>
      <c r="E1" s="469"/>
      <c r="F1" s="469"/>
      <c r="G1" s="469"/>
      <c r="H1" s="469"/>
      <c r="I1" s="469"/>
      <c r="J1" s="469"/>
      <c r="K1" s="469"/>
      <c r="L1" s="469"/>
      <c r="M1" s="469"/>
      <c r="N1" s="469"/>
      <c r="O1" s="469"/>
      <c r="P1" s="469"/>
      <c r="Q1" s="469"/>
      <c r="R1" s="469"/>
      <c r="S1" s="469"/>
      <c r="T1" s="469"/>
      <c r="U1" s="469"/>
      <c r="V1" s="469"/>
      <c r="W1" s="469"/>
      <c r="X1" s="469"/>
      <c r="Y1" s="469"/>
      <c r="Z1" s="463"/>
      <c r="AB1" s="1" t="s">
        <v>27</v>
      </c>
      <c r="AD1" s="24" t="s">
        <v>61</v>
      </c>
      <c r="AE1" s="25" t="s">
        <v>26</v>
      </c>
      <c r="AF1" s="25" t="s">
        <v>29</v>
      </c>
      <c r="AG1" s="25" t="s">
        <v>57</v>
      </c>
      <c r="AH1" s="25" t="s">
        <v>41</v>
      </c>
      <c r="AI1" s="25" t="s">
        <v>58</v>
      </c>
      <c r="AJ1" s="25" t="s">
        <v>67</v>
      </c>
      <c r="AK1" s="26" t="s">
        <v>68</v>
      </c>
      <c r="AL1" s="25" t="s">
        <v>59</v>
      </c>
      <c r="AM1" s="26" t="s">
        <v>60</v>
      </c>
      <c r="AN1" s="25"/>
      <c r="AO1" s="25"/>
      <c r="AP1" s="25"/>
      <c r="AQ1" s="25"/>
      <c r="AR1" s="25"/>
      <c r="AS1" s="25"/>
      <c r="AT1" s="25"/>
      <c r="AU1" s="25"/>
      <c r="AV1" s="25"/>
      <c r="AW1" s="25"/>
      <c r="AX1" s="25"/>
      <c r="AY1" s="25"/>
      <c r="AZ1" s="26"/>
    </row>
    <row r="2" spans="2:52" ht="20.25" customHeight="1" x14ac:dyDescent="0.2">
      <c r="Y2" s="22" t="str">
        <f>'פרמטרים לקריטריונים'!$B$4</f>
        <v>שנת תקציב</v>
      </c>
      <c r="Z2" s="23">
        <f>'פרמטרים לקריטריונים'!$C$4</f>
        <v>2018</v>
      </c>
      <c r="AE2" s="1">
        <f ca="1">IF(ISNA(MATCH(G31,$AB$30:$AC$30,0)),0,1)</f>
        <v>0</v>
      </c>
      <c r="AF2" s="1">
        <f ca="1">IF(IFERROR(G31*1,"bad")="bad",0,1)</f>
        <v>0</v>
      </c>
      <c r="AG2" s="1">
        <f ca="1">IF(IFERROR(IF(G31=TRUNC(G31),1,"bad"),"bad")="bad",0,1)</f>
        <v>0</v>
      </c>
      <c r="AH2" s="1">
        <f ca="1">IF(AND(IF(IFERROR(G31*1,"bad")="bad",0,1)=1,G31&gt;=0),1,0)</f>
        <v>0</v>
      </c>
      <c r="AI2" s="1">
        <f ca="1">IF(AND(IF(IFERROR(IF(G31=TRUNC(G31),1,"bad"),"bad")="bad",0,1)=1,G31&gt;=0),1,0)</f>
        <v>0</v>
      </c>
      <c r="AJ2" s="1">
        <f ca="1">IF(AND(IF(IFERROR(G31*1,"bad")="bad",0,1)=1,G31&gt;0),1,0)</f>
        <v>0</v>
      </c>
      <c r="AK2" s="1">
        <f ca="1">IF(AND(IF(IFERROR(IF(G31=TRUNC(G31),1,"bad"),"bad")="bad",0,1)=1,G31&gt;0),1,0)</f>
        <v>0</v>
      </c>
      <c r="AL2" s="1">
        <v>1</v>
      </c>
      <c r="AM2" s="1">
        <f ca="1">IF(IFERROR(HLOOKUP(G31,$BA$30:$BK$30,1,0),"bad")="bad",0,1)</f>
        <v>0</v>
      </c>
    </row>
    <row r="3" spans="2:52" ht="18.75" thickBot="1" x14ac:dyDescent="0.25">
      <c r="Y3" s="30" t="str">
        <f>'פרמטרים לקריטריונים'!$B$5</f>
        <v>תקציב התמיכה</v>
      </c>
      <c r="Z3" s="32">
        <f>'פרמטרים לקריטריונים'!$C$5</f>
        <v>279168</v>
      </c>
      <c r="AC3" s="1">
        <f>IF(G$30="",1,IF(G31="",0,IF(G$30=$AE$1,11,IF(G$30=$AF$1,12,IF(G$30=$AEG1,13,IF(G$30=$AH$1,14,IF(G$30=$AI$1,15,IF(G$30=$AJ$1,16,IF(G$30=$AK$1,17,IF(G$30=$AL$1,18,IF(G$30=$AM$1,19,0)))))))))))</f>
        <v>1</v>
      </c>
      <c r="AD3" s="1" t="s">
        <v>65</v>
      </c>
      <c r="AE3" s="1">
        <v>1</v>
      </c>
      <c r="AF3" s="1">
        <v>2</v>
      </c>
      <c r="AG3" s="1">
        <v>3</v>
      </c>
      <c r="AH3" s="1">
        <v>4</v>
      </c>
      <c r="AI3" s="1">
        <v>5</v>
      </c>
      <c r="AJ3" s="1">
        <v>6</v>
      </c>
      <c r="AK3" s="1">
        <v>7</v>
      </c>
      <c r="AL3" s="1">
        <v>8</v>
      </c>
      <c r="AM3" s="1">
        <v>9</v>
      </c>
    </row>
    <row r="4" spans="2:52" ht="16.5" thickBot="1" x14ac:dyDescent="0.25">
      <c r="F4" s="63" t="str">
        <f>'פרמטרים לקריטריונים'!B61</f>
        <v>סעיף</v>
      </c>
      <c r="G4" s="63" t="str">
        <f>'פרמטרים לקריטריונים'!C61</f>
        <v>ניקוד</v>
      </c>
      <c r="AD4" s="1" t="s">
        <v>66</v>
      </c>
      <c r="AE4" s="24">
        <v>1</v>
      </c>
      <c r="AF4" s="25">
        <v>2</v>
      </c>
      <c r="AG4" s="25">
        <v>3</v>
      </c>
      <c r="AH4" s="25">
        <v>4</v>
      </c>
      <c r="AI4" s="25">
        <v>5</v>
      </c>
      <c r="AJ4" s="25">
        <v>6</v>
      </c>
      <c r="AK4" s="25">
        <v>7</v>
      </c>
      <c r="AL4" s="25">
        <v>8</v>
      </c>
      <c r="AM4" s="25">
        <v>9</v>
      </c>
      <c r="AN4" s="26">
        <v>10</v>
      </c>
    </row>
    <row r="5" spans="2:52" ht="30" x14ac:dyDescent="0.2">
      <c r="F5" s="64" t="str">
        <f>'פרמטרים לקריטריונים'!B62</f>
        <v>בעד כל מתחרה שהשתתף בתחרות האחרונה</v>
      </c>
      <c r="G5" s="65">
        <f>'פרמטרים לקריטריונים'!C62</f>
        <v>1</v>
      </c>
    </row>
    <row r="6" spans="2:52" ht="15.75" thickBot="1" x14ac:dyDescent="0.25"/>
    <row r="7" spans="2:52" hidden="1" x14ac:dyDescent="0.2"/>
    <row r="8" spans="2:52" hidden="1" x14ac:dyDescent="0.2"/>
    <row r="9" spans="2:52" hidden="1" x14ac:dyDescent="0.2"/>
    <row r="10" spans="2:52" hidden="1" x14ac:dyDescent="0.2"/>
    <row r="11" spans="2:52" hidden="1" x14ac:dyDescent="0.2"/>
    <row r="12" spans="2:52" hidden="1" x14ac:dyDescent="0.2"/>
    <row r="13" spans="2:52" hidden="1" x14ac:dyDescent="0.2"/>
    <row r="14" spans="2:52" hidden="1" x14ac:dyDescent="0.2"/>
    <row r="15" spans="2:52" hidden="1" x14ac:dyDescent="0.2"/>
    <row r="16" spans="2:52" hidden="1" x14ac:dyDescent="0.2"/>
    <row r="17" spans="1:62" hidden="1" x14ac:dyDescent="0.2"/>
    <row r="18" spans="1:62" hidden="1" x14ac:dyDescent="0.2"/>
    <row r="19" spans="1:62" hidden="1" x14ac:dyDescent="0.2"/>
    <row r="20" spans="1:62" hidden="1" x14ac:dyDescent="0.2"/>
    <row r="21" spans="1:62" hidden="1" x14ac:dyDescent="0.2"/>
    <row r="22" spans="1:62" hidden="1" x14ac:dyDescent="0.2"/>
    <row r="23" spans="1:62" hidden="1" x14ac:dyDescent="0.2">
      <c r="F23" s="33" t="str">
        <f>'פרמטרים לקריטריונים'!$D$31</f>
        <v>החלת מקדם תלוי משתנה</v>
      </c>
      <c r="G23" s="273">
        <f ca="1">VLOOKUP(B1,'פרמטרים לקריטריונים'!$B$32:$D$46,3,0)</f>
        <v>1</v>
      </c>
    </row>
    <row r="24" spans="1:62" hidden="1" x14ac:dyDescent="0.2"/>
    <row r="25" spans="1:62" hidden="1" x14ac:dyDescent="0.2"/>
    <row r="26" spans="1:62" hidden="1" x14ac:dyDescent="0.2">
      <c r="F26" s="34"/>
      <c r="G26" s="34"/>
      <c r="H26" s="34"/>
      <c r="I26" s="34"/>
      <c r="J26" s="34"/>
      <c r="K26" s="34"/>
      <c r="L26" s="34"/>
      <c r="M26" s="34"/>
      <c r="N26" s="34"/>
      <c r="O26" s="34"/>
      <c r="P26" s="34"/>
      <c r="Q26" s="34"/>
      <c r="R26" s="34"/>
      <c r="S26" s="34"/>
      <c r="T26" s="34"/>
      <c r="U26" s="34"/>
      <c r="V26" s="34"/>
      <c r="W26" s="34"/>
      <c r="X26" s="34"/>
      <c r="Y26" s="34"/>
    </row>
    <row r="27" spans="1:62" hidden="1"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c r="Z27" s="34"/>
    </row>
    <row r="28" spans="1:62" ht="15.75" hidden="1" thickBot="1" x14ac:dyDescent="0.25">
      <c r="B28" s="36"/>
      <c r="C28" s="36"/>
      <c r="D28" s="36"/>
      <c r="E28" s="36"/>
      <c r="F28" s="36"/>
      <c r="G28" s="34"/>
      <c r="H28" s="34"/>
      <c r="I28" s="34"/>
      <c r="J28" s="34"/>
      <c r="K28" s="34"/>
      <c r="L28" s="34"/>
      <c r="M28" s="34"/>
      <c r="N28" s="34"/>
      <c r="O28" s="34"/>
      <c r="P28" s="34"/>
      <c r="Q28" s="34"/>
      <c r="R28" s="34"/>
      <c r="S28" s="34"/>
      <c r="T28" s="34"/>
      <c r="U28" s="34"/>
      <c r="V28" s="34"/>
      <c r="W28" s="34"/>
      <c r="X28" s="34"/>
      <c r="Y28" s="34"/>
      <c r="AA28" s="34"/>
    </row>
    <row r="29" spans="1:62" ht="30.75" customHeight="1" thickBot="1" x14ac:dyDescent="0.25">
      <c r="A29" s="37">
        <v>100</v>
      </c>
      <c r="B29" s="470" t="s">
        <v>14</v>
      </c>
      <c r="C29" s="472">
        <f>COLUMN()</f>
        <v>3</v>
      </c>
      <c r="D29" s="472">
        <f>COLUMN()</f>
        <v>4</v>
      </c>
      <c r="E29" s="472">
        <f>COLUMN()</f>
        <v>5</v>
      </c>
      <c r="F29" s="474" t="s">
        <v>1</v>
      </c>
      <c r="G29" s="467" t="s">
        <v>311</v>
      </c>
      <c r="H29" s="39" t="s">
        <v>72</v>
      </c>
      <c r="I29" s="39" t="s">
        <v>73</v>
      </c>
      <c r="J29" s="39" t="s">
        <v>74</v>
      </c>
      <c r="K29" s="39" t="s">
        <v>75</v>
      </c>
      <c r="L29" s="39" t="s">
        <v>76</v>
      </c>
      <c r="M29" s="39" t="s">
        <v>77</v>
      </c>
      <c r="N29" s="39" t="s">
        <v>214</v>
      </c>
      <c r="O29" s="39" t="s">
        <v>79</v>
      </c>
      <c r="P29" s="472">
        <f>COLUMN()</f>
        <v>16</v>
      </c>
      <c r="Q29" s="472">
        <f>COLUMN()</f>
        <v>17</v>
      </c>
      <c r="R29" s="472">
        <f>COLUMN()</f>
        <v>18</v>
      </c>
      <c r="S29" s="472">
        <f>COLUMN()</f>
        <v>19</v>
      </c>
      <c r="T29" s="472">
        <f>COLUMN()</f>
        <v>20</v>
      </c>
      <c r="U29" s="467" t="s">
        <v>7</v>
      </c>
      <c r="V29" s="472" t="s">
        <v>309</v>
      </c>
      <c r="W29" s="472" t="s">
        <v>310</v>
      </c>
      <c r="X29" s="467" t="s">
        <v>307</v>
      </c>
      <c r="Y29" s="467" t="s">
        <v>308</v>
      </c>
      <c r="Z29" s="486" t="s">
        <v>3</v>
      </c>
      <c r="AA29" s="40" t="s">
        <v>25</v>
      </c>
      <c r="AD29" s="1" t="str">
        <f>"בקרת "&amp;G29</f>
        <v>בקרת מספר מתחרים בתחרות האחרונה</v>
      </c>
      <c r="AE29" s="1" t="str">
        <f t="shared" ref="AE29:AV29" si="0">"בקרת "&amp;H29</f>
        <v>בקרת טור הזנת מספר</v>
      </c>
      <c r="AF29" s="1" t="str">
        <f t="shared" si="0"/>
        <v>בקרת טור הזנת מספר שלם</v>
      </c>
      <c r="AG29" s="1" t="str">
        <f t="shared" si="0"/>
        <v>בקרת טור הזנת מספר שאינו שלילי</v>
      </c>
      <c r="AH29" s="1" t="str">
        <f t="shared" si="0"/>
        <v>בקרת טור הזנת  מספר שלם שאינו שלילי</v>
      </c>
      <c r="AI29" s="1" t="str">
        <f t="shared" si="0"/>
        <v>בקרת טור הזנת מספר חיובי</v>
      </c>
      <c r="AJ29" s="1" t="str">
        <f t="shared" si="0"/>
        <v>בקרת טור הזנת מספר שלם חיובי</v>
      </c>
      <c r="AK29" s="1" t="str">
        <f t="shared" si="0"/>
        <v>בקרת טור הזנת טקסט</v>
      </c>
      <c r="AL29" s="1" t="str">
        <f t="shared" si="0"/>
        <v>בקרת טור הזנת טקסט מרשימה סגורה</v>
      </c>
      <c r="AM29" s="1" t="str">
        <f t="shared" si="0"/>
        <v>בקרת 16</v>
      </c>
      <c r="AN29" s="1" t="str">
        <f t="shared" si="0"/>
        <v>בקרת 17</v>
      </c>
      <c r="AO29" s="1" t="str">
        <f t="shared" si="0"/>
        <v>בקרת 18</v>
      </c>
      <c r="AP29" s="1" t="str">
        <f t="shared" si="0"/>
        <v>בקרת 19</v>
      </c>
      <c r="AQ29" s="1" t="str">
        <f t="shared" si="0"/>
        <v>בקרת 20</v>
      </c>
      <c r="AR29" s="1" t="str">
        <f t="shared" si="0"/>
        <v>בקרת סה"כ ניקוד</v>
      </c>
      <c r="AS29" s="1" t="str">
        <f t="shared" si="0"/>
        <v>בקרת מקדם 1</v>
      </c>
      <c r="AT29" s="1" t="str">
        <f t="shared" si="0"/>
        <v>בקרת ניקוד לאחר מקדם 1</v>
      </c>
      <c r="AU29" s="1" t="str">
        <f t="shared" si="0"/>
        <v>בקרת מקדם בהינתן הקלות לתחרות הנתמכת לראשונה</v>
      </c>
      <c r="AV29" s="1" t="str">
        <f t="shared" si="0"/>
        <v>בקרת ניקוד לאחר מקדם</v>
      </c>
      <c r="BA29" s="1" t="s">
        <v>66</v>
      </c>
    </row>
    <row r="30" spans="1:62" ht="23.25" customHeight="1" thickBot="1" x14ac:dyDescent="0.25">
      <c r="A30" s="41"/>
      <c r="B30" s="471"/>
      <c r="C30" s="473"/>
      <c r="D30" s="473"/>
      <c r="E30" s="473"/>
      <c r="F30" s="475"/>
      <c r="G30" s="468"/>
      <c r="H30" s="43"/>
      <c r="I30" s="43"/>
      <c r="J30" s="43"/>
      <c r="K30" s="43"/>
      <c r="L30" s="43"/>
      <c r="M30" s="43"/>
      <c r="N30" s="43"/>
      <c r="O30" s="43"/>
      <c r="P30" s="473"/>
      <c r="Q30" s="473"/>
      <c r="R30" s="473"/>
      <c r="S30" s="473"/>
      <c r="T30" s="473"/>
      <c r="U30" s="468"/>
      <c r="V30" s="473"/>
      <c r="W30" s="473"/>
      <c r="X30" s="468"/>
      <c r="Y30" s="468"/>
      <c r="Z30" s="487"/>
      <c r="AB30" s="1">
        <v>0</v>
      </c>
      <c r="AC30" s="1">
        <v>1</v>
      </c>
      <c r="AD30" s="1">
        <f>G30</f>
        <v>0</v>
      </c>
      <c r="AE30" s="1">
        <f t="shared" ref="AE30:AV30" si="1">H30</f>
        <v>0</v>
      </c>
      <c r="AF30" s="1">
        <f t="shared" si="1"/>
        <v>0</v>
      </c>
      <c r="AG30" s="1">
        <f t="shared" si="1"/>
        <v>0</v>
      </c>
      <c r="AH30" s="1">
        <f t="shared" si="1"/>
        <v>0</v>
      </c>
      <c r="AI30" s="1">
        <f t="shared" si="1"/>
        <v>0</v>
      </c>
      <c r="AJ30" s="1">
        <f t="shared" si="1"/>
        <v>0</v>
      </c>
      <c r="AK30" s="1">
        <f t="shared" si="1"/>
        <v>0</v>
      </c>
      <c r="AL30" s="1">
        <f t="shared" si="1"/>
        <v>0</v>
      </c>
      <c r="AM30" s="1">
        <f t="shared" si="1"/>
        <v>0</v>
      </c>
      <c r="AN30" s="1">
        <f t="shared" si="1"/>
        <v>0</v>
      </c>
      <c r="AO30" s="1">
        <f t="shared" si="1"/>
        <v>0</v>
      </c>
      <c r="AP30" s="1">
        <f t="shared" si="1"/>
        <v>0</v>
      </c>
      <c r="AQ30" s="1">
        <f t="shared" si="1"/>
        <v>0</v>
      </c>
      <c r="AR30" s="1">
        <f t="shared" si="1"/>
        <v>0</v>
      </c>
      <c r="AS30" s="1">
        <f t="shared" si="1"/>
        <v>0</v>
      </c>
      <c r="AT30" s="1">
        <f t="shared" si="1"/>
        <v>0</v>
      </c>
      <c r="AU30" s="1">
        <f t="shared" si="1"/>
        <v>0</v>
      </c>
      <c r="AV30" s="1">
        <f t="shared" si="1"/>
        <v>0</v>
      </c>
      <c r="BA30" s="1">
        <f>AE4</f>
        <v>1</v>
      </c>
      <c r="BB30" s="1">
        <f t="shared" ref="BB30:BJ30" si="2">AF4</f>
        <v>2</v>
      </c>
      <c r="BC30" s="1">
        <f t="shared" si="2"/>
        <v>3</v>
      </c>
      <c r="BD30" s="1">
        <f t="shared" si="2"/>
        <v>4</v>
      </c>
      <c r="BE30" s="1">
        <f t="shared" si="2"/>
        <v>5</v>
      </c>
      <c r="BF30" s="1">
        <f t="shared" si="2"/>
        <v>6</v>
      </c>
      <c r="BG30" s="1">
        <f t="shared" si="2"/>
        <v>7</v>
      </c>
      <c r="BH30" s="1">
        <f t="shared" si="2"/>
        <v>8</v>
      </c>
      <c r="BI30" s="1">
        <f t="shared" si="2"/>
        <v>9</v>
      </c>
      <c r="BJ30" s="1">
        <f t="shared" si="2"/>
        <v>10</v>
      </c>
    </row>
    <row r="31" spans="1:62" x14ac:dyDescent="0.2">
      <c r="B31" s="338" t="str">
        <f ca="1">IF(F31="","",ROW()-30)</f>
        <v/>
      </c>
      <c r="C31" s="339"/>
      <c r="D31" s="339"/>
      <c r="E31" s="339"/>
      <c r="F31" s="337" t="str">
        <f ca="1">IF(סיווג!$V31&lt;&gt;1,"",'תנאי סף'!F31)</f>
        <v/>
      </c>
      <c r="G31" s="340" t="str">
        <f ca="1">IF($F31="","",סיווג!J31)</f>
        <v/>
      </c>
      <c r="H31" s="340"/>
      <c r="I31" s="341"/>
      <c r="J31" s="340"/>
      <c r="K31" s="341"/>
      <c r="L31" s="340"/>
      <c r="M31" s="341"/>
      <c r="N31" s="337"/>
      <c r="O31" s="337"/>
      <c r="P31" s="340"/>
      <c r="Q31" s="340"/>
      <c r="R31" s="340"/>
      <c r="S31" s="340"/>
      <c r="T31" s="340"/>
      <c r="U31" s="340" t="str">
        <f ca="1">IF($F31="","",IF($AA31&lt;&gt;1,$AB$1,G31*$G$5))</f>
        <v/>
      </c>
      <c r="V31" s="340">
        <v>1</v>
      </c>
      <c r="W31" s="340" t="str">
        <f ca="1">IF($F31="","",IF($AA31&lt;&gt;1,$AB$1,IFERROR(U31*V31,$AB$1)))</f>
        <v/>
      </c>
      <c r="X31" s="340" t="str">
        <f ca="1">IF(F31="","",IF($G$23=1,סיווג!Z31,1))</f>
        <v/>
      </c>
      <c r="Y31" s="340" t="str">
        <f ca="1">IF($F31="","",IF($AA31&lt;&gt;1,$AB$1,IFERROR(W31*X31,$AB$1)))</f>
        <v/>
      </c>
      <c r="Z31" s="342" t="str">
        <f ca="1">IF($F31="","",IF(OR($AA31&lt;&gt;1,Y31=$AB$1),$AB$1,IFERROR(Y31/SUM($Y$31:$Y$130),0)))</f>
        <v/>
      </c>
      <c r="AA31" s="1">
        <f>IF(SUM(AD31:AV31)=COUNT(AD31:AV31),1,0)</f>
        <v>1</v>
      </c>
      <c r="AB31" s="1" t="str">
        <f ca="1">IF($F31="","",AB$30)</f>
        <v/>
      </c>
      <c r="AC31" s="1" t="str">
        <f ca="1">IF($F31="","",AC$30)</f>
        <v/>
      </c>
      <c r="AD31" s="1">
        <f>IF(G$30="",1,IF(G31="",0,IF(G$30=$AE$1,IF(ISNA(MATCH(G31,$AB$30:$AC$30,0)),0,1),IF(G$30=$AF$1,IF(IFERROR(G31*1,"bad")="bad",0,1),IF(G$30=$AG$1,IF(IFERROR(IF(G31=TRUNC(G31),1,"bad"),"bad")="bad",0,1),IF(G$30=$AH$1,IF(AND(IF(IFERROR(G31*1,"bad")="bad",0,1)=1,G31&gt;=0),1,0),IF(G$30=$AI$1,IF(AND(IF(IFERROR(IF(G31=TRUNC(G31),1,"bad"),"bad")="bad",0,1)=1,G31&gt;=0),1,0),IF(G$30=$AJ$1,IF(AND(IF(IFERROR(G31*1,"bad")="bad",0,1)=1,G31&gt;0),1,0),IF(G$30=$AK$1,IF(AND(IF(IFERROR(IF(G31=TRUNC(G31),1,"bad"),"bad")="bad",0,1)=1,G31&gt;0),1,0),IF(G$30=$AL$1,1,IF(G$30=$AM$1,IF(IFERROR(HLOOKUP(G31,$AE$4:$AN$4,1,0),"bad")="bad",0,1),0)))))))))))</f>
        <v>1</v>
      </c>
      <c r="BA31" s="1" t="str">
        <f ca="1">IF($F31="","",BA$30)</f>
        <v/>
      </c>
      <c r="BB31" s="1" t="str">
        <f t="shared" ref="BB31:BJ31" ca="1" si="3">IF($F31="","",BB$30)</f>
        <v/>
      </c>
      <c r="BC31" s="1" t="str">
        <f t="shared" ca="1" si="3"/>
        <v/>
      </c>
      <c r="BD31" s="1" t="str">
        <f t="shared" ca="1" si="3"/>
        <v/>
      </c>
      <c r="BE31" s="1" t="str">
        <f t="shared" ca="1" si="3"/>
        <v/>
      </c>
      <c r="BF31" s="1" t="str">
        <f t="shared" ca="1" si="3"/>
        <v/>
      </c>
      <c r="BG31" s="1" t="str">
        <f t="shared" ca="1" si="3"/>
        <v/>
      </c>
      <c r="BH31" s="1" t="str">
        <f t="shared" ca="1" si="3"/>
        <v/>
      </c>
      <c r="BI31" s="1" t="str">
        <f t="shared" ca="1" si="3"/>
        <v/>
      </c>
      <c r="BJ31" s="1" t="str">
        <f t="shared" ca="1" si="3"/>
        <v/>
      </c>
    </row>
    <row r="32" spans="1:62" x14ac:dyDescent="0.2">
      <c r="B32" s="280">
        <f t="shared" ref="B32:B34" ca="1" si="4">IF(F32="","",ROW()-30)</f>
        <v>2</v>
      </c>
      <c r="C32" s="45"/>
      <c r="D32" s="45"/>
      <c r="E32" s="45"/>
      <c r="F32" s="337" t="str">
        <f ca="1">IF(סיווג!$V32&lt;&gt;1,"",'תנאי סף'!F32)</f>
        <v>פנינה זלמצן כ"ס</v>
      </c>
      <c r="G32" s="340">
        <f ca="1">IF($F32="","",סיווג!J32)</f>
        <v>25</v>
      </c>
      <c r="H32" s="51"/>
      <c r="I32" s="50"/>
      <c r="J32" s="51"/>
      <c r="K32" s="50"/>
      <c r="L32" s="51"/>
      <c r="M32" s="50"/>
      <c r="N32" s="53"/>
      <c r="O32" s="337"/>
      <c r="P32" s="51"/>
      <c r="Q32" s="51"/>
      <c r="R32" s="51"/>
      <c r="S32" s="51"/>
      <c r="T32" s="51"/>
      <c r="U32" s="51">
        <f t="shared" ref="U32:U34" ca="1" si="5">IF($F32="","",IF($AA32&lt;&gt;1,$AB$1,G32*$G$5))</f>
        <v>25</v>
      </c>
      <c r="V32" s="340">
        <v>1</v>
      </c>
      <c r="W32" s="51">
        <f t="shared" ref="W32:W34" ca="1" si="6">IF($F32="","",IF($AA32&lt;&gt;1,$AB$1,IFERROR(U32*V32,$AB$1)))</f>
        <v>25</v>
      </c>
      <c r="X32" s="340">
        <f ca="1">IF(F32="","",IF($G$23=1,סיווג!Z32,1))</f>
        <v>1</v>
      </c>
      <c r="Y32" s="51">
        <f t="shared" ref="Y32:Y34" ca="1" si="7">IF($F32="","",IF($AA32&lt;&gt;1,$AB$1,IFERROR(W32*X32,$AB$1)))</f>
        <v>25</v>
      </c>
      <c r="Z32" s="281">
        <f t="shared" ref="Z32:Z34" ca="1" si="8">IF($F32="","",IF(OR($AA32&lt;&gt;1,Y32=$AB$1),$AB$1,IFERROR(Y32/SUM($Y$31:$Y$130),0)))</f>
        <v>0.18656716417910449</v>
      </c>
      <c r="AA32" s="1">
        <f t="shared" ref="AA32:AA95" si="9">IF(SUM(AD32:AV32)=COUNT(AD32:AV32),1,0)</f>
        <v>1</v>
      </c>
      <c r="AB32" s="1">
        <f t="shared" ref="AB32:AC63" ca="1" si="10">IF($F32="","",AB$30)</f>
        <v>0</v>
      </c>
      <c r="AC32" s="1">
        <f t="shared" ca="1" si="10"/>
        <v>1</v>
      </c>
      <c r="AD32" s="1">
        <f t="shared" ref="AD32:AD95" si="11">IF(G$30="",1,IF(G32="",0,IF(G$30=$AE$1,IF(ISNA(MATCH(G32,$AB$30:$AC$30,0)),0,1),IF(G$30=$AF$1,IF(IFERROR(G32*1,"bad")="bad",0,1),IF(G$30=$AG$1,IF(IFERROR(IF(G32=TRUNC(G32),1,"bad"),"bad")="bad",0,1),IF(G$30=$AH$1,IF(AND(IF(IFERROR(G32*1,"bad")="bad",0,1)=1,G32&gt;=0),1,0),IF(G$30=$AI$1,IF(AND(IF(IFERROR(IF(G32=TRUNC(G32),1,"bad"),"bad")="bad",0,1)=1,G32&gt;=0),1,0),IF(G$30=$AJ$1,IF(AND(IF(IFERROR(G32*1,"bad")="bad",0,1)=1,G32&gt;0),1,0),IF(G$30=$AK$1,IF(AND(IF(IFERROR(IF(G32=TRUNC(G32),1,"bad"),"bad")="bad",0,1)=1,G32&gt;0),1,0),IF(G$30=$AL$1,1,IF(G$30=$AM$1,IF(IFERROR(HLOOKUP(G32,$AE$4:$AN$4,1,0),"bad")="bad",0,1),0)))))))))))</f>
        <v>1</v>
      </c>
    </row>
    <row r="33" spans="2:30" x14ac:dyDescent="0.2">
      <c r="B33" s="280">
        <f t="shared" ca="1" si="4"/>
        <v>3</v>
      </c>
      <c r="C33" s="45"/>
      <c r="D33" s="45"/>
      <c r="E33" s="45"/>
      <c r="F33" s="337" t="str">
        <f ca="1">IF(סיווג!$V33&lt;&gt;1,"",'תנאי סף'!F33)</f>
        <v>פסנתר לתמיד אשדוד</v>
      </c>
      <c r="G33" s="340">
        <f ca="1">IF($F33="","",סיווג!J33)</f>
        <v>109</v>
      </c>
      <c r="H33" s="51"/>
      <c r="I33" s="50"/>
      <c r="J33" s="51"/>
      <c r="K33" s="50"/>
      <c r="L33" s="51"/>
      <c r="M33" s="50"/>
      <c r="N33" s="53"/>
      <c r="O33" s="337"/>
      <c r="P33" s="51"/>
      <c r="Q33" s="51"/>
      <c r="R33" s="51"/>
      <c r="S33" s="51"/>
      <c r="T33" s="51"/>
      <c r="U33" s="51">
        <f t="shared" ca="1" si="5"/>
        <v>109</v>
      </c>
      <c r="V33" s="340">
        <v>1</v>
      </c>
      <c r="W33" s="51">
        <f t="shared" ca="1" si="6"/>
        <v>109</v>
      </c>
      <c r="X33" s="340">
        <f ca="1">IF(F33="","",IF($G$23=1,סיווג!Z33,1))</f>
        <v>1</v>
      </c>
      <c r="Y33" s="51">
        <f t="shared" ca="1" si="7"/>
        <v>109</v>
      </c>
      <c r="Z33" s="281">
        <f t="shared" ca="1" si="8"/>
        <v>0.81343283582089554</v>
      </c>
      <c r="AA33" s="1">
        <f t="shared" si="9"/>
        <v>1</v>
      </c>
      <c r="AB33" s="1">
        <f t="shared" ca="1" si="10"/>
        <v>0</v>
      </c>
      <c r="AC33" s="1">
        <f t="shared" ca="1" si="10"/>
        <v>1</v>
      </c>
      <c r="AD33" s="1">
        <f t="shared" si="11"/>
        <v>1</v>
      </c>
    </row>
    <row r="34" spans="2:30" x14ac:dyDescent="0.2">
      <c r="B34" s="280" t="str">
        <f t="shared" ca="1" si="4"/>
        <v/>
      </c>
      <c r="C34" s="45"/>
      <c r="D34" s="45"/>
      <c r="E34" s="45"/>
      <c r="F34" s="337" t="str">
        <f ca="1">IF(סיווג!$V34&lt;&gt;1,"",'תנאי סף'!F34)</f>
        <v/>
      </c>
      <c r="G34" s="340" t="str">
        <f ca="1">IF($F34="","",סיווג!J34)</f>
        <v/>
      </c>
      <c r="H34" s="51"/>
      <c r="I34" s="50"/>
      <c r="J34" s="51"/>
      <c r="K34" s="50"/>
      <c r="L34" s="51"/>
      <c r="M34" s="50"/>
      <c r="N34" s="53"/>
      <c r="O34" s="337"/>
      <c r="P34" s="51"/>
      <c r="Q34" s="51"/>
      <c r="R34" s="51"/>
      <c r="S34" s="51"/>
      <c r="T34" s="51"/>
      <c r="U34" s="51" t="str">
        <f t="shared" ca="1" si="5"/>
        <v/>
      </c>
      <c r="V34" s="340">
        <v>1</v>
      </c>
      <c r="W34" s="51" t="str">
        <f t="shared" ca="1" si="6"/>
        <v/>
      </c>
      <c r="X34" s="340" t="str">
        <f ca="1">IF(F34="","",IF($G$23=1,סיווג!Z34,1))</f>
        <v/>
      </c>
      <c r="Y34" s="51" t="str">
        <f t="shared" ca="1" si="7"/>
        <v/>
      </c>
      <c r="Z34" s="281" t="str">
        <f t="shared" ca="1" si="8"/>
        <v/>
      </c>
      <c r="AA34" s="1">
        <f t="shared" si="9"/>
        <v>1</v>
      </c>
      <c r="AB34" s="1" t="str">
        <f t="shared" ca="1" si="10"/>
        <v/>
      </c>
      <c r="AC34" s="1" t="str">
        <f t="shared" ca="1" si="10"/>
        <v/>
      </c>
      <c r="AD34" s="1">
        <f t="shared" si="11"/>
        <v>1</v>
      </c>
    </row>
    <row r="35" spans="2:30" x14ac:dyDescent="0.2">
      <c r="B35" s="280" t="str">
        <f t="shared" ref="B35:B98" ca="1" si="12">IF(F35="","",ROW()-30)</f>
        <v/>
      </c>
      <c r="C35" s="45"/>
      <c r="D35" s="45"/>
      <c r="E35" s="45"/>
      <c r="F35" s="337" t="str">
        <f ca="1">IF(סיווג!$V35&lt;&gt;1,"",'תנאי סף'!F35)</f>
        <v/>
      </c>
      <c r="G35" s="340" t="str">
        <f ca="1">IF($F35="","",סיווג!J35)</f>
        <v/>
      </c>
      <c r="H35" s="51"/>
      <c r="I35" s="50"/>
      <c r="J35" s="51"/>
      <c r="K35" s="50"/>
      <c r="L35" s="51"/>
      <c r="M35" s="50"/>
      <c r="N35" s="53"/>
      <c r="O35" s="337"/>
      <c r="P35" s="51"/>
      <c r="Q35" s="51"/>
      <c r="R35" s="51"/>
      <c r="S35" s="51"/>
      <c r="T35" s="51"/>
      <c r="U35" s="51" t="str">
        <f t="shared" ref="U35:U98" ca="1" si="13">IF($F35="","",IF($AA35&lt;&gt;1,$AB$1,G35*$G$5))</f>
        <v/>
      </c>
      <c r="V35" s="340">
        <v>1</v>
      </c>
      <c r="W35" s="51" t="str">
        <f t="shared" ref="W35:W98" ca="1" si="14">IF($F35="","",IF($AA35&lt;&gt;1,$AB$1,IFERROR(U35*V35,$AB$1)))</f>
        <v/>
      </c>
      <c r="X35" s="340" t="str">
        <f ca="1">IF(F35="","",IF($G$23=1,סיווג!Z35,1))</f>
        <v/>
      </c>
      <c r="Y35" s="51" t="str">
        <f t="shared" ref="Y35:Y98" ca="1" si="15">IF($F35="","",IF($AA35&lt;&gt;1,$AB$1,IFERROR(W35*X35,$AB$1)))</f>
        <v/>
      </c>
      <c r="Z35" s="281" t="str">
        <f t="shared" ref="Z35:Z98" ca="1" si="16">IF($F35="","",IF(OR($AA35&lt;&gt;1,Y35=$AB$1),$AB$1,IFERROR(Y35/SUM($Y$31:$Y$130),0)))</f>
        <v/>
      </c>
      <c r="AA35" s="1">
        <f t="shared" si="9"/>
        <v>1</v>
      </c>
      <c r="AB35" s="1" t="str">
        <f t="shared" ca="1" si="10"/>
        <v/>
      </c>
      <c r="AC35" s="1" t="str">
        <f t="shared" ca="1" si="10"/>
        <v/>
      </c>
      <c r="AD35" s="1">
        <f t="shared" si="11"/>
        <v>1</v>
      </c>
    </row>
    <row r="36" spans="2:30" x14ac:dyDescent="0.2">
      <c r="B36" s="280" t="str">
        <f t="shared" ca="1" si="12"/>
        <v/>
      </c>
      <c r="C36" s="45"/>
      <c r="D36" s="45"/>
      <c r="E36" s="45"/>
      <c r="F36" s="337" t="str">
        <f ca="1">IF(סיווג!$V36&lt;&gt;1,"",'תנאי סף'!F36)</f>
        <v/>
      </c>
      <c r="G36" s="340" t="str">
        <f ca="1">IF($F36="","",סיווג!J36)</f>
        <v/>
      </c>
      <c r="H36" s="51"/>
      <c r="I36" s="50"/>
      <c r="J36" s="51"/>
      <c r="K36" s="50"/>
      <c r="L36" s="51"/>
      <c r="M36" s="50"/>
      <c r="N36" s="53"/>
      <c r="O36" s="337"/>
      <c r="P36" s="51"/>
      <c r="Q36" s="51"/>
      <c r="R36" s="51"/>
      <c r="S36" s="51"/>
      <c r="T36" s="51"/>
      <c r="U36" s="51" t="str">
        <f t="shared" ca="1" si="13"/>
        <v/>
      </c>
      <c r="V36" s="340">
        <v>1</v>
      </c>
      <c r="W36" s="51" t="str">
        <f t="shared" ca="1" si="14"/>
        <v/>
      </c>
      <c r="X36" s="340" t="str">
        <f ca="1">IF(F36="","",IF($G$23=1,סיווג!Z36,1))</f>
        <v/>
      </c>
      <c r="Y36" s="51" t="str">
        <f t="shared" ca="1" si="15"/>
        <v/>
      </c>
      <c r="Z36" s="281" t="str">
        <f t="shared" ca="1" si="16"/>
        <v/>
      </c>
      <c r="AA36" s="1">
        <f t="shared" si="9"/>
        <v>1</v>
      </c>
      <c r="AB36" s="1" t="str">
        <f t="shared" ca="1" si="10"/>
        <v/>
      </c>
      <c r="AC36" s="1" t="str">
        <f t="shared" ca="1" si="10"/>
        <v/>
      </c>
      <c r="AD36" s="1">
        <f t="shared" si="11"/>
        <v>1</v>
      </c>
    </row>
    <row r="37" spans="2:30" x14ac:dyDescent="0.2">
      <c r="B37" s="280" t="str">
        <f t="shared" ca="1" si="12"/>
        <v/>
      </c>
      <c r="C37" s="45"/>
      <c r="D37" s="45"/>
      <c r="E37" s="45"/>
      <c r="F37" s="337" t="str">
        <f ca="1">IF(סיווג!$V37&lt;&gt;1,"",'תנאי סף'!F37)</f>
        <v/>
      </c>
      <c r="G37" s="340" t="str">
        <f ca="1">IF($F37="","",סיווג!J37)</f>
        <v/>
      </c>
      <c r="H37" s="51"/>
      <c r="I37" s="50"/>
      <c r="J37" s="51"/>
      <c r="K37" s="50"/>
      <c r="L37" s="51"/>
      <c r="M37" s="50"/>
      <c r="N37" s="53"/>
      <c r="O37" s="337"/>
      <c r="P37" s="51"/>
      <c r="Q37" s="51"/>
      <c r="R37" s="51"/>
      <c r="S37" s="51"/>
      <c r="T37" s="51"/>
      <c r="U37" s="51" t="str">
        <f t="shared" ca="1" si="13"/>
        <v/>
      </c>
      <c r="V37" s="340">
        <v>1</v>
      </c>
      <c r="W37" s="51" t="str">
        <f t="shared" ca="1" si="14"/>
        <v/>
      </c>
      <c r="X37" s="340" t="str">
        <f ca="1">IF(F37="","",IF($G$23=1,סיווג!Z37,1))</f>
        <v/>
      </c>
      <c r="Y37" s="51" t="str">
        <f t="shared" ca="1" si="15"/>
        <v/>
      </c>
      <c r="Z37" s="281" t="str">
        <f t="shared" ca="1" si="16"/>
        <v/>
      </c>
      <c r="AA37" s="1">
        <f t="shared" si="9"/>
        <v>1</v>
      </c>
      <c r="AB37" s="1" t="str">
        <f t="shared" ca="1" si="10"/>
        <v/>
      </c>
      <c r="AC37" s="1" t="str">
        <f t="shared" ca="1" si="10"/>
        <v/>
      </c>
      <c r="AD37" s="1">
        <f t="shared" si="11"/>
        <v>1</v>
      </c>
    </row>
    <row r="38" spans="2:30" x14ac:dyDescent="0.2">
      <c r="B38" s="280" t="str">
        <f t="shared" ca="1" si="12"/>
        <v/>
      </c>
      <c r="C38" s="45"/>
      <c r="D38" s="45"/>
      <c r="E38" s="45"/>
      <c r="F38" s="337" t="str">
        <f ca="1">IF(סיווג!$V38&lt;&gt;1,"",'תנאי סף'!F38)</f>
        <v/>
      </c>
      <c r="G38" s="340" t="str">
        <f ca="1">IF($F38="","",סיווג!J38)</f>
        <v/>
      </c>
      <c r="H38" s="51"/>
      <c r="I38" s="50"/>
      <c r="J38" s="51"/>
      <c r="K38" s="50"/>
      <c r="L38" s="51"/>
      <c r="M38" s="50"/>
      <c r="N38" s="53"/>
      <c r="O38" s="337"/>
      <c r="P38" s="51"/>
      <c r="Q38" s="51"/>
      <c r="R38" s="51"/>
      <c r="S38" s="51"/>
      <c r="T38" s="51"/>
      <c r="U38" s="51" t="str">
        <f t="shared" ca="1" si="13"/>
        <v/>
      </c>
      <c r="V38" s="340">
        <v>1</v>
      </c>
      <c r="W38" s="51" t="str">
        <f t="shared" ca="1" si="14"/>
        <v/>
      </c>
      <c r="X38" s="340" t="str">
        <f ca="1">IF(F38="","",IF($G$23=1,סיווג!Z38,1))</f>
        <v/>
      </c>
      <c r="Y38" s="51" t="str">
        <f t="shared" ca="1" si="15"/>
        <v/>
      </c>
      <c r="Z38" s="281" t="str">
        <f t="shared" ca="1" si="16"/>
        <v/>
      </c>
      <c r="AA38" s="1">
        <f t="shared" si="9"/>
        <v>1</v>
      </c>
      <c r="AB38" s="1" t="str">
        <f t="shared" ca="1" si="10"/>
        <v/>
      </c>
      <c r="AC38" s="1" t="str">
        <f t="shared" ca="1" si="10"/>
        <v/>
      </c>
      <c r="AD38" s="1">
        <f t="shared" si="11"/>
        <v>1</v>
      </c>
    </row>
    <row r="39" spans="2:30" x14ac:dyDescent="0.2">
      <c r="B39" s="280" t="str">
        <f t="shared" ca="1" si="12"/>
        <v/>
      </c>
      <c r="C39" s="45"/>
      <c r="D39" s="45"/>
      <c r="E39" s="45"/>
      <c r="F39" s="337" t="str">
        <f ca="1">IF(סיווג!$V39&lt;&gt;1,"",'תנאי סף'!F39)</f>
        <v/>
      </c>
      <c r="G39" s="340" t="str">
        <f ca="1">IF($F39="","",סיווג!J39)</f>
        <v/>
      </c>
      <c r="H39" s="51"/>
      <c r="I39" s="50"/>
      <c r="J39" s="51"/>
      <c r="K39" s="50"/>
      <c r="L39" s="51"/>
      <c r="M39" s="50"/>
      <c r="N39" s="53"/>
      <c r="O39" s="337"/>
      <c r="P39" s="51"/>
      <c r="Q39" s="51"/>
      <c r="R39" s="51"/>
      <c r="S39" s="51"/>
      <c r="T39" s="51"/>
      <c r="U39" s="51" t="str">
        <f t="shared" ca="1" si="13"/>
        <v/>
      </c>
      <c r="V39" s="340">
        <v>1</v>
      </c>
      <c r="W39" s="51" t="str">
        <f t="shared" ca="1" si="14"/>
        <v/>
      </c>
      <c r="X39" s="340" t="str">
        <f ca="1">IF(F39="","",IF($G$23=1,סיווג!Z39,1))</f>
        <v/>
      </c>
      <c r="Y39" s="51" t="str">
        <f t="shared" ca="1" si="15"/>
        <v/>
      </c>
      <c r="Z39" s="281" t="str">
        <f t="shared" ca="1" si="16"/>
        <v/>
      </c>
      <c r="AA39" s="1">
        <f t="shared" si="9"/>
        <v>1</v>
      </c>
      <c r="AB39" s="1" t="str">
        <f t="shared" ca="1" si="10"/>
        <v/>
      </c>
      <c r="AC39" s="1" t="str">
        <f t="shared" ca="1" si="10"/>
        <v/>
      </c>
      <c r="AD39" s="1">
        <f t="shared" si="11"/>
        <v>1</v>
      </c>
    </row>
    <row r="40" spans="2:30" ht="15.75" thickBot="1" x14ac:dyDescent="0.25">
      <c r="B40" s="280" t="str">
        <f t="shared" ca="1" si="12"/>
        <v/>
      </c>
      <c r="C40" s="45"/>
      <c r="D40" s="45"/>
      <c r="E40" s="45"/>
      <c r="F40" s="337" t="str">
        <f ca="1">IF(סיווג!$V40&lt;&gt;1,"",'תנאי סף'!F40)</f>
        <v/>
      </c>
      <c r="G40" s="340" t="str">
        <f ca="1">IF($F40="","",סיווג!J40)</f>
        <v/>
      </c>
      <c r="H40" s="51"/>
      <c r="I40" s="50"/>
      <c r="J40" s="51"/>
      <c r="K40" s="50"/>
      <c r="L40" s="51"/>
      <c r="M40" s="50"/>
      <c r="N40" s="53"/>
      <c r="O40" s="337"/>
      <c r="P40" s="51"/>
      <c r="Q40" s="51"/>
      <c r="R40" s="51"/>
      <c r="S40" s="51"/>
      <c r="T40" s="51"/>
      <c r="U40" s="51" t="str">
        <f t="shared" ca="1" si="13"/>
        <v/>
      </c>
      <c r="V40" s="340">
        <v>1</v>
      </c>
      <c r="W40" s="51" t="str">
        <f t="shared" ca="1" si="14"/>
        <v/>
      </c>
      <c r="X40" s="340" t="str">
        <f ca="1">IF(F40="","",IF($G$23=1,סיווג!Z40,1))</f>
        <v/>
      </c>
      <c r="Y40" s="51" t="str">
        <f t="shared" ca="1" si="15"/>
        <v/>
      </c>
      <c r="Z40" s="281" t="str">
        <f t="shared" ca="1" si="16"/>
        <v/>
      </c>
      <c r="AA40" s="1">
        <f t="shared" si="9"/>
        <v>1</v>
      </c>
      <c r="AB40" s="1" t="str">
        <f t="shared" ca="1" si="10"/>
        <v/>
      </c>
      <c r="AC40" s="1" t="str">
        <f t="shared" ca="1" si="10"/>
        <v/>
      </c>
      <c r="AD40" s="1">
        <f t="shared" si="11"/>
        <v>1</v>
      </c>
    </row>
    <row r="41" spans="2:30" hidden="1" x14ac:dyDescent="0.2">
      <c r="B41" s="280" t="str">
        <f t="shared" si="12"/>
        <v/>
      </c>
      <c r="C41" s="45"/>
      <c r="D41" s="45"/>
      <c r="E41" s="45"/>
      <c r="F41" s="337" t="str">
        <f>IF(סיווג!$V41&lt;&gt;1,"",'תנאי סף'!F41)</f>
        <v/>
      </c>
      <c r="G41" s="340" t="str">
        <f>IF($F41="","",סיווג!J41)</f>
        <v/>
      </c>
      <c r="H41" s="51"/>
      <c r="I41" s="50"/>
      <c r="J41" s="51"/>
      <c r="K41" s="50"/>
      <c r="L41" s="51"/>
      <c r="M41" s="50"/>
      <c r="N41" s="53"/>
      <c r="O41" s="337"/>
      <c r="P41" s="51"/>
      <c r="Q41" s="51"/>
      <c r="R41" s="51"/>
      <c r="S41" s="51"/>
      <c r="T41" s="51"/>
      <c r="U41" s="51" t="str">
        <f t="shared" si="13"/>
        <v/>
      </c>
      <c r="V41" s="340">
        <v>1</v>
      </c>
      <c r="W41" s="51" t="str">
        <f t="shared" si="14"/>
        <v/>
      </c>
      <c r="X41" s="340" t="str">
        <f>IF(F41="","",IF($G$23=1,סיווג!Z41,1))</f>
        <v/>
      </c>
      <c r="Y41" s="51" t="str">
        <f t="shared" si="15"/>
        <v/>
      </c>
      <c r="Z41" s="281" t="str">
        <f t="shared" si="16"/>
        <v/>
      </c>
      <c r="AA41" s="1">
        <f t="shared" si="9"/>
        <v>1</v>
      </c>
      <c r="AB41" s="1" t="str">
        <f t="shared" si="10"/>
        <v/>
      </c>
      <c r="AC41" s="1" t="str">
        <f t="shared" si="10"/>
        <v/>
      </c>
      <c r="AD41" s="1">
        <f t="shared" si="11"/>
        <v>1</v>
      </c>
    </row>
    <row r="42" spans="2:30" hidden="1" x14ac:dyDescent="0.2">
      <c r="B42" s="280" t="str">
        <f t="shared" si="12"/>
        <v/>
      </c>
      <c r="C42" s="45"/>
      <c r="D42" s="45"/>
      <c r="E42" s="45"/>
      <c r="F42" s="337" t="str">
        <f>IF(סיווג!$V42&lt;&gt;1,"",'תנאי סף'!F42)</f>
        <v/>
      </c>
      <c r="G42" s="340" t="str">
        <f>IF($F42="","",סיווג!J42)</f>
        <v/>
      </c>
      <c r="H42" s="51"/>
      <c r="I42" s="50"/>
      <c r="J42" s="51"/>
      <c r="K42" s="50"/>
      <c r="L42" s="51"/>
      <c r="M42" s="50"/>
      <c r="N42" s="53"/>
      <c r="O42" s="337"/>
      <c r="P42" s="51"/>
      <c r="Q42" s="51"/>
      <c r="R42" s="51"/>
      <c r="S42" s="51"/>
      <c r="T42" s="51"/>
      <c r="U42" s="51" t="str">
        <f t="shared" si="13"/>
        <v/>
      </c>
      <c r="V42" s="340">
        <v>1</v>
      </c>
      <c r="W42" s="51" t="str">
        <f t="shared" si="14"/>
        <v/>
      </c>
      <c r="X42" s="340" t="str">
        <f>IF(F42="","",IF($G$23=1,סיווג!Z42,1))</f>
        <v/>
      </c>
      <c r="Y42" s="51" t="str">
        <f t="shared" si="15"/>
        <v/>
      </c>
      <c r="Z42" s="281" t="str">
        <f t="shared" si="16"/>
        <v/>
      </c>
      <c r="AA42" s="1">
        <f t="shared" si="9"/>
        <v>1</v>
      </c>
      <c r="AB42" s="1" t="str">
        <f t="shared" si="10"/>
        <v/>
      </c>
      <c r="AC42" s="1" t="str">
        <f t="shared" si="10"/>
        <v/>
      </c>
      <c r="AD42" s="1">
        <f t="shared" si="11"/>
        <v>1</v>
      </c>
    </row>
    <row r="43" spans="2:30" hidden="1" x14ac:dyDescent="0.2">
      <c r="B43" s="280" t="str">
        <f t="shared" si="12"/>
        <v/>
      </c>
      <c r="C43" s="45"/>
      <c r="D43" s="45"/>
      <c r="E43" s="45"/>
      <c r="F43" s="337" t="str">
        <f>IF(סיווג!$V43&lt;&gt;1,"",'תנאי סף'!F43)</f>
        <v/>
      </c>
      <c r="G43" s="340" t="str">
        <f>IF($F43="","",סיווג!J43)</f>
        <v/>
      </c>
      <c r="H43" s="51"/>
      <c r="I43" s="50"/>
      <c r="J43" s="51"/>
      <c r="K43" s="50"/>
      <c r="L43" s="51"/>
      <c r="M43" s="50"/>
      <c r="N43" s="53"/>
      <c r="O43" s="337"/>
      <c r="P43" s="51"/>
      <c r="Q43" s="51"/>
      <c r="R43" s="51"/>
      <c r="S43" s="51"/>
      <c r="T43" s="51"/>
      <c r="U43" s="51" t="str">
        <f t="shared" si="13"/>
        <v/>
      </c>
      <c r="V43" s="340">
        <v>1</v>
      </c>
      <c r="W43" s="51" t="str">
        <f t="shared" si="14"/>
        <v/>
      </c>
      <c r="X43" s="340" t="str">
        <f>IF(F43="","",IF($G$23=1,סיווג!Z43,1))</f>
        <v/>
      </c>
      <c r="Y43" s="51" t="str">
        <f t="shared" si="15"/>
        <v/>
      </c>
      <c r="Z43" s="281" t="str">
        <f t="shared" si="16"/>
        <v/>
      </c>
      <c r="AA43" s="1">
        <f t="shared" si="9"/>
        <v>1</v>
      </c>
      <c r="AB43" s="1" t="str">
        <f t="shared" si="10"/>
        <v/>
      </c>
      <c r="AC43" s="1" t="str">
        <f t="shared" si="10"/>
        <v/>
      </c>
      <c r="AD43" s="1">
        <f t="shared" si="11"/>
        <v>1</v>
      </c>
    </row>
    <row r="44" spans="2:30" hidden="1" x14ac:dyDescent="0.2">
      <c r="B44" s="280" t="str">
        <f t="shared" si="12"/>
        <v/>
      </c>
      <c r="C44" s="45"/>
      <c r="D44" s="45"/>
      <c r="E44" s="45"/>
      <c r="F44" s="337" t="str">
        <f>IF(סיווג!$V44&lt;&gt;1,"",'תנאי סף'!F44)</f>
        <v/>
      </c>
      <c r="G44" s="340" t="str">
        <f>IF($F44="","",סיווג!J44)</f>
        <v/>
      </c>
      <c r="H44" s="51"/>
      <c r="I44" s="50"/>
      <c r="J44" s="51"/>
      <c r="K44" s="50"/>
      <c r="L44" s="51"/>
      <c r="M44" s="50"/>
      <c r="N44" s="53"/>
      <c r="O44" s="337"/>
      <c r="P44" s="51"/>
      <c r="Q44" s="51"/>
      <c r="R44" s="51"/>
      <c r="S44" s="51"/>
      <c r="T44" s="51"/>
      <c r="U44" s="51" t="str">
        <f t="shared" si="13"/>
        <v/>
      </c>
      <c r="V44" s="340">
        <v>1</v>
      </c>
      <c r="W44" s="51" t="str">
        <f t="shared" si="14"/>
        <v/>
      </c>
      <c r="X44" s="340" t="str">
        <f>IF(F44="","",IF($G$23=1,סיווג!Z44,1))</f>
        <v/>
      </c>
      <c r="Y44" s="51" t="str">
        <f t="shared" si="15"/>
        <v/>
      </c>
      <c r="Z44" s="281" t="str">
        <f t="shared" si="16"/>
        <v/>
      </c>
      <c r="AA44" s="1">
        <f t="shared" si="9"/>
        <v>1</v>
      </c>
      <c r="AB44" s="1" t="str">
        <f t="shared" si="10"/>
        <v/>
      </c>
      <c r="AC44" s="1" t="str">
        <f t="shared" si="10"/>
        <v/>
      </c>
      <c r="AD44" s="1">
        <f t="shared" si="11"/>
        <v>1</v>
      </c>
    </row>
    <row r="45" spans="2:30" hidden="1" x14ac:dyDescent="0.2">
      <c r="B45" s="280" t="str">
        <f t="shared" si="12"/>
        <v/>
      </c>
      <c r="C45" s="45"/>
      <c r="D45" s="45"/>
      <c r="E45" s="45"/>
      <c r="F45" s="337" t="str">
        <f>IF(סיווג!$V45&lt;&gt;1,"",'תנאי סף'!F45)</f>
        <v/>
      </c>
      <c r="G45" s="340" t="str">
        <f>IF($F45="","",סיווג!J45)</f>
        <v/>
      </c>
      <c r="H45" s="51"/>
      <c r="I45" s="50"/>
      <c r="J45" s="51"/>
      <c r="K45" s="50"/>
      <c r="L45" s="51"/>
      <c r="M45" s="50"/>
      <c r="N45" s="53"/>
      <c r="O45" s="337"/>
      <c r="P45" s="51"/>
      <c r="Q45" s="51"/>
      <c r="R45" s="51"/>
      <c r="S45" s="51"/>
      <c r="T45" s="51"/>
      <c r="U45" s="51" t="str">
        <f t="shared" si="13"/>
        <v/>
      </c>
      <c r="V45" s="340">
        <v>1</v>
      </c>
      <c r="W45" s="51" t="str">
        <f t="shared" si="14"/>
        <v/>
      </c>
      <c r="X45" s="340" t="str">
        <f>IF(F45="","",IF($G$23=1,סיווג!Z45,1))</f>
        <v/>
      </c>
      <c r="Y45" s="51" t="str">
        <f t="shared" si="15"/>
        <v/>
      </c>
      <c r="Z45" s="281" t="str">
        <f t="shared" si="16"/>
        <v/>
      </c>
      <c r="AA45" s="1">
        <f t="shared" si="9"/>
        <v>1</v>
      </c>
      <c r="AB45" s="1" t="str">
        <f t="shared" si="10"/>
        <v/>
      </c>
      <c r="AC45" s="1" t="str">
        <f t="shared" si="10"/>
        <v/>
      </c>
      <c r="AD45" s="1">
        <f t="shared" si="11"/>
        <v>1</v>
      </c>
    </row>
    <row r="46" spans="2:30" hidden="1" x14ac:dyDescent="0.2">
      <c r="B46" s="280" t="str">
        <f t="shared" si="12"/>
        <v/>
      </c>
      <c r="C46" s="45"/>
      <c r="D46" s="45"/>
      <c r="E46" s="45"/>
      <c r="F46" s="337" t="str">
        <f>IF(סיווג!$V46&lt;&gt;1,"",'תנאי סף'!F46)</f>
        <v/>
      </c>
      <c r="G46" s="340" t="str">
        <f>IF($F46="","",סיווג!J46)</f>
        <v/>
      </c>
      <c r="H46" s="51"/>
      <c r="I46" s="50"/>
      <c r="J46" s="51"/>
      <c r="K46" s="50"/>
      <c r="L46" s="51"/>
      <c r="M46" s="50"/>
      <c r="N46" s="53"/>
      <c r="O46" s="337"/>
      <c r="P46" s="51"/>
      <c r="Q46" s="51"/>
      <c r="R46" s="51"/>
      <c r="S46" s="51"/>
      <c r="T46" s="51"/>
      <c r="U46" s="51" t="str">
        <f t="shared" si="13"/>
        <v/>
      </c>
      <c r="V46" s="340">
        <v>1</v>
      </c>
      <c r="W46" s="51" t="str">
        <f t="shared" si="14"/>
        <v/>
      </c>
      <c r="X46" s="340" t="str">
        <f>IF(F46="","",IF($G$23=1,סיווג!Z46,1))</f>
        <v/>
      </c>
      <c r="Y46" s="51" t="str">
        <f t="shared" si="15"/>
        <v/>
      </c>
      <c r="Z46" s="281" t="str">
        <f t="shared" si="16"/>
        <v/>
      </c>
      <c r="AA46" s="1">
        <f t="shared" si="9"/>
        <v>1</v>
      </c>
      <c r="AB46" s="1" t="str">
        <f t="shared" si="10"/>
        <v/>
      </c>
      <c r="AC46" s="1" t="str">
        <f t="shared" si="10"/>
        <v/>
      </c>
      <c r="AD46" s="1">
        <f t="shared" si="11"/>
        <v>1</v>
      </c>
    </row>
    <row r="47" spans="2:30" hidden="1" x14ac:dyDescent="0.2">
      <c r="B47" s="280" t="str">
        <f t="shared" si="12"/>
        <v/>
      </c>
      <c r="C47" s="45"/>
      <c r="D47" s="45"/>
      <c r="E47" s="45"/>
      <c r="F47" s="337" t="str">
        <f>IF(סיווג!$V47&lt;&gt;1,"",'תנאי סף'!F47)</f>
        <v/>
      </c>
      <c r="G47" s="340" t="str">
        <f>IF($F47="","",סיווג!J47)</f>
        <v/>
      </c>
      <c r="H47" s="51"/>
      <c r="I47" s="50"/>
      <c r="J47" s="51"/>
      <c r="K47" s="50"/>
      <c r="L47" s="51"/>
      <c r="M47" s="50"/>
      <c r="N47" s="53"/>
      <c r="O47" s="337"/>
      <c r="P47" s="51"/>
      <c r="Q47" s="51"/>
      <c r="R47" s="51"/>
      <c r="S47" s="51"/>
      <c r="T47" s="51"/>
      <c r="U47" s="51" t="str">
        <f t="shared" si="13"/>
        <v/>
      </c>
      <c r="V47" s="340">
        <v>1</v>
      </c>
      <c r="W47" s="51" t="str">
        <f t="shared" si="14"/>
        <v/>
      </c>
      <c r="X47" s="340" t="str">
        <f>IF(F47="","",IF($G$23=1,סיווג!Z47,1))</f>
        <v/>
      </c>
      <c r="Y47" s="51" t="str">
        <f t="shared" si="15"/>
        <v/>
      </c>
      <c r="Z47" s="281" t="str">
        <f t="shared" si="16"/>
        <v/>
      </c>
      <c r="AA47" s="1">
        <f t="shared" si="9"/>
        <v>1</v>
      </c>
      <c r="AB47" s="1" t="str">
        <f t="shared" si="10"/>
        <v/>
      </c>
      <c r="AC47" s="1" t="str">
        <f t="shared" si="10"/>
        <v/>
      </c>
      <c r="AD47" s="1">
        <f t="shared" si="11"/>
        <v>1</v>
      </c>
    </row>
    <row r="48" spans="2:30" hidden="1" x14ac:dyDescent="0.2">
      <c r="B48" s="280" t="str">
        <f t="shared" si="12"/>
        <v/>
      </c>
      <c r="C48" s="45"/>
      <c r="D48" s="45"/>
      <c r="E48" s="45"/>
      <c r="F48" s="337" t="str">
        <f>IF(סיווג!$V48&lt;&gt;1,"",'תנאי סף'!F48)</f>
        <v/>
      </c>
      <c r="G48" s="340" t="str">
        <f>IF($F48="","",סיווג!J48)</f>
        <v/>
      </c>
      <c r="H48" s="51"/>
      <c r="I48" s="50"/>
      <c r="J48" s="51"/>
      <c r="K48" s="50"/>
      <c r="L48" s="51"/>
      <c r="M48" s="50"/>
      <c r="N48" s="53"/>
      <c r="O48" s="337"/>
      <c r="P48" s="51"/>
      <c r="Q48" s="51"/>
      <c r="R48" s="51"/>
      <c r="S48" s="51"/>
      <c r="T48" s="51"/>
      <c r="U48" s="51" t="str">
        <f t="shared" si="13"/>
        <v/>
      </c>
      <c r="V48" s="340">
        <v>1</v>
      </c>
      <c r="W48" s="51" t="str">
        <f t="shared" si="14"/>
        <v/>
      </c>
      <c r="X48" s="340" t="str">
        <f>IF(F48="","",IF($G$23=1,סיווג!Z48,1))</f>
        <v/>
      </c>
      <c r="Y48" s="51" t="str">
        <f t="shared" si="15"/>
        <v/>
      </c>
      <c r="Z48" s="281" t="str">
        <f t="shared" si="16"/>
        <v/>
      </c>
      <c r="AA48" s="1">
        <f t="shared" si="9"/>
        <v>1</v>
      </c>
      <c r="AB48" s="1" t="str">
        <f t="shared" si="10"/>
        <v/>
      </c>
      <c r="AC48" s="1" t="str">
        <f t="shared" si="10"/>
        <v/>
      </c>
      <c r="AD48" s="1">
        <f t="shared" si="11"/>
        <v>1</v>
      </c>
    </row>
    <row r="49" spans="2:30" hidden="1" x14ac:dyDescent="0.2">
      <c r="B49" s="280" t="str">
        <f t="shared" si="12"/>
        <v/>
      </c>
      <c r="C49" s="45"/>
      <c r="D49" s="45"/>
      <c r="E49" s="45"/>
      <c r="F49" s="337" t="str">
        <f>IF(סיווג!$V49&lt;&gt;1,"",'תנאי סף'!F49)</f>
        <v/>
      </c>
      <c r="G49" s="340" t="str">
        <f>IF($F49="","",סיווג!J49)</f>
        <v/>
      </c>
      <c r="H49" s="51"/>
      <c r="I49" s="50"/>
      <c r="J49" s="51"/>
      <c r="K49" s="50"/>
      <c r="L49" s="51"/>
      <c r="M49" s="50"/>
      <c r="N49" s="53"/>
      <c r="O49" s="337"/>
      <c r="P49" s="51"/>
      <c r="Q49" s="51"/>
      <c r="R49" s="51"/>
      <c r="S49" s="51"/>
      <c r="T49" s="51"/>
      <c r="U49" s="51" t="str">
        <f t="shared" si="13"/>
        <v/>
      </c>
      <c r="V49" s="340">
        <v>1</v>
      </c>
      <c r="W49" s="51" t="str">
        <f t="shared" si="14"/>
        <v/>
      </c>
      <c r="X49" s="340" t="str">
        <f>IF(F49="","",IF($G$23=1,סיווג!Z49,1))</f>
        <v/>
      </c>
      <c r="Y49" s="51" t="str">
        <f t="shared" si="15"/>
        <v/>
      </c>
      <c r="Z49" s="281" t="str">
        <f t="shared" si="16"/>
        <v/>
      </c>
      <c r="AA49" s="1">
        <f t="shared" si="9"/>
        <v>1</v>
      </c>
      <c r="AB49" s="1" t="str">
        <f t="shared" si="10"/>
        <v/>
      </c>
      <c r="AC49" s="1" t="str">
        <f t="shared" si="10"/>
        <v/>
      </c>
      <c r="AD49" s="1">
        <f t="shared" si="11"/>
        <v>1</v>
      </c>
    </row>
    <row r="50" spans="2:30" hidden="1" x14ac:dyDescent="0.2">
      <c r="B50" s="280" t="str">
        <f t="shared" si="12"/>
        <v/>
      </c>
      <c r="C50" s="45"/>
      <c r="D50" s="45"/>
      <c r="E50" s="45"/>
      <c r="F50" s="337" t="str">
        <f>IF(סיווג!$V50&lt;&gt;1,"",'תנאי סף'!F50)</f>
        <v/>
      </c>
      <c r="G50" s="340" t="str">
        <f>IF($F50="","",סיווג!J50)</f>
        <v/>
      </c>
      <c r="H50" s="51"/>
      <c r="I50" s="50"/>
      <c r="J50" s="51"/>
      <c r="K50" s="50"/>
      <c r="L50" s="51"/>
      <c r="M50" s="50"/>
      <c r="N50" s="53"/>
      <c r="O50" s="337"/>
      <c r="P50" s="51"/>
      <c r="Q50" s="51"/>
      <c r="R50" s="51"/>
      <c r="S50" s="51"/>
      <c r="T50" s="51"/>
      <c r="U50" s="51" t="str">
        <f t="shared" si="13"/>
        <v/>
      </c>
      <c r="V50" s="340">
        <v>1</v>
      </c>
      <c r="W50" s="51" t="str">
        <f t="shared" si="14"/>
        <v/>
      </c>
      <c r="X50" s="340" t="str">
        <f>IF(F50="","",IF($G$23=1,סיווג!Z50,1))</f>
        <v/>
      </c>
      <c r="Y50" s="51" t="str">
        <f t="shared" si="15"/>
        <v/>
      </c>
      <c r="Z50" s="281" t="str">
        <f t="shared" si="16"/>
        <v/>
      </c>
      <c r="AA50" s="1">
        <f t="shared" si="9"/>
        <v>1</v>
      </c>
      <c r="AB50" s="1" t="str">
        <f t="shared" si="10"/>
        <v/>
      </c>
      <c r="AC50" s="1" t="str">
        <f t="shared" si="10"/>
        <v/>
      </c>
      <c r="AD50" s="1">
        <f t="shared" si="11"/>
        <v>1</v>
      </c>
    </row>
    <row r="51" spans="2:30" hidden="1" x14ac:dyDescent="0.2">
      <c r="B51" s="280" t="str">
        <f t="shared" si="12"/>
        <v/>
      </c>
      <c r="C51" s="45"/>
      <c r="D51" s="45"/>
      <c r="E51" s="45"/>
      <c r="F51" s="337" t="str">
        <f>IF(סיווג!$V51&lt;&gt;1,"",'תנאי סף'!F51)</f>
        <v/>
      </c>
      <c r="G51" s="340" t="str">
        <f>IF($F51="","",סיווג!J51)</f>
        <v/>
      </c>
      <c r="H51" s="51"/>
      <c r="I51" s="50"/>
      <c r="J51" s="51"/>
      <c r="K51" s="50"/>
      <c r="L51" s="51"/>
      <c r="M51" s="50"/>
      <c r="N51" s="53"/>
      <c r="O51" s="337"/>
      <c r="P51" s="51"/>
      <c r="Q51" s="51"/>
      <c r="R51" s="51"/>
      <c r="S51" s="51"/>
      <c r="T51" s="51"/>
      <c r="U51" s="51" t="str">
        <f t="shared" si="13"/>
        <v/>
      </c>
      <c r="V51" s="340">
        <v>1</v>
      </c>
      <c r="W51" s="51" t="str">
        <f t="shared" si="14"/>
        <v/>
      </c>
      <c r="X51" s="340" t="str">
        <f>IF(F51="","",IF($G$23=1,סיווג!Z51,1))</f>
        <v/>
      </c>
      <c r="Y51" s="51" t="str">
        <f t="shared" si="15"/>
        <v/>
      </c>
      <c r="Z51" s="281" t="str">
        <f t="shared" si="16"/>
        <v/>
      </c>
      <c r="AA51" s="1">
        <f t="shared" si="9"/>
        <v>1</v>
      </c>
      <c r="AB51" s="1" t="str">
        <f t="shared" si="10"/>
        <v/>
      </c>
      <c r="AC51" s="1" t="str">
        <f t="shared" si="10"/>
        <v/>
      </c>
      <c r="AD51" s="1">
        <f t="shared" si="11"/>
        <v>1</v>
      </c>
    </row>
    <row r="52" spans="2:30" hidden="1" x14ac:dyDescent="0.2">
      <c r="B52" s="280" t="str">
        <f t="shared" si="12"/>
        <v/>
      </c>
      <c r="C52" s="45"/>
      <c r="D52" s="45"/>
      <c r="E52" s="45"/>
      <c r="F52" s="337" t="str">
        <f>IF(סיווג!$V52&lt;&gt;1,"",'תנאי סף'!F52)</f>
        <v/>
      </c>
      <c r="G52" s="340" t="str">
        <f>IF($F52="","",סיווג!J52)</f>
        <v/>
      </c>
      <c r="H52" s="51"/>
      <c r="I52" s="50"/>
      <c r="J52" s="51"/>
      <c r="K52" s="50"/>
      <c r="L52" s="51"/>
      <c r="M52" s="50"/>
      <c r="N52" s="53"/>
      <c r="O52" s="337"/>
      <c r="P52" s="51"/>
      <c r="Q52" s="51"/>
      <c r="R52" s="51"/>
      <c r="S52" s="51"/>
      <c r="T52" s="51"/>
      <c r="U52" s="51" t="str">
        <f t="shared" si="13"/>
        <v/>
      </c>
      <c r="V52" s="340">
        <v>1</v>
      </c>
      <c r="W52" s="51" t="str">
        <f t="shared" si="14"/>
        <v/>
      </c>
      <c r="X52" s="340" t="str">
        <f>IF(F52="","",IF($G$23=1,סיווג!Z52,1))</f>
        <v/>
      </c>
      <c r="Y52" s="51" t="str">
        <f t="shared" si="15"/>
        <v/>
      </c>
      <c r="Z52" s="281" t="str">
        <f t="shared" si="16"/>
        <v/>
      </c>
      <c r="AA52" s="1">
        <f t="shared" si="9"/>
        <v>1</v>
      </c>
      <c r="AB52" s="1" t="str">
        <f t="shared" si="10"/>
        <v/>
      </c>
      <c r="AC52" s="1" t="str">
        <f t="shared" si="10"/>
        <v/>
      </c>
      <c r="AD52" s="1">
        <f t="shared" si="11"/>
        <v>1</v>
      </c>
    </row>
    <row r="53" spans="2:30" hidden="1" x14ac:dyDescent="0.2">
      <c r="B53" s="280" t="str">
        <f t="shared" si="12"/>
        <v/>
      </c>
      <c r="C53" s="45"/>
      <c r="D53" s="45"/>
      <c r="E53" s="45"/>
      <c r="F53" s="337" t="str">
        <f>IF(סיווג!$V53&lt;&gt;1,"",'תנאי סף'!F53)</f>
        <v/>
      </c>
      <c r="G53" s="340" t="str">
        <f>IF($F53="","",סיווג!J53)</f>
        <v/>
      </c>
      <c r="H53" s="51"/>
      <c r="I53" s="50"/>
      <c r="J53" s="51"/>
      <c r="K53" s="50"/>
      <c r="L53" s="51"/>
      <c r="M53" s="50"/>
      <c r="N53" s="53"/>
      <c r="O53" s="337"/>
      <c r="P53" s="51"/>
      <c r="Q53" s="51"/>
      <c r="R53" s="51"/>
      <c r="S53" s="51"/>
      <c r="T53" s="51"/>
      <c r="U53" s="51" t="str">
        <f t="shared" si="13"/>
        <v/>
      </c>
      <c r="V53" s="340">
        <v>1</v>
      </c>
      <c r="W53" s="51" t="str">
        <f t="shared" si="14"/>
        <v/>
      </c>
      <c r="X53" s="340" t="str">
        <f>IF(F53="","",IF($G$23=1,סיווג!Z53,1))</f>
        <v/>
      </c>
      <c r="Y53" s="51" t="str">
        <f t="shared" si="15"/>
        <v/>
      </c>
      <c r="Z53" s="281" t="str">
        <f t="shared" si="16"/>
        <v/>
      </c>
      <c r="AA53" s="1">
        <f t="shared" si="9"/>
        <v>1</v>
      </c>
      <c r="AB53" s="1" t="str">
        <f t="shared" si="10"/>
        <v/>
      </c>
      <c r="AC53" s="1" t="str">
        <f t="shared" si="10"/>
        <v/>
      </c>
      <c r="AD53" s="1">
        <f t="shared" si="11"/>
        <v>1</v>
      </c>
    </row>
    <row r="54" spans="2:30" hidden="1" x14ac:dyDescent="0.2">
      <c r="B54" s="280" t="str">
        <f t="shared" si="12"/>
        <v/>
      </c>
      <c r="C54" s="45"/>
      <c r="D54" s="45"/>
      <c r="E54" s="45"/>
      <c r="F54" s="337" t="str">
        <f>IF(סיווג!$V54&lt;&gt;1,"",'תנאי סף'!F54)</f>
        <v/>
      </c>
      <c r="G54" s="340" t="str">
        <f>IF($F54="","",סיווג!J54)</f>
        <v/>
      </c>
      <c r="H54" s="51"/>
      <c r="I54" s="50"/>
      <c r="J54" s="51"/>
      <c r="K54" s="50"/>
      <c r="L54" s="51"/>
      <c r="M54" s="50"/>
      <c r="N54" s="53"/>
      <c r="O54" s="337"/>
      <c r="P54" s="51"/>
      <c r="Q54" s="51"/>
      <c r="R54" s="51"/>
      <c r="S54" s="51"/>
      <c r="T54" s="51"/>
      <c r="U54" s="51" t="str">
        <f t="shared" si="13"/>
        <v/>
      </c>
      <c r="V54" s="340">
        <v>1</v>
      </c>
      <c r="W54" s="51" t="str">
        <f t="shared" si="14"/>
        <v/>
      </c>
      <c r="X54" s="340" t="str">
        <f>IF(F54="","",IF($G$23=1,סיווג!Z54,1))</f>
        <v/>
      </c>
      <c r="Y54" s="51" t="str">
        <f t="shared" si="15"/>
        <v/>
      </c>
      <c r="Z54" s="281" t="str">
        <f t="shared" si="16"/>
        <v/>
      </c>
      <c r="AA54" s="1">
        <f t="shared" si="9"/>
        <v>1</v>
      </c>
      <c r="AB54" s="1" t="str">
        <f t="shared" si="10"/>
        <v/>
      </c>
      <c r="AC54" s="1" t="str">
        <f t="shared" si="10"/>
        <v/>
      </c>
      <c r="AD54" s="1">
        <f t="shared" si="11"/>
        <v>1</v>
      </c>
    </row>
    <row r="55" spans="2:30" hidden="1" x14ac:dyDescent="0.2">
      <c r="B55" s="280" t="str">
        <f t="shared" si="12"/>
        <v/>
      </c>
      <c r="C55" s="45"/>
      <c r="D55" s="45"/>
      <c r="E55" s="45"/>
      <c r="F55" s="337" t="str">
        <f>IF(סיווג!$V55&lt;&gt;1,"",'תנאי סף'!F55)</f>
        <v/>
      </c>
      <c r="G55" s="340" t="str">
        <f>IF($F55="","",סיווג!J55)</f>
        <v/>
      </c>
      <c r="H55" s="51"/>
      <c r="I55" s="50"/>
      <c r="J55" s="51"/>
      <c r="K55" s="50"/>
      <c r="L55" s="51"/>
      <c r="M55" s="50"/>
      <c r="N55" s="53"/>
      <c r="O55" s="337"/>
      <c r="P55" s="51"/>
      <c r="Q55" s="51"/>
      <c r="R55" s="51"/>
      <c r="S55" s="51"/>
      <c r="T55" s="51"/>
      <c r="U55" s="51" t="str">
        <f t="shared" si="13"/>
        <v/>
      </c>
      <c r="V55" s="340">
        <v>1</v>
      </c>
      <c r="W55" s="51" t="str">
        <f t="shared" si="14"/>
        <v/>
      </c>
      <c r="X55" s="340" t="str">
        <f>IF(F55="","",IF($G$23=1,סיווג!Z55,1))</f>
        <v/>
      </c>
      <c r="Y55" s="51" t="str">
        <f t="shared" si="15"/>
        <v/>
      </c>
      <c r="Z55" s="281" t="str">
        <f t="shared" si="16"/>
        <v/>
      </c>
      <c r="AA55" s="1">
        <f t="shared" si="9"/>
        <v>1</v>
      </c>
      <c r="AB55" s="1" t="str">
        <f t="shared" si="10"/>
        <v/>
      </c>
      <c r="AC55" s="1" t="str">
        <f t="shared" si="10"/>
        <v/>
      </c>
      <c r="AD55" s="1">
        <f t="shared" si="11"/>
        <v>1</v>
      </c>
    </row>
    <row r="56" spans="2:30" hidden="1" x14ac:dyDescent="0.2">
      <c r="B56" s="280" t="str">
        <f t="shared" si="12"/>
        <v/>
      </c>
      <c r="C56" s="45"/>
      <c r="D56" s="45"/>
      <c r="E56" s="45"/>
      <c r="F56" s="337" t="str">
        <f>IF(סיווג!$V56&lt;&gt;1,"",'תנאי סף'!F56)</f>
        <v/>
      </c>
      <c r="G56" s="340" t="str">
        <f>IF($F56="","",סיווג!J56)</f>
        <v/>
      </c>
      <c r="H56" s="51"/>
      <c r="I56" s="50"/>
      <c r="J56" s="51"/>
      <c r="K56" s="50"/>
      <c r="L56" s="51"/>
      <c r="M56" s="50"/>
      <c r="N56" s="53"/>
      <c r="O56" s="337"/>
      <c r="P56" s="51"/>
      <c r="Q56" s="51"/>
      <c r="R56" s="51"/>
      <c r="S56" s="51"/>
      <c r="T56" s="51"/>
      <c r="U56" s="51" t="str">
        <f t="shared" si="13"/>
        <v/>
      </c>
      <c r="V56" s="340">
        <v>1</v>
      </c>
      <c r="W56" s="51" t="str">
        <f t="shared" si="14"/>
        <v/>
      </c>
      <c r="X56" s="340" t="str">
        <f>IF(F56="","",IF($G$23=1,סיווג!Z56,1))</f>
        <v/>
      </c>
      <c r="Y56" s="51" t="str">
        <f t="shared" si="15"/>
        <v/>
      </c>
      <c r="Z56" s="281" t="str">
        <f t="shared" si="16"/>
        <v/>
      </c>
      <c r="AA56" s="1">
        <f t="shared" si="9"/>
        <v>1</v>
      </c>
      <c r="AB56" s="1" t="str">
        <f t="shared" si="10"/>
        <v/>
      </c>
      <c r="AC56" s="1" t="str">
        <f t="shared" si="10"/>
        <v/>
      </c>
      <c r="AD56" s="1">
        <f t="shared" si="11"/>
        <v>1</v>
      </c>
    </row>
    <row r="57" spans="2:30" hidden="1" x14ac:dyDescent="0.2">
      <c r="B57" s="280" t="str">
        <f t="shared" si="12"/>
        <v/>
      </c>
      <c r="C57" s="45"/>
      <c r="D57" s="45"/>
      <c r="E57" s="45"/>
      <c r="F57" s="337" t="str">
        <f>IF(סיווג!$V57&lt;&gt;1,"",'תנאי סף'!F57)</f>
        <v/>
      </c>
      <c r="G57" s="340" t="str">
        <f>IF($F57="","",סיווג!J57)</f>
        <v/>
      </c>
      <c r="H57" s="51"/>
      <c r="I57" s="50"/>
      <c r="J57" s="51"/>
      <c r="K57" s="50"/>
      <c r="L57" s="51"/>
      <c r="M57" s="50"/>
      <c r="N57" s="53"/>
      <c r="O57" s="337"/>
      <c r="P57" s="51"/>
      <c r="Q57" s="51"/>
      <c r="R57" s="51"/>
      <c r="S57" s="51"/>
      <c r="T57" s="51"/>
      <c r="U57" s="51" t="str">
        <f t="shared" si="13"/>
        <v/>
      </c>
      <c r="V57" s="340">
        <v>1</v>
      </c>
      <c r="W57" s="51" t="str">
        <f t="shared" si="14"/>
        <v/>
      </c>
      <c r="X57" s="340" t="str">
        <f>IF(F57="","",IF($G$23=1,סיווג!Z57,1))</f>
        <v/>
      </c>
      <c r="Y57" s="51" t="str">
        <f t="shared" si="15"/>
        <v/>
      </c>
      <c r="Z57" s="281" t="str">
        <f t="shared" si="16"/>
        <v/>
      </c>
      <c r="AA57" s="1">
        <f t="shared" si="9"/>
        <v>1</v>
      </c>
      <c r="AB57" s="1" t="str">
        <f t="shared" si="10"/>
        <v/>
      </c>
      <c r="AC57" s="1" t="str">
        <f t="shared" si="10"/>
        <v/>
      </c>
      <c r="AD57" s="1">
        <f t="shared" si="11"/>
        <v>1</v>
      </c>
    </row>
    <row r="58" spans="2:30" hidden="1" x14ac:dyDescent="0.2">
      <c r="B58" s="280" t="str">
        <f t="shared" si="12"/>
        <v/>
      </c>
      <c r="C58" s="45"/>
      <c r="D58" s="45"/>
      <c r="E58" s="45"/>
      <c r="F58" s="337" t="str">
        <f>IF(סיווג!$V58&lt;&gt;1,"",'תנאי סף'!F58)</f>
        <v/>
      </c>
      <c r="G58" s="340" t="str">
        <f>IF($F58="","",סיווג!J58)</f>
        <v/>
      </c>
      <c r="H58" s="51"/>
      <c r="I58" s="50"/>
      <c r="J58" s="51"/>
      <c r="K58" s="50"/>
      <c r="L58" s="51"/>
      <c r="M58" s="50"/>
      <c r="N58" s="53"/>
      <c r="O58" s="337"/>
      <c r="P58" s="51"/>
      <c r="Q58" s="51"/>
      <c r="R58" s="51"/>
      <c r="S58" s="51"/>
      <c r="T58" s="51"/>
      <c r="U58" s="51" t="str">
        <f t="shared" si="13"/>
        <v/>
      </c>
      <c r="V58" s="340">
        <v>1</v>
      </c>
      <c r="W58" s="51" t="str">
        <f t="shared" si="14"/>
        <v/>
      </c>
      <c r="X58" s="340" t="str">
        <f>IF(F58="","",IF($G$23=1,סיווג!Z58,1))</f>
        <v/>
      </c>
      <c r="Y58" s="51" t="str">
        <f t="shared" si="15"/>
        <v/>
      </c>
      <c r="Z58" s="281" t="str">
        <f t="shared" si="16"/>
        <v/>
      </c>
      <c r="AA58" s="1">
        <f t="shared" si="9"/>
        <v>1</v>
      </c>
      <c r="AB58" s="1" t="str">
        <f t="shared" si="10"/>
        <v/>
      </c>
      <c r="AC58" s="1" t="str">
        <f t="shared" si="10"/>
        <v/>
      </c>
      <c r="AD58" s="1">
        <f t="shared" si="11"/>
        <v>1</v>
      </c>
    </row>
    <row r="59" spans="2:30" hidden="1" x14ac:dyDescent="0.2">
      <c r="B59" s="280" t="str">
        <f t="shared" si="12"/>
        <v/>
      </c>
      <c r="C59" s="45"/>
      <c r="D59" s="45"/>
      <c r="E59" s="45"/>
      <c r="F59" s="337" t="str">
        <f>IF(סיווג!$V59&lt;&gt;1,"",'תנאי סף'!F59)</f>
        <v/>
      </c>
      <c r="G59" s="340" t="str">
        <f>IF($F59="","",סיווג!J59)</f>
        <v/>
      </c>
      <c r="H59" s="51"/>
      <c r="I59" s="50"/>
      <c r="J59" s="51"/>
      <c r="K59" s="50"/>
      <c r="L59" s="51"/>
      <c r="M59" s="50"/>
      <c r="N59" s="53"/>
      <c r="O59" s="337"/>
      <c r="P59" s="51"/>
      <c r="Q59" s="51"/>
      <c r="R59" s="51"/>
      <c r="S59" s="51"/>
      <c r="T59" s="51"/>
      <c r="U59" s="51" t="str">
        <f t="shared" si="13"/>
        <v/>
      </c>
      <c r="V59" s="340">
        <v>1</v>
      </c>
      <c r="W59" s="51" t="str">
        <f t="shared" si="14"/>
        <v/>
      </c>
      <c r="X59" s="340" t="str">
        <f>IF(F59="","",IF($G$23=1,סיווג!Z59,1))</f>
        <v/>
      </c>
      <c r="Y59" s="51" t="str">
        <f t="shared" si="15"/>
        <v/>
      </c>
      <c r="Z59" s="281" t="str">
        <f t="shared" si="16"/>
        <v/>
      </c>
      <c r="AA59" s="1">
        <f t="shared" si="9"/>
        <v>1</v>
      </c>
      <c r="AB59" s="1" t="str">
        <f t="shared" si="10"/>
        <v/>
      </c>
      <c r="AC59" s="1" t="str">
        <f t="shared" si="10"/>
        <v/>
      </c>
      <c r="AD59" s="1">
        <f t="shared" si="11"/>
        <v>1</v>
      </c>
    </row>
    <row r="60" spans="2:30" hidden="1" x14ac:dyDescent="0.2">
      <c r="B60" s="280" t="str">
        <f t="shared" si="12"/>
        <v/>
      </c>
      <c r="C60" s="45"/>
      <c r="D60" s="45"/>
      <c r="E60" s="45"/>
      <c r="F60" s="337" t="str">
        <f>IF(סיווג!$V60&lt;&gt;1,"",'תנאי סף'!F60)</f>
        <v/>
      </c>
      <c r="G60" s="340" t="str">
        <f>IF($F60="","",סיווג!J60)</f>
        <v/>
      </c>
      <c r="H60" s="51"/>
      <c r="I60" s="50"/>
      <c r="J60" s="51"/>
      <c r="K60" s="50"/>
      <c r="L60" s="51"/>
      <c r="M60" s="50"/>
      <c r="N60" s="53"/>
      <c r="O60" s="337"/>
      <c r="P60" s="51"/>
      <c r="Q60" s="51"/>
      <c r="R60" s="51"/>
      <c r="S60" s="51"/>
      <c r="T60" s="51"/>
      <c r="U60" s="51" t="str">
        <f t="shared" si="13"/>
        <v/>
      </c>
      <c r="V60" s="340">
        <v>1</v>
      </c>
      <c r="W60" s="51" t="str">
        <f t="shared" si="14"/>
        <v/>
      </c>
      <c r="X60" s="340" t="str">
        <f>IF(F60="","",IF($G$23=1,סיווג!Z60,1))</f>
        <v/>
      </c>
      <c r="Y60" s="51" t="str">
        <f t="shared" si="15"/>
        <v/>
      </c>
      <c r="Z60" s="281" t="str">
        <f t="shared" si="16"/>
        <v/>
      </c>
      <c r="AA60" s="1">
        <f t="shared" si="9"/>
        <v>1</v>
      </c>
      <c r="AB60" s="1" t="str">
        <f t="shared" si="10"/>
        <v/>
      </c>
      <c r="AC60" s="1" t="str">
        <f t="shared" si="10"/>
        <v/>
      </c>
      <c r="AD60" s="1">
        <f t="shared" si="11"/>
        <v>1</v>
      </c>
    </row>
    <row r="61" spans="2:30" hidden="1" x14ac:dyDescent="0.2">
      <c r="B61" s="280" t="str">
        <f t="shared" si="12"/>
        <v/>
      </c>
      <c r="C61" s="45"/>
      <c r="D61" s="45"/>
      <c r="E61" s="45"/>
      <c r="F61" s="337" t="str">
        <f>IF(סיווג!$V61&lt;&gt;1,"",'תנאי סף'!F61)</f>
        <v/>
      </c>
      <c r="G61" s="340" t="str">
        <f>IF($F61="","",סיווג!J61)</f>
        <v/>
      </c>
      <c r="H61" s="51"/>
      <c r="I61" s="50"/>
      <c r="J61" s="51"/>
      <c r="K61" s="50"/>
      <c r="L61" s="51"/>
      <c r="M61" s="50"/>
      <c r="N61" s="53"/>
      <c r="O61" s="337"/>
      <c r="P61" s="51"/>
      <c r="Q61" s="51"/>
      <c r="R61" s="51"/>
      <c r="S61" s="51"/>
      <c r="T61" s="51"/>
      <c r="U61" s="51" t="str">
        <f t="shared" si="13"/>
        <v/>
      </c>
      <c r="V61" s="340">
        <v>1</v>
      </c>
      <c r="W61" s="51" t="str">
        <f t="shared" si="14"/>
        <v/>
      </c>
      <c r="X61" s="340" t="str">
        <f>IF(F61="","",IF($G$23=1,סיווג!Z61,1))</f>
        <v/>
      </c>
      <c r="Y61" s="51" t="str">
        <f t="shared" si="15"/>
        <v/>
      </c>
      <c r="Z61" s="281" t="str">
        <f t="shared" si="16"/>
        <v/>
      </c>
      <c r="AA61" s="1">
        <f t="shared" si="9"/>
        <v>1</v>
      </c>
      <c r="AB61" s="1" t="str">
        <f t="shared" si="10"/>
        <v/>
      </c>
      <c r="AC61" s="1" t="str">
        <f t="shared" si="10"/>
        <v/>
      </c>
      <c r="AD61" s="1">
        <f t="shared" si="11"/>
        <v>1</v>
      </c>
    </row>
    <row r="62" spans="2:30" hidden="1" x14ac:dyDescent="0.2">
      <c r="B62" s="280" t="str">
        <f t="shared" si="12"/>
        <v/>
      </c>
      <c r="C62" s="45"/>
      <c r="D62" s="45"/>
      <c r="E62" s="45"/>
      <c r="F62" s="337" t="str">
        <f>IF(סיווג!$V62&lt;&gt;1,"",'תנאי סף'!F62)</f>
        <v/>
      </c>
      <c r="G62" s="340" t="str">
        <f>IF($F62="","",סיווג!J62)</f>
        <v/>
      </c>
      <c r="H62" s="51"/>
      <c r="I62" s="50"/>
      <c r="J62" s="51"/>
      <c r="K62" s="50"/>
      <c r="L62" s="51"/>
      <c r="M62" s="50"/>
      <c r="N62" s="53"/>
      <c r="O62" s="337"/>
      <c r="P62" s="51"/>
      <c r="Q62" s="51"/>
      <c r="R62" s="51"/>
      <c r="S62" s="51"/>
      <c r="T62" s="51"/>
      <c r="U62" s="51" t="str">
        <f t="shared" si="13"/>
        <v/>
      </c>
      <c r="V62" s="340">
        <v>1</v>
      </c>
      <c r="W62" s="51" t="str">
        <f t="shared" si="14"/>
        <v/>
      </c>
      <c r="X62" s="340" t="str">
        <f>IF(F62="","",IF($G$23=1,סיווג!Z62,1))</f>
        <v/>
      </c>
      <c r="Y62" s="51" t="str">
        <f t="shared" si="15"/>
        <v/>
      </c>
      <c r="Z62" s="281" t="str">
        <f t="shared" si="16"/>
        <v/>
      </c>
      <c r="AA62" s="1">
        <f t="shared" si="9"/>
        <v>1</v>
      </c>
      <c r="AB62" s="1" t="str">
        <f t="shared" si="10"/>
        <v/>
      </c>
      <c r="AC62" s="1" t="str">
        <f t="shared" si="10"/>
        <v/>
      </c>
      <c r="AD62" s="1">
        <f t="shared" si="11"/>
        <v>1</v>
      </c>
    </row>
    <row r="63" spans="2:30" hidden="1" x14ac:dyDescent="0.2">
      <c r="B63" s="280" t="str">
        <f t="shared" si="12"/>
        <v/>
      </c>
      <c r="C63" s="45"/>
      <c r="D63" s="45"/>
      <c r="E63" s="45"/>
      <c r="F63" s="337" t="str">
        <f>IF(סיווג!$V63&lt;&gt;1,"",'תנאי סף'!F63)</f>
        <v/>
      </c>
      <c r="G63" s="340" t="str">
        <f>IF($F63="","",סיווג!J63)</f>
        <v/>
      </c>
      <c r="H63" s="51"/>
      <c r="I63" s="50"/>
      <c r="J63" s="51"/>
      <c r="K63" s="50"/>
      <c r="L63" s="51"/>
      <c r="M63" s="50"/>
      <c r="N63" s="53"/>
      <c r="O63" s="337"/>
      <c r="P63" s="51"/>
      <c r="Q63" s="51"/>
      <c r="R63" s="51"/>
      <c r="S63" s="51"/>
      <c r="T63" s="51"/>
      <c r="U63" s="51" t="str">
        <f t="shared" si="13"/>
        <v/>
      </c>
      <c r="V63" s="340">
        <v>1</v>
      </c>
      <c r="W63" s="51" t="str">
        <f t="shared" si="14"/>
        <v/>
      </c>
      <c r="X63" s="340" t="str">
        <f>IF(F63="","",IF($G$23=1,סיווג!Z63,1))</f>
        <v/>
      </c>
      <c r="Y63" s="51" t="str">
        <f t="shared" si="15"/>
        <v/>
      </c>
      <c r="Z63" s="281" t="str">
        <f t="shared" si="16"/>
        <v/>
      </c>
      <c r="AA63" s="1">
        <f t="shared" si="9"/>
        <v>1</v>
      </c>
      <c r="AB63" s="1" t="str">
        <f t="shared" si="10"/>
        <v/>
      </c>
      <c r="AC63" s="1" t="str">
        <f t="shared" si="10"/>
        <v/>
      </c>
      <c r="AD63" s="1">
        <f t="shared" si="11"/>
        <v>1</v>
      </c>
    </row>
    <row r="64" spans="2:30" hidden="1" x14ac:dyDescent="0.2">
      <c r="B64" s="280" t="str">
        <f t="shared" si="12"/>
        <v/>
      </c>
      <c r="C64" s="45"/>
      <c r="D64" s="45"/>
      <c r="E64" s="45"/>
      <c r="F64" s="337" t="str">
        <f>IF(סיווג!$V64&lt;&gt;1,"",'תנאי סף'!F64)</f>
        <v/>
      </c>
      <c r="G64" s="340" t="str">
        <f>IF($F64="","",סיווג!J64)</f>
        <v/>
      </c>
      <c r="H64" s="51"/>
      <c r="I64" s="50"/>
      <c r="J64" s="51"/>
      <c r="K64" s="50"/>
      <c r="L64" s="51"/>
      <c r="M64" s="50"/>
      <c r="N64" s="53"/>
      <c r="O64" s="337"/>
      <c r="P64" s="51"/>
      <c r="Q64" s="51"/>
      <c r="R64" s="51"/>
      <c r="S64" s="51"/>
      <c r="T64" s="51"/>
      <c r="U64" s="51" t="str">
        <f t="shared" si="13"/>
        <v/>
      </c>
      <c r="V64" s="340">
        <v>1</v>
      </c>
      <c r="W64" s="51" t="str">
        <f t="shared" si="14"/>
        <v/>
      </c>
      <c r="X64" s="340" t="str">
        <f>IF(F64="","",IF($G$23=1,סיווג!Z64,1))</f>
        <v/>
      </c>
      <c r="Y64" s="51" t="str">
        <f t="shared" si="15"/>
        <v/>
      </c>
      <c r="Z64" s="281" t="str">
        <f t="shared" si="16"/>
        <v/>
      </c>
      <c r="AA64" s="1">
        <f t="shared" si="9"/>
        <v>1</v>
      </c>
      <c r="AB64" s="1" t="str">
        <f t="shared" ref="AB64:AC91" si="17">IF($F64="","",AB$30)</f>
        <v/>
      </c>
      <c r="AC64" s="1" t="str">
        <f t="shared" si="17"/>
        <v/>
      </c>
      <c r="AD64" s="1">
        <f t="shared" si="11"/>
        <v>1</v>
      </c>
    </row>
    <row r="65" spans="2:30" hidden="1" x14ac:dyDescent="0.2">
      <c r="B65" s="280" t="str">
        <f t="shared" si="12"/>
        <v/>
      </c>
      <c r="C65" s="45"/>
      <c r="D65" s="45"/>
      <c r="E65" s="45"/>
      <c r="F65" s="337" t="str">
        <f>IF(סיווג!$V65&lt;&gt;1,"",'תנאי סף'!F65)</f>
        <v/>
      </c>
      <c r="G65" s="340" t="str">
        <f>IF($F65="","",סיווג!J65)</f>
        <v/>
      </c>
      <c r="H65" s="51"/>
      <c r="I65" s="50"/>
      <c r="J65" s="51"/>
      <c r="K65" s="50"/>
      <c r="L65" s="51"/>
      <c r="M65" s="50"/>
      <c r="N65" s="53"/>
      <c r="O65" s="337"/>
      <c r="P65" s="51"/>
      <c r="Q65" s="51"/>
      <c r="R65" s="51"/>
      <c r="S65" s="51"/>
      <c r="T65" s="51"/>
      <c r="U65" s="51" t="str">
        <f t="shared" si="13"/>
        <v/>
      </c>
      <c r="V65" s="340">
        <v>1</v>
      </c>
      <c r="W65" s="51" t="str">
        <f t="shared" si="14"/>
        <v/>
      </c>
      <c r="X65" s="340" t="str">
        <f>IF(F65="","",IF($G$23=1,סיווג!Z65,1))</f>
        <v/>
      </c>
      <c r="Y65" s="51" t="str">
        <f t="shared" si="15"/>
        <v/>
      </c>
      <c r="Z65" s="281" t="str">
        <f t="shared" si="16"/>
        <v/>
      </c>
      <c r="AA65" s="1">
        <f t="shared" si="9"/>
        <v>1</v>
      </c>
      <c r="AB65" s="1" t="str">
        <f t="shared" si="17"/>
        <v/>
      </c>
      <c r="AC65" s="1" t="str">
        <f t="shared" si="17"/>
        <v/>
      </c>
      <c r="AD65" s="1">
        <f t="shared" si="11"/>
        <v>1</v>
      </c>
    </row>
    <row r="66" spans="2:30" hidden="1" x14ac:dyDescent="0.2">
      <c r="B66" s="280" t="str">
        <f t="shared" si="12"/>
        <v/>
      </c>
      <c r="C66" s="45"/>
      <c r="D66" s="45"/>
      <c r="E66" s="45"/>
      <c r="F66" s="337" t="str">
        <f>IF(סיווג!$V66&lt;&gt;1,"",'תנאי סף'!F66)</f>
        <v/>
      </c>
      <c r="G66" s="340" t="str">
        <f>IF($F66="","",סיווג!J66)</f>
        <v/>
      </c>
      <c r="H66" s="51"/>
      <c r="I66" s="50"/>
      <c r="J66" s="51"/>
      <c r="K66" s="50"/>
      <c r="L66" s="51"/>
      <c r="M66" s="50"/>
      <c r="N66" s="53"/>
      <c r="O66" s="337"/>
      <c r="P66" s="51"/>
      <c r="Q66" s="51"/>
      <c r="R66" s="51"/>
      <c r="S66" s="51"/>
      <c r="T66" s="51"/>
      <c r="U66" s="51" t="str">
        <f t="shared" si="13"/>
        <v/>
      </c>
      <c r="V66" s="340">
        <v>1</v>
      </c>
      <c r="W66" s="51" t="str">
        <f t="shared" si="14"/>
        <v/>
      </c>
      <c r="X66" s="340" t="str">
        <f>IF(F66="","",IF($G$23=1,סיווג!Z66,1))</f>
        <v/>
      </c>
      <c r="Y66" s="51" t="str">
        <f t="shared" si="15"/>
        <v/>
      </c>
      <c r="Z66" s="281" t="str">
        <f t="shared" si="16"/>
        <v/>
      </c>
      <c r="AA66" s="1">
        <f t="shared" si="9"/>
        <v>1</v>
      </c>
      <c r="AB66" s="1" t="str">
        <f t="shared" si="17"/>
        <v/>
      </c>
      <c r="AC66" s="1" t="str">
        <f t="shared" si="17"/>
        <v/>
      </c>
      <c r="AD66" s="1">
        <f t="shared" si="11"/>
        <v>1</v>
      </c>
    </row>
    <row r="67" spans="2:30" hidden="1" x14ac:dyDescent="0.2">
      <c r="B67" s="280" t="str">
        <f t="shared" si="12"/>
        <v/>
      </c>
      <c r="C67" s="45"/>
      <c r="D67" s="45"/>
      <c r="E67" s="45"/>
      <c r="F67" s="337" t="str">
        <f>IF(סיווג!$V67&lt;&gt;1,"",'תנאי סף'!F67)</f>
        <v/>
      </c>
      <c r="G67" s="340" t="str">
        <f>IF($F67="","",סיווג!J67)</f>
        <v/>
      </c>
      <c r="H67" s="51"/>
      <c r="I67" s="50"/>
      <c r="J67" s="51"/>
      <c r="K67" s="50"/>
      <c r="L67" s="51"/>
      <c r="M67" s="50"/>
      <c r="N67" s="53"/>
      <c r="O67" s="337"/>
      <c r="P67" s="51"/>
      <c r="Q67" s="51"/>
      <c r="R67" s="51"/>
      <c r="S67" s="51"/>
      <c r="T67" s="51"/>
      <c r="U67" s="51" t="str">
        <f t="shared" si="13"/>
        <v/>
      </c>
      <c r="V67" s="340">
        <v>1</v>
      </c>
      <c r="W67" s="51" t="str">
        <f t="shared" si="14"/>
        <v/>
      </c>
      <c r="X67" s="340" t="str">
        <f>IF(F67="","",IF($G$23=1,סיווג!Z67,1))</f>
        <v/>
      </c>
      <c r="Y67" s="51" t="str">
        <f t="shared" si="15"/>
        <v/>
      </c>
      <c r="Z67" s="281" t="str">
        <f t="shared" si="16"/>
        <v/>
      </c>
      <c r="AA67" s="1">
        <f t="shared" si="9"/>
        <v>1</v>
      </c>
      <c r="AB67" s="1" t="str">
        <f t="shared" si="17"/>
        <v/>
      </c>
      <c r="AC67" s="1" t="str">
        <f t="shared" si="17"/>
        <v/>
      </c>
      <c r="AD67" s="1">
        <f t="shared" si="11"/>
        <v>1</v>
      </c>
    </row>
    <row r="68" spans="2:30" hidden="1" x14ac:dyDescent="0.2">
      <c r="B68" s="280" t="str">
        <f t="shared" si="12"/>
        <v/>
      </c>
      <c r="C68" s="45"/>
      <c r="D68" s="45"/>
      <c r="E68" s="45"/>
      <c r="F68" s="337" t="str">
        <f>IF(סיווג!$V68&lt;&gt;1,"",'תנאי סף'!F68)</f>
        <v/>
      </c>
      <c r="G68" s="340" t="str">
        <f>IF($F68="","",סיווג!J68)</f>
        <v/>
      </c>
      <c r="H68" s="51"/>
      <c r="I68" s="50"/>
      <c r="J68" s="51"/>
      <c r="K68" s="50"/>
      <c r="L68" s="51"/>
      <c r="M68" s="50"/>
      <c r="N68" s="53"/>
      <c r="O68" s="337"/>
      <c r="P68" s="51"/>
      <c r="Q68" s="51"/>
      <c r="R68" s="51"/>
      <c r="S68" s="51"/>
      <c r="T68" s="51"/>
      <c r="U68" s="51" t="str">
        <f t="shared" si="13"/>
        <v/>
      </c>
      <c r="V68" s="340">
        <v>1</v>
      </c>
      <c r="W68" s="51" t="str">
        <f t="shared" si="14"/>
        <v/>
      </c>
      <c r="X68" s="340" t="str">
        <f>IF(F68="","",IF($G$23=1,סיווג!Z68,1))</f>
        <v/>
      </c>
      <c r="Y68" s="51" t="str">
        <f t="shared" si="15"/>
        <v/>
      </c>
      <c r="Z68" s="281" t="str">
        <f t="shared" si="16"/>
        <v/>
      </c>
      <c r="AA68" s="1">
        <f t="shared" si="9"/>
        <v>1</v>
      </c>
      <c r="AB68" s="1" t="str">
        <f t="shared" si="17"/>
        <v/>
      </c>
      <c r="AC68" s="1" t="str">
        <f t="shared" si="17"/>
        <v/>
      </c>
      <c r="AD68" s="1">
        <f t="shared" si="11"/>
        <v>1</v>
      </c>
    </row>
    <row r="69" spans="2:30" hidden="1" x14ac:dyDescent="0.2">
      <c r="B69" s="280" t="str">
        <f t="shared" si="12"/>
        <v/>
      </c>
      <c r="C69" s="45"/>
      <c r="D69" s="45"/>
      <c r="E69" s="45"/>
      <c r="F69" s="337" t="str">
        <f>IF(סיווג!$V69&lt;&gt;1,"",'תנאי סף'!F69)</f>
        <v/>
      </c>
      <c r="G69" s="340" t="str">
        <f>IF($F69="","",סיווג!J69)</f>
        <v/>
      </c>
      <c r="H69" s="51"/>
      <c r="I69" s="50"/>
      <c r="J69" s="51"/>
      <c r="K69" s="50"/>
      <c r="L69" s="51"/>
      <c r="M69" s="50"/>
      <c r="N69" s="53"/>
      <c r="O69" s="337"/>
      <c r="P69" s="51"/>
      <c r="Q69" s="51"/>
      <c r="R69" s="51"/>
      <c r="S69" s="51"/>
      <c r="T69" s="51"/>
      <c r="U69" s="51" t="str">
        <f t="shared" si="13"/>
        <v/>
      </c>
      <c r="V69" s="340">
        <v>1</v>
      </c>
      <c r="W69" s="51" t="str">
        <f t="shared" si="14"/>
        <v/>
      </c>
      <c r="X69" s="340" t="str">
        <f>IF(F69="","",IF($G$23=1,סיווג!Z69,1))</f>
        <v/>
      </c>
      <c r="Y69" s="51" t="str">
        <f t="shared" si="15"/>
        <v/>
      </c>
      <c r="Z69" s="281" t="str">
        <f t="shared" si="16"/>
        <v/>
      </c>
      <c r="AA69" s="1">
        <f t="shared" si="9"/>
        <v>1</v>
      </c>
      <c r="AB69" s="1" t="str">
        <f t="shared" si="17"/>
        <v/>
      </c>
      <c r="AC69" s="1" t="str">
        <f t="shared" si="17"/>
        <v/>
      </c>
      <c r="AD69" s="1">
        <f t="shared" si="11"/>
        <v>1</v>
      </c>
    </row>
    <row r="70" spans="2:30" hidden="1" x14ac:dyDescent="0.2">
      <c r="B70" s="280" t="str">
        <f t="shared" si="12"/>
        <v/>
      </c>
      <c r="C70" s="45"/>
      <c r="D70" s="45"/>
      <c r="E70" s="45"/>
      <c r="F70" s="337" t="str">
        <f>IF(סיווג!$V70&lt;&gt;1,"",'תנאי סף'!F70)</f>
        <v/>
      </c>
      <c r="G70" s="340" t="str">
        <f>IF($F70="","",סיווג!J70)</f>
        <v/>
      </c>
      <c r="H70" s="51"/>
      <c r="I70" s="50"/>
      <c r="J70" s="51"/>
      <c r="K70" s="50"/>
      <c r="L70" s="51"/>
      <c r="M70" s="50"/>
      <c r="N70" s="53"/>
      <c r="O70" s="337"/>
      <c r="P70" s="51"/>
      <c r="Q70" s="51"/>
      <c r="R70" s="51"/>
      <c r="S70" s="51"/>
      <c r="T70" s="51"/>
      <c r="U70" s="51" t="str">
        <f t="shared" si="13"/>
        <v/>
      </c>
      <c r="V70" s="340">
        <v>1</v>
      </c>
      <c r="W70" s="51" t="str">
        <f t="shared" si="14"/>
        <v/>
      </c>
      <c r="X70" s="340" t="str">
        <f>IF(F70="","",IF($G$23=1,סיווג!Z70,1))</f>
        <v/>
      </c>
      <c r="Y70" s="51" t="str">
        <f t="shared" si="15"/>
        <v/>
      </c>
      <c r="Z70" s="281" t="str">
        <f t="shared" si="16"/>
        <v/>
      </c>
      <c r="AA70" s="1">
        <f t="shared" si="9"/>
        <v>1</v>
      </c>
      <c r="AB70" s="1" t="str">
        <f t="shared" si="17"/>
        <v/>
      </c>
      <c r="AC70" s="1" t="str">
        <f t="shared" si="17"/>
        <v/>
      </c>
      <c r="AD70" s="1">
        <f t="shared" si="11"/>
        <v>1</v>
      </c>
    </row>
    <row r="71" spans="2:30" hidden="1" x14ac:dyDescent="0.2">
      <c r="B71" s="280" t="str">
        <f t="shared" si="12"/>
        <v/>
      </c>
      <c r="C71" s="45"/>
      <c r="D71" s="45"/>
      <c r="E71" s="45"/>
      <c r="F71" s="337" t="str">
        <f>IF(סיווג!$V71&lt;&gt;1,"",'תנאי סף'!F71)</f>
        <v/>
      </c>
      <c r="G71" s="340" t="str">
        <f>IF($F71="","",סיווג!J71)</f>
        <v/>
      </c>
      <c r="H71" s="51"/>
      <c r="I71" s="50"/>
      <c r="J71" s="51"/>
      <c r="K71" s="50"/>
      <c r="L71" s="51"/>
      <c r="M71" s="50"/>
      <c r="N71" s="53"/>
      <c r="O71" s="337"/>
      <c r="P71" s="51"/>
      <c r="Q71" s="51"/>
      <c r="R71" s="51"/>
      <c r="S71" s="51"/>
      <c r="T71" s="51"/>
      <c r="U71" s="51" t="str">
        <f t="shared" si="13"/>
        <v/>
      </c>
      <c r="V71" s="340">
        <v>1</v>
      </c>
      <c r="W71" s="51" t="str">
        <f t="shared" si="14"/>
        <v/>
      </c>
      <c r="X71" s="340" t="str">
        <f>IF(F71="","",IF($G$23=1,סיווג!Z71,1))</f>
        <v/>
      </c>
      <c r="Y71" s="51" t="str">
        <f t="shared" si="15"/>
        <v/>
      </c>
      <c r="Z71" s="281" t="str">
        <f t="shared" si="16"/>
        <v/>
      </c>
      <c r="AA71" s="1">
        <f t="shared" si="9"/>
        <v>1</v>
      </c>
      <c r="AB71" s="1" t="str">
        <f t="shared" si="17"/>
        <v/>
      </c>
      <c r="AC71" s="1" t="str">
        <f t="shared" si="17"/>
        <v/>
      </c>
      <c r="AD71" s="1">
        <f t="shared" si="11"/>
        <v>1</v>
      </c>
    </row>
    <row r="72" spans="2:30" hidden="1" x14ac:dyDescent="0.2">
      <c r="B72" s="280" t="str">
        <f t="shared" si="12"/>
        <v/>
      </c>
      <c r="C72" s="45"/>
      <c r="D72" s="45"/>
      <c r="E72" s="45"/>
      <c r="F72" s="337" t="str">
        <f>IF(סיווג!$V72&lt;&gt;1,"",'תנאי סף'!F72)</f>
        <v/>
      </c>
      <c r="G72" s="340" t="str">
        <f>IF($F72="","",סיווג!J72)</f>
        <v/>
      </c>
      <c r="H72" s="51"/>
      <c r="I72" s="50"/>
      <c r="J72" s="51"/>
      <c r="K72" s="50"/>
      <c r="L72" s="51"/>
      <c r="M72" s="50"/>
      <c r="N72" s="53"/>
      <c r="O72" s="337"/>
      <c r="P72" s="51"/>
      <c r="Q72" s="51"/>
      <c r="R72" s="51"/>
      <c r="S72" s="51"/>
      <c r="T72" s="51"/>
      <c r="U72" s="51" t="str">
        <f t="shared" si="13"/>
        <v/>
      </c>
      <c r="V72" s="340">
        <v>1</v>
      </c>
      <c r="W72" s="51" t="str">
        <f t="shared" si="14"/>
        <v/>
      </c>
      <c r="X72" s="340" t="str">
        <f>IF(F72="","",IF($G$23=1,סיווג!Z72,1))</f>
        <v/>
      </c>
      <c r="Y72" s="51" t="str">
        <f t="shared" si="15"/>
        <v/>
      </c>
      <c r="Z72" s="281" t="str">
        <f t="shared" si="16"/>
        <v/>
      </c>
      <c r="AA72" s="1">
        <f t="shared" si="9"/>
        <v>1</v>
      </c>
      <c r="AB72" s="1" t="str">
        <f t="shared" si="17"/>
        <v/>
      </c>
      <c r="AC72" s="1" t="str">
        <f t="shared" si="17"/>
        <v/>
      </c>
      <c r="AD72" s="1">
        <f t="shared" si="11"/>
        <v>1</v>
      </c>
    </row>
    <row r="73" spans="2:30" hidden="1" x14ac:dyDescent="0.2">
      <c r="B73" s="280" t="str">
        <f t="shared" si="12"/>
        <v/>
      </c>
      <c r="C73" s="45"/>
      <c r="D73" s="45"/>
      <c r="E73" s="45"/>
      <c r="F73" s="337" t="str">
        <f>IF(סיווג!$V73&lt;&gt;1,"",'תנאי סף'!F73)</f>
        <v/>
      </c>
      <c r="G73" s="340" t="str">
        <f>IF($F73="","",סיווג!J73)</f>
        <v/>
      </c>
      <c r="H73" s="51"/>
      <c r="I73" s="50"/>
      <c r="J73" s="51"/>
      <c r="K73" s="50"/>
      <c r="L73" s="51"/>
      <c r="M73" s="50"/>
      <c r="N73" s="53"/>
      <c r="O73" s="337"/>
      <c r="P73" s="51"/>
      <c r="Q73" s="51"/>
      <c r="R73" s="51"/>
      <c r="S73" s="51"/>
      <c r="T73" s="51"/>
      <c r="U73" s="51" t="str">
        <f t="shared" si="13"/>
        <v/>
      </c>
      <c r="V73" s="340">
        <v>1</v>
      </c>
      <c r="W73" s="51" t="str">
        <f t="shared" si="14"/>
        <v/>
      </c>
      <c r="X73" s="340" t="str">
        <f>IF(F73="","",IF($G$23=1,סיווג!Z73,1))</f>
        <v/>
      </c>
      <c r="Y73" s="51" t="str">
        <f t="shared" si="15"/>
        <v/>
      </c>
      <c r="Z73" s="281" t="str">
        <f t="shared" si="16"/>
        <v/>
      </c>
      <c r="AA73" s="1">
        <f t="shared" si="9"/>
        <v>1</v>
      </c>
      <c r="AB73" s="1" t="str">
        <f t="shared" si="17"/>
        <v/>
      </c>
      <c r="AC73" s="1" t="str">
        <f t="shared" si="17"/>
        <v/>
      </c>
      <c r="AD73" s="1">
        <f t="shared" si="11"/>
        <v>1</v>
      </c>
    </row>
    <row r="74" spans="2:30" hidden="1" x14ac:dyDescent="0.2">
      <c r="B74" s="280" t="str">
        <f t="shared" si="12"/>
        <v/>
      </c>
      <c r="C74" s="45"/>
      <c r="D74" s="45"/>
      <c r="E74" s="45"/>
      <c r="F74" s="337" t="str">
        <f>IF(סיווג!$V74&lt;&gt;1,"",'תנאי סף'!F74)</f>
        <v/>
      </c>
      <c r="G74" s="340" t="str">
        <f>IF($F74="","",סיווג!J74)</f>
        <v/>
      </c>
      <c r="H74" s="51"/>
      <c r="I74" s="50"/>
      <c r="J74" s="51"/>
      <c r="K74" s="50"/>
      <c r="L74" s="51"/>
      <c r="M74" s="50"/>
      <c r="N74" s="53"/>
      <c r="O74" s="337"/>
      <c r="P74" s="51"/>
      <c r="Q74" s="51"/>
      <c r="R74" s="51"/>
      <c r="S74" s="51"/>
      <c r="T74" s="51"/>
      <c r="U74" s="51" t="str">
        <f t="shared" si="13"/>
        <v/>
      </c>
      <c r="V74" s="340">
        <v>1</v>
      </c>
      <c r="W74" s="51" t="str">
        <f t="shared" si="14"/>
        <v/>
      </c>
      <c r="X74" s="340" t="str">
        <f>IF(F74="","",IF($G$23=1,סיווג!Z74,1))</f>
        <v/>
      </c>
      <c r="Y74" s="51" t="str">
        <f t="shared" si="15"/>
        <v/>
      </c>
      <c r="Z74" s="281" t="str">
        <f t="shared" si="16"/>
        <v/>
      </c>
      <c r="AA74" s="1">
        <f t="shared" si="9"/>
        <v>1</v>
      </c>
      <c r="AB74" s="1" t="str">
        <f t="shared" si="17"/>
        <v/>
      </c>
      <c r="AC74" s="1" t="str">
        <f t="shared" si="17"/>
        <v/>
      </c>
      <c r="AD74" s="1">
        <f t="shared" si="11"/>
        <v>1</v>
      </c>
    </row>
    <row r="75" spans="2:30" hidden="1" x14ac:dyDescent="0.2">
      <c r="B75" s="280" t="str">
        <f t="shared" si="12"/>
        <v/>
      </c>
      <c r="C75" s="45"/>
      <c r="D75" s="45"/>
      <c r="E75" s="45"/>
      <c r="F75" s="337" t="str">
        <f>IF(סיווג!$V75&lt;&gt;1,"",'תנאי סף'!F75)</f>
        <v/>
      </c>
      <c r="G75" s="340" t="str">
        <f>IF($F75="","",סיווג!J75)</f>
        <v/>
      </c>
      <c r="H75" s="51"/>
      <c r="I75" s="50"/>
      <c r="J75" s="51"/>
      <c r="K75" s="50"/>
      <c r="L75" s="51"/>
      <c r="M75" s="50"/>
      <c r="N75" s="53"/>
      <c r="O75" s="337"/>
      <c r="P75" s="51"/>
      <c r="Q75" s="51"/>
      <c r="R75" s="51"/>
      <c r="S75" s="51"/>
      <c r="T75" s="51"/>
      <c r="U75" s="51" t="str">
        <f t="shared" si="13"/>
        <v/>
      </c>
      <c r="V75" s="340">
        <v>1</v>
      </c>
      <c r="W75" s="51" t="str">
        <f t="shared" si="14"/>
        <v/>
      </c>
      <c r="X75" s="340" t="str">
        <f>IF(F75="","",IF($G$23=1,סיווג!Z75,1))</f>
        <v/>
      </c>
      <c r="Y75" s="51" t="str">
        <f t="shared" si="15"/>
        <v/>
      </c>
      <c r="Z75" s="281" t="str">
        <f t="shared" si="16"/>
        <v/>
      </c>
      <c r="AA75" s="1">
        <f t="shared" si="9"/>
        <v>1</v>
      </c>
      <c r="AB75" s="1" t="str">
        <f t="shared" si="17"/>
        <v/>
      </c>
      <c r="AC75" s="1" t="str">
        <f t="shared" si="17"/>
        <v/>
      </c>
      <c r="AD75" s="1">
        <f t="shared" si="11"/>
        <v>1</v>
      </c>
    </row>
    <row r="76" spans="2:30" hidden="1" x14ac:dyDescent="0.2">
      <c r="B76" s="280" t="str">
        <f t="shared" si="12"/>
        <v/>
      </c>
      <c r="C76" s="45"/>
      <c r="D76" s="45"/>
      <c r="E76" s="45"/>
      <c r="F76" s="337" t="str">
        <f>IF(סיווג!$V76&lt;&gt;1,"",'תנאי סף'!F76)</f>
        <v/>
      </c>
      <c r="G76" s="340" t="str">
        <f>IF($F76="","",סיווג!J76)</f>
        <v/>
      </c>
      <c r="H76" s="51"/>
      <c r="I76" s="50"/>
      <c r="J76" s="51"/>
      <c r="K76" s="50"/>
      <c r="L76" s="51"/>
      <c r="M76" s="50"/>
      <c r="N76" s="53"/>
      <c r="O76" s="337"/>
      <c r="P76" s="51"/>
      <c r="Q76" s="51"/>
      <c r="R76" s="51"/>
      <c r="S76" s="51"/>
      <c r="T76" s="51"/>
      <c r="U76" s="51" t="str">
        <f t="shared" si="13"/>
        <v/>
      </c>
      <c r="V76" s="340">
        <v>1</v>
      </c>
      <c r="W76" s="51" t="str">
        <f t="shared" si="14"/>
        <v/>
      </c>
      <c r="X76" s="340" t="str">
        <f>IF(F76="","",IF($G$23=1,סיווג!Z76,1))</f>
        <v/>
      </c>
      <c r="Y76" s="51" t="str">
        <f t="shared" si="15"/>
        <v/>
      </c>
      <c r="Z76" s="281" t="str">
        <f t="shared" si="16"/>
        <v/>
      </c>
      <c r="AA76" s="1">
        <f t="shared" si="9"/>
        <v>1</v>
      </c>
      <c r="AB76" s="1" t="str">
        <f t="shared" si="17"/>
        <v/>
      </c>
      <c r="AC76" s="1" t="str">
        <f t="shared" si="17"/>
        <v/>
      </c>
      <c r="AD76" s="1">
        <f t="shared" si="11"/>
        <v>1</v>
      </c>
    </row>
    <row r="77" spans="2:30" hidden="1" x14ac:dyDescent="0.2">
      <c r="B77" s="280" t="str">
        <f t="shared" si="12"/>
        <v/>
      </c>
      <c r="C77" s="45"/>
      <c r="D77" s="45"/>
      <c r="E77" s="45"/>
      <c r="F77" s="337" t="str">
        <f>IF(סיווג!$V77&lt;&gt;1,"",'תנאי סף'!F77)</f>
        <v/>
      </c>
      <c r="G77" s="340" t="str">
        <f>IF($F77="","",סיווג!J77)</f>
        <v/>
      </c>
      <c r="H77" s="51"/>
      <c r="I77" s="50"/>
      <c r="J77" s="51"/>
      <c r="K77" s="50"/>
      <c r="L77" s="51"/>
      <c r="M77" s="50"/>
      <c r="N77" s="53"/>
      <c r="O77" s="337"/>
      <c r="P77" s="51"/>
      <c r="Q77" s="51"/>
      <c r="R77" s="51"/>
      <c r="S77" s="51"/>
      <c r="T77" s="51"/>
      <c r="U77" s="51" t="str">
        <f t="shared" si="13"/>
        <v/>
      </c>
      <c r="V77" s="340">
        <v>1</v>
      </c>
      <c r="W77" s="51" t="str">
        <f t="shared" si="14"/>
        <v/>
      </c>
      <c r="X77" s="340" t="str">
        <f>IF(F77="","",IF($G$23=1,סיווג!Z77,1))</f>
        <v/>
      </c>
      <c r="Y77" s="51" t="str">
        <f t="shared" si="15"/>
        <v/>
      </c>
      <c r="Z77" s="281" t="str">
        <f t="shared" si="16"/>
        <v/>
      </c>
      <c r="AA77" s="1">
        <f t="shared" si="9"/>
        <v>1</v>
      </c>
      <c r="AB77" s="1" t="str">
        <f t="shared" si="17"/>
        <v/>
      </c>
      <c r="AC77" s="1" t="str">
        <f t="shared" si="17"/>
        <v/>
      </c>
      <c r="AD77" s="1">
        <f t="shared" si="11"/>
        <v>1</v>
      </c>
    </row>
    <row r="78" spans="2:30" hidden="1" x14ac:dyDescent="0.2">
      <c r="B78" s="280" t="str">
        <f t="shared" si="12"/>
        <v/>
      </c>
      <c r="C78" s="45"/>
      <c r="D78" s="45"/>
      <c r="E78" s="45"/>
      <c r="F78" s="337" t="str">
        <f>IF(סיווג!$V78&lt;&gt;1,"",'תנאי סף'!F78)</f>
        <v/>
      </c>
      <c r="G78" s="340" t="str">
        <f>IF($F78="","",סיווג!J78)</f>
        <v/>
      </c>
      <c r="H78" s="51"/>
      <c r="I78" s="50"/>
      <c r="J78" s="51"/>
      <c r="K78" s="50"/>
      <c r="L78" s="51"/>
      <c r="M78" s="50"/>
      <c r="N78" s="53"/>
      <c r="O78" s="337"/>
      <c r="P78" s="51"/>
      <c r="Q78" s="51"/>
      <c r="R78" s="51"/>
      <c r="S78" s="51"/>
      <c r="T78" s="51"/>
      <c r="U78" s="51" t="str">
        <f t="shared" si="13"/>
        <v/>
      </c>
      <c r="V78" s="340">
        <v>1</v>
      </c>
      <c r="W78" s="51" t="str">
        <f t="shared" si="14"/>
        <v/>
      </c>
      <c r="X78" s="340" t="str">
        <f>IF(F78="","",IF($G$23=1,סיווג!Z78,1))</f>
        <v/>
      </c>
      <c r="Y78" s="51" t="str">
        <f t="shared" si="15"/>
        <v/>
      </c>
      <c r="Z78" s="281" t="str">
        <f t="shared" si="16"/>
        <v/>
      </c>
      <c r="AA78" s="1">
        <f t="shared" si="9"/>
        <v>1</v>
      </c>
      <c r="AB78" s="1" t="str">
        <f t="shared" si="17"/>
        <v/>
      </c>
      <c r="AC78" s="1" t="str">
        <f t="shared" si="17"/>
        <v/>
      </c>
      <c r="AD78" s="1">
        <f t="shared" si="11"/>
        <v>1</v>
      </c>
    </row>
    <row r="79" spans="2:30" hidden="1" x14ac:dyDescent="0.2">
      <c r="B79" s="280" t="str">
        <f t="shared" si="12"/>
        <v/>
      </c>
      <c r="C79" s="45"/>
      <c r="D79" s="45"/>
      <c r="E79" s="45"/>
      <c r="F79" s="337" t="str">
        <f>IF(סיווג!$V79&lt;&gt;1,"",'תנאי סף'!F79)</f>
        <v/>
      </c>
      <c r="G79" s="340" t="str">
        <f>IF($F79="","",סיווג!J79)</f>
        <v/>
      </c>
      <c r="H79" s="51"/>
      <c r="I79" s="50"/>
      <c r="J79" s="51"/>
      <c r="K79" s="50"/>
      <c r="L79" s="51"/>
      <c r="M79" s="50"/>
      <c r="N79" s="53"/>
      <c r="O79" s="337"/>
      <c r="P79" s="51"/>
      <c r="Q79" s="51"/>
      <c r="R79" s="51"/>
      <c r="S79" s="51"/>
      <c r="T79" s="51"/>
      <c r="U79" s="51" t="str">
        <f t="shared" si="13"/>
        <v/>
      </c>
      <c r="V79" s="340">
        <v>1</v>
      </c>
      <c r="W79" s="51" t="str">
        <f t="shared" si="14"/>
        <v/>
      </c>
      <c r="X79" s="340" t="str">
        <f>IF(F79="","",IF($G$23=1,סיווג!Z79,1))</f>
        <v/>
      </c>
      <c r="Y79" s="51" t="str">
        <f t="shared" si="15"/>
        <v/>
      </c>
      <c r="Z79" s="281" t="str">
        <f t="shared" si="16"/>
        <v/>
      </c>
      <c r="AA79" s="1">
        <f t="shared" si="9"/>
        <v>1</v>
      </c>
      <c r="AB79" s="1" t="str">
        <f t="shared" si="17"/>
        <v/>
      </c>
      <c r="AC79" s="1" t="str">
        <f t="shared" si="17"/>
        <v/>
      </c>
      <c r="AD79" s="1">
        <f t="shared" si="11"/>
        <v>1</v>
      </c>
    </row>
    <row r="80" spans="2:30" hidden="1" x14ac:dyDescent="0.2">
      <c r="B80" s="280" t="str">
        <f t="shared" si="12"/>
        <v/>
      </c>
      <c r="C80" s="45"/>
      <c r="D80" s="45"/>
      <c r="E80" s="45"/>
      <c r="F80" s="337" t="str">
        <f>IF(סיווג!$V80&lt;&gt;1,"",'תנאי סף'!F80)</f>
        <v/>
      </c>
      <c r="G80" s="340" t="str">
        <f>IF($F80="","",סיווג!J80)</f>
        <v/>
      </c>
      <c r="H80" s="51"/>
      <c r="I80" s="50"/>
      <c r="J80" s="51"/>
      <c r="K80" s="50"/>
      <c r="L80" s="51"/>
      <c r="M80" s="50"/>
      <c r="N80" s="53"/>
      <c r="O80" s="337"/>
      <c r="P80" s="51"/>
      <c r="Q80" s="51"/>
      <c r="R80" s="51"/>
      <c r="S80" s="51"/>
      <c r="T80" s="51"/>
      <c r="U80" s="51" t="str">
        <f t="shared" si="13"/>
        <v/>
      </c>
      <c r="V80" s="340">
        <v>1</v>
      </c>
      <c r="W80" s="51" t="str">
        <f t="shared" si="14"/>
        <v/>
      </c>
      <c r="X80" s="340" t="str">
        <f>IF(F80="","",IF($G$23=1,סיווג!Z80,1))</f>
        <v/>
      </c>
      <c r="Y80" s="51" t="str">
        <f t="shared" si="15"/>
        <v/>
      </c>
      <c r="Z80" s="281" t="str">
        <f t="shared" si="16"/>
        <v/>
      </c>
      <c r="AA80" s="1">
        <f t="shared" si="9"/>
        <v>1</v>
      </c>
      <c r="AB80" s="1" t="str">
        <f t="shared" si="17"/>
        <v/>
      </c>
      <c r="AC80" s="1" t="str">
        <f t="shared" si="17"/>
        <v/>
      </c>
      <c r="AD80" s="1">
        <f t="shared" si="11"/>
        <v>1</v>
      </c>
    </row>
    <row r="81" spans="2:30" hidden="1" x14ac:dyDescent="0.2">
      <c r="B81" s="280" t="str">
        <f t="shared" si="12"/>
        <v/>
      </c>
      <c r="C81" s="45"/>
      <c r="D81" s="45"/>
      <c r="E81" s="45"/>
      <c r="F81" s="337" t="str">
        <f>IF(סיווג!$V81&lt;&gt;1,"",'תנאי סף'!F81)</f>
        <v/>
      </c>
      <c r="G81" s="340" t="str">
        <f>IF($F81="","",סיווג!J81)</f>
        <v/>
      </c>
      <c r="H81" s="51"/>
      <c r="I81" s="50"/>
      <c r="J81" s="51"/>
      <c r="K81" s="50"/>
      <c r="L81" s="51"/>
      <c r="M81" s="50"/>
      <c r="N81" s="53"/>
      <c r="O81" s="337"/>
      <c r="P81" s="51"/>
      <c r="Q81" s="51"/>
      <c r="R81" s="51"/>
      <c r="S81" s="51"/>
      <c r="T81" s="51"/>
      <c r="U81" s="51" t="str">
        <f t="shared" si="13"/>
        <v/>
      </c>
      <c r="V81" s="340">
        <v>1</v>
      </c>
      <c r="W81" s="51" t="str">
        <f t="shared" si="14"/>
        <v/>
      </c>
      <c r="X81" s="340" t="str">
        <f>IF(F81="","",IF($G$23=1,סיווג!Z81,1))</f>
        <v/>
      </c>
      <c r="Y81" s="51" t="str">
        <f t="shared" si="15"/>
        <v/>
      </c>
      <c r="Z81" s="281" t="str">
        <f t="shared" si="16"/>
        <v/>
      </c>
      <c r="AA81" s="1">
        <f t="shared" si="9"/>
        <v>1</v>
      </c>
      <c r="AB81" s="1" t="str">
        <f t="shared" si="17"/>
        <v/>
      </c>
      <c r="AC81" s="1" t="str">
        <f t="shared" si="17"/>
        <v/>
      </c>
      <c r="AD81" s="1">
        <f t="shared" si="11"/>
        <v>1</v>
      </c>
    </row>
    <row r="82" spans="2:30" hidden="1" x14ac:dyDescent="0.2">
      <c r="B82" s="280" t="str">
        <f t="shared" si="12"/>
        <v/>
      </c>
      <c r="C82" s="45"/>
      <c r="D82" s="45"/>
      <c r="E82" s="45"/>
      <c r="F82" s="337" t="str">
        <f>IF(סיווג!$V82&lt;&gt;1,"",'תנאי סף'!F82)</f>
        <v/>
      </c>
      <c r="G82" s="340" t="str">
        <f>IF($F82="","",סיווג!J82)</f>
        <v/>
      </c>
      <c r="H82" s="51"/>
      <c r="I82" s="50"/>
      <c r="J82" s="51"/>
      <c r="K82" s="50"/>
      <c r="L82" s="51"/>
      <c r="M82" s="50"/>
      <c r="N82" s="53"/>
      <c r="O82" s="337"/>
      <c r="P82" s="51"/>
      <c r="Q82" s="51"/>
      <c r="R82" s="51"/>
      <c r="S82" s="51"/>
      <c r="T82" s="51"/>
      <c r="U82" s="51" t="str">
        <f t="shared" si="13"/>
        <v/>
      </c>
      <c r="V82" s="340">
        <v>1</v>
      </c>
      <c r="W82" s="51" t="str">
        <f t="shared" si="14"/>
        <v/>
      </c>
      <c r="X82" s="340" t="str">
        <f>IF(F82="","",IF($G$23=1,סיווג!Z82,1))</f>
        <v/>
      </c>
      <c r="Y82" s="51" t="str">
        <f t="shared" si="15"/>
        <v/>
      </c>
      <c r="Z82" s="281" t="str">
        <f t="shared" si="16"/>
        <v/>
      </c>
      <c r="AA82" s="1">
        <f t="shared" si="9"/>
        <v>1</v>
      </c>
      <c r="AB82" s="1" t="str">
        <f t="shared" si="17"/>
        <v/>
      </c>
      <c r="AC82" s="1" t="str">
        <f t="shared" si="17"/>
        <v/>
      </c>
      <c r="AD82" s="1">
        <f t="shared" si="11"/>
        <v>1</v>
      </c>
    </row>
    <row r="83" spans="2:30" hidden="1" x14ac:dyDescent="0.2">
      <c r="B83" s="280" t="str">
        <f t="shared" si="12"/>
        <v/>
      </c>
      <c r="C83" s="45"/>
      <c r="D83" s="45"/>
      <c r="E83" s="45"/>
      <c r="F83" s="337" t="str">
        <f>IF(סיווג!$V83&lt;&gt;1,"",'תנאי סף'!F83)</f>
        <v/>
      </c>
      <c r="G83" s="340" t="str">
        <f>IF($F83="","",סיווג!J83)</f>
        <v/>
      </c>
      <c r="H83" s="51"/>
      <c r="I83" s="50"/>
      <c r="J83" s="51"/>
      <c r="K83" s="50"/>
      <c r="L83" s="51"/>
      <c r="M83" s="50"/>
      <c r="N83" s="53"/>
      <c r="O83" s="337"/>
      <c r="P83" s="51"/>
      <c r="Q83" s="51"/>
      <c r="R83" s="51"/>
      <c r="S83" s="51"/>
      <c r="T83" s="51"/>
      <c r="U83" s="51" t="str">
        <f t="shared" si="13"/>
        <v/>
      </c>
      <c r="V83" s="340">
        <v>1</v>
      </c>
      <c r="W83" s="51" t="str">
        <f t="shared" si="14"/>
        <v/>
      </c>
      <c r="X83" s="340" t="str">
        <f>IF(F83="","",IF($G$23=1,סיווג!Z83,1))</f>
        <v/>
      </c>
      <c r="Y83" s="51" t="str">
        <f t="shared" si="15"/>
        <v/>
      </c>
      <c r="Z83" s="281" t="str">
        <f t="shared" si="16"/>
        <v/>
      </c>
      <c r="AA83" s="1">
        <f t="shared" si="9"/>
        <v>1</v>
      </c>
      <c r="AB83" s="1" t="str">
        <f t="shared" si="17"/>
        <v/>
      </c>
      <c r="AC83" s="1" t="str">
        <f t="shared" si="17"/>
        <v/>
      </c>
      <c r="AD83" s="1">
        <f t="shared" si="11"/>
        <v>1</v>
      </c>
    </row>
    <row r="84" spans="2:30" hidden="1" x14ac:dyDescent="0.2">
      <c r="B84" s="280" t="str">
        <f t="shared" si="12"/>
        <v/>
      </c>
      <c r="C84" s="45"/>
      <c r="D84" s="45"/>
      <c r="E84" s="45"/>
      <c r="F84" s="337" t="str">
        <f>IF(סיווג!$V84&lt;&gt;1,"",'תנאי סף'!F84)</f>
        <v/>
      </c>
      <c r="G84" s="340" t="str">
        <f>IF($F84="","",סיווג!J84)</f>
        <v/>
      </c>
      <c r="H84" s="51"/>
      <c r="I84" s="50"/>
      <c r="J84" s="51"/>
      <c r="K84" s="50"/>
      <c r="L84" s="51"/>
      <c r="M84" s="50"/>
      <c r="N84" s="53"/>
      <c r="O84" s="337"/>
      <c r="P84" s="51"/>
      <c r="Q84" s="51"/>
      <c r="R84" s="51"/>
      <c r="S84" s="51"/>
      <c r="T84" s="51"/>
      <c r="U84" s="51" t="str">
        <f t="shared" si="13"/>
        <v/>
      </c>
      <c r="V84" s="340">
        <v>1</v>
      </c>
      <c r="W84" s="51" t="str">
        <f t="shared" si="14"/>
        <v/>
      </c>
      <c r="X84" s="340" t="str">
        <f>IF(F84="","",IF($G$23=1,סיווג!Z84,1))</f>
        <v/>
      </c>
      <c r="Y84" s="51" t="str">
        <f t="shared" si="15"/>
        <v/>
      </c>
      <c r="Z84" s="281" t="str">
        <f t="shared" si="16"/>
        <v/>
      </c>
      <c r="AA84" s="1">
        <f t="shared" si="9"/>
        <v>1</v>
      </c>
      <c r="AB84" s="1" t="str">
        <f t="shared" si="17"/>
        <v/>
      </c>
      <c r="AC84" s="1" t="str">
        <f t="shared" si="17"/>
        <v/>
      </c>
      <c r="AD84" s="1">
        <f t="shared" si="11"/>
        <v>1</v>
      </c>
    </row>
    <row r="85" spans="2:30" hidden="1" x14ac:dyDescent="0.2">
      <c r="B85" s="280" t="str">
        <f t="shared" si="12"/>
        <v/>
      </c>
      <c r="C85" s="45"/>
      <c r="D85" s="45"/>
      <c r="E85" s="45"/>
      <c r="F85" s="337" t="str">
        <f>IF(סיווג!$V85&lt;&gt;1,"",'תנאי סף'!F85)</f>
        <v/>
      </c>
      <c r="G85" s="340" t="str">
        <f>IF($F85="","",סיווג!J85)</f>
        <v/>
      </c>
      <c r="H85" s="51"/>
      <c r="I85" s="50"/>
      <c r="J85" s="51"/>
      <c r="K85" s="50"/>
      <c r="L85" s="51"/>
      <c r="M85" s="50"/>
      <c r="N85" s="53"/>
      <c r="O85" s="337"/>
      <c r="P85" s="51"/>
      <c r="Q85" s="51"/>
      <c r="R85" s="51"/>
      <c r="S85" s="51"/>
      <c r="T85" s="51"/>
      <c r="U85" s="51" t="str">
        <f t="shared" si="13"/>
        <v/>
      </c>
      <c r="V85" s="340">
        <v>1</v>
      </c>
      <c r="W85" s="51" t="str">
        <f t="shared" si="14"/>
        <v/>
      </c>
      <c r="X85" s="340" t="str">
        <f>IF(F85="","",IF($G$23=1,סיווג!Z85,1))</f>
        <v/>
      </c>
      <c r="Y85" s="51" t="str">
        <f t="shared" si="15"/>
        <v/>
      </c>
      <c r="Z85" s="281" t="str">
        <f t="shared" si="16"/>
        <v/>
      </c>
      <c r="AA85" s="1">
        <f t="shared" si="9"/>
        <v>1</v>
      </c>
      <c r="AB85" s="1" t="str">
        <f t="shared" si="17"/>
        <v/>
      </c>
      <c r="AC85" s="1" t="str">
        <f t="shared" si="17"/>
        <v/>
      </c>
      <c r="AD85" s="1">
        <f t="shared" si="11"/>
        <v>1</v>
      </c>
    </row>
    <row r="86" spans="2:30" hidden="1" x14ac:dyDescent="0.2">
      <c r="B86" s="280" t="str">
        <f t="shared" si="12"/>
        <v/>
      </c>
      <c r="C86" s="45"/>
      <c r="D86" s="45"/>
      <c r="E86" s="45"/>
      <c r="F86" s="337" t="str">
        <f>IF(סיווג!$V86&lt;&gt;1,"",'תנאי סף'!F86)</f>
        <v/>
      </c>
      <c r="G86" s="340" t="str">
        <f>IF($F86="","",סיווג!J86)</f>
        <v/>
      </c>
      <c r="H86" s="51"/>
      <c r="I86" s="50"/>
      <c r="J86" s="51"/>
      <c r="K86" s="50"/>
      <c r="L86" s="51"/>
      <c r="M86" s="50"/>
      <c r="N86" s="53"/>
      <c r="O86" s="337"/>
      <c r="P86" s="51"/>
      <c r="Q86" s="51"/>
      <c r="R86" s="51"/>
      <c r="S86" s="51"/>
      <c r="T86" s="51"/>
      <c r="U86" s="51" t="str">
        <f t="shared" si="13"/>
        <v/>
      </c>
      <c r="V86" s="340">
        <v>1</v>
      </c>
      <c r="W86" s="51" t="str">
        <f t="shared" si="14"/>
        <v/>
      </c>
      <c r="X86" s="340" t="str">
        <f>IF(F86="","",IF($G$23=1,סיווג!Z86,1))</f>
        <v/>
      </c>
      <c r="Y86" s="51" t="str">
        <f t="shared" si="15"/>
        <v/>
      </c>
      <c r="Z86" s="281" t="str">
        <f t="shared" si="16"/>
        <v/>
      </c>
      <c r="AA86" s="1">
        <f t="shared" si="9"/>
        <v>1</v>
      </c>
      <c r="AB86" s="1" t="str">
        <f t="shared" si="17"/>
        <v/>
      </c>
      <c r="AC86" s="1" t="str">
        <f t="shared" si="17"/>
        <v/>
      </c>
      <c r="AD86" s="1">
        <f t="shared" si="11"/>
        <v>1</v>
      </c>
    </row>
    <row r="87" spans="2:30" hidden="1" x14ac:dyDescent="0.2">
      <c r="B87" s="280" t="str">
        <f t="shared" si="12"/>
        <v/>
      </c>
      <c r="C87" s="45"/>
      <c r="D87" s="45"/>
      <c r="E87" s="45"/>
      <c r="F87" s="337" t="str">
        <f>IF(סיווג!$V87&lt;&gt;1,"",'תנאי סף'!F87)</f>
        <v/>
      </c>
      <c r="G87" s="340" t="str">
        <f>IF($F87="","",סיווג!J87)</f>
        <v/>
      </c>
      <c r="H87" s="51"/>
      <c r="I87" s="50"/>
      <c r="J87" s="51"/>
      <c r="K87" s="50"/>
      <c r="L87" s="51"/>
      <c r="M87" s="50"/>
      <c r="N87" s="53"/>
      <c r="O87" s="337"/>
      <c r="P87" s="51"/>
      <c r="Q87" s="51"/>
      <c r="R87" s="51"/>
      <c r="S87" s="51"/>
      <c r="T87" s="51"/>
      <c r="U87" s="51" t="str">
        <f t="shared" si="13"/>
        <v/>
      </c>
      <c r="V87" s="340">
        <v>1</v>
      </c>
      <c r="W87" s="51" t="str">
        <f t="shared" si="14"/>
        <v/>
      </c>
      <c r="X87" s="340" t="str">
        <f>IF(F87="","",IF($G$23=1,סיווג!Z87,1))</f>
        <v/>
      </c>
      <c r="Y87" s="51" t="str">
        <f t="shared" si="15"/>
        <v/>
      </c>
      <c r="Z87" s="281" t="str">
        <f t="shared" si="16"/>
        <v/>
      </c>
      <c r="AA87" s="1">
        <f t="shared" si="9"/>
        <v>1</v>
      </c>
      <c r="AB87" s="1" t="str">
        <f t="shared" si="17"/>
        <v/>
      </c>
      <c r="AC87" s="1" t="str">
        <f t="shared" si="17"/>
        <v/>
      </c>
      <c r="AD87" s="1">
        <f t="shared" si="11"/>
        <v>1</v>
      </c>
    </row>
    <row r="88" spans="2:30" hidden="1" x14ac:dyDescent="0.2">
      <c r="B88" s="280" t="str">
        <f t="shared" si="12"/>
        <v/>
      </c>
      <c r="C88" s="45"/>
      <c r="D88" s="45"/>
      <c r="E88" s="45"/>
      <c r="F88" s="337" t="str">
        <f>IF(סיווג!$V88&lt;&gt;1,"",'תנאי סף'!F88)</f>
        <v/>
      </c>
      <c r="G88" s="340" t="str">
        <f>IF($F88="","",סיווג!J88)</f>
        <v/>
      </c>
      <c r="H88" s="51"/>
      <c r="I88" s="50"/>
      <c r="J88" s="51"/>
      <c r="K88" s="50"/>
      <c r="L88" s="51"/>
      <c r="M88" s="50"/>
      <c r="N88" s="53"/>
      <c r="O88" s="337"/>
      <c r="P88" s="51"/>
      <c r="Q88" s="51"/>
      <c r="R88" s="51"/>
      <c r="S88" s="51"/>
      <c r="T88" s="51"/>
      <c r="U88" s="51" t="str">
        <f t="shared" si="13"/>
        <v/>
      </c>
      <c r="V88" s="340">
        <v>1</v>
      </c>
      <c r="W88" s="51" t="str">
        <f t="shared" si="14"/>
        <v/>
      </c>
      <c r="X88" s="340" t="str">
        <f>IF(F88="","",IF($G$23=1,סיווג!Z88,1))</f>
        <v/>
      </c>
      <c r="Y88" s="51" t="str">
        <f t="shared" si="15"/>
        <v/>
      </c>
      <c r="Z88" s="281" t="str">
        <f t="shared" si="16"/>
        <v/>
      </c>
      <c r="AA88" s="1">
        <f t="shared" si="9"/>
        <v>1</v>
      </c>
      <c r="AB88" s="1" t="str">
        <f t="shared" si="17"/>
        <v/>
      </c>
      <c r="AC88" s="1" t="str">
        <f t="shared" si="17"/>
        <v/>
      </c>
      <c r="AD88" s="1">
        <f t="shared" si="11"/>
        <v>1</v>
      </c>
    </row>
    <row r="89" spans="2:30" hidden="1" x14ac:dyDescent="0.2">
      <c r="B89" s="280" t="str">
        <f t="shared" si="12"/>
        <v/>
      </c>
      <c r="C89" s="45"/>
      <c r="D89" s="45"/>
      <c r="E89" s="45"/>
      <c r="F89" s="337" t="str">
        <f>IF(סיווג!$V89&lt;&gt;1,"",'תנאי סף'!F89)</f>
        <v/>
      </c>
      <c r="G89" s="340" t="str">
        <f>IF($F89="","",סיווג!J89)</f>
        <v/>
      </c>
      <c r="H89" s="51"/>
      <c r="I89" s="50"/>
      <c r="J89" s="51"/>
      <c r="K89" s="50"/>
      <c r="L89" s="51"/>
      <c r="M89" s="50"/>
      <c r="N89" s="53"/>
      <c r="O89" s="337"/>
      <c r="P89" s="51"/>
      <c r="Q89" s="51"/>
      <c r="R89" s="51"/>
      <c r="S89" s="51"/>
      <c r="T89" s="51"/>
      <c r="U89" s="51" t="str">
        <f t="shared" si="13"/>
        <v/>
      </c>
      <c r="V89" s="340">
        <v>1</v>
      </c>
      <c r="W89" s="51" t="str">
        <f t="shared" si="14"/>
        <v/>
      </c>
      <c r="X89" s="340" t="str">
        <f>IF(F89="","",IF($G$23=1,סיווג!Z89,1))</f>
        <v/>
      </c>
      <c r="Y89" s="51" t="str">
        <f t="shared" si="15"/>
        <v/>
      </c>
      <c r="Z89" s="281" t="str">
        <f t="shared" si="16"/>
        <v/>
      </c>
      <c r="AA89" s="1">
        <f t="shared" si="9"/>
        <v>1</v>
      </c>
      <c r="AB89" s="1" t="str">
        <f t="shared" si="17"/>
        <v/>
      </c>
      <c r="AC89" s="1" t="str">
        <f t="shared" si="17"/>
        <v/>
      </c>
      <c r="AD89" s="1">
        <f t="shared" si="11"/>
        <v>1</v>
      </c>
    </row>
    <row r="90" spans="2:30" hidden="1" x14ac:dyDescent="0.2">
      <c r="B90" s="280" t="str">
        <f t="shared" si="12"/>
        <v/>
      </c>
      <c r="C90" s="45"/>
      <c r="D90" s="45"/>
      <c r="E90" s="45"/>
      <c r="F90" s="337" t="str">
        <f>IF(סיווג!$V90&lt;&gt;1,"",'תנאי סף'!F90)</f>
        <v/>
      </c>
      <c r="G90" s="340" t="str">
        <f>IF($F90="","",סיווג!J90)</f>
        <v/>
      </c>
      <c r="H90" s="51"/>
      <c r="I90" s="50"/>
      <c r="J90" s="51"/>
      <c r="K90" s="50"/>
      <c r="L90" s="51"/>
      <c r="M90" s="50"/>
      <c r="N90" s="53"/>
      <c r="O90" s="337"/>
      <c r="P90" s="51"/>
      <c r="Q90" s="51"/>
      <c r="R90" s="51"/>
      <c r="S90" s="51"/>
      <c r="T90" s="51"/>
      <c r="U90" s="51" t="str">
        <f t="shared" si="13"/>
        <v/>
      </c>
      <c r="V90" s="340">
        <v>1</v>
      </c>
      <c r="W90" s="51" t="str">
        <f t="shared" si="14"/>
        <v/>
      </c>
      <c r="X90" s="340" t="str">
        <f>IF(F90="","",IF($G$23=1,סיווג!Z90,1))</f>
        <v/>
      </c>
      <c r="Y90" s="51" t="str">
        <f t="shared" si="15"/>
        <v/>
      </c>
      <c r="Z90" s="281" t="str">
        <f t="shared" si="16"/>
        <v/>
      </c>
      <c r="AA90" s="1">
        <f t="shared" si="9"/>
        <v>1</v>
      </c>
      <c r="AB90" s="1" t="str">
        <f t="shared" si="17"/>
        <v/>
      </c>
      <c r="AC90" s="1" t="str">
        <f t="shared" si="17"/>
        <v/>
      </c>
      <c r="AD90" s="1">
        <f t="shared" si="11"/>
        <v>1</v>
      </c>
    </row>
    <row r="91" spans="2:30" hidden="1" x14ac:dyDescent="0.2">
      <c r="B91" s="280" t="str">
        <f t="shared" si="12"/>
        <v/>
      </c>
      <c r="C91" s="45"/>
      <c r="D91" s="45"/>
      <c r="E91" s="45"/>
      <c r="F91" s="337" t="str">
        <f>IF(סיווג!$V91&lt;&gt;1,"",'תנאי סף'!F91)</f>
        <v/>
      </c>
      <c r="G91" s="340" t="str">
        <f>IF($F91="","",סיווג!J91)</f>
        <v/>
      </c>
      <c r="H91" s="51"/>
      <c r="I91" s="50"/>
      <c r="J91" s="51"/>
      <c r="K91" s="50"/>
      <c r="L91" s="51"/>
      <c r="M91" s="50"/>
      <c r="N91" s="53"/>
      <c r="O91" s="337"/>
      <c r="P91" s="51"/>
      <c r="Q91" s="51"/>
      <c r="R91" s="51"/>
      <c r="S91" s="51"/>
      <c r="T91" s="51"/>
      <c r="U91" s="51" t="str">
        <f t="shared" si="13"/>
        <v/>
      </c>
      <c r="V91" s="340">
        <v>1</v>
      </c>
      <c r="W91" s="51" t="str">
        <f t="shared" si="14"/>
        <v/>
      </c>
      <c r="X91" s="340" t="str">
        <f>IF(F91="","",IF($G$23=1,סיווג!Z91,1))</f>
        <v/>
      </c>
      <c r="Y91" s="51" t="str">
        <f t="shared" si="15"/>
        <v/>
      </c>
      <c r="Z91" s="281" t="str">
        <f t="shared" si="16"/>
        <v/>
      </c>
      <c r="AA91" s="1">
        <f t="shared" si="9"/>
        <v>1</v>
      </c>
      <c r="AB91" s="1" t="str">
        <f t="shared" si="17"/>
        <v/>
      </c>
      <c r="AC91" s="1" t="str">
        <f t="shared" si="17"/>
        <v/>
      </c>
      <c r="AD91" s="1">
        <f t="shared" si="11"/>
        <v>1</v>
      </c>
    </row>
    <row r="92" spans="2:30" hidden="1" x14ac:dyDescent="0.2">
      <c r="B92" s="280" t="str">
        <f t="shared" si="12"/>
        <v/>
      </c>
      <c r="C92" s="45"/>
      <c r="D92" s="45"/>
      <c r="E92" s="45"/>
      <c r="F92" s="337" t="str">
        <f>IF(סיווג!$V92&lt;&gt;1,"",'תנאי סף'!F92)</f>
        <v/>
      </c>
      <c r="G92" s="340" t="str">
        <f>IF($F92="","",סיווג!J92)</f>
        <v/>
      </c>
      <c r="H92" s="51"/>
      <c r="I92" s="50"/>
      <c r="J92" s="51"/>
      <c r="K92" s="50"/>
      <c r="L92" s="51"/>
      <c r="M92" s="50"/>
      <c r="N92" s="53"/>
      <c r="O92" s="337"/>
      <c r="P92" s="51"/>
      <c r="Q92" s="51"/>
      <c r="R92" s="51"/>
      <c r="S92" s="51"/>
      <c r="T92" s="51"/>
      <c r="U92" s="51" t="str">
        <f t="shared" si="13"/>
        <v/>
      </c>
      <c r="V92" s="340">
        <v>1</v>
      </c>
      <c r="W92" s="51" t="str">
        <f t="shared" si="14"/>
        <v/>
      </c>
      <c r="X92" s="340" t="str">
        <f>IF(F92="","",IF($G$23=1,סיווג!Z92,1))</f>
        <v/>
      </c>
      <c r="Y92" s="51" t="str">
        <f t="shared" si="15"/>
        <v/>
      </c>
      <c r="Z92" s="281" t="str">
        <f t="shared" si="16"/>
        <v/>
      </c>
      <c r="AA92" s="1">
        <f t="shared" si="9"/>
        <v>1</v>
      </c>
      <c r="AB92" s="1" t="str">
        <f t="shared" ref="AB92:AC130" si="18">IF($F92="","",AB$30)</f>
        <v/>
      </c>
      <c r="AC92" s="1" t="str">
        <f t="shared" si="18"/>
        <v/>
      </c>
      <c r="AD92" s="1">
        <f t="shared" si="11"/>
        <v>1</v>
      </c>
    </row>
    <row r="93" spans="2:30" hidden="1" x14ac:dyDescent="0.2">
      <c r="B93" s="280" t="str">
        <f t="shared" si="12"/>
        <v/>
      </c>
      <c r="C93" s="45"/>
      <c r="D93" s="45"/>
      <c r="E93" s="45"/>
      <c r="F93" s="337" t="str">
        <f>IF(סיווג!$V93&lt;&gt;1,"",'תנאי סף'!F93)</f>
        <v/>
      </c>
      <c r="G93" s="340" t="str">
        <f>IF($F93="","",סיווג!J93)</f>
        <v/>
      </c>
      <c r="H93" s="51"/>
      <c r="I93" s="50"/>
      <c r="J93" s="51"/>
      <c r="K93" s="50"/>
      <c r="L93" s="51"/>
      <c r="M93" s="50"/>
      <c r="N93" s="53"/>
      <c r="O93" s="337"/>
      <c r="P93" s="51"/>
      <c r="Q93" s="51"/>
      <c r="R93" s="51"/>
      <c r="S93" s="51"/>
      <c r="T93" s="51"/>
      <c r="U93" s="51" t="str">
        <f t="shared" si="13"/>
        <v/>
      </c>
      <c r="V93" s="340">
        <v>1</v>
      </c>
      <c r="W93" s="51" t="str">
        <f t="shared" si="14"/>
        <v/>
      </c>
      <c r="X93" s="340" t="str">
        <f>IF(F93="","",IF($G$23=1,סיווג!Z93,1))</f>
        <v/>
      </c>
      <c r="Y93" s="51" t="str">
        <f t="shared" si="15"/>
        <v/>
      </c>
      <c r="Z93" s="281" t="str">
        <f t="shared" si="16"/>
        <v/>
      </c>
      <c r="AA93" s="1">
        <f t="shared" si="9"/>
        <v>1</v>
      </c>
      <c r="AB93" s="1" t="str">
        <f t="shared" si="18"/>
        <v/>
      </c>
      <c r="AC93" s="1" t="str">
        <f t="shared" si="18"/>
        <v/>
      </c>
      <c r="AD93" s="1">
        <f t="shared" si="11"/>
        <v>1</v>
      </c>
    </row>
    <row r="94" spans="2:30" hidden="1" x14ac:dyDescent="0.2">
      <c r="B94" s="280" t="str">
        <f t="shared" si="12"/>
        <v/>
      </c>
      <c r="C94" s="45"/>
      <c r="D94" s="45"/>
      <c r="E94" s="45"/>
      <c r="F94" s="337" t="str">
        <f>IF(סיווג!$V94&lt;&gt;1,"",'תנאי סף'!F94)</f>
        <v/>
      </c>
      <c r="G94" s="340" t="str">
        <f>IF($F94="","",סיווג!J94)</f>
        <v/>
      </c>
      <c r="H94" s="51"/>
      <c r="I94" s="50"/>
      <c r="J94" s="51"/>
      <c r="K94" s="50"/>
      <c r="L94" s="51"/>
      <c r="M94" s="50"/>
      <c r="N94" s="53"/>
      <c r="O94" s="337"/>
      <c r="P94" s="51"/>
      <c r="Q94" s="51"/>
      <c r="R94" s="51"/>
      <c r="S94" s="51"/>
      <c r="T94" s="51"/>
      <c r="U94" s="51" t="str">
        <f t="shared" si="13"/>
        <v/>
      </c>
      <c r="V94" s="340">
        <v>1</v>
      </c>
      <c r="W94" s="51" t="str">
        <f t="shared" si="14"/>
        <v/>
      </c>
      <c r="X94" s="340" t="str">
        <f>IF(F94="","",IF($G$23=1,סיווג!Z94,1))</f>
        <v/>
      </c>
      <c r="Y94" s="51" t="str">
        <f t="shared" si="15"/>
        <v/>
      </c>
      <c r="Z94" s="281" t="str">
        <f t="shared" si="16"/>
        <v/>
      </c>
      <c r="AA94" s="1">
        <f t="shared" si="9"/>
        <v>1</v>
      </c>
      <c r="AB94" s="1" t="str">
        <f t="shared" si="18"/>
        <v/>
      </c>
      <c r="AC94" s="1" t="str">
        <f t="shared" si="18"/>
        <v/>
      </c>
      <c r="AD94" s="1">
        <f t="shared" si="11"/>
        <v>1</v>
      </c>
    </row>
    <row r="95" spans="2:30" hidden="1" x14ac:dyDescent="0.2">
      <c r="B95" s="280" t="str">
        <f t="shared" si="12"/>
        <v/>
      </c>
      <c r="C95" s="45"/>
      <c r="D95" s="45"/>
      <c r="E95" s="45"/>
      <c r="F95" s="337" t="str">
        <f>IF(סיווג!$V95&lt;&gt;1,"",'תנאי סף'!F95)</f>
        <v/>
      </c>
      <c r="G95" s="340" t="str">
        <f>IF($F95="","",סיווג!J95)</f>
        <v/>
      </c>
      <c r="H95" s="51"/>
      <c r="I95" s="50"/>
      <c r="J95" s="51"/>
      <c r="K95" s="50"/>
      <c r="L95" s="51"/>
      <c r="M95" s="50"/>
      <c r="N95" s="53"/>
      <c r="O95" s="337"/>
      <c r="P95" s="51"/>
      <c r="Q95" s="51"/>
      <c r="R95" s="51"/>
      <c r="S95" s="51"/>
      <c r="T95" s="51"/>
      <c r="U95" s="51" t="str">
        <f t="shared" si="13"/>
        <v/>
      </c>
      <c r="V95" s="340">
        <v>1</v>
      </c>
      <c r="W95" s="51" t="str">
        <f t="shared" si="14"/>
        <v/>
      </c>
      <c r="X95" s="340" t="str">
        <f>IF(F95="","",IF($G$23=1,סיווג!Z95,1))</f>
        <v/>
      </c>
      <c r="Y95" s="51" t="str">
        <f t="shared" si="15"/>
        <v/>
      </c>
      <c r="Z95" s="281" t="str">
        <f t="shared" si="16"/>
        <v/>
      </c>
      <c r="AA95" s="1">
        <f t="shared" si="9"/>
        <v>1</v>
      </c>
      <c r="AB95" s="1" t="str">
        <f t="shared" si="18"/>
        <v/>
      </c>
      <c r="AC95" s="1" t="str">
        <f t="shared" si="18"/>
        <v/>
      </c>
      <c r="AD95" s="1">
        <f t="shared" si="11"/>
        <v>1</v>
      </c>
    </row>
    <row r="96" spans="2:30" hidden="1" x14ac:dyDescent="0.2">
      <c r="B96" s="280" t="str">
        <f t="shared" si="12"/>
        <v/>
      </c>
      <c r="C96" s="45"/>
      <c r="D96" s="45"/>
      <c r="E96" s="45"/>
      <c r="F96" s="337" t="str">
        <f>IF(סיווג!$V96&lt;&gt;1,"",'תנאי סף'!F96)</f>
        <v/>
      </c>
      <c r="G96" s="340" t="str">
        <f>IF($F96="","",סיווג!J96)</f>
        <v/>
      </c>
      <c r="H96" s="51"/>
      <c r="I96" s="50"/>
      <c r="J96" s="51"/>
      <c r="K96" s="50"/>
      <c r="L96" s="51"/>
      <c r="M96" s="50"/>
      <c r="N96" s="53"/>
      <c r="O96" s="337"/>
      <c r="P96" s="51"/>
      <c r="Q96" s="51"/>
      <c r="R96" s="51"/>
      <c r="S96" s="51"/>
      <c r="T96" s="51"/>
      <c r="U96" s="51" t="str">
        <f t="shared" si="13"/>
        <v/>
      </c>
      <c r="V96" s="340">
        <v>1</v>
      </c>
      <c r="W96" s="51" t="str">
        <f t="shared" si="14"/>
        <v/>
      </c>
      <c r="X96" s="340" t="str">
        <f>IF(F96="","",IF($G$23=1,סיווג!Z96,1))</f>
        <v/>
      </c>
      <c r="Y96" s="51" t="str">
        <f t="shared" si="15"/>
        <v/>
      </c>
      <c r="Z96" s="281" t="str">
        <f t="shared" si="16"/>
        <v/>
      </c>
      <c r="AA96" s="1">
        <f t="shared" ref="AA96:AA130" si="19">IF(SUM(AD96:AV96)=COUNT(AD96:AV96),1,0)</f>
        <v>1</v>
      </c>
      <c r="AB96" s="1" t="str">
        <f t="shared" si="18"/>
        <v/>
      </c>
      <c r="AC96" s="1" t="str">
        <f t="shared" si="18"/>
        <v/>
      </c>
      <c r="AD96" s="1">
        <f t="shared" ref="AD96:AD130" si="20">IF(G$30="",1,IF(G96="",0,IF(G$30=$AE$1,IF(ISNA(MATCH(G96,$AB$30:$AC$30,0)),0,1),IF(G$30=$AF$1,IF(IFERROR(G96*1,"bad")="bad",0,1),IF(G$30=$AG$1,IF(IFERROR(IF(G96=TRUNC(G96),1,"bad"),"bad")="bad",0,1),IF(G$30=$AH$1,IF(AND(IF(IFERROR(G96*1,"bad")="bad",0,1)=1,G96&gt;=0),1,0),IF(G$30=$AI$1,IF(AND(IF(IFERROR(IF(G96=TRUNC(G96),1,"bad"),"bad")="bad",0,1)=1,G96&gt;=0),1,0),IF(G$30=$AJ$1,IF(AND(IF(IFERROR(G96*1,"bad")="bad",0,1)=1,G96&gt;0),1,0),IF(G$30=$AK$1,IF(AND(IF(IFERROR(IF(G96=TRUNC(G96),1,"bad"),"bad")="bad",0,1)=1,G96&gt;0),1,0),IF(G$30=$AL$1,1,IF(G$30=$AM$1,IF(IFERROR(HLOOKUP(G96,$AE$4:$AN$4,1,0),"bad")="bad",0,1),0)))))))))))</f>
        <v>1</v>
      </c>
    </row>
    <row r="97" spans="2:30" hidden="1" x14ac:dyDescent="0.2">
      <c r="B97" s="280" t="str">
        <f t="shared" si="12"/>
        <v/>
      </c>
      <c r="C97" s="45"/>
      <c r="D97" s="45"/>
      <c r="E97" s="45"/>
      <c r="F97" s="337" t="str">
        <f>IF(סיווג!$V97&lt;&gt;1,"",'תנאי סף'!F97)</f>
        <v/>
      </c>
      <c r="G97" s="340" t="str">
        <f>IF($F97="","",סיווג!J97)</f>
        <v/>
      </c>
      <c r="H97" s="51"/>
      <c r="I97" s="50"/>
      <c r="J97" s="51"/>
      <c r="K97" s="50"/>
      <c r="L97" s="51"/>
      <c r="M97" s="50"/>
      <c r="N97" s="53"/>
      <c r="O97" s="337"/>
      <c r="P97" s="51"/>
      <c r="Q97" s="51"/>
      <c r="R97" s="51"/>
      <c r="S97" s="51"/>
      <c r="T97" s="51"/>
      <c r="U97" s="51" t="str">
        <f t="shared" si="13"/>
        <v/>
      </c>
      <c r="V97" s="340">
        <v>1</v>
      </c>
      <c r="W97" s="51" t="str">
        <f t="shared" si="14"/>
        <v/>
      </c>
      <c r="X97" s="340" t="str">
        <f>IF(F97="","",IF($G$23=1,סיווג!Z97,1))</f>
        <v/>
      </c>
      <c r="Y97" s="51" t="str">
        <f t="shared" si="15"/>
        <v/>
      </c>
      <c r="Z97" s="281" t="str">
        <f t="shared" si="16"/>
        <v/>
      </c>
      <c r="AA97" s="1">
        <f t="shared" si="19"/>
        <v>1</v>
      </c>
      <c r="AB97" s="1" t="str">
        <f t="shared" si="18"/>
        <v/>
      </c>
      <c r="AC97" s="1" t="str">
        <f t="shared" si="18"/>
        <v/>
      </c>
      <c r="AD97" s="1">
        <f t="shared" si="20"/>
        <v>1</v>
      </c>
    </row>
    <row r="98" spans="2:30" hidden="1" x14ac:dyDescent="0.2">
      <c r="B98" s="280" t="str">
        <f t="shared" si="12"/>
        <v/>
      </c>
      <c r="C98" s="45"/>
      <c r="D98" s="45"/>
      <c r="E98" s="45"/>
      <c r="F98" s="337" t="str">
        <f>IF(סיווג!$V98&lt;&gt;1,"",'תנאי סף'!F98)</f>
        <v/>
      </c>
      <c r="G98" s="340" t="str">
        <f>IF($F98="","",סיווג!J98)</f>
        <v/>
      </c>
      <c r="H98" s="51"/>
      <c r="I98" s="50"/>
      <c r="J98" s="51"/>
      <c r="K98" s="50"/>
      <c r="L98" s="51"/>
      <c r="M98" s="50"/>
      <c r="N98" s="53"/>
      <c r="O98" s="337"/>
      <c r="P98" s="51"/>
      <c r="Q98" s="51"/>
      <c r="R98" s="51"/>
      <c r="S98" s="51"/>
      <c r="T98" s="51"/>
      <c r="U98" s="51" t="str">
        <f t="shared" si="13"/>
        <v/>
      </c>
      <c r="V98" s="340">
        <v>1</v>
      </c>
      <c r="W98" s="51" t="str">
        <f t="shared" si="14"/>
        <v/>
      </c>
      <c r="X98" s="340" t="str">
        <f>IF(F98="","",IF($G$23=1,סיווג!Z98,1))</f>
        <v/>
      </c>
      <c r="Y98" s="51" t="str">
        <f t="shared" si="15"/>
        <v/>
      </c>
      <c r="Z98" s="281" t="str">
        <f t="shared" si="16"/>
        <v/>
      </c>
      <c r="AA98" s="1">
        <f t="shared" si="19"/>
        <v>1</v>
      </c>
      <c r="AB98" s="1" t="str">
        <f t="shared" si="18"/>
        <v/>
      </c>
      <c r="AC98" s="1" t="str">
        <f t="shared" si="18"/>
        <v/>
      </c>
      <c r="AD98" s="1">
        <f t="shared" si="20"/>
        <v>1</v>
      </c>
    </row>
    <row r="99" spans="2:30" hidden="1" x14ac:dyDescent="0.2">
      <c r="B99" s="280" t="str">
        <f t="shared" ref="B99:B130" si="21">IF(F99="","",ROW()-30)</f>
        <v/>
      </c>
      <c r="C99" s="45"/>
      <c r="D99" s="45"/>
      <c r="E99" s="45"/>
      <c r="F99" s="337" t="str">
        <f>IF(סיווג!$V99&lt;&gt;1,"",'תנאי סף'!F99)</f>
        <v/>
      </c>
      <c r="G99" s="340" t="str">
        <f>IF($F99="","",סיווג!J99)</f>
        <v/>
      </c>
      <c r="H99" s="51"/>
      <c r="I99" s="50"/>
      <c r="J99" s="51"/>
      <c r="K99" s="50"/>
      <c r="L99" s="51"/>
      <c r="M99" s="50"/>
      <c r="N99" s="53"/>
      <c r="O99" s="337"/>
      <c r="P99" s="51"/>
      <c r="Q99" s="51"/>
      <c r="R99" s="51"/>
      <c r="S99" s="51"/>
      <c r="T99" s="51"/>
      <c r="U99" s="51" t="str">
        <f t="shared" ref="U99:U130" si="22">IF($F99="","",IF($AA99&lt;&gt;1,$AB$1,G99*$G$5))</f>
        <v/>
      </c>
      <c r="V99" s="340">
        <v>1</v>
      </c>
      <c r="W99" s="51" t="str">
        <f t="shared" ref="W99:W130" si="23">IF($F99="","",IF($AA99&lt;&gt;1,$AB$1,IFERROR(U99*V99,$AB$1)))</f>
        <v/>
      </c>
      <c r="X99" s="340" t="str">
        <f>IF(F99="","",IF($G$23=1,סיווג!Z99,1))</f>
        <v/>
      </c>
      <c r="Y99" s="51" t="str">
        <f t="shared" ref="Y99:Y130" si="24">IF($F99="","",IF($AA99&lt;&gt;1,$AB$1,IFERROR(W99*X99,$AB$1)))</f>
        <v/>
      </c>
      <c r="Z99" s="281" t="str">
        <f t="shared" ref="Z99:Z130" si="25">IF($F99="","",IF(OR($AA99&lt;&gt;1,Y99=$AB$1),$AB$1,IFERROR(Y99/SUM($Y$31:$Y$130),0)))</f>
        <v/>
      </c>
      <c r="AA99" s="1">
        <f t="shared" si="19"/>
        <v>1</v>
      </c>
      <c r="AB99" s="1" t="str">
        <f t="shared" si="18"/>
        <v/>
      </c>
      <c r="AC99" s="1" t="str">
        <f t="shared" si="18"/>
        <v/>
      </c>
      <c r="AD99" s="1">
        <f t="shared" si="20"/>
        <v>1</v>
      </c>
    </row>
    <row r="100" spans="2:30" hidden="1" x14ac:dyDescent="0.2">
      <c r="B100" s="280" t="str">
        <f t="shared" si="21"/>
        <v/>
      </c>
      <c r="C100" s="45"/>
      <c r="D100" s="45"/>
      <c r="E100" s="45"/>
      <c r="F100" s="337" t="str">
        <f>IF(סיווג!$V100&lt;&gt;1,"",'תנאי סף'!F100)</f>
        <v/>
      </c>
      <c r="G100" s="340" t="str">
        <f>IF($F100="","",סיווג!J100)</f>
        <v/>
      </c>
      <c r="H100" s="51"/>
      <c r="I100" s="50"/>
      <c r="J100" s="51"/>
      <c r="K100" s="50"/>
      <c r="L100" s="51"/>
      <c r="M100" s="50"/>
      <c r="N100" s="53"/>
      <c r="O100" s="337"/>
      <c r="P100" s="51"/>
      <c r="Q100" s="51"/>
      <c r="R100" s="51"/>
      <c r="S100" s="51"/>
      <c r="T100" s="51"/>
      <c r="U100" s="51" t="str">
        <f t="shared" si="22"/>
        <v/>
      </c>
      <c r="V100" s="340">
        <v>1</v>
      </c>
      <c r="W100" s="51" t="str">
        <f t="shared" si="23"/>
        <v/>
      </c>
      <c r="X100" s="340" t="str">
        <f>IF(F100="","",IF($G$23=1,סיווג!Z100,1))</f>
        <v/>
      </c>
      <c r="Y100" s="51" t="str">
        <f t="shared" si="24"/>
        <v/>
      </c>
      <c r="Z100" s="281" t="str">
        <f t="shared" si="25"/>
        <v/>
      </c>
      <c r="AA100" s="1">
        <f t="shared" si="19"/>
        <v>1</v>
      </c>
      <c r="AB100" s="1" t="str">
        <f t="shared" si="18"/>
        <v/>
      </c>
      <c r="AC100" s="1" t="str">
        <f t="shared" si="18"/>
        <v/>
      </c>
      <c r="AD100" s="1">
        <f t="shared" si="20"/>
        <v>1</v>
      </c>
    </row>
    <row r="101" spans="2:30" hidden="1" x14ac:dyDescent="0.2">
      <c r="B101" s="280" t="str">
        <f t="shared" si="21"/>
        <v/>
      </c>
      <c r="C101" s="45"/>
      <c r="D101" s="45"/>
      <c r="E101" s="45"/>
      <c r="F101" s="337" t="str">
        <f>IF(סיווג!$V101&lt;&gt;1,"",'תנאי סף'!F101)</f>
        <v/>
      </c>
      <c r="G101" s="340" t="str">
        <f>IF($F101="","",סיווג!J101)</f>
        <v/>
      </c>
      <c r="H101" s="51"/>
      <c r="I101" s="50"/>
      <c r="J101" s="51"/>
      <c r="K101" s="50"/>
      <c r="L101" s="51"/>
      <c r="M101" s="50"/>
      <c r="N101" s="53"/>
      <c r="O101" s="337"/>
      <c r="P101" s="51"/>
      <c r="Q101" s="51"/>
      <c r="R101" s="51"/>
      <c r="S101" s="51"/>
      <c r="T101" s="51"/>
      <c r="U101" s="51" t="str">
        <f t="shared" si="22"/>
        <v/>
      </c>
      <c r="V101" s="340">
        <v>1</v>
      </c>
      <c r="W101" s="51" t="str">
        <f t="shared" si="23"/>
        <v/>
      </c>
      <c r="X101" s="340" t="str">
        <f>IF(F101="","",IF($G$23=1,סיווג!Z101,1))</f>
        <v/>
      </c>
      <c r="Y101" s="51" t="str">
        <f t="shared" si="24"/>
        <v/>
      </c>
      <c r="Z101" s="281" t="str">
        <f t="shared" si="25"/>
        <v/>
      </c>
      <c r="AA101" s="1">
        <f t="shared" si="19"/>
        <v>1</v>
      </c>
      <c r="AB101" s="1" t="str">
        <f t="shared" si="18"/>
        <v/>
      </c>
      <c r="AC101" s="1" t="str">
        <f t="shared" si="18"/>
        <v/>
      </c>
      <c r="AD101" s="1">
        <f t="shared" si="20"/>
        <v>1</v>
      </c>
    </row>
    <row r="102" spans="2:30" hidden="1" x14ac:dyDescent="0.2">
      <c r="B102" s="280" t="str">
        <f t="shared" si="21"/>
        <v/>
      </c>
      <c r="C102" s="45"/>
      <c r="D102" s="45"/>
      <c r="E102" s="45"/>
      <c r="F102" s="337" t="str">
        <f>IF(סיווג!$V102&lt;&gt;1,"",'תנאי סף'!F102)</f>
        <v/>
      </c>
      <c r="G102" s="340" t="str">
        <f>IF($F102="","",סיווג!J102)</f>
        <v/>
      </c>
      <c r="H102" s="51"/>
      <c r="I102" s="50"/>
      <c r="J102" s="51"/>
      <c r="K102" s="50"/>
      <c r="L102" s="51"/>
      <c r="M102" s="50"/>
      <c r="N102" s="53"/>
      <c r="O102" s="337"/>
      <c r="P102" s="51"/>
      <c r="Q102" s="51"/>
      <c r="R102" s="51"/>
      <c r="S102" s="51"/>
      <c r="T102" s="51"/>
      <c r="U102" s="51" t="str">
        <f t="shared" si="22"/>
        <v/>
      </c>
      <c r="V102" s="340">
        <v>1</v>
      </c>
      <c r="W102" s="51" t="str">
        <f t="shared" si="23"/>
        <v/>
      </c>
      <c r="X102" s="340" t="str">
        <f>IF(F102="","",IF($G$23=1,סיווג!Z102,1))</f>
        <v/>
      </c>
      <c r="Y102" s="51" t="str">
        <f t="shared" si="24"/>
        <v/>
      </c>
      <c r="Z102" s="281" t="str">
        <f t="shared" si="25"/>
        <v/>
      </c>
      <c r="AA102" s="1">
        <f t="shared" si="19"/>
        <v>1</v>
      </c>
      <c r="AB102" s="1" t="str">
        <f t="shared" si="18"/>
        <v/>
      </c>
      <c r="AC102" s="1" t="str">
        <f t="shared" si="18"/>
        <v/>
      </c>
      <c r="AD102" s="1">
        <f t="shared" si="20"/>
        <v>1</v>
      </c>
    </row>
    <row r="103" spans="2:30" hidden="1" x14ac:dyDescent="0.2">
      <c r="B103" s="280" t="str">
        <f t="shared" si="21"/>
        <v/>
      </c>
      <c r="C103" s="45"/>
      <c r="D103" s="45"/>
      <c r="E103" s="45"/>
      <c r="F103" s="337" t="str">
        <f>IF(סיווג!$V103&lt;&gt;1,"",'תנאי סף'!F103)</f>
        <v/>
      </c>
      <c r="G103" s="340" t="str">
        <f>IF($F103="","",סיווג!J103)</f>
        <v/>
      </c>
      <c r="H103" s="51"/>
      <c r="I103" s="50"/>
      <c r="J103" s="51"/>
      <c r="K103" s="50"/>
      <c r="L103" s="51"/>
      <c r="M103" s="50"/>
      <c r="N103" s="53"/>
      <c r="O103" s="337"/>
      <c r="P103" s="51"/>
      <c r="Q103" s="51"/>
      <c r="R103" s="51"/>
      <c r="S103" s="51"/>
      <c r="T103" s="51"/>
      <c r="U103" s="51" t="str">
        <f t="shared" si="22"/>
        <v/>
      </c>
      <c r="V103" s="340">
        <v>1</v>
      </c>
      <c r="W103" s="51" t="str">
        <f t="shared" si="23"/>
        <v/>
      </c>
      <c r="X103" s="340" t="str">
        <f>IF(F103="","",IF($G$23=1,סיווג!Z103,1))</f>
        <v/>
      </c>
      <c r="Y103" s="51" t="str">
        <f t="shared" si="24"/>
        <v/>
      </c>
      <c r="Z103" s="281" t="str">
        <f t="shared" si="25"/>
        <v/>
      </c>
      <c r="AA103" s="1">
        <f t="shared" si="19"/>
        <v>1</v>
      </c>
      <c r="AB103" s="1" t="str">
        <f t="shared" si="18"/>
        <v/>
      </c>
      <c r="AC103" s="1" t="str">
        <f t="shared" si="18"/>
        <v/>
      </c>
      <c r="AD103" s="1">
        <f t="shared" si="20"/>
        <v>1</v>
      </c>
    </row>
    <row r="104" spans="2:30" hidden="1" x14ac:dyDescent="0.2">
      <c r="B104" s="280" t="str">
        <f t="shared" si="21"/>
        <v/>
      </c>
      <c r="C104" s="45"/>
      <c r="D104" s="45"/>
      <c r="E104" s="45"/>
      <c r="F104" s="337" t="str">
        <f>IF(סיווג!$V104&lt;&gt;1,"",'תנאי סף'!F104)</f>
        <v/>
      </c>
      <c r="G104" s="340" t="str">
        <f>IF($F104="","",סיווג!J104)</f>
        <v/>
      </c>
      <c r="H104" s="51"/>
      <c r="I104" s="50"/>
      <c r="J104" s="51"/>
      <c r="K104" s="50"/>
      <c r="L104" s="51"/>
      <c r="M104" s="50"/>
      <c r="N104" s="53"/>
      <c r="O104" s="337"/>
      <c r="P104" s="51"/>
      <c r="Q104" s="51"/>
      <c r="R104" s="51"/>
      <c r="S104" s="51"/>
      <c r="T104" s="51"/>
      <c r="U104" s="51" t="str">
        <f t="shared" si="22"/>
        <v/>
      </c>
      <c r="V104" s="340">
        <v>1</v>
      </c>
      <c r="W104" s="51" t="str">
        <f t="shared" si="23"/>
        <v/>
      </c>
      <c r="X104" s="340" t="str">
        <f>IF(F104="","",IF($G$23=1,סיווג!Z104,1))</f>
        <v/>
      </c>
      <c r="Y104" s="51" t="str">
        <f t="shared" si="24"/>
        <v/>
      </c>
      <c r="Z104" s="281" t="str">
        <f t="shared" si="25"/>
        <v/>
      </c>
      <c r="AA104" s="1">
        <f t="shared" si="19"/>
        <v>1</v>
      </c>
      <c r="AB104" s="1" t="str">
        <f t="shared" si="18"/>
        <v/>
      </c>
      <c r="AC104" s="1" t="str">
        <f t="shared" si="18"/>
        <v/>
      </c>
      <c r="AD104" s="1">
        <f t="shared" si="20"/>
        <v>1</v>
      </c>
    </row>
    <row r="105" spans="2:30" hidden="1" x14ac:dyDescent="0.2">
      <c r="B105" s="280" t="str">
        <f t="shared" si="21"/>
        <v/>
      </c>
      <c r="C105" s="45"/>
      <c r="D105" s="45"/>
      <c r="E105" s="45"/>
      <c r="F105" s="337" t="str">
        <f>IF(סיווג!$V105&lt;&gt;1,"",'תנאי סף'!F105)</f>
        <v/>
      </c>
      <c r="G105" s="340" t="str">
        <f>IF($F105="","",סיווג!J105)</f>
        <v/>
      </c>
      <c r="H105" s="51"/>
      <c r="I105" s="50"/>
      <c r="J105" s="51"/>
      <c r="K105" s="50"/>
      <c r="L105" s="51"/>
      <c r="M105" s="50"/>
      <c r="N105" s="53"/>
      <c r="O105" s="337"/>
      <c r="P105" s="51"/>
      <c r="Q105" s="51"/>
      <c r="R105" s="51"/>
      <c r="S105" s="51"/>
      <c r="T105" s="51"/>
      <c r="U105" s="51" t="str">
        <f t="shared" si="22"/>
        <v/>
      </c>
      <c r="V105" s="340">
        <v>1</v>
      </c>
      <c r="W105" s="51" t="str">
        <f t="shared" si="23"/>
        <v/>
      </c>
      <c r="X105" s="340" t="str">
        <f>IF(F105="","",IF($G$23=1,סיווג!Z105,1))</f>
        <v/>
      </c>
      <c r="Y105" s="51" t="str">
        <f t="shared" si="24"/>
        <v/>
      </c>
      <c r="Z105" s="281" t="str">
        <f t="shared" si="25"/>
        <v/>
      </c>
      <c r="AA105" s="1">
        <f t="shared" si="19"/>
        <v>1</v>
      </c>
      <c r="AB105" s="1" t="str">
        <f t="shared" si="18"/>
        <v/>
      </c>
      <c r="AC105" s="1" t="str">
        <f t="shared" si="18"/>
        <v/>
      </c>
      <c r="AD105" s="1">
        <f t="shared" si="20"/>
        <v>1</v>
      </c>
    </row>
    <row r="106" spans="2:30" hidden="1" x14ac:dyDescent="0.2">
      <c r="B106" s="280" t="str">
        <f t="shared" si="21"/>
        <v/>
      </c>
      <c r="C106" s="45"/>
      <c r="D106" s="45"/>
      <c r="E106" s="45"/>
      <c r="F106" s="337" t="str">
        <f>IF(סיווג!$V106&lt;&gt;1,"",'תנאי סף'!F106)</f>
        <v/>
      </c>
      <c r="G106" s="340" t="str">
        <f>IF($F106="","",סיווג!J106)</f>
        <v/>
      </c>
      <c r="H106" s="51"/>
      <c r="I106" s="50"/>
      <c r="J106" s="51"/>
      <c r="K106" s="50"/>
      <c r="L106" s="51"/>
      <c r="M106" s="50"/>
      <c r="N106" s="53"/>
      <c r="O106" s="337"/>
      <c r="P106" s="51"/>
      <c r="Q106" s="51"/>
      <c r="R106" s="51"/>
      <c r="S106" s="51"/>
      <c r="T106" s="51"/>
      <c r="U106" s="51" t="str">
        <f t="shared" si="22"/>
        <v/>
      </c>
      <c r="V106" s="340">
        <v>1</v>
      </c>
      <c r="W106" s="51" t="str">
        <f t="shared" si="23"/>
        <v/>
      </c>
      <c r="X106" s="340" t="str">
        <f>IF(F106="","",IF($G$23=1,סיווג!Z106,1))</f>
        <v/>
      </c>
      <c r="Y106" s="51" t="str">
        <f t="shared" si="24"/>
        <v/>
      </c>
      <c r="Z106" s="281" t="str">
        <f t="shared" si="25"/>
        <v/>
      </c>
      <c r="AA106" s="1">
        <f t="shared" si="19"/>
        <v>1</v>
      </c>
      <c r="AB106" s="1" t="str">
        <f t="shared" si="18"/>
        <v/>
      </c>
      <c r="AC106" s="1" t="str">
        <f t="shared" si="18"/>
        <v/>
      </c>
      <c r="AD106" s="1">
        <f t="shared" si="20"/>
        <v>1</v>
      </c>
    </row>
    <row r="107" spans="2:30" hidden="1" x14ac:dyDescent="0.2">
      <c r="B107" s="280" t="str">
        <f t="shared" si="21"/>
        <v/>
      </c>
      <c r="C107" s="45"/>
      <c r="D107" s="45"/>
      <c r="E107" s="45"/>
      <c r="F107" s="337" t="str">
        <f>IF(סיווג!$V107&lt;&gt;1,"",'תנאי סף'!F107)</f>
        <v/>
      </c>
      <c r="G107" s="340" t="str">
        <f>IF($F107="","",סיווג!J107)</f>
        <v/>
      </c>
      <c r="H107" s="51"/>
      <c r="I107" s="50"/>
      <c r="J107" s="51"/>
      <c r="K107" s="50"/>
      <c r="L107" s="51"/>
      <c r="M107" s="50"/>
      <c r="N107" s="53"/>
      <c r="O107" s="337"/>
      <c r="P107" s="51"/>
      <c r="Q107" s="51"/>
      <c r="R107" s="51"/>
      <c r="S107" s="51"/>
      <c r="T107" s="51"/>
      <c r="U107" s="51" t="str">
        <f t="shared" si="22"/>
        <v/>
      </c>
      <c r="V107" s="340">
        <v>1</v>
      </c>
      <c r="W107" s="51" t="str">
        <f t="shared" si="23"/>
        <v/>
      </c>
      <c r="X107" s="340" t="str">
        <f>IF(F107="","",IF($G$23=1,סיווג!Z107,1))</f>
        <v/>
      </c>
      <c r="Y107" s="51" t="str">
        <f t="shared" si="24"/>
        <v/>
      </c>
      <c r="Z107" s="281" t="str">
        <f t="shared" si="25"/>
        <v/>
      </c>
      <c r="AA107" s="1">
        <f t="shared" si="19"/>
        <v>1</v>
      </c>
      <c r="AB107" s="1" t="str">
        <f t="shared" si="18"/>
        <v/>
      </c>
      <c r="AC107" s="1" t="str">
        <f t="shared" si="18"/>
        <v/>
      </c>
      <c r="AD107" s="1">
        <f t="shared" si="20"/>
        <v>1</v>
      </c>
    </row>
    <row r="108" spans="2:30" hidden="1" x14ac:dyDescent="0.2">
      <c r="B108" s="280" t="str">
        <f t="shared" si="21"/>
        <v/>
      </c>
      <c r="C108" s="45"/>
      <c r="D108" s="45"/>
      <c r="E108" s="45"/>
      <c r="F108" s="337" t="str">
        <f>IF(סיווג!$V108&lt;&gt;1,"",'תנאי סף'!F108)</f>
        <v/>
      </c>
      <c r="G108" s="340" t="str">
        <f>IF($F108="","",סיווג!J108)</f>
        <v/>
      </c>
      <c r="H108" s="51"/>
      <c r="I108" s="50"/>
      <c r="J108" s="51"/>
      <c r="K108" s="50"/>
      <c r="L108" s="51"/>
      <c r="M108" s="50"/>
      <c r="N108" s="53"/>
      <c r="O108" s="337"/>
      <c r="P108" s="51"/>
      <c r="Q108" s="51"/>
      <c r="R108" s="51"/>
      <c r="S108" s="51"/>
      <c r="T108" s="51"/>
      <c r="U108" s="51" t="str">
        <f t="shared" si="22"/>
        <v/>
      </c>
      <c r="V108" s="340">
        <v>1</v>
      </c>
      <c r="W108" s="51" t="str">
        <f t="shared" si="23"/>
        <v/>
      </c>
      <c r="X108" s="340" t="str">
        <f>IF(F108="","",IF($G$23=1,סיווג!Z108,1))</f>
        <v/>
      </c>
      <c r="Y108" s="51" t="str">
        <f t="shared" si="24"/>
        <v/>
      </c>
      <c r="Z108" s="281" t="str">
        <f t="shared" si="25"/>
        <v/>
      </c>
      <c r="AA108" s="1">
        <f t="shared" si="19"/>
        <v>1</v>
      </c>
      <c r="AB108" s="1" t="str">
        <f t="shared" si="18"/>
        <v/>
      </c>
      <c r="AC108" s="1" t="str">
        <f t="shared" si="18"/>
        <v/>
      </c>
      <c r="AD108" s="1">
        <f t="shared" si="20"/>
        <v>1</v>
      </c>
    </row>
    <row r="109" spans="2:30" hidden="1" x14ac:dyDescent="0.2">
      <c r="B109" s="280" t="str">
        <f t="shared" si="21"/>
        <v/>
      </c>
      <c r="C109" s="45"/>
      <c r="D109" s="45"/>
      <c r="E109" s="45"/>
      <c r="F109" s="337" t="str">
        <f>IF(סיווג!$V109&lt;&gt;1,"",'תנאי סף'!F109)</f>
        <v/>
      </c>
      <c r="G109" s="340" t="str">
        <f>IF($F109="","",סיווג!J109)</f>
        <v/>
      </c>
      <c r="H109" s="51"/>
      <c r="I109" s="50"/>
      <c r="J109" s="51"/>
      <c r="K109" s="50"/>
      <c r="L109" s="51"/>
      <c r="M109" s="50"/>
      <c r="N109" s="53"/>
      <c r="O109" s="337"/>
      <c r="P109" s="51"/>
      <c r="Q109" s="51"/>
      <c r="R109" s="51"/>
      <c r="S109" s="51"/>
      <c r="T109" s="51"/>
      <c r="U109" s="51" t="str">
        <f t="shared" si="22"/>
        <v/>
      </c>
      <c r="V109" s="340">
        <v>1</v>
      </c>
      <c r="W109" s="51" t="str">
        <f t="shared" si="23"/>
        <v/>
      </c>
      <c r="X109" s="340" t="str">
        <f>IF(F109="","",IF($G$23=1,סיווג!Z109,1))</f>
        <v/>
      </c>
      <c r="Y109" s="51" t="str">
        <f t="shared" si="24"/>
        <v/>
      </c>
      <c r="Z109" s="281" t="str">
        <f t="shared" si="25"/>
        <v/>
      </c>
      <c r="AA109" s="1">
        <f t="shared" si="19"/>
        <v>1</v>
      </c>
      <c r="AB109" s="1" t="str">
        <f t="shared" si="18"/>
        <v/>
      </c>
      <c r="AC109" s="1" t="str">
        <f t="shared" si="18"/>
        <v/>
      </c>
      <c r="AD109" s="1">
        <f t="shared" si="20"/>
        <v>1</v>
      </c>
    </row>
    <row r="110" spans="2:30" hidden="1" x14ac:dyDescent="0.2">
      <c r="B110" s="280" t="str">
        <f t="shared" si="21"/>
        <v/>
      </c>
      <c r="C110" s="45"/>
      <c r="D110" s="45"/>
      <c r="E110" s="45"/>
      <c r="F110" s="337" t="str">
        <f>IF(סיווג!$V110&lt;&gt;1,"",'תנאי סף'!F110)</f>
        <v/>
      </c>
      <c r="G110" s="340" t="str">
        <f>IF($F110="","",סיווג!J110)</f>
        <v/>
      </c>
      <c r="H110" s="51"/>
      <c r="I110" s="50"/>
      <c r="J110" s="51"/>
      <c r="K110" s="50"/>
      <c r="L110" s="51"/>
      <c r="M110" s="50"/>
      <c r="N110" s="53"/>
      <c r="O110" s="337"/>
      <c r="P110" s="51"/>
      <c r="Q110" s="51"/>
      <c r="R110" s="51"/>
      <c r="S110" s="51"/>
      <c r="T110" s="51"/>
      <c r="U110" s="51" t="str">
        <f t="shared" si="22"/>
        <v/>
      </c>
      <c r="V110" s="340">
        <v>1</v>
      </c>
      <c r="W110" s="51" t="str">
        <f t="shared" si="23"/>
        <v/>
      </c>
      <c r="X110" s="340" t="str">
        <f>IF(F110="","",IF($G$23=1,סיווג!Z110,1))</f>
        <v/>
      </c>
      <c r="Y110" s="51" t="str">
        <f t="shared" si="24"/>
        <v/>
      </c>
      <c r="Z110" s="281" t="str">
        <f t="shared" si="25"/>
        <v/>
      </c>
      <c r="AA110" s="1">
        <f t="shared" si="19"/>
        <v>1</v>
      </c>
      <c r="AB110" s="1" t="str">
        <f t="shared" si="18"/>
        <v/>
      </c>
      <c r="AC110" s="1" t="str">
        <f t="shared" si="18"/>
        <v/>
      </c>
      <c r="AD110" s="1">
        <f t="shared" si="20"/>
        <v>1</v>
      </c>
    </row>
    <row r="111" spans="2:30" hidden="1" x14ac:dyDescent="0.2">
      <c r="B111" s="280" t="str">
        <f t="shared" si="21"/>
        <v/>
      </c>
      <c r="C111" s="45"/>
      <c r="D111" s="45"/>
      <c r="E111" s="45"/>
      <c r="F111" s="337" t="str">
        <f>IF(סיווג!$V111&lt;&gt;1,"",'תנאי סף'!F111)</f>
        <v/>
      </c>
      <c r="G111" s="340" t="str">
        <f>IF($F111="","",סיווג!J111)</f>
        <v/>
      </c>
      <c r="H111" s="51"/>
      <c r="I111" s="50"/>
      <c r="J111" s="51"/>
      <c r="K111" s="50"/>
      <c r="L111" s="51"/>
      <c r="M111" s="50"/>
      <c r="N111" s="53"/>
      <c r="O111" s="337"/>
      <c r="P111" s="51"/>
      <c r="Q111" s="51"/>
      <c r="R111" s="51"/>
      <c r="S111" s="51"/>
      <c r="T111" s="51"/>
      <c r="U111" s="51" t="str">
        <f t="shared" si="22"/>
        <v/>
      </c>
      <c r="V111" s="340">
        <v>1</v>
      </c>
      <c r="W111" s="51" t="str">
        <f t="shared" si="23"/>
        <v/>
      </c>
      <c r="X111" s="340" t="str">
        <f>IF(F111="","",IF($G$23=1,סיווג!Z111,1))</f>
        <v/>
      </c>
      <c r="Y111" s="51" t="str">
        <f t="shared" si="24"/>
        <v/>
      </c>
      <c r="Z111" s="281" t="str">
        <f t="shared" si="25"/>
        <v/>
      </c>
      <c r="AA111" s="1">
        <f t="shared" si="19"/>
        <v>1</v>
      </c>
      <c r="AB111" s="1" t="str">
        <f t="shared" si="18"/>
        <v/>
      </c>
      <c r="AC111" s="1" t="str">
        <f t="shared" si="18"/>
        <v/>
      </c>
      <c r="AD111" s="1">
        <f t="shared" si="20"/>
        <v>1</v>
      </c>
    </row>
    <row r="112" spans="2:30" hidden="1" x14ac:dyDescent="0.2">
      <c r="B112" s="280" t="str">
        <f t="shared" si="21"/>
        <v/>
      </c>
      <c r="C112" s="45"/>
      <c r="D112" s="45"/>
      <c r="E112" s="45"/>
      <c r="F112" s="337" t="str">
        <f>IF(סיווג!$V112&lt;&gt;1,"",'תנאי סף'!F112)</f>
        <v/>
      </c>
      <c r="G112" s="340" t="str">
        <f>IF($F112="","",סיווג!J112)</f>
        <v/>
      </c>
      <c r="H112" s="51"/>
      <c r="I112" s="50"/>
      <c r="J112" s="51"/>
      <c r="K112" s="50"/>
      <c r="L112" s="51"/>
      <c r="M112" s="50"/>
      <c r="N112" s="53"/>
      <c r="O112" s="337"/>
      <c r="P112" s="51"/>
      <c r="Q112" s="51"/>
      <c r="R112" s="51"/>
      <c r="S112" s="51"/>
      <c r="T112" s="51"/>
      <c r="U112" s="51" t="str">
        <f t="shared" si="22"/>
        <v/>
      </c>
      <c r="V112" s="340">
        <v>1</v>
      </c>
      <c r="W112" s="51" t="str">
        <f t="shared" si="23"/>
        <v/>
      </c>
      <c r="X112" s="340" t="str">
        <f>IF(F112="","",IF($G$23=1,סיווג!Z112,1))</f>
        <v/>
      </c>
      <c r="Y112" s="51" t="str">
        <f t="shared" si="24"/>
        <v/>
      </c>
      <c r="Z112" s="281" t="str">
        <f t="shared" si="25"/>
        <v/>
      </c>
      <c r="AA112" s="1">
        <f t="shared" si="19"/>
        <v>1</v>
      </c>
      <c r="AB112" s="1" t="str">
        <f t="shared" si="18"/>
        <v/>
      </c>
      <c r="AC112" s="1" t="str">
        <f t="shared" si="18"/>
        <v/>
      </c>
      <c r="AD112" s="1">
        <f t="shared" si="20"/>
        <v>1</v>
      </c>
    </row>
    <row r="113" spans="2:30" hidden="1" x14ac:dyDescent="0.2">
      <c r="B113" s="280" t="str">
        <f t="shared" si="21"/>
        <v/>
      </c>
      <c r="C113" s="45"/>
      <c r="D113" s="45"/>
      <c r="E113" s="45"/>
      <c r="F113" s="337" t="str">
        <f>IF(סיווג!$V113&lt;&gt;1,"",'תנאי סף'!F113)</f>
        <v/>
      </c>
      <c r="G113" s="340" t="str">
        <f>IF($F113="","",סיווג!J113)</f>
        <v/>
      </c>
      <c r="H113" s="51"/>
      <c r="I113" s="50"/>
      <c r="J113" s="51"/>
      <c r="K113" s="50"/>
      <c r="L113" s="51"/>
      <c r="M113" s="50"/>
      <c r="N113" s="53"/>
      <c r="O113" s="337"/>
      <c r="P113" s="51"/>
      <c r="Q113" s="51"/>
      <c r="R113" s="51"/>
      <c r="S113" s="51"/>
      <c r="T113" s="51"/>
      <c r="U113" s="51" t="str">
        <f t="shared" si="22"/>
        <v/>
      </c>
      <c r="V113" s="340">
        <v>1</v>
      </c>
      <c r="W113" s="51" t="str">
        <f t="shared" si="23"/>
        <v/>
      </c>
      <c r="X113" s="340" t="str">
        <f>IF(F113="","",IF($G$23=1,סיווג!Z113,1))</f>
        <v/>
      </c>
      <c r="Y113" s="51" t="str">
        <f t="shared" si="24"/>
        <v/>
      </c>
      <c r="Z113" s="281" t="str">
        <f t="shared" si="25"/>
        <v/>
      </c>
      <c r="AA113" s="1">
        <f t="shared" si="19"/>
        <v>1</v>
      </c>
      <c r="AB113" s="1" t="str">
        <f t="shared" si="18"/>
        <v/>
      </c>
      <c r="AC113" s="1" t="str">
        <f t="shared" si="18"/>
        <v/>
      </c>
      <c r="AD113" s="1">
        <f t="shared" si="20"/>
        <v>1</v>
      </c>
    </row>
    <row r="114" spans="2:30" hidden="1" x14ac:dyDescent="0.2">
      <c r="B114" s="280" t="str">
        <f t="shared" si="21"/>
        <v/>
      </c>
      <c r="C114" s="45"/>
      <c r="D114" s="45"/>
      <c r="E114" s="45"/>
      <c r="F114" s="337" t="str">
        <f>IF(סיווג!$V114&lt;&gt;1,"",'תנאי סף'!F114)</f>
        <v/>
      </c>
      <c r="G114" s="340" t="str">
        <f>IF($F114="","",סיווג!J114)</f>
        <v/>
      </c>
      <c r="H114" s="51"/>
      <c r="I114" s="50"/>
      <c r="J114" s="51"/>
      <c r="K114" s="50"/>
      <c r="L114" s="51"/>
      <c r="M114" s="50"/>
      <c r="N114" s="53"/>
      <c r="O114" s="337"/>
      <c r="P114" s="51"/>
      <c r="Q114" s="51"/>
      <c r="R114" s="51"/>
      <c r="S114" s="51"/>
      <c r="T114" s="51"/>
      <c r="U114" s="51" t="str">
        <f t="shared" si="22"/>
        <v/>
      </c>
      <c r="V114" s="340">
        <v>1</v>
      </c>
      <c r="W114" s="51" t="str">
        <f t="shared" si="23"/>
        <v/>
      </c>
      <c r="X114" s="340" t="str">
        <f>IF(F114="","",IF($G$23=1,סיווג!Z114,1))</f>
        <v/>
      </c>
      <c r="Y114" s="51" t="str">
        <f t="shared" si="24"/>
        <v/>
      </c>
      <c r="Z114" s="281" t="str">
        <f t="shared" si="25"/>
        <v/>
      </c>
      <c r="AA114" s="1">
        <f t="shared" si="19"/>
        <v>1</v>
      </c>
      <c r="AB114" s="1" t="str">
        <f t="shared" si="18"/>
        <v/>
      </c>
      <c r="AC114" s="1" t="str">
        <f t="shared" si="18"/>
        <v/>
      </c>
      <c r="AD114" s="1">
        <f t="shared" si="20"/>
        <v>1</v>
      </c>
    </row>
    <row r="115" spans="2:30" hidden="1" x14ac:dyDescent="0.2">
      <c r="B115" s="280" t="str">
        <f t="shared" si="21"/>
        <v/>
      </c>
      <c r="C115" s="45"/>
      <c r="D115" s="45"/>
      <c r="E115" s="45"/>
      <c r="F115" s="337" t="str">
        <f>IF(סיווג!$V115&lt;&gt;1,"",'תנאי סף'!F115)</f>
        <v/>
      </c>
      <c r="G115" s="340" t="str">
        <f>IF($F115="","",סיווג!J115)</f>
        <v/>
      </c>
      <c r="H115" s="51"/>
      <c r="I115" s="50"/>
      <c r="J115" s="51"/>
      <c r="K115" s="50"/>
      <c r="L115" s="51"/>
      <c r="M115" s="50"/>
      <c r="N115" s="53"/>
      <c r="O115" s="337"/>
      <c r="P115" s="51"/>
      <c r="Q115" s="51"/>
      <c r="R115" s="51"/>
      <c r="S115" s="51"/>
      <c r="T115" s="51"/>
      <c r="U115" s="51" t="str">
        <f t="shared" si="22"/>
        <v/>
      </c>
      <c r="V115" s="340">
        <v>1</v>
      </c>
      <c r="W115" s="51" t="str">
        <f t="shared" si="23"/>
        <v/>
      </c>
      <c r="X115" s="340" t="str">
        <f>IF(F115="","",IF($G$23=1,סיווג!Z115,1))</f>
        <v/>
      </c>
      <c r="Y115" s="51" t="str">
        <f t="shared" si="24"/>
        <v/>
      </c>
      <c r="Z115" s="281" t="str">
        <f t="shared" si="25"/>
        <v/>
      </c>
      <c r="AA115" s="1">
        <f t="shared" si="19"/>
        <v>1</v>
      </c>
      <c r="AB115" s="1" t="str">
        <f t="shared" si="18"/>
        <v/>
      </c>
      <c r="AC115" s="1" t="str">
        <f t="shared" si="18"/>
        <v/>
      </c>
      <c r="AD115" s="1">
        <f t="shared" si="20"/>
        <v>1</v>
      </c>
    </row>
    <row r="116" spans="2:30" hidden="1" x14ac:dyDescent="0.2">
      <c r="B116" s="280" t="str">
        <f t="shared" si="21"/>
        <v/>
      </c>
      <c r="C116" s="45"/>
      <c r="D116" s="45"/>
      <c r="E116" s="45"/>
      <c r="F116" s="337" t="str">
        <f>IF(סיווג!$V116&lt;&gt;1,"",'תנאי סף'!F116)</f>
        <v/>
      </c>
      <c r="G116" s="340" t="str">
        <f>IF($F116="","",סיווג!J116)</f>
        <v/>
      </c>
      <c r="H116" s="51"/>
      <c r="I116" s="50"/>
      <c r="J116" s="51"/>
      <c r="K116" s="50"/>
      <c r="L116" s="51"/>
      <c r="M116" s="50"/>
      <c r="N116" s="53"/>
      <c r="O116" s="337"/>
      <c r="P116" s="51"/>
      <c r="Q116" s="51"/>
      <c r="R116" s="51"/>
      <c r="S116" s="51"/>
      <c r="T116" s="51"/>
      <c r="U116" s="51" t="str">
        <f t="shared" si="22"/>
        <v/>
      </c>
      <c r="V116" s="340">
        <v>1</v>
      </c>
      <c r="W116" s="51" t="str">
        <f t="shared" si="23"/>
        <v/>
      </c>
      <c r="X116" s="340" t="str">
        <f>IF(F116="","",IF($G$23=1,סיווג!Z116,1))</f>
        <v/>
      </c>
      <c r="Y116" s="51" t="str">
        <f t="shared" si="24"/>
        <v/>
      </c>
      <c r="Z116" s="281" t="str">
        <f t="shared" si="25"/>
        <v/>
      </c>
      <c r="AA116" s="1">
        <f t="shared" si="19"/>
        <v>1</v>
      </c>
      <c r="AB116" s="1" t="str">
        <f t="shared" si="18"/>
        <v/>
      </c>
      <c r="AC116" s="1" t="str">
        <f t="shared" si="18"/>
        <v/>
      </c>
      <c r="AD116" s="1">
        <f t="shared" si="20"/>
        <v>1</v>
      </c>
    </row>
    <row r="117" spans="2:30" hidden="1" x14ac:dyDescent="0.2">
      <c r="B117" s="280" t="str">
        <f t="shared" si="21"/>
        <v/>
      </c>
      <c r="C117" s="45"/>
      <c r="D117" s="45"/>
      <c r="E117" s="45"/>
      <c r="F117" s="337" t="str">
        <f>IF(סיווג!$V117&lt;&gt;1,"",'תנאי סף'!F117)</f>
        <v/>
      </c>
      <c r="G117" s="340" t="str">
        <f>IF($F117="","",סיווג!J117)</f>
        <v/>
      </c>
      <c r="H117" s="51"/>
      <c r="I117" s="50"/>
      <c r="J117" s="51"/>
      <c r="K117" s="50"/>
      <c r="L117" s="51"/>
      <c r="M117" s="50"/>
      <c r="N117" s="53"/>
      <c r="O117" s="337"/>
      <c r="P117" s="51"/>
      <c r="Q117" s="51"/>
      <c r="R117" s="51"/>
      <c r="S117" s="51"/>
      <c r="T117" s="51"/>
      <c r="U117" s="51" t="str">
        <f t="shared" si="22"/>
        <v/>
      </c>
      <c r="V117" s="340">
        <v>1</v>
      </c>
      <c r="W117" s="51" t="str">
        <f t="shared" si="23"/>
        <v/>
      </c>
      <c r="X117" s="340" t="str">
        <f>IF(F117="","",IF($G$23=1,סיווג!Z117,1))</f>
        <v/>
      </c>
      <c r="Y117" s="51" t="str">
        <f t="shared" si="24"/>
        <v/>
      </c>
      <c r="Z117" s="281" t="str">
        <f t="shared" si="25"/>
        <v/>
      </c>
      <c r="AA117" s="1">
        <f t="shared" si="19"/>
        <v>1</v>
      </c>
      <c r="AB117" s="1" t="str">
        <f t="shared" si="18"/>
        <v/>
      </c>
      <c r="AC117" s="1" t="str">
        <f t="shared" si="18"/>
        <v/>
      </c>
      <c r="AD117" s="1">
        <f t="shared" si="20"/>
        <v>1</v>
      </c>
    </row>
    <row r="118" spans="2:30" hidden="1" x14ac:dyDescent="0.2">
      <c r="B118" s="280" t="str">
        <f t="shared" si="21"/>
        <v/>
      </c>
      <c r="C118" s="45"/>
      <c r="D118" s="45"/>
      <c r="E118" s="45"/>
      <c r="F118" s="337" t="str">
        <f>IF(סיווג!$V118&lt;&gt;1,"",'תנאי סף'!F118)</f>
        <v/>
      </c>
      <c r="G118" s="340" t="str">
        <f>IF($F118="","",סיווג!J118)</f>
        <v/>
      </c>
      <c r="H118" s="51"/>
      <c r="I118" s="50"/>
      <c r="J118" s="51"/>
      <c r="K118" s="50"/>
      <c r="L118" s="51"/>
      <c r="M118" s="50"/>
      <c r="N118" s="53"/>
      <c r="O118" s="337"/>
      <c r="P118" s="51"/>
      <c r="Q118" s="51"/>
      <c r="R118" s="51"/>
      <c r="S118" s="51"/>
      <c r="T118" s="51"/>
      <c r="U118" s="51" t="str">
        <f t="shared" si="22"/>
        <v/>
      </c>
      <c r="V118" s="340">
        <v>1</v>
      </c>
      <c r="W118" s="51" t="str">
        <f t="shared" si="23"/>
        <v/>
      </c>
      <c r="X118" s="340" t="str">
        <f>IF(F118="","",IF($G$23=1,סיווג!Z118,1))</f>
        <v/>
      </c>
      <c r="Y118" s="51" t="str">
        <f t="shared" si="24"/>
        <v/>
      </c>
      <c r="Z118" s="281" t="str">
        <f t="shared" si="25"/>
        <v/>
      </c>
      <c r="AA118" s="1">
        <f t="shared" si="19"/>
        <v>1</v>
      </c>
      <c r="AB118" s="1" t="str">
        <f t="shared" si="18"/>
        <v/>
      </c>
      <c r="AC118" s="1" t="str">
        <f t="shared" si="18"/>
        <v/>
      </c>
      <c r="AD118" s="1">
        <f t="shared" si="20"/>
        <v>1</v>
      </c>
    </row>
    <row r="119" spans="2:30" hidden="1" x14ac:dyDescent="0.2">
      <c r="B119" s="280" t="str">
        <f t="shared" si="21"/>
        <v/>
      </c>
      <c r="C119" s="45"/>
      <c r="D119" s="45"/>
      <c r="E119" s="45"/>
      <c r="F119" s="337" t="str">
        <f>IF(סיווג!$V119&lt;&gt;1,"",'תנאי סף'!F119)</f>
        <v/>
      </c>
      <c r="G119" s="340" t="str">
        <f>IF($F119="","",סיווג!J119)</f>
        <v/>
      </c>
      <c r="H119" s="51"/>
      <c r="I119" s="50"/>
      <c r="J119" s="51"/>
      <c r="K119" s="50"/>
      <c r="L119" s="51"/>
      <c r="M119" s="50"/>
      <c r="N119" s="53"/>
      <c r="O119" s="337"/>
      <c r="P119" s="51"/>
      <c r="Q119" s="51"/>
      <c r="R119" s="51"/>
      <c r="S119" s="51"/>
      <c r="T119" s="51"/>
      <c r="U119" s="51" t="str">
        <f t="shared" si="22"/>
        <v/>
      </c>
      <c r="V119" s="340">
        <v>1</v>
      </c>
      <c r="W119" s="51" t="str">
        <f t="shared" si="23"/>
        <v/>
      </c>
      <c r="X119" s="340" t="str">
        <f>IF(F119="","",IF($G$23=1,סיווג!Z119,1))</f>
        <v/>
      </c>
      <c r="Y119" s="51" t="str">
        <f t="shared" si="24"/>
        <v/>
      </c>
      <c r="Z119" s="281" t="str">
        <f t="shared" si="25"/>
        <v/>
      </c>
      <c r="AA119" s="1">
        <f t="shared" si="19"/>
        <v>1</v>
      </c>
      <c r="AB119" s="1" t="str">
        <f t="shared" si="18"/>
        <v/>
      </c>
      <c r="AC119" s="1" t="str">
        <f t="shared" si="18"/>
        <v/>
      </c>
      <c r="AD119" s="1">
        <f t="shared" si="20"/>
        <v>1</v>
      </c>
    </row>
    <row r="120" spans="2:30" hidden="1" x14ac:dyDescent="0.2">
      <c r="B120" s="280" t="str">
        <f t="shared" si="21"/>
        <v/>
      </c>
      <c r="C120" s="45"/>
      <c r="D120" s="45"/>
      <c r="E120" s="45"/>
      <c r="F120" s="337" t="str">
        <f>IF(סיווג!$V120&lt;&gt;1,"",'תנאי סף'!F120)</f>
        <v/>
      </c>
      <c r="G120" s="340" t="str">
        <f>IF($F120="","",סיווג!J120)</f>
        <v/>
      </c>
      <c r="H120" s="51"/>
      <c r="I120" s="50"/>
      <c r="J120" s="51"/>
      <c r="K120" s="50"/>
      <c r="L120" s="51"/>
      <c r="M120" s="50"/>
      <c r="N120" s="53"/>
      <c r="O120" s="337"/>
      <c r="P120" s="51"/>
      <c r="Q120" s="51"/>
      <c r="R120" s="51"/>
      <c r="S120" s="51"/>
      <c r="T120" s="51"/>
      <c r="U120" s="51" t="str">
        <f t="shared" si="22"/>
        <v/>
      </c>
      <c r="V120" s="340">
        <v>1</v>
      </c>
      <c r="W120" s="51" t="str">
        <f t="shared" si="23"/>
        <v/>
      </c>
      <c r="X120" s="340" t="str">
        <f>IF(F120="","",IF($G$23=1,סיווג!Z120,1))</f>
        <v/>
      </c>
      <c r="Y120" s="51" t="str">
        <f t="shared" si="24"/>
        <v/>
      </c>
      <c r="Z120" s="281" t="str">
        <f t="shared" si="25"/>
        <v/>
      </c>
      <c r="AA120" s="1">
        <f t="shared" si="19"/>
        <v>1</v>
      </c>
      <c r="AB120" s="1" t="str">
        <f t="shared" si="18"/>
        <v/>
      </c>
      <c r="AC120" s="1" t="str">
        <f t="shared" si="18"/>
        <v/>
      </c>
      <c r="AD120" s="1">
        <f t="shared" si="20"/>
        <v>1</v>
      </c>
    </row>
    <row r="121" spans="2:30" hidden="1" x14ac:dyDescent="0.2">
      <c r="B121" s="280" t="str">
        <f t="shared" si="21"/>
        <v/>
      </c>
      <c r="C121" s="45"/>
      <c r="D121" s="45"/>
      <c r="E121" s="45"/>
      <c r="F121" s="337" t="str">
        <f>IF(סיווג!$V121&lt;&gt;1,"",'תנאי סף'!F121)</f>
        <v/>
      </c>
      <c r="G121" s="340" t="str">
        <f>IF($F121="","",סיווג!J121)</f>
        <v/>
      </c>
      <c r="H121" s="51"/>
      <c r="I121" s="50"/>
      <c r="J121" s="51"/>
      <c r="K121" s="50"/>
      <c r="L121" s="51"/>
      <c r="M121" s="50"/>
      <c r="N121" s="53"/>
      <c r="O121" s="337"/>
      <c r="P121" s="51"/>
      <c r="Q121" s="51"/>
      <c r="R121" s="51"/>
      <c r="S121" s="51"/>
      <c r="T121" s="51"/>
      <c r="U121" s="51" t="str">
        <f t="shared" si="22"/>
        <v/>
      </c>
      <c r="V121" s="340">
        <v>1</v>
      </c>
      <c r="W121" s="51" t="str">
        <f t="shared" si="23"/>
        <v/>
      </c>
      <c r="X121" s="340" t="str">
        <f>IF(F121="","",IF($G$23=1,סיווג!Z121,1))</f>
        <v/>
      </c>
      <c r="Y121" s="51" t="str">
        <f t="shared" si="24"/>
        <v/>
      </c>
      <c r="Z121" s="281" t="str">
        <f t="shared" si="25"/>
        <v/>
      </c>
      <c r="AA121" s="1">
        <f t="shared" si="19"/>
        <v>1</v>
      </c>
      <c r="AB121" s="1" t="str">
        <f t="shared" si="18"/>
        <v/>
      </c>
      <c r="AC121" s="1" t="str">
        <f t="shared" si="18"/>
        <v/>
      </c>
      <c r="AD121" s="1">
        <f t="shared" si="20"/>
        <v>1</v>
      </c>
    </row>
    <row r="122" spans="2:30" hidden="1" x14ac:dyDescent="0.2">
      <c r="B122" s="280" t="str">
        <f t="shared" si="21"/>
        <v/>
      </c>
      <c r="C122" s="45"/>
      <c r="D122" s="45"/>
      <c r="E122" s="45"/>
      <c r="F122" s="337" t="str">
        <f>IF(סיווג!$V122&lt;&gt;1,"",'תנאי סף'!F122)</f>
        <v/>
      </c>
      <c r="G122" s="340" t="str">
        <f>IF($F122="","",סיווג!J122)</f>
        <v/>
      </c>
      <c r="H122" s="51"/>
      <c r="I122" s="50"/>
      <c r="J122" s="51"/>
      <c r="K122" s="50"/>
      <c r="L122" s="51"/>
      <c r="M122" s="50"/>
      <c r="N122" s="53"/>
      <c r="O122" s="337"/>
      <c r="P122" s="51"/>
      <c r="Q122" s="51"/>
      <c r="R122" s="51"/>
      <c r="S122" s="51"/>
      <c r="T122" s="51"/>
      <c r="U122" s="51" t="str">
        <f t="shared" si="22"/>
        <v/>
      </c>
      <c r="V122" s="340">
        <v>1</v>
      </c>
      <c r="W122" s="51" t="str">
        <f t="shared" si="23"/>
        <v/>
      </c>
      <c r="X122" s="340" t="str">
        <f>IF(F122="","",IF($G$23=1,סיווג!Z122,1))</f>
        <v/>
      </c>
      <c r="Y122" s="51" t="str">
        <f t="shared" si="24"/>
        <v/>
      </c>
      <c r="Z122" s="281" t="str">
        <f t="shared" si="25"/>
        <v/>
      </c>
      <c r="AA122" s="1">
        <f t="shared" si="19"/>
        <v>1</v>
      </c>
      <c r="AB122" s="1" t="str">
        <f t="shared" si="18"/>
        <v/>
      </c>
      <c r="AC122" s="1" t="str">
        <f t="shared" si="18"/>
        <v/>
      </c>
      <c r="AD122" s="1">
        <f t="shared" si="20"/>
        <v>1</v>
      </c>
    </row>
    <row r="123" spans="2:30" hidden="1" x14ac:dyDescent="0.2">
      <c r="B123" s="280" t="str">
        <f t="shared" si="21"/>
        <v/>
      </c>
      <c r="C123" s="45"/>
      <c r="D123" s="45"/>
      <c r="E123" s="45"/>
      <c r="F123" s="337" t="str">
        <f>IF(סיווג!$V123&lt;&gt;1,"",'תנאי סף'!F123)</f>
        <v/>
      </c>
      <c r="G123" s="340" t="str">
        <f>IF($F123="","",סיווג!J123)</f>
        <v/>
      </c>
      <c r="H123" s="51"/>
      <c r="I123" s="50"/>
      <c r="J123" s="51"/>
      <c r="K123" s="50"/>
      <c r="L123" s="51"/>
      <c r="M123" s="50"/>
      <c r="N123" s="53"/>
      <c r="O123" s="337"/>
      <c r="P123" s="51"/>
      <c r="Q123" s="51"/>
      <c r="R123" s="51"/>
      <c r="S123" s="51"/>
      <c r="T123" s="51"/>
      <c r="U123" s="51" t="str">
        <f t="shared" si="22"/>
        <v/>
      </c>
      <c r="V123" s="340">
        <v>1</v>
      </c>
      <c r="W123" s="51" t="str">
        <f t="shared" si="23"/>
        <v/>
      </c>
      <c r="X123" s="340" t="str">
        <f>IF(F123="","",IF($G$23=1,סיווג!Z123,1))</f>
        <v/>
      </c>
      <c r="Y123" s="51" t="str">
        <f t="shared" si="24"/>
        <v/>
      </c>
      <c r="Z123" s="281" t="str">
        <f t="shared" si="25"/>
        <v/>
      </c>
      <c r="AA123" s="1">
        <f t="shared" si="19"/>
        <v>1</v>
      </c>
      <c r="AB123" s="1" t="str">
        <f t="shared" si="18"/>
        <v/>
      </c>
      <c r="AC123" s="1" t="str">
        <f t="shared" si="18"/>
        <v/>
      </c>
      <c r="AD123" s="1">
        <f t="shared" si="20"/>
        <v>1</v>
      </c>
    </row>
    <row r="124" spans="2:30" hidden="1" x14ac:dyDescent="0.2">
      <c r="B124" s="280" t="str">
        <f t="shared" si="21"/>
        <v/>
      </c>
      <c r="C124" s="45"/>
      <c r="D124" s="45"/>
      <c r="E124" s="45"/>
      <c r="F124" s="337" t="str">
        <f>IF(סיווג!$V124&lt;&gt;1,"",'תנאי סף'!F124)</f>
        <v/>
      </c>
      <c r="G124" s="340" t="str">
        <f>IF($F124="","",סיווג!J124)</f>
        <v/>
      </c>
      <c r="H124" s="51"/>
      <c r="I124" s="50"/>
      <c r="J124" s="51"/>
      <c r="K124" s="50"/>
      <c r="L124" s="51"/>
      <c r="M124" s="50"/>
      <c r="N124" s="53"/>
      <c r="O124" s="337"/>
      <c r="P124" s="51"/>
      <c r="Q124" s="51"/>
      <c r="R124" s="51"/>
      <c r="S124" s="51"/>
      <c r="T124" s="51"/>
      <c r="U124" s="51" t="str">
        <f t="shared" si="22"/>
        <v/>
      </c>
      <c r="V124" s="340">
        <v>1</v>
      </c>
      <c r="W124" s="51" t="str">
        <f t="shared" si="23"/>
        <v/>
      </c>
      <c r="X124" s="340" t="str">
        <f>IF(F124="","",IF($G$23=1,סיווג!Z124,1))</f>
        <v/>
      </c>
      <c r="Y124" s="51" t="str">
        <f t="shared" si="24"/>
        <v/>
      </c>
      <c r="Z124" s="281" t="str">
        <f t="shared" si="25"/>
        <v/>
      </c>
      <c r="AA124" s="1">
        <f t="shared" si="19"/>
        <v>1</v>
      </c>
      <c r="AB124" s="1" t="str">
        <f t="shared" si="18"/>
        <v/>
      </c>
      <c r="AC124" s="1" t="str">
        <f t="shared" si="18"/>
        <v/>
      </c>
      <c r="AD124" s="1">
        <f t="shared" si="20"/>
        <v>1</v>
      </c>
    </row>
    <row r="125" spans="2:30" hidden="1" x14ac:dyDescent="0.2">
      <c r="B125" s="280" t="str">
        <f t="shared" si="21"/>
        <v/>
      </c>
      <c r="C125" s="45"/>
      <c r="D125" s="45"/>
      <c r="E125" s="45"/>
      <c r="F125" s="337" t="str">
        <f>IF(סיווג!$V125&lt;&gt;1,"",'תנאי סף'!F125)</f>
        <v/>
      </c>
      <c r="G125" s="340" t="str">
        <f>IF($F125="","",סיווג!J125)</f>
        <v/>
      </c>
      <c r="H125" s="51"/>
      <c r="I125" s="50"/>
      <c r="J125" s="51"/>
      <c r="K125" s="50"/>
      <c r="L125" s="51"/>
      <c r="M125" s="50"/>
      <c r="N125" s="53"/>
      <c r="O125" s="337"/>
      <c r="P125" s="51"/>
      <c r="Q125" s="51"/>
      <c r="R125" s="51"/>
      <c r="S125" s="51"/>
      <c r="T125" s="51"/>
      <c r="U125" s="51" t="str">
        <f t="shared" si="22"/>
        <v/>
      </c>
      <c r="V125" s="340">
        <v>1</v>
      </c>
      <c r="W125" s="51" t="str">
        <f t="shared" si="23"/>
        <v/>
      </c>
      <c r="X125" s="340" t="str">
        <f>IF(F125="","",IF($G$23=1,סיווג!Z125,1))</f>
        <v/>
      </c>
      <c r="Y125" s="51" t="str">
        <f t="shared" si="24"/>
        <v/>
      </c>
      <c r="Z125" s="281" t="str">
        <f t="shared" si="25"/>
        <v/>
      </c>
      <c r="AA125" s="1">
        <f t="shared" si="19"/>
        <v>1</v>
      </c>
      <c r="AB125" s="1" t="str">
        <f t="shared" si="18"/>
        <v/>
      </c>
      <c r="AC125" s="1" t="str">
        <f t="shared" si="18"/>
        <v/>
      </c>
      <c r="AD125" s="1">
        <f t="shared" si="20"/>
        <v>1</v>
      </c>
    </row>
    <row r="126" spans="2:30" hidden="1" x14ac:dyDescent="0.2">
      <c r="B126" s="280" t="str">
        <f t="shared" si="21"/>
        <v/>
      </c>
      <c r="C126" s="45"/>
      <c r="D126" s="45"/>
      <c r="E126" s="45"/>
      <c r="F126" s="337" t="str">
        <f>IF(סיווג!$V126&lt;&gt;1,"",'תנאי סף'!F126)</f>
        <v/>
      </c>
      <c r="G126" s="340" t="str">
        <f>IF($F126="","",סיווג!J126)</f>
        <v/>
      </c>
      <c r="H126" s="51"/>
      <c r="I126" s="50"/>
      <c r="J126" s="51"/>
      <c r="K126" s="50"/>
      <c r="L126" s="51"/>
      <c r="M126" s="50"/>
      <c r="N126" s="53"/>
      <c r="O126" s="337"/>
      <c r="P126" s="51"/>
      <c r="Q126" s="51"/>
      <c r="R126" s="51"/>
      <c r="S126" s="51"/>
      <c r="T126" s="51"/>
      <c r="U126" s="51" t="str">
        <f t="shared" si="22"/>
        <v/>
      </c>
      <c r="V126" s="340">
        <v>1</v>
      </c>
      <c r="W126" s="51" t="str">
        <f t="shared" si="23"/>
        <v/>
      </c>
      <c r="X126" s="340" t="str">
        <f>IF(F126="","",IF($G$23=1,סיווג!Z126,1))</f>
        <v/>
      </c>
      <c r="Y126" s="51" t="str">
        <f t="shared" si="24"/>
        <v/>
      </c>
      <c r="Z126" s="281" t="str">
        <f t="shared" si="25"/>
        <v/>
      </c>
      <c r="AA126" s="1">
        <f t="shared" si="19"/>
        <v>1</v>
      </c>
      <c r="AB126" s="1" t="str">
        <f t="shared" si="18"/>
        <v/>
      </c>
      <c r="AC126" s="1" t="str">
        <f t="shared" si="18"/>
        <v/>
      </c>
      <c r="AD126" s="1">
        <f t="shared" si="20"/>
        <v>1</v>
      </c>
    </row>
    <row r="127" spans="2:30" hidden="1" x14ac:dyDescent="0.2">
      <c r="B127" s="280" t="str">
        <f t="shared" si="21"/>
        <v/>
      </c>
      <c r="C127" s="45"/>
      <c r="D127" s="45"/>
      <c r="E127" s="45"/>
      <c r="F127" s="337" t="str">
        <f>IF(סיווג!$V127&lt;&gt;1,"",'תנאי סף'!F127)</f>
        <v/>
      </c>
      <c r="G127" s="340" t="str">
        <f>IF($F127="","",סיווג!J127)</f>
        <v/>
      </c>
      <c r="H127" s="51"/>
      <c r="I127" s="50"/>
      <c r="J127" s="51"/>
      <c r="K127" s="50"/>
      <c r="L127" s="51"/>
      <c r="M127" s="50"/>
      <c r="N127" s="53"/>
      <c r="O127" s="337"/>
      <c r="P127" s="51"/>
      <c r="Q127" s="51"/>
      <c r="R127" s="51"/>
      <c r="S127" s="51"/>
      <c r="T127" s="51"/>
      <c r="U127" s="51" t="str">
        <f t="shared" si="22"/>
        <v/>
      </c>
      <c r="V127" s="340">
        <v>1</v>
      </c>
      <c r="W127" s="51" t="str">
        <f t="shared" si="23"/>
        <v/>
      </c>
      <c r="X127" s="340" t="str">
        <f>IF(F127="","",IF($G$23=1,סיווג!Z127,1))</f>
        <v/>
      </c>
      <c r="Y127" s="51" t="str">
        <f t="shared" si="24"/>
        <v/>
      </c>
      <c r="Z127" s="281" t="str">
        <f t="shared" si="25"/>
        <v/>
      </c>
      <c r="AA127" s="1">
        <f t="shared" si="19"/>
        <v>1</v>
      </c>
      <c r="AB127" s="1" t="str">
        <f t="shared" si="18"/>
        <v/>
      </c>
      <c r="AC127" s="1" t="str">
        <f t="shared" si="18"/>
        <v/>
      </c>
      <c r="AD127" s="1">
        <f t="shared" si="20"/>
        <v>1</v>
      </c>
    </row>
    <row r="128" spans="2:30" hidden="1" x14ac:dyDescent="0.2">
      <c r="B128" s="280" t="str">
        <f t="shared" si="21"/>
        <v/>
      </c>
      <c r="C128" s="45"/>
      <c r="D128" s="45"/>
      <c r="E128" s="45"/>
      <c r="F128" s="337" t="str">
        <f>IF(סיווג!$V128&lt;&gt;1,"",'תנאי סף'!F128)</f>
        <v/>
      </c>
      <c r="G128" s="340" t="str">
        <f>IF($F128="","",סיווג!J128)</f>
        <v/>
      </c>
      <c r="H128" s="51"/>
      <c r="I128" s="50"/>
      <c r="J128" s="51"/>
      <c r="K128" s="50"/>
      <c r="L128" s="51"/>
      <c r="M128" s="50"/>
      <c r="N128" s="53"/>
      <c r="O128" s="337"/>
      <c r="P128" s="51"/>
      <c r="Q128" s="51"/>
      <c r="R128" s="51"/>
      <c r="S128" s="51"/>
      <c r="T128" s="51"/>
      <c r="U128" s="51" t="str">
        <f t="shared" si="22"/>
        <v/>
      </c>
      <c r="V128" s="340">
        <v>1</v>
      </c>
      <c r="W128" s="51" t="str">
        <f t="shared" si="23"/>
        <v/>
      </c>
      <c r="X128" s="340" t="str">
        <f>IF(F128="","",IF($G$23=1,סיווג!Z128,1))</f>
        <v/>
      </c>
      <c r="Y128" s="51" t="str">
        <f t="shared" si="24"/>
        <v/>
      </c>
      <c r="Z128" s="281" t="str">
        <f t="shared" si="25"/>
        <v/>
      </c>
      <c r="AA128" s="1">
        <f t="shared" si="19"/>
        <v>1</v>
      </c>
      <c r="AB128" s="1" t="str">
        <f t="shared" si="18"/>
        <v/>
      </c>
      <c r="AC128" s="1" t="str">
        <f t="shared" si="18"/>
        <v/>
      </c>
      <c r="AD128" s="1">
        <f t="shared" si="20"/>
        <v>1</v>
      </c>
    </row>
    <row r="129" spans="2:30" hidden="1" x14ac:dyDescent="0.2">
      <c r="B129" s="280" t="str">
        <f t="shared" si="21"/>
        <v/>
      </c>
      <c r="C129" s="45"/>
      <c r="D129" s="45"/>
      <c r="E129" s="45"/>
      <c r="F129" s="337" t="str">
        <f>IF(סיווג!$V129&lt;&gt;1,"",'תנאי סף'!F129)</f>
        <v/>
      </c>
      <c r="G129" s="340" t="str">
        <f>IF($F129="","",סיווג!J129)</f>
        <v/>
      </c>
      <c r="H129" s="51"/>
      <c r="I129" s="50"/>
      <c r="J129" s="51"/>
      <c r="K129" s="50"/>
      <c r="L129" s="51"/>
      <c r="M129" s="50"/>
      <c r="N129" s="53"/>
      <c r="O129" s="337"/>
      <c r="P129" s="51"/>
      <c r="Q129" s="51"/>
      <c r="R129" s="51"/>
      <c r="S129" s="51"/>
      <c r="T129" s="51"/>
      <c r="U129" s="51" t="str">
        <f t="shared" si="22"/>
        <v/>
      </c>
      <c r="V129" s="340">
        <v>1</v>
      </c>
      <c r="W129" s="51" t="str">
        <f t="shared" si="23"/>
        <v/>
      </c>
      <c r="X129" s="340" t="str">
        <f>IF(F129="","",IF($G$23=1,סיווג!Z129,1))</f>
        <v/>
      </c>
      <c r="Y129" s="51" t="str">
        <f t="shared" si="24"/>
        <v/>
      </c>
      <c r="Z129" s="281" t="str">
        <f t="shared" si="25"/>
        <v/>
      </c>
      <c r="AA129" s="1">
        <f t="shared" si="19"/>
        <v>1</v>
      </c>
      <c r="AB129" s="1" t="str">
        <f t="shared" si="18"/>
        <v/>
      </c>
      <c r="AC129" s="1" t="str">
        <f t="shared" si="18"/>
        <v/>
      </c>
      <c r="AD129" s="1">
        <f t="shared" si="20"/>
        <v>1</v>
      </c>
    </row>
    <row r="130" spans="2:30" ht="15.75" hidden="1" thickBot="1" x14ac:dyDescent="0.25">
      <c r="B130" s="280" t="str">
        <f t="shared" si="21"/>
        <v/>
      </c>
      <c r="C130" s="45"/>
      <c r="D130" s="45"/>
      <c r="E130" s="45"/>
      <c r="F130" s="337" t="str">
        <f>IF(סיווג!$V130&lt;&gt;1,"",'תנאי סף'!F130)</f>
        <v/>
      </c>
      <c r="G130" s="340" t="str">
        <f>IF($F130="","",סיווג!J130)</f>
        <v/>
      </c>
      <c r="H130" s="51"/>
      <c r="I130" s="50"/>
      <c r="J130" s="51"/>
      <c r="K130" s="50"/>
      <c r="L130" s="51"/>
      <c r="M130" s="50"/>
      <c r="N130" s="53"/>
      <c r="O130" s="337"/>
      <c r="P130" s="51"/>
      <c r="Q130" s="51"/>
      <c r="R130" s="51"/>
      <c r="S130" s="51"/>
      <c r="T130" s="51"/>
      <c r="U130" s="51" t="str">
        <f t="shared" si="22"/>
        <v/>
      </c>
      <c r="V130" s="340">
        <v>1</v>
      </c>
      <c r="W130" s="51" t="str">
        <f t="shared" si="23"/>
        <v/>
      </c>
      <c r="X130" s="340" t="str">
        <f>IF(F130="","",IF($G$23=1,סיווג!Z130,1))</f>
        <v/>
      </c>
      <c r="Y130" s="51" t="str">
        <f t="shared" si="24"/>
        <v/>
      </c>
      <c r="Z130" s="281" t="str">
        <f t="shared" si="25"/>
        <v/>
      </c>
      <c r="AA130" s="1">
        <f t="shared" si="19"/>
        <v>1</v>
      </c>
      <c r="AB130" s="1" t="str">
        <f t="shared" si="18"/>
        <v/>
      </c>
      <c r="AC130" s="1" t="str">
        <f t="shared" si="18"/>
        <v/>
      </c>
      <c r="AD130" s="1">
        <f t="shared" si="20"/>
        <v>1</v>
      </c>
    </row>
    <row r="131" spans="2:30" ht="18.75" thickBot="1" x14ac:dyDescent="0.3">
      <c r="B131" s="482" t="s">
        <v>8</v>
      </c>
      <c r="C131" s="483"/>
      <c r="D131" s="483"/>
      <c r="E131" s="483"/>
      <c r="F131" s="483"/>
      <c r="G131" s="52">
        <f ca="1">SUM(G31:G130)</f>
        <v>134</v>
      </c>
      <c r="H131" s="52">
        <f t="shared" ref="H131:Z131" si="26">SUM(H31:H130)</f>
        <v>0</v>
      </c>
      <c r="I131" s="52">
        <f t="shared" si="26"/>
        <v>0</v>
      </c>
      <c r="J131" s="52">
        <f t="shared" si="26"/>
        <v>0</v>
      </c>
      <c r="K131" s="52">
        <f t="shared" si="26"/>
        <v>0</v>
      </c>
      <c r="L131" s="52">
        <f t="shared" si="26"/>
        <v>0</v>
      </c>
      <c r="M131" s="52">
        <f t="shared" si="26"/>
        <v>0</v>
      </c>
      <c r="N131" s="52">
        <f t="shared" si="26"/>
        <v>0</v>
      </c>
      <c r="O131" s="52">
        <f t="shared" si="26"/>
        <v>0</v>
      </c>
      <c r="P131" s="52">
        <f t="shared" si="26"/>
        <v>0</v>
      </c>
      <c r="Q131" s="52">
        <f t="shared" si="26"/>
        <v>0</v>
      </c>
      <c r="R131" s="52">
        <f t="shared" si="26"/>
        <v>0</v>
      </c>
      <c r="S131" s="52">
        <f t="shared" si="26"/>
        <v>0</v>
      </c>
      <c r="T131" s="52">
        <f t="shared" si="26"/>
        <v>0</v>
      </c>
      <c r="U131" s="52">
        <f t="shared" ca="1" si="26"/>
        <v>134</v>
      </c>
      <c r="V131" s="52">
        <f t="shared" si="26"/>
        <v>100</v>
      </c>
      <c r="W131" s="52">
        <f t="shared" ca="1" si="26"/>
        <v>134</v>
      </c>
      <c r="X131" s="52">
        <f t="shared" ca="1" si="26"/>
        <v>2</v>
      </c>
      <c r="Y131" s="52">
        <f t="shared" ca="1" si="26"/>
        <v>134</v>
      </c>
      <c r="Z131" s="282">
        <f t="shared" ca="1" si="26"/>
        <v>1</v>
      </c>
    </row>
  </sheetData>
  <sheetProtection password="CC01" sheet="1" objects="1" scenarios="1" formatColumns="0" formatRows="0"/>
  <mergeCells count="19">
    <mergeCell ref="X29:X30"/>
    <mergeCell ref="Y29:Y30"/>
    <mergeCell ref="B1:Z1"/>
    <mergeCell ref="U29:U30"/>
    <mergeCell ref="V29:V30"/>
    <mergeCell ref="W29:W30"/>
    <mergeCell ref="C29:C30"/>
    <mergeCell ref="E29:E30"/>
    <mergeCell ref="D29:D30"/>
    <mergeCell ref="B29:B30"/>
    <mergeCell ref="F29:F30"/>
    <mergeCell ref="Z29:Z30"/>
    <mergeCell ref="T29:T30"/>
    <mergeCell ref="G29:G30"/>
    <mergeCell ref="B131:F131"/>
    <mergeCell ref="P29:P30"/>
    <mergeCell ref="Q29:Q30"/>
    <mergeCell ref="R29:R30"/>
    <mergeCell ref="S29:S30"/>
  </mergeCells>
  <conditionalFormatting sqref="B31:Z130">
    <cfRule type="expression" dxfId="445" priority="2">
      <formula>$F31=""</formula>
    </cfRule>
  </conditionalFormatting>
  <conditionalFormatting sqref="B31:Z130">
    <cfRule type="expression" dxfId="444" priority="1" stopIfTrue="1">
      <formula>AND($F31="",B31&lt;&gt;"")</formula>
    </cfRule>
    <cfRule type="expression" dxfId="443" priority="3">
      <formula>B$30&lt;&gt;""</formula>
    </cfRule>
  </conditionalFormatting>
  <dataValidations count="8">
    <dataValidation type="decimal" operator="notBetween" allowBlank="1" showInputMessage="1" showErrorMessage="1" errorTitle="נתון שגוי." error="ניתן להזין רק מספר" sqref="H31">
      <formula1>-999999999</formula1>
      <formula2>-999999998</formula2>
    </dataValidation>
    <dataValidation type="whole" operator="notBetween" allowBlank="1" showInputMessage="1" showErrorMessage="1" errorTitle="נתון שגוי." error="ניתן להזין רק מספר שלם" sqref="I31:I130">
      <formula1>-999999999</formula1>
      <formula2>-999999998</formula2>
    </dataValidation>
    <dataValidation type="decimal" operator="greaterThanOrEqual" allowBlank="1" showInputMessage="1" showErrorMessage="1" errorTitle="נתון שגוי." error="ניתן להזין רק מספר גדול או שווה ל-0." sqref="J31:J1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 allowBlank="1" showInputMessage="1" showErrorMessage="1" errorTitle="נתון שגוי." error="ניתן להזין רק מספר גדול מ-0" sqref="L31:L130">
      <formula1>0</formula1>
    </dataValidation>
    <dataValidation type="whole" operator="greaterThan" allowBlank="1" showInputMessage="1" showErrorMessage="1" errorTitle="נתון שגוי." error="ניתן להזין רק מספר שלם גדול מ-0" sqref="M31:M130">
      <formula1>0</formula1>
    </dataValidation>
    <dataValidation type="list" allowBlank="1" showInputMessage="1" showErrorMessage="1" sqref="H30:O30">
      <formula1>OFFSET($AE$1,0,0,1,COUNTA($AE$1:$AZ$1))</formula1>
    </dataValidation>
    <dataValidation type="list" allowBlank="1" showInputMessage="1" showErrorMessage="1" sqref="O31:O130">
      <formula1>OFFSET($BA31,0,0,1,COUNTA($BA31:$BJ31))</formula1>
    </dataValidation>
  </dataValidations>
  <printOptions horizontalCentered="1"/>
  <pageMargins left="0.51181102362204722" right="0.51181102362204722" top="0.74803149606299213" bottom="0.74803149606299213" header="0.31496062992125984" footer="0.31496062992125984"/>
  <pageSetup paperSize="9"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F5E971BF-13D2-4FE2-8FB6-3B36D5EA4EA6}">
            <xm:f>NOT(ISERROR(SEARCH($AB$1,B31)))</xm:f>
            <xm:f>$AB$1</xm:f>
            <x14:dxf>
              <fill>
                <patternFill>
                  <bgColor rgb="FFFF0000"/>
                </patternFill>
              </fill>
            </x14:dxf>
          </x14:cfRule>
          <xm:sqref>B31:Z130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__5">
    <tabColor theme="4" tint="-0.249977111117893"/>
    <pageSetUpPr fitToPage="1"/>
  </sheetPr>
  <dimension ref="A1:BJ131"/>
  <sheetViews>
    <sheetView rightToLeft="1" view="pageBreakPreview" zoomScale="90" zoomScaleNormal="100" zoomScaleSheetLayoutView="90" workbookViewId="0">
      <pane xSplit="6" ySplit="30" topLeftCell="G31" activePane="bottomRight" state="frozen"/>
      <selection activeCell="D39" sqref="D39"/>
      <selection pane="topRight" activeCell="D39" sqref="D39"/>
      <selection pane="bottomLeft" activeCell="D39" sqref="D39"/>
      <selection pane="bottomRight" activeCell="X145" sqref="X145"/>
    </sheetView>
  </sheetViews>
  <sheetFormatPr defaultRowHeight="15" x14ac:dyDescent="0.2"/>
  <cols>
    <col min="1" max="1" width="9.140625" style="1" hidden="1" customWidth="1"/>
    <col min="2" max="2" width="6.7109375" style="1" customWidth="1"/>
    <col min="3" max="5" width="10.42578125" style="1" hidden="1" customWidth="1"/>
    <col min="6" max="6" width="26.85546875" style="1" customWidth="1"/>
    <col min="7" max="7" width="15" style="1" customWidth="1"/>
    <col min="8" max="20" width="21.42578125" style="1" hidden="1" customWidth="1"/>
    <col min="21" max="21" width="13" style="1" customWidth="1"/>
    <col min="22" max="23" width="21.42578125" style="1" hidden="1" customWidth="1"/>
    <col min="24" max="25" width="21.42578125" style="1" customWidth="1"/>
    <col min="26" max="26" width="15.5703125" style="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200" width="0" style="1" hidden="1" customWidth="1"/>
    <col min="201" max="16384" width="9.140625" style="1"/>
  </cols>
  <sheetData>
    <row r="1" spans="2:52" ht="21" customHeight="1" thickBot="1" x14ac:dyDescent="0.25">
      <c r="B1" s="462" t="str">
        <f ca="1">MID(CELL("filename",AC2),FIND("]",CELL("filename",AC2),1)+1,99)</f>
        <v>מספר השופטים</v>
      </c>
      <c r="C1" s="469"/>
      <c r="D1" s="469"/>
      <c r="E1" s="469"/>
      <c r="F1" s="469"/>
      <c r="G1" s="469"/>
      <c r="H1" s="469"/>
      <c r="I1" s="469"/>
      <c r="J1" s="469"/>
      <c r="K1" s="469"/>
      <c r="L1" s="469"/>
      <c r="M1" s="469"/>
      <c r="N1" s="469"/>
      <c r="O1" s="469"/>
      <c r="P1" s="469"/>
      <c r="Q1" s="469"/>
      <c r="R1" s="469"/>
      <c r="S1" s="469"/>
      <c r="T1" s="469"/>
      <c r="U1" s="469"/>
      <c r="V1" s="469"/>
      <c r="W1" s="469"/>
      <c r="X1" s="469"/>
      <c r="Y1" s="469"/>
      <c r="Z1" s="469"/>
      <c r="AB1" s="1" t="s">
        <v>27</v>
      </c>
      <c r="AD1" s="24" t="s">
        <v>61</v>
      </c>
      <c r="AE1" s="25" t="s">
        <v>26</v>
      </c>
      <c r="AF1" s="25" t="s">
        <v>29</v>
      </c>
      <c r="AG1" s="25" t="s">
        <v>57</v>
      </c>
      <c r="AH1" s="25" t="s">
        <v>41</v>
      </c>
      <c r="AI1" s="25" t="s">
        <v>58</v>
      </c>
      <c r="AJ1" s="25" t="s">
        <v>67</v>
      </c>
      <c r="AK1" s="26" t="s">
        <v>68</v>
      </c>
      <c r="AL1" s="25" t="s">
        <v>59</v>
      </c>
      <c r="AM1" s="26" t="s">
        <v>60</v>
      </c>
      <c r="AN1" s="25"/>
      <c r="AO1" s="25"/>
      <c r="AP1" s="25"/>
      <c r="AQ1" s="25"/>
      <c r="AR1" s="25"/>
      <c r="AS1" s="25"/>
      <c r="AT1" s="25"/>
      <c r="AU1" s="25"/>
      <c r="AV1" s="25"/>
      <c r="AW1" s="25"/>
      <c r="AX1" s="25"/>
      <c r="AY1" s="25"/>
      <c r="AZ1" s="26"/>
    </row>
    <row r="2" spans="2:52" ht="20.25" customHeight="1" x14ac:dyDescent="0.2">
      <c r="Y2" s="22" t="str">
        <f>'פרמטרים לקריטריונים'!$B$4</f>
        <v>שנת תקציב</v>
      </c>
      <c r="Z2" s="23">
        <f>'פרמטרים לקריטריונים'!$C$4</f>
        <v>2018</v>
      </c>
      <c r="AE2" s="1">
        <f ca="1">IF(ISNA(MATCH(G31,$AB$30:$AC$30,0)),0,1)</f>
        <v>0</v>
      </c>
      <c r="AF2" s="1">
        <f ca="1">IF(IFERROR(G31*1,"bad")="bad",0,1)</f>
        <v>0</v>
      </c>
      <c r="AG2" s="1">
        <f ca="1">IF(IFERROR(IF(G31=TRUNC(G31),1,"bad"),"bad")="bad",0,1)</f>
        <v>0</v>
      </c>
      <c r="AH2" s="1">
        <f ca="1">IF(AND(IF(IFERROR(G31*1,"bad")="bad",0,1)=1,G31&gt;=0),1,0)</f>
        <v>0</v>
      </c>
      <c r="AI2" s="1">
        <f ca="1">IF(AND(IF(IFERROR(IF(G31=TRUNC(G31),1,"bad"),"bad")="bad",0,1)=1,G31&gt;=0),1,0)</f>
        <v>0</v>
      </c>
      <c r="AJ2" s="1">
        <f ca="1">IF(AND(IF(IFERROR(G31*1,"bad")="bad",0,1)=1,G31&gt;0),1,0)</f>
        <v>0</v>
      </c>
      <c r="AK2" s="1">
        <f ca="1">IF(AND(IF(IFERROR(IF(G31=TRUNC(G31),1,"bad"),"bad")="bad",0,1)=1,G31&gt;0),1,0)</f>
        <v>0</v>
      </c>
      <c r="AL2" s="1">
        <v>1</v>
      </c>
      <c r="AM2" s="1">
        <f ca="1">IF(IFERROR(HLOOKUP(G31,$BA$30:$BK$30,1,0),"bad")="bad",0,1)</f>
        <v>0</v>
      </c>
    </row>
    <row r="3" spans="2:52" ht="18.75" thickBot="1" x14ac:dyDescent="0.25">
      <c r="Y3" s="30" t="str">
        <f>'פרמטרים לקריטריונים'!$B$5</f>
        <v>תקציב התמיכה</v>
      </c>
      <c r="Z3" s="32">
        <f>'פרמטרים לקריטריונים'!$C$5</f>
        <v>279168</v>
      </c>
      <c r="AC3" s="1">
        <f>IF(G$30="",1,IF(G31="",0,IF(G$30=$AE$1,11,IF(G$30=$AF$1,12,IF(G$30=$AEG1,13,IF(G$30=$AH$1,14,IF(G$30=$AI$1,15,IF(G$30=$AJ$1,16,IF(G$30=$AK$1,17,IF(G$30=$AL$1,18,IF(G$30=$AM$1,19,0)))))))))))</f>
        <v>1</v>
      </c>
      <c r="AD3" s="1" t="s">
        <v>65</v>
      </c>
      <c r="AE3" s="1">
        <v>1</v>
      </c>
      <c r="AF3" s="1">
        <v>2</v>
      </c>
      <c r="AG3" s="1">
        <v>3</v>
      </c>
      <c r="AH3" s="1">
        <v>4</v>
      </c>
      <c r="AI3" s="1">
        <v>5</v>
      </c>
      <c r="AJ3" s="1">
        <v>6</v>
      </c>
      <c r="AK3" s="1">
        <v>7</v>
      </c>
      <c r="AL3" s="1">
        <v>8</v>
      </c>
      <c r="AM3" s="1">
        <v>9</v>
      </c>
    </row>
    <row r="4" spans="2:52" ht="16.5" thickBot="1" x14ac:dyDescent="0.25">
      <c r="F4" s="63" t="str">
        <f>'פרמטרים לקריטריונים'!B91</f>
        <v>סעיף</v>
      </c>
      <c r="G4" s="63" t="str">
        <f>'פרמטרים לקריטריונים'!C91</f>
        <v>ניקוד</v>
      </c>
      <c r="AD4" s="1" t="s">
        <v>66</v>
      </c>
      <c r="AE4" s="24">
        <v>1</v>
      </c>
      <c r="AF4" s="25">
        <v>2</v>
      </c>
      <c r="AG4" s="25">
        <v>3</v>
      </c>
      <c r="AH4" s="25">
        <v>4</v>
      </c>
      <c r="AI4" s="25">
        <v>5</v>
      </c>
      <c r="AJ4" s="25">
        <v>6</v>
      </c>
      <c r="AK4" s="25">
        <v>7</v>
      </c>
      <c r="AL4" s="25">
        <v>8</v>
      </c>
      <c r="AM4" s="25">
        <v>9</v>
      </c>
      <c r="AN4" s="26">
        <v>10</v>
      </c>
    </row>
    <row r="5" spans="2:52" ht="30" x14ac:dyDescent="0.2">
      <c r="F5" s="277" t="str">
        <f>'פרמטרים לקריטריונים'!B92</f>
        <v>בעד כל שופט שכיהן בתחרות החארונה</v>
      </c>
      <c r="G5" s="65">
        <f>'פרמטרים לקריטריונים'!C92</f>
        <v>1</v>
      </c>
    </row>
    <row r="6" spans="2:52" ht="15.75" thickBot="1" x14ac:dyDescent="0.25"/>
    <row r="7" spans="2:52" hidden="1" x14ac:dyDescent="0.2"/>
    <row r="8" spans="2:52" hidden="1" x14ac:dyDescent="0.2"/>
    <row r="9" spans="2:52" hidden="1" x14ac:dyDescent="0.2"/>
    <row r="10" spans="2:52" hidden="1" x14ac:dyDescent="0.2"/>
    <row r="11" spans="2:52" hidden="1" x14ac:dyDescent="0.2"/>
    <row r="12" spans="2:52" hidden="1" x14ac:dyDescent="0.2"/>
    <row r="13" spans="2:52" hidden="1" x14ac:dyDescent="0.2"/>
    <row r="14" spans="2:52" hidden="1" x14ac:dyDescent="0.2"/>
    <row r="15" spans="2:52" hidden="1" x14ac:dyDescent="0.2"/>
    <row r="16" spans="2:52" hidden="1" x14ac:dyDescent="0.2"/>
    <row r="17" spans="1:62" hidden="1" x14ac:dyDescent="0.2"/>
    <row r="18" spans="1:62" hidden="1" x14ac:dyDescent="0.2"/>
    <row r="19" spans="1:62" hidden="1" x14ac:dyDescent="0.2"/>
    <row r="20" spans="1:62" hidden="1" x14ac:dyDescent="0.2"/>
    <row r="21" spans="1:62" ht="9.75" hidden="1" customHeight="1" x14ac:dyDescent="0.2"/>
    <row r="22" spans="1:62" hidden="1" x14ac:dyDescent="0.2"/>
    <row r="23" spans="1:62" hidden="1" x14ac:dyDescent="0.2">
      <c r="F23" s="33" t="str">
        <f>'פרמטרים לקריטריונים'!$D$31</f>
        <v>החלת מקדם תלוי משתנה</v>
      </c>
      <c r="G23" s="273">
        <f ca="1">VLOOKUP(B1,'פרמטרים לקריטריונים'!$B$32:$D$46,3,0)</f>
        <v>1</v>
      </c>
    </row>
    <row r="24" spans="1:62" hidden="1" x14ac:dyDescent="0.2"/>
    <row r="25" spans="1:62" hidden="1" x14ac:dyDescent="0.2"/>
    <row r="26" spans="1:62" hidden="1" x14ac:dyDescent="0.2">
      <c r="F26" s="34"/>
      <c r="G26" s="34"/>
      <c r="H26" s="34"/>
      <c r="I26" s="34"/>
      <c r="J26" s="34"/>
      <c r="K26" s="34"/>
      <c r="L26" s="34"/>
      <c r="M26" s="34"/>
      <c r="N26" s="34"/>
      <c r="O26" s="34"/>
      <c r="P26" s="34"/>
      <c r="Q26" s="34"/>
      <c r="R26" s="34"/>
      <c r="S26" s="34"/>
      <c r="T26" s="34"/>
      <c r="U26" s="34"/>
      <c r="V26" s="34"/>
      <c r="W26" s="34"/>
      <c r="X26" s="34"/>
      <c r="Y26" s="34"/>
    </row>
    <row r="27" spans="1:62" hidden="1"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c r="Z27" s="34"/>
    </row>
    <row r="28" spans="1:62" ht="15.75" hidden="1" thickBot="1" x14ac:dyDescent="0.25">
      <c r="B28" s="36"/>
      <c r="C28" s="36"/>
      <c r="D28" s="36"/>
      <c r="E28" s="36"/>
      <c r="F28" s="36"/>
      <c r="G28" s="34"/>
      <c r="H28" s="34"/>
      <c r="I28" s="34"/>
      <c r="J28" s="34"/>
      <c r="K28" s="34"/>
      <c r="L28" s="34"/>
      <c r="M28" s="34"/>
      <c r="N28" s="34"/>
      <c r="O28" s="34"/>
      <c r="P28" s="34"/>
      <c r="Q28" s="34"/>
      <c r="R28" s="34"/>
      <c r="S28" s="34"/>
      <c r="T28" s="34"/>
      <c r="U28" s="34"/>
      <c r="V28" s="34"/>
      <c r="W28" s="34"/>
      <c r="X28" s="34"/>
      <c r="Y28" s="34"/>
      <c r="AA28" s="34"/>
    </row>
    <row r="29" spans="1:62" ht="30" customHeight="1" thickBot="1" x14ac:dyDescent="0.25">
      <c r="A29" s="37">
        <v>100</v>
      </c>
      <c r="B29" s="470" t="s">
        <v>14</v>
      </c>
      <c r="C29" s="472">
        <f>COLUMN()</f>
        <v>3</v>
      </c>
      <c r="D29" s="472">
        <f>COLUMN()</f>
        <v>4</v>
      </c>
      <c r="E29" s="472">
        <f>COLUMN()</f>
        <v>5</v>
      </c>
      <c r="F29" s="474" t="s">
        <v>1</v>
      </c>
      <c r="G29" s="467" t="s">
        <v>313</v>
      </c>
      <c r="H29" s="39" t="s">
        <v>72</v>
      </c>
      <c r="I29" s="39" t="s">
        <v>73</v>
      </c>
      <c r="J29" s="39" t="s">
        <v>74</v>
      </c>
      <c r="K29" s="39" t="s">
        <v>75</v>
      </c>
      <c r="L29" s="39" t="s">
        <v>76</v>
      </c>
      <c r="M29" s="39" t="s">
        <v>77</v>
      </c>
      <c r="N29" s="39" t="s">
        <v>78</v>
      </c>
      <c r="O29" s="39" t="s">
        <v>79</v>
      </c>
      <c r="P29" s="472">
        <f>COLUMN()</f>
        <v>16</v>
      </c>
      <c r="Q29" s="472">
        <f>COLUMN()</f>
        <v>17</v>
      </c>
      <c r="R29" s="472">
        <f>COLUMN()</f>
        <v>18</v>
      </c>
      <c r="S29" s="472">
        <f>COLUMN()</f>
        <v>19</v>
      </c>
      <c r="T29" s="472">
        <f>COLUMN()</f>
        <v>20</v>
      </c>
      <c r="U29" s="467" t="s">
        <v>7</v>
      </c>
      <c r="V29" s="472" t="s">
        <v>69</v>
      </c>
      <c r="W29" s="472" t="s">
        <v>70</v>
      </c>
      <c r="X29" s="467" t="s">
        <v>307</v>
      </c>
      <c r="Y29" s="467" t="s">
        <v>308</v>
      </c>
      <c r="Z29" s="486" t="s">
        <v>3</v>
      </c>
      <c r="AA29" s="40" t="s">
        <v>25</v>
      </c>
      <c r="AD29" s="1" t="str">
        <f>"בקרת "&amp;G29</f>
        <v>בקרת מספר שופטים בתחרות האחרונה</v>
      </c>
      <c r="AE29" s="1" t="str">
        <f t="shared" ref="AE29:AV29" si="0">"בקרת "&amp;H29</f>
        <v>בקרת טור הזנת מספר</v>
      </c>
      <c r="AF29" s="1" t="str">
        <f t="shared" si="0"/>
        <v>בקרת טור הזנת מספר שלם</v>
      </c>
      <c r="AG29" s="1" t="str">
        <f t="shared" si="0"/>
        <v>בקרת טור הזנת מספר שאינו שלילי</v>
      </c>
      <c r="AH29" s="1" t="str">
        <f t="shared" si="0"/>
        <v>בקרת טור הזנת  מספר שלם שאינו שלילי</v>
      </c>
      <c r="AI29" s="1" t="str">
        <f t="shared" si="0"/>
        <v>בקרת טור הזנת מספר חיובי</v>
      </c>
      <c r="AJ29" s="1" t="str">
        <f t="shared" si="0"/>
        <v>בקרת טור הזנת מספר שלם חיובי</v>
      </c>
      <c r="AK29" s="1" t="str">
        <f t="shared" si="0"/>
        <v>בקרת טור הזנת מספר טקסט</v>
      </c>
      <c r="AL29" s="1" t="str">
        <f t="shared" si="0"/>
        <v>בקרת טור הזנת טקסט מרשימה סגורה</v>
      </c>
      <c r="AM29" s="1" t="str">
        <f t="shared" si="0"/>
        <v>בקרת 16</v>
      </c>
      <c r="AN29" s="1" t="str">
        <f t="shared" si="0"/>
        <v>בקרת 17</v>
      </c>
      <c r="AO29" s="1" t="str">
        <f t="shared" si="0"/>
        <v>בקרת 18</v>
      </c>
      <c r="AP29" s="1" t="str">
        <f t="shared" si="0"/>
        <v>בקרת 19</v>
      </c>
      <c r="AQ29" s="1" t="str">
        <f t="shared" si="0"/>
        <v>בקרת 20</v>
      </c>
      <c r="AR29" s="1" t="str">
        <f t="shared" si="0"/>
        <v>בקרת סה"כ ניקוד</v>
      </c>
      <c r="AS29" s="1" t="str">
        <f t="shared" si="0"/>
        <v>בקרת נתון למכפיל1</v>
      </c>
      <c r="AT29" s="1" t="str">
        <f t="shared" si="0"/>
        <v>בקרת ניקוד לאחר מכפיל1</v>
      </c>
      <c r="AU29" s="1" t="str">
        <f t="shared" si="0"/>
        <v>בקרת מקדם בהינתן הקלות לתחרות הנתמכת לראשונה</v>
      </c>
      <c r="AV29" s="1" t="str">
        <f t="shared" si="0"/>
        <v>בקרת ניקוד לאחר מקדם</v>
      </c>
      <c r="BA29" s="1" t="s">
        <v>66</v>
      </c>
    </row>
    <row r="30" spans="1:62" ht="23.25" customHeight="1" thickBot="1" x14ac:dyDescent="0.25">
      <c r="A30" s="41"/>
      <c r="B30" s="471"/>
      <c r="C30" s="473"/>
      <c r="D30" s="473"/>
      <c r="E30" s="473"/>
      <c r="F30" s="475"/>
      <c r="G30" s="468"/>
      <c r="H30" s="43"/>
      <c r="I30" s="43"/>
      <c r="J30" s="43"/>
      <c r="K30" s="43"/>
      <c r="L30" s="43"/>
      <c r="M30" s="43"/>
      <c r="N30" s="43"/>
      <c r="O30" s="43"/>
      <c r="P30" s="473"/>
      <c r="Q30" s="473"/>
      <c r="R30" s="473"/>
      <c r="S30" s="473"/>
      <c r="T30" s="473"/>
      <c r="U30" s="468"/>
      <c r="V30" s="473"/>
      <c r="W30" s="473"/>
      <c r="X30" s="468"/>
      <c r="Y30" s="468"/>
      <c r="Z30" s="487"/>
      <c r="AB30" s="1">
        <v>0</v>
      </c>
      <c r="AC30" s="1">
        <v>1</v>
      </c>
      <c r="AD30" s="1">
        <f>G30</f>
        <v>0</v>
      </c>
      <c r="AE30" s="1">
        <f t="shared" ref="AE30:AV30" si="1">H30</f>
        <v>0</v>
      </c>
      <c r="AF30" s="1">
        <f t="shared" si="1"/>
        <v>0</v>
      </c>
      <c r="AG30" s="1">
        <f t="shared" si="1"/>
        <v>0</v>
      </c>
      <c r="AH30" s="1">
        <f t="shared" si="1"/>
        <v>0</v>
      </c>
      <c r="AI30" s="1">
        <f t="shared" si="1"/>
        <v>0</v>
      </c>
      <c r="AJ30" s="1">
        <f t="shared" si="1"/>
        <v>0</v>
      </c>
      <c r="AK30" s="1">
        <f t="shared" si="1"/>
        <v>0</v>
      </c>
      <c r="AL30" s="1">
        <f t="shared" si="1"/>
        <v>0</v>
      </c>
      <c r="AM30" s="1">
        <f t="shared" si="1"/>
        <v>0</v>
      </c>
      <c r="AN30" s="1">
        <f t="shared" si="1"/>
        <v>0</v>
      </c>
      <c r="AO30" s="1">
        <f t="shared" si="1"/>
        <v>0</v>
      </c>
      <c r="AP30" s="1">
        <f t="shared" si="1"/>
        <v>0</v>
      </c>
      <c r="AQ30" s="1">
        <f t="shared" si="1"/>
        <v>0</v>
      </c>
      <c r="AR30" s="1">
        <f t="shared" si="1"/>
        <v>0</v>
      </c>
      <c r="AS30" s="1">
        <f t="shared" si="1"/>
        <v>0</v>
      </c>
      <c r="AT30" s="1">
        <f t="shared" si="1"/>
        <v>0</v>
      </c>
      <c r="AU30" s="1">
        <f t="shared" si="1"/>
        <v>0</v>
      </c>
      <c r="AV30" s="1">
        <f t="shared" si="1"/>
        <v>0</v>
      </c>
      <c r="BA30" s="1">
        <f>AE4</f>
        <v>1</v>
      </c>
      <c r="BB30" s="1">
        <f t="shared" ref="BB30:BJ30" si="2">AF4</f>
        <v>2</v>
      </c>
      <c r="BC30" s="1">
        <f t="shared" si="2"/>
        <v>3</v>
      </c>
      <c r="BD30" s="1">
        <f t="shared" si="2"/>
        <v>4</v>
      </c>
      <c r="BE30" s="1">
        <f t="shared" si="2"/>
        <v>5</v>
      </c>
      <c r="BF30" s="1">
        <f t="shared" si="2"/>
        <v>6</v>
      </c>
      <c r="BG30" s="1">
        <f t="shared" si="2"/>
        <v>7</v>
      </c>
      <c r="BH30" s="1">
        <f t="shared" si="2"/>
        <v>8</v>
      </c>
      <c r="BI30" s="1">
        <f t="shared" si="2"/>
        <v>9</v>
      </c>
      <c r="BJ30" s="1">
        <f t="shared" si="2"/>
        <v>10</v>
      </c>
    </row>
    <row r="31" spans="1:62" x14ac:dyDescent="0.2">
      <c r="B31" s="338" t="str">
        <f ca="1">IF(F31="","",ROW()-30)</f>
        <v/>
      </c>
      <c r="C31" s="339"/>
      <c r="D31" s="339"/>
      <c r="E31" s="339"/>
      <c r="F31" s="337" t="str">
        <f ca="1">IF(סיווג!$V31&lt;&gt;1,"",'תנאי סף'!F31)</f>
        <v/>
      </c>
      <c r="G31" s="341" t="str">
        <f ca="1">IF($F31="","",'ריכוז גיליונות עזר'!S31)</f>
        <v/>
      </c>
      <c r="H31" s="340"/>
      <c r="I31" s="341"/>
      <c r="J31" s="340"/>
      <c r="K31" s="341"/>
      <c r="L31" s="340"/>
      <c r="M31" s="341"/>
      <c r="N31" s="337"/>
      <c r="O31" s="337"/>
      <c r="P31" s="340"/>
      <c r="Q31" s="340"/>
      <c r="R31" s="340"/>
      <c r="S31" s="340"/>
      <c r="T31" s="340"/>
      <c r="U31" s="340" t="str">
        <f ca="1">IF($F31="","",IF($AA31&lt;&gt;1,$AB$1,IFERROR(G31*$G$5,$AB$1)))</f>
        <v/>
      </c>
      <c r="V31" s="340">
        <v>1</v>
      </c>
      <c r="W31" s="340" t="str">
        <f ca="1">IF($F31="","",IF($AA31&lt;&gt;1,$AB$1,IFERROR(U31*V31,$AB$1)))</f>
        <v/>
      </c>
      <c r="X31" s="340" t="str">
        <f ca="1">IF(F31="","",IF($G$23=1,סיווג!Z31,1))</f>
        <v/>
      </c>
      <c r="Y31" s="340" t="str">
        <f ca="1">IF($F31="","",IF($AA31&lt;&gt;1,$AB$1,IFERROR(W31*X31,$AB$1)))</f>
        <v/>
      </c>
      <c r="Z31" s="342" t="str">
        <f ca="1">IF($F31="","",IF(OR($AA31&lt;&gt;1,Y31=$AB$1),$AB$1,IFERROR(Y31/SUM($Y$31:$Y$130),0)))</f>
        <v/>
      </c>
      <c r="AA31" s="1">
        <f>IF(SUM(AD31:AV31)=COUNT(AD31:AV31),1,0)</f>
        <v>1</v>
      </c>
      <c r="AB31" s="1" t="str">
        <f ca="1">IF($F31="","",AB$30)</f>
        <v/>
      </c>
      <c r="AC31" s="1" t="str">
        <f ca="1">IF($F31="","",AC$30)</f>
        <v/>
      </c>
      <c r="BA31" s="1" t="str">
        <f ca="1">IF($F31="","",BA$30)</f>
        <v/>
      </c>
      <c r="BB31" s="1" t="str">
        <f t="shared" ref="BB31:BJ31" ca="1" si="3">IF($F31="","",BB$30)</f>
        <v/>
      </c>
      <c r="BC31" s="1" t="str">
        <f t="shared" ca="1" si="3"/>
        <v/>
      </c>
      <c r="BD31" s="1" t="str">
        <f t="shared" ca="1" si="3"/>
        <v/>
      </c>
      <c r="BE31" s="1" t="str">
        <f t="shared" ca="1" si="3"/>
        <v/>
      </c>
      <c r="BF31" s="1" t="str">
        <f t="shared" ca="1" si="3"/>
        <v/>
      </c>
      <c r="BG31" s="1" t="str">
        <f t="shared" ca="1" si="3"/>
        <v/>
      </c>
      <c r="BH31" s="1" t="str">
        <f t="shared" ca="1" si="3"/>
        <v/>
      </c>
      <c r="BI31" s="1" t="str">
        <f t="shared" ca="1" si="3"/>
        <v/>
      </c>
      <c r="BJ31" s="1" t="str">
        <f t="shared" ca="1" si="3"/>
        <v/>
      </c>
    </row>
    <row r="32" spans="1:62" x14ac:dyDescent="0.2">
      <c r="B32" s="44">
        <f t="shared" ref="B32:B95" ca="1" si="4">IF(F32="","",ROW()-30)</f>
        <v>2</v>
      </c>
      <c r="C32" s="45"/>
      <c r="D32" s="45"/>
      <c r="E32" s="45"/>
      <c r="F32" s="337" t="str">
        <f ca="1">IF(סיווג!$V32&lt;&gt;1,"",'תנאי סף'!F32)</f>
        <v>פנינה זלמצן כ"ס</v>
      </c>
      <c r="G32" s="341">
        <f ca="1">IF($F32="","",'ריכוז גיליונות עזר'!S32)</f>
        <v>10</v>
      </c>
      <c r="H32" s="51"/>
      <c r="I32" s="50"/>
      <c r="J32" s="51"/>
      <c r="K32" s="50"/>
      <c r="L32" s="51"/>
      <c r="M32" s="50"/>
      <c r="N32" s="53"/>
      <c r="O32" s="337"/>
      <c r="P32" s="51"/>
      <c r="Q32" s="51"/>
      <c r="R32" s="51"/>
      <c r="S32" s="51"/>
      <c r="T32" s="51"/>
      <c r="U32" s="51">
        <f t="shared" ref="U32:U95" ca="1" si="5">IF($F32="","",IF($AA32&lt;&gt;1,$AB$1,IFERROR(G32*$G$5,$AB$1)))</f>
        <v>10</v>
      </c>
      <c r="V32" s="51">
        <v>1</v>
      </c>
      <c r="W32" s="51">
        <f t="shared" ref="W32:W95" ca="1" si="6">IF($F32="","",IF($AA32&lt;&gt;1,$AB$1,IFERROR(U32*V32,$AB$1)))</f>
        <v>10</v>
      </c>
      <c r="X32" s="340">
        <f ca="1">IF(F32="","",IF($G$23=1,סיווג!Z32,1))</f>
        <v>1</v>
      </c>
      <c r="Y32" s="51">
        <f t="shared" ref="Y32:Y95" ca="1" si="7">IF($F32="","",IF($AA32&lt;&gt;1,$AB$1,IFERROR(W32*X32,$AB$1)))</f>
        <v>10</v>
      </c>
      <c r="Z32" s="275">
        <f t="shared" ref="Z32:Z95" ca="1" si="8">IF($F32="","",IF(OR($AA32&lt;&gt;1,Y32=$AB$1),$AB$1,IFERROR(Y32/SUM($Y$31:$Y$130),0)))</f>
        <v>0.26315789473684209</v>
      </c>
      <c r="AA32" s="1">
        <f t="shared" ref="AA32:AA95" si="9">IF(SUM(AD32:AV32)=COUNT(AD32:AV32),1,0)</f>
        <v>1</v>
      </c>
      <c r="AB32" s="1">
        <f t="shared" ref="AB32:AC63" ca="1" si="10">IF($F32="","",AB$30)</f>
        <v>0</v>
      </c>
      <c r="AC32" s="1">
        <f t="shared" ca="1" si="10"/>
        <v>1</v>
      </c>
    </row>
    <row r="33" spans="2:29" x14ac:dyDescent="0.2">
      <c r="B33" s="44">
        <f t="shared" ca="1" si="4"/>
        <v>3</v>
      </c>
      <c r="C33" s="45"/>
      <c r="D33" s="45"/>
      <c r="E33" s="45"/>
      <c r="F33" s="337" t="str">
        <f ca="1">IF(סיווג!$V33&lt;&gt;1,"",'תנאי סף'!F33)</f>
        <v>פסנתר לתמיד אשדוד</v>
      </c>
      <c r="G33" s="341">
        <f ca="1">IF($F33="","",'ריכוז גיליונות עזר'!S33)</f>
        <v>28</v>
      </c>
      <c r="H33" s="51"/>
      <c r="I33" s="50"/>
      <c r="J33" s="51"/>
      <c r="K33" s="50"/>
      <c r="L33" s="51"/>
      <c r="M33" s="50"/>
      <c r="N33" s="53"/>
      <c r="O33" s="337"/>
      <c r="P33" s="51"/>
      <c r="Q33" s="51"/>
      <c r="R33" s="51"/>
      <c r="S33" s="51"/>
      <c r="T33" s="51"/>
      <c r="U33" s="51">
        <f t="shared" ca="1" si="5"/>
        <v>28</v>
      </c>
      <c r="V33" s="51">
        <v>1</v>
      </c>
      <c r="W33" s="51">
        <f t="shared" ca="1" si="6"/>
        <v>28</v>
      </c>
      <c r="X33" s="340">
        <f ca="1">IF(F33="","",IF($G$23=1,סיווג!Z33,1))</f>
        <v>1</v>
      </c>
      <c r="Y33" s="51">
        <f t="shared" ca="1" si="7"/>
        <v>28</v>
      </c>
      <c r="Z33" s="275">
        <f t="shared" ca="1" si="8"/>
        <v>0.73684210526315785</v>
      </c>
      <c r="AA33" s="1">
        <f t="shared" si="9"/>
        <v>1</v>
      </c>
      <c r="AB33" s="1">
        <f t="shared" ca="1" si="10"/>
        <v>0</v>
      </c>
      <c r="AC33" s="1">
        <f t="shared" ca="1" si="10"/>
        <v>1</v>
      </c>
    </row>
    <row r="34" spans="2:29" x14ac:dyDescent="0.2">
      <c r="B34" s="44" t="str">
        <f t="shared" ca="1" si="4"/>
        <v/>
      </c>
      <c r="C34" s="45"/>
      <c r="D34" s="45"/>
      <c r="E34" s="45"/>
      <c r="F34" s="337" t="str">
        <f ca="1">IF(סיווג!$V34&lt;&gt;1,"",'תנאי סף'!F34)</f>
        <v/>
      </c>
      <c r="G34" s="341" t="str">
        <f ca="1">IF($F34="","",'ריכוז גיליונות עזר'!S34)</f>
        <v/>
      </c>
      <c r="H34" s="51"/>
      <c r="I34" s="50"/>
      <c r="J34" s="51"/>
      <c r="K34" s="50"/>
      <c r="L34" s="51"/>
      <c r="M34" s="50"/>
      <c r="N34" s="53"/>
      <c r="O34" s="337"/>
      <c r="P34" s="51"/>
      <c r="Q34" s="51"/>
      <c r="R34" s="51"/>
      <c r="S34" s="51"/>
      <c r="T34" s="51"/>
      <c r="U34" s="51" t="str">
        <f t="shared" ca="1" si="5"/>
        <v/>
      </c>
      <c r="V34" s="51">
        <v>1</v>
      </c>
      <c r="W34" s="51" t="str">
        <f t="shared" ca="1" si="6"/>
        <v/>
      </c>
      <c r="X34" s="340" t="str">
        <f ca="1">IF(F34="","",IF($G$23=1,סיווג!Z34,1))</f>
        <v/>
      </c>
      <c r="Y34" s="51" t="str">
        <f t="shared" ca="1" si="7"/>
        <v/>
      </c>
      <c r="Z34" s="275" t="str">
        <f t="shared" ca="1" si="8"/>
        <v/>
      </c>
      <c r="AA34" s="1">
        <f t="shared" si="9"/>
        <v>1</v>
      </c>
      <c r="AB34" s="1" t="str">
        <f t="shared" ca="1" si="10"/>
        <v/>
      </c>
      <c r="AC34" s="1" t="str">
        <f t="shared" ca="1" si="10"/>
        <v/>
      </c>
    </row>
    <row r="35" spans="2:29" x14ac:dyDescent="0.2">
      <c r="B35" s="44" t="str">
        <f t="shared" ca="1" si="4"/>
        <v/>
      </c>
      <c r="C35" s="45"/>
      <c r="D35" s="45"/>
      <c r="E35" s="45"/>
      <c r="F35" s="337" t="str">
        <f ca="1">IF(סיווג!$V35&lt;&gt;1,"",'תנאי סף'!F35)</f>
        <v/>
      </c>
      <c r="G35" s="341" t="str">
        <f ca="1">IF($F35="","",'ריכוז גיליונות עזר'!S35)</f>
        <v/>
      </c>
      <c r="H35" s="51"/>
      <c r="I35" s="50"/>
      <c r="J35" s="51"/>
      <c r="K35" s="50"/>
      <c r="L35" s="51"/>
      <c r="M35" s="50"/>
      <c r="N35" s="53"/>
      <c r="O35" s="337"/>
      <c r="P35" s="51"/>
      <c r="Q35" s="51"/>
      <c r="R35" s="51"/>
      <c r="S35" s="51"/>
      <c r="T35" s="51"/>
      <c r="U35" s="51" t="str">
        <f t="shared" ca="1" si="5"/>
        <v/>
      </c>
      <c r="V35" s="51">
        <v>1</v>
      </c>
      <c r="W35" s="51" t="str">
        <f t="shared" ca="1" si="6"/>
        <v/>
      </c>
      <c r="X35" s="340" t="str">
        <f ca="1">IF(F35="","",IF($G$23=1,סיווג!Z35,1))</f>
        <v/>
      </c>
      <c r="Y35" s="51" t="str">
        <f t="shared" ca="1" si="7"/>
        <v/>
      </c>
      <c r="Z35" s="275" t="str">
        <f t="shared" ca="1" si="8"/>
        <v/>
      </c>
      <c r="AA35" s="1">
        <f t="shared" si="9"/>
        <v>1</v>
      </c>
      <c r="AB35" s="1" t="str">
        <f t="shared" ca="1" si="10"/>
        <v/>
      </c>
      <c r="AC35" s="1" t="str">
        <f t="shared" ca="1" si="10"/>
        <v/>
      </c>
    </row>
    <row r="36" spans="2:29" x14ac:dyDescent="0.2">
      <c r="B36" s="44" t="str">
        <f t="shared" ca="1" si="4"/>
        <v/>
      </c>
      <c r="C36" s="45"/>
      <c r="D36" s="45"/>
      <c r="E36" s="45"/>
      <c r="F36" s="337" t="str">
        <f ca="1">IF(סיווג!$V36&lt;&gt;1,"",'תנאי סף'!F36)</f>
        <v/>
      </c>
      <c r="G36" s="341" t="str">
        <f ca="1">IF($F36="","",'ריכוז גיליונות עזר'!S36)</f>
        <v/>
      </c>
      <c r="H36" s="51"/>
      <c r="I36" s="50"/>
      <c r="J36" s="51"/>
      <c r="K36" s="50"/>
      <c r="L36" s="51"/>
      <c r="M36" s="50"/>
      <c r="N36" s="53"/>
      <c r="O36" s="337"/>
      <c r="P36" s="51"/>
      <c r="Q36" s="51"/>
      <c r="R36" s="51"/>
      <c r="S36" s="51"/>
      <c r="T36" s="51"/>
      <c r="U36" s="51" t="str">
        <f t="shared" ca="1" si="5"/>
        <v/>
      </c>
      <c r="V36" s="51">
        <v>1</v>
      </c>
      <c r="W36" s="51" t="str">
        <f t="shared" ca="1" si="6"/>
        <v/>
      </c>
      <c r="X36" s="340" t="str">
        <f ca="1">IF(F36="","",IF($G$23=1,סיווג!Z36,1))</f>
        <v/>
      </c>
      <c r="Y36" s="51" t="str">
        <f t="shared" ca="1" si="7"/>
        <v/>
      </c>
      <c r="Z36" s="275" t="str">
        <f t="shared" ca="1" si="8"/>
        <v/>
      </c>
      <c r="AA36" s="1">
        <f t="shared" si="9"/>
        <v>1</v>
      </c>
      <c r="AB36" s="1" t="str">
        <f t="shared" ca="1" si="10"/>
        <v/>
      </c>
      <c r="AC36" s="1" t="str">
        <f t="shared" ca="1" si="10"/>
        <v/>
      </c>
    </row>
    <row r="37" spans="2:29" x14ac:dyDescent="0.2">
      <c r="B37" s="44" t="str">
        <f t="shared" ca="1" si="4"/>
        <v/>
      </c>
      <c r="C37" s="45"/>
      <c r="D37" s="45"/>
      <c r="E37" s="45"/>
      <c r="F37" s="337" t="str">
        <f ca="1">IF(סיווג!$V37&lt;&gt;1,"",'תנאי סף'!F37)</f>
        <v/>
      </c>
      <c r="G37" s="341" t="str">
        <f ca="1">IF($F37="","",'ריכוז גיליונות עזר'!S37)</f>
        <v/>
      </c>
      <c r="H37" s="51"/>
      <c r="I37" s="50"/>
      <c r="J37" s="51"/>
      <c r="K37" s="50"/>
      <c r="L37" s="51"/>
      <c r="M37" s="50"/>
      <c r="N37" s="53"/>
      <c r="O37" s="337"/>
      <c r="P37" s="51"/>
      <c r="Q37" s="51"/>
      <c r="R37" s="51"/>
      <c r="S37" s="51"/>
      <c r="T37" s="51"/>
      <c r="U37" s="51" t="str">
        <f t="shared" ca="1" si="5"/>
        <v/>
      </c>
      <c r="V37" s="51">
        <v>1</v>
      </c>
      <c r="W37" s="51" t="str">
        <f t="shared" ca="1" si="6"/>
        <v/>
      </c>
      <c r="X37" s="340" t="str">
        <f ca="1">IF(F37="","",IF($G$23=1,סיווג!Z37,1))</f>
        <v/>
      </c>
      <c r="Y37" s="51" t="str">
        <f t="shared" ca="1" si="7"/>
        <v/>
      </c>
      <c r="Z37" s="275" t="str">
        <f t="shared" ca="1" si="8"/>
        <v/>
      </c>
      <c r="AA37" s="1">
        <f t="shared" si="9"/>
        <v>1</v>
      </c>
      <c r="AB37" s="1" t="str">
        <f t="shared" ca="1" si="10"/>
        <v/>
      </c>
      <c r="AC37" s="1" t="str">
        <f t="shared" ca="1" si="10"/>
        <v/>
      </c>
    </row>
    <row r="38" spans="2:29" x14ac:dyDescent="0.2">
      <c r="B38" s="44" t="str">
        <f t="shared" ca="1" si="4"/>
        <v/>
      </c>
      <c r="C38" s="45"/>
      <c r="D38" s="45"/>
      <c r="E38" s="45"/>
      <c r="F38" s="337" t="str">
        <f ca="1">IF(סיווג!$V38&lt;&gt;1,"",'תנאי סף'!F38)</f>
        <v/>
      </c>
      <c r="G38" s="341" t="str">
        <f ca="1">IF($F38="","",'ריכוז גיליונות עזר'!S38)</f>
        <v/>
      </c>
      <c r="H38" s="51"/>
      <c r="I38" s="50"/>
      <c r="J38" s="51"/>
      <c r="K38" s="50"/>
      <c r="L38" s="51"/>
      <c r="M38" s="50"/>
      <c r="N38" s="53"/>
      <c r="O38" s="337"/>
      <c r="P38" s="51"/>
      <c r="Q38" s="51"/>
      <c r="R38" s="51"/>
      <c r="S38" s="51"/>
      <c r="T38" s="51"/>
      <c r="U38" s="51" t="str">
        <f t="shared" ca="1" si="5"/>
        <v/>
      </c>
      <c r="V38" s="51">
        <v>1</v>
      </c>
      <c r="W38" s="51" t="str">
        <f t="shared" ca="1" si="6"/>
        <v/>
      </c>
      <c r="X38" s="340" t="str">
        <f ca="1">IF(F38="","",IF($G$23=1,סיווג!Z38,1))</f>
        <v/>
      </c>
      <c r="Y38" s="51" t="str">
        <f t="shared" ca="1" si="7"/>
        <v/>
      </c>
      <c r="Z38" s="275" t="str">
        <f t="shared" ca="1" si="8"/>
        <v/>
      </c>
      <c r="AA38" s="1">
        <f t="shared" si="9"/>
        <v>1</v>
      </c>
      <c r="AB38" s="1" t="str">
        <f t="shared" ca="1" si="10"/>
        <v/>
      </c>
      <c r="AC38" s="1" t="str">
        <f t="shared" ca="1" si="10"/>
        <v/>
      </c>
    </row>
    <row r="39" spans="2:29" x14ac:dyDescent="0.2">
      <c r="B39" s="44" t="str">
        <f t="shared" ca="1" si="4"/>
        <v/>
      </c>
      <c r="C39" s="45"/>
      <c r="D39" s="45"/>
      <c r="E39" s="45"/>
      <c r="F39" s="337" t="str">
        <f ca="1">IF(סיווג!$V39&lt;&gt;1,"",'תנאי סף'!F39)</f>
        <v/>
      </c>
      <c r="G39" s="341" t="str">
        <f ca="1">IF($F39="","",'ריכוז גיליונות עזר'!S39)</f>
        <v/>
      </c>
      <c r="H39" s="51"/>
      <c r="I39" s="50"/>
      <c r="J39" s="51"/>
      <c r="K39" s="50"/>
      <c r="L39" s="51"/>
      <c r="M39" s="50"/>
      <c r="N39" s="53"/>
      <c r="O39" s="337"/>
      <c r="P39" s="51"/>
      <c r="Q39" s="51"/>
      <c r="R39" s="51"/>
      <c r="S39" s="51"/>
      <c r="T39" s="51"/>
      <c r="U39" s="51" t="str">
        <f t="shared" ca="1" si="5"/>
        <v/>
      </c>
      <c r="V39" s="51">
        <v>1</v>
      </c>
      <c r="W39" s="51" t="str">
        <f t="shared" ca="1" si="6"/>
        <v/>
      </c>
      <c r="X39" s="340" t="str">
        <f ca="1">IF(F39="","",IF($G$23=1,סיווג!Z39,1))</f>
        <v/>
      </c>
      <c r="Y39" s="51" t="str">
        <f t="shared" ca="1" si="7"/>
        <v/>
      </c>
      <c r="Z39" s="275" t="str">
        <f t="shared" ca="1" si="8"/>
        <v/>
      </c>
      <c r="AA39" s="1">
        <f t="shared" si="9"/>
        <v>1</v>
      </c>
      <c r="AB39" s="1" t="str">
        <f t="shared" ca="1" si="10"/>
        <v/>
      </c>
      <c r="AC39" s="1" t="str">
        <f t="shared" ca="1" si="10"/>
        <v/>
      </c>
    </row>
    <row r="40" spans="2:29" ht="15.75" thickBot="1" x14ac:dyDescent="0.25">
      <c r="B40" s="44" t="str">
        <f t="shared" ca="1" si="4"/>
        <v/>
      </c>
      <c r="C40" s="45"/>
      <c r="D40" s="45"/>
      <c r="E40" s="45"/>
      <c r="F40" s="337" t="str">
        <f ca="1">IF(סיווג!$V40&lt;&gt;1,"",'תנאי סף'!F40)</f>
        <v/>
      </c>
      <c r="G40" s="341" t="str">
        <f ca="1">IF($F40="","",'ריכוז גיליונות עזר'!S40)</f>
        <v/>
      </c>
      <c r="H40" s="51"/>
      <c r="I40" s="50"/>
      <c r="J40" s="51"/>
      <c r="K40" s="50"/>
      <c r="L40" s="51"/>
      <c r="M40" s="50"/>
      <c r="N40" s="53"/>
      <c r="O40" s="337"/>
      <c r="P40" s="51"/>
      <c r="Q40" s="51"/>
      <c r="R40" s="51"/>
      <c r="S40" s="51"/>
      <c r="T40" s="51"/>
      <c r="U40" s="51" t="str">
        <f t="shared" ca="1" si="5"/>
        <v/>
      </c>
      <c r="V40" s="51">
        <v>1</v>
      </c>
      <c r="W40" s="51" t="str">
        <f t="shared" ca="1" si="6"/>
        <v/>
      </c>
      <c r="X40" s="340" t="str">
        <f ca="1">IF(F40="","",IF($G$23=1,סיווג!Z40,1))</f>
        <v/>
      </c>
      <c r="Y40" s="51" t="str">
        <f t="shared" ca="1" si="7"/>
        <v/>
      </c>
      <c r="Z40" s="275" t="str">
        <f t="shared" ca="1" si="8"/>
        <v/>
      </c>
      <c r="AA40" s="1">
        <f t="shared" si="9"/>
        <v>1</v>
      </c>
      <c r="AB40" s="1" t="str">
        <f t="shared" ca="1" si="10"/>
        <v/>
      </c>
      <c r="AC40" s="1" t="str">
        <f t="shared" ca="1" si="10"/>
        <v/>
      </c>
    </row>
    <row r="41" spans="2:29" hidden="1" x14ac:dyDescent="0.2">
      <c r="B41" s="44" t="str">
        <f t="shared" si="4"/>
        <v/>
      </c>
      <c r="C41" s="45"/>
      <c r="D41" s="45"/>
      <c r="E41" s="45"/>
      <c r="F41" s="337" t="str">
        <f>IF(סיווג!$V41&lt;&gt;1,"",'תנאי סף'!F41)</f>
        <v/>
      </c>
      <c r="G41" s="341" t="str">
        <f>IF($F41="","",'ריכוז גיליונות עזר'!S41)</f>
        <v/>
      </c>
      <c r="H41" s="51"/>
      <c r="I41" s="50"/>
      <c r="J41" s="51"/>
      <c r="K41" s="50"/>
      <c r="L41" s="51"/>
      <c r="M41" s="50"/>
      <c r="N41" s="53"/>
      <c r="O41" s="337"/>
      <c r="P41" s="51"/>
      <c r="Q41" s="51"/>
      <c r="R41" s="51"/>
      <c r="S41" s="51"/>
      <c r="T41" s="51"/>
      <c r="U41" s="51" t="str">
        <f t="shared" si="5"/>
        <v/>
      </c>
      <c r="V41" s="51">
        <v>1</v>
      </c>
      <c r="W41" s="51" t="str">
        <f t="shared" si="6"/>
        <v/>
      </c>
      <c r="X41" s="340" t="str">
        <f>IF(F41="","",IF($G$23=1,סיווג!Z41,1))</f>
        <v/>
      </c>
      <c r="Y41" s="51" t="str">
        <f t="shared" si="7"/>
        <v/>
      </c>
      <c r="Z41" s="275" t="str">
        <f t="shared" si="8"/>
        <v/>
      </c>
      <c r="AA41" s="1">
        <f t="shared" si="9"/>
        <v>1</v>
      </c>
      <c r="AB41" s="1" t="str">
        <f t="shared" si="10"/>
        <v/>
      </c>
      <c r="AC41" s="1" t="str">
        <f t="shared" si="10"/>
        <v/>
      </c>
    </row>
    <row r="42" spans="2:29" hidden="1" x14ac:dyDescent="0.2">
      <c r="B42" s="44" t="str">
        <f t="shared" si="4"/>
        <v/>
      </c>
      <c r="C42" s="45"/>
      <c r="D42" s="45"/>
      <c r="E42" s="45"/>
      <c r="F42" s="337" t="str">
        <f>IF(סיווג!$V42&lt;&gt;1,"",'תנאי סף'!F42)</f>
        <v/>
      </c>
      <c r="G42" s="341" t="str">
        <f>IF($F42="","",'ריכוז גיליונות עזר'!S42)</f>
        <v/>
      </c>
      <c r="H42" s="51"/>
      <c r="I42" s="50"/>
      <c r="J42" s="51"/>
      <c r="K42" s="50"/>
      <c r="L42" s="51"/>
      <c r="M42" s="50"/>
      <c r="N42" s="53"/>
      <c r="O42" s="337"/>
      <c r="P42" s="51"/>
      <c r="Q42" s="51"/>
      <c r="R42" s="51"/>
      <c r="S42" s="51"/>
      <c r="T42" s="51"/>
      <c r="U42" s="51" t="str">
        <f t="shared" si="5"/>
        <v/>
      </c>
      <c r="V42" s="51">
        <v>1</v>
      </c>
      <c r="W42" s="51" t="str">
        <f t="shared" si="6"/>
        <v/>
      </c>
      <c r="X42" s="340" t="str">
        <f>IF(F42="","",IF($G$23=1,סיווג!Z42,1))</f>
        <v/>
      </c>
      <c r="Y42" s="51" t="str">
        <f t="shared" si="7"/>
        <v/>
      </c>
      <c r="Z42" s="275" t="str">
        <f t="shared" si="8"/>
        <v/>
      </c>
      <c r="AA42" s="1">
        <f t="shared" si="9"/>
        <v>1</v>
      </c>
      <c r="AB42" s="1" t="str">
        <f t="shared" si="10"/>
        <v/>
      </c>
      <c r="AC42" s="1" t="str">
        <f t="shared" si="10"/>
        <v/>
      </c>
    </row>
    <row r="43" spans="2:29" hidden="1" x14ac:dyDescent="0.2">
      <c r="B43" s="44" t="str">
        <f t="shared" si="4"/>
        <v/>
      </c>
      <c r="C43" s="45"/>
      <c r="D43" s="45"/>
      <c r="E43" s="45"/>
      <c r="F43" s="337" t="str">
        <f>IF(סיווג!$V43&lt;&gt;1,"",'תנאי סף'!F43)</f>
        <v/>
      </c>
      <c r="G43" s="341" t="str">
        <f>IF($F43="","",'ריכוז גיליונות עזר'!S43)</f>
        <v/>
      </c>
      <c r="H43" s="51"/>
      <c r="I43" s="50"/>
      <c r="J43" s="51"/>
      <c r="K43" s="50"/>
      <c r="L43" s="51"/>
      <c r="M43" s="50"/>
      <c r="N43" s="53"/>
      <c r="O43" s="337"/>
      <c r="P43" s="51"/>
      <c r="Q43" s="51"/>
      <c r="R43" s="51"/>
      <c r="S43" s="51"/>
      <c r="T43" s="51"/>
      <c r="U43" s="51" t="str">
        <f t="shared" si="5"/>
        <v/>
      </c>
      <c r="V43" s="51">
        <v>1</v>
      </c>
      <c r="W43" s="51" t="str">
        <f t="shared" si="6"/>
        <v/>
      </c>
      <c r="X43" s="340" t="str">
        <f>IF(F43="","",IF($G$23=1,סיווג!Z43,1))</f>
        <v/>
      </c>
      <c r="Y43" s="51" t="str">
        <f t="shared" si="7"/>
        <v/>
      </c>
      <c r="Z43" s="275" t="str">
        <f t="shared" si="8"/>
        <v/>
      </c>
      <c r="AA43" s="1">
        <f t="shared" si="9"/>
        <v>1</v>
      </c>
      <c r="AB43" s="1" t="str">
        <f t="shared" si="10"/>
        <v/>
      </c>
      <c r="AC43" s="1" t="str">
        <f t="shared" si="10"/>
        <v/>
      </c>
    </row>
    <row r="44" spans="2:29" hidden="1" x14ac:dyDescent="0.2">
      <c r="B44" s="44" t="str">
        <f t="shared" si="4"/>
        <v/>
      </c>
      <c r="C44" s="45"/>
      <c r="D44" s="45"/>
      <c r="E44" s="45"/>
      <c r="F44" s="337" t="str">
        <f>IF(סיווג!$V44&lt;&gt;1,"",'תנאי סף'!F44)</f>
        <v/>
      </c>
      <c r="G44" s="341" t="str">
        <f>IF($F44="","",'ריכוז גיליונות עזר'!S44)</f>
        <v/>
      </c>
      <c r="H44" s="51"/>
      <c r="I44" s="50"/>
      <c r="J44" s="51"/>
      <c r="K44" s="50"/>
      <c r="L44" s="51"/>
      <c r="M44" s="50"/>
      <c r="N44" s="53"/>
      <c r="O44" s="337"/>
      <c r="P44" s="51"/>
      <c r="Q44" s="51"/>
      <c r="R44" s="51"/>
      <c r="S44" s="51"/>
      <c r="T44" s="51"/>
      <c r="U44" s="51" t="str">
        <f t="shared" si="5"/>
        <v/>
      </c>
      <c r="V44" s="51">
        <v>1</v>
      </c>
      <c r="W44" s="51" t="str">
        <f t="shared" si="6"/>
        <v/>
      </c>
      <c r="X44" s="340" t="str">
        <f>IF(F44="","",IF($G$23=1,סיווג!Z44,1))</f>
        <v/>
      </c>
      <c r="Y44" s="51" t="str">
        <f t="shared" si="7"/>
        <v/>
      </c>
      <c r="Z44" s="275" t="str">
        <f t="shared" si="8"/>
        <v/>
      </c>
      <c r="AA44" s="1">
        <f t="shared" si="9"/>
        <v>1</v>
      </c>
      <c r="AB44" s="1" t="str">
        <f t="shared" si="10"/>
        <v/>
      </c>
      <c r="AC44" s="1" t="str">
        <f t="shared" si="10"/>
        <v/>
      </c>
    </row>
    <row r="45" spans="2:29" hidden="1" x14ac:dyDescent="0.2">
      <c r="B45" s="44" t="str">
        <f t="shared" si="4"/>
        <v/>
      </c>
      <c r="C45" s="45"/>
      <c r="D45" s="45"/>
      <c r="E45" s="45"/>
      <c r="F45" s="337" t="str">
        <f>IF(סיווג!$V45&lt;&gt;1,"",'תנאי סף'!F45)</f>
        <v/>
      </c>
      <c r="G45" s="341" t="str">
        <f>IF($F45="","",'ריכוז גיליונות עזר'!S45)</f>
        <v/>
      </c>
      <c r="H45" s="51"/>
      <c r="I45" s="50"/>
      <c r="J45" s="51"/>
      <c r="K45" s="50"/>
      <c r="L45" s="51"/>
      <c r="M45" s="50"/>
      <c r="N45" s="53"/>
      <c r="O45" s="337"/>
      <c r="P45" s="51"/>
      <c r="Q45" s="51"/>
      <c r="R45" s="51"/>
      <c r="S45" s="51"/>
      <c r="T45" s="51"/>
      <c r="U45" s="51" t="str">
        <f t="shared" si="5"/>
        <v/>
      </c>
      <c r="V45" s="51">
        <v>1</v>
      </c>
      <c r="W45" s="51" t="str">
        <f t="shared" si="6"/>
        <v/>
      </c>
      <c r="X45" s="340" t="str">
        <f>IF(F45="","",IF($G$23=1,סיווג!Z45,1))</f>
        <v/>
      </c>
      <c r="Y45" s="51" t="str">
        <f t="shared" si="7"/>
        <v/>
      </c>
      <c r="Z45" s="275" t="str">
        <f t="shared" si="8"/>
        <v/>
      </c>
      <c r="AA45" s="1">
        <f t="shared" si="9"/>
        <v>1</v>
      </c>
      <c r="AB45" s="1" t="str">
        <f t="shared" si="10"/>
        <v/>
      </c>
      <c r="AC45" s="1" t="str">
        <f t="shared" si="10"/>
        <v/>
      </c>
    </row>
    <row r="46" spans="2:29" hidden="1" x14ac:dyDescent="0.2">
      <c r="B46" s="44" t="str">
        <f t="shared" si="4"/>
        <v/>
      </c>
      <c r="C46" s="45"/>
      <c r="D46" s="45"/>
      <c r="E46" s="45"/>
      <c r="F46" s="337" t="str">
        <f>IF(סיווג!$V46&lt;&gt;1,"",'תנאי סף'!F46)</f>
        <v/>
      </c>
      <c r="G46" s="341" t="str">
        <f>IF($F46="","",'ריכוז גיליונות עזר'!S46)</f>
        <v/>
      </c>
      <c r="H46" s="51"/>
      <c r="I46" s="50"/>
      <c r="J46" s="51"/>
      <c r="K46" s="50"/>
      <c r="L46" s="51"/>
      <c r="M46" s="50"/>
      <c r="N46" s="53"/>
      <c r="O46" s="337"/>
      <c r="P46" s="51"/>
      <c r="Q46" s="51"/>
      <c r="R46" s="51"/>
      <c r="S46" s="51"/>
      <c r="T46" s="51"/>
      <c r="U46" s="51" t="str">
        <f t="shared" si="5"/>
        <v/>
      </c>
      <c r="V46" s="51">
        <v>1</v>
      </c>
      <c r="W46" s="51" t="str">
        <f t="shared" si="6"/>
        <v/>
      </c>
      <c r="X46" s="340" t="str">
        <f>IF(F46="","",IF($G$23=1,סיווג!Z46,1))</f>
        <v/>
      </c>
      <c r="Y46" s="51" t="str">
        <f t="shared" si="7"/>
        <v/>
      </c>
      <c r="Z46" s="275" t="str">
        <f t="shared" si="8"/>
        <v/>
      </c>
      <c r="AA46" s="1">
        <f t="shared" si="9"/>
        <v>1</v>
      </c>
      <c r="AB46" s="1" t="str">
        <f t="shared" si="10"/>
        <v/>
      </c>
      <c r="AC46" s="1" t="str">
        <f t="shared" si="10"/>
        <v/>
      </c>
    </row>
    <row r="47" spans="2:29" hidden="1" x14ac:dyDescent="0.2">
      <c r="B47" s="44" t="str">
        <f t="shared" si="4"/>
        <v/>
      </c>
      <c r="C47" s="45"/>
      <c r="D47" s="45"/>
      <c r="E47" s="45"/>
      <c r="F47" s="337" t="str">
        <f>IF(סיווג!$V47&lt;&gt;1,"",'תנאי סף'!F47)</f>
        <v/>
      </c>
      <c r="G47" s="341" t="str">
        <f>IF($F47="","",'ריכוז גיליונות עזר'!S47)</f>
        <v/>
      </c>
      <c r="H47" s="51"/>
      <c r="I47" s="50"/>
      <c r="J47" s="51"/>
      <c r="K47" s="50"/>
      <c r="L47" s="51"/>
      <c r="M47" s="50"/>
      <c r="N47" s="53"/>
      <c r="O47" s="337"/>
      <c r="P47" s="51"/>
      <c r="Q47" s="51"/>
      <c r="R47" s="51"/>
      <c r="S47" s="51"/>
      <c r="T47" s="51"/>
      <c r="U47" s="51" t="str">
        <f t="shared" si="5"/>
        <v/>
      </c>
      <c r="V47" s="51">
        <v>1</v>
      </c>
      <c r="W47" s="51" t="str">
        <f t="shared" si="6"/>
        <v/>
      </c>
      <c r="X47" s="340" t="str">
        <f>IF(F47="","",IF($G$23=1,סיווג!Z47,1))</f>
        <v/>
      </c>
      <c r="Y47" s="51" t="str">
        <f t="shared" si="7"/>
        <v/>
      </c>
      <c r="Z47" s="275" t="str">
        <f t="shared" si="8"/>
        <v/>
      </c>
      <c r="AA47" s="1">
        <f t="shared" si="9"/>
        <v>1</v>
      </c>
      <c r="AB47" s="1" t="str">
        <f t="shared" si="10"/>
        <v/>
      </c>
      <c r="AC47" s="1" t="str">
        <f t="shared" si="10"/>
        <v/>
      </c>
    </row>
    <row r="48" spans="2:29" hidden="1" x14ac:dyDescent="0.2">
      <c r="B48" s="44" t="str">
        <f t="shared" si="4"/>
        <v/>
      </c>
      <c r="C48" s="45"/>
      <c r="D48" s="45"/>
      <c r="E48" s="45"/>
      <c r="F48" s="337" t="str">
        <f>IF(סיווג!$V48&lt;&gt;1,"",'תנאי סף'!F48)</f>
        <v/>
      </c>
      <c r="G48" s="341" t="str">
        <f>IF($F48="","",'ריכוז גיליונות עזר'!S48)</f>
        <v/>
      </c>
      <c r="H48" s="51"/>
      <c r="I48" s="50"/>
      <c r="J48" s="51"/>
      <c r="K48" s="50"/>
      <c r="L48" s="51"/>
      <c r="M48" s="50"/>
      <c r="N48" s="53"/>
      <c r="O48" s="337"/>
      <c r="P48" s="51"/>
      <c r="Q48" s="51"/>
      <c r="R48" s="51"/>
      <c r="S48" s="51"/>
      <c r="T48" s="51"/>
      <c r="U48" s="51" t="str">
        <f t="shared" si="5"/>
        <v/>
      </c>
      <c r="V48" s="51">
        <v>1</v>
      </c>
      <c r="W48" s="51" t="str">
        <f t="shared" si="6"/>
        <v/>
      </c>
      <c r="X48" s="340" t="str">
        <f>IF(F48="","",IF($G$23=1,סיווג!Z48,1))</f>
        <v/>
      </c>
      <c r="Y48" s="51" t="str">
        <f t="shared" si="7"/>
        <v/>
      </c>
      <c r="Z48" s="275" t="str">
        <f t="shared" si="8"/>
        <v/>
      </c>
      <c r="AA48" s="1">
        <f t="shared" si="9"/>
        <v>1</v>
      </c>
      <c r="AB48" s="1" t="str">
        <f t="shared" si="10"/>
        <v/>
      </c>
      <c r="AC48" s="1" t="str">
        <f t="shared" si="10"/>
        <v/>
      </c>
    </row>
    <row r="49" spans="2:29" hidden="1" x14ac:dyDescent="0.2">
      <c r="B49" s="44" t="str">
        <f t="shared" si="4"/>
        <v/>
      </c>
      <c r="C49" s="45"/>
      <c r="D49" s="45"/>
      <c r="E49" s="45"/>
      <c r="F49" s="337" t="str">
        <f>IF(סיווג!$V49&lt;&gt;1,"",'תנאי סף'!F49)</f>
        <v/>
      </c>
      <c r="G49" s="341" t="str">
        <f>IF($F49="","",'ריכוז גיליונות עזר'!S49)</f>
        <v/>
      </c>
      <c r="H49" s="51"/>
      <c r="I49" s="50"/>
      <c r="J49" s="51"/>
      <c r="K49" s="50"/>
      <c r="L49" s="51"/>
      <c r="M49" s="50"/>
      <c r="N49" s="53"/>
      <c r="O49" s="337"/>
      <c r="P49" s="51"/>
      <c r="Q49" s="51"/>
      <c r="R49" s="51"/>
      <c r="S49" s="51"/>
      <c r="T49" s="51"/>
      <c r="U49" s="51" t="str">
        <f t="shared" si="5"/>
        <v/>
      </c>
      <c r="V49" s="51">
        <v>1</v>
      </c>
      <c r="W49" s="51" t="str">
        <f t="shared" si="6"/>
        <v/>
      </c>
      <c r="X49" s="340" t="str">
        <f>IF(F49="","",IF($G$23=1,סיווג!Z49,1))</f>
        <v/>
      </c>
      <c r="Y49" s="51" t="str">
        <f t="shared" si="7"/>
        <v/>
      </c>
      <c r="Z49" s="275" t="str">
        <f t="shared" si="8"/>
        <v/>
      </c>
      <c r="AA49" s="1">
        <f t="shared" si="9"/>
        <v>1</v>
      </c>
      <c r="AB49" s="1" t="str">
        <f t="shared" si="10"/>
        <v/>
      </c>
      <c r="AC49" s="1" t="str">
        <f t="shared" si="10"/>
        <v/>
      </c>
    </row>
    <row r="50" spans="2:29" hidden="1" x14ac:dyDescent="0.2">
      <c r="B50" s="44" t="str">
        <f t="shared" si="4"/>
        <v/>
      </c>
      <c r="C50" s="45"/>
      <c r="D50" s="45"/>
      <c r="E50" s="45"/>
      <c r="F50" s="337" t="str">
        <f>IF(סיווג!$V50&lt;&gt;1,"",'תנאי סף'!F50)</f>
        <v/>
      </c>
      <c r="G50" s="341" t="str">
        <f>IF($F50="","",'ריכוז גיליונות עזר'!S50)</f>
        <v/>
      </c>
      <c r="H50" s="51"/>
      <c r="I50" s="50"/>
      <c r="J50" s="51"/>
      <c r="K50" s="50"/>
      <c r="L50" s="51"/>
      <c r="M50" s="50"/>
      <c r="N50" s="53"/>
      <c r="O50" s="337"/>
      <c r="P50" s="51"/>
      <c r="Q50" s="51"/>
      <c r="R50" s="51"/>
      <c r="S50" s="51"/>
      <c r="T50" s="51"/>
      <c r="U50" s="51" t="str">
        <f t="shared" si="5"/>
        <v/>
      </c>
      <c r="V50" s="51">
        <v>1</v>
      </c>
      <c r="W50" s="51" t="str">
        <f t="shared" si="6"/>
        <v/>
      </c>
      <c r="X50" s="340" t="str">
        <f>IF(F50="","",IF($G$23=1,סיווג!Z50,1))</f>
        <v/>
      </c>
      <c r="Y50" s="51" t="str">
        <f t="shared" si="7"/>
        <v/>
      </c>
      <c r="Z50" s="275" t="str">
        <f t="shared" si="8"/>
        <v/>
      </c>
      <c r="AA50" s="1">
        <f t="shared" si="9"/>
        <v>1</v>
      </c>
      <c r="AB50" s="1" t="str">
        <f t="shared" si="10"/>
        <v/>
      </c>
      <c r="AC50" s="1" t="str">
        <f t="shared" si="10"/>
        <v/>
      </c>
    </row>
    <row r="51" spans="2:29" hidden="1" x14ac:dyDescent="0.2">
      <c r="B51" s="44" t="str">
        <f t="shared" si="4"/>
        <v/>
      </c>
      <c r="C51" s="45"/>
      <c r="D51" s="45"/>
      <c r="E51" s="45"/>
      <c r="F51" s="337" t="str">
        <f>IF(סיווג!$V51&lt;&gt;1,"",'תנאי סף'!F51)</f>
        <v/>
      </c>
      <c r="G51" s="341" t="str">
        <f>IF($F51="","",'ריכוז גיליונות עזר'!S51)</f>
        <v/>
      </c>
      <c r="H51" s="51"/>
      <c r="I51" s="50"/>
      <c r="J51" s="51"/>
      <c r="K51" s="50"/>
      <c r="L51" s="51"/>
      <c r="M51" s="50"/>
      <c r="N51" s="53"/>
      <c r="O51" s="337"/>
      <c r="P51" s="51"/>
      <c r="Q51" s="51"/>
      <c r="R51" s="51"/>
      <c r="S51" s="51"/>
      <c r="T51" s="51"/>
      <c r="U51" s="51" t="str">
        <f t="shared" si="5"/>
        <v/>
      </c>
      <c r="V51" s="51">
        <v>1</v>
      </c>
      <c r="W51" s="51" t="str">
        <f t="shared" si="6"/>
        <v/>
      </c>
      <c r="X51" s="340" t="str">
        <f>IF(F51="","",IF($G$23=1,סיווג!Z51,1))</f>
        <v/>
      </c>
      <c r="Y51" s="51" t="str">
        <f t="shared" si="7"/>
        <v/>
      </c>
      <c r="Z51" s="275" t="str">
        <f t="shared" si="8"/>
        <v/>
      </c>
      <c r="AA51" s="1">
        <f t="shared" si="9"/>
        <v>1</v>
      </c>
      <c r="AB51" s="1" t="str">
        <f t="shared" si="10"/>
        <v/>
      </c>
      <c r="AC51" s="1" t="str">
        <f t="shared" si="10"/>
        <v/>
      </c>
    </row>
    <row r="52" spans="2:29" hidden="1" x14ac:dyDescent="0.2">
      <c r="B52" s="44" t="str">
        <f t="shared" si="4"/>
        <v/>
      </c>
      <c r="C52" s="45"/>
      <c r="D52" s="45"/>
      <c r="E52" s="45"/>
      <c r="F52" s="337" t="str">
        <f>IF(סיווג!$V52&lt;&gt;1,"",'תנאי סף'!F52)</f>
        <v/>
      </c>
      <c r="G52" s="341" t="str">
        <f>IF($F52="","",'ריכוז גיליונות עזר'!S52)</f>
        <v/>
      </c>
      <c r="H52" s="51"/>
      <c r="I52" s="50"/>
      <c r="J52" s="51"/>
      <c r="K52" s="50"/>
      <c r="L52" s="51"/>
      <c r="M52" s="50"/>
      <c r="N52" s="53"/>
      <c r="O52" s="337"/>
      <c r="P52" s="51"/>
      <c r="Q52" s="51"/>
      <c r="R52" s="51"/>
      <c r="S52" s="51"/>
      <c r="T52" s="51"/>
      <c r="U52" s="51" t="str">
        <f t="shared" si="5"/>
        <v/>
      </c>
      <c r="V52" s="51">
        <v>1</v>
      </c>
      <c r="W52" s="51" t="str">
        <f t="shared" si="6"/>
        <v/>
      </c>
      <c r="X52" s="340" t="str">
        <f>IF(F52="","",IF($G$23=1,סיווג!Z52,1))</f>
        <v/>
      </c>
      <c r="Y52" s="51" t="str">
        <f t="shared" si="7"/>
        <v/>
      </c>
      <c r="Z52" s="275" t="str">
        <f t="shared" si="8"/>
        <v/>
      </c>
      <c r="AA52" s="1">
        <f t="shared" si="9"/>
        <v>1</v>
      </c>
      <c r="AB52" s="1" t="str">
        <f t="shared" si="10"/>
        <v/>
      </c>
      <c r="AC52" s="1" t="str">
        <f t="shared" si="10"/>
        <v/>
      </c>
    </row>
    <row r="53" spans="2:29" hidden="1" x14ac:dyDescent="0.2">
      <c r="B53" s="44" t="str">
        <f t="shared" si="4"/>
        <v/>
      </c>
      <c r="C53" s="45"/>
      <c r="D53" s="45"/>
      <c r="E53" s="45"/>
      <c r="F53" s="337" t="str">
        <f>IF(סיווג!$V53&lt;&gt;1,"",'תנאי סף'!F53)</f>
        <v/>
      </c>
      <c r="G53" s="341" t="str">
        <f>IF($F53="","",'ריכוז גיליונות עזר'!S53)</f>
        <v/>
      </c>
      <c r="H53" s="51"/>
      <c r="I53" s="50"/>
      <c r="J53" s="51"/>
      <c r="K53" s="50"/>
      <c r="L53" s="51"/>
      <c r="M53" s="50"/>
      <c r="N53" s="53"/>
      <c r="O53" s="337"/>
      <c r="P53" s="51"/>
      <c r="Q53" s="51"/>
      <c r="R53" s="51"/>
      <c r="S53" s="51"/>
      <c r="T53" s="51"/>
      <c r="U53" s="51" t="str">
        <f t="shared" si="5"/>
        <v/>
      </c>
      <c r="V53" s="51">
        <v>1</v>
      </c>
      <c r="W53" s="51" t="str">
        <f t="shared" si="6"/>
        <v/>
      </c>
      <c r="X53" s="340" t="str">
        <f>IF(F53="","",IF($G$23=1,סיווג!Z53,1))</f>
        <v/>
      </c>
      <c r="Y53" s="51" t="str">
        <f t="shared" si="7"/>
        <v/>
      </c>
      <c r="Z53" s="275" t="str">
        <f t="shared" si="8"/>
        <v/>
      </c>
      <c r="AA53" s="1">
        <f t="shared" si="9"/>
        <v>1</v>
      </c>
      <c r="AB53" s="1" t="str">
        <f t="shared" si="10"/>
        <v/>
      </c>
      <c r="AC53" s="1" t="str">
        <f t="shared" si="10"/>
        <v/>
      </c>
    </row>
    <row r="54" spans="2:29" hidden="1" x14ac:dyDescent="0.2">
      <c r="B54" s="44" t="str">
        <f t="shared" si="4"/>
        <v/>
      </c>
      <c r="C54" s="45"/>
      <c r="D54" s="45"/>
      <c r="E54" s="45"/>
      <c r="F54" s="337" t="str">
        <f>IF(סיווג!$V54&lt;&gt;1,"",'תנאי סף'!F54)</f>
        <v/>
      </c>
      <c r="G54" s="341" t="str">
        <f>IF($F54="","",'ריכוז גיליונות עזר'!S54)</f>
        <v/>
      </c>
      <c r="H54" s="51"/>
      <c r="I54" s="50"/>
      <c r="J54" s="51"/>
      <c r="K54" s="50"/>
      <c r="L54" s="51"/>
      <c r="M54" s="50"/>
      <c r="N54" s="53"/>
      <c r="O54" s="337"/>
      <c r="P54" s="51"/>
      <c r="Q54" s="51"/>
      <c r="R54" s="51"/>
      <c r="S54" s="51"/>
      <c r="T54" s="51"/>
      <c r="U54" s="51" t="str">
        <f t="shared" si="5"/>
        <v/>
      </c>
      <c r="V54" s="51">
        <v>1</v>
      </c>
      <c r="W54" s="51" t="str">
        <f t="shared" si="6"/>
        <v/>
      </c>
      <c r="X54" s="340" t="str">
        <f>IF(F54="","",IF($G$23=1,סיווג!Z54,1))</f>
        <v/>
      </c>
      <c r="Y54" s="51" t="str">
        <f t="shared" si="7"/>
        <v/>
      </c>
      <c r="Z54" s="275" t="str">
        <f t="shared" si="8"/>
        <v/>
      </c>
      <c r="AA54" s="1">
        <f t="shared" si="9"/>
        <v>1</v>
      </c>
      <c r="AB54" s="1" t="str">
        <f t="shared" si="10"/>
        <v/>
      </c>
      <c r="AC54" s="1" t="str">
        <f t="shared" si="10"/>
        <v/>
      </c>
    </row>
    <row r="55" spans="2:29" hidden="1" x14ac:dyDescent="0.2">
      <c r="B55" s="44" t="str">
        <f t="shared" si="4"/>
        <v/>
      </c>
      <c r="C55" s="45"/>
      <c r="D55" s="45"/>
      <c r="E55" s="45"/>
      <c r="F55" s="337" t="str">
        <f>IF(סיווג!$V55&lt;&gt;1,"",'תנאי סף'!F55)</f>
        <v/>
      </c>
      <c r="G55" s="341" t="str">
        <f>IF($F55="","",'ריכוז גיליונות עזר'!S55)</f>
        <v/>
      </c>
      <c r="H55" s="51"/>
      <c r="I55" s="50"/>
      <c r="J55" s="51"/>
      <c r="K55" s="50"/>
      <c r="L55" s="51"/>
      <c r="M55" s="50"/>
      <c r="N55" s="53"/>
      <c r="O55" s="337"/>
      <c r="P55" s="51"/>
      <c r="Q55" s="51"/>
      <c r="R55" s="51"/>
      <c r="S55" s="51"/>
      <c r="T55" s="51"/>
      <c r="U55" s="51" t="str">
        <f t="shared" si="5"/>
        <v/>
      </c>
      <c r="V55" s="51">
        <v>1</v>
      </c>
      <c r="W55" s="51" t="str">
        <f t="shared" si="6"/>
        <v/>
      </c>
      <c r="X55" s="340" t="str">
        <f>IF(F55="","",IF($G$23=1,סיווג!Z55,1))</f>
        <v/>
      </c>
      <c r="Y55" s="51" t="str">
        <f t="shared" si="7"/>
        <v/>
      </c>
      <c r="Z55" s="275" t="str">
        <f t="shared" si="8"/>
        <v/>
      </c>
      <c r="AA55" s="1">
        <f t="shared" si="9"/>
        <v>1</v>
      </c>
      <c r="AB55" s="1" t="str">
        <f t="shared" si="10"/>
        <v/>
      </c>
      <c r="AC55" s="1" t="str">
        <f t="shared" si="10"/>
        <v/>
      </c>
    </row>
    <row r="56" spans="2:29" hidden="1" x14ac:dyDescent="0.2">
      <c r="B56" s="44" t="str">
        <f t="shared" si="4"/>
        <v/>
      </c>
      <c r="C56" s="45"/>
      <c r="D56" s="45"/>
      <c r="E56" s="45"/>
      <c r="F56" s="337" t="str">
        <f>IF(סיווג!$V56&lt;&gt;1,"",'תנאי סף'!F56)</f>
        <v/>
      </c>
      <c r="G56" s="341" t="str">
        <f>IF($F56="","",'ריכוז גיליונות עזר'!S56)</f>
        <v/>
      </c>
      <c r="H56" s="51"/>
      <c r="I56" s="50"/>
      <c r="J56" s="51"/>
      <c r="K56" s="50"/>
      <c r="L56" s="51"/>
      <c r="M56" s="50"/>
      <c r="N56" s="53"/>
      <c r="O56" s="337"/>
      <c r="P56" s="51"/>
      <c r="Q56" s="51"/>
      <c r="R56" s="51"/>
      <c r="S56" s="51"/>
      <c r="T56" s="51"/>
      <c r="U56" s="51" t="str">
        <f t="shared" si="5"/>
        <v/>
      </c>
      <c r="V56" s="51">
        <v>1</v>
      </c>
      <c r="W56" s="51" t="str">
        <f t="shared" si="6"/>
        <v/>
      </c>
      <c r="X56" s="340" t="str">
        <f>IF(F56="","",IF($G$23=1,סיווג!Z56,1))</f>
        <v/>
      </c>
      <c r="Y56" s="51" t="str">
        <f t="shared" si="7"/>
        <v/>
      </c>
      <c r="Z56" s="275" t="str">
        <f t="shared" si="8"/>
        <v/>
      </c>
      <c r="AA56" s="1">
        <f t="shared" si="9"/>
        <v>1</v>
      </c>
      <c r="AB56" s="1" t="str">
        <f t="shared" si="10"/>
        <v/>
      </c>
      <c r="AC56" s="1" t="str">
        <f t="shared" si="10"/>
        <v/>
      </c>
    </row>
    <row r="57" spans="2:29" hidden="1" x14ac:dyDescent="0.2">
      <c r="B57" s="44" t="str">
        <f t="shared" si="4"/>
        <v/>
      </c>
      <c r="C57" s="45"/>
      <c r="D57" s="45"/>
      <c r="E57" s="45"/>
      <c r="F57" s="337" t="str">
        <f>IF(סיווג!$V57&lt;&gt;1,"",'תנאי סף'!F57)</f>
        <v/>
      </c>
      <c r="G57" s="341" t="str">
        <f>IF($F57="","",'ריכוז גיליונות עזר'!S57)</f>
        <v/>
      </c>
      <c r="H57" s="51"/>
      <c r="I57" s="50"/>
      <c r="J57" s="51"/>
      <c r="K57" s="50"/>
      <c r="L57" s="51"/>
      <c r="M57" s="50"/>
      <c r="N57" s="53"/>
      <c r="O57" s="337"/>
      <c r="P57" s="51"/>
      <c r="Q57" s="51"/>
      <c r="R57" s="51"/>
      <c r="S57" s="51"/>
      <c r="T57" s="51"/>
      <c r="U57" s="51" t="str">
        <f t="shared" si="5"/>
        <v/>
      </c>
      <c r="V57" s="51">
        <v>1</v>
      </c>
      <c r="W57" s="51" t="str">
        <f t="shared" si="6"/>
        <v/>
      </c>
      <c r="X57" s="340" t="str">
        <f>IF(F57="","",IF($G$23=1,סיווג!Z57,1))</f>
        <v/>
      </c>
      <c r="Y57" s="51" t="str">
        <f t="shared" si="7"/>
        <v/>
      </c>
      <c r="Z57" s="275" t="str">
        <f t="shared" si="8"/>
        <v/>
      </c>
      <c r="AA57" s="1">
        <f t="shared" si="9"/>
        <v>1</v>
      </c>
      <c r="AB57" s="1" t="str">
        <f t="shared" si="10"/>
        <v/>
      </c>
      <c r="AC57" s="1" t="str">
        <f t="shared" si="10"/>
        <v/>
      </c>
    </row>
    <row r="58" spans="2:29" hidden="1" x14ac:dyDescent="0.2">
      <c r="B58" s="44" t="str">
        <f t="shared" si="4"/>
        <v/>
      </c>
      <c r="C58" s="45"/>
      <c r="D58" s="45"/>
      <c r="E58" s="45"/>
      <c r="F58" s="337" t="str">
        <f>IF(סיווג!$V58&lt;&gt;1,"",'תנאי סף'!F58)</f>
        <v/>
      </c>
      <c r="G58" s="341" t="str">
        <f>IF($F58="","",'ריכוז גיליונות עזר'!S58)</f>
        <v/>
      </c>
      <c r="H58" s="51"/>
      <c r="I58" s="50"/>
      <c r="J58" s="51"/>
      <c r="K58" s="50"/>
      <c r="L58" s="51"/>
      <c r="M58" s="50"/>
      <c r="N58" s="53"/>
      <c r="O58" s="337"/>
      <c r="P58" s="51"/>
      <c r="Q58" s="51"/>
      <c r="R58" s="51"/>
      <c r="S58" s="51"/>
      <c r="T58" s="51"/>
      <c r="U58" s="51" t="str">
        <f t="shared" si="5"/>
        <v/>
      </c>
      <c r="V58" s="51">
        <v>1</v>
      </c>
      <c r="W58" s="51" t="str">
        <f t="shared" si="6"/>
        <v/>
      </c>
      <c r="X58" s="340" t="str">
        <f>IF(F58="","",IF($G$23=1,סיווג!Z58,1))</f>
        <v/>
      </c>
      <c r="Y58" s="51" t="str">
        <f t="shared" si="7"/>
        <v/>
      </c>
      <c r="Z58" s="275" t="str">
        <f t="shared" si="8"/>
        <v/>
      </c>
      <c r="AA58" s="1">
        <f t="shared" si="9"/>
        <v>1</v>
      </c>
      <c r="AB58" s="1" t="str">
        <f t="shared" si="10"/>
        <v/>
      </c>
      <c r="AC58" s="1" t="str">
        <f t="shared" si="10"/>
        <v/>
      </c>
    </row>
    <row r="59" spans="2:29" hidden="1" x14ac:dyDescent="0.2">
      <c r="B59" s="44" t="str">
        <f t="shared" si="4"/>
        <v/>
      </c>
      <c r="C59" s="45"/>
      <c r="D59" s="45"/>
      <c r="E59" s="45"/>
      <c r="F59" s="337" t="str">
        <f>IF(סיווג!$V59&lt;&gt;1,"",'תנאי סף'!F59)</f>
        <v/>
      </c>
      <c r="G59" s="341" t="str">
        <f>IF($F59="","",'ריכוז גיליונות עזר'!S59)</f>
        <v/>
      </c>
      <c r="H59" s="51"/>
      <c r="I59" s="50"/>
      <c r="J59" s="51"/>
      <c r="K59" s="50"/>
      <c r="L59" s="51"/>
      <c r="M59" s="50"/>
      <c r="N59" s="53"/>
      <c r="O59" s="337"/>
      <c r="P59" s="51"/>
      <c r="Q59" s="51"/>
      <c r="R59" s="51"/>
      <c r="S59" s="51"/>
      <c r="T59" s="51"/>
      <c r="U59" s="51" t="str">
        <f t="shared" si="5"/>
        <v/>
      </c>
      <c r="V59" s="51">
        <v>1</v>
      </c>
      <c r="W59" s="51" t="str">
        <f t="shared" si="6"/>
        <v/>
      </c>
      <c r="X59" s="340" t="str">
        <f>IF(F59="","",IF($G$23=1,סיווג!Z59,1))</f>
        <v/>
      </c>
      <c r="Y59" s="51" t="str">
        <f t="shared" si="7"/>
        <v/>
      </c>
      <c r="Z59" s="275" t="str">
        <f t="shared" si="8"/>
        <v/>
      </c>
      <c r="AA59" s="1">
        <f t="shared" si="9"/>
        <v>1</v>
      </c>
      <c r="AB59" s="1" t="str">
        <f t="shared" si="10"/>
        <v/>
      </c>
      <c r="AC59" s="1" t="str">
        <f t="shared" si="10"/>
        <v/>
      </c>
    </row>
    <row r="60" spans="2:29" hidden="1" x14ac:dyDescent="0.2">
      <c r="B60" s="44" t="str">
        <f t="shared" si="4"/>
        <v/>
      </c>
      <c r="C60" s="45"/>
      <c r="D60" s="45"/>
      <c r="E60" s="45"/>
      <c r="F60" s="337" t="str">
        <f>IF(סיווג!$V60&lt;&gt;1,"",'תנאי סף'!F60)</f>
        <v/>
      </c>
      <c r="G60" s="341" t="str">
        <f>IF($F60="","",'ריכוז גיליונות עזר'!S60)</f>
        <v/>
      </c>
      <c r="H60" s="51"/>
      <c r="I60" s="50"/>
      <c r="J60" s="51"/>
      <c r="K60" s="50"/>
      <c r="L60" s="51"/>
      <c r="M60" s="50"/>
      <c r="N60" s="53"/>
      <c r="O60" s="337"/>
      <c r="P60" s="51"/>
      <c r="Q60" s="51"/>
      <c r="R60" s="51"/>
      <c r="S60" s="51"/>
      <c r="T60" s="51"/>
      <c r="U60" s="51" t="str">
        <f t="shared" si="5"/>
        <v/>
      </c>
      <c r="V60" s="51">
        <v>1</v>
      </c>
      <c r="W60" s="51" t="str">
        <f t="shared" si="6"/>
        <v/>
      </c>
      <c r="X60" s="340" t="str">
        <f>IF(F60="","",IF($G$23=1,סיווג!Z60,1))</f>
        <v/>
      </c>
      <c r="Y60" s="51" t="str">
        <f t="shared" si="7"/>
        <v/>
      </c>
      <c r="Z60" s="275" t="str">
        <f t="shared" si="8"/>
        <v/>
      </c>
      <c r="AA60" s="1">
        <f t="shared" si="9"/>
        <v>1</v>
      </c>
      <c r="AB60" s="1" t="str">
        <f t="shared" si="10"/>
        <v/>
      </c>
      <c r="AC60" s="1" t="str">
        <f t="shared" si="10"/>
        <v/>
      </c>
    </row>
    <row r="61" spans="2:29" hidden="1" x14ac:dyDescent="0.2">
      <c r="B61" s="44" t="str">
        <f t="shared" si="4"/>
        <v/>
      </c>
      <c r="C61" s="45"/>
      <c r="D61" s="45"/>
      <c r="E61" s="45"/>
      <c r="F61" s="337" t="str">
        <f>IF(סיווג!$V61&lt;&gt;1,"",'תנאי סף'!F61)</f>
        <v/>
      </c>
      <c r="G61" s="341" t="str">
        <f>IF($F61="","",'ריכוז גיליונות עזר'!S61)</f>
        <v/>
      </c>
      <c r="H61" s="51"/>
      <c r="I61" s="50"/>
      <c r="J61" s="51"/>
      <c r="K61" s="50"/>
      <c r="L61" s="51"/>
      <c r="M61" s="50"/>
      <c r="N61" s="53"/>
      <c r="O61" s="337"/>
      <c r="P61" s="51"/>
      <c r="Q61" s="51"/>
      <c r="R61" s="51"/>
      <c r="S61" s="51"/>
      <c r="T61" s="51"/>
      <c r="U61" s="51" t="str">
        <f t="shared" si="5"/>
        <v/>
      </c>
      <c r="V61" s="51">
        <v>1</v>
      </c>
      <c r="W61" s="51" t="str">
        <f t="shared" si="6"/>
        <v/>
      </c>
      <c r="X61" s="340" t="str">
        <f>IF(F61="","",IF($G$23=1,סיווג!Z61,1))</f>
        <v/>
      </c>
      <c r="Y61" s="51" t="str">
        <f t="shared" si="7"/>
        <v/>
      </c>
      <c r="Z61" s="275" t="str">
        <f t="shared" si="8"/>
        <v/>
      </c>
      <c r="AA61" s="1">
        <f t="shared" si="9"/>
        <v>1</v>
      </c>
      <c r="AB61" s="1" t="str">
        <f t="shared" si="10"/>
        <v/>
      </c>
      <c r="AC61" s="1" t="str">
        <f t="shared" si="10"/>
        <v/>
      </c>
    </row>
    <row r="62" spans="2:29" hidden="1" x14ac:dyDescent="0.2">
      <c r="B62" s="44" t="str">
        <f t="shared" si="4"/>
        <v/>
      </c>
      <c r="C62" s="45"/>
      <c r="D62" s="45"/>
      <c r="E62" s="45"/>
      <c r="F62" s="337" t="str">
        <f>IF(סיווג!$V62&lt;&gt;1,"",'תנאי סף'!F62)</f>
        <v/>
      </c>
      <c r="G62" s="341" t="str">
        <f>IF($F62="","",'ריכוז גיליונות עזר'!S62)</f>
        <v/>
      </c>
      <c r="H62" s="51"/>
      <c r="I62" s="50"/>
      <c r="J62" s="51"/>
      <c r="K62" s="50"/>
      <c r="L62" s="51"/>
      <c r="M62" s="50"/>
      <c r="N62" s="53"/>
      <c r="O62" s="337"/>
      <c r="P62" s="51"/>
      <c r="Q62" s="51"/>
      <c r="R62" s="51"/>
      <c r="S62" s="51"/>
      <c r="T62" s="51"/>
      <c r="U62" s="51" t="str">
        <f t="shared" si="5"/>
        <v/>
      </c>
      <c r="V62" s="51">
        <v>1</v>
      </c>
      <c r="W62" s="51" t="str">
        <f t="shared" si="6"/>
        <v/>
      </c>
      <c r="X62" s="340" t="str">
        <f>IF(F62="","",IF($G$23=1,סיווג!Z62,1))</f>
        <v/>
      </c>
      <c r="Y62" s="51" t="str">
        <f t="shared" si="7"/>
        <v/>
      </c>
      <c r="Z62" s="275" t="str">
        <f t="shared" si="8"/>
        <v/>
      </c>
      <c r="AA62" s="1">
        <f t="shared" si="9"/>
        <v>1</v>
      </c>
      <c r="AB62" s="1" t="str">
        <f t="shared" si="10"/>
        <v/>
      </c>
      <c r="AC62" s="1" t="str">
        <f t="shared" si="10"/>
        <v/>
      </c>
    </row>
    <row r="63" spans="2:29" hidden="1" x14ac:dyDescent="0.2">
      <c r="B63" s="44" t="str">
        <f t="shared" si="4"/>
        <v/>
      </c>
      <c r="C63" s="45"/>
      <c r="D63" s="45"/>
      <c r="E63" s="45"/>
      <c r="F63" s="337" t="str">
        <f>IF(סיווג!$V63&lt;&gt;1,"",'תנאי סף'!F63)</f>
        <v/>
      </c>
      <c r="G63" s="341" t="str">
        <f>IF($F63="","",'ריכוז גיליונות עזר'!S63)</f>
        <v/>
      </c>
      <c r="H63" s="51"/>
      <c r="I63" s="50"/>
      <c r="J63" s="51"/>
      <c r="K63" s="50"/>
      <c r="L63" s="51"/>
      <c r="M63" s="50"/>
      <c r="N63" s="53"/>
      <c r="O63" s="337"/>
      <c r="P63" s="51"/>
      <c r="Q63" s="51"/>
      <c r="R63" s="51"/>
      <c r="S63" s="51"/>
      <c r="T63" s="51"/>
      <c r="U63" s="51" t="str">
        <f t="shared" si="5"/>
        <v/>
      </c>
      <c r="V63" s="51">
        <v>1</v>
      </c>
      <c r="W63" s="51" t="str">
        <f t="shared" si="6"/>
        <v/>
      </c>
      <c r="X63" s="340" t="str">
        <f>IF(F63="","",IF($G$23=1,סיווג!Z63,1))</f>
        <v/>
      </c>
      <c r="Y63" s="51" t="str">
        <f t="shared" si="7"/>
        <v/>
      </c>
      <c r="Z63" s="275" t="str">
        <f t="shared" si="8"/>
        <v/>
      </c>
      <c r="AA63" s="1">
        <f t="shared" si="9"/>
        <v>1</v>
      </c>
      <c r="AB63" s="1" t="str">
        <f t="shared" si="10"/>
        <v/>
      </c>
      <c r="AC63" s="1" t="str">
        <f t="shared" si="10"/>
        <v/>
      </c>
    </row>
    <row r="64" spans="2:29" hidden="1" x14ac:dyDescent="0.2">
      <c r="B64" s="44" t="str">
        <f t="shared" si="4"/>
        <v/>
      </c>
      <c r="C64" s="45"/>
      <c r="D64" s="45"/>
      <c r="E64" s="45"/>
      <c r="F64" s="337" t="str">
        <f>IF(סיווג!$V64&lt;&gt;1,"",'תנאי סף'!F64)</f>
        <v/>
      </c>
      <c r="G64" s="341" t="str">
        <f>IF($F64="","",'ריכוז גיליונות עזר'!S64)</f>
        <v/>
      </c>
      <c r="H64" s="51"/>
      <c r="I64" s="50"/>
      <c r="J64" s="51"/>
      <c r="K64" s="50"/>
      <c r="L64" s="51"/>
      <c r="M64" s="50"/>
      <c r="N64" s="53"/>
      <c r="O64" s="337"/>
      <c r="P64" s="51"/>
      <c r="Q64" s="51"/>
      <c r="R64" s="51"/>
      <c r="S64" s="51"/>
      <c r="T64" s="51"/>
      <c r="U64" s="51" t="str">
        <f t="shared" si="5"/>
        <v/>
      </c>
      <c r="V64" s="51">
        <v>1</v>
      </c>
      <c r="W64" s="51" t="str">
        <f t="shared" si="6"/>
        <v/>
      </c>
      <c r="X64" s="340" t="str">
        <f>IF(F64="","",IF($G$23=1,סיווג!Z64,1))</f>
        <v/>
      </c>
      <c r="Y64" s="51" t="str">
        <f t="shared" si="7"/>
        <v/>
      </c>
      <c r="Z64" s="275" t="str">
        <f t="shared" si="8"/>
        <v/>
      </c>
      <c r="AA64" s="1">
        <f t="shared" si="9"/>
        <v>1</v>
      </c>
      <c r="AB64" s="1" t="str">
        <f t="shared" ref="AB64:AC91" si="11">IF($F64="","",AB$30)</f>
        <v/>
      </c>
      <c r="AC64" s="1" t="str">
        <f t="shared" si="11"/>
        <v/>
      </c>
    </row>
    <row r="65" spans="2:29" hidden="1" x14ac:dyDescent="0.2">
      <c r="B65" s="44" t="str">
        <f t="shared" si="4"/>
        <v/>
      </c>
      <c r="C65" s="45"/>
      <c r="D65" s="45"/>
      <c r="E65" s="45"/>
      <c r="F65" s="337" t="str">
        <f>IF(סיווג!$V65&lt;&gt;1,"",'תנאי סף'!F65)</f>
        <v/>
      </c>
      <c r="G65" s="341" t="str">
        <f>IF($F65="","",'ריכוז גיליונות עזר'!S65)</f>
        <v/>
      </c>
      <c r="H65" s="51"/>
      <c r="I65" s="50"/>
      <c r="J65" s="51"/>
      <c r="K65" s="50"/>
      <c r="L65" s="51"/>
      <c r="M65" s="50"/>
      <c r="N65" s="53"/>
      <c r="O65" s="337"/>
      <c r="P65" s="51"/>
      <c r="Q65" s="51"/>
      <c r="R65" s="51"/>
      <c r="S65" s="51"/>
      <c r="T65" s="51"/>
      <c r="U65" s="51" t="str">
        <f t="shared" si="5"/>
        <v/>
      </c>
      <c r="V65" s="51">
        <v>1</v>
      </c>
      <c r="W65" s="51" t="str">
        <f t="shared" si="6"/>
        <v/>
      </c>
      <c r="X65" s="340" t="str">
        <f>IF(F65="","",IF($G$23=1,סיווג!Z65,1))</f>
        <v/>
      </c>
      <c r="Y65" s="51" t="str">
        <f t="shared" si="7"/>
        <v/>
      </c>
      <c r="Z65" s="275" t="str">
        <f t="shared" si="8"/>
        <v/>
      </c>
      <c r="AA65" s="1">
        <f t="shared" si="9"/>
        <v>1</v>
      </c>
      <c r="AB65" s="1" t="str">
        <f t="shared" si="11"/>
        <v/>
      </c>
      <c r="AC65" s="1" t="str">
        <f t="shared" si="11"/>
        <v/>
      </c>
    </row>
    <row r="66" spans="2:29" hidden="1" x14ac:dyDescent="0.2">
      <c r="B66" s="44" t="str">
        <f t="shared" si="4"/>
        <v/>
      </c>
      <c r="C66" s="45"/>
      <c r="D66" s="45"/>
      <c r="E66" s="45"/>
      <c r="F66" s="337" t="str">
        <f>IF(סיווג!$V66&lt;&gt;1,"",'תנאי סף'!F66)</f>
        <v/>
      </c>
      <c r="G66" s="341" t="str">
        <f>IF($F66="","",'ריכוז גיליונות עזר'!S66)</f>
        <v/>
      </c>
      <c r="H66" s="51"/>
      <c r="I66" s="50"/>
      <c r="J66" s="51"/>
      <c r="K66" s="50"/>
      <c r="L66" s="51"/>
      <c r="M66" s="50"/>
      <c r="N66" s="53"/>
      <c r="O66" s="337"/>
      <c r="P66" s="51"/>
      <c r="Q66" s="51"/>
      <c r="R66" s="51"/>
      <c r="S66" s="51"/>
      <c r="T66" s="51"/>
      <c r="U66" s="51" t="str">
        <f t="shared" si="5"/>
        <v/>
      </c>
      <c r="V66" s="51">
        <v>1</v>
      </c>
      <c r="W66" s="51" t="str">
        <f t="shared" si="6"/>
        <v/>
      </c>
      <c r="X66" s="340" t="str">
        <f>IF(F66="","",IF($G$23=1,סיווג!Z66,1))</f>
        <v/>
      </c>
      <c r="Y66" s="51" t="str">
        <f t="shared" si="7"/>
        <v/>
      </c>
      <c r="Z66" s="275" t="str">
        <f t="shared" si="8"/>
        <v/>
      </c>
      <c r="AA66" s="1">
        <f t="shared" si="9"/>
        <v>1</v>
      </c>
      <c r="AB66" s="1" t="str">
        <f t="shared" si="11"/>
        <v/>
      </c>
      <c r="AC66" s="1" t="str">
        <f t="shared" si="11"/>
        <v/>
      </c>
    </row>
    <row r="67" spans="2:29" hidden="1" x14ac:dyDescent="0.2">
      <c r="B67" s="44" t="str">
        <f t="shared" si="4"/>
        <v/>
      </c>
      <c r="C67" s="45"/>
      <c r="D67" s="45"/>
      <c r="E67" s="45"/>
      <c r="F67" s="337" t="str">
        <f>IF(סיווג!$V67&lt;&gt;1,"",'תנאי סף'!F67)</f>
        <v/>
      </c>
      <c r="G67" s="341" t="str">
        <f>IF($F67="","",'ריכוז גיליונות עזר'!S67)</f>
        <v/>
      </c>
      <c r="H67" s="51"/>
      <c r="I67" s="50"/>
      <c r="J67" s="51"/>
      <c r="K67" s="50"/>
      <c r="L67" s="51"/>
      <c r="M67" s="50"/>
      <c r="N67" s="53"/>
      <c r="O67" s="337"/>
      <c r="P67" s="51"/>
      <c r="Q67" s="51"/>
      <c r="R67" s="51"/>
      <c r="S67" s="51"/>
      <c r="T67" s="51"/>
      <c r="U67" s="51" t="str">
        <f t="shared" si="5"/>
        <v/>
      </c>
      <c r="V67" s="51">
        <v>1</v>
      </c>
      <c r="W67" s="51" t="str">
        <f t="shared" si="6"/>
        <v/>
      </c>
      <c r="X67" s="340" t="str">
        <f>IF(F67="","",IF($G$23=1,סיווג!Z67,1))</f>
        <v/>
      </c>
      <c r="Y67" s="51" t="str">
        <f t="shared" si="7"/>
        <v/>
      </c>
      <c r="Z67" s="275" t="str">
        <f t="shared" si="8"/>
        <v/>
      </c>
      <c r="AA67" s="1">
        <f t="shared" si="9"/>
        <v>1</v>
      </c>
      <c r="AB67" s="1" t="str">
        <f t="shared" si="11"/>
        <v/>
      </c>
      <c r="AC67" s="1" t="str">
        <f t="shared" si="11"/>
        <v/>
      </c>
    </row>
    <row r="68" spans="2:29" hidden="1" x14ac:dyDescent="0.2">
      <c r="B68" s="44" t="str">
        <f t="shared" si="4"/>
        <v/>
      </c>
      <c r="C68" s="45"/>
      <c r="D68" s="45"/>
      <c r="E68" s="45"/>
      <c r="F68" s="337" t="str">
        <f>IF(סיווג!$V68&lt;&gt;1,"",'תנאי סף'!F68)</f>
        <v/>
      </c>
      <c r="G68" s="341" t="str">
        <f>IF($F68="","",'ריכוז גיליונות עזר'!S68)</f>
        <v/>
      </c>
      <c r="H68" s="51"/>
      <c r="I68" s="50"/>
      <c r="J68" s="51"/>
      <c r="K68" s="50"/>
      <c r="L68" s="51"/>
      <c r="M68" s="50"/>
      <c r="N68" s="53"/>
      <c r="O68" s="337"/>
      <c r="P68" s="51"/>
      <c r="Q68" s="51"/>
      <c r="R68" s="51"/>
      <c r="S68" s="51"/>
      <c r="T68" s="51"/>
      <c r="U68" s="51" t="str">
        <f t="shared" si="5"/>
        <v/>
      </c>
      <c r="V68" s="51">
        <v>1</v>
      </c>
      <c r="W68" s="51" t="str">
        <f t="shared" si="6"/>
        <v/>
      </c>
      <c r="X68" s="340" t="str">
        <f>IF(F68="","",IF($G$23=1,סיווג!Z68,1))</f>
        <v/>
      </c>
      <c r="Y68" s="51" t="str">
        <f t="shared" si="7"/>
        <v/>
      </c>
      <c r="Z68" s="275" t="str">
        <f t="shared" si="8"/>
        <v/>
      </c>
      <c r="AA68" s="1">
        <f t="shared" si="9"/>
        <v>1</v>
      </c>
      <c r="AB68" s="1" t="str">
        <f t="shared" si="11"/>
        <v/>
      </c>
      <c r="AC68" s="1" t="str">
        <f t="shared" si="11"/>
        <v/>
      </c>
    </row>
    <row r="69" spans="2:29" hidden="1" x14ac:dyDescent="0.2">
      <c r="B69" s="44" t="str">
        <f t="shared" si="4"/>
        <v/>
      </c>
      <c r="C69" s="45"/>
      <c r="D69" s="45"/>
      <c r="E69" s="45"/>
      <c r="F69" s="337" t="str">
        <f>IF(סיווג!$V69&lt;&gt;1,"",'תנאי סף'!F69)</f>
        <v/>
      </c>
      <c r="G69" s="341" t="str">
        <f>IF($F69="","",'ריכוז גיליונות עזר'!S69)</f>
        <v/>
      </c>
      <c r="H69" s="51"/>
      <c r="I69" s="50"/>
      <c r="J69" s="51"/>
      <c r="K69" s="50"/>
      <c r="L69" s="51"/>
      <c r="M69" s="50"/>
      <c r="N69" s="53"/>
      <c r="O69" s="337"/>
      <c r="P69" s="51"/>
      <c r="Q69" s="51"/>
      <c r="R69" s="51"/>
      <c r="S69" s="51"/>
      <c r="T69" s="51"/>
      <c r="U69" s="51" t="str">
        <f t="shared" si="5"/>
        <v/>
      </c>
      <c r="V69" s="51">
        <v>1</v>
      </c>
      <c r="W69" s="51" t="str">
        <f t="shared" si="6"/>
        <v/>
      </c>
      <c r="X69" s="340" t="str">
        <f>IF(F69="","",IF($G$23=1,סיווג!Z69,1))</f>
        <v/>
      </c>
      <c r="Y69" s="51" t="str">
        <f t="shared" si="7"/>
        <v/>
      </c>
      <c r="Z69" s="275" t="str">
        <f t="shared" si="8"/>
        <v/>
      </c>
      <c r="AA69" s="1">
        <f t="shared" si="9"/>
        <v>1</v>
      </c>
      <c r="AB69" s="1" t="str">
        <f t="shared" si="11"/>
        <v/>
      </c>
      <c r="AC69" s="1" t="str">
        <f t="shared" si="11"/>
        <v/>
      </c>
    </row>
    <row r="70" spans="2:29" hidden="1" x14ac:dyDescent="0.2">
      <c r="B70" s="44" t="str">
        <f t="shared" si="4"/>
        <v/>
      </c>
      <c r="C70" s="45"/>
      <c r="D70" s="45"/>
      <c r="E70" s="45"/>
      <c r="F70" s="337" t="str">
        <f>IF(סיווג!$V70&lt;&gt;1,"",'תנאי סף'!F70)</f>
        <v/>
      </c>
      <c r="G70" s="341" t="str">
        <f>IF($F70="","",'ריכוז גיליונות עזר'!S70)</f>
        <v/>
      </c>
      <c r="H70" s="51"/>
      <c r="I70" s="50"/>
      <c r="J70" s="51"/>
      <c r="K70" s="50"/>
      <c r="L70" s="51"/>
      <c r="M70" s="50"/>
      <c r="N70" s="53"/>
      <c r="O70" s="337"/>
      <c r="P70" s="51"/>
      <c r="Q70" s="51"/>
      <c r="R70" s="51"/>
      <c r="S70" s="51"/>
      <c r="T70" s="51"/>
      <c r="U70" s="51" t="str">
        <f t="shared" si="5"/>
        <v/>
      </c>
      <c r="V70" s="51">
        <v>1</v>
      </c>
      <c r="W70" s="51" t="str">
        <f t="shared" si="6"/>
        <v/>
      </c>
      <c r="X70" s="340" t="str">
        <f>IF(F70="","",IF($G$23=1,סיווג!Z70,1))</f>
        <v/>
      </c>
      <c r="Y70" s="51" t="str">
        <f t="shared" si="7"/>
        <v/>
      </c>
      <c r="Z70" s="275" t="str">
        <f t="shared" si="8"/>
        <v/>
      </c>
      <c r="AA70" s="1">
        <f t="shared" si="9"/>
        <v>1</v>
      </c>
      <c r="AB70" s="1" t="str">
        <f t="shared" si="11"/>
        <v/>
      </c>
      <c r="AC70" s="1" t="str">
        <f t="shared" si="11"/>
        <v/>
      </c>
    </row>
    <row r="71" spans="2:29" hidden="1" x14ac:dyDescent="0.2">
      <c r="B71" s="44" t="str">
        <f t="shared" si="4"/>
        <v/>
      </c>
      <c r="C71" s="45"/>
      <c r="D71" s="45"/>
      <c r="E71" s="45"/>
      <c r="F71" s="337" t="str">
        <f>IF(סיווג!$V71&lt;&gt;1,"",'תנאי סף'!F71)</f>
        <v/>
      </c>
      <c r="G71" s="341" t="str">
        <f>IF($F71="","",'ריכוז גיליונות עזר'!S71)</f>
        <v/>
      </c>
      <c r="H71" s="51"/>
      <c r="I71" s="50"/>
      <c r="J71" s="51"/>
      <c r="K71" s="50"/>
      <c r="L71" s="51"/>
      <c r="M71" s="50"/>
      <c r="N71" s="53"/>
      <c r="O71" s="337"/>
      <c r="P71" s="51"/>
      <c r="Q71" s="51"/>
      <c r="R71" s="51"/>
      <c r="S71" s="51"/>
      <c r="T71" s="51"/>
      <c r="U71" s="51" t="str">
        <f t="shared" si="5"/>
        <v/>
      </c>
      <c r="V71" s="51">
        <v>1</v>
      </c>
      <c r="W71" s="51" t="str">
        <f t="shared" si="6"/>
        <v/>
      </c>
      <c r="X71" s="340" t="str">
        <f>IF(F71="","",IF($G$23=1,סיווג!Z71,1))</f>
        <v/>
      </c>
      <c r="Y71" s="51" t="str">
        <f t="shared" si="7"/>
        <v/>
      </c>
      <c r="Z71" s="275" t="str">
        <f t="shared" si="8"/>
        <v/>
      </c>
      <c r="AA71" s="1">
        <f t="shared" si="9"/>
        <v>1</v>
      </c>
      <c r="AB71" s="1" t="str">
        <f t="shared" si="11"/>
        <v/>
      </c>
      <c r="AC71" s="1" t="str">
        <f t="shared" si="11"/>
        <v/>
      </c>
    </row>
    <row r="72" spans="2:29" hidden="1" x14ac:dyDescent="0.2">
      <c r="B72" s="44" t="str">
        <f t="shared" si="4"/>
        <v/>
      </c>
      <c r="C72" s="45"/>
      <c r="D72" s="45"/>
      <c r="E72" s="45"/>
      <c r="F72" s="337" t="str">
        <f>IF(סיווג!$V72&lt;&gt;1,"",'תנאי סף'!F72)</f>
        <v/>
      </c>
      <c r="G72" s="341" t="str">
        <f>IF($F72="","",'ריכוז גיליונות עזר'!S72)</f>
        <v/>
      </c>
      <c r="H72" s="51"/>
      <c r="I72" s="50"/>
      <c r="J72" s="51"/>
      <c r="K72" s="50"/>
      <c r="L72" s="51"/>
      <c r="M72" s="50"/>
      <c r="N72" s="53"/>
      <c r="O72" s="337"/>
      <c r="P72" s="51"/>
      <c r="Q72" s="51"/>
      <c r="R72" s="51"/>
      <c r="S72" s="51"/>
      <c r="T72" s="51"/>
      <c r="U72" s="51" t="str">
        <f t="shared" si="5"/>
        <v/>
      </c>
      <c r="V72" s="51">
        <v>1</v>
      </c>
      <c r="W72" s="51" t="str">
        <f t="shared" si="6"/>
        <v/>
      </c>
      <c r="X72" s="340" t="str">
        <f>IF(F72="","",IF($G$23=1,סיווג!Z72,1))</f>
        <v/>
      </c>
      <c r="Y72" s="51" t="str">
        <f t="shared" si="7"/>
        <v/>
      </c>
      <c r="Z72" s="275" t="str">
        <f t="shared" si="8"/>
        <v/>
      </c>
      <c r="AA72" s="1">
        <f t="shared" si="9"/>
        <v>1</v>
      </c>
      <c r="AB72" s="1" t="str">
        <f t="shared" si="11"/>
        <v/>
      </c>
      <c r="AC72" s="1" t="str">
        <f t="shared" si="11"/>
        <v/>
      </c>
    </row>
    <row r="73" spans="2:29" hidden="1" x14ac:dyDescent="0.2">
      <c r="B73" s="44" t="str">
        <f t="shared" si="4"/>
        <v/>
      </c>
      <c r="C73" s="45"/>
      <c r="D73" s="45"/>
      <c r="E73" s="45"/>
      <c r="F73" s="337" t="str">
        <f>IF(סיווג!$V73&lt;&gt;1,"",'תנאי סף'!F73)</f>
        <v/>
      </c>
      <c r="G73" s="341" t="str">
        <f>IF($F73="","",'ריכוז גיליונות עזר'!S73)</f>
        <v/>
      </c>
      <c r="H73" s="51"/>
      <c r="I73" s="50"/>
      <c r="J73" s="51"/>
      <c r="K73" s="50"/>
      <c r="L73" s="51"/>
      <c r="M73" s="50"/>
      <c r="N73" s="53"/>
      <c r="O73" s="337"/>
      <c r="P73" s="51"/>
      <c r="Q73" s="51"/>
      <c r="R73" s="51"/>
      <c r="S73" s="51"/>
      <c r="T73" s="51"/>
      <c r="U73" s="51" t="str">
        <f t="shared" si="5"/>
        <v/>
      </c>
      <c r="V73" s="51">
        <v>1</v>
      </c>
      <c r="W73" s="51" t="str">
        <f t="shared" si="6"/>
        <v/>
      </c>
      <c r="X73" s="340" t="str">
        <f>IF(F73="","",IF($G$23=1,סיווג!Z73,1))</f>
        <v/>
      </c>
      <c r="Y73" s="51" t="str">
        <f t="shared" si="7"/>
        <v/>
      </c>
      <c r="Z73" s="275" t="str">
        <f t="shared" si="8"/>
        <v/>
      </c>
      <c r="AA73" s="1">
        <f t="shared" si="9"/>
        <v>1</v>
      </c>
      <c r="AB73" s="1" t="str">
        <f t="shared" si="11"/>
        <v/>
      </c>
      <c r="AC73" s="1" t="str">
        <f t="shared" si="11"/>
        <v/>
      </c>
    </row>
    <row r="74" spans="2:29" hidden="1" x14ac:dyDescent="0.2">
      <c r="B74" s="44" t="str">
        <f t="shared" si="4"/>
        <v/>
      </c>
      <c r="C74" s="45"/>
      <c r="D74" s="45"/>
      <c r="E74" s="45"/>
      <c r="F74" s="337" t="str">
        <f>IF(סיווג!$V74&lt;&gt;1,"",'תנאי סף'!F74)</f>
        <v/>
      </c>
      <c r="G74" s="341" t="str">
        <f>IF($F74="","",'ריכוז גיליונות עזר'!S74)</f>
        <v/>
      </c>
      <c r="H74" s="51"/>
      <c r="I74" s="50"/>
      <c r="J74" s="51"/>
      <c r="K74" s="50"/>
      <c r="L74" s="51"/>
      <c r="M74" s="50"/>
      <c r="N74" s="53"/>
      <c r="O74" s="337"/>
      <c r="P74" s="51"/>
      <c r="Q74" s="51"/>
      <c r="R74" s="51"/>
      <c r="S74" s="51"/>
      <c r="T74" s="51"/>
      <c r="U74" s="51" t="str">
        <f t="shared" si="5"/>
        <v/>
      </c>
      <c r="V74" s="51">
        <v>1</v>
      </c>
      <c r="W74" s="51" t="str">
        <f t="shared" si="6"/>
        <v/>
      </c>
      <c r="X74" s="340" t="str">
        <f>IF(F74="","",IF($G$23=1,סיווג!Z74,1))</f>
        <v/>
      </c>
      <c r="Y74" s="51" t="str">
        <f t="shared" si="7"/>
        <v/>
      </c>
      <c r="Z74" s="275" t="str">
        <f t="shared" si="8"/>
        <v/>
      </c>
      <c r="AA74" s="1">
        <f t="shared" si="9"/>
        <v>1</v>
      </c>
      <c r="AB74" s="1" t="str">
        <f t="shared" si="11"/>
        <v/>
      </c>
      <c r="AC74" s="1" t="str">
        <f t="shared" si="11"/>
        <v/>
      </c>
    </row>
    <row r="75" spans="2:29" hidden="1" x14ac:dyDescent="0.2">
      <c r="B75" s="44" t="str">
        <f t="shared" si="4"/>
        <v/>
      </c>
      <c r="C75" s="45"/>
      <c r="D75" s="45"/>
      <c r="E75" s="45"/>
      <c r="F75" s="337" t="str">
        <f>IF(סיווג!$V75&lt;&gt;1,"",'תנאי סף'!F75)</f>
        <v/>
      </c>
      <c r="G75" s="341" t="str">
        <f>IF($F75="","",'ריכוז גיליונות עזר'!S75)</f>
        <v/>
      </c>
      <c r="H75" s="51"/>
      <c r="I75" s="50"/>
      <c r="J75" s="51"/>
      <c r="K75" s="50"/>
      <c r="L75" s="51"/>
      <c r="M75" s="50"/>
      <c r="N75" s="53"/>
      <c r="O75" s="337"/>
      <c r="P75" s="51"/>
      <c r="Q75" s="51"/>
      <c r="R75" s="51"/>
      <c r="S75" s="51"/>
      <c r="T75" s="51"/>
      <c r="U75" s="51" t="str">
        <f t="shared" si="5"/>
        <v/>
      </c>
      <c r="V75" s="51">
        <v>1</v>
      </c>
      <c r="W75" s="51" t="str">
        <f t="shared" si="6"/>
        <v/>
      </c>
      <c r="X75" s="340" t="str">
        <f>IF(F75="","",IF($G$23=1,סיווג!Z75,1))</f>
        <v/>
      </c>
      <c r="Y75" s="51" t="str">
        <f t="shared" si="7"/>
        <v/>
      </c>
      <c r="Z75" s="275" t="str">
        <f t="shared" si="8"/>
        <v/>
      </c>
      <c r="AA75" s="1">
        <f t="shared" si="9"/>
        <v>1</v>
      </c>
      <c r="AB75" s="1" t="str">
        <f t="shared" si="11"/>
        <v/>
      </c>
      <c r="AC75" s="1" t="str">
        <f t="shared" si="11"/>
        <v/>
      </c>
    </row>
    <row r="76" spans="2:29" hidden="1" x14ac:dyDescent="0.2">
      <c r="B76" s="44" t="str">
        <f t="shared" si="4"/>
        <v/>
      </c>
      <c r="C76" s="45"/>
      <c r="D76" s="45"/>
      <c r="E76" s="45"/>
      <c r="F76" s="337" t="str">
        <f>IF(סיווג!$V76&lt;&gt;1,"",'תנאי סף'!F76)</f>
        <v/>
      </c>
      <c r="G76" s="341" t="str">
        <f>IF($F76="","",'ריכוז גיליונות עזר'!S76)</f>
        <v/>
      </c>
      <c r="H76" s="51"/>
      <c r="I76" s="50"/>
      <c r="J76" s="51"/>
      <c r="K76" s="50"/>
      <c r="L76" s="51"/>
      <c r="M76" s="50"/>
      <c r="N76" s="53"/>
      <c r="O76" s="337"/>
      <c r="P76" s="51"/>
      <c r="Q76" s="51"/>
      <c r="R76" s="51"/>
      <c r="S76" s="51"/>
      <c r="T76" s="51"/>
      <c r="U76" s="51" t="str">
        <f t="shared" si="5"/>
        <v/>
      </c>
      <c r="V76" s="51">
        <v>1</v>
      </c>
      <c r="W76" s="51" t="str">
        <f t="shared" si="6"/>
        <v/>
      </c>
      <c r="X76" s="340" t="str">
        <f>IF(F76="","",IF($G$23=1,סיווג!Z76,1))</f>
        <v/>
      </c>
      <c r="Y76" s="51" t="str">
        <f t="shared" si="7"/>
        <v/>
      </c>
      <c r="Z76" s="275" t="str">
        <f t="shared" si="8"/>
        <v/>
      </c>
      <c r="AA76" s="1">
        <f t="shared" si="9"/>
        <v>1</v>
      </c>
      <c r="AB76" s="1" t="str">
        <f t="shared" si="11"/>
        <v/>
      </c>
      <c r="AC76" s="1" t="str">
        <f t="shared" si="11"/>
        <v/>
      </c>
    </row>
    <row r="77" spans="2:29" hidden="1" x14ac:dyDescent="0.2">
      <c r="B77" s="44" t="str">
        <f t="shared" si="4"/>
        <v/>
      </c>
      <c r="C77" s="45"/>
      <c r="D77" s="45"/>
      <c r="E77" s="45"/>
      <c r="F77" s="337" t="str">
        <f>IF(סיווג!$V77&lt;&gt;1,"",'תנאי סף'!F77)</f>
        <v/>
      </c>
      <c r="G77" s="341" t="str">
        <f>IF($F77="","",'ריכוז גיליונות עזר'!S77)</f>
        <v/>
      </c>
      <c r="H77" s="51"/>
      <c r="I77" s="50"/>
      <c r="J77" s="51"/>
      <c r="K77" s="50"/>
      <c r="L77" s="51"/>
      <c r="M77" s="50"/>
      <c r="N77" s="53"/>
      <c r="O77" s="337"/>
      <c r="P77" s="51"/>
      <c r="Q77" s="51"/>
      <c r="R77" s="51"/>
      <c r="S77" s="51"/>
      <c r="T77" s="51"/>
      <c r="U77" s="51" t="str">
        <f t="shared" si="5"/>
        <v/>
      </c>
      <c r="V77" s="51">
        <v>1</v>
      </c>
      <c r="W77" s="51" t="str">
        <f t="shared" si="6"/>
        <v/>
      </c>
      <c r="X77" s="340" t="str">
        <f>IF(F77="","",IF($G$23=1,סיווג!Z77,1))</f>
        <v/>
      </c>
      <c r="Y77" s="51" t="str">
        <f t="shared" si="7"/>
        <v/>
      </c>
      <c r="Z77" s="275" t="str">
        <f t="shared" si="8"/>
        <v/>
      </c>
      <c r="AA77" s="1">
        <f t="shared" si="9"/>
        <v>1</v>
      </c>
      <c r="AB77" s="1" t="str">
        <f t="shared" si="11"/>
        <v/>
      </c>
      <c r="AC77" s="1" t="str">
        <f t="shared" si="11"/>
        <v/>
      </c>
    </row>
    <row r="78" spans="2:29" hidden="1" x14ac:dyDescent="0.2">
      <c r="B78" s="44" t="str">
        <f t="shared" si="4"/>
        <v/>
      </c>
      <c r="C78" s="45"/>
      <c r="D78" s="45"/>
      <c r="E78" s="45"/>
      <c r="F78" s="337" t="str">
        <f>IF(סיווג!$V78&lt;&gt;1,"",'תנאי סף'!F78)</f>
        <v/>
      </c>
      <c r="G78" s="341" t="str">
        <f>IF($F78="","",'ריכוז גיליונות עזר'!S78)</f>
        <v/>
      </c>
      <c r="H78" s="51"/>
      <c r="I78" s="50"/>
      <c r="J78" s="51"/>
      <c r="K78" s="50"/>
      <c r="L78" s="51"/>
      <c r="M78" s="50"/>
      <c r="N78" s="53"/>
      <c r="O78" s="337"/>
      <c r="P78" s="51"/>
      <c r="Q78" s="51"/>
      <c r="R78" s="51"/>
      <c r="S78" s="51"/>
      <c r="T78" s="51"/>
      <c r="U78" s="51" t="str">
        <f t="shared" si="5"/>
        <v/>
      </c>
      <c r="V78" s="51">
        <v>1</v>
      </c>
      <c r="W78" s="51" t="str">
        <f t="shared" si="6"/>
        <v/>
      </c>
      <c r="X78" s="340" t="str">
        <f>IF(F78="","",IF($G$23=1,סיווג!Z78,1))</f>
        <v/>
      </c>
      <c r="Y78" s="51" t="str">
        <f t="shared" si="7"/>
        <v/>
      </c>
      <c r="Z78" s="275" t="str">
        <f t="shared" si="8"/>
        <v/>
      </c>
      <c r="AA78" s="1">
        <f t="shared" si="9"/>
        <v>1</v>
      </c>
      <c r="AB78" s="1" t="str">
        <f t="shared" si="11"/>
        <v/>
      </c>
      <c r="AC78" s="1" t="str">
        <f t="shared" si="11"/>
        <v/>
      </c>
    </row>
    <row r="79" spans="2:29" hidden="1" x14ac:dyDescent="0.2">
      <c r="B79" s="44" t="str">
        <f t="shared" si="4"/>
        <v/>
      </c>
      <c r="C79" s="45"/>
      <c r="D79" s="45"/>
      <c r="E79" s="45"/>
      <c r="F79" s="337" t="str">
        <f>IF(סיווג!$V79&lt;&gt;1,"",'תנאי סף'!F79)</f>
        <v/>
      </c>
      <c r="G79" s="341" t="str">
        <f>IF($F79="","",'ריכוז גיליונות עזר'!S79)</f>
        <v/>
      </c>
      <c r="H79" s="51"/>
      <c r="I79" s="50"/>
      <c r="J79" s="51"/>
      <c r="K79" s="50"/>
      <c r="L79" s="51"/>
      <c r="M79" s="50"/>
      <c r="N79" s="53"/>
      <c r="O79" s="337"/>
      <c r="P79" s="51"/>
      <c r="Q79" s="51"/>
      <c r="R79" s="51"/>
      <c r="S79" s="51"/>
      <c r="T79" s="51"/>
      <c r="U79" s="51" t="str">
        <f t="shared" si="5"/>
        <v/>
      </c>
      <c r="V79" s="51">
        <v>1</v>
      </c>
      <c r="W79" s="51" t="str">
        <f t="shared" si="6"/>
        <v/>
      </c>
      <c r="X79" s="340" t="str">
        <f>IF(F79="","",IF($G$23=1,סיווג!Z79,1))</f>
        <v/>
      </c>
      <c r="Y79" s="51" t="str">
        <f t="shared" si="7"/>
        <v/>
      </c>
      <c r="Z79" s="275" t="str">
        <f t="shared" si="8"/>
        <v/>
      </c>
      <c r="AA79" s="1">
        <f t="shared" si="9"/>
        <v>1</v>
      </c>
      <c r="AB79" s="1" t="str">
        <f t="shared" si="11"/>
        <v/>
      </c>
      <c r="AC79" s="1" t="str">
        <f t="shared" si="11"/>
        <v/>
      </c>
    </row>
    <row r="80" spans="2:29" hidden="1" x14ac:dyDescent="0.2">
      <c r="B80" s="44" t="str">
        <f t="shared" si="4"/>
        <v/>
      </c>
      <c r="C80" s="45"/>
      <c r="D80" s="45"/>
      <c r="E80" s="45"/>
      <c r="F80" s="337" t="str">
        <f>IF(סיווג!$V80&lt;&gt;1,"",'תנאי סף'!F80)</f>
        <v/>
      </c>
      <c r="G80" s="341" t="str">
        <f>IF($F80="","",'ריכוז גיליונות עזר'!S80)</f>
        <v/>
      </c>
      <c r="H80" s="51"/>
      <c r="I80" s="50"/>
      <c r="J80" s="51"/>
      <c r="K80" s="50"/>
      <c r="L80" s="51"/>
      <c r="M80" s="50"/>
      <c r="N80" s="53"/>
      <c r="O80" s="337"/>
      <c r="P80" s="51"/>
      <c r="Q80" s="51"/>
      <c r="R80" s="51"/>
      <c r="S80" s="51"/>
      <c r="T80" s="51"/>
      <c r="U80" s="51" t="str">
        <f t="shared" si="5"/>
        <v/>
      </c>
      <c r="V80" s="51">
        <v>1</v>
      </c>
      <c r="W80" s="51" t="str">
        <f t="shared" si="6"/>
        <v/>
      </c>
      <c r="X80" s="340" t="str">
        <f>IF(F80="","",IF($G$23=1,סיווג!Z80,1))</f>
        <v/>
      </c>
      <c r="Y80" s="51" t="str">
        <f t="shared" si="7"/>
        <v/>
      </c>
      <c r="Z80" s="275" t="str">
        <f t="shared" si="8"/>
        <v/>
      </c>
      <c r="AA80" s="1">
        <f t="shared" si="9"/>
        <v>1</v>
      </c>
      <c r="AB80" s="1" t="str">
        <f t="shared" si="11"/>
        <v/>
      </c>
      <c r="AC80" s="1" t="str">
        <f t="shared" si="11"/>
        <v/>
      </c>
    </row>
    <row r="81" spans="2:29" hidden="1" x14ac:dyDescent="0.2">
      <c r="B81" s="44" t="str">
        <f t="shared" si="4"/>
        <v/>
      </c>
      <c r="C81" s="45"/>
      <c r="D81" s="45"/>
      <c r="E81" s="45"/>
      <c r="F81" s="337" t="str">
        <f>IF(סיווג!$V81&lt;&gt;1,"",'תנאי סף'!F81)</f>
        <v/>
      </c>
      <c r="G81" s="341" t="str">
        <f>IF($F81="","",'ריכוז גיליונות עזר'!S81)</f>
        <v/>
      </c>
      <c r="H81" s="51"/>
      <c r="I81" s="50"/>
      <c r="J81" s="51"/>
      <c r="K81" s="50"/>
      <c r="L81" s="51"/>
      <c r="M81" s="50"/>
      <c r="N81" s="53"/>
      <c r="O81" s="337"/>
      <c r="P81" s="51"/>
      <c r="Q81" s="51"/>
      <c r="R81" s="51"/>
      <c r="S81" s="51"/>
      <c r="T81" s="51"/>
      <c r="U81" s="51" t="str">
        <f t="shared" si="5"/>
        <v/>
      </c>
      <c r="V81" s="51">
        <v>1</v>
      </c>
      <c r="W81" s="51" t="str">
        <f t="shared" si="6"/>
        <v/>
      </c>
      <c r="X81" s="340" t="str">
        <f>IF(F81="","",IF($G$23=1,סיווג!Z81,1))</f>
        <v/>
      </c>
      <c r="Y81" s="51" t="str">
        <f t="shared" si="7"/>
        <v/>
      </c>
      <c r="Z81" s="275" t="str">
        <f t="shared" si="8"/>
        <v/>
      </c>
      <c r="AA81" s="1">
        <f t="shared" si="9"/>
        <v>1</v>
      </c>
      <c r="AB81" s="1" t="str">
        <f t="shared" si="11"/>
        <v/>
      </c>
      <c r="AC81" s="1" t="str">
        <f t="shared" si="11"/>
        <v/>
      </c>
    </row>
    <row r="82" spans="2:29" hidden="1" x14ac:dyDescent="0.2">
      <c r="B82" s="44" t="str">
        <f t="shared" si="4"/>
        <v/>
      </c>
      <c r="C82" s="45"/>
      <c r="D82" s="45"/>
      <c r="E82" s="45"/>
      <c r="F82" s="337" t="str">
        <f>IF(סיווג!$V82&lt;&gt;1,"",'תנאי סף'!F82)</f>
        <v/>
      </c>
      <c r="G82" s="341" t="str">
        <f>IF($F82="","",'ריכוז גיליונות עזר'!S82)</f>
        <v/>
      </c>
      <c r="H82" s="51"/>
      <c r="I82" s="50"/>
      <c r="J82" s="51"/>
      <c r="K82" s="50"/>
      <c r="L82" s="51"/>
      <c r="M82" s="50"/>
      <c r="N82" s="53"/>
      <c r="O82" s="337"/>
      <c r="P82" s="51"/>
      <c r="Q82" s="51"/>
      <c r="R82" s="51"/>
      <c r="S82" s="51"/>
      <c r="T82" s="51"/>
      <c r="U82" s="51" t="str">
        <f t="shared" si="5"/>
        <v/>
      </c>
      <c r="V82" s="51">
        <v>1</v>
      </c>
      <c r="W82" s="51" t="str">
        <f t="shared" si="6"/>
        <v/>
      </c>
      <c r="X82" s="340" t="str">
        <f>IF(F82="","",IF($G$23=1,סיווג!Z82,1))</f>
        <v/>
      </c>
      <c r="Y82" s="51" t="str">
        <f t="shared" si="7"/>
        <v/>
      </c>
      <c r="Z82" s="275" t="str">
        <f t="shared" si="8"/>
        <v/>
      </c>
      <c r="AA82" s="1">
        <f t="shared" si="9"/>
        <v>1</v>
      </c>
      <c r="AB82" s="1" t="str">
        <f t="shared" si="11"/>
        <v/>
      </c>
      <c r="AC82" s="1" t="str">
        <f t="shared" si="11"/>
        <v/>
      </c>
    </row>
    <row r="83" spans="2:29" hidden="1" x14ac:dyDescent="0.2">
      <c r="B83" s="44" t="str">
        <f t="shared" si="4"/>
        <v/>
      </c>
      <c r="C83" s="45"/>
      <c r="D83" s="45"/>
      <c r="E83" s="45"/>
      <c r="F83" s="337" t="str">
        <f>IF(סיווג!$V83&lt;&gt;1,"",'תנאי סף'!F83)</f>
        <v/>
      </c>
      <c r="G83" s="341" t="str">
        <f>IF($F83="","",'ריכוז גיליונות עזר'!S83)</f>
        <v/>
      </c>
      <c r="H83" s="51"/>
      <c r="I83" s="50"/>
      <c r="J83" s="51"/>
      <c r="K83" s="50"/>
      <c r="L83" s="51"/>
      <c r="M83" s="50"/>
      <c r="N83" s="53"/>
      <c r="O83" s="337"/>
      <c r="P83" s="51"/>
      <c r="Q83" s="51"/>
      <c r="R83" s="51"/>
      <c r="S83" s="51"/>
      <c r="T83" s="51"/>
      <c r="U83" s="51" t="str">
        <f t="shared" si="5"/>
        <v/>
      </c>
      <c r="V83" s="51">
        <v>1</v>
      </c>
      <c r="W83" s="51" t="str">
        <f t="shared" si="6"/>
        <v/>
      </c>
      <c r="X83" s="340" t="str">
        <f>IF(F83="","",IF($G$23=1,סיווג!Z83,1))</f>
        <v/>
      </c>
      <c r="Y83" s="51" t="str">
        <f t="shared" si="7"/>
        <v/>
      </c>
      <c r="Z83" s="275" t="str">
        <f t="shared" si="8"/>
        <v/>
      </c>
      <c r="AA83" s="1">
        <f t="shared" si="9"/>
        <v>1</v>
      </c>
      <c r="AB83" s="1" t="str">
        <f t="shared" si="11"/>
        <v/>
      </c>
      <c r="AC83" s="1" t="str">
        <f t="shared" si="11"/>
        <v/>
      </c>
    </row>
    <row r="84" spans="2:29" hidden="1" x14ac:dyDescent="0.2">
      <c r="B84" s="44" t="str">
        <f t="shared" si="4"/>
        <v/>
      </c>
      <c r="C84" s="45"/>
      <c r="D84" s="45"/>
      <c r="E84" s="45"/>
      <c r="F84" s="337" t="str">
        <f>IF(סיווג!$V84&lt;&gt;1,"",'תנאי סף'!F84)</f>
        <v/>
      </c>
      <c r="G84" s="341" t="str">
        <f>IF($F84="","",'ריכוז גיליונות עזר'!S84)</f>
        <v/>
      </c>
      <c r="H84" s="51"/>
      <c r="I84" s="50"/>
      <c r="J84" s="51"/>
      <c r="K84" s="50"/>
      <c r="L84" s="51"/>
      <c r="M84" s="50"/>
      <c r="N84" s="53"/>
      <c r="O84" s="337"/>
      <c r="P84" s="51"/>
      <c r="Q84" s="51"/>
      <c r="R84" s="51"/>
      <c r="S84" s="51"/>
      <c r="T84" s="51"/>
      <c r="U84" s="51" t="str">
        <f t="shared" si="5"/>
        <v/>
      </c>
      <c r="V84" s="51">
        <v>1</v>
      </c>
      <c r="W84" s="51" t="str">
        <f t="shared" si="6"/>
        <v/>
      </c>
      <c r="X84" s="340" t="str">
        <f>IF(F84="","",IF($G$23=1,סיווג!Z84,1))</f>
        <v/>
      </c>
      <c r="Y84" s="51" t="str">
        <f t="shared" si="7"/>
        <v/>
      </c>
      <c r="Z84" s="275" t="str">
        <f t="shared" si="8"/>
        <v/>
      </c>
      <c r="AA84" s="1">
        <f t="shared" si="9"/>
        <v>1</v>
      </c>
      <c r="AB84" s="1" t="str">
        <f t="shared" si="11"/>
        <v/>
      </c>
      <c r="AC84" s="1" t="str">
        <f t="shared" si="11"/>
        <v/>
      </c>
    </row>
    <row r="85" spans="2:29" hidden="1" x14ac:dyDescent="0.2">
      <c r="B85" s="44" t="str">
        <f t="shared" si="4"/>
        <v/>
      </c>
      <c r="C85" s="45"/>
      <c r="D85" s="45"/>
      <c r="E85" s="45"/>
      <c r="F85" s="337" t="str">
        <f>IF(סיווג!$V85&lt;&gt;1,"",'תנאי סף'!F85)</f>
        <v/>
      </c>
      <c r="G85" s="341" t="str">
        <f>IF($F85="","",'ריכוז גיליונות עזר'!S85)</f>
        <v/>
      </c>
      <c r="H85" s="51"/>
      <c r="I85" s="50"/>
      <c r="J85" s="51"/>
      <c r="K85" s="50"/>
      <c r="L85" s="51"/>
      <c r="M85" s="50"/>
      <c r="N85" s="53"/>
      <c r="O85" s="337"/>
      <c r="P85" s="51"/>
      <c r="Q85" s="51"/>
      <c r="R85" s="51"/>
      <c r="S85" s="51"/>
      <c r="T85" s="51"/>
      <c r="U85" s="51" t="str">
        <f t="shared" si="5"/>
        <v/>
      </c>
      <c r="V85" s="51">
        <v>1</v>
      </c>
      <c r="W85" s="51" t="str">
        <f t="shared" si="6"/>
        <v/>
      </c>
      <c r="X85" s="340" t="str">
        <f>IF(F85="","",IF($G$23=1,סיווג!Z85,1))</f>
        <v/>
      </c>
      <c r="Y85" s="51" t="str">
        <f t="shared" si="7"/>
        <v/>
      </c>
      <c r="Z85" s="275" t="str">
        <f t="shared" si="8"/>
        <v/>
      </c>
      <c r="AA85" s="1">
        <f t="shared" si="9"/>
        <v>1</v>
      </c>
      <c r="AB85" s="1" t="str">
        <f t="shared" si="11"/>
        <v/>
      </c>
      <c r="AC85" s="1" t="str">
        <f t="shared" si="11"/>
        <v/>
      </c>
    </row>
    <row r="86" spans="2:29" hidden="1" x14ac:dyDescent="0.2">
      <c r="B86" s="44" t="str">
        <f t="shared" si="4"/>
        <v/>
      </c>
      <c r="C86" s="45"/>
      <c r="D86" s="45"/>
      <c r="E86" s="45"/>
      <c r="F86" s="337" t="str">
        <f>IF(סיווג!$V86&lt;&gt;1,"",'תנאי סף'!F86)</f>
        <v/>
      </c>
      <c r="G86" s="341" t="str">
        <f>IF($F86="","",'ריכוז גיליונות עזר'!S86)</f>
        <v/>
      </c>
      <c r="H86" s="51"/>
      <c r="I86" s="50"/>
      <c r="J86" s="51"/>
      <c r="K86" s="50"/>
      <c r="L86" s="51"/>
      <c r="M86" s="50"/>
      <c r="N86" s="53"/>
      <c r="O86" s="337"/>
      <c r="P86" s="51"/>
      <c r="Q86" s="51"/>
      <c r="R86" s="51"/>
      <c r="S86" s="51"/>
      <c r="T86" s="51"/>
      <c r="U86" s="51" t="str">
        <f t="shared" si="5"/>
        <v/>
      </c>
      <c r="V86" s="51">
        <v>1</v>
      </c>
      <c r="W86" s="51" t="str">
        <f t="shared" si="6"/>
        <v/>
      </c>
      <c r="X86" s="340" t="str">
        <f>IF(F86="","",IF($G$23=1,סיווג!Z86,1))</f>
        <v/>
      </c>
      <c r="Y86" s="51" t="str">
        <f t="shared" si="7"/>
        <v/>
      </c>
      <c r="Z86" s="275" t="str">
        <f t="shared" si="8"/>
        <v/>
      </c>
      <c r="AA86" s="1">
        <f t="shared" si="9"/>
        <v>1</v>
      </c>
      <c r="AB86" s="1" t="str">
        <f t="shared" si="11"/>
        <v/>
      </c>
      <c r="AC86" s="1" t="str">
        <f t="shared" si="11"/>
        <v/>
      </c>
    </row>
    <row r="87" spans="2:29" hidden="1" x14ac:dyDescent="0.2">
      <c r="B87" s="44" t="str">
        <f t="shared" si="4"/>
        <v/>
      </c>
      <c r="C87" s="45"/>
      <c r="D87" s="45"/>
      <c r="E87" s="45"/>
      <c r="F87" s="337" t="str">
        <f>IF(סיווג!$V87&lt;&gt;1,"",'תנאי סף'!F87)</f>
        <v/>
      </c>
      <c r="G87" s="341" t="str">
        <f>IF($F87="","",'ריכוז גיליונות עזר'!S87)</f>
        <v/>
      </c>
      <c r="H87" s="51"/>
      <c r="I87" s="50"/>
      <c r="J87" s="51"/>
      <c r="K87" s="50"/>
      <c r="L87" s="51"/>
      <c r="M87" s="50"/>
      <c r="N87" s="53"/>
      <c r="O87" s="337"/>
      <c r="P87" s="51"/>
      <c r="Q87" s="51"/>
      <c r="R87" s="51"/>
      <c r="S87" s="51"/>
      <c r="T87" s="51"/>
      <c r="U87" s="51" t="str">
        <f t="shared" si="5"/>
        <v/>
      </c>
      <c r="V87" s="51">
        <v>1</v>
      </c>
      <c r="W87" s="51" t="str">
        <f t="shared" si="6"/>
        <v/>
      </c>
      <c r="X87" s="340" t="str">
        <f>IF(F87="","",IF($G$23=1,סיווג!Z87,1))</f>
        <v/>
      </c>
      <c r="Y87" s="51" t="str">
        <f t="shared" si="7"/>
        <v/>
      </c>
      <c r="Z87" s="275" t="str">
        <f t="shared" si="8"/>
        <v/>
      </c>
      <c r="AA87" s="1">
        <f t="shared" si="9"/>
        <v>1</v>
      </c>
      <c r="AB87" s="1" t="str">
        <f t="shared" si="11"/>
        <v/>
      </c>
      <c r="AC87" s="1" t="str">
        <f t="shared" si="11"/>
        <v/>
      </c>
    </row>
    <row r="88" spans="2:29" hidden="1" x14ac:dyDescent="0.2">
      <c r="B88" s="44" t="str">
        <f t="shared" si="4"/>
        <v/>
      </c>
      <c r="C88" s="45"/>
      <c r="D88" s="45"/>
      <c r="E88" s="45"/>
      <c r="F88" s="337" t="str">
        <f>IF(סיווג!$V88&lt;&gt;1,"",'תנאי סף'!F88)</f>
        <v/>
      </c>
      <c r="G88" s="341" t="str">
        <f>IF($F88="","",'ריכוז גיליונות עזר'!S88)</f>
        <v/>
      </c>
      <c r="H88" s="51"/>
      <c r="I88" s="50"/>
      <c r="J88" s="51"/>
      <c r="K88" s="50"/>
      <c r="L88" s="51"/>
      <c r="M88" s="50"/>
      <c r="N88" s="53"/>
      <c r="O88" s="337"/>
      <c r="P88" s="51"/>
      <c r="Q88" s="51"/>
      <c r="R88" s="51"/>
      <c r="S88" s="51"/>
      <c r="T88" s="51"/>
      <c r="U88" s="51" t="str">
        <f t="shared" si="5"/>
        <v/>
      </c>
      <c r="V88" s="51">
        <v>1</v>
      </c>
      <c r="W88" s="51" t="str">
        <f t="shared" si="6"/>
        <v/>
      </c>
      <c r="X88" s="340" t="str">
        <f>IF(F88="","",IF($G$23=1,סיווג!Z88,1))</f>
        <v/>
      </c>
      <c r="Y88" s="51" t="str">
        <f t="shared" si="7"/>
        <v/>
      </c>
      <c r="Z88" s="275" t="str">
        <f t="shared" si="8"/>
        <v/>
      </c>
      <c r="AA88" s="1">
        <f t="shared" si="9"/>
        <v>1</v>
      </c>
      <c r="AB88" s="1" t="str">
        <f t="shared" si="11"/>
        <v/>
      </c>
      <c r="AC88" s="1" t="str">
        <f t="shared" si="11"/>
        <v/>
      </c>
    </row>
    <row r="89" spans="2:29" hidden="1" x14ac:dyDescent="0.2">
      <c r="B89" s="44" t="str">
        <f t="shared" si="4"/>
        <v/>
      </c>
      <c r="C89" s="45"/>
      <c r="D89" s="45"/>
      <c r="E89" s="45"/>
      <c r="F89" s="337" t="str">
        <f>IF(סיווג!$V89&lt;&gt;1,"",'תנאי סף'!F89)</f>
        <v/>
      </c>
      <c r="G89" s="341" t="str">
        <f>IF($F89="","",'ריכוז גיליונות עזר'!S89)</f>
        <v/>
      </c>
      <c r="H89" s="51"/>
      <c r="I89" s="50"/>
      <c r="J89" s="51"/>
      <c r="K89" s="50"/>
      <c r="L89" s="51"/>
      <c r="M89" s="50"/>
      <c r="N89" s="53"/>
      <c r="O89" s="337"/>
      <c r="P89" s="51"/>
      <c r="Q89" s="51"/>
      <c r="R89" s="51"/>
      <c r="S89" s="51"/>
      <c r="T89" s="51"/>
      <c r="U89" s="51" t="str">
        <f t="shared" si="5"/>
        <v/>
      </c>
      <c r="V89" s="51">
        <v>1</v>
      </c>
      <c r="W89" s="51" t="str">
        <f t="shared" si="6"/>
        <v/>
      </c>
      <c r="X89" s="340" t="str">
        <f>IF(F89="","",IF($G$23=1,סיווג!Z89,1))</f>
        <v/>
      </c>
      <c r="Y89" s="51" t="str">
        <f t="shared" si="7"/>
        <v/>
      </c>
      <c r="Z89" s="275" t="str">
        <f t="shared" si="8"/>
        <v/>
      </c>
      <c r="AA89" s="1">
        <f t="shared" si="9"/>
        <v>1</v>
      </c>
      <c r="AB89" s="1" t="str">
        <f t="shared" si="11"/>
        <v/>
      </c>
      <c r="AC89" s="1" t="str">
        <f t="shared" si="11"/>
        <v/>
      </c>
    </row>
    <row r="90" spans="2:29" hidden="1" x14ac:dyDescent="0.2">
      <c r="B90" s="44" t="str">
        <f t="shared" si="4"/>
        <v/>
      </c>
      <c r="C90" s="45"/>
      <c r="D90" s="45"/>
      <c r="E90" s="45"/>
      <c r="F90" s="337" t="str">
        <f>IF(סיווג!$V90&lt;&gt;1,"",'תנאי סף'!F90)</f>
        <v/>
      </c>
      <c r="G90" s="341" t="str">
        <f>IF($F90="","",'ריכוז גיליונות עזר'!S90)</f>
        <v/>
      </c>
      <c r="H90" s="51"/>
      <c r="I90" s="50"/>
      <c r="J90" s="51"/>
      <c r="K90" s="50"/>
      <c r="L90" s="51"/>
      <c r="M90" s="50"/>
      <c r="N90" s="53"/>
      <c r="O90" s="337"/>
      <c r="P90" s="51"/>
      <c r="Q90" s="51"/>
      <c r="R90" s="51"/>
      <c r="S90" s="51"/>
      <c r="T90" s="51"/>
      <c r="U90" s="51" t="str">
        <f t="shared" si="5"/>
        <v/>
      </c>
      <c r="V90" s="51">
        <v>1</v>
      </c>
      <c r="W90" s="51" t="str">
        <f t="shared" si="6"/>
        <v/>
      </c>
      <c r="X90" s="340" t="str">
        <f>IF(F90="","",IF($G$23=1,סיווג!Z90,1))</f>
        <v/>
      </c>
      <c r="Y90" s="51" t="str">
        <f t="shared" si="7"/>
        <v/>
      </c>
      <c r="Z90" s="275" t="str">
        <f t="shared" si="8"/>
        <v/>
      </c>
      <c r="AA90" s="1">
        <f t="shared" si="9"/>
        <v>1</v>
      </c>
      <c r="AB90" s="1" t="str">
        <f t="shared" si="11"/>
        <v/>
      </c>
      <c r="AC90" s="1" t="str">
        <f t="shared" si="11"/>
        <v/>
      </c>
    </row>
    <row r="91" spans="2:29" hidden="1" x14ac:dyDescent="0.2">
      <c r="B91" s="44" t="str">
        <f t="shared" si="4"/>
        <v/>
      </c>
      <c r="C91" s="45"/>
      <c r="D91" s="45"/>
      <c r="E91" s="45"/>
      <c r="F91" s="337" t="str">
        <f>IF(סיווג!$V91&lt;&gt;1,"",'תנאי סף'!F91)</f>
        <v/>
      </c>
      <c r="G91" s="341" t="str">
        <f>IF($F91="","",'ריכוז גיליונות עזר'!S91)</f>
        <v/>
      </c>
      <c r="H91" s="51"/>
      <c r="I91" s="50"/>
      <c r="J91" s="51"/>
      <c r="K91" s="50"/>
      <c r="L91" s="51"/>
      <c r="M91" s="50"/>
      <c r="N91" s="53"/>
      <c r="O91" s="337"/>
      <c r="P91" s="51"/>
      <c r="Q91" s="51"/>
      <c r="R91" s="51"/>
      <c r="S91" s="51"/>
      <c r="T91" s="51"/>
      <c r="U91" s="51" t="str">
        <f t="shared" si="5"/>
        <v/>
      </c>
      <c r="V91" s="51">
        <v>1</v>
      </c>
      <c r="W91" s="51" t="str">
        <f t="shared" si="6"/>
        <v/>
      </c>
      <c r="X91" s="340" t="str">
        <f>IF(F91="","",IF($G$23=1,סיווג!Z91,1))</f>
        <v/>
      </c>
      <c r="Y91" s="51" t="str">
        <f t="shared" si="7"/>
        <v/>
      </c>
      <c r="Z91" s="275" t="str">
        <f t="shared" si="8"/>
        <v/>
      </c>
      <c r="AA91" s="1">
        <f t="shared" si="9"/>
        <v>1</v>
      </c>
      <c r="AB91" s="1" t="str">
        <f t="shared" si="11"/>
        <v/>
      </c>
      <c r="AC91" s="1" t="str">
        <f t="shared" si="11"/>
        <v/>
      </c>
    </row>
    <row r="92" spans="2:29" hidden="1" x14ac:dyDescent="0.2">
      <c r="B92" s="44" t="str">
        <f t="shared" si="4"/>
        <v/>
      </c>
      <c r="C92" s="45"/>
      <c r="D92" s="45"/>
      <c r="E92" s="45"/>
      <c r="F92" s="337" t="str">
        <f>IF(סיווג!$V92&lt;&gt;1,"",'תנאי סף'!F92)</f>
        <v/>
      </c>
      <c r="G92" s="341" t="str">
        <f>IF($F92="","",'ריכוז גיליונות עזר'!S92)</f>
        <v/>
      </c>
      <c r="H92" s="51"/>
      <c r="I92" s="50"/>
      <c r="J92" s="51"/>
      <c r="K92" s="50"/>
      <c r="L92" s="51"/>
      <c r="M92" s="50"/>
      <c r="N92" s="53"/>
      <c r="O92" s="337"/>
      <c r="P92" s="51"/>
      <c r="Q92" s="51"/>
      <c r="R92" s="51"/>
      <c r="S92" s="51"/>
      <c r="T92" s="51"/>
      <c r="U92" s="51" t="str">
        <f t="shared" si="5"/>
        <v/>
      </c>
      <c r="V92" s="51">
        <v>1</v>
      </c>
      <c r="W92" s="51" t="str">
        <f t="shared" si="6"/>
        <v/>
      </c>
      <c r="X92" s="340" t="str">
        <f>IF(F92="","",IF($G$23=1,סיווג!Z92,1))</f>
        <v/>
      </c>
      <c r="Y92" s="51" t="str">
        <f t="shared" si="7"/>
        <v/>
      </c>
      <c r="Z92" s="275" t="str">
        <f t="shared" si="8"/>
        <v/>
      </c>
      <c r="AA92" s="1">
        <f t="shared" si="9"/>
        <v>1</v>
      </c>
      <c r="AB92" s="1" t="str">
        <f t="shared" ref="AB92:AC130" si="12">IF($F92="","",AB$30)</f>
        <v/>
      </c>
      <c r="AC92" s="1" t="str">
        <f t="shared" si="12"/>
        <v/>
      </c>
    </row>
    <row r="93" spans="2:29" hidden="1" x14ac:dyDescent="0.2">
      <c r="B93" s="44" t="str">
        <f t="shared" si="4"/>
        <v/>
      </c>
      <c r="C93" s="45"/>
      <c r="D93" s="45"/>
      <c r="E93" s="45"/>
      <c r="F93" s="337" t="str">
        <f>IF(סיווג!$V93&lt;&gt;1,"",'תנאי סף'!F93)</f>
        <v/>
      </c>
      <c r="G93" s="341" t="str">
        <f>IF($F93="","",'ריכוז גיליונות עזר'!S93)</f>
        <v/>
      </c>
      <c r="H93" s="51"/>
      <c r="I93" s="50"/>
      <c r="J93" s="51"/>
      <c r="K93" s="50"/>
      <c r="L93" s="51"/>
      <c r="M93" s="50"/>
      <c r="N93" s="53"/>
      <c r="O93" s="337"/>
      <c r="P93" s="51"/>
      <c r="Q93" s="51"/>
      <c r="R93" s="51"/>
      <c r="S93" s="51"/>
      <c r="T93" s="51"/>
      <c r="U93" s="51" t="str">
        <f t="shared" si="5"/>
        <v/>
      </c>
      <c r="V93" s="51">
        <v>1</v>
      </c>
      <c r="W93" s="51" t="str">
        <f t="shared" si="6"/>
        <v/>
      </c>
      <c r="X93" s="340" t="str">
        <f>IF(F93="","",IF($G$23=1,סיווג!Z93,1))</f>
        <v/>
      </c>
      <c r="Y93" s="51" t="str">
        <f t="shared" si="7"/>
        <v/>
      </c>
      <c r="Z93" s="275" t="str">
        <f t="shared" si="8"/>
        <v/>
      </c>
      <c r="AA93" s="1">
        <f t="shared" si="9"/>
        <v>1</v>
      </c>
      <c r="AB93" s="1" t="str">
        <f t="shared" si="12"/>
        <v/>
      </c>
      <c r="AC93" s="1" t="str">
        <f t="shared" si="12"/>
        <v/>
      </c>
    </row>
    <row r="94" spans="2:29" hidden="1" x14ac:dyDescent="0.2">
      <c r="B94" s="44" t="str">
        <f t="shared" si="4"/>
        <v/>
      </c>
      <c r="C94" s="45"/>
      <c r="D94" s="45"/>
      <c r="E94" s="45"/>
      <c r="F94" s="337" t="str">
        <f>IF(סיווג!$V94&lt;&gt;1,"",'תנאי סף'!F94)</f>
        <v/>
      </c>
      <c r="G94" s="341" t="str">
        <f>IF($F94="","",'ריכוז גיליונות עזר'!S94)</f>
        <v/>
      </c>
      <c r="H94" s="51"/>
      <c r="I94" s="50"/>
      <c r="J94" s="51"/>
      <c r="K94" s="50"/>
      <c r="L94" s="51"/>
      <c r="M94" s="50"/>
      <c r="N94" s="53"/>
      <c r="O94" s="337"/>
      <c r="P94" s="51"/>
      <c r="Q94" s="51"/>
      <c r="R94" s="51"/>
      <c r="S94" s="51"/>
      <c r="T94" s="51"/>
      <c r="U94" s="51" t="str">
        <f t="shared" si="5"/>
        <v/>
      </c>
      <c r="V94" s="51">
        <v>1</v>
      </c>
      <c r="W94" s="51" t="str">
        <f t="shared" si="6"/>
        <v/>
      </c>
      <c r="X94" s="340" t="str">
        <f>IF(F94="","",IF($G$23=1,סיווג!Z94,1))</f>
        <v/>
      </c>
      <c r="Y94" s="51" t="str">
        <f t="shared" si="7"/>
        <v/>
      </c>
      <c r="Z94" s="275" t="str">
        <f t="shared" si="8"/>
        <v/>
      </c>
      <c r="AA94" s="1">
        <f t="shared" si="9"/>
        <v>1</v>
      </c>
      <c r="AB94" s="1" t="str">
        <f t="shared" si="12"/>
        <v/>
      </c>
      <c r="AC94" s="1" t="str">
        <f t="shared" si="12"/>
        <v/>
      </c>
    </row>
    <row r="95" spans="2:29" hidden="1" x14ac:dyDescent="0.2">
      <c r="B95" s="44" t="str">
        <f t="shared" si="4"/>
        <v/>
      </c>
      <c r="C95" s="45"/>
      <c r="D95" s="45"/>
      <c r="E95" s="45"/>
      <c r="F95" s="337" t="str">
        <f>IF(סיווג!$V95&lt;&gt;1,"",'תנאי סף'!F95)</f>
        <v/>
      </c>
      <c r="G95" s="341" t="str">
        <f>IF($F95="","",'ריכוז גיליונות עזר'!S95)</f>
        <v/>
      </c>
      <c r="H95" s="51"/>
      <c r="I95" s="50"/>
      <c r="J95" s="51"/>
      <c r="K95" s="50"/>
      <c r="L95" s="51"/>
      <c r="M95" s="50"/>
      <c r="N95" s="53"/>
      <c r="O95" s="337"/>
      <c r="P95" s="51"/>
      <c r="Q95" s="51"/>
      <c r="R95" s="51"/>
      <c r="S95" s="51"/>
      <c r="T95" s="51"/>
      <c r="U95" s="51" t="str">
        <f t="shared" si="5"/>
        <v/>
      </c>
      <c r="V95" s="51">
        <v>1</v>
      </c>
      <c r="W95" s="51" t="str">
        <f t="shared" si="6"/>
        <v/>
      </c>
      <c r="X95" s="340" t="str">
        <f>IF(F95="","",IF($G$23=1,סיווג!Z95,1))</f>
        <v/>
      </c>
      <c r="Y95" s="51" t="str">
        <f t="shared" si="7"/>
        <v/>
      </c>
      <c r="Z95" s="275" t="str">
        <f t="shared" si="8"/>
        <v/>
      </c>
      <c r="AA95" s="1">
        <f t="shared" si="9"/>
        <v>1</v>
      </c>
      <c r="AB95" s="1" t="str">
        <f t="shared" si="12"/>
        <v/>
      </c>
      <c r="AC95" s="1" t="str">
        <f t="shared" si="12"/>
        <v/>
      </c>
    </row>
    <row r="96" spans="2:29" hidden="1" x14ac:dyDescent="0.2">
      <c r="B96" s="44" t="str">
        <f t="shared" ref="B96:B130" si="13">IF(F96="","",ROW()-30)</f>
        <v/>
      </c>
      <c r="C96" s="45"/>
      <c r="D96" s="45"/>
      <c r="E96" s="45"/>
      <c r="F96" s="337" t="str">
        <f>IF(סיווג!$V96&lt;&gt;1,"",'תנאי סף'!F96)</f>
        <v/>
      </c>
      <c r="G96" s="341" t="str">
        <f>IF($F96="","",'ריכוז גיליונות עזר'!S96)</f>
        <v/>
      </c>
      <c r="H96" s="51"/>
      <c r="I96" s="50"/>
      <c r="J96" s="51"/>
      <c r="K96" s="50"/>
      <c r="L96" s="51"/>
      <c r="M96" s="50"/>
      <c r="N96" s="53"/>
      <c r="O96" s="337"/>
      <c r="P96" s="51"/>
      <c r="Q96" s="51"/>
      <c r="R96" s="51"/>
      <c r="S96" s="51"/>
      <c r="T96" s="51"/>
      <c r="U96" s="51" t="str">
        <f t="shared" ref="U96:U130" si="14">IF($F96="","",IF($AA96&lt;&gt;1,$AB$1,IFERROR(G96*$G$5,$AB$1)))</f>
        <v/>
      </c>
      <c r="V96" s="51">
        <v>1</v>
      </c>
      <c r="W96" s="51" t="str">
        <f t="shared" ref="W96:W130" si="15">IF($F96="","",IF($AA96&lt;&gt;1,$AB$1,IFERROR(U96*V96,$AB$1)))</f>
        <v/>
      </c>
      <c r="X96" s="340" t="str">
        <f>IF(F96="","",IF($G$23=1,סיווג!Z96,1))</f>
        <v/>
      </c>
      <c r="Y96" s="51" t="str">
        <f t="shared" ref="Y96:Y130" si="16">IF($F96="","",IF($AA96&lt;&gt;1,$AB$1,IFERROR(W96*X96,$AB$1)))</f>
        <v/>
      </c>
      <c r="Z96" s="275" t="str">
        <f t="shared" ref="Z96:Z130" si="17">IF($F96="","",IF(OR($AA96&lt;&gt;1,Y96=$AB$1),$AB$1,IFERROR(Y96/SUM($Y$31:$Y$130),0)))</f>
        <v/>
      </c>
      <c r="AA96" s="1">
        <f t="shared" ref="AA96:AA130" si="18">IF(SUM(AD96:AV96)=COUNT(AD96:AV96),1,0)</f>
        <v>1</v>
      </c>
      <c r="AB96" s="1" t="str">
        <f t="shared" si="12"/>
        <v/>
      </c>
      <c r="AC96" s="1" t="str">
        <f t="shared" si="12"/>
        <v/>
      </c>
    </row>
    <row r="97" spans="2:29" hidden="1" x14ac:dyDescent="0.2">
      <c r="B97" s="44" t="str">
        <f t="shared" si="13"/>
        <v/>
      </c>
      <c r="C97" s="45"/>
      <c r="D97" s="45"/>
      <c r="E97" s="45"/>
      <c r="F97" s="337" t="str">
        <f>IF(סיווג!$V97&lt;&gt;1,"",'תנאי סף'!F97)</f>
        <v/>
      </c>
      <c r="G97" s="341" t="str">
        <f>IF($F97="","",'ריכוז גיליונות עזר'!S97)</f>
        <v/>
      </c>
      <c r="H97" s="51"/>
      <c r="I97" s="50"/>
      <c r="J97" s="51"/>
      <c r="K97" s="50"/>
      <c r="L97" s="51"/>
      <c r="M97" s="50"/>
      <c r="N97" s="53"/>
      <c r="O97" s="337"/>
      <c r="P97" s="51"/>
      <c r="Q97" s="51"/>
      <c r="R97" s="51"/>
      <c r="S97" s="51"/>
      <c r="T97" s="51"/>
      <c r="U97" s="51" t="str">
        <f t="shared" si="14"/>
        <v/>
      </c>
      <c r="V97" s="51">
        <v>1</v>
      </c>
      <c r="W97" s="51" t="str">
        <f t="shared" si="15"/>
        <v/>
      </c>
      <c r="X97" s="340" t="str">
        <f>IF(F97="","",IF($G$23=1,סיווג!Z97,1))</f>
        <v/>
      </c>
      <c r="Y97" s="51" t="str">
        <f t="shared" si="16"/>
        <v/>
      </c>
      <c r="Z97" s="275" t="str">
        <f t="shared" si="17"/>
        <v/>
      </c>
      <c r="AA97" s="1">
        <f t="shared" si="18"/>
        <v>1</v>
      </c>
      <c r="AB97" s="1" t="str">
        <f t="shared" si="12"/>
        <v/>
      </c>
      <c r="AC97" s="1" t="str">
        <f t="shared" si="12"/>
        <v/>
      </c>
    </row>
    <row r="98" spans="2:29" hidden="1" x14ac:dyDescent="0.2">
      <c r="B98" s="44" t="str">
        <f t="shared" si="13"/>
        <v/>
      </c>
      <c r="C98" s="45"/>
      <c r="D98" s="45"/>
      <c r="E98" s="45"/>
      <c r="F98" s="337" t="str">
        <f>IF(סיווג!$V98&lt;&gt;1,"",'תנאי סף'!F98)</f>
        <v/>
      </c>
      <c r="G98" s="341" t="str">
        <f>IF($F98="","",'ריכוז גיליונות עזר'!S98)</f>
        <v/>
      </c>
      <c r="H98" s="51"/>
      <c r="I98" s="50"/>
      <c r="J98" s="51"/>
      <c r="K98" s="50"/>
      <c r="L98" s="51"/>
      <c r="M98" s="50"/>
      <c r="N98" s="53"/>
      <c r="O98" s="337"/>
      <c r="P98" s="51"/>
      <c r="Q98" s="51"/>
      <c r="R98" s="51"/>
      <c r="S98" s="51"/>
      <c r="T98" s="51"/>
      <c r="U98" s="51" t="str">
        <f t="shared" si="14"/>
        <v/>
      </c>
      <c r="V98" s="51">
        <v>1</v>
      </c>
      <c r="W98" s="51" t="str">
        <f t="shared" si="15"/>
        <v/>
      </c>
      <c r="X98" s="340" t="str">
        <f>IF(F98="","",IF($G$23=1,סיווג!Z98,1))</f>
        <v/>
      </c>
      <c r="Y98" s="51" t="str">
        <f t="shared" si="16"/>
        <v/>
      </c>
      <c r="Z98" s="275" t="str">
        <f t="shared" si="17"/>
        <v/>
      </c>
      <c r="AA98" s="1">
        <f t="shared" si="18"/>
        <v>1</v>
      </c>
      <c r="AB98" s="1" t="str">
        <f t="shared" si="12"/>
        <v/>
      </c>
      <c r="AC98" s="1" t="str">
        <f t="shared" si="12"/>
        <v/>
      </c>
    </row>
    <row r="99" spans="2:29" hidden="1" x14ac:dyDescent="0.2">
      <c r="B99" s="44" t="str">
        <f t="shared" si="13"/>
        <v/>
      </c>
      <c r="C99" s="45"/>
      <c r="D99" s="45"/>
      <c r="E99" s="45"/>
      <c r="F99" s="337" t="str">
        <f>IF(סיווג!$V99&lt;&gt;1,"",'תנאי סף'!F99)</f>
        <v/>
      </c>
      <c r="G99" s="341" t="str">
        <f>IF($F99="","",'ריכוז גיליונות עזר'!S99)</f>
        <v/>
      </c>
      <c r="H99" s="51"/>
      <c r="I99" s="50"/>
      <c r="J99" s="51"/>
      <c r="K99" s="50"/>
      <c r="L99" s="51"/>
      <c r="M99" s="50"/>
      <c r="N99" s="53"/>
      <c r="O99" s="337"/>
      <c r="P99" s="51"/>
      <c r="Q99" s="51"/>
      <c r="R99" s="51"/>
      <c r="S99" s="51"/>
      <c r="T99" s="51"/>
      <c r="U99" s="51" t="str">
        <f t="shared" si="14"/>
        <v/>
      </c>
      <c r="V99" s="51">
        <v>1</v>
      </c>
      <c r="W99" s="51" t="str">
        <f t="shared" si="15"/>
        <v/>
      </c>
      <c r="X99" s="340" t="str">
        <f>IF(F99="","",IF($G$23=1,סיווג!Z99,1))</f>
        <v/>
      </c>
      <c r="Y99" s="51" t="str">
        <f t="shared" si="16"/>
        <v/>
      </c>
      <c r="Z99" s="275" t="str">
        <f t="shared" si="17"/>
        <v/>
      </c>
      <c r="AA99" s="1">
        <f t="shared" si="18"/>
        <v>1</v>
      </c>
      <c r="AB99" s="1" t="str">
        <f t="shared" si="12"/>
        <v/>
      </c>
      <c r="AC99" s="1" t="str">
        <f t="shared" si="12"/>
        <v/>
      </c>
    </row>
    <row r="100" spans="2:29" hidden="1" x14ac:dyDescent="0.2">
      <c r="B100" s="44" t="str">
        <f t="shared" si="13"/>
        <v/>
      </c>
      <c r="C100" s="45"/>
      <c r="D100" s="45"/>
      <c r="E100" s="45"/>
      <c r="F100" s="337" t="str">
        <f>IF(סיווג!$V100&lt;&gt;1,"",'תנאי סף'!F100)</f>
        <v/>
      </c>
      <c r="G100" s="341" t="str">
        <f>IF($F100="","",'ריכוז גיליונות עזר'!S100)</f>
        <v/>
      </c>
      <c r="H100" s="51"/>
      <c r="I100" s="50"/>
      <c r="J100" s="51"/>
      <c r="K100" s="50"/>
      <c r="L100" s="51"/>
      <c r="M100" s="50"/>
      <c r="N100" s="53"/>
      <c r="O100" s="337"/>
      <c r="P100" s="51"/>
      <c r="Q100" s="51"/>
      <c r="R100" s="51"/>
      <c r="S100" s="51"/>
      <c r="T100" s="51"/>
      <c r="U100" s="51" t="str">
        <f t="shared" si="14"/>
        <v/>
      </c>
      <c r="V100" s="51">
        <v>1</v>
      </c>
      <c r="W100" s="51" t="str">
        <f t="shared" si="15"/>
        <v/>
      </c>
      <c r="X100" s="340" t="str">
        <f>IF(F100="","",IF($G$23=1,סיווג!Z100,1))</f>
        <v/>
      </c>
      <c r="Y100" s="51" t="str">
        <f t="shared" si="16"/>
        <v/>
      </c>
      <c r="Z100" s="275" t="str">
        <f t="shared" si="17"/>
        <v/>
      </c>
      <c r="AA100" s="1">
        <f t="shared" si="18"/>
        <v>1</v>
      </c>
      <c r="AB100" s="1" t="str">
        <f t="shared" si="12"/>
        <v/>
      </c>
      <c r="AC100" s="1" t="str">
        <f t="shared" si="12"/>
        <v/>
      </c>
    </row>
    <row r="101" spans="2:29" hidden="1" x14ac:dyDescent="0.2">
      <c r="B101" s="44" t="str">
        <f t="shared" si="13"/>
        <v/>
      </c>
      <c r="C101" s="45"/>
      <c r="D101" s="45"/>
      <c r="E101" s="45"/>
      <c r="F101" s="337" t="str">
        <f>IF(סיווג!$V101&lt;&gt;1,"",'תנאי סף'!F101)</f>
        <v/>
      </c>
      <c r="G101" s="341" t="str">
        <f>IF($F101="","",'ריכוז גיליונות עזר'!S101)</f>
        <v/>
      </c>
      <c r="H101" s="51"/>
      <c r="I101" s="50"/>
      <c r="J101" s="51"/>
      <c r="K101" s="50"/>
      <c r="L101" s="51"/>
      <c r="M101" s="50"/>
      <c r="N101" s="53"/>
      <c r="O101" s="337"/>
      <c r="P101" s="51"/>
      <c r="Q101" s="51"/>
      <c r="R101" s="51"/>
      <c r="S101" s="51"/>
      <c r="T101" s="51"/>
      <c r="U101" s="51" t="str">
        <f t="shared" si="14"/>
        <v/>
      </c>
      <c r="V101" s="51">
        <v>1</v>
      </c>
      <c r="W101" s="51" t="str">
        <f t="shared" si="15"/>
        <v/>
      </c>
      <c r="X101" s="340" t="str">
        <f>IF(F101="","",IF($G$23=1,סיווג!Z101,1))</f>
        <v/>
      </c>
      <c r="Y101" s="51" t="str">
        <f t="shared" si="16"/>
        <v/>
      </c>
      <c r="Z101" s="275" t="str">
        <f t="shared" si="17"/>
        <v/>
      </c>
      <c r="AA101" s="1">
        <f t="shared" si="18"/>
        <v>1</v>
      </c>
      <c r="AB101" s="1" t="str">
        <f t="shared" si="12"/>
        <v/>
      </c>
      <c r="AC101" s="1" t="str">
        <f t="shared" si="12"/>
        <v/>
      </c>
    </row>
    <row r="102" spans="2:29" hidden="1" x14ac:dyDescent="0.2">
      <c r="B102" s="44" t="str">
        <f t="shared" si="13"/>
        <v/>
      </c>
      <c r="C102" s="45"/>
      <c r="D102" s="45"/>
      <c r="E102" s="45"/>
      <c r="F102" s="337" t="str">
        <f>IF(סיווג!$V102&lt;&gt;1,"",'תנאי סף'!F102)</f>
        <v/>
      </c>
      <c r="G102" s="341" t="str">
        <f>IF($F102="","",'ריכוז גיליונות עזר'!S102)</f>
        <v/>
      </c>
      <c r="H102" s="51"/>
      <c r="I102" s="50"/>
      <c r="J102" s="51"/>
      <c r="K102" s="50"/>
      <c r="L102" s="51"/>
      <c r="M102" s="50"/>
      <c r="N102" s="53"/>
      <c r="O102" s="337"/>
      <c r="P102" s="51"/>
      <c r="Q102" s="51"/>
      <c r="R102" s="51"/>
      <c r="S102" s="51"/>
      <c r="T102" s="51"/>
      <c r="U102" s="51" t="str">
        <f t="shared" si="14"/>
        <v/>
      </c>
      <c r="V102" s="51">
        <v>1</v>
      </c>
      <c r="W102" s="51" t="str">
        <f t="shared" si="15"/>
        <v/>
      </c>
      <c r="X102" s="340" t="str">
        <f>IF(F102="","",IF($G$23=1,סיווג!Z102,1))</f>
        <v/>
      </c>
      <c r="Y102" s="51" t="str">
        <f t="shared" si="16"/>
        <v/>
      </c>
      <c r="Z102" s="275" t="str">
        <f t="shared" si="17"/>
        <v/>
      </c>
      <c r="AA102" s="1">
        <f t="shared" si="18"/>
        <v>1</v>
      </c>
      <c r="AB102" s="1" t="str">
        <f t="shared" si="12"/>
        <v/>
      </c>
      <c r="AC102" s="1" t="str">
        <f t="shared" si="12"/>
        <v/>
      </c>
    </row>
    <row r="103" spans="2:29" hidden="1" x14ac:dyDescent="0.2">
      <c r="B103" s="44" t="str">
        <f t="shared" si="13"/>
        <v/>
      </c>
      <c r="C103" s="45"/>
      <c r="D103" s="45"/>
      <c r="E103" s="45"/>
      <c r="F103" s="337" t="str">
        <f>IF(סיווג!$V103&lt;&gt;1,"",'תנאי סף'!F103)</f>
        <v/>
      </c>
      <c r="G103" s="341" t="str">
        <f>IF($F103="","",'ריכוז גיליונות עזר'!S103)</f>
        <v/>
      </c>
      <c r="H103" s="51"/>
      <c r="I103" s="50"/>
      <c r="J103" s="51"/>
      <c r="K103" s="50"/>
      <c r="L103" s="51"/>
      <c r="M103" s="50"/>
      <c r="N103" s="53"/>
      <c r="O103" s="337"/>
      <c r="P103" s="51"/>
      <c r="Q103" s="51"/>
      <c r="R103" s="51"/>
      <c r="S103" s="51"/>
      <c r="T103" s="51"/>
      <c r="U103" s="51" t="str">
        <f t="shared" si="14"/>
        <v/>
      </c>
      <c r="V103" s="51">
        <v>1</v>
      </c>
      <c r="W103" s="51" t="str">
        <f t="shared" si="15"/>
        <v/>
      </c>
      <c r="X103" s="340" t="str">
        <f>IF(F103="","",IF($G$23=1,סיווג!Z103,1))</f>
        <v/>
      </c>
      <c r="Y103" s="51" t="str">
        <f t="shared" si="16"/>
        <v/>
      </c>
      <c r="Z103" s="275" t="str">
        <f t="shared" si="17"/>
        <v/>
      </c>
      <c r="AA103" s="1">
        <f t="shared" si="18"/>
        <v>1</v>
      </c>
      <c r="AB103" s="1" t="str">
        <f t="shared" si="12"/>
        <v/>
      </c>
      <c r="AC103" s="1" t="str">
        <f t="shared" si="12"/>
        <v/>
      </c>
    </row>
    <row r="104" spans="2:29" hidden="1" x14ac:dyDescent="0.2">
      <c r="B104" s="44" t="str">
        <f t="shared" si="13"/>
        <v/>
      </c>
      <c r="C104" s="45"/>
      <c r="D104" s="45"/>
      <c r="E104" s="45"/>
      <c r="F104" s="337" t="str">
        <f>IF(סיווג!$V104&lt;&gt;1,"",'תנאי סף'!F104)</f>
        <v/>
      </c>
      <c r="G104" s="341" t="str">
        <f>IF($F104="","",'ריכוז גיליונות עזר'!S104)</f>
        <v/>
      </c>
      <c r="H104" s="51"/>
      <c r="I104" s="50"/>
      <c r="J104" s="51"/>
      <c r="K104" s="50"/>
      <c r="L104" s="51"/>
      <c r="M104" s="50"/>
      <c r="N104" s="53"/>
      <c r="O104" s="337"/>
      <c r="P104" s="51"/>
      <c r="Q104" s="51"/>
      <c r="R104" s="51"/>
      <c r="S104" s="51"/>
      <c r="T104" s="51"/>
      <c r="U104" s="51" t="str">
        <f t="shared" si="14"/>
        <v/>
      </c>
      <c r="V104" s="51">
        <v>1</v>
      </c>
      <c r="W104" s="51" t="str">
        <f t="shared" si="15"/>
        <v/>
      </c>
      <c r="X104" s="340" t="str">
        <f>IF(F104="","",IF($G$23=1,סיווג!Z104,1))</f>
        <v/>
      </c>
      <c r="Y104" s="51" t="str">
        <f t="shared" si="16"/>
        <v/>
      </c>
      <c r="Z104" s="275" t="str">
        <f t="shared" si="17"/>
        <v/>
      </c>
      <c r="AA104" s="1">
        <f t="shared" si="18"/>
        <v>1</v>
      </c>
      <c r="AB104" s="1" t="str">
        <f t="shared" si="12"/>
        <v/>
      </c>
      <c r="AC104" s="1" t="str">
        <f t="shared" si="12"/>
        <v/>
      </c>
    </row>
    <row r="105" spans="2:29" hidden="1" x14ac:dyDescent="0.2">
      <c r="B105" s="44" t="str">
        <f t="shared" si="13"/>
        <v/>
      </c>
      <c r="C105" s="45"/>
      <c r="D105" s="45"/>
      <c r="E105" s="45"/>
      <c r="F105" s="337" t="str">
        <f>IF(סיווג!$V105&lt;&gt;1,"",'תנאי סף'!F105)</f>
        <v/>
      </c>
      <c r="G105" s="341" t="str">
        <f>IF($F105="","",'ריכוז גיליונות עזר'!S105)</f>
        <v/>
      </c>
      <c r="H105" s="51"/>
      <c r="I105" s="50"/>
      <c r="J105" s="51"/>
      <c r="K105" s="50"/>
      <c r="L105" s="51"/>
      <c r="M105" s="50"/>
      <c r="N105" s="53"/>
      <c r="O105" s="337"/>
      <c r="P105" s="51"/>
      <c r="Q105" s="51"/>
      <c r="R105" s="51"/>
      <c r="S105" s="51"/>
      <c r="T105" s="51"/>
      <c r="U105" s="51" t="str">
        <f t="shared" si="14"/>
        <v/>
      </c>
      <c r="V105" s="51">
        <v>1</v>
      </c>
      <c r="W105" s="51" t="str">
        <f t="shared" si="15"/>
        <v/>
      </c>
      <c r="X105" s="340" t="str">
        <f>IF(F105="","",IF($G$23=1,סיווג!Z105,1))</f>
        <v/>
      </c>
      <c r="Y105" s="51" t="str">
        <f t="shared" si="16"/>
        <v/>
      </c>
      <c r="Z105" s="275" t="str">
        <f t="shared" si="17"/>
        <v/>
      </c>
      <c r="AA105" s="1">
        <f t="shared" si="18"/>
        <v>1</v>
      </c>
      <c r="AB105" s="1" t="str">
        <f t="shared" si="12"/>
        <v/>
      </c>
      <c r="AC105" s="1" t="str">
        <f t="shared" si="12"/>
        <v/>
      </c>
    </row>
    <row r="106" spans="2:29" hidden="1" x14ac:dyDescent="0.2">
      <c r="B106" s="44" t="str">
        <f t="shared" si="13"/>
        <v/>
      </c>
      <c r="C106" s="45"/>
      <c r="D106" s="45"/>
      <c r="E106" s="45"/>
      <c r="F106" s="337" t="str">
        <f>IF(סיווג!$V106&lt;&gt;1,"",'תנאי סף'!F106)</f>
        <v/>
      </c>
      <c r="G106" s="341" t="str">
        <f>IF($F106="","",'ריכוז גיליונות עזר'!S106)</f>
        <v/>
      </c>
      <c r="H106" s="51"/>
      <c r="I106" s="50"/>
      <c r="J106" s="51"/>
      <c r="K106" s="50"/>
      <c r="L106" s="51"/>
      <c r="M106" s="50"/>
      <c r="N106" s="53"/>
      <c r="O106" s="337"/>
      <c r="P106" s="51"/>
      <c r="Q106" s="51"/>
      <c r="R106" s="51"/>
      <c r="S106" s="51"/>
      <c r="T106" s="51"/>
      <c r="U106" s="51" t="str">
        <f t="shared" si="14"/>
        <v/>
      </c>
      <c r="V106" s="51">
        <v>1</v>
      </c>
      <c r="W106" s="51" t="str">
        <f t="shared" si="15"/>
        <v/>
      </c>
      <c r="X106" s="340" t="str">
        <f>IF(F106="","",IF($G$23=1,סיווג!Z106,1))</f>
        <v/>
      </c>
      <c r="Y106" s="51" t="str">
        <f t="shared" si="16"/>
        <v/>
      </c>
      <c r="Z106" s="275" t="str">
        <f t="shared" si="17"/>
        <v/>
      </c>
      <c r="AA106" s="1">
        <f t="shared" si="18"/>
        <v>1</v>
      </c>
      <c r="AB106" s="1" t="str">
        <f t="shared" si="12"/>
        <v/>
      </c>
      <c r="AC106" s="1" t="str">
        <f t="shared" si="12"/>
        <v/>
      </c>
    </row>
    <row r="107" spans="2:29" hidden="1" x14ac:dyDescent="0.2">
      <c r="B107" s="44" t="str">
        <f t="shared" si="13"/>
        <v/>
      </c>
      <c r="C107" s="45"/>
      <c r="D107" s="45"/>
      <c r="E107" s="45"/>
      <c r="F107" s="337" t="str">
        <f>IF(סיווג!$V107&lt;&gt;1,"",'תנאי סף'!F107)</f>
        <v/>
      </c>
      <c r="G107" s="341" t="str">
        <f>IF($F107="","",'ריכוז גיליונות עזר'!S107)</f>
        <v/>
      </c>
      <c r="H107" s="51"/>
      <c r="I107" s="50"/>
      <c r="J107" s="51"/>
      <c r="K107" s="50"/>
      <c r="L107" s="51"/>
      <c r="M107" s="50"/>
      <c r="N107" s="53"/>
      <c r="O107" s="337"/>
      <c r="P107" s="51"/>
      <c r="Q107" s="51"/>
      <c r="R107" s="51"/>
      <c r="S107" s="51"/>
      <c r="T107" s="51"/>
      <c r="U107" s="51" t="str">
        <f t="shared" si="14"/>
        <v/>
      </c>
      <c r="V107" s="51">
        <v>1</v>
      </c>
      <c r="W107" s="51" t="str">
        <f t="shared" si="15"/>
        <v/>
      </c>
      <c r="X107" s="340" t="str">
        <f>IF(F107="","",IF($G$23=1,סיווג!Z107,1))</f>
        <v/>
      </c>
      <c r="Y107" s="51" t="str">
        <f t="shared" si="16"/>
        <v/>
      </c>
      <c r="Z107" s="275" t="str">
        <f t="shared" si="17"/>
        <v/>
      </c>
      <c r="AA107" s="1">
        <f t="shared" si="18"/>
        <v>1</v>
      </c>
      <c r="AB107" s="1" t="str">
        <f t="shared" si="12"/>
        <v/>
      </c>
      <c r="AC107" s="1" t="str">
        <f t="shared" si="12"/>
        <v/>
      </c>
    </row>
    <row r="108" spans="2:29" hidden="1" x14ac:dyDescent="0.2">
      <c r="B108" s="44" t="str">
        <f t="shared" si="13"/>
        <v/>
      </c>
      <c r="C108" s="45"/>
      <c r="D108" s="45"/>
      <c r="E108" s="45"/>
      <c r="F108" s="337" t="str">
        <f>IF(סיווג!$V108&lt;&gt;1,"",'תנאי סף'!F108)</f>
        <v/>
      </c>
      <c r="G108" s="341" t="str">
        <f>IF($F108="","",'ריכוז גיליונות עזר'!S108)</f>
        <v/>
      </c>
      <c r="H108" s="51"/>
      <c r="I108" s="50"/>
      <c r="J108" s="51"/>
      <c r="K108" s="50"/>
      <c r="L108" s="51"/>
      <c r="M108" s="50"/>
      <c r="N108" s="53"/>
      <c r="O108" s="337"/>
      <c r="P108" s="51"/>
      <c r="Q108" s="51"/>
      <c r="R108" s="51"/>
      <c r="S108" s="51"/>
      <c r="T108" s="51"/>
      <c r="U108" s="51" t="str">
        <f t="shared" si="14"/>
        <v/>
      </c>
      <c r="V108" s="51">
        <v>1</v>
      </c>
      <c r="W108" s="51" t="str">
        <f t="shared" si="15"/>
        <v/>
      </c>
      <c r="X108" s="340" t="str">
        <f>IF(F108="","",IF($G$23=1,סיווג!Z108,1))</f>
        <v/>
      </c>
      <c r="Y108" s="51" t="str">
        <f t="shared" si="16"/>
        <v/>
      </c>
      <c r="Z108" s="275" t="str">
        <f t="shared" si="17"/>
        <v/>
      </c>
      <c r="AA108" s="1">
        <f t="shared" si="18"/>
        <v>1</v>
      </c>
      <c r="AB108" s="1" t="str">
        <f t="shared" si="12"/>
        <v/>
      </c>
      <c r="AC108" s="1" t="str">
        <f t="shared" si="12"/>
        <v/>
      </c>
    </row>
    <row r="109" spans="2:29" hidden="1" x14ac:dyDescent="0.2">
      <c r="B109" s="44" t="str">
        <f t="shared" si="13"/>
        <v/>
      </c>
      <c r="C109" s="45"/>
      <c r="D109" s="45"/>
      <c r="E109" s="45"/>
      <c r="F109" s="337" t="str">
        <f>IF(סיווג!$V109&lt;&gt;1,"",'תנאי סף'!F109)</f>
        <v/>
      </c>
      <c r="G109" s="341" t="str">
        <f>IF($F109="","",'ריכוז גיליונות עזר'!S109)</f>
        <v/>
      </c>
      <c r="H109" s="51"/>
      <c r="I109" s="50"/>
      <c r="J109" s="51"/>
      <c r="K109" s="50"/>
      <c r="L109" s="51"/>
      <c r="M109" s="50"/>
      <c r="N109" s="53"/>
      <c r="O109" s="337"/>
      <c r="P109" s="51"/>
      <c r="Q109" s="51"/>
      <c r="R109" s="51"/>
      <c r="S109" s="51"/>
      <c r="T109" s="51"/>
      <c r="U109" s="51" t="str">
        <f t="shared" si="14"/>
        <v/>
      </c>
      <c r="V109" s="51">
        <v>1</v>
      </c>
      <c r="W109" s="51" t="str">
        <f t="shared" si="15"/>
        <v/>
      </c>
      <c r="X109" s="340" t="str">
        <f>IF(F109="","",IF($G$23=1,סיווג!Z109,1))</f>
        <v/>
      </c>
      <c r="Y109" s="51" t="str">
        <f t="shared" si="16"/>
        <v/>
      </c>
      <c r="Z109" s="275" t="str">
        <f t="shared" si="17"/>
        <v/>
      </c>
      <c r="AA109" s="1">
        <f t="shared" si="18"/>
        <v>1</v>
      </c>
      <c r="AB109" s="1" t="str">
        <f t="shared" si="12"/>
        <v/>
      </c>
      <c r="AC109" s="1" t="str">
        <f t="shared" si="12"/>
        <v/>
      </c>
    </row>
    <row r="110" spans="2:29" hidden="1" x14ac:dyDescent="0.2">
      <c r="B110" s="44" t="str">
        <f t="shared" si="13"/>
        <v/>
      </c>
      <c r="C110" s="45"/>
      <c r="D110" s="45"/>
      <c r="E110" s="45"/>
      <c r="F110" s="337" t="str">
        <f>IF(סיווג!$V110&lt;&gt;1,"",'תנאי סף'!F110)</f>
        <v/>
      </c>
      <c r="G110" s="341" t="str">
        <f>IF($F110="","",'ריכוז גיליונות עזר'!S110)</f>
        <v/>
      </c>
      <c r="H110" s="51"/>
      <c r="I110" s="50"/>
      <c r="J110" s="51"/>
      <c r="K110" s="50"/>
      <c r="L110" s="51"/>
      <c r="M110" s="50"/>
      <c r="N110" s="53"/>
      <c r="O110" s="337"/>
      <c r="P110" s="51"/>
      <c r="Q110" s="51"/>
      <c r="R110" s="51"/>
      <c r="S110" s="51"/>
      <c r="T110" s="51"/>
      <c r="U110" s="51" t="str">
        <f t="shared" si="14"/>
        <v/>
      </c>
      <c r="V110" s="51">
        <v>1</v>
      </c>
      <c r="W110" s="51" t="str">
        <f t="shared" si="15"/>
        <v/>
      </c>
      <c r="X110" s="340" t="str">
        <f>IF(F110="","",IF($G$23=1,סיווג!Z110,1))</f>
        <v/>
      </c>
      <c r="Y110" s="51" t="str">
        <f t="shared" si="16"/>
        <v/>
      </c>
      <c r="Z110" s="275" t="str">
        <f t="shared" si="17"/>
        <v/>
      </c>
      <c r="AA110" s="1">
        <f t="shared" si="18"/>
        <v>1</v>
      </c>
      <c r="AB110" s="1" t="str">
        <f t="shared" si="12"/>
        <v/>
      </c>
      <c r="AC110" s="1" t="str">
        <f t="shared" si="12"/>
        <v/>
      </c>
    </row>
    <row r="111" spans="2:29" hidden="1" x14ac:dyDescent="0.2">
      <c r="B111" s="44" t="str">
        <f t="shared" si="13"/>
        <v/>
      </c>
      <c r="C111" s="45"/>
      <c r="D111" s="45"/>
      <c r="E111" s="45"/>
      <c r="F111" s="337" t="str">
        <f>IF(סיווג!$V111&lt;&gt;1,"",'תנאי סף'!F111)</f>
        <v/>
      </c>
      <c r="G111" s="341" t="str">
        <f>IF($F111="","",'ריכוז גיליונות עזר'!S111)</f>
        <v/>
      </c>
      <c r="H111" s="51"/>
      <c r="I111" s="50"/>
      <c r="J111" s="51"/>
      <c r="K111" s="50"/>
      <c r="L111" s="51"/>
      <c r="M111" s="50"/>
      <c r="N111" s="53"/>
      <c r="O111" s="337"/>
      <c r="P111" s="51"/>
      <c r="Q111" s="51"/>
      <c r="R111" s="51"/>
      <c r="S111" s="51"/>
      <c r="T111" s="51"/>
      <c r="U111" s="51" t="str">
        <f t="shared" si="14"/>
        <v/>
      </c>
      <c r="V111" s="51">
        <v>1</v>
      </c>
      <c r="W111" s="51" t="str">
        <f t="shared" si="15"/>
        <v/>
      </c>
      <c r="X111" s="340" t="str">
        <f>IF(F111="","",IF($G$23=1,סיווג!Z111,1))</f>
        <v/>
      </c>
      <c r="Y111" s="51" t="str">
        <f t="shared" si="16"/>
        <v/>
      </c>
      <c r="Z111" s="275" t="str">
        <f t="shared" si="17"/>
        <v/>
      </c>
      <c r="AA111" s="1">
        <f t="shared" si="18"/>
        <v>1</v>
      </c>
      <c r="AB111" s="1" t="str">
        <f t="shared" si="12"/>
        <v/>
      </c>
      <c r="AC111" s="1" t="str">
        <f t="shared" si="12"/>
        <v/>
      </c>
    </row>
    <row r="112" spans="2:29" hidden="1" x14ac:dyDescent="0.2">
      <c r="B112" s="44" t="str">
        <f t="shared" si="13"/>
        <v/>
      </c>
      <c r="C112" s="45"/>
      <c r="D112" s="45"/>
      <c r="E112" s="45"/>
      <c r="F112" s="337" t="str">
        <f>IF(סיווג!$V112&lt;&gt;1,"",'תנאי סף'!F112)</f>
        <v/>
      </c>
      <c r="G112" s="341" t="str">
        <f>IF($F112="","",'ריכוז גיליונות עזר'!S112)</f>
        <v/>
      </c>
      <c r="H112" s="51"/>
      <c r="I112" s="50"/>
      <c r="J112" s="51"/>
      <c r="K112" s="50"/>
      <c r="L112" s="51"/>
      <c r="M112" s="50"/>
      <c r="N112" s="53"/>
      <c r="O112" s="337"/>
      <c r="P112" s="51"/>
      <c r="Q112" s="51"/>
      <c r="R112" s="51"/>
      <c r="S112" s="51"/>
      <c r="T112" s="51"/>
      <c r="U112" s="51" t="str">
        <f t="shared" si="14"/>
        <v/>
      </c>
      <c r="V112" s="51">
        <v>1</v>
      </c>
      <c r="W112" s="51" t="str">
        <f t="shared" si="15"/>
        <v/>
      </c>
      <c r="X112" s="340" t="str">
        <f>IF(F112="","",IF($G$23=1,סיווג!Z112,1))</f>
        <v/>
      </c>
      <c r="Y112" s="51" t="str">
        <f t="shared" si="16"/>
        <v/>
      </c>
      <c r="Z112" s="275" t="str">
        <f t="shared" si="17"/>
        <v/>
      </c>
      <c r="AA112" s="1">
        <f t="shared" si="18"/>
        <v>1</v>
      </c>
      <c r="AB112" s="1" t="str">
        <f t="shared" si="12"/>
        <v/>
      </c>
      <c r="AC112" s="1" t="str">
        <f t="shared" si="12"/>
        <v/>
      </c>
    </row>
    <row r="113" spans="2:29" hidden="1" x14ac:dyDescent="0.2">
      <c r="B113" s="44" t="str">
        <f t="shared" si="13"/>
        <v/>
      </c>
      <c r="C113" s="45"/>
      <c r="D113" s="45"/>
      <c r="E113" s="45"/>
      <c r="F113" s="337" t="str">
        <f>IF(סיווג!$V113&lt;&gt;1,"",'תנאי סף'!F113)</f>
        <v/>
      </c>
      <c r="G113" s="341" t="str">
        <f>IF($F113="","",'ריכוז גיליונות עזר'!S113)</f>
        <v/>
      </c>
      <c r="H113" s="51"/>
      <c r="I113" s="50"/>
      <c r="J113" s="51"/>
      <c r="K113" s="50"/>
      <c r="L113" s="51"/>
      <c r="M113" s="50"/>
      <c r="N113" s="53"/>
      <c r="O113" s="337"/>
      <c r="P113" s="51"/>
      <c r="Q113" s="51"/>
      <c r="R113" s="51"/>
      <c r="S113" s="51"/>
      <c r="T113" s="51"/>
      <c r="U113" s="51" t="str">
        <f t="shared" si="14"/>
        <v/>
      </c>
      <c r="V113" s="51">
        <v>1</v>
      </c>
      <c r="W113" s="51" t="str">
        <f t="shared" si="15"/>
        <v/>
      </c>
      <c r="X113" s="340" t="str">
        <f>IF(F113="","",IF($G$23=1,סיווג!Z113,1))</f>
        <v/>
      </c>
      <c r="Y113" s="51" t="str">
        <f t="shared" si="16"/>
        <v/>
      </c>
      <c r="Z113" s="275" t="str">
        <f t="shared" si="17"/>
        <v/>
      </c>
      <c r="AA113" s="1">
        <f t="shared" si="18"/>
        <v>1</v>
      </c>
      <c r="AB113" s="1" t="str">
        <f t="shared" si="12"/>
        <v/>
      </c>
      <c r="AC113" s="1" t="str">
        <f t="shared" si="12"/>
        <v/>
      </c>
    </row>
    <row r="114" spans="2:29" hidden="1" x14ac:dyDescent="0.2">
      <c r="B114" s="44" t="str">
        <f t="shared" si="13"/>
        <v/>
      </c>
      <c r="C114" s="45"/>
      <c r="D114" s="45"/>
      <c r="E114" s="45"/>
      <c r="F114" s="337" t="str">
        <f>IF(סיווג!$V114&lt;&gt;1,"",'תנאי סף'!F114)</f>
        <v/>
      </c>
      <c r="G114" s="341" t="str">
        <f>IF($F114="","",'ריכוז גיליונות עזר'!S114)</f>
        <v/>
      </c>
      <c r="H114" s="51"/>
      <c r="I114" s="50"/>
      <c r="J114" s="51"/>
      <c r="K114" s="50"/>
      <c r="L114" s="51"/>
      <c r="M114" s="50"/>
      <c r="N114" s="53"/>
      <c r="O114" s="337"/>
      <c r="P114" s="51"/>
      <c r="Q114" s="51"/>
      <c r="R114" s="51"/>
      <c r="S114" s="51"/>
      <c r="T114" s="51"/>
      <c r="U114" s="51" t="str">
        <f t="shared" si="14"/>
        <v/>
      </c>
      <c r="V114" s="51">
        <v>1</v>
      </c>
      <c r="W114" s="51" t="str">
        <f t="shared" si="15"/>
        <v/>
      </c>
      <c r="X114" s="340" t="str">
        <f>IF(F114="","",IF($G$23=1,סיווג!Z114,1))</f>
        <v/>
      </c>
      <c r="Y114" s="51" t="str">
        <f t="shared" si="16"/>
        <v/>
      </c>
      <c r="Z114" s="275" t="str">
        <f t="shared" si="17"/>
        <v/>
      </c>
      <c r="AA114" s="1">
        <f t="shared" si="18"/>
        <v>1</v>
      </c>
      <c r="AB114" s="1" t="str">
        <f t="shared" si="12"/>
        <v/>
      </c>
      <c r="AC114" s="1" t="str">
        <f t="shared" si="12"/>
        <v/>
      </c>
    </row>
    <row r="115" spans="2:29" hidden="1" x14ac:dyDescent="0.2">
      <c r="B115" s="44" t="str">
        <f t="shared" si="13"/>
        <v/>
      </c>
      <c r="C115" s="45"/>
      <c r="D115" s="45"/>
      <c r="E115" s="45"/>
      <c r="F115" s="337" t="str">
        <f>IF(סיווג!$V115&lt;&gt;1,"",'תנאי סף'!F115)</f>
        <v/>
      </c>
      <c r="G115" s="341" t="str">
        <f>IF($F115="","",'ריכוז גיליונות עזר'!S115)</f>
        <v/>
      </c>
      <c r="H115" s="51"/>
      <c r="I115" s="50"/>
      <c r="J115" s="51"/>
      <c r="K115" s="50"/>
      <c r="L115" s="51"/>
      <c r="M115" s="50"/>
      <c r="N115" s="53"/>
      <c r="O115" s="337"/>
      <c r="P115" s="51"/>
      <c r="Q115" s="51"/>
      <c r="R115" s="51"/>
      <c r="S115" s="51"/>
      <c r="T115" s="51"/>
      <c r="U115" s="51" t="str">
        <f t="shared" si="14"/>
        <v/>
      </c>
      <c r="V115" s="51">
        <v>1</v>
      </c>
      <c r="W115" s="51" t="str">
        <f t="shared" si="15"/>
        <v/>
      </c>
      <c r="X115" s="340" t="str">
        <f>IF(F115="","",IF($G$23=1,סיווג!Z115,1))</f>
        <v/>
      </c>
      <c r="Y115" s="51" t="str">
        <f t="shared" si="16"/>
        <v/>
      </c>
      <c r="Z115" s="275" t="str">
        <f t="shared" si="17"/>
        <v/>
      </c>
      <c r="AA115" s="1">
        <f t="shared" si="18"/>
        <v>1</v>
      </c>
      <c r="AB115" s="1" t="str">
        <f t="shared" si="12"/>
        <v/>
      </c>
      <c r="AC115" s="1" t="str">
        <f t="shared" si="12"/>
        <v/>
      </c>
    </row>
    <row r="116" spans="2:29" hidden="1" x14ac:dyDescent="0.2">
      <c r="B116" s="44" t="str">
        <f t="shared" si="13"/>
        <v/>
      </c>
      <c r="C116" s="45"/>
      <c r="D116" s="45"/>
      <c r="E116" s="45"/>
      <c r="F116" s="337" t="str">
        <f>IF(סיווג!$V116&lt;&gt;1,"",'תנאי סף'!F116)</f>
        <v/>
      </c>
      <c r="G116" s="341" t="str">
        <f>IF($F116="","",'ריכוז גיליונות עזר'!S116)</f>
        <v/>
      </c>
      <c r="H116" s="51"/>
      <c r="I116" s="50"/>
      <c r="J116" s="51"/>
      <c r="K116" s="50"/>
      <c r="L116" s="51"/>
      <c r="M116" s="50"/>
      <c r="N116" s="53"/>
      <c r="O116" s="337"/>
      <c r="P116" s="51"/>
      <c r="Q116" s="51"/>
      <c r="R116" s="51"/>
      <c r="S116" s="51"/>
      <c r="T116" s="51"/>
      <c r="U116" s="51" t="str">
        <f t="shared" si="14"/>
        <v/>
      </c>
      <c r="V116" s="51">
        <v>1</v>
      </c>
      <c r="W116" s="51" t="str">
        <f t="shared" si="15"/>
        <v/>
      </c>
      <c r="X116" s="340" t="str">
        <f>IF(F116="","",IF($G$23=1,סיווג!Z116,1))</f>
        <v/>
      </c>
      <c r="Y116" s="51" t="str">
        <f t="shared" si="16"/>
        <v/>
      </c>
      <c r="Z116" s="275" t="str">
        <f t="shared" si="17"/>
        <v/>
      </c>
      <c r="AA116" s="1">
        <f t="shared" si="18"/>
        <v>1</v>
      </c>
      <c r="AB116" s="1" t="str">
        <f t="shared" si="12"/>
        <v/>
      </c>
      <c r="AC116" s="1" t="str">
        <f t="shared" si="12"/>
        <v/>
      </c>
    </row>
    <row r="117" spans="2:29" hidden="1" x14ac:dyDescent="0.2">
      <c r="B117" s="44" t="str">
        <f t="shared" si="13"/>
        <v/>
      </c>
      <c r="C117" s="45"/>
      <c r="D117" s="45"/>
      <c r="E117" s="45"/>
      <c r="F117" s="337" t="str">
        <f>IF(סיווג!$V117&lt;&gt;1,"",'תנאי סף'!F117)</f>
        <v/>
      </c>
      <c r="G117" s="341" t="str">
        <f>IF($F117="","",'ריכוז גיליונות עזר'!S117)</f>
        <v/>
      </c>
      <c r="H117" s="51"/>
      <c r="I117" s="50"/>
      <c r="J117" s="51"/>
      <c r="K117" s="50"/>
      <c r="L117" s="51"/>
      <c r="M117" s="50"/>
      <c r="N117" s="53"/>
      <c r="O117" s="337"/>
      <c r="P117" s="51"/>
      <c r="Q117" s="51"/>
      <c r="R117" s="51"/>
      <c r="S117" s="51"/>
      <c r="T117" s="51"/>
      <c r="U117" s="51" t="str">
        <f t="shared" si="14"/>
        <v/>
      </c>
      <c r="V117" s="51">
        <v>1</v>
      </c>
      <c r="W117" s="51" t="str">
        <f t="shared" si="15"/>
        <v/>
      </c>
      <c r="X117" s="340" t="str">
        <f>IF(F117="","",IF($G$23=1,סיווג!Z117,1))</f>
        <v/>
      </c>
      <c r="Y117" s="51" t="str">
        <f t="shared" si="16"/>
        <v/>
      </c>
      <c r="Z117" s="275" t="str">
        <f t="shared" si="17"/>
        <v/>
      </c>
      <c r="AA117" s="1">
        <f t="shared" si="18"/>
        <v>1</v>
      </c>
      <c r="AB117" s="1" t="str">
        <f t="shared" si="12"/>
        <v/>
      </c>
      <c r="AC117" s="1" t="str">
        <f t="shared" si="12"/>
        <v/>
      </c>
    </row>
    <row r="118" spans="2:29" hidden="1" x14ac:dyDescent="0.2">
      <c r="B118" s="44" t="str">
        <f t="shared" si="13"/>
        <v/>
      </c>
      <c r="C118" s="45"/>
      <c r="D118" s="45"/>
      <c r="E118" s="45"/>
      <c r="F118" s="337" t="str">
        <f>IF(סיווג!$V118&lt;&gt;1,"",'תנאי סף'!F118)</f>
        <v/>
      </c>
      <c r="G118" s="341" t="str">
        <f>IF($F118="","",'ריכוז גיליונות עזר'!S118)</f>
        <v/>
      </c>
      <c r="H118" s="51"/>
      <c r="I118" s="50"/>
      <c r="J118" s="51"/>
      <c r="K118" s="50"/>
      <c r="L118" s="51"/>
      <c r="M118" s="50"/>
      <c r="N118" s="53"/>
      <c r="O118" s="337"/>
      <c r="P118" s="51"/>
      <c r="Q118" s="51"/>
      <c r="R118" s="51"/>
      <c r="S118" s="51"/>
      <c r="T118" s="51"/>
      <c r="U118" s="51" t="str">
        <f t="shared" si="14"/>
        <v/>
      </c>
      <c r="V118" s="51">
        <v>1</v>
      </c>
      <c r="W118" s="51" t="str">
        <f t="shared" si="15"/>
        <v/>
      </c>
      <c r="X118" s="340" t="str">
        <f>IF(F118="","",IF($G$23=1,סיווג!Z118,1))</f>
        <v/>
      </c>
      <c r="Y118" s="51" t="str">
        <f t="shared" si="16"/>
        <v/>
      </c>
      <c r="Z118" s="275" t="str">
        <f t="shared" si="17"/>
        <v/>
      </c>
      <c r="AA118" s="1">
        <f t="shared" si="18"/>
        <v>1</v>
      </c>
      <c r="AB118" s="1" t="str">
        <f t="shared" si="12"/>
        <v/>
      </c>
      <c r="AC118" s="1" t="str">
        <f t="shared" si="12"/>
        <v/>
      </c>
    </row>
    <row r="119" spans="2:29" hidden="1" x14ac:dyDescent="0.2">
      <c r="B119" s="44" t="str">
        <f t="shared" si="13"/>
        <v/>
      </c>
      <c r="C119" s="45"/>
      <c r="D119" s="45"/>
      <c r="E119" s="45"/>
      <c r="F119" s="337" t="str">
        <f>IF(סיווג!$V119&lt;&gt;1,"",'תנאי סף'!F119)</f>
        <v/>
      </c>
      <c r="G119" s="341" t="str">
        <f>IF($F119="","",'ריכוז גיליונות עזר'!S119)</f>
        <v/>
      </c>
      <c r="H119" s="51"/>
      <c r="I119" s="50"/>
      <c r="J119" s="51"/>
      <c r="K119" s="50"/>
      <c r="L119" s="51"/>
      <c r="M119" s="50"/>
      <c r="N119" s="53"/>
      <c r="O119" s="337"/>
      <c r="P119" s="51"/>
      <c r="Q119" s="51"/>
      <c r="R119" s="51"/>
      <c r="S119" s="51"/>
      <c r="T119" s="51"/>
      <c r="U119" s="51" t="str">
        <f t="shared" si="14"/>
        <v/>
      </c>
      <c r="V119" s="51">
        <v>1</v>
      </c>
      <c r="W119" s="51" t="str">
        <f t="shared" si="15"/>
        <v/>
      </c>
      <c r="X119" s="340" t="str">
        <f>IF(F119="","",IF($G$23=1,סיווג!Z119,1))</f>
        <v/>
      </c>
      <c r="Y119" s="51" t="str">
        <f t="shared" si="16"/>
        <v/>
      </c>
      <c r="Z119" s="275" t="str">
        <f t="shared" si="17"/>
        <v/>
      </c>
      <c r="AA119" s="1">
        <f t="shared" si="18"/>
        <v>1</v>
      </c>
      <c r="AB119" s="1" t="str">
        <f t="shared" si="12"/>
        <v/>
      </c>
      <c r="AC119" s="1" t="str">
        <f t="shared" si="12"/>
        <v/>
      </c>
    </row>
    <row r="120" spans="2:29" hidden="1" x14ac:dyDescent="0.2">
      <c r="B120" s="44" t="str">
        <f t="shared" si="13"/>
        <v/>
      </c>
      <c r="C120" s="45"/>
      <c r="D120" s="45"/>
      <c r="E120" s="45"/>
      <c r="F120" s="337" t="str">
        <f>IF(סיווג!$V120&lt;&gt;1,"",'תנאי סף'!F120)</f>
        <v/>
      </c>
      <c r="G120" s="341" t="str">
        <f>IF($F120="","",'ריכוז גיליונות עזר'!S120)</f>
        <v/>
      </c>
      <c r="H120" s="51"/>
      <c r="I120" s="50"/>
      <c r="J120" s="51"/>
      <c r="K120" s="50"/>
      <c r="L120" s="51"/>
      <c r="M120" s="50"/>
      <c r="N120" s="53"/>
      <c r="O120" s="337"/>
      <c r="P120" s="51"/>
      <c r="Q120" s="51"/>
      <c r="R120" s="51"/>
      <c r="S120" s="51"/>
      <c r="T120" s="51"/>
      <c r="U120" s="51" t="str">
        <f t="shared" si="14"/>
        <v/>
      </c>
      <c r="V120" s="51">
        <v>1</v>
      </c>
      <c r="W120" s="51" t="str">
        <f t="shared" si="15"/>
        <v/>
      </c>
      <c r="X120" s="340" t="str">
        <f>IF(F120="","",IF($G$23=1,סיווג!Z120,1))</f>
        <v/>
      </c>
      <c r="Y120" s="51" t="str">
        <f t="shared" si="16"/>
        <v/>
      </c>
      <c r="Z120" s="275" t="str">
        <f t="shared" si="17"/>
        <v/>
      </c>
      <c r="AA120" s="1">
        <f t="shared" si="18"/>
        <v>1</v>
      </c>
      <c r="AB120" s="1" t="str">
        <f t="shared" si="12"/>
        <v/>
      </c>
      <c r="AC120" s="1" t="str">
        <f t="shared" si="12"/>
        <v/>
      </c>
    </row>
    <row r="121" spans="2:29" hidden="1" x14ac:dyDescent="0.2">
      <c r="B121" s="44" t="str">
        <f t="shared" si="13"/>
        <v/>
      </c>
      <c r="C121" s="45"/>
      <c r="D121" s="45"/>
      <c r="E121" s="45"/>
      <c r="F121" s="337" t="str">
        <f>IF(סיווג!$V121&lt;&gt;1,"",'תנאי סף'!F121)</f>
        <v/>
      </c>
      <c r="G121" s="341" t="str">
        <f>IF($F121="","",'ריכוז גיליונות עזר'!S121)</f>
        <v/>
      </c>
      <c r="H121" s="51"/>
      <c r="I121" s="50"/>
      <c r="J121" s="51"/>
      <c r="K121" s="50"/>
      <c r="L121" s="51"/>
      <c r="M121" s="50"/>
      <c r="N121" s="53"/>
      <c r="O121" s="337"/>
      <c r="P121" s="51"/>
      <c r="Q121" s="51"/>
      <c r="R121" s="51"/>
      <c r="S121" s="51"/>
      <c r="T121" s="51"/>
      <c r="U121" s="51" t="str">
        <f t="shared" si="14"/>
        <v/>
      </c>
      <c r="V121" s="51">
        <v>1</v>
      </c>
      <c r="W121" s="51" t="str">
        <f t="shared" si="15"/>
        <v/>
      </c>
      <c r="X121" s="340" t="str">
        <f>IF(F121="","",IF($G$23=1,סיווג!Z121,1))</f>
        <v/>
      </c>
      <c r="Y121" s="51" t="str">
        <f t="shared" si="16"/>
        <v/>
      </c>
      <c r="Z121" s="275" t="str">
        <f t="shared" si="17"/>
        <v/>
      </c>
      <c r="AA121" s="1">
        <f t="shared" si="18"/>
        <v>1</v>
      </c>
      <c r="AB121" s="1" t="str">
        <f t="shared" si="12"/>
        <v/>
      </c>
      <c r="AC121" s="1" t="str">
        <f t="shared" si="12"/>
        <v/>
      </c>
    </row>
    <row r="122" spans="2:29" hidden="1" x14ac:dyDescent="0.2">
      <c r="B122" s="44" t="str">
        <f t="shared" si="13"/>
        <v/>
      </c>
      <c r="C122" s="45"/>
      <c r="D122" s="45"/>
      <c r="E122" s="45"/>
      <c r="F122" s="337" t="str">
        <f>IF(סיווג!$V122&lt;&gt;1,"",'תנאי סף'!F122)</f>
        <v/>
      </c>
      <c r="G122" s="341" t="str">
        <f>IF($F122="","",'ריכוז גיליונות עזר'!S122)</f>
        <v/>
      </c>
      <c r="H122" s="51"/>
      <c r="I122" s="50"/>
      <c r="J122" s="51"/>
      <c r="K122" s="50"/>
      <c r="L122" s="51"/>
      <c r="M122" s="50"/>
      <c r="N122" s="53"/>
      <c r="O122" s="337"/>
      <c r="P122" s="51"/>
      <c r="Q122" s="51"/>
      <c r="R122" s="51"/>
      <c r="S122" s="51"/>
      <c r="T122" s="51"/>
      <c r="U122" s="51" t="str">
        <f t="shared" si="14"/>
        <v/>
      </c>
      <c r="V122" s="51">
        <v>1</v>
      </c>
      <c r="W122" s="51" t="str">
        <f t="shared" si="15"/>
        <v/>
      </c>
      <c r="X122" s="340" t="str">
        <f>IF(F122="","",IF($G$23=1,סיווג!Z122,1))</f>
        <v/>
      </c>
      <c r="Y122" s="51" t="str">
        <f t="shared" si="16"/>
        <v/>
      </c>
      <c r="Z122" s="275" t="str">
        <f t="shared" si="17"/>
        <v/>
      </c>
      <c r="AA122" s="1">
        <f t="shared" si="18"/>
        <v>1</v>
      </c>
      <c r="AB122" s="1" t="str">
        <f t="shared" si="12"/>
        <v/>
      </c>
      <c r="AC122" s="1" t="str">
        <f t="shared" si="12"/>
        <v/>
      </c>
    </row>
    <row r="123" spans="2:29" hidden="1" x14ac:dyDescent="0.2">
      <c r="B123" s="44" t="str">
        <f t="shared" si="13"/>
        <v/>
      </c>
      <c r="C123" s="45"/>
      <c r="D123" s="45"/>
      <c r="E123" s="45"/>
      <c r="F123" s="337" t="str">
        <f>IF(סיווג!$V123&lt;&gt;1,"",'תנאי סף'!F123)</f>
        <v/>
      </c>
      <c r="G123" s="341" t="str">
        <f>IF($F123="","",'ריכוז גיליונות עזר'!S123)</f>
        <v/>
      </c>
      <c r="H123" s="51"/>
      <c r="I123" s="50"/>
      <c r="J123" s="51"/>
      <c r="K123" s="50"/>
      <c r="L123" s="51"/>
      <c r="M123" s="50"/>
      <c r="N123" s="53"/>
      <c r="O123" s="337"/>
      <c r="P123" s="51"/>
      <c r="Q123" s="51"/>
      <c r="R123" s="51"/>
      <c r="S123" s="51"/>
      <c r="T123" s="51"/>
      <c r="U123" s="51" t="str">
        <f t="shared" si="14"/>
        <v/>
      </c>
      <c r="V123" s="51">
        <v>1</v>
      </c>
      <c r="W123" s="51" t="str">
        <f t="shared" si="15"/>
        <v/>
      </c>
      <c r="X123" s="340" t="str">
        <f>IF(F123="","",IF($G$23=1,סיווג!Z123,1))</f>
        <v/>
      </c>
      <c r="Y123" s="51" t="str">
        <f t="shared" si="16"/>
        <v/>
      </c>
      <c r="Z123" s="275" t="str">
        <f t="shared" si="17"/>
        <v/>
      </c>
      <c r="AA123" s="1">
        <f t="shared" si="18"/>
        <v>1</v>
      </c>
      <c r="AB123" s="1" t="str">
        <f t="shared" si="12"/>
        <v/>
      </c>
      <c r="AC123" s="1" t="str">
        <f t="shared" si="12"/>
        <v/>
      </c>
    </row>
    <row r="124" spans="2:29" hidden="1" x14ac:dyDescent="0.2">
      <c r="B124" s="44" t="str">
        <f t="shared" si="13"/>
        <v/>
      </c>
      <c r="C124" s="45"/>
      <c r="D124" s="45"/>
      <c r="E124" s="45"/>
      <c r="F124" s="337" t="str">
        <f>IF(סיווג!$V124&lt;&gt;1,"",'תנאי סף'!F124)</f>
        <v/>
      </c>
      <c r="G124" s="341" t="str">
        <f>IF($F124="","",'ריכוז גיליונות עזר'!S124)</f>
        <v/>
      </c>
      <c r="H124" s="51"/>
      <c r="I124" s="50"/>
      <c r="J124" s="51"/>
      <c r="K124" s="50"/>
      <c r="L124" s="51"/>
      <c r="M124" s="50"/>
      <c r="N124" s="53"/>
      <c r="O124" s="337"/>
      <c r="P124" s="51"/>
      <c r="Q124" s="51"/>
      <c r="R124" s="51"/>
      <c r="S124" s="51"/>
      <c r="T124" s="51"/>
      <c r="U124" s="51" t="str">
        <f t="shared" si="14"/>
        <v/>
      </c>
      <c r="V124" s="51">
        <v>1</v>
      </c>
      <c r="W124" s="51" t="str">
        <f t="shared" si="15"/>
        <v/>
      </c>
      <c r="X124" s="340" t="str">
        <f>IF(F124="","",IF($G$23=1,סיווג!Z124,1))</f>
        <v/>
      </c>
      <c r="Y124" s="51" t="str">
        <f t="shared" si="16"/>
        <v/>
      </c>
      <c r="Z124" s="275" t="str">
        <f t="shared" si="17"/>
        <v/>
      </c>
      <c r="AA124" s="1">
        <f t="shared" si="18"/>
        <v>1</v>
      </c>
      <c r="AB124" s="1" t="str">
        <f t="shared" si="12"/>
        <v/>
      </c>
      <c r="AC124" s="1" t="str">
        <f t="shared" si="12"/>
        <v/>
      </c>
    </row>
    <row r="125" spans="2:29" hidden="1" x14ac:dyDescent="0.2">
      <c r="B125" s="44" t="str">
        <f t="shared" si="13"/>
        <v/>
      </c>
      <c r="C125" s="45"/>
      <c r="D125" s="45"/>
      <c r="E125" s="45"/>
      <c r="F125" s="337" t="str">
        <f>IF(סיווג!$V125&lt;&gt;1,"",'תנאי סף'!F125)</f>
        <v/>
      </c>
      <c r="G125" s="341" t="str">
        <f>IF($F125="","",'ריכוז גיליונות עזר'!S125)</f>
        <v/>
      </c>
      <c r="H125" s="51"/>
      <c r="I125" s="50"/>
      <c r="J125" s="51"/>
      <c r="K125" s="50"/>
      <c r="L125" s="51"/>
      <c r="M125" s="50"/>
      <c r="N125" s="53"/>
      <c r="O125" s="337"/>
      <c r="P125" s="51"/>
      <c r="Q125" s="51"/>
      <c r="R125" s="51"/>
      <c r="S125" s="51"/>
      <c r="T125" s="51"/>
      <c r="U125" s="51" t="str">
        <f t="shared" si="14"/>
        <v/>
      </c>
      <c r="V125" s="51">
        <v>1</v>
      </c>
      <c r="W125" s="51" t="str">
        <f t="shared" si="15"/>
        <v/>
      </c>
      <c r="X125" s="340" t="str">
        <f>IF(F125="","",IF($G$23=1,סיווג!Z125,1))</f>
        <v/>
      </c>
      <c r="Y125" s="51" t="str">
        <f t="shared" si="16"/>
        <v/>
      </c>
      <c r="Z125" s="275" t="str">
        <f t="shared" si="17"/>
        <v/>
      </c>
      <c r="AA125" s="1">
        <f t="shared" si="18"/>
        <v>1</v>
      </c>
      <c r="AB125" s="1" t="str">
        <f t="shared" si="12"/>
        <v/>
      </c>
      <c r="AC125" s="1" t="str">
        <f t="shared" si="12"/>
        <v/>
      </c>
    </row>
    <row r="126" spans="2:29" hidden="1" x14ac:dyDescent="0.2">
      <c r="B126" s="44" t="str">
        <f t="shared" si="13"/>
        <v/>
      </c>
      <c r="C126" s="45"/>
      <c r="D126" s="45"/>
      <c r="E126" s="45"/>
      <c r="F126" s="337" t="str">
        <f>IF(סיווג!$V126&lt;&gt;1,"",'תנאי סף'!F126)</f>
        <v/>
      </c>
      <c r="G126" s="341" t="str">
        <f>IF($F126="","",'ריכוז גיליונות עזר'!S126)</f>
        <v/>
      </c>
      <c r="H126" s="51"/>
      <c r="I126" s="50"/>
      <c r="J126" s="51"/>
      <c r="K126" s="50"/>
      <c r="L126" s="51"/>
      <c r="M126" s="50"/>
      <c r="N126" s="53"/>
      <c r="O126" s="337"/>
      <c r="P126" s="51"/>
      <c r="Q126" s="51"/>
      <c r="R126" s="51"/>
      <c r="S126" s="51"/>
      <c r="T126" s="51"/>
      <c r="U126" s="51" t="str">
        <f t="shared" si="14"/>
        <v/>
      </c>
      <c r="V126" s="51">
        <v>1</v>
      </c>
      <c r="W126" s="51" t="str">
        <f t="shared" si="15"/>
        <v/>
      </c>
      <c r="X126" s="340" t="str">
        <f>IF(F126="","",IF($G$23=1,סיווג!Z126,1))</f>
        <v/>
      </c>
      <c r="Y126" s="51" t="str">
        <f t="shared" si="16"/>
        <v/>
      </c>
      <c r="Z126" s="275" t="str">
        <f t="shared" si="17"/>
        <v/>
      </c>
      <c r="AA126" s="1">
        <f t="shared" si="18"/>
        <v>1</v>
      </c>
      <c r="AB126" s="1" t="str">
        <f t="shared" si="12"/>
        <v/>
      </c>
      <c r="AC126" s="1" t="str">
        <f t="shared" si="12"/>
        <v/>
      </c>
    </row>
    <row r="127" spans="2:29" hidden="1" x14ac:dyDescent="0.2">
      <c r="B127" s="44" t="str">
        <f t="shared" si="13"/>
        <v/>
      </c>
      <c r="C127" s="45"/>
      <c r="D127" s="45"/>
      <c r="E127" s="45"/>
      <c r="F127" s="337" t="str">
        <f>IF(סיווג!$V127&lt;&gt;1,"",'תנאי סף'!F127)</f>
        <v/>
      </c>
      <c r="G127" s="341" t="str">
        <f>IF($F127="","",'ריכוז גיליונות עזר'!S127)</f>
        <v/>
      </c>
      <c r="H127" s="51"/>
      <c r="I127" s="50"/>
      <c r="J127" s="51"/>
      <c r="K127" s="50"/>
      <c r="L127" s="51"/>
      <c r="M127" s="50"/>
      <c r="N127" s="53"/>
      <c r="O127" s="337"/>
      <c r="P127" s="51"/>
      <c r="Q127" s="51"/>
      <c r="R127" s="51"/>
      <c r="S127" s="51"/>
      <c r="T127" s="51"/>
      <c r="U127" s="51" t="str">
        <f t="shared" si="14"/>
        <v/>
      </c>
      <c r="V127" s="51">
        <v>1</v>
      </c>
      <c r="W127" s="51" t="str">
        <f t="shared" si="15"/>
        <v/>
      </c>
      <c r="X127" s="340" t="str">
        <f>IF(F127="","",IF($G$23=1,סיווג!Z127,1))</f>
        <v/>
      </c>
      <c r="Y127" s="51" t="str">
        <f t="shared" si="16"/>
        <v/>
      </c>
      <c r="Z127" s="275" t="str">
        <f t="shared" si="17"/>
        <v/>
      </c>
      <c r="AA127" s="1">
        <f t="shared" si="18"/>
        <v>1</v>
      </c>
      <c r="AB127" s="1" t="str">
        <f t="shared" si="12"/>
        <v/>
      </c>
      <c r="AC127" s="1" t="str">
        <f t="shared" si="12"/>
        <v/>
      </c>
    </row>
    <row r="128" spans="2:29" hidden="1" x14ac:dyDescent="0.2">
      <c r="B128" s="44" t="str">
        <f t="shared" si="13"/>
        <v/>
      </c>
      <c r="C128" s="45"/>
      <c r="D128" s="45"/>
      <c r="E128" s="45"/>
      <c r="F128" s="337" t="str">
        <f>IF(סיווג!$V128&lt;&gt;1,"",'תנאי סף'!F128)</f>
        <v/>
      </c>
      <c r="G128" s="341" t="str">
        <f>IF($F128="","",'ריכוז גיליונות עזר'!S128)</f>
        <v/>
      </c>
      <c r="H128" s="51"/>
      <c r="I128" s="50"/>
      <c r="J128" s="51"/>
      <c r="K128" s="50"/>
      <c r="L128" s="51"/>
      <c r="M128" s="50"/>
      <c r="N128" s="53"/>
      <c r="O128" s="337"/>
      <c r="P128" s="51"/>
      <c r="Q128" s="51"/>
      <c r="R128" s="51"/>
      <c r="S128" s="51"/>
      <c r="T128" s="51"/>
      <c r="U128" s="51" t="str">
        <f t="shared" si="14"/>
        <v/>
      </c>
      <c r="V128" s="51">
        <v>1</v>
      </c>
      <c r="W128" s="51" t="str">
        <f t="shared" si="15"/>
        <v/>
      </c>
      <c r="X128" s="340" t="str">
        <f>IF(F128="","",IF($G$23=1,סיווג!Z128,1))</f>
        <v/>
      </c>
      <c r="Y128" s="51" t="str">
        <f t="shared" si="16"/>
        <v/>
      </c>
      <c r="Z128" s="275" t="str">
        <f t="shared" si="17"/>
        <v/>
      </c>
      <c r="AA128" s="1">
        <f t="shared" si="18"/>
        <v>1</v>
      </c>
      <c r="AB128" s="1" t="str">
        <f t="shared" si="12"/>
        <v/>
      </c>
      <c r="AC128" s="1" t="str">
        <f t="shared" si="12"/>
        <v/>
      </c>
    </row>
    <row r="129" spans="2:29" hidden="1" x14ac:dyDescent="0.2">
      <c r="B129" s="44" t="str">
        <f t="shared" si="13"/>
        <v/>
      </c>
      <c r="C129" s="45"/>
      <c r="D129" s="45"/>
      <c r="E129" s="45"/>
      <c r="F129" s="337" t="str">
        <f>IF(סיווג!$V129&lt;&gt;1,"",'תנאי סף'!F129)</f>
        <v/>
      </c>
      <c r="G129" s="341" t="str">
        <f>IF($F129="","",'ריכוז גיליונות עזר'!S129)</f>
        <v/>
      </c>
      <c r="H129" s="51"/>
      <c r="I129" s="50"/>
      <c r="J129" s="51"/>
      <c r="K129" s="50"/>
      <c r="L129" s="51"/>
      <c r="M129" s="50"/>
      <c r="N129" s="53"/>
      <c r="O129" s="337"/>
      <c r="P129" s="51"/>
      <c r="Q129" s="51"/>
      <c r="R129" s="51"/>
      <c r="S129" s="51"/>
      <c r="T129" s="51"/>
      <c r="U129" s="51" t="str">
        <f t="shared" si="14"/>
        <v/>
      </c>
      <c r="V129" s="51">
        <v>1</v>
      </c>
      <c r="W129" s="51" t="str">
        <f t="shared" si="15"/>
        <v/>
      </c>
      <c r="X129" s="340" t="str">
        <f>IF(F129="","",IF($G$23=1,סיווג!Z129,1))</f>
        <v/>
      </c>
      <c r="Y129" s="51" t="str">
        <f t="shared" si="16"/>
        <v/>
      </c>
      <c r="Z129" s="275" t="str">
        <f t="shared" si="17"/>
        <v/>
      </c>
      <c r="AA129" s="1">
        <f t="shared" si="18"/>
        <v>1</v>
      </c>
      <c r="AB129" s="1" t="str">
        <f t="shared" si="12"/>
        <v/>
      </c>
      <c r="AC129" s="1" t="str">
        <f t="shared" si="12"/>
        <v/>
      </c>
    </row>
    <row r="130" spans="2:29" ht="15.75" hidden="1" thickBot="1" x14ac:dyDescent="0.25">
      <c r="B130" s="44" t="str">
        <f t="shared" si="13"/>
        <v/>
      </c>
      <c r="C130" s="45"/>
      <c r="D130" s="45"/>
      <c r="E130" s="45"/>
      <c r="F130" s="337" t="str">
        <f>IF(סיווג!$V130&lt;&gt;1,"",'תנאי סף'!F130)</f>
        <v/>
      </c>
      <c r="G130" s="341" t="str">
        <f>IF($F130="","",'ריכוז גיליונות עזר'!S130)</f>
        <v/>
      </c>
      <c r="H130" s="51"/>
      <c r="I130" s="50"/>
      <c r="J130" s="51"/>
      <c r="K130" s="50"/>
      <c r="L130" s="51"/>
      <c r="M130" s="50"/>
      <c r="N130" s="53"/>
      <c r="O130" s="337"/>
      <c r="P130" s="51"/>
      <c r="Q130" s="51"/>
      <c r="R130" s="51"/>
      <c r="S130" s="51"/>
      <c r="T130" s="51"/>
      <c r="U130" s="51" t="str">
        <f t="shared" si="14"/>
        <v/>
      </c>
      <c r="V130" s="51">
        <v>1</v>
      </c>
      <c r="W130" s="51" t="str">
        <f t="shared" si="15"/>
        <v/>
      </c>
      <c r="X130" s="340" t="str">
        <f>IF(F130="","",IF($G$23=1,סיווג!Z130,1))</f>
        <v/>
      </c>
      <c r="Y130" s="51" t="str">
        <f t="shared" si="16"/>
        <v/>
      </c>
      <c r="Z130" s="275" t="str">
        <f t="shared" si="17"/>
        <v/>
      </c>
      <c r="AA130" s="1">
        <f t="shared" si="18"/>
        <v>1</v>
      </c>
      <c r="AB130" s="1" t="str">
        <f t="shared" si="12"/>
        <v/>
      </c>
      <c r="AC130" s="1" t="str">
        <f t="shared" si="12"/>
        <v/>
      </c>
    </row>
    <row r="131" spans="2:29" ht="18.75" thickBot="1" x14ac:dyDescent="0.3">
      <c r="B131" s="482" t="s">
        <v>8</v>
      </c>
      <c r="C131" s="483"/>
      <c r="D131" s="483"/>
      <c r="E131" s="483"/>
      <c r="F131" s="483"/>
      <c r="G131" s="52">
        <f ca="1">SUM(G31:G130)</f>
        <v>38</v>
      </c>
      <c r="H131" s="52">
        <f t="shared" ref="H131:Z131" si="19">SUM(H31:H130)</f>
        <v>0</v>
      </c>
      <c r="I131" s="52">
        <f t="shared" si="19"/>
        <v>0</v>
      </c>
      <c r="J131" s="52">
        <f t="shared" si="19"/>
        <v>0</v>
      </c>
      <c r="K131" s="52">
        <f t="shared" si="19"/>
        <v>0</v>
      </c>
      <c r="L131" s="52">
        <f t="shared" si="19"/>
        <v>0</v>
      </c>
      <c r="M131" s="52">
        <f t="shared" si="19"/>
        <v>0</v>
      </c>
      <c r="N131" s="52">
        <f t="shared" si="19"/>
        <v>0</v>
      </c>
      <c r="O131" s="52">
        <f t="shared" si="19"/>
        <v>0</v>
      </c>
      <c r="P131" s="52">
        <f t="shared" si="19"/>
        <v>0</v>
      </c>
      <c r="Q131" s="52">
        <f t="shared" si="19"/>
        <v>0</v>
      </c>
      <c r="R131" s="52">
        <f t="shared" si="19"/>
        <v>0</v>
      </c>
      <c r="S131" s="52">
        <f t="shared" si="19"/>
        <v>0</v>
      </c>
      <c r="T131" s="52">
        <f t="shared" si="19"/>
        <v>0</v>
      </c>
      <c r="U131" s="52">
        <f t="shared" ca="1" si="19"/>
        <v>38</v>
      </c>
      <c r="V131" s="52">
        <f t="shared" si="19"/>
        <v>100</v>
      </c>
      <c r="W131" s="52">
        <f t="shared" ca="1" si="19"/>
        <v>38</v>
      </c>
      <c r="X131" s="52">
        <f t="shared" ca="1" si="19"/>
        <v>2</v>
      </c>
      <c r="Y131" s="52">
        <f t="shared" ca="1" si="19"/>
        <v>38</v>
      </c>
      <c r="Z131" s="276">
        <f t="shared" ca="1" si="19"/>
        <v>1</v>
      </c>
    </row>
  </sheetData>
  <sheetProtection password="CC01" sheet="1" objects="1" scenarios="1" formatColumns="0" formatRows="0"/>
  <mergeCells count="19">
    <mergeCell ref="Y29:Y30"/>
    <mergeCell ref="Z29:Z30"/>
    <mergeCell ref="B1:Z1"/>
    <mergeCell ref="B29:B30"/>
    <mergeCell ref="C29:C30"/>
    <mergeCell ref="D29:D30"/>
    <mergeCell ref="E29:E30"/>
    <mergeCell ref="F29:F30"/>
    <mergeCell ref="U29:U30"/>
    <mergeCell ref="V29:V30"/>
    <mergeCell ref="W29:W30"/>
    <mergeCell ref="X29:X30"/>
    <mergeCell ref="B131:F131"/>
    <mergeCell ref="T29:T30"/>
    <mergeCell ref="S29:S30"/>
    <mergeCell ref="R29:R30"/>
    <mergeCell ref="Q29:Q30"/>
    <mergeCell ref="P29:P30"/>
    <mergeCell ref="G29:G30"/>
  </mergeCells>
  <conditionalFormatting sqref="B31:E130 G31:N130 P31:Z130">
    <cfRule type="expression" dxfId="441" priority="34">
      <formula>$F31=""</formula>
    </cfRule>
  </conditionalFormatting>
  <conditionalFormatting sqref="B31:E130 G31:N130 P31:Z130">
    <cfRule type="expression" dxfId="440" priority="33" stopIfTrue="1">
      <formula>AND($F31="",B31&lt;&gt;"")</formula>
    </cfRule>
    <cfRule type="expression" dxfId="439" priority="35">
      <formula>B$30&lt;&gt;""</formula>
    </cfRule>
  </conditionalFormatting>
  <conditionalFormatting sqref="O31:O130">
    <cfRule type="expression" dxfId="438" priority="6">
      <formula>$F31=""</formula>
    </cfRule>
  </conditionalFormatting>
  <conditionalFormatting sqref="O31:O130">
    <cfRule type="expression" dxfId="437" priority="5" stopIfTrue="1">
      <formula>AND($F31="",O31&lt;&gt;"")</formula>
    </cfRule>
    <cfRule type="expression" dxfId="436" priority="7">
      <formula>O$30&lt;&gt;""</formula>
    </cfRule>
  </conditionalFormatting>
  <conditionalFormatting sqref="F31:F130">
    <cfRule type="expression" dxfId="435" priority="2">
      <formula>$F31=""</formula>
    </cfRule>
  </conditionalFormatting>
  <conditionalFormatting sqref="F31:F130">
    <cfRule type="expression" dxfId="434" priority="1" stopIfTrue="1">
      <formula>AND($F31="",F31&lt;&gt;"")</formula>
    </cfRule>
    <cfRule type="expression" dxfId="433" priority="3">
      <formula>F$30&lt;&gt;""</formula>
    </cfRule>
  </conditionalFormatting>
  <dataValidations count="9">
    <dataValidation type="whole" operator="greaterThan" allowBlank="1" showInputMessage="1" showErrorMessage="1" errorTitle="נתון שגוי." error="ניתן להזין רק מספר שלם גדול מ-0" sqref="M31:M130">
      <formula1>0</formula1>
    </dataValidation>
    <dataValidation type="decimal" operator="greaterThan" allowBlank="1" showInputMessage="1" showErrorMessage="1" errorTitle="נתון שגוי." error="ניתן להזין רק מספר גדול מ-0" sqref="L31:L1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OrEqual" allowBlank="1" showInputMessage="1" showErrorMessage="1" errorTitle="נתון שגוי." error="ניתן להזין רק מספר גדול או שווה ל-0." sqref="J31:J130">
      <formula1>0</formula1>
    </dataValidation>
    <dataValidation type="whole" operator="notBetween" allowBlank="1" showInputMessage="1" showErrorMessage="1" errorTitle="נתון שגוי." error="ניתן להזין רק מספר שלם" sqref="I31:I130">
      <formula1>-999999999</formula1>
      <formula2>-999999998</formula2>
    </dataValidation>
    <dataValidation type="decimal" operator="notBetween" allowBlank="1" showInputMessage="1" showErrorMessage="1" errorTitle="נתון שגוי." error="ניתן להזין רק מספר" sqref="H31">
      <formula1>-999999999</formula1>
      <formula2>-999999998</formula2>
    </dataValidation>
    <dataValidation operator="greaterThanOrEqual" allowBlank="1" showInputMessage="1" showErrorMessage="1" errorTitle="נתון שגוי." error="ניתן להזין רק מספר גדול או שווה ל-0." sqref="G31:G130"/>
    <dataValidation type="list" allowBlank="1" showInputMessage="1" showErrorMessage="1" sqref="O31:O130">
      <formula1>OFFSET($BA31,0,0,1,COUNTA($BA31:$BJ31))</formula1>
    </dataValidation>
    <dataValidation type="list" allowBlank="1" showInputMessage="1" showErrorMessage="1" sqref="H30:O30">
      <formula1>OFFSET($AE$1,0,0,1,COUNTA($AE$1:$AZ$1))</formula1>
    </dataValidation>
  </dataValidations>
  <printOptions horizontalCentered="1"/>
  <pageMargins left="0.28000000000000003" right="0.19" top="0.74803149606299213" bottom="0.74803149606299213" header="0.31496062992125984" footer="0.31496062992125984"/>
  <pageSetup paperSize="9"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36" operator="containsText" id="{D075C455-09DC-4130-9064-7972236EEBFA}">
            <xm:f>NOT(ISERROR(SEARCH($AB$1,B31)))</xm:f>
            <xm:f>$AB$1</xm:f>
            <x14:dxf>
              <fill>
                <patternFill>
                  <bgColor rgb="FFFF0000"/>
                </patternFill>
              </fill>
            </x14:dxf>
          </x14:cfRule>
          <xm:sqref>B31:E130 G31:N130 P31:Z130</xm:sqref>
        </x14:conditionalFormatting>
        <x14:conditionalFormatting xmlns:xm="http://schemas.microsoft.com/office/excel/2006/main">
          <x14:cfRule type="containsText" priority="8" operator="containsText" id="{EF3A1990-2BF0-4E90-A71F-0882EDC25F2D}">
            <xm:f>NOT(ISERROR(SEARCH($AB$1,O31)))</xm:f>
            <xm:f>$AB$1</xm:f>
            <x14:dxf>
              <fill>
                <patternFill>
                  <bgColor rgb="FFFF0000"/>
                </patternFill>
              </fill>
            </x14:dxf>
          </x14:cfRule>
          <xm:sqref>O31:O130</xm:sqref>
        </x14:conditionalFormatting>
        <x14:conditionalFormatting xmlns:xm="http://schemas.microsoft.com/office/excel/2006/main">
          <x14:cfRule type="containsText" priority="4" operator="containsText" id="{502F27D0-E0A6-46BE-9C48-1B4BDA27B4A8}">
            <xm:f>NOT(ISERROR(SEARCH($AB$1,F31)))</xm:f>
            <xm:f>$AB$1</xm:f>
            <x14:dxf>
              <fill>
                <patternFill>
                  <bgColor rgb="FFFF0000"/>
                </patternFill>
              </fill>
            </x14:dxf>
          </x14:cfRule>
          <xm:sqref>F31:F130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__6">
    <tabColor theme="4" tint="-0.249977111117893"/>
    <pageSetUpPr fitToPage="1"/>
  </sheetPr>
  <dimension ref="A1:BJ131"/>
  <sheetViews>
    <sheetView rightToLeft="1" view="pageBreakPreview" zoomScale="90" zoomScaleNormal="100" zoomScaleSheetLayoutView="90" workbookViewId="0">
      <pane xSplit="6" ySplit="30" topLeftCell="G31" activePane="bottomRight" state="frozen"/>
      <selection activeCell="D39" sqref="D39"/>
      <selection pane="topRight" activeCell="D39" sqref="D39"/>
      <selection pane="bottomLeft" activeCell="D39" sqref="D39"/>
      <selection pane="bottomRight" activeCell="H150" sqref="H150"/>
    </sheetView>
  </sheetViews>
  <sheetFormatPr defaultRowHeight="15" x14ac:dyDescent="0.2"/>
  <cols>
    <col min="1" max="1" width="9.140625" style="1" hidden="1" customWidth="1"/>
    <col min="2" max="2" width="6.7109375" style="1" customWidth="1"/>
    <col min="3" max="5" width="10.42578125" style="1" hidden="1" customWidth="1"/>
    <col min="6" max="6" width="33.42578125" style="1" customWidth="1"/>
    <col min="7" max="7" width="53" style="1" bestFit="1" customWidth="1"/>
    <col min="8" max="8" width="13.7109375" style="1" customWidth="1"/>
    <col min="9" max="20" width="21.42578125" style="1" hidden="1" customWidth="1"/>
    <col min="21" max="21" width="13.5703125" style="1" customWidth="1"/>
    <col min="22" max="23" width="21.42578125" style="1" hidden="1" customWidth="1"/>
    <col min="24" max="25" width="21.42578125" style="1" customWidth="1"/>
    <col min="26" max="26" width="14.140625" style="1" bestFit="1" customWidth="1"/>
    <col min="27" max="29" width="9.140625" style="1" hidden="1" customWidth="1"/>
    <col min="30" max="30" width="11.85546875" style="1" hidden="1" customWidth="1"/>
    <col min="31" max="32" width="9.140625" style="1" hidden="1" customWidth="1"/>
    <col min="33" max="33" width="10.140625" style="1" hidden="1" customWidth="1"/>
    <col min="34" max="34" width="16.7109375" style="1" hidden="1" customWidth="1"/>
    <col min="35" max="35" width="8.85546875" style="1" hidden="1" customWidth="1"/>
    <col min="36" max="36" width="11.85546875" style="1" hidden="1" customWidth="1"/>
    <col min="37" max="37" width="17.7109375" style="1" hidden="1" customWidth="1"/>
    <col min="38" max="48" width="9.140625" style="1" hidden="1" customWidth="1"/>
    <col min="49" max="49" width="10.7109375" style="1" hidden="1" customWidth="1"/>
    <col min="50" max="62" width="9.140625" style="1" hidden="1" customWidth="1"/>
    <col min="63" max="16384" width="9.140625" style="1"/>
  </cols>
  <sheetData>
    <row r="1" spans="2:52" ht="21" customHeight="1" thickBot="1" x14ac:dyDescent="0.25">
      <c r="B1" s="462" t="str">
        <f ca="1">MID(CELL("filename",AC2),FIND("]",CELL("filename",AC2),1)+1,99)</f>
        <v>מיקום גיאוגרפי</v>
      </c>
      <c r="C1" s="469"/>
      <c r="D1" s="469"/>
      <c r="E1" s="469"/>
      <c r="F1" s="469"/>
      <c r="G1" s="469"/>
      <c r="H1" s="469"/>
      <c r="I1" s="469"/>
      <c r="J1" s="469"/>
      <c r="K1" s="469"/>
      <c r="L1" s="469"/>
      <c r="M1" s="469"/>
      <c r="N1" s="469"/>
      <c r="O1" s="469"/>
      <c r="P1" s="469"/>
      <c r="Q1" s="469"/>
      <c r="R1" s="469"/>
      <c r="S1" s="469"/>
      <c r="T1" s="469"/>
      <c r="U1" s="469"/>
      <c r="V1" s="469"/>
      <c r="W1" s="469"/>
      <c r="X1" s="469"/>
      <c r="Y1" s="469"/>
      <c r="Z1" s="469"/>
      <c r="AB1" s="1" t="s">
        <v>27</v>
      </c>
      <c r="AD1" s="24" t="s">
        <v>61</v>
      </c>
      <c r="AE1" s="25" t="s">
        <v>26</v>
      </c>
      <c r="AF1" s="25" t="s">
        <v>29</v>
      </c>
      <c r="AG1" s="25" t="s">
        <v>57</v>
      </c>
      <c r="AH1" s="25" t="s">
        <v>41</v>
      </c>
      <c r="AI1" s="25" t="s">
        <v>58</v>
      </c>
      <c r="AJ1" s="25" t="s">
        <v>67</v>
      </c>
      <c r="AK1" s="26" t="s">
        <v>68</v>
      </c>
      <c r="AL1" s="25" t="s">
        <v>59</v>
      </c>
      <c r="AM1" s="26" t="s">
        <v>60</v>
      </c>
      <c r="AN1" s="25"/>
      <c r="AO1" s="25"/>
      <c r="AP1" s="25"/>
      <c r="AQ1" s="25"/>
      <c r="AR1" s="25"/>
      <c r="AS1" s="25"/>
      <c r="AT1" s="25"/>
      <c r="AU1" s="25"/>
      <c r="AV1" s="25"/>
      <c r="AW1" s="25"/>
      <c r="AX1" s="25"/>
      <c r="AY1" s="25"/>
      <c r="AZ1" s="26"/>
    </row>
    <row r="2" spans="2:52" ht="20.25" customHeight="1" x14ac:dyDescent="0.2">
      <c r="Y2" s="22" t="str">
        <f>'פרמטרים לקריטריונים'!$B$4</f>
        <v>שנת תקציב</v>
      </c>
      <c r="Z2" s="23">
        <f>'פרמטרים לקריטריונים'!$C$4</f>
        <v>2018</v>
      </c>
      <c r="AE2" s="1">
        <f>IF(ISNA(MATCH(G31,$AB$30:$AC$30,0)),0,1)</f>
        <v>1</v>
      </c>
      <c r="AF2" s="1">
        <f>IF(IFERROR(G31*1,"bad")="bad",0,1)</f>
        <v>1</v>
      </c>
      <c r="AG2" s="1">
        <f>IF(IFERROR(IF(G31=TRUNC(G31),1,"bad"),"bad")="bad",0,1)</f>
        <v>1</v>
      </c>
      <c r="AH2" s="1">
        <f>IF(AND(IF(IFERROR(G31*1,"bad")="bad",0,1)=1,G31&gt;=0),1,0)</f>
        <v>1</v>
      </c>
      <c r="AI2" s="1">
        <f>IF(AND(IF(IFERROR(IF(G31=TRUNC(G31),1,"bad"),"bad")="bad",0,1)=1,G31&gt;=0),1,0)</f>
        <v>1</v>
      </c>
      <c r="AJ2" s="1">
        <f>IF(AND(IF(IFERROR(G31*1,"bad")="bad",0,1)=1,G31&gt;0),1,0)</f>
        <v>0</v>
      </c>
      <c r="AK2" s="1">
        <f>IF(AND(IF(IFERROR(IF(G31=TRUNC(G31),1,"bad"),"bad")="bad",0,1)=1,G31&gt;0),1,0)</f>
        <v>0</v>
      </c>
      <c r="AL2" s="1">
        <v>1</v>
      </c>
      <c r="AM2" s="1">
        <f>IF(IFERROR(HLOOKUP(G31,$BA$30:$BK$30,1,0),"bad")="bad",0,1)</f>
        <v>0</v>
      </c>
    </row>
    <row r="3" spans="2:52" ht="18.75" thickBot="1" x14ac:dyDescent="0.25">
      <c r="Y3" s="30" t="str">
        <f>'פרמטרים לקריטריונים'!$B$5</f>
        <v>תקציב התמיכה</v>
      </c>
      <c r="Z3" s="32">
        <f>'פרמטרים לקריטריונים'!$C$5</f>
        <v>279168</v>
      </c>
      <c r="AC3" s="1">
        <f>IF(G$30="",1,IF(G31="",0,IF(G$30=$AE$1,11,IF(G$30=$AF$1,12,IF(G$30=$AEG1,13,IF(G$30=$AH$1,14,IF(G$30=$AI$1,15,IF(G$30=$AJ$1,16,IF(G$30=$AK$1,17,IF(G$30=$AL$1,18,IF(G$30=$AM$1,19,0)))))))))))</f>
        <v>0</v>
      </c>
      <c r="AD3" s="1" t="s">
        <v>65</v>
      </c>
      <c r="AE3" s="1">
        <v>1</v>
      </c>
      <c r="AF3" s="1">
        <v>2</v>
      </c>
      <c r="AG3" s="1">
        <v>3</v>
      </c>
      <c r="AH3" s="1">
        <v>4</v>
      </c>
      <c r="AI3" s="1">
        <v>5</v>
      </c>
      <c r="AJ3" s="1">
        <v>6</v>
      </c>
      <c r="AK3" s="1">
        <v>7</v>
      </c>
      <c r="AL3" s="1">
        <v>8</v>
      </c>
      <c r="AM3" s="1">
        <v>9</v>
      </c>
    </row>
    <row r="4" spans="2:52" ht="16.5" thickBot="1" x14ac:dyDescent="0.25">
      <c r="G4" s="63" t="str">
        <f>'פרמטרים לקריטריונים'!B121</f>
        <v>סעיף</v>
      </c>
      <c r="H4" s="63" t="str">
        <f>'פרמטרים לקריטריונים'!C121</f>
        <v>ניקוד</v>
      </c>
      <c r="AD4" s="1" t="s">
        <v>66</v>
      </c>
      <c r="AE4" s="24" t="s">
        <v>301</v>
      </c>
      <c r="AF4" s="25" t="s">
        <v>302</v>
      </c>
      <c r="AG4" s="25" t="s">
        <v>303</v>
      </c>
      <c r="AH4" s="25" t="s">
        <v>304</v>
      </c>
      <c r="AI4" s="25"/>
      <c r="AJ4" s="25"/>
      <c r="AK4" s="25"/>
      <c r="AL4" s="25"/>
      <c r="AM4" s="25"/>
      <c r="AN4" s="26"/>
    </row>
    <row r="5" spans="2:52" x14ac:dyDescent="0.2">
      <c r="G5" s="277" t="str">
        <f>'פרמטרים לקריטריונים'!B122</f>
        <v>תל אביב והסביבה (עד 30 ק"מ מתל-אביב)</v>
      </c>
      <c r="H5" s="405">
        <f>'פרמטרים לקריטריונים'!C122</f>
        <v>0</v>
      </c>
    </row>
    <row r="6" spans="2:52" ht="30" x14ac:dyDescent="0.2">
      <c r="G6" s="277" t="str">
        <f>'פרמטרים לקריטריונים'!B123</f>
        <v>מעל 30 ועד 50 ק"מ מתל-אביב (נתניה חדרה, יבנה, גדרה)</v>
      </c>
      <c r="H6" s="405">
        <f>'פרמטרים לקריטריונים'!C123</f>
        <v>1</v>
      </c>
    </row>
    <row r="7" spans="2:52" x14ac:dyDescent="0.2">
      <c r="G7" s="277" t="str">
        <f>'פרמטרים לקריטריונים'!B124</f>
        <v>מעל 50 ועד 100 ק"מ מתל-אביב (ירושלים, חיפה)</v>
      </c>
      <c r="H7" s="405">
        <f>'פרמטרים לקריטריונים'!C124</f>
        <v>1.5</v>
      </c>
    </row>
    <row r="8" spans="2:52" x14ac:dyDescent="0.2">
      <c r="G8" s="277" t="str">
        <f>'פרמטרים לקריטריונים'!B125</f>
        <v>מעל 100 ק"מ מתל-אביב (עכו, באר שבע, טבריה)</v>
      </c>
      <c r="H8" s="405">
        <f>'פרמטרים לקריטריונים'!C125</f>
        <v>3</v>
      </c>
    </row>
    <row r="9" spans="2:52" x14ac:dyDescent="0.2">
      <c r="G9" s="277" t="str">
        <f>'פרמטרים לקריטריונים'!B126</f>
        <v>התחרות התקיימה בפריפריה</v>
      </c>
      <c r="H9" s="405">
        <f>'פרמטרים לקריטריונים'!C126</f>
        <v>3</v>
      </c>
    </row>
    <row r="10" spans="2:52" ht="15.75" thickBot="1" x14ac:dyDescent="0.25">
      <c r="H10" s="406"/>
    </row>
    <row r="11" spans="2:52" hidden="1" x14ac:dyDescent="0.2"/>
    <row r="12" spans="2:52" hidden="1" x14ac:dyDescent="0.2"/>
    <row r="13" spans="2:52" hidden="1" x14ac:dyDescent="0.2"/>
    <row r="14" spans="2:52" hidden="1" x14ac:dyDescent="0.2"/>
    <row r="15" spans="2:52" hidden="1" x14ac:dyDescent="0.2"/>
    <row r="16" spans="2:52" hidden="1" x14ac:dyDescent="0.2"/>
    <row r="17" spans="1:56" hidden="1" x14ac:dyDescent="0.2"/>
    <row r="18" spans="1:56" hidden="1" x14ac:dyDescent="0.2"/>
    <row r="19" spans="1:56" hidden="1" x14ac:dyDescent="0.2"/>
    <row r="20" spans="1:56" hidden="1" x14ac:dyDescent="0.2"/>
    <row r="21" spans="1:56" ht="15" hidden="1" customHeight="1" x14ac:dyDescent="0.2"/>
    <row r="22" spans="1:56" hidden="1" x14ac:dyDescent="0.2"/>
    <row r="23" spans="1:56" hidden="1" x14ac:dyDescent="0.2">
      <c r="G23" s="33" t="str">
        <f>'פרמטרים לקריטריונים'!$D$31</f>
        <v>החלת מקדם תלוי משתנה</v>
      </c>
      <c r="H23" s="273">
        <f ca="1">VLOOKUP(B1,'פרמטרים לקריטריונים'!$B$32:$D$46,3,0)</f>
        <v>1</v>
      </c>
    </row>
    <row r="24" spans="1:56" hidden="1" x14ac:dyDescent="0.2"/>
    <row r="25" spans="1:56" hidden="1" x14ac:dyDescent="0.2"/>
    <row r="26" spans="1:56" hidden="1" x14ac:dyDescent="0.2">
      <c r="F26" s="34"/>
      <c r="G26" s="34"/>
      <c r="H26" s="34"/>
      <c r="I26" s="34"/>
      <c r="J26" s="34"/>
      <c r="K26" s="34"/>
      <c r="L26" s="34"/>
      <c r="M26" s="34"/>
      <c r="N26" s="34"/>
      <c r="O26" s="34"/>
      <c r="P26" s="34"/>
      <c r="Q26" s="34"/>
      <c r="R26" s="34"/>
      <c r="S26" s="34"/>
      <c r="T26" s="34"/>
      <c r="U26" s="34"/>
      <c r="V26" s="34"/>
      <c r="W26" s="34"/>
      <c r="X26" s="34"/>
      <c r="Y26" s="34"/>
    </row>
    <row r="27" spans="1:56" hidden="1" x14ac:dyDescent="0.2">
      <c r="B27" s="35"/>
      <c r="C27" s="35"/>
      <c r="D27" s="35"/>
      <c r="E27" s="35"/>
      <c r="F27" s="35"/>
      <c r="G27" s="34"/>
      <c r="H27" s="34"/>
      <c r="I27" s="34"/>
      <c r="J27" s="34"/>
      <c r="K27" s="34"/>
      <c r="L27" s="34"/>
      <c r="M27" s="34"/>
      <c r="N27" s="34"/>
      <c r="O27" s="34"/>
      <c r="P27" s="34"/>
      <c r="Q27" s="34"/>
      <c r="R27" s="34"/>
      <c r="S27" s="34"/>
      <c r="T27" s="34"/>
      <c r="U27" s="34"/>
      <c r="V27" s="34"/>
      <c r="W27" s="34"/>
      <c r="X27" s="34"/>
      <c r="Y27" s="34"/>
      <c r="Z27" s="34"/>
    </row>
    <row r="28" spans="1:56" ht="15.75" hidden="1" thickBot="1" x14ac:dyDescent="0.25">
      <c r="B28" s="36"/>
      <c r="C28" s="36"/>
      <c r="D28" s="36"/>
      <c r="E28" s="36"/>
      <c r="F28" s="36"/>
      <c r="G28" s="34"/>
      <c r="H28" s="34"/>
      <c r="I28" s="34"/>
      <c r="J28" s="34"/>
      <c r="K28" s="34"/>
      <c r="L28" s="34"/>
      <c r="M28" s="34"/>
      <c r="N28" s="34"/>
      <c r="O28" s="34"/>
      <c r="P28" s="34"/>
      <c r="Q28" s="34"/>
      <c r="R28" s="34"/>
      <c r="S28" s="34"/>
      <c r="T28" s="34"/>
      <c r="U28" s="34"/>
      <c r="V28" s="34"/>
      <c r="W28" s="34"/>
      <c r="X28" s="34"/>
      <c r="Y28" s="34"/>
      <c r="AA28" s="34"/>
    </row>
    <row r="29" spans="1:56" ht="48" thickBot="1" x14ac:dyDescent="0.25">
      <c r="A29" s="37">
        <v>100</v>
      </c>
      <c r="B29" s="470" t="s">
        <v>14</v>
      </c>
      <c r="C29" s="472">
        <f>COLUMN()</f>
        <v>3</v>
      </c>
      <c r="D29" s="472">
        <f>COLUMN()</f>
        <v>4</v>
      </c>
      <c r="E29" s="472">
        <f>COLUMN()</f>
        <v>5</v>
      </c>
      <c r="F29" s="474" t="s">
        <v>1</v>
      </c>
      <c r="G29" s="38" t="s">
        <v>298</v>
      </c>
      <c r="H29" s="38" t="s">
        <v>305</v>
      </c>
      <c r="I29" s="39" t="s">
        <v>73</v>
      </c>
      <c r="J29" s="39" t="s">
        <v>74</v>
      </c>
      <c r="K29" s="39" t="s">
        <v>75</v>
      </c>
      <c r="L29" s="39" t="s">
        <v>76</v>
      </c>
      <c r="M29" s="39" t="s">
        <v>77</v>
      </c>
      <c r="N29" s="39" t="s">
        <v>78</v>
      </c>
      <c r="O29" s="39" t="s">
        <v>79</v>
      </c>
      <c r="P29" s="472">
        <f>COLUMN()</f>
        <v>16</v>
      </c>
      <c r="Q29" s="472">
        <f>COLUMN()</f>
        <v>17</v>
      </c>
      <c r="R29" s="472">
        <f>COLUMN()</f>
        <v>18</v>
      </c>
      <c r="S29" s="472">
        <f>COLUMN()</f>
        <v>19</v>
      </c>
      <c r="T29" s="472">
        <f>COLUMN()</f>
        <v>20</v>
      </c>
      <c r="U29" s="467" t="s">
        <v>7</v>
      </c>
      <c r="V29" s="472" t="s">
        <v>69</v>
      </c>
      <c r="W29" s="472" t="s">
        <v>70</v>
      </c>
      <c r="X29" s="467" t="s">
        <v>307</v>
      </c>
      <c r="Y29" s="467" t="s">
        <v>308</v>
      </c>
      <c r="Z29" s="486" t="s">
        <v>3</v>
      </c>
      <c r="AA29" s="40" t="s">
        <v>25</v>
      </c>
      <c r="AD29" s="1" t="str">
        <f>"בקרת "&amp;G29</f>
        <v>בקרת מיקום גיאוגרפי</v>
      </c>
      <c r="AE29" s="1" t="str">
        <f t="shared" ref="AE29:AV29" si="0">"בקרת "&amp;H29</f>
        <v>בקרת התחרות התקיימה בפריפריה</v>
      </c>
      <c r="AF29" s="1" t="str">
        <f t="shared" si="0"/>
        <v>בקרת טור הזנת מספר שלם</v>
      </c>
      <c r="AG29" s="1" t="str">
        <f t="shared" si="0"/>
        <v>בקרת טור הזנת מספר שאינו שלילי</v>
      </c>
      <c r="AH29" s="1" t="str">
        <f t="shared" si="0"/>
        <v>בקרת טור הזנת  מספר שלם שאינו שלילי</v>
      </c>
      <c r="AI29" s="1" t="str">
        <f t="shared" si="0"/>
        <v>בקרת טור הזנת מספר חיובי</v>
      </c>
      <c r="AJ29" s="1" t="str">
        <f t="shared" si="0"/>
        <v>בקרת טור הזנת מספר שלם חיובי</v>
      </c>
      <c r="AK29" s="1" t="str">
        <f t="shared" si="0"/>
        <v>בקרת טור הזנת מספר טקסט</v>
      </c>
      <c r="AL29" s="1" t="str">
        <f t="shared" si="0"/>
        <v>בקרת טור הזנת טקסט מרשימה סגורה</v>
      </c>
      <c r="AM29" s="1" t="str">
        <f t="shared" si="0"/>
        <v>בקרת 16</v>
      </c>
      <c r="AN29" s="1" t="str">
        <f t="shared" si="0"/>
        <v>בקרת 17</v>
      </c>
      <c r="AO29" s="1" t="str">
        <f t="shared" si="0"/>
        <v>בקרת 18</v>
      </c>
      <c r="AP29" s="1" t="str">
        <f t="shared" si="0"/>
        <v>בקרת 19</v>
      </c>
      <c r="AQ29" s="1" t="str">
        <f t="shared" si="0"/>
        <v>בקרת 20</v>
      </c>
      <c r="AR29" s="1" t="str">
        <f t="shared" si="0"/>
        <v>בקרת סה"כ ניקוד</v>
      </c>
      <c r="AS29" s="1" t="str">
        <f t="shared" si="0"/>
        <v>בקרת נתון למכפיל1</v>
      </c>
      <c r="AT29" s="1" t="str">
        <f t="shared" si="0"/>
        <v>בקרת ניקוד לאחר מכפיל1</v>
      </c>
      <c r="AU29" s="1" t="str">
        <f t="shared" si="0"/>
        <v>בקרת מקדם בהינתן הקלות לתחרות הנתמכת לראשונה</v>
      </c>
      <c r="AV29" s="1" t="str">
        <f t="shared" si="0"/>
        <v>בקרת ניקוד לאחר מקדם</v>
      </c>
      <c r="BA29" s="1" t="s">
        <v>66</v>
      </c>
    </row>
    <row r="30" spans="1:56" ht="23.25" customHeight="1" thickBot="1" x14ac:dyDescent="0.25">
      <c r="A30" s="41"/>
      <c r="B30" s="471"/>
      <c r="C30" s="473"/>
      <c r="D30" s="473"/>
      <c r="E30" s="473"/>
      <c r="F30" s="475"/>
      <c r="G30" s="42" t="s">
        <v>60</v>
      </c>
      <c r="H30" s="42" t="s">
        <v>26</v>
      </c>
      <c r="I30" s="43"/>
      <c r="J30" s="43"/>
      <c r="K30" s="43"/>
      <c r="L30" s="43"/>
      <c r="M30" s="43"/>
      <c r="N30" s="43"/>
      <c r="O30" s="43"/>
      <c r="P30" s="473"/>
      <c r="Q30" s="473"/>
      <c r="R30" s="473"/>
      <c r="S30" s="473"/>
      <c r="T30" s="473"/>
      <c r="U30" s="468"/>
      <c r="V30" s="473"/>
      <c r="W30" s="473"/>
      <c r="X30" s="468"/>
      <c r="Y30" s="468"/>
      <c r="Z30" s="487"/>
      <c r="AB30" s="1">
        <v>0</v>
      </c>
      <c r="AC30" s="1">
        <v>1</v>
      </c>
      <c r="AD30" s="1" t="str">
        <f>G30</f>
        <v>טקסט מרשימה סגורה</v>
      </c>
      <c r="AE30" s="1" t="str">
        <f t="shared" ref="AE30:AV30" si="1">H30</f>
        <v>0/1</v>
      </c>
      <c r="AF30" s="1">
        <f t="shared" si="1"/>
        <v>0</v>
      </c>
      <c r="AG30" s="1">
        <f t="shared" si="1"/>
        <v>0</v>
      </c>
      <c r="AH30" s="1">
        <f t="shared" si="1"/>
        <v>0</v>
      </c>
      <c r="AI30" s="1">
        <f t="shared" si="1"/>
        <v>0</v>
      </c>
      <c r="AJ30" s="1">
        <f t="shared" si="1"/>
        <v>0</v>
      </c>
      <c r="AK30" s="1">
        <f t="shared" si="1"/>
        <v>0</v>
      </c>
      <c r="AL30" s="1">
        <f t="shared" si="1"/>
        <v>0</v>
      </c>
      <c r="AM30" s="1">
        <f t="shared" si="1"/>
        <v>0</v>
      </c>
      <c r="AN30" s="1">
        <f t="shared" si="1"/>
        <v>0</v>
      </c>
      <c r="AO30" s="1">
        <f t="shared" si="1"/>
        <v>0</v>
      </c>
      <c r="AP30" s="1">
        <f t="shared" si="1"/>
        <v>0</v>
      </c>
      <c r="AQ30" s="1">
        <f t="shared" si="1"/>
        <v>0</v>
      </c>
      <c r="AR30" s="1">
        <f t="shared" si="1"/>
        <v>0</v>
      </c>
      <c r="AS30" s="1">
        <f t="shared" si="1"/>
        <v>0</v>
      </c>
      <c r="AT30" s="1">
        <f t="shared" si="1"/>
        <v>0</v>
      </c>
      <c r="AU30" s="1">
        <f t="shared" si="1"/>
        <v>0</v>
      </c>
      <c r="AV30" s="1">
        <f t="shared" si="1"/>
        <v>0</v>
      </c>
      <c r="BA30" s="1" t="str">
        <f t="shared" ref="BA30:BD30" si="2">AE$4</f>
        <v>תל אביב והסביבה (עד 30 ק"מ מתל-אביב)</v>
      </c>
      <c r="BB30" s="1" t="str">
        <f t="shared" si="2"/>
        <v>מעל 30 ועד 50 ק"מ מתל-אביב (נתניה חדרה, יבנה, גדרה)</v>
      </c>
      <c r="BC30" s="1" t="str">
        <f t="shared" si="2"/>
        <v>מעל 50 ועד 100 ק"מ מתל-אביב (ירושלים, חיפה)</v>
      </c>
      <c r="BD30" s="1" t="str">
        <f t="shared" si="2"/>
        <v>מעל 100 ק"מ מתל-אביב (עכו, באר שבע, טבריה)</v>
      </c>
    </row>
    <row r="31" spans="1:56" x14ac:dyDescent="0.2">
      <c r="B31" s="338" t="str">
        <f ca="1">IF(F31="","",ROW()-30)</f>
        <v/>
      </c>
      <c r="C31" s="339"/>
      <c r="D31" s="339"/>
      <c r="E31" s="339"/>
      <c r="F31" s="337" t="str">
        <f ca="1">IF(סיווג!$V31&lt;&gt;1,"",'תנאי סף'!$F31)</f>
        <v/>
      </c>
      <c r="G31" s="418"/>
      <c r="H31" s="274"/>
      <c r="I31" s="341"/>
      <c r="J31" s="340"/>
      <c r="K31" s="341"/>
      <c r="L31" s="340"/>
      <c r="M31" s="341"/>
      <c r="N31" s="337"/>
      <c r="O31" s="337"/>
      <c r="P31" s="340"/>
      <c r="Q31" s="340"/>
      <c r="R31" s="340"/>
      <c r="S31" s="340"/>
      <c r="T31" s="340"/>
      <c r="U31" s="340" t="str">
        <f ca="1">IF($F31="","",IF($AA31&lt;&gt;1,$AB$1,IFERROR(IF(H31=1,$H$9,INDEX($H$5:$H$8,MATCH(G31,$G$5:$G$8,0))),$AB$1)))</f>
        <v/>
      </c>
      <c r="V31" s="340">
        <v>1</v>
      </c>
      <c r="W31" s="340" t="str">
        <f ca="1">IF($F31="","",IF($AA31&lt;&gt;1,$AB$1,IFERROR(U31*V31,$AB$1)))</f>
        <v/>
      </c>
      <c r="X31" s="340" t="str">
        <f ca="1">IF(F31="","",IF($H$23=1,סיווג!Z31,1))</f>
        <v/>
      </c>
      <c r="Y31" s="340" t="str">
        <f ca="1">IF($F31="","",IF($AA31&lt;&gt;1,$AB$1,IFERROR(W31*X31,$AB$1)))</f>
        <v/>
      </c>
      <c r="Z31" s="343" t="str">
        <f ca="1">IF($F31="","",IF(OR($AA31&lt;&gt;1,Y31=$AB$1),$AB$1,IFERROR(Y31/SUM($Y$31:$Y$130),0)))</f>
        <v/>
      </c>
      <c r="AA31" s="1">
        <f>IF(SUM(AD31:AV31)=COUNT(AD31:AV31),1,0)</f>
        <v>0</v>
      </c>
      <c r="AB31" s="1" t="str">
        <f ca="1">IF($F31="","",AB$30)</f>
        <v/>
      </c>
      <c r="AC31" s="1" t="str">
        <f ca="1">IF($F31="","",AC$30)</f>
        <v/>
      </c>
      <c r="AD31" s="1">
        <f>IF(G$30="",1,IF(G31="",0,IF(G$30=$AE$1,IF(ISNA(MATCH(G31,$AB$30:$AC$30,0)),0,1),IF(G$30=$AF$1,IF(IFERROR(G31*1,"bad")="bad",0,1),IF(G$30=$AG$1,IF(IFERROR(IF(G31=TRUNC(G31),1,"bad"),"bad")="bad",0,1),IF(G$30=$AH$1,IF(AND(IF(IFERROR(G31*1,"bad")="bad",0,1)=1,G31&gt;=0),1,0),IF(G$30=$AI$1,IF(AND(IF(IFERROR(IF(G31=TRUNC(G31),1,"bad"),"bad")="bad",0,1)=1,G31&gt;=0),1,0),IF(G$30=$AJ$1,IF(AND(IF(IFERROR(G31*1,"bad")="bad",0,1)=1,G31&gt;0),1,0),IF(G$30=$AK$1,IF(AND(IF(IFERROR(IF(G31=TRUNC(G31),1,"bad"),"bad")="bad",0,1)=1,G31&gt;0),1,0),IF(G$30=$AL$1,1,IF(G$30=$AM$1,IF(IFERROR(HLOOKUP(G31,$AE$4:$AN$4,1,0),"bad")="bad",0,1),0)))))))))))</f>
        <v>0</v>
      </c>
      <c r="BA31" s="1" t="str">
        <f t="shared" ref="BA31:BD50" ca="1" si="3">IF($F31="","",BA$30)</f>
        <v/>
      </c>
      <c r="BB31" s="1" t="str">
        <f t="shared" ca="1" si="3"/>
        <v/>
      </c>
      <c r="BC31" s="1" t="str">
        <f t="shared" ca="1" si="3"/>
        <v/>
      </c>
      <c r="BD31" s="1" t="str">
        <f t="shared" ca="1" si="3"/>
        <v/>
      </c>
    </row>
    <row r="32" spans="1:56" x14ac:dyDescent="0.2">
      <c r="B32" s="44">
        <f t="shared" ref="B32:B95" ca="1" si="4">IF(F32="","",ROW()-30)</f>
        <v>2</v>
      </c>
      <c r="C32" s="45"/>
      <c r="D32" s="45"/>
      <c r="E32" s="45"/>
      <c r="F32" s="337" t="str">
        <f ca="1">IF(סיווג!$V32&lt;&gt;1,"",'תנאי סף'!$F32)</f>
        <v>פנינה זלמצן כ"ס</v>
      </c>
      <c r="G32" s="418" t="s">
        <v>301</v>
      </c>
      <c r="H32" s="274"/>
      <c r="I32" s="50"/>
      <c r="J32" s="51"/>
      <c r="K32" s="50"/>
      <c r="L32" s="51"/>
      <c r="M32" s="50"/>
      <c r="N32" s="53"/>
      <c r="O32" s="337"/>
      <c r="P32" s="51">
        <f ca="1">IF($F32="","",'מספר השופטים'!G32)</f>
        <v>10</v>
      </c>
      <c r="Q32" s="51"/>
      <c r="R32" s="51"/>
      <c r="S32" s="51"/>
      <c r="T32" s="51"/>
      <c r="U32" s="340">
        <f t="shared" ref="U32:U95" ca="1" si="5">IF($F32="","",IF($AA32&lt;&gt;1,$AB$1,IFERROR(IF(H32=1,$H$9,INDEX($H$5:$H$8,MATCH(G32,$G$5:$G$8,0))),$AB$1)))</f>
        <v>0</v>
      </c>
      <c r="V32" s="51">
        <v>1</v>
      </c>
      <c r="W32" s="51">
        <f t="shared" ref="W32:W95" ca="1" si="6">IF($F32="","",IF($AA32&lt;&gt;1,$AB$1,IFERROR(U32*V32,$AB$1)))</f>
        <v>0</v>
      </c>
      <c r="X32" s="340">
        <f ca="1">IF(F32="","",IF($H$23=1,סיווג!Z32,1))</f>
        <v>1</v>
      </c>
      <c r="Y32" s="51">
        <f t="shared" ref="Y32:Y95" ca="1" si="7">IF($F32="","",IF($AA32&lt;&gt;1,$AB$1,IFERROR(W32*X32,$AB$1)))</f>
        <v>0</v>
      </c>
      <c r="Z32" s="279">
        <f t="shared" ref="Z32:Z95" ca="1" si="8">IF($F32="","",IF(OR($AA32&lt;&gt;1,Y32=$AB$1),$AB$1,IFERROR(Y32/SUM($Y$31:$Y$130),0)))</f>
        <v>0</v>
      </c>
      <c r="AA32" s="1">
        <f t="shared" ref="AA32:AA95" si="9">IF(SUM(AD32:AV32)=COUNT(AD32:AV32),1,0)</f>
        <v>1</v>
      </c>
      <c r="AB32" s="1">
        <f t="shared" ref="AB32:AC63" ca="1" si="10">IF($F32="","",AB$30)</f>
        <v>0</v>
      </c>
      <c r="AC32" s="1">
        <f t="shared" ca="1" si="10"/>
        <v>1</v>
      </c>
      <c r="AD32" s="1">
        <f t="shared" ref="AD32:AD95" si="11">IF(G$30="",1,IF(G32="",0,IF(G$30=$AE$1,IF(ISNA(MATCH(G32,$AB$30:$AC$30,0)),0,1),IF(G$30=$AF$1,IF(IFERROR(G32*1,"bad")="bad",0,1),IF(G$30=$AG$1,IF(IFERROR(IF(G32=TRUNC(G32),1,"bad"),"bad")="bad",0,1),IF(G$30=$AH$1,IF(AND(IF(IFERROR(G32*1,"bad")="bad",0,1)=1,G32&gt;=0),1,0),IF(G$30=$AI$1,IF(AND(IF(IFERROR(IF(G32=TRUNC(G32),1,"bad"),"bad")="bad",0,1)=1,G32&gt;=0),1,0),IF(G$30=$AJ$1,IF(AND(IF(IFERROR(G32*1,"bad")="bad",0,1)=1,G32&gt;0),1,0),IF(G$30=$AK$1,IF(AND(IF(IFERROR(IF(G32=TRUNC(G32),1,"bad"),"bad")="bad",0,1)=1,G32&gt;0),1,0),IF(G$30=$AL$1,1,IF(G$30=$AM$1,IF(IFERROR(HLOOKUP(G32,$AE$4:$AN$4,1,0),"bad")="bad",0,1),0)))))))))))</f>
        <v>1</v>
      </c>
      <c r="BA32" s="1" t="str">
        <f t="shared" ca="1" si="3"/>
        <v>תל אביב והסביבה (עד 30 ק"מ מתל-אביב)</v>
      </c>
      <c r="BB32" s="1" t="str">
        <f t="shared" ca="1" si="3"/>
        <v>מעל 30 ועד 50 ק"מ מתל-אביב (נתניה חדרה, יבנה, גדרה)</v>
      </c>
      <c r="BC32" s="1" t="str">
        <f t="shared" ca="1" si="3"/>
        <v>מעל 50 ועד 100 ק"מ מתל-אביב (ירושלים, חיפה)</v>
      </c>
      <c r="BD32" s="1" t="str">
        <f t="shared" ca="1" si="3"/>
        <v>מעל 100 ק"מ מתל-אביב (עכו, באר שבע, טבריה)</v>
      </c>
    </row>
    <row r="33" spans="2:56" x14ac:dyDescent="0.2">
      <c r="B33" s="44">
        <f t="shared" ca="1" si="4"/>
        <v>3</v>
      </c>
      <c r="C33" s="45"/>
      <c r="D33" s="45"/>
      <c r="E33" s="45"/>
      <c r="F33" s="337" t="str">
        <f ca="1">IF(סיווג!$V33&lt;&gt;1,"",'תנאי סף'!$F33)</f>
        <v>פסנתר לתמיד אשדוד</v>
      </c>
      <c r="G33" s="418" t="s">
        <v>302</v>
      </c>
      <c r="H33" s="274"/>
      <c r="I33" s="50"/>
      <c r="J33" s="51"/>
      <c r="K33" s="50"/>
      <c r="L33" s="51"/>
      <c r="M33" s="50"/>
      <c r="N33" s="53"/>
      <c r="O33" s="337"/>
      <c r="P33" s="51">
        <f ca="1">IF($F33="","",'מספר השופטים'!G33)</f>
        <v>28</v>
      </c>
      <c r="Q33" s="51"/>
      <c r="R33" s="51"/>
      <c r="S33" s="51"/>
      <c r="T33" s="51"/>
      <c r="U33" s="340">
        <f t="shared" ca="1" si="5"/>
        <v>1</v>
      </c>
      <c r="V33" s="51">
        <v>1</v>
      </c>
      <c r="W33" s="51">
        <f t="shared" ca="1" si="6"/>
        <v>1</v>
      </c>
      <c r="X33" s="340">
        <f ca="1">IF(F33="","",IF($H$23=1,סיווג!Z33,1))</f>
        <v>1</v>
      </c>
      <c r="Y33" s="51">
        <f t="shared" ca="1" si="7"/>
        <v>1</v>
      </c>
      <c r="Z33" s="279">
        <f t="shared" ca="1" si="8"/>
        <v>1</v>
      </c>
      <c r="AA33" s="1">
        <f t="shared" si="9"/>
        <v>1</v>
      </c>
      <c r="AB33" s="1">
        <f t="shared" ca="1" si="10"/>
        <v>0</v>
      </c>
      <c r="AC33" s="1">
        <f t="shared" ca="1" si="10"/>
        <v>1</v>
      </c>
      <c r="AD33" s="1">
        <f t="shared" si="11"/>
        <v>1</v>
      </c>
      <c r="BA33" s="1" t="str">
        <f t="shared" ca="1" si="3"/>
        <v>תל אביב והסביבה (עד 30 ק"מ מתל-אביב)</v>
      </c>
      <c r="BB33" s="1" t="str">
        <f t="shared" ca="1" si="3"/>
        <v>מעל 30 ועד 50 ק"מ מתל-אביב (נתניה חדרה, יבנה, גדרה)</v>
      </c>
      <c r="BC33" s="1" t="str">
        <f t="shared" ca="1" si="3"/>
        <v>מעל 50 ועד 100 ק"מ מתל-אביב (ירושלים, חיפה)</v>
      </c>
      <c r="BD33" s="1" t="str">
        <f t="shared" ca="1" si="3"/>
        <v>מעל 100 ק"מ מתל-אביב (עכו, באר שבע, טבריה)</v>
      </c>
    </row>
    <row r="34" spans="2:56" x14ac:dyDescent="0.2">
      <c r="B34" s="44" t="str">
        <f t="shared" ca="1" si="4"/>
        <v/>
      </c>
      <c r="C34" s="45"/>
      <c r="D34" s="45"/>
      <c r="E34" s="45"/>
      <c r="F34" s="337" t="str">
        <f ca="1">IF(סיווג!$V34&lt;&gt;1,"",'תנאי סף'!$F34)</f>
        <v/>
      </c>
      <c r="G34" s="418"/>
      <c r="H34" s="274"/>
      <c r="I34" s="50"/>
      <c r="J34" s="51"/>
      <c r="K34" s="50"/>
      <c r="L34" s="51"/>
      <c r="M34" s="50"/>
      <c r="N34" s="53"/>
      <c r="O34" s="337"/>
      <c r="P34" s="51" t="str">
        <f ca="1">IF($F34="","",'מספר השופטים'!G34)</f>
        <v/>
      </c>
      <c r="Q34" s="51"/>
      <c r="R34" s="51"/>
      <c r="S34" s="51"/>
      <c r="T34" s="51"/>
      <c r="U34" s="340" t="str">
        <f t="shared" ca="1" si="5"/>
        <v/>
      </c>
      <c r="V34" s="51">
        <v>1</v>
      </c>
      <c r="W34" s="51" t="str">
        <f t="shared" ca="1" si="6"/>
        <v/>
      </c>
      <c r="X34" s="340" t="str">
        <f ca="1">IF(F34="","",IF($H$23=1,סיווג!Z34,1))</f>
        <v/>
      </c>
      <c r="Y34" s="51" t="str">
        <f t="shared" ca="1" si="7"/>
        <v/>
      </c>
      <c r="Z34" s="279" t="str">
        <f t="shared" ca="1" si="8"/>
        <v/>
      </c>
      <c r="AA34" s="1">
        <f t="shared" si="9"/>
        <v>0</v>
      </c>
      <c r="AB34" s="1" t="str">
        <f t="shared" ca="1" si="10"/>
        <v/>
      </c>
      <c r="AC34" s="1" t="str">
        <f t="shared" ca="1" si="10"/>
        <v/>
      </c>
      <c r="AD34" s="1">
        <f t="shared" si="11"/>
        <v>0</v>
      </c>
      <c r="BA34" s="1" t="str">
        <f t="shared" ca="1" si="3"/>
        <v/>
      </c>
      <c r="BB34" s="1" t="str">
        <f t="shared" ca="1" si="3"/>
        <v/>
      </c>
      <c r="BC34" s="1" t="str">
        <f t="shared" ca="1" si="3"/>
        <v/>
      </c>
      <c r="BD34" s="1" t="str">
        <f t="shared" ca="1" si="3"/>
        <v/>
      </c>
    </row>
    <row r="35" spans="2:56" x14ac:dyDescent="0.2">
      <c r="B35" s="44" t="str">
        <f t="shared" ca="1" si="4"/>
        <v/>
      </c>
      <c r="C35" s="45"/>
      <c r="D35" s="45"/>
      <c r="E35" s="45"/>
      <c r="F35" s="337" t="str">
        <f ca="1">IF(סיווג!$V35&lt;&gt;1,"",'תנאי סף'!$F35)</f>
        <v/>
      </c>
      <c r="G35" s="418"/>
      <c r="H35" s="274"/>
      <c r="I35" s="50"/>
      <c r="J35" s="51"/>
      <c r="K35" s="50"/>
      <c r="L35" s="51"/>
      <c r="M35" s="50"/>
      <c r="N35" s="53"/>
      <c r="O35" s="337"/>
      <c r="P35" s="51" t="str">
        <f ca="1">IF($F35="","",'מספר השופטים'!G35)</f>
        <v/>
      </c>
      <c r="Q35" s="51"/>
      <c r="R35" s="51"/>
      <c r="S35" s="51"/>
      <c r="T35" s="51"/>
      <c r="U35" s="340" t="str">
        <f t="shared" ca="1" si="5"/>
        <v/>
      </c>
      <c r="V35" s="51">
        <v>1</v>
      </c>
      <c r="W35" s="51" t="str">
        <f t="shared" ca="1" si="6"/>
        <v/>
      </c>
      <c r="X35" s="340" t="str">
        <f ca="1">IF(F35="","",IF($H$23=1,סיווג!Z35,1))</f>
        <v/>
      </c>
      <c r="Y35" s="51" t="str">
        <f t="shared" ca="1" si="7"/>
        <v/>
      </c>
      <c r="Z35" s="279" t="str">
        <f t="shared" ca="1" si="8"/>
        <v/>
      </c>
      <c r="AA35" s="1">
        <f t="shared" si="9"/>
        <v>0</v>
      </c>
      <c r="AB35" s="1" t="str">
        <f t="shared" ca="1" si="10"/>
        <v/>
      </c>
      <c r="AC35" s="1" t="str">
        <f t="shared" ca="1" si="10"/>
        <v/>
      </c>
      <c r="AD35" s="1">
        <f t="shared" si="11"/>
        <v>0</v>
      </c>
      <c r="BA35" s="1" t="str">
        <f t="shared" ca="1" si="3"/>
        <v/>
      </c>
      <c r="BB35" s="1" t="str">
        <f t="shared" ca="1" si="3"/>
        <v/>
      </c>
      <c r="BC35" s="1" t="str">
        <f t="shared" ca="1" si="3"/>
        <v/>
      </c>
      <c r="BD35" s="1" t="str">
        <f t="shared" ca="1" si="3"/>
        <v/>
      </c>
    </row>
    <row r="36" spans="2:56" x14ac:dyDescent="0.2">
      <c r="B36" s="44" t="str">
        <f t="shared" ca="1" si="4"/>
        <v/>
      </c>
      <c r="C36" s="45"/>
      <c r="D36" s="45"/>
      <c r="E36" s="45"/>
      <c r="F36" s="337" t="str">
        <f ca="1">IF(סיווג!$V36&lt;&gt;1,"",'תנאי סף'!$F36)</f>
        <v/>
      </c>
      <c r="G36" s="418"/>
      <c r="H36" s="274"/>
      <c r="I36" s="50"/>
      <c r="J36" s="51"/>
      <c r="K36" s="50"/>
      <c r="L36" s="51"/>
      <c r="M36" s="50"/>
      <c r="N36" s="53"/>
      <c r="O36" s="337"/>
      <c r="P36" s="51" t="str">
        <f ca="1">IF($F36="","",'מספר השופטים'!G36)</f>
        <v/>
      </c>
      <c r="Q36" s="51"/>
      <c r="R36" s="51"/>
      <c r="S36" s="51"/>
      <c r="T36" s="51"/>
      <c r="U36" s="340" t="str">
        <f t="shared" ca="1" si="5"/>
        <v/>
      </c>
      <c r="V36" s="51">
        <v>1</v>
      </c>
      <c r="W36" s="51" t="str">
        <f t="shared" ca="1" si="6"/>
        <v/>
      </c>
      <c r="X36" s="340" t="str">
        <f ca="1">IF(F36="","",IF($H$23=1,סיווג!Z36,1))</f>
        <v/>
      </c>
      <c r="Y36" s="51" t="str">
        <f t="shared" ca="1" si="7"/>
        <v/>
      </c>
      <c r="Z36" s="279" t="str">
        <f t="shared" ca="1" si="8"/>
        <v/>
      </c>
      <c r="AA36" s="1">
        <f t="shared" si="9"/>
        <v>0</v>
      </c>
      <c r="AB36" s="1" t="str">
        <f t="shared" ca="1" si="10"/>
        <v/>
      </c>
      <c r="AC36" s="1" t="str">
        <f t="shared" ca="1" si="10"/>
        <v/>
      </c>
      <c r="AD36" s="1">
        <f t="shared" si="11"/>
        <v>0</v>
      </c>
      <c r="BA36" s="1" t="str">
        <f t="shared" ca="1" si="3"/>
        <v/>
      </c>
      <c r="BB36" s="1" t="str">
        <f t="shared" ca="1" si="3"/>
        <v/>
      </c>
      <c r="BC36" s="1" t="str">
        <f t="shared" ca="1" si="3"/>
        <v/>
      </c>
      <c r="BD36" s="1" t="str">
        <f t="shared" ca="1" si="3"/>
        <v/>
      </c>
    </row>
    <row r="37" spans="2:56" x14ac:dyDescent="0.2">
      <c r="B37" s="44" t="str">
        <f t="shared" ca="1" si="4"/>
        <v/>
      </c>
      <c r="C37" s="45"/>
      <c r="D37" s="45"/>
      <c r="E37" s="45"/>
      <c r="F37" s="337" t="str">
        <f ca="1">IF(סיווג!$V37&lt;&gt;1,"",'תנאי סף'!$F37)</f>
        <v/>
      </c>
      <c r="G37" s="418"/>
      <c r="H37" s="274"/>
      <c r="I37" s="50"/>
      <c r="J37" s="51"/>
      <c r="K37" s="50"/>
      <c r="L37" s="51"/>
      <c r="M37" s="50"/>
      <c r="N37" s="53"/>
      <c r="O37" s="337"/>
      <c r="P37" s="51" t="str">
        <f ca="1">IF($F37="","",'מספר השופטים'!G37)</f>
        <v/>
      </c>
      <c r="Q37" s="51"/>
      <c r="R37" s="51"/>
      <c r="S37" s="51"/>
      <c r="T37" s="51"/>
      <c r="U37" s="340" t="str">
        <f t="shared" ca="1" si="5"/>
        <v/>
      </c>
      <c r="V37" s="51">
        <v>1</v>
      </c>
      <c r="W37" s="51" t="str">
        <f t="shared" ca="1" si="6"/>
        <v/>
      </c>
      <c r="X37" s="340" t="str">
        <f ca="1">IF(F37="","",IF($H$23=1,סיווג!Z37,1))</f>
        <v/>
      </c>
      <c r="Y37" s="51" t="str">
        <f t="shared" ca="1" si="7"/>
        <v/>
      </c>
      <c r="Z37" s="279" t="str">
        <f t="shared" ca="1" si="8"/>
        <v/>
      </c>
      <c r="AA37" s="1">
        <f t="shared" si="9"/>
        <v>0</v>
      </c>
      <c r="AB37" s="1" t="str">
        <f t="shared" ca="1" si="10"/>
        <v/>
      </c>
      <c r="AC37" s="1" t="str">
        <f t="shared" ca="1" si="10"/>
        <v/>
      </c>
      <c r="AD37" s="1">
        <f t="shared" si="11"/>
        <v>0</v>
      </c>
      <c r="BA37" s="1" t="str">
        <f t="shared" ca="1" si="3"/>
        <v/>
      </c>
      <c r="BB37" s="1" t="str">
        <f t="shared" ca="1" si="3"/>
        <v/>
      </c>
      <c r="BC37" s="1" t="str">
        <f t="shared" ca="1" si="3"/>
        <v/>
      </c>
      <c r="BD37" s="1" t="str">
        <f t="shared" ca="1" si="3"/>
        <v/>
      </c>
    </row>
    <row r="38" spans="2:56" x14ac:dyDescent="0.2">
      <c r="B38" s="44" t="str">
        <f t="shared" ca="1" si="4"/>
        <v/>
      </c>
      <c r="C38" s="45"/>
      <c r="D38" s="45"/>
      <c r="E38" s="45"/>
      <c r="F38" s="337" t="str">
        <f ca="1">IF(סיווג!$V38&lt;&gt;1,"",'תנאי סף'!$F38)</f>
        <v/>
      </c>
      <c r="G38" s="418"/>
      <c r="H38" s="274"/>
      <c r="I38" s="50"/>
      <c r="J38" s="51"/>
      <c r="K38" s="50"/>
      <c r="L38" s="51"/>
      <c r="M38" s="50"/>
      <c r="N38" s="53"/>
      <c r="O38" s="337"/>
      <c r="P38" s="51" t="str">
        <f ca="1">IF($F38="","",'מספר השופטים'!G38)</f>
        <v/>
      </c>
      <c r="Q38" s="51"/>
      <c r="R38" s="51"/>
      <c r="S38" s="51"/>
      <c r="T38" s="51"/>
      <c r="U38" s="340" t="str">
        <f t="shared" ca="1" si="5"/>
        <v/>
      </c>
      <c r="V38" s="51">
        <v>1</v>
      </c>
      <c r="W38" s="51" t="str">
        <f t="shared" ca="1" si="6"/>
        <v/>
      </c>
      <c r="X38" s="340" t="str">
        <f ca="1">IF(F38="","",IF($H$23=1,סיווג!Z38,1))</f>
        <v/>
      </c>
      <c r="Y38" s="51" t="str">
        <f t="shared" ca="1" si="7"/>
        <v/>
      </c>
      <c r="Z38" s="279" t="str">
        <f t="shared" ca="1" si="8"/>
        <v/>
      </c>
      <c r="AA38" s="1">
        <f t="shared" si="9"/>
        <v>0</v>
      </c>
      <c r="AB38" s="1" t="str">
        <f t="shared" ca="1" si="10"/>
        <v/>
      </c>
      <c r="AC38" s="1" t="str">
        <f t="shared" ca="1" si="10"/>
        <v/>
      </c>
      <c r="AD38" s="1">
        <f t="shared" si="11"/>
        <v>0</v>
      </c>
      <c r="BA38" s="1" t="str">
        <f t="shared" ca="1" si="3"/>
        <v/>
      </c>
      <c r="BB38" s="1" t="str">
        <f t="shared" ca="1" si="3"/>
        <v/>
      </c>
      <c r="BC38" s="1" t="str">
        <f t="shared" ca="1" si="3"/>
        <v/>
      </c>
      <c r="BD38" s="1" t="str">
        <f t="shared" ca="1" si="3"/>
        <v/>
      </c>
    </row>
    <row r="39" spans="2:56" x14ac:dyDescent="0.2">
      <c r="B39" s="44" t="str">
        <f t="shared" ca="1" si="4"/>
        <v/>
      </c>
      <c r="C39" s="45"/>
      <c r="D39" s="45"/>
      <c r="E39" s="45"/>
      <c r="F39" s="337" t="str">
        <f ca="1">IF(סיווג!$V39&lt;&gt;1,"",'תנאי סף'!$F39)</f>
        <v/>
      </c>
      <c r="G39" s="418"/>
      <c r="H39" s="274"/>
      <c r="I39" s="50"/>
      <c r="J39" s="51"/>
      <c r="K39" s="50"/>
      <c r="L39" s="51"/>
      <c r="M39" s="50"/>
      <c r="N39" s="53"/>
      <c r="O39" s="337"/>
      <c r="P39" s="51" t="str">
        <f ca="1">IF($F39="","",'מספר השופטים'!G39)</f>
        <v/>
      </c>
      <c r="Q39" s="51"/>
      <c r="R39" s="51"/>
      <c r="S39" s="51"/>
      <c r="T39" s="51"/>
      <c r="U39" s="340" t="str">
        <f t="shared" ca="1" si="5"/>
        <v/>
      </c>
      <c r="V39" s="51">
        <v>1</v>
      </c>
      <c r="W39" s="51" t="str">
        <f t="shared" ca="1" si="6"/>
        <v/>
      </c>
      <c r="X39" s="340" t="str">
        <f ca="1">IF(F39="","",IF($H$23=1,סיווג!Z39,1))</f>
        <v/>
      </c>
      <c r="Y39" s="51" t="str">
        <f t="shared" ca="1" si="7"/>
        <v/>
      </c>
      <c r="Z39" s="279" t="str">
        <f t="shared" ca="1" si="8"/>
        <v/>
      </c>
      <c r="AA39" s="1">
        <f t="shared" si="9"/>
        <v>0</v>
      </c>
      <c r="AB39" s="1" t="str">
        <f t="shared" ca="1" si="10"/>
        <v/>
      </c>
      <c r="AC39" s="1" t="str">
        <f t="shared" ca="1" si="10"/>
        <v/>
      </c>
      <c r="AD39" s="1">
        <f t="shared" si="11"/>
        <v>0</v>
      </c>
      <c r="BA39" s="1" t="str">
        <f t="shared" ca="1" si="3"/>
        <v/>
      </c>
      <c r="BB39" s="1" t="str">
        <f t="shared" ca="1" si="3"/>
        <v/>
      </c>
      <c r="BC39" s="1" t="str">
        <f t="shared" ca="1" si="3"/>
        <v/>
      </c>
      <c r="BD39" s="1" t="str">
        <f t="shared" ca="1" si="3"/>
        <v/>
      </c>
    </row>
    <row r="40" spans="2:56" ht="15.75" thickBot="1" x14ac:dyDescent="0.25">
      <c r="B40" s="44" t="str">
        <f t="shared" ca="1" si="4"/>
        <v/>
      </c>
      <c r="C40" s="45"/>
      <c r="D40" s="45"/>
      <c r="E40" s="45"/>
      <c r="F40" s="337" t="str">
        <f ca="1">IF(סיווג!$V40&lt;&gt;1,"",'תנאי סף'!$F40)</f>
        <v/>
      </c>
      <c r="G40" s="418"/>
      <c r="H40" s="274"/>
      <c r="I40" s="50"/>
      <c r="J40" s="51"/>
      <c r="K40" s="50"/>
      <c r="L40" s="51"/>
      <c r="M40" s="50"/>
      <c r="N40" s="53"/>
      <c r="O40" s="337"/>
      <c r="P40" s="51" t="str">
        <f ca="1">IF($F40="","",'מספר השופטים'!G40)</f>
        <v/>
      </c>
      <c r="Q40" s="51"/>
      <c r="R40" s="51"/>
      <c r="S40" s="51"/>
      <c r="T40" s="51"/>
      <c r="U40" s="340" t="str">
        <f t="shared" ca="1" si="5"/>
        <v/>
      </c>
      <c r="V40" s="51">
        <v>1</v>
      </c>
      <c r="W40" s="51" t="str">
        <f t="shared" ca="1" si="6"/>
        <v/>
      </c>
      <c r="X40" s="340" t="str">
        <f ca="1">IF(F40="","",IF($H$23=1,סיווג!Z40,1))</f>
        <v/>
      </c>
      <c r="Y40" s="51" t="str">
        <f t="shared" ca="1" si="7"/>
        <v/>
      </c>
      <c r="Z40" s="279" t="str">
        <f t="shared" ca="1" si="8"/>
        <v/>
      </c>
      <c r="AA40" s="1">
        <f t="shared" si="9"/>
        <v>0</v>
      </c>
      <c r="AB40" s="1" t="str">
        <f t="shared" ca="1" si="10"/>
        <v/>
      </c>
      <c r="AC40" s="1" t="str">
        <f t="shared" ca="1" si="10"/>
        <v/>
      </c>
      <c r="AD40" s="1">
        <f t="shared" si="11"/>
        <v>0</v>
      </c>
      <c r="BA40" s="1" t="str">
        <f t="shared" ca="1" si="3"/>
        <v/>
      </c>
      <c r="BB40" s="1" t="str">
        <f t="shared" ca="1" si="3"/>
        <v/>
      </c>
      <c r="BC40" s="1" t="str">
        <f t="shared" ca="1" si="3"/>
        <v/>
      </c>
      <c r="BD40" s="1" t="str">
        <f t="shared" ca="1" si="3"/>
        <v/>
      </c>
    </row>
    <row r="41" spans="2:56" hidden="1" x14ac:dyDescent="0.2">
      <c r="B41" s="44" t="str">
        <f t="shared" si="4"/>
        <v/>
      </c>
      <c r="C41" s="45"/>
      <c r="D41" s="45"/>
      <c r="E41" s="45"/>
      <c r="F41" s="337" t="str">
        <f>IF(סיווג!$V41&lt;&gt;1,"",'תנאי סף'!$F41)</f>
        <v/>
      </c>
      <c r="G41" s="418"/>
      <c r="H41" s="274"/>
      <c r="I41" s="50"/>
      <c r="J41" s="51"/>
      <c r="K41" s="50"/>
      <c r="L41" s="51"/>
      <c r="M41" s="50"/>
      <c r="N41" s="53"/>
      <c r="O41" s="337"/>
      <c r="P41" s="51" t="str">
        <f>IF($F41="","",'מספר השופטים'!G41)</f>
        <v/>
      </c>
      <c r="Q41" s="51"/>
      <c r="R41" s="51"/>
      <c r="S41" s="51"/>
      <c r="T41" s="51"/>
      <c r="U41" s="340" t="str">
        <f t="shared" si="5"/>
        <v/>
      </c>
      <c r="V41" s="51">
        <v>1</v>
      </c>
      <c r="W41" s="51" t="str">
        <f t="shared" si="6"/>
        <v/>
      </c>
      <c r="X41" s="340" t="str">
        <f>IF(F41="","",IF($H$23=1,סיווג!Z41,1))</f>
        <v/>
      </c>
      <c r="Y41" s="51" t="str">
        <f t="shared" si="7"/>
        <v/>
      </c>
      <c r="Z41" s="279" t="str">
        <f t="shared" si="8"/>
        <v/>
      </c>
      <c r="AA41" s="1">
        <f t="shared" si="9"/>
        <v>0</v>
      </c>
      <c r="AB41" s="1" t="str">
        <f t="shared" si="10"/>
        <v/>
      </c>
      <c r="AC41" s="1" t="str">
        <f t="shared" si="10"/>
        <v/>
      </c>
      <c r="AD41" s="1">
        <f t="shared" si="11"/>
        <v>0</v>
      </c>
      <c r="BA41" s="1" t="str">
        <f t="shared" si="3"/>
        <v/>
      </c>
      <c r="BB41" s="1" t="str">
        <f t="shared" si="3"/>
        <v/>
      </c>
      <c r="BC41" s="1" t="str">
        <f t="shared" si="3"/>
        <v/>
      </c>
      <c r="BD41" s="1" t="str">
        <f t="shared" si="3"/>
        <v/>
      </c>
    </row>
    <row r="42" spans="2:56" hidden="1" x14ac:dyDescent="0.2">
      <c r="B42" s="44" t="str">
        <f t="shared" si="4"/>
        <v/>
      </c>
      <c r="C42" s="45"/>
      <c r="D42" s="45"/>
      <c r="E42" s="45"/>
      <c r="F42" s="337" t="str">
        <f>IF(סיווג!$V42&lt;&gt;1,"",'תנאי סף'!$F42)</f>
        <v/>
      </c>
      <c r="G42" s="418"/>
      <c r="H42" s="274"/>
      <c r="I42" s="50"/>
      <c r="J42" s="51"/>
      <c r="K42" s="50"/>
      <c r="L42" s="51"/>
      <c r="M42" s="50"/>
      <c r="N42" s="53"/>
      <c r="O42" s="337"/>
      <c r="P42" s="51" t="str">
        <f>IF($F42="","",'מספר השופטים'!G42)</f>
        <v/>
      </c>
      <c r="Q42" s="51"/>
      <c r="R42" s="51"/>
      <c r="S42" s="51"/>
      <c r="T42" s="51"/>
      <c r="U42" s="340" t="str">
        <f t="shared" si="5"/>
        <v/>
      </c>
      <c r="V42" s="51">
        <v>1</v>
      </c>
      <c r="W42" s="51" t="str">
        <f t="shared" si="6"/>
        <v/>
      </c>
      <c r="X42" s="340" t="str">
        <f>IF(F42="","",IF($H$23=1,סיווג!Z42,1))</f>
        <v/>
      </c>
      <c r="Y42" s="51" t="str">
        <f t="shared" si="7"/>
        <v/>
      </c>
      <c r="Z42" s="279" t="str">
        <f t="shared" si="8"/>
        <v/>
      </c>
      <c r="AA42" s="1">
        <f t="shared" si="9"/>
        <v>0</v>
      </c>
      <c r="AB42" s="1" t="str">
        <f t="shared" si="10"/>
        <v/>
      </c>
      <c r="AC42" s="1" t="str">
        <f t="shared" si="10"/>
        <v/>
      </c>
      <c r="AD42" s="1">
        <f t="shared" si="11"/>
        <v>0</v>
      </c>
      <c r="BA42" s="1" t="str">
        <f t="shared" si="3"/>
        <v/>
      </c>
      <c r="BB42" s="1" t="str">
        <f t="shared" si="3"/>
        <v/>
      </c>
      <c r="BC42" s="1" t="str">
        <f t="shared" si="3"/>
        <v/>
      </c>
      <c r="BD42" s="1" t="str">
        <f t="shared" si="3"/>
        <v/>
      </c>
    </row>
    <row r="43" spans="2:56" hidden="1" x14ac:dyDescent="0.2">
      <c r="B43" s="44" t="str">
        <f t="shared" si="4"/>
        <v/>
      </c>
      <c r="C43" s="45"/>
      <c r="D43" s="45"/>
      <c r="E43" s="45"/>
      <c r="F43" s="337" t="str">
        <f>IF(סיווג!$V43&lt;&gt;1,"",'תנאי סף'!$F43)</f>
        <v/>
      </c>
      <c r="G43" s="418"/>
      <c r="H43" s="274"/>
      <c r="I43" s="50"/>
      <c r="J43" s="51"/>
      <c r="K43" s="50"/>
      <c r="L43" s="51"/>
      <c r="M43" s="50"/>
      <c r="N43" s="53"/>
      <c r="O43" s="337"/>
      <c r="P43" s="51" t="str">
        <f>IF($F43="","",'מספר השופטים'!G43)</f>
        <v/>
      </c>
      <c r="Q43" s="51"/>
      <c r="R43" s="51"/>
      <c r="S43" s="51"/>
      <c r="T43" s="51"/>
      <c r="U43" s="340" t="str">
        <f t="shared" si="5"/>
        <v/>
      </c>
      <c r="V43" s="51">
        <v>1</v>
      </c>
      <c r="W43" s="51" t="str">
        <f t="shared" si="6"/>
        <v/>
      </c>
      <c r="X43" s="340" t="str">
        <f>IF(F43="","",IF($H$23=1,סיווג!Z43,1))</f>
        <v/>
      </c>
      <c r="Y43" s="51" t="str">
        <f t="shared" si="7"/>
        <v/>
      </c>
      <c r="Z43" s="279" t="str">
        <f t="shared" si="8"/>
        <v/>
      </c>
      <c r="AA43" s="1">
        <f t="shared" si="9"/>
        <v>0</v>
      </c>
      <c r="AB43" s="1" t="str">
        <f t="shared" si="10"/>
        <v/>
      </c>
      <c r="AC43" s="1" t="str">
        <f t="shared" si="10"/>
        <v/>
      </c>
      <c r="AD43" s="1">
        <f t="shared" si="11"/>
        <v>0</v>
      </c>
      <c r="BA43" s="1" t="str">
        <f t="shared" si="3"/>
        <v/>
      </c>
      <c r="BB43" s="1" t="str">
        <f t="shared" si="3"/>
        <v/>
      </c>
      <c r="BC43" s="1" t="str">
        <f t="shared" si="3"/>
        <v/>
      </c>
      <c r="BD43" s="1" t="str">
        <f t="shared" si="3"/>
        <v/>
      </c>
    </row>
    <row r="44" spans="2:56" hidden="1" x14ac:dyDescent="0.2">
      <c r="B44" s="44" t="str">
        <f t="shared" si="4"/>
        <v/>
      </c>
      <c r="C44" s="45"/>
      <c r="D44" s="45"/>
      <c r="E44" s="45"/>
      <c r="F44" s="337" t="str">
        <f>IF(סיווג!$V44&lt;&gt;1,"",'תנאי סף'!$F44)</f>
        <v/>
      </c>
      <c r="G44" s="418"/>
      <c r="H44" s="274"/>
      <c r="I44" s="50"/>
      <c r="J44" s="51"/>
      <c r="K44" s="50"/>
      <c r="L44" s="51"/>
      <c r="M44" s="50"/>
      <c r="N44" s="53"/>
      <c r="O44" s="337"/>
      <c r="P44" s="51" t="str">
        <f>IF($F44="","",'מספר השופטים'!G44)</f>
        <v/>
      </c>
      <c r="Q44" s="51"/>
      <c r="R44" s="51"/>
      <c r="S44" s="51"/>
      <c r="T44" s="51"/>
      <c r="U44" s="340" t="str">
        <f t="shared" si="5"/>
        <v/>
      </c>
      <c r="V44" s="51">
        <v>1</v>
      </c>
      <c r="W44" s="51" t="str">
        <f t="shared" si="6"/>
        <v/>
      </c>
      <c r="X44" s="340" t="str">
        <f>IF(F44="","",IF($H$23=1,סיווג!Z44,1))</f>
        <v/>
      </c>
      <c r="Y44" s="51" t="str">
        <f t="shared" si="7"/>
        <v/>
      </c>
      <c r="Z44" s="279" t="str">
        <f t="shared" si="8"/>
        <v/>
      </c>
      <c r="AA44" s="1">
        <f t="shared" si="9"/>
        <v>0</v>
      </c>
      <c r="AB44" s="1" t="str">
        <f t="shared" si="10"/>
        <v/>
      </c>
      <c r="AC44" s="1" t="str">
        <f t="shared" si="10"/>
        <v/>
      </c>
      <c r="AD44" s="1">
        <f t="shared" si="11"/>
        <v>0</v>
      </c>
      <c r="BA44" s="1" t="str">
        <f t="shared" si="3"/>
        <v/>
      </c>
      <c r="BB44" s="1" t="str">
        <f t="shared" si="3"/>
        <v/>
      </c>
      <c r="BC44" s="1" t="str">
        <f t="shared" si="3"/>
        <v/>
      </c>
      <c r="BD44" s="1" t="str">
        <f t="shared" si="3"/>
        <v/>
      </c>
    </row>
    <row r="45" spans="2:56" hidden="1" x14ac:dyDescent="0.2">
      <c r="B45" s="44" t="str">
        <f t="shared" si="4"/>
        <v/>
      </c>
      <c r="C45" s="45"/>
      <c r="D45" s="45"/>
      <c r="E45" s="45"/>
      <c r="F45" s="337" t="str">
        <f>IF(סיווג!$V45&lt;&gt;1,"",'תנאי סף'!$F45)</f>
        <v/>
      </c>
      <c r="G45" s="418"/>
      <c r="H45" s="274"/>
      <c r="I45" s="50"/>
      <c r="J45" s="51"/>
      <c r="K45" s="50"/>
      <c r="L45" s="51"/>
      <c r="M45" s="50"/>
      <c r="N45" s="53"/>
      <c r="O45" s="337"/>
      <c r="P45" s="51" t="str">
        <f>IF($F45="","",'מספר השופטים'!G45)</f>
        <v/>
      </c>
      <c r="Q45" s="51"/>
      <c r="R45" s="51"/>
      <c r="S45" s="51"/>
      <c r="T45" s="51"/>
      <c r="U45" s="340" t="str">
        <f t="shared" si="5"/>
        <v/>
      </c>
      <c r="V45" s="51">
        <v>1</v>
      </c>
      <c r="W45" s="51" t="str">
        <f t="shared" si="6"/>
        <v/>
      </c>
      <c r="X45" s="340" t="str">
        <f>IF(F45="","",IF($H$23=1,סיווג!Z45,1))</f>
        <v/>
      </c>
      <c r="Y45" s="51" t="str">
        <f t="shared" si="7"/>
        <v/>
      </c>
      <c r="Z45" s="279" t="str">
        <f t="shared" si="8"/>
        <v/>
      </c>
      <c r="AA45" s="1">
        <f t="shared" si="9"/>
        <v>0</v>
      </c>
      <c r="AB45" s="1" t="str">
        <f t="shared" si="10"/>
        <v/>
      </c>
      <c r="AC45" s="1" t="str">
        <f t="shared" si="10"/>
        <v/>
      </c>
      <c r="AD45" s="1">
        <f t="shared" si="11"/>
        <v>0</v>
      </c>
      <c r="BA45" s="1" t="str">
        <f t="shared" si="3"/>
        <v/>
      </c>
      <c r="BB45" s="1" t="str">
        <f t="shared" si="3"/>
        <v/>
      </c>
      <c r="BC45" s="1" t="str">
        <f t="shared" si="3"/>
        <v/>
      </c>
      <c r="BD45" s="1" t="str">
        <f t="shared" si="3"/>
        <v/>
      </c>
    </row>
    <row r="46" spans="2:56" hidden="1" x14ac:dyDescent="0.2">
      <c r="B46" s="44" t="str">
        <f t="shared" si="4"/>
        <v/>
      </c>
      <c r="C46" s="45"/>
      <c r="D46" s="45"/>
      <c r="E46" s="45"/>
      <c r="F46" s="337" t="str">
        <f>IF(סיווג!$V46&lt;&gt;1,"",'תנאי סף'!$F46)</f>
        <v/>
      </c>
      <c r="G46" s="418"/>
      <c r="H46" s="274"/>
      <c r="I46" s="50"/>
      <c r="J46" s="51"/>
      <c r="K46" s="50"/>
      <c r="L46" s="51"/>
      <c r="M46" s="50"/>
      <c r="N46" s="53"/>
      <c r="O46" s="337"/>
      <c r="P46" s="51" t="str">
        <f>IF($F46="","",'מספר השופטים'!G46)</f>
        <v/>
      </c>
      <c r="Q46" s="51"/>
      <c r="R46" s="51"/>
      <c r="S46" s="51"/>
      <c r="T46" s="51"/>
      <c r="U46" s="340" t="str">
        <f t="shared" si="5"/>
        <v/>
      </c>
      <c r="V46" s="51">
        <v>1</v>
      </c>
      <c r="W46" s="51" t="str">
        <f t="shared" si="6"/>
        <v/>
      </c>
      <c r="X46" s="340" t="str">
        <f>IF(F46="","",IF($H$23=1,סיווג!Z46,1))</f>
        <v/>
      </c>
      <c r="Y46" s="51" t="str">
        <f t="shared" si="7"/>
        <v/>
      </c>
      <c r="Z46" s="279" t="str">
        <f t="shared" si="8"/>
        <v/>
      </c>
      <c r="AA46" s="1">
        <f t="shared" si="9"/>
        <v>0</v>
      </c>
      <c r="AB46" s="1" t="str">
        <f t="shared" si="10"/>
        <v/>
      </c>
      <c r="AC46" s="1" t="str">
        <f t="shared" si="10"/>
        <v/>
      </c>
      <c r="AD46" s="1">
        <f t="shared" si="11"/>
        <v>0</v>
      </c>
      <c r="BA46" s="1" t="str">
        <f t="shared" si="3"/>
        <v/>
      </c>
      <c r="BB46" s="1" t="str">
        <f t="shared" si="3"/>
        <v/>
      </c>
      <c r="BC46" s="1" t="str">
        <f t="shared" si="3"/>
        <v/>
      </c>
      <c r="BD46" s="1" t="str">
        <f t="shared" si="3"/>
        <v/>
      </c>
    </row>
    <row r="47" spans="2:56" hidden="1" x14ac:dyDescent="0.2">
      <c r="B47" s="44" t="str">
        <f t="shared" si="4"/>
        <v/>
      </c>
      <c r="C47" s="45"/>
      <c r="D47" s="45"/>
      <c r="E47" s="45"/>
      <c r="F47" s="337" t="str">
        <f>IF(סיווג!$V47&lt;&gt;1,"",'תנאי סף'!$F47)</f>
        <v/>
      </c>
      <c r="G47" s="418"/>
      <c r="H47" s="274"/>
      <c r="I47" s="50"/>
      <c r="J47" s="51"/>
      <c r="K47" s="50"/>
      <c r="L47" s="51"/>
      <c r="M47" s="50"/>
      <c r="N47" s="53"/>
      <c r="O47" s="337"/>
      <c r="P47" s="51" t="str">
        <f>IF($F47="","",'מספר השופטים'!G47)</f>
        <v/>
      </c>
      <c r="Q47" s="51"/>
      <c r="R47" s="51"/>
      <c r="S47" s="51"/>
      <c r="T47" s="51"/>
      <c r="U47" s="340" t="str">
        <f t="shared" si="5"/>
        <v/>
      </c>
      <c r="V47" s="51">
        <v>1</v>
      </c>
      <c r="W47" s="51" t="str">
        <f t="shared" si="6"/>
        <v/>
      </c>
      <c r="X47" s="340" t="str">
        <f>IF(F47="","",IF($H$23=1,סיווג!Z47,1))</f>
        <v/>
      </c>
      <c r="Y47" s="51" t="str">
        <f t="shared" si="7"/>
        <v/>
      </c>
      <c r="Z47" s="279" t="str">
        <f t="shared" si="8"/>
        <v/>
      </c>
      <c r="AA47" s="1">
        <f t="shared" si="9"/>
        <v>0</v>
      </c>
      <c r="AB47" s="1" t="str">
        <f t="shared" si="10"/>
        <v/>
      </c>
      <c r="AC47" s="1" t="str">
        <f t="shared" si="10"/>
        <v/>
      </c>
      <c r="AD47" s="1">
        <f t="shared" si="11"/>
        <v>0</v>
      </c>
      <c r="BA47" s="1" t="str">
        <f t="shared" si="3"/>
        <v/>
      </c>
      <c r="BB47" s="1" t="str">
        <f t="shared" si="3"/>
        <v/>
      </c>
      <c r="BC47" s="1" t="str">
        <f t="shared" si="3"/>
        <v/>
      </c>
      <c r="BD47" s="1" t="str">
        <f t="shared" si="3"/>
        <v/>
      </c>
    </row>
    <row r="48" spans="2:56" hidden="1" x14ac:dyDescent="0.2">
      <c r="B48" s="44" t="str">
        <f t="shared" si="4"/>
        <v/>
      </c>
      <c r="C48" s="45"/>
      <c r="D48" s="45"/>
      <c r="E48" s="45"/>
      <c r="F48" s="337" t="str">
        <f>IF(סיווג!$V48&lt;&gt;1,"",'תנאי סף'!$F48)</f>
        <v/>
      </c>
      <c r="G48" s="418"/>
      <c r="H48" s="274"/>
      <c r="I48" s="50"/>
      <c r="J48" s="51"/>
      <c r="K48" s="50"/>
      <c r="L48" s="51"/>
      <c r="M48" s="50"/>
      <c r="N48" s="53"/>
      <c r="O48" s="337"/>
      <c r="P48" s="51" t="str">
        <f>IF($F48="","",'מספר השופטים'!G48)</f>
        <v/>
      </c>
      <c r="Q48" s="51"/>
      <c r="R48" s="51"/>
      <c r="S48" s="51"/>
      <c r="T48" s="51"/>
      <c r="U48" s="340" t="str">
        <f t="shared" si="5"/>
        <v/>
      </c>
      <c r="V48" s="51">
        <v>1</v>
      </c>
      <c r="W48" s="51" t="str">
        <f t="shared" si="6"/>
        <v/>
      </c>
      <c r="X48" s="340" t="str">
        <f>IF(F48="","",IF($H$23=1,סיווג!Z48,1))</f>
        <v/>
      </c>
      <c r="Y48" s="51" t="str">
        <f t="shared" si="7"/>
        <v/>
      </c>
      <c r="Z48" s="279" t="str">
        <f t="shared" si="8"/>
        <v/>
      </c>
      <c r="AA48" s="1">
        <f t="shared" si="9"/>
        <v>0</v>
      </c>
      <c r="AB48" s="1" t="str">
        <f t="shared" si="10"/>
        <v/>
      </c>
      <c r="AC48" s="1" t="str">
        <f t="shared" si="10"/>
        <v/>
      </c>
      <c r="AD48" s="1">
        <f t="shared" si="11"/>
        <v>0</v>
      </c>
      <c r="BA48" s="1" t="str">
        <f t="shared" si="3"/>
        <v/>
      </c>
      <c r="BB48" s="1" t="str">
        <f t="shared" si="3"/>
        <v/>
      </c>
      <c r="BC48" s="1" t="str">
        <f t="shared" si="3"/>
        <v/>
      </c>
      <c r="BD48" s="1" t="str">
        <f t="shared" si="3"/>
        <v/>
      </c>
    </row>
    <row r="49" spans="2:56" hidden="1" x14ac:dyDescent="0.2">
      <c r="B49" s="44" t="str">
        <f t="shared" si="4"/>
        <v/>
      </c>
      <c r="C49" s="45"/>
      <c r="D49" s="45"/>
      <c r="E49" s="45"/>
      <c r="F49" s="337" t="str">
        <f>IF(סיווג!$V49&lt;&gt;1,"",'תנאי סף'!$F49)</f>
        <v/>
      </c>
      <c r="G49" s="418"/>
      <c r="H49" s="274"/>
      <c r="I49" s="50"/>
      <c r="J49" s="51"/>
      <c r="K49" s="50"/>
      <c r="L49" s="51"/>
      <c r="M49" s="50"/>
      <c r="N49" s="53"/>
      <c r="O49" s="337"/>
      <c r="P49" s="51" t="str">
        <f>IF($F49="","",'מספר השופטים'!G49)</f>
        <v/>
      </c>
      <c r="Q49" s="51"/>
      <c r="R49" s="51"/>
      <c r="S49" s="51"/>
      <c r="T49" s="51"/>
      <c r="U49" s="340" t="str">
        <f t="shared" si="5"/>
        <v/>
      </c>
      <c r="V49" s="51">
        <v>1</v>
      </c>
      <c r="W49" s="51" t="str">
        <f t="shared" si="6"/>
        <v/>
      </c>
      <c r="X49" s="340" t="str">
        <f>IF(F49="","",IF($H$23=1,סיווג!Z49,1))</f>
        <v/>
      </c>
      <c r="Y49" s="51" t="str">
        <f t="shared" si="7"/>
        <v/>
      </c>
      <c r="Z49" s="279" t="str">
        <f t="shared" si="8"/>
        <v/>
      </c>
      <c r="AA49" s="1">
        <f t="shared" si="9"/>
        <v>0</v>
      </c>
      <c r="AB49" s="1" t="str">
        <f t="shared" si="10"/>
        <v/>
      </c>
      <c r="AC49" s="1" t="str">
        <f t="shared" si="10"/>
        <v/>
      </c>
      <c r="AD49" s="1">
        <f t="shared" si="11"/>
        <v>0</v>
      </c>
      <c r="BA49" s="1" t="str">
        <f t="shared" si="3"/>
        <v/>
      </c>
      <c r="BB49" s="1" t="str">
        <f t="shared" si="3"/>
        <v/>
      </c>
      <c r="BC49" s="1" t="str">
        <f t="shared" si="3"/>
        <v/>
      </c>
      <c r="BD49" s="1" t="str">
        <f t="shared" si="3"/>
        <v/>
      </c>
    </row>
    <row r="50" spans="2:56" hidden="1" x14ac:dyDescent="0.2">
      <c r="B50" s="44" t="str">
        <f t="shared" si="4"/>
        <v/>
      </c>
      <c r="C50" s="45"/>
      <c r="D50" s="45"/>
      <c r="E50" s="45"/>
      <c r="F50" s="337" t="str">
        <f>IF(סיווג!$V50&lt;&gt;1,"",'תנאי סף'!$F50)</f>
        <v/>
      </c>
      <c r="G50" s="418"/>
      <c r="H50" s="274"/>
      <c r="I50" s="50"/>
      <c r="J50" s="51"/>
      <c r="K50" s="50"/>
      <c r="L50" s="51"/>
      <c r="M50" s="50"/>
      <c r="N50" s="53"/>
      <c r="O50" s="337"/>
      <c r="P50" s="51" t="str">
        <f>IF($F50="","",'מספר השופטים'!G50)</f>
        <v/>
      </c>
      <c r="Q50" s="51"/>
      <c r="R50" s="51"/>
      <c r="S50" s="51"/>
      <c r="T50" s="51"/>
      <c r="U50" s="340" t="str">
        <f t="shared" si="5"/>
        <v/>
      </c>
      <c r="V50" s="51">
        <v>1</v>
      </c>
      <c r="W50" s="51" t="str">
        <f t="shared" si="6"/>
        <v/>
      </c>
      <c r="X50" s="340" t="str">
        <f>IF(F50="","",IF($H$23=1,סיווג!Z50,1))</f>
        <v/>
      </c>
      <c r="Y50" s="51" t="str">
        <f t="shared" si="7"/>
        <v/>
      </c>
      <c r="Z50" s="279" t="str">
        <f t="shared" si="8"/>
        <v/>
      </c>
      <c r="AA50" s="1">
        <f t="shared" si="9"/>
        <v>0</v>
      </c>
      <c r="AB50" s="1" t="str">
        <f t="shared" si="10"/>
        <v/>
      </c>
      <c r="AC50" s="1" t="str">
        <f t="shared" si="10"/>
        <v/>
      </c>
      <c r="AD50" s="1">
        <f t="shared" si="11"/>
        <v>0</v>
      </c>
      <c r="BA50" s="1" t="str">
        <f t="shared" si="3"/>
        <v/>
      </c>
      <c r="BB50" s="1" t="str">
        <f t="shared" si="3"/>
        <v/>
      </c>
      <c r="BC50" s="1" t="str">
        <f t="shared" si="3"/>
        <v/>
      </c>
      <c r="BD50" s="1" t="str">
        <f t="shared" si="3"/>
        <v/>
      </c>
    </row>
    <row r="51" spans="2:56" hidden="1" x14ac:dyDescent="0.2">
      <c r="B51" s="44" t="str">
        <f t="shared" si="4"/>
        <v/>
      </c>
      <c r="C51" s="45"/>
      <c r="D51" s="45"/>
      <c r="E51" s="45"/>
      <c r="F51" s="337" t="str">
        <f>IF(סיווג!$V51&lt;&gt;1,"",'תנאי סף'!$F51)</f>
        <v/>
      </c>
      <c r="G51" s="418"/>
      <c r="H51" s="274"/>
      <c r="I51" s="50"/>
      <c r="J51" s="51"/>
      <c r="K51" s="50"/>
      <c r="L51" s="51"/>
      <c r="M51" s="50"/>
      <c r="N51" s="53"/>
      <c r="O51" s="337"/>
      <c r="P51" s="51" t="str">
        <f>IF($F51="","",'מספר השופטים'!G51)</f>
        <v/>
      </c>
      <c r="Q51" s="51"/>
      <c r="R51" s="51"/>
      <c r="S51" s="51"/>
      <c r="T51" s="51"/>
      <c r="U51" s="340" t="str">
        <f t="shared" si="5"/>
        <v/>
      </c>
      <c r="V51" s="51">
        <v>1</v>
      </c>
      <c r="W51" s="51" t="str">
        <f t="shared" si="6"/>
        <v/>
      </c>
      <c r="X51" s="340" t="str">
        <f>IF(F51="","",IF($H$23=1,סיווג!Z51,1))</f>
        <v/>
      </c>
      <c r="Y51" s="51" t="str">
        <f t="shared" si="7"/>
        <v/>
      </c>
      <c r="Z51" s="279" t="str">
        <f t="shared" si="8"/>
        <v/>
      </c>
      <c r="AA51" s="1">
        <f t="shared" si="9"/>
        <v>0</v>
      </c>
      <c r="AB51" s="1" t="str">
        <f t="shared" si="10"/>
        <v/>
      </c>
      <c r="AC51" s="1" t="str">
        <f t="shared" si="10"/>
        <v/>
      </c>
      <c r="AD51" s="1">
        <f t="shared" si="11"/>
        <v>0</v>
      </c>
      <c r="BA51" s="1" t="str">
        <f t="shared" ref="BA51:BD70" si="12">IF($F51="","",BA$30)</f>
        <v/>
      </c>
      <c r="BB51" s="1" t="str">
        <f t="shared" si="12"/>
        <v/>
      </c>
      <c r="BC51" s="1" t="str">
        <f t="shared" si="12"/>
        <v/>
      </c>
      <c r="BD51" s="1" t="str">
        <f t="shared" si="12"/>
        <v/>
      </c>
    </row>
    <row r="52" spans="2:56" hidden="1" x14ac:dyDescent="0.2">
      <c r="B52" s="44" t="str">
        <f t="shared" si="4"/>
        <v/>
      </c>
      <c r="C52" s="45"/>
      <c r="D52" s="45"/>
      <c r="E52" s="45"/>
      <c r="F52" s="337" t="str">
        <f>IF(סיווג!$V52&lt;&gt;1,"",'תנאי סף'!$F52)</f>
        <v/>
      </c>
      <c r="G52" s="418"/>
      <c r="H52" s="274"/>
      <c r="I52" s="50"/>
      <c r="J52" s="51"/>
      <c r="K52" s="50"/>
      <c r="L52" s="51"/>
      <c r="M52" s="50"/>
      <c r="N52" s="53"/>
      <c r="O52" s="337"/>
      <c r="P52" s="51" t="str">
        <f>IF($F52="","",'מספר השופטים'!G52)</f>
        <v/>
      </c>
      <c r="Q52" s="51"/>
      <c r="R52" s="51"/>
      <c r="S52" s="51"/>
      <c r="T52" s="51"/>
      <c r="U52" s="340" t="str">
        <f t="shared" si="5"/>
        <v/>
      </c>
      <c r="V52" s="51">
        <v>1</v>
      </c>
      <c r="W52" s="51" t="str">
        <f t="shared" si="6"/>
        <v/>
      </c>
      <c r="X52" s="340" t="str">
        <f>IF(F52="","",IF($H$23=1,סיווג!Z52,1))</f>
        <v/>
      </c>
      <c r="Y52" s="51" t="str">
        <f t="shared" si="7"/>
        <v/>
      </c>
      <c r="Z52" s="279" t="str">
        <f t="shared" si="8"/>
        <v/>
      </c>
      <c r="AA52" s="1">
        <f t="shared" si="9"/>
        <v>0</v>
      </c>
      <c r="AB52" s="1" t="str">
        <f t="shared" si="10"/>
        <v/>
      </c>
      <c r="AC52" s="1" t="str">
        <f t="shared" si="10"/>
        <v/>
      </c>
      <c r="AD52" s="1">
        <f t="shared" si="11"/>
        <v>0</v>
      </c>
      <c r="BA52" s="1" t="str">
        <f t="shared" si="12"/>
        <v/>
      </c>
      <c r="BB52" s="1" t="str">
        <f t="shared" si="12"/>
        <v/>
      </c>
      <c r="BC52" s="1" t="str">
        <f t="shared" si="12"/>
        <v/>
      </c>
      <c r="BD52" s="1" t="str">
        <f t="shared" si="12"/>
        <v/>
      </c>
    </row>
    <row r="53" spans="2:56" hidden="1" x14ac:dyDescent="0.2">
      <c r="B53" s="44" t="str">
        <f t="shared" si="4"/>
        <v/>
      </c>
      <c r="C53" s="45"/>
      <c r="D53" s="45"/>
      <c r="E53" s="45"/>
      <c r="F53" s="337" t="str">
        <f>IF(סיווג!$V53&lt;&gt;1,"",'תנאי סף'!$F53)</f>
        <v/>
      </c>
      <c r="G53" s="418"/>
      <c r="H53" s="274"/>
      <c r="I53" s="50"/>
      <c r="J53" s="51"/>
      <c r="K53" s="50"/>
      <c r="L53" s="51"/>
      <c r="M53" s="50"/>
      <c r="N53" s="53"/>
      <c r="O53" s="337"/>
      <c r="P53" s="51" t="str">
        <f>IF($F53="","",'מספר השופטים'!G53)</f>
        <v/>
      </c>
      <c r="Q53" s="51"/>
      <c r="R53" s="51"/>
      <c r="S53" s="51"/>
      <c r="T53" s="51"/>
      <c r="U53" s="340" t="str">
        <f t="shared" si="5"/>
        <v/>
      </c>
      <c r="V53" s="51">
        <v>1</v>
      </c>
      <c r="W53" s="51" t="str">
        <f t="shared" si="6"/>
        <v/>
      </c>
      <c r="X53" s="340" t="str">
        <f>IF(F53="","",IF($H$23=1,סיווג!Z53,1))</f>
        <v/>
      </c>
      <c r="Y53" s="51" t="str">
        <f t="shared" si="7"/>
        <v/>
      </c>
      <c r="Z53" s="279" t="str">
        <f t="shared" si="8"/>
        <v/>
      </c>
      <c r="AA53" s="1">
        <f t="shared" si="9"/>
        <v>0</v>
      </c>
      <c r="AB53" s="1" t="str">
        <f t="shared" si="10"/>
        <v/>
      </c>
      <c r="AC53" s="1" t="str">
        <f t="shared" si="10"/>
        <v/>
      </c>
      <c r="AD53" s="1">
        <f t="shared" si="11"/>
        <v>0</v>
      </c>
      <c r="BA53" s="1" t="str">
        <f t="shared" si="12"/>
        <v/>
      </c>
      <c r="BB53" s="1" t="str">
        <f t="shared" si="12"/>
        <v/>
      </c>
      <c r="BC53" s="1" t="str">
        <f t="shared" si="12"/>
        <v/>
      </c>
      <c r="BD53" s="1" t="str">
        <f t="shared" si="12"/>
        <v/>
      </c>
    </row>
    <row r="54" spans="2:56" hidden="1" x14ac:dyDescent="0.2">
      <c r="B54" s="44" t="str">
        <f t="shared" si="4"/>
        <v/>
      </c>
      <c r="C54" s="45"/>
      <c r="D54" s="45"/>
      <c r="E54" s="45"/>
      <c r="F54" s="337" t="str">
        <f>IF(סיווג!$V54&lt;&gt;1,"",'תנאי סף'!$F54)</f>
        <v/>
      </c>
      <c r="G54" s="418"/>
      <c r="H54" s="274"/>
      <c r="I54" s="50"/>
      <c r="J54" s="51"/>
      <c r="K54" s="50"/>
      <c r="L54" s="51"/>
      <c r="M54" s="50"/>
      <c r="N54" s="53"/>
      <c r="O54" s="337"/>
      <c r="P54" s="51" t="str">
        <f>IF($F54="","",'מספר השופטים'!G54)</f>
        <v/>
      </c>
      <c r="Q54" s="51"/>
      <c r="R54" s="51"/>
      <c r="S54" s="51"/>
      <c r="T54" s="51"/>
      <c r="U54" s="340" t="str">
        <f t="shared" si="5"/>
        <v/>
      </c>
      <c r="V54" s="51">
        <v>1</v>
      </c>
      <c r="W54" s="51" t="str">
        <f t="shared" si="6"/>
        <v/>
      </c>
      <c r="X54" s="340" t="str">
        <f>IF(F54="","",IF($H$23=1,סיווג!Z54,1))</f>
        <v/>
      </c>
      <c r="Y54" s="51" t="str">
        <f t="shared" si="7"/>
        <v/>
      </c>
      <c r="Z54" s="279" t="str">
        <f t="shared" si="8"/>
        <v/>
      </c>
      <c r="AA54" s="1">
        <f t="shared" si="9"/>
        <v>0</v>
      </c>
      <c r="AB54" s="1" t="str">
        <f t="shared" si="10"/>
        <v/>
      </c>
      <c r="AC54" s="1" t="str">
        <f t="shared" si="10"/>
        <v/>
      </c>
      <c r="AD54" s="1">
        <f t="shared" si="11"/>
        <v>0</v>
      </c>
      <c r="BA54" s="1" t="str">
        <f t="shared" si="12"/>
        <v/>
      </c>
      <c r="BB54" s="1" t="str">
        <f t="shared" si="12"/>
        <v/>
      </c>
      <c r="BC54" s="1" t="str">
        <f t="shared" si="12"/>
        <v/>
      </c>
      <c r="BD54" s="1" t="str">
        <f t="shared" si="12"/>
        <v/>
      </c>
    </row>
    <row r="55" spans="2:56" hidden="1" x14ac:dyDescent="0.2">
      <c r="B55" s="44" t="str">
        <f t="shared" si="4"/>
        <v/>
      </c>
      <c r="C55" s="45"/>
      <c r="D55" s="45"/>
      <c r="E55" s="45"/>
      <c r="F55" s="337" t="str">
        <f>IF(סיווג!$V55&lt;&gt;1,"",'תנאי סף'!$F55)</f>
        <v/>
      </c>
      <c r="G55" s="418"/>
      <c r="H55" s="274"/>
      <c r="I55" s="50"/>
      <c r="J55" s="51"/>
      <c r="K55" s="50"/>
      <c r="L55" s="51"/>
      <c r="M55" s="50"/>
      <c r="N55" s="53"/>
      <c r="O55" s="337"/>
      <c r="P55" s="51" t="str">
        <f>IF($F55="","",'מספר השופטים'!G55)</f>
        <v/>
      </c>
      <c r="Q55" s="51"/>
      <c r="R55" s="51"/>
      <c r="S55" s="51"/>
      <c r="T55" s="51"/>
      <c r="U55" s="340" t="str">
        <f t="shared" si="5"/>
        <v/>
      </c>
      <c r="V55" s="51">
        <v>1</v>
      </c>
      <c r="W55" s="51" t="str">
        <f t="shared" si="6"/>
        <v/>
      </c>
      <c r="X55" s="340" t="str">
        <f>IF(F55="","",IF($H$23=1,סיווג!Z55,1))</f>
        <v/>
      </c>
      <c r="Y55" s="51" t="str">
        <f t="shared" si="7"/>
        <v/>
      </c>
      <c r="Z55" s="279" t="str">
        <f t="shared" si="8"/>
        <v/>
      </c>
      <c r="AA55" s="1">
        <f t="shared" si="9"/>
        <v>0</v>
      </c>
      <c r="AB55" s="1" t="str">
        <f t="shared" si="10"/>
        <v/>
      </c>
      <c r="AC55" s="1" t="str">
        <f t="shared" si="10"/>
        <v/>
      </c>
      <c r="AD55" s="1">
        <f t="shared" si="11"/>
        <v>0</v>
      </c>
      <c r="BA55" s="1" t="str">
        <f t="shared" si="12"/>
        <v/>
      </c>
      <c r="BB55" s="1" t="str">
        <f t="shared" si="12"/>
        <v/>
      </c>
      <c r="BC55" s="1" t="str">
        <f t="shared" si="12"/>
        <v/>
      </c>
      <c r="BD55" s="1" t="str">
        <f t="shared" si="12"/>
        <v/>
      </c>
    </row>
    <row r="56" spans="2:56" hidden="1" x14ac:dyDescent="0.2">
      <c r="B56" s="44" t="str">
        <f t="shared" si="4"/>
        <v/>
      </c>
      <c r="C56" s="45"/>
      <c r="D56" s="45"/>
      <c r="E56" s="45"/>
      <c r="F56" s="337" t="str">
        <f>IF(סיווג!$V56&lt;&gt;1,"",'תנאי סף'!$F56)</f>
        <v/>
      </c>
      <c r="G56" s="418"/>
      <c r="H56" s="274"/>
      <c r="I56" s="50"/>
      <c r="J56" s="51"/>
      <c r="K56" s="50"/>
      <c r="L56" s="51"/>
      <c r="M56" s="50"/>
      <c r="N56" s="53"/>
      <c r="O56" s="337"/>
      <c r="P56" s="51" t="str">
        <f>IF($F56="","",'מספר השופטים'!G56)</f>
        <v/>
      </c>
      <c r="Q56" s="51"/>
      <c r="R56" s="51"/>
      <c r="S56" s="51"/>
      <c r="T56" s="51"/>
      <c r="U56" s="340" t="str">
        <f t="shared" si="5"/>
        <v/>
      </c>
      <c r="V56" s="51">
        <v>1</v>
      </c>
      <c r="W56" s="51" t="str">
        <f t="shared" si="6"/>
        <v/>
      </c>
      <c r="X56" s="340" t="str">
        <f>IF(F56="","",IF($H$23=1,סיווג!Z56,1))</f>
        <v/>
      </c>
      <c r="Y56" s="51" t="str">
        <f t="shared" si="7"/>
        <v/>
      </c>
      <c r="Z56" s="279" t="str">
        <f t="shared" si="8"/>
        <v/>
      </c>
      <c r="AA56" s="1">
        <f t="shared" si="9"/>
        <v>0</v>
      </c>
      <c r="AB56" s="1" t="str">
        <f t="shared" si="10"/>
        <v/>
      </c>
      <c r="AC56" s="1" t="str">
        <f t="shared" si="10"/>
        <v/>
      </c>
      <c r="AD56" s="1">
        <f t="shared" si="11"/>
        <v>0</v>
      </c>
      <c r="BA56" s="1" t="str">
        <f t="shared" si="12"/>
        <v/>
      </c>
      <c r="BB56" s="1" t="str">
        <f t="shared" si="12"/>
        <v/>
      </c>
      <c r="BC56" s="1" t="str">
        <f t="shared" si="12"/>
        <v/>
      </c>
      <c r="BD56" s="1" t="str">
        <f t="shared" si="12"/>
        <v/>
      </c>
    </row>
    <row r="57" spans="2:56" hidden="1" x14ac:dyDescent="0.2">
      <c r="B57" s="44" t="str">
        <f t="shared" si="4"/>
        <v/>
      </c>
      <c r="C57" s="45"/>
      <c r="D57" s="45"/>
      <c r="E57" s="45"/>
      <c r="F57" s="337" t="str">
        <f>IF(סיווג!$V57&lt;&gt;1,"",'תנאי סף'!$F57)</f>
        <v/>
      </c>
      <c r="G57" s="418"/>
      <c r="H57" s="274"/>
      <c r="I57" s="50"/>
      <c r="J57" s="51"/>
      <c r="K57" s="50"/>
      <c r="L57" s="51"/>
      <c r="M57" s="50"/>
      <c r="N57" s="53"/>
      <c r="O57" s="337"/>
      <c r="P57" s="51" t="str">
        <f>IF($F57="","",'מספר השופטים'!G57)</f>
        <v/>
      </c>
      <c r="Q57" s="51"/>
      <c r="R57" s="51"/>
      <c r="S57" s="51"/>
      <c r="T57" s="51"/>
      <c r="U57" s="340" t="str">
        <f t="shared" si="5"/>
        <v/>
      </c>
      <c r="V57" s="51">
        <v>1</v>
      </c>
      <c r="W57" s="51" t="str">
        <f t="shared" si="6"/>
        <v/>
      </c>
      <c r="X57" s="340" t="str">
        <f>IF(F57="","",IF($H$23=1,סיווג!Z57,1))</f>
        <v/>
      </c>
      <c r="Y57" s="51" t="str">
        <f t="shared" si="7"/>
        <v/>
      </c>
      <c r="Z57" s="279" t="str">
        <f t="shared" si="8"/>
        <v/>
      </c>
      <c r="AA57" s="1">
        <f t="shared" si="9"/>
        <v>0</v>
      </c>
      <c r="AB57" s="1" t="str">
        <f t="shared" si="10"/>
        <v/>
      </c>
      <c r="AC57" s="1" t="str">
        <f t="shared" si="10"/>
        <v/>
      </c>
      <c r="AD57" s="1">
        <f t="shared" si="11"/>
        <v>0</v>
      </c>
      <c r="BA57" s="1" t="str">
        <f t="shared" si="12"/>
        <v/>
      </c>
      <c r="BB57" s="1" t="str">
        <f t="shared" si="12"/>
        <v/>
      </c>
      <c r="BC57" s="1" t="str">
        <f t="shared" si="12"/>
        <v/>
      </c>
      <c r="BD57" s="1" t="str">
        <f t="shared" si="12"/>
        <v/>
      </c>
    </row>
    <row r="58" spans="2:56" hidden="1" x14ac:dyDescent="0.2">
      <c r="B58" s="44" t="str">
        <f t="shared" si="4"/>
        <v/>
      </c>
      <c r="C58" s="45"/>
      <c r="D58" s="45"/>
      <c r="E58" s="45"/>
      <c r="F58" s="337" t="str">
        <f>IF(סיווג!$V58&lt;&gt;1,"",'תנאי סף'!$F58)</f>
        <v/>
      </c>
      <c r="G58" s="418"/>
      <c r="H58" s="274"/>
      <c r="I58" s="50"/>
      <c r="J58" s="51"/>
      <c r="K58" s="50"/>
      <c r="L58" s="51"/>
      <c r="M58" s="50"/>
      <c r="N58" s="53"/>
      <c r="O58" s="337"/>
      <c r="P58" s="51" t="str">
        <f>IF($F58="","",'מספר השופטים'!G58)</f>
        <v/>
      </c>
      <c r="Q58" s="51"/>
      <c r="R58" s="51"/>
      <c r="S58" s="51"/>
      <c r="T58" s="51"/>
      <c r="U58" s="340" t="str">
        <f t="shared" si="5"/>
        <v/>
      </c>
      <c r="V58" s="51">
        <v>1</v>
      </c>
      <c r="W58" s="51" t="str">
        <f t="shared" si="6"/>
        <v/>
      </c>
      <c r="X58" s="340" t="str">
        <f>IF(F58="","",IF($H$23=1,סיווג!Z58,1))</f>
        <v/>
      </c>
      <c r="Y58" s="51" t="str">
        <f t="shared" si="7"/>
        <v/>
      </c>
      <c r="Z58" s="279" t="str">
        <f t="shared" si="8"/>
        <v/>
      </c>
      <c r="AA58" s="1">
        <f t="shared" si="9"/>
        <v>0</v>
      </c>
      <c r="AB58" s="1" t="str">
        <f t="shared" si="10"/>
        <v/>
      </c>
      <c r="AC58" s="1" t="str">
        <f t="shared" si="10"/>
        <v/>
      </c>
      <c r="AD58" s="1">
        <f t="shared" si="11"/>
        <v>0</v>
      </c>
      <c r="BA58" s="1" t="str">
        <f t="shared" si="12"/>
        <v/>
      </c>
      <c r="BB58" s="1" t="str">
        <f t="shared" si="12"/>
        <v/>
      </c>
      <c r="BC58" s="1" t="str">
        <f t="shared" si="12"/>
        <v/>
      </c>
      <c r="BD58" s="1" t="str">
        <f t="shared" si="12"/>
        <v/>
      </c>
    </row>
    <row r="59" spans="2:56" hidden="1" x14ac:dyDescent="0.2">
      <c r="B59" s="44" t="str">
        <f t="shared" si="4"/>
        <v/>
      </c>
      <c r="C59" s="45"/>
      <c r="D59" s="45"/>
      <c r="E59" s="45"/>
      <c r="F59" s="337" t="str">
        <f>IF(סיווג!$V59&lt;&gt;1,"",'תנאי סף'!$F59)</f>
        <v/>
      </c>
      <c r="G59" s="418"/>
      <c r="H59" s="274"/>
      <c r="I59" s="50"/>
      <c r="J59" s="51"/>
      <c r="K59" s="50"/>
      <c r="L59" s="51"/>
      <c r="M59" s="50"/>
      <c r="N59" s="53"/>
      <c r="O59" s="337"/>
      <c r="P59" s="51" t="str">
        <f>IF($F59="","",'מספר השופטים'!G59)</f>
        <v/>
      </c>
      <c r="Q59" s="51"/>
      <c r="R59" s="51"/>
      <c r="S59" s="51"/>
      <c r="T59" s="51"/>
      <c r="U59" s="340" t="str">
        <f t="shared" si="5"/>
        <v/>
      </c>
      <c r="V59" s="51">
        <v>1</v>
      </c>
      <c r="W59" s="51" t="str">
        <f t="shared" si="6"/>
        <v/>
      </c>
      <c r="X59" s="340" t="str">
        <f>IF(F59="","",IF($H$23=1,סיווג!Z59,1))</f>
        <v/>
      </c>
      <c r="Y59" s="51" t="str">
        <f t="shared" si="7"/>
        <v/>
      </c>
      <c r="Z59" s="279" t="str">
        <f t="shared" si="8"/>
        <v/>
      </c>
      <c r="AA59" s="1">
        <f t="shared" si="9"/>
        <v>0</v>
      </c>
      <c r="AB59" s="1" t="str">
        <f t="shared" si="10"/>
        <v/>
      </c>
      <c r="AC59" s="1" t="str">
        <f t="shared" si="10"/>
        <v/>
      </c>
      <c r="AD59" s="1">
        <f t="shared" si="11"/>
        <v>0</v>
      </c>
      <c r="BA59" s="1" t="str">
        <f t="shared" si="12"/>
        <v/>
      </c>
      <c r="BB59" s="1" t="str">
        <f t="shared" si="12"/>
        <v/>
      </c>
      <c r="BC59" s="1" t="str">
        <f t="shared" si="12"/>
        <v/>
      </c>
      <c r="BD59" s="1" t="str">
        <f t="shared" si="12"/>
        <v/>
      </c>
    </row>
    <row r="60" spans="2:56" hidden="1" x14ac:dyDescent="0.2">
      <c r="B60" s="44" t="str">
        <f t="shared" si="4"/>
        <v/>
      </c>
      <c r="C60" s="45"/>
      <c r="D60" s="45"/>
      <c r="E60" s="45"/>
      <c r="F60" s="337" t="str">
        <f>IF(סיווג!$V60&lt;&gt;1,"",'תנאי סף'!$F60)</f>
        <v/>
      </c>
      <c r="G60" s="418"/>
      <c r="H60" s="274"/>
      <c r="I60" s="50"/>
      <c r="J60" s="51"/>
      <c r="K60" s="50"/>
      <c r="L60" s="51"/>
      <c r="M60" s="50"/>
      <c r="N60" s="53"/>
      <c r="O60" s="337"/>
      <c r="P60" s="51" t="str">
        <f>IF($F60="","",'מספר השופטים'!G60)</f>
        <v/>
      </c>
      <c r="Q60" s="51"/>
      <c r="R60" s="51"/>
      <c r="S60" s="51"/>
      <c r="T60" s="51"/>
      <c r="U60" s="340" t="str">
        <f t="shared" si="5"/>
        <v/>
      </c>
      <c r="V60" s="51">
        <v>1</v>
      </c>
      <c r="W60" s="51" t="str">
        <f t="shared" si="6"/>
        <v/>
      </c>
      <c r="X60" s="340" t="str">
        <f>IF(F60="","",IF($H$23=1,סיווג!Z60,1))</f>
        <v/>
      </c>
      <c r="Y60" s="51" t="str">
        <f t="shared" si="7"/>
        <v/>
      </c>
      <c r="Z60" s="279" t="str">
        <f t="shared" si="8"/>
        <v/>
      </c>
      <c r="AA60" s="1">
        <f t="shared" si="9"/>
        <v>0</v>
      </c>
      <c r="AB60" s="1" t="str">
        <f t="shared" si="10"/>
        <v/>
      </c>
      <c r="AC60" s="1" t="str">
        <f t="shared" si="10"/>
        <v/>
      </c>
      <c r="AD60" s="1">
        <f t="shared" si="11"/>
        <v>0</v>
      </c>
      <c r="BA60" s="1" t="str">
        <f t="shared" si="12"/>
        <v/>
      </c>
      <c r="BB60" s="1" t="str">
        <f t="shared" si="12"/>
        <v/>
      </c>
      <c r="BC60" s="1" t="str">
        <f t="shared" si="12"/>
        <v/>
      </c>
      <c r="BD60" s="1" t="str">
        <f t="shared" si="12"/>
        <v/>
      </c>
    </row>
    <row r="61" spans="2:56" hidden="1" x14ac:dyDescent="0.2">
      <c r="B61" s="44" t="str">
        <f t="shared" si="4"/>
        <v/>
      </c>
      <c r="C61" s="45"/>
      <c r="D61" s="45"/>
      <c r="E61" s="45"/>
      <c r="F61" s="337" t="str">
        <f>IF(סיווג!$V61&lt;&gt;1,"",'תנאי סף'!$F61)</f>
        <v/>
      </c>
      <c r="G61" s="418"/>
      <c r="H61" s="274"/>
      <c r="I61" s="50"/>
      <c r="J61" s="51"/>
      <c r="K61" s="50"/>
      <c r="L61" s="51"/>
      <c r="M61" s="50"/>
      <c r="N61" s="53"/>
      <c r="O61" s="337"/>
      <c r="P61" s="51" t="str">
        <f>IF($F61="","",'מספר השופטים'!G61)</f>
        <v/>
      </c>
      <c r="Q61" s="51"/>
      <c r="R61" s="51"/>
      <c r="S61" s="51"/>
      <c r="T61" s="51"/>
      <c r="U61" s="340" t="str">
        <f t="shared" si="5"/>
        <v/>
      </c>
      <c r="V61" s="51">
        <v>1</v>
      </c>
      <c r="W61" s="51" t="str">
        <f t="shared" si="6"/>
        <v/>
      </c>
      <c r="X61" s="340" t="str">
        <f>IF(F61="","",IF($H$23=1,סיווג!Z61,1))</f>
        <v/>
      </c>
      <c r="Y61" s="51" t="str">
        <f t="shared" si="7"/>
        <v/>
      </c>
      <c r="Z61" s="279" t="str">
        <f t="shared" si="8"/>
        <v/>
      </c>
      <c r="AA61" s="1">
        <f t="shared" si="9"/>
        <v>0</v>
      </c>
      <c r="AB61" s="1" t="str">
        <f t="shared" si="10"/>
        <v/>
      </c>
      <c r="AC61" s="1" t="str">
        <f t="shared" si="10"/>
        <v/>
      </c>
      <c r="AD61" s="1">
        <f t="shared" si="11"/>
        <v>0</v>
      </c>
      <c r="BA61" s="1" t="str">
        <f t="shared" si="12"/>
        <v/>
      </c>
      <c r="BB61" s="1" t="str">
        <f t="shared" si="12"/>
        <v/>
      </c>
      <c r="BC61" s="1" t="str">
        <f t="shared" si="12"/>
        <v/>
      </c>
      <c r="BD61" s="1" t="str">
        <f t="shared" si="12"/>
        <v/>
      </c>
    </row>
    <row r="62" spans="2:56" hidden="1" x14ac:dyDescent="0.2">
      <c r="B62" s="44" t="str">
        <f t="shared" si="4"/>
        <v/>
      </c>
      <c r="C62" s="45"/>
      <c r="D62" s="45"/>
      <c r="E62" s="45"/>
      <c r="F62" s="337" t="str">
        <f>IF(סיווג!$V62&lt;&gt;1,"",'תנאי סף'!$F62)</f>
        <v/>
      </c>
      <c r="G62" s="418"/>
      <c r="H62" s="274"/>
      <c r="I62" s="50"/>
      <c r="J62" s="51"/>
      <c r="K62" s="50"/>
      <c r="L62" s="51"/>
      <c r="M62" s="50"/>
      <c r="N62" s="53"/>
      <c r="O62" s="337"/>
      <c r="P62" s="51" t="str">
        <f>IF($F62="","",'מספר השופטים'!G62)</f>
        <v/>
      </c>
      <c r="Q62" s="51"/>
      <c r="R62" s="51"/>
      <c r="S62" s="51"/>
      <c r="T62" s="51"/>
      <c r="U62" s="340" t="str">
        <f t="shared" si="5"/>
        <v/>
      </c>
      <c r="V62" s="51">
        <v>1</v>
      </c>
      <c r="W62" s="51" t="str">
        <f t="shared" si="6"/>
        <v/>
      </c>
      <c r="X62" s="340" t="str">
        <f>IF(F62="","",IF($H$23=1,סיווג!Z62,1))</f>
        <v/>
      </c>
      <c r="Y62" s="51" t="str">
        <f t="shared" si="7"/>
        <v/>
      </c>
      <c r="Z62" s="279" t="str">
        <f t="shared" si="8"/>
        <v/>
      </c>
      <c r="AA62" s="1">
        <f t="shared" si="9"/>
        <v>0</v>
      </c>
      <c r="AB62" s="1" t="str">
        <f t="shared" si="10"/>
        <v/>
      </c>
      <c r="AC62" s="1" t="str">
        <f t="shared" si="10"/>
        <v/>
      </c>
      <c r="AD62" s="1">
        <f t="shared" si="11"/>
        <v>0</v>
      </c>
      <c r="BA62" s="1" t="str">
        <f t="shared" si="12"/>
        <v/>
      </c>
      <c r="BB62" s="1" t="str">
        <f t="shared" si="12"/>
        <v/>
      </c>
      <c r="BC62" s="1" t="str">
        <f t="shared" si="12"/>
        <v/>
      </c>
      <c r="BD62" s="1" t="str">
        <f t="shared" si="12"/>
        <v/>
      </c>
    </row>
    <row r="63" spans="2:56" hidden="1" x14ac:dyDescent="0.2">
      <c r="B63" s="44" t="str">
        <f t="shared" si="4"/>
        <v/>
      </c>
      <c r="C63" s="45"/>
      <c r="D63" s="45"/>
      <c r="E63" s="45"/>
      <c r="F63" s="337" t="str">
        <f>IF(סיווג!$V63&lt;&gt;1,"",'תנאי סף'!$F63)</f>
        <v/>
      </c>
      <c r="G63" s="418"/>
      <c r="H63" s="274"/>
      <c r="I63" s="50"/>
      <c r="J63" s="51"/>
      <c r="K63" s="50"/>
      <c r="L63" s="51"/>
      <c r="M63" s="50"/>
      <c r="N63" s="53"/>
      <c r="O63" s="337"/>
      <c r="P63" s="51" t="str">
        <f>IF($F63="","",'מספר השופטים'!G63)</f>
        <v/>
      </c>
      <c r="Q63" s="51"/>
      <c r="R63" s="51"/>
      <c r="S63" s="51"/>
      <c r="T63" s="51"/>
      <c r="U63" s="340" t="str">
        <f t="shared" si="5"/>
        <v/>
      </c>
      <c r="V63" s="51">
        <v>1</v>
      </c>
      <c r="W63" s="51" t="str">
        <f t="shared" si="6"/>
        <v/>
      </c>
      <c r="X63" s="340" t="str">
        <f>IF(F63="","",IF($H$23=1,סיווג!Z63,1))</f>
        <v/>
      </c>
      <c r="Y63" s="51" t="str">
        <f t="shared" si="7"/>
        <v/>
      </c>
      <c r="Z63" s="279" t="str">
        <f t="shared" si="8"/>
        <v/>
      </c>
      <c r="AA63" s="1">
        <f t="shared" si="9"/>
        <v>0</v>
      </c>
      <c r="AB63" s="1" t="str">
        <f t="shared" si="10"/>
        <v/>
      </c>
      <c r="AC63" s="1" t="str">
        <f t="shared" si="10"/>
        <v/>
      </c>
      <c r="AD63" s="1">
        <f t="shared" si="11"/>
        <v>0</v>
      </c>
      <c r="BA63" s="1" t="str">
        <f t="shared" si="12"/>
        <v/>
      </c>
      <c r="BB63" s="1" t="str">
        <f t="shared" si="12"/>
        <v/>
      </c>
      <c r="BC63" s="1" t="str">
        <f t="shared" si="12"/>
        <v/>
      </c>
      <c r="BD63" s="1" t="str">
        <f t="shared" si="12"/>
        <v/>
      </c>
    </row>
    <row r="64" spans="2:56" hidden="1" x14ac:dyDescent="0.2">
      <c r="B64" s="44" t="str">
        <f t="shared" si="4"/>
        <v/>
      </c>
      <c r="C64" s="45"/>
      <c r="D64" s="45"/>
      <c r="E64" s="45"/>
      <c r="F64" s="337" t="str">
        <f>IF(סיווג!$V64&lt;&gt;1,"",'תנאי סף'!$F64)</f>
        <v/>
      </c>
      <c r="G64" s="418"/>
      <c r="H64" s="274"/>
      <c r="I64" s="50"/>
      <c r="J64" s="51"/>
      <c r="K64" s="50"/>
      <c r="L64" s="51"/>
      <c r="M64" s="50"/>
      <c r="N64" s="53"/>
      <c r="O64" s="337"/>
      <c r="P64" s="51" t="str">
        <f>IF($F64="","",'מספר השופטים'!G64)</f>
        <v/>
      </c>
      <c r="Q64" s="51"/>
      <c r="R64" s="51"/>
      <c r="S64" s="51"/>
      <c r="T64" s="51"/>
      <c r="U64" s="340" t="str">
        <f t="shared" si="5"/>
        <v/>
      </c>
      <c r="V64" s="51">
        <v>1</v>
      </c>
      <c r="W64" s="51" t="str">
        <f t="shared" si="6"/>
        <v/>
      </c>
      <c r="X64" s="340" t="str">
        <f>IF(F64="","",IF($H$23=1,סיווג!Z64,1))</f>
        <v/>
      </c>
      <c r="Y64" s="51" t="str">
        <f t="shared" si="7"/>
        <v/>
      </c>
      <c r="Z64" s="279" t="str">
        <f t="shared" si="8"/>
        <v/>
      </c>
      <c r="AA64" s="1">
        <f t="shared" si="9"/>
        <v>0</v>
      </c>
      <c r="AB64" s="1" t="str">
        <f t="shared" ref="AB64:AC91" si="13">IF($F64="","",AB$30)</f>
        <v/>
      </c>
      <c r="AC64" s="1" t="str">
        <f t="shared" si="13"/>
        <v/>
      </c>
      <c r="AD64" s="1">
        <f t="shared" si="11"/>
        <v>0</v>
      </c>
      <c r="BA64" s="1" t="str">
        <f t="shared" si="12"/>
        <v/>
      </c>
      <c r="BB64" s="1" t="str">
        <f t="shared" si="12"/>
        <v/>
      </c>
      <c r="BC64" s="1" t="str">
        <f t="shared" si="12"/>
        <v/>
      </c>
      <c r="BD64" s="1" t="str">
        <f t="shared" si="12"/>
        <v/>
      </c>
    </row>
    <row r="65" spans="2:56" hidden="1" x14ac:dyDescent="0.2">
      <c r="B65" s="44" t="str">
        <f t="shared" si="4"/>
        <v/>
      </c>
      <c r="C65" s="45"/>
      <c r="D65" s="45"/>
      <c r="E65" s="45"/>
      <c r="F65" s="337" t="str">
        <f>IF(סיווג!$V65&lt;&gt;1,"",'תנאי סף'!$F65)</f>
        <v/>
      </c>
      <c r="G65" s="418"/>
      <c r="H65" s="274"/>
      <c r="I65" s="50"/>
      <c r="J65" s="51"/>
      <c r="K65" s="50"/>
      <c r="L65" s="51"/>
      <c r="M65" s="50"/>
      <c r="N65" s="53"/>
      <c r="O65" s="337"/>
      <c r="P65" s="51" t="str">
        <f>IF($F65="","",'מספר השופטים'!G65)</f>
        <v/>
      </c>
      <c r="Q65" s="51"/>
      <c r="R65" s="51"/>
      <c r="S65" s="51"/>
      <c r="T65" s="51"/>
      <c r="U65" s="340" t="str">
        <f t="shared" si="5"/>
        <v/>
      </c>
      <c r="V65" s="51">
        <v>1</v>
      </c>
      <c r="W65" s="51" t="str">
        <f t="shared" si="6"/>
        <v/>
      </c>
      <c r="X65" s="340" t="str">
        <f>IF(F65="","",IF($H$23=1,סיווג!Z65,1))</f>
        <v/>
      </c>
      <c r="Y65" s="51" t="str">
        <f t="shared" si="7"/>
        <v/>
      </c>
      <c r="Z65" s="279" t="str">
        <f t="shared" si="8"/>
        <v/>
      </c>
      <c r="AA65" s="1">
        <f t="shared" si="9"/>
        <v>0</v>
      </c>
      <c r="AB65" s="1" t="str">
        <f t="shared" si="13"/>
        <v/>
      </c>
      <c r="AC65" s="1" t="str">
        <f t="shared" si="13"/>
        <v/>
      </c>
      <c r="AD65" s="1">
        <f t="shared" si="11"/>
        <v>0</v>
      </c>
      <c r="BA65" s="1" t="str">
        <f t="shared" si="12"/>
        <v/>
      </c>
      <c r="BB65" s="1" t="str">
        <f t="shared" si="12"/>
        <v/>
      </c>
      <c r="BC65" s="1" t="str">
        <f t="shared" si="12"/>
        <v/>
      </c>
      <c r="BD65" s="1" t="str">
        <f t="shared" si="12"/>
        <v/>
      </c>
    </row>
    <row r="66" spans="2:56" hidden="1" x14ac:dyDescent="0.2">
      <c r="B66" s="44" t="str">
        <f t="shared" si="4"/>
        <v/>
      </c>
      <c r="C66" s="45"/>
      <c r="D66" s="45"/>
      <c r="E66" s="45"/>
      <c r="F66" s="337" t="str">
        <f>IF(סיווג!$V66&lt;&gt;1,"",'תנאי סף'!$F66)</f>
        <v/>
      </c>
      <c r="G66" s="418"/>
      <c r="H66" s="274"/>
      <c r="I66" s="50"/>
      <c r="J66" s="51"/>
      <c r="K66" s="50"/>
      <c r="L66" s="51"/>
      <c r="M66" s="50"/>
      <c r="N66" s="53"/>
      <c r="O66" s="337"/>
      <c r="P66" s="51" t="str">
        <f>IF($F66="","",'מספר השופטים'!G66)</f>
        <v/>
      </c>
      <c r="Q66" s="51"/>
      <c r="R66" s="51"/>
      <c r="S66" s="51"/>
      <c r="T66" s="51"/>
      <c r="U66" s="340" t="str">
        <f t="shared" si="5"/>
        <v/>
      </c>
      <c r="V66" s="51">
        <v>1</v>
      </c>
      <c r="W66" s="51" t="str">
        <f t="shared" si="6"/>
        <v/>
      </c>
      <c r="X66" s="340" t="str">
        <f>IF(F66="","",IF($H$23=1,סיווג!Z66,1))</f>
        <v/>
      </c>
      <c r="Y66" s="51" t="str">
        <f t="shared" si="7"/>
        <v/>
      </c>
      <c r="Z66" s="279" t="str">
        <f t="shared" si="8"/>
        <v/>
      </c>
      <c r="AA66" s="1">
        <f t="shared" si="9"/>
        <v>0</v>
      </c>
      <c r="AB66" s="1" t="str">
        <f t="shared" si="13"/>
        <v/>
      </c>
      <c r="AC66" s="1" t="str">
        <f t="shared" si="13"/>
        <v/>
      </c>
      <c r="AD66" s="1">
        <f t="shared" si="11"/>
        <v>0</v>
      </c>
      <c r="BA66" s="1" t="str">
        <f t="shared" si="12"/>
        <v/>
      </c>
      <c r="BB66" s="1" t="str">
        <f t="shared" si="12"/>
        <v/>
      </c>
      <c r="BC66" s="1" t="str">
        <f t="shared" si="12"/>
        <v/>
      </c>
      <c r="BD66" s="1" t="str">
        <f t="shared" si="12"/>
        <v/>
      </c>
    </row>
    <row r="67" spans="2:56" hidden="1" x14ac:dyDescent="0.2">
      <c r="B67" s="44" t="str">
        <f t="shared" si="4"/>
        <v/>
      </c>
      <c r="C67" s="45"/>
      <c r="D67" s="45"/>
      <c r="E67" s="45"/>
      <c r="F67" s="337" t="str">
        <f>IF(סיווג!$V67&lt;&gt;1,"",'תנאי סף'!$F67)</f>
        <v/>
      </c>
      <c r="G67" s="418"/>
      <c r="H67" s="274"/>
      <c r="I67" s="50"/>
      <c r="J67" s="51"/>
      <c r="K67" s="50"/>
      <c r="L67" s="51"/>
      <c r="M67" s="50"/>
      <c r="N67" s="53"/>
      <c r="O67" s="337"/>
      <c r="P67" s="51" t="str">
        <f>IF($F67="","",'מספר השופטים'!G67)</f>
        <v/>
      </c>
      <c r="Q67" s="51"/>
      <c r="R67" s="51"/>
      <c r="S67" s="51"/>
      <c r="T67" s="51"/>
      <c r="U67" s="340" t="str">
        <f t="shared" si="5"/>
        <v/>
      </c>
      <c r="V67" s="51">
        <v>1</v>
      </c>
      <c r="W67" s="51" t="str">
        <f t="shared" si="6"/>
        <v/>
      </c>
      <c r="X67" s="340" t="str">
        <f>IF(F67="","",IF($H$23=1,סיווג!Z67,1))</f>
        <v/>
      </c>
      <c r="Y67" s="51" t="str">
        <f t="shared" si="7"/>
        <v/>
      </c>
      <c r="Z67" s="279" t="str">
        <f t="shared" si="8"/>
        <v/>
      </c>
      <c r="AA67" s="1">
        <f t="shared" si="9"/>
        <v>0</v>
      </c>
      <c r="AB67" s="1" t="str">
        <f t="shared" si="13"/>
        <v/>
      </c>
      <c r="AC67" s="1" t="str">
        <f t="shared" si="13"/>
        <v/>
      </c>
      <c r="AD67" s="1">
        <f t="shared" si="11"/>
        <v>0</v>
      </c>
      <c r="BA67" s="1" t="str">
        <f t="shared" si="12"/>
        <v/>
      </c>
      <c r="BB67" s="1" t="str">
        <f t="shared" si="12"/>
        <v/>
      </c>
      <c r="BC67" s="1" t="str">
        <f t="shared" si="12"/>
        <v/>
      </c>
      <c r="BD67" s="1" t="str">
        <f t="shared" si="12"/>
        <v/>
      </c>
    </row>
    <row r="68" spans="2:56" hidden="1" x14ac:dyDescent="0.2">
      <c r="B68" s="44" t="str">
        <f t="shared" si="4"/>
        <v/>
      </c>
      <c r="C68" s="45"/>
      <c r="D68" s="45"/>
      <c r="E68" s="45"/>
      <c r="F68" s="337" t="str">
        <f>IF(סיווג!$V68&lt;&gt;1,"",'תנאי סף'!$F68)</f>
        <v/>
      </c>
      <c r="G68" s="418"/>
      <c r="H68" s="274"/>
      <c r="I68" s="50"/>
      <c r="J68" s="51"/>
      <c r="K68" s="50"/>
      <c r="L68" s="51"/>
      <c r="M68" s="50"/>
      <c r="N68" s="53"/>
      <c r="O68" s="337"/>
      <c r="P68" s="51" t="str">
        <f>IF($F68="","",'מספר השופטים'!G68)</f>
        <v/>
      </c>
      <c r="Q68" s="51"/>
      <c r="R68" s="51"/>
      <c r="S68" s="51"/>
      <c r="T68" s="51"/>
      <c r="U68" s="340" t="str">
        <f t="shared" si="5"/>
        <v/>
      </c>
      <c r="V68" s="51">
        <v>1</v>
      </c>
      <c r="W68" s="51" t="str">
        <f t="shared" si="6"/>
        <v/>
      </c>
      <c r="X68" s="340" t="str">
        <f>IF(F68="","",IF($H$23=1,סיווג!Z68,1))</f>
        <v/>
      </c>
      <c r="Y68" s="51" t="str">
        <f t="shared" si="7"/>
        <v/>
      </c>
      <c r="Z68" s="279" t="str">
        <f t="shared" si="8"/>
        <v/>
      </c>
      <c r="AA68" s="1">
        <f t="shared" si="9"/>
        <v>0</v>
      </c>
      <c r="AB68" s="1" t="str">
        <f t="shared" si="13"/>
        <v/>
      </c>
      <c r="AC68" s="1" t="str">
        <f t="shared" si="13"/>
        <v/>
      </c>
      <c r="AD68" s="1">
        <f t="shared" si="11"/>
        <v>0</v>
      </c>
      <c r="BA68" s="1" t="str">
        <f t="shared" si="12"/>
        <v/>
      </c>
      <c r="BB68" s="1" t="str">
        <f t="shared" si="12"/>
        <v/>
      </c>
      <c r="BC68" s="1" t="str">
        <f t="shared" si="12"/>
        <v/>
      </c>
      <c r="BD68" s="1" t="str">
        <f t="shared" si="12"/>
        <v/>
      </c>
    </row>
    <row r="69" spans="2:56" hidden="1" x14ac:dyDescent="0.2">
      <c r="B69" s="44" t="str">
        <f t="shared" si="4"/>
        <v/>
      </c>
      <c r="C69" s="45"/>
      <c r="D69" s="45"/>
      <c r="E69" s="45"/>
      <c r="F69" s="337" t="str">
        <f>IF(סיווג!$V69&lt;&gt;1,"",'תנאי סף'!$F69)</f>
        <v/>
      </c>
      <c r="G69" s="418"/>
      <c r="H69" s="274"/>
      <c r="I69" s="50"/>
      <c r="J69" s="51"/>
      <c r="K69" s="50"/>
      <c r="L69" s="51"/>
      <c r="M69" s="50"/>
      <c r="N69" s="53"/>
      <c r="O69" s="337"/>
      <c r="P69" s="51" t="str">
        <f>IF($F69="","",'מספר השופטים'!G69)</f>
        <v/>
      </c>
      <c r="Q69" s="51"/>
      <c r="R69" s="51"/>
      <c r="S69" s="51"/>
      <c r="T69" s="51"/>
      <c r="U69" s="340" t="str">
        <f t="shared" si="5"/>
        <v/>
      </c>
      <c r="V69" s="51">
        <v>1</v>
      </c>
      <c r="W69" s="51" t="str">
        <f t="shared" si="6"/>
        <v/>
      </c>
      <c r="X69" s="340" t="str">
        <f>IF(F69="","",IF($H$23=1,סיווג!Z69,1))</f>
        <v/>
      </c>
      <c r="Y69" s="51" t="str">
        <f t="shared" si="7"/>
        <v/>
      </c>
      <c r="Z69" s="279" t="str">
        <f t="shared" si="8"/>
        <v/>
      </c>
      <c r="AA69" s="1">
        <f t="shared" si="9"/>
        <v>0</v>
      </c>
      <c r="AB69" s="1" t="str">
        <f t="shared" si="13"/>
        <v/>
      </c>
      <c r="AC69" s="1" t="str">
        <f t="shared" si="13"/>
        <v/>
      </c>
      <c r="AD69" s="1">
        <f t="shared" si="11"/>
        <v>0</v>
      </c>
      <c r="BA69" s="1" t="str">
        <f t="shared" si="12"/>
        <v/>
      </c>
      <c r="BB69" s="1" t="str">
        <f t="shared" si="12"/>
        <v/>
      </c>
      <c r="BC69" s="1" t="str">
        <f t="shared" si="12"/>
        <v/>
      </c>
      <c r="BD69" s="1" t="str">
        <f t="shared" si="12"/>
        <v/>
      </c>
    </row>
    <row r="70" spans="2:56" hidden="1" x14ac:dyDescent="0.2">
      <c r="B70" s="44" t="str">
        <f t="shared" si="4"/>
        <v/>
      </c>
      <c r="C70" s="45"/>
      <c r="D70" s="45"/>
      <c r="E70" s="45"/>
      <c r="F70" s="337" t="str">
        <f>IF(סיווג!$V70&lt;&gt;1,"",'תנאי סף'!$F70)</f>
        <v/>
      </c>
      <c r="G70" s="418"/>
      <c r="H70" s="274"/>
      <c r="I70" s="50"/>
      <c r="J70" s="51"/>
      <c r="K70" s="50"/>
      <c r="L70" s="51"/>
      <c r="M70" s="50"/>
      <c r="N70" s="53"/>
      <c r="O70" s="337"/>
      <c r="P70" s="51" t="str">
        <f>IF($F70="","",'מספר השופטים'!G70)</f>
        <v/>
      </c>
      <c r="Q70" s="51"/>
      <c r="R70" s="51"/>
      <c r="S70" s="51"/>
      <c r="T70" s="51"/>
      <c r="U70" s="340" t="str">
        <f t="shared" si="5"/>
        <v/>
      </c>
      <c r="V70" s="51">
        <v>1</v>
      </c>
      <c r="W70" s="51" t="str">
        <f t="shared" si="6"/>
        <v/>
      </c>
      <c r="X70" s="340" t="str">
        <f>IF(F70="","",IF($H$23=1,סיווג!Z70,1))</f>
        <v/>
      </c>
      <c r="Y70" s="51" t="str">
        <f t="shared" si="7"/>
        <v/>
      </c>
      <c r="Z70" s="279" t="str">
        <f t="shared" si="8"/>
        <v/>
      </c>
      <c r="AA70" s="1">
        <f t="shared" si="9"/>
        <v>0</v>
      </c>
      <c r="AB70" s="1" t="str">
        <f t="shared" si="13"/>
        <v/>
      </c>
      <c r="AC70" s="1" t="str">
        <f t="shared" si="13"/>
        <v/>
      </c>
      <c r="AD70" s="1">
        <f t="shared" si="11"/>
        <v>0</v>
      </c>
      <c r="BA70" s="1" t="str">
        <f t="shared" si="12"/>
        <v/>
      </c>
      <c r="BB70" s="1" t="str">
        <f t="shared" si="12"/>
        <v/>
      </c>
      <c r="BC70" s="1" t="str">
        <f t="shared" si="12"/>
        <v/>
      </c>
      <c r="BD70" s="1" t="str">
        <f t="shared" si="12"/>
        <v/>
      </c>
    </row>
    <row r="71" spans="2:56" hidden="1" x14ac:dyDescent="0.2">
      <c r="B71" s="44" t="str">
        <f t="shared" si="4"/>
        <v/>
      </c>
      <c r="C71" s="45"/>
      <c r="D71" s="45"/>
      <c r="E71" s="45"/>
      <c r="F71" s="337" t="str">
        <f>IF(סיווג!$V71&lt;&gt;1,"",'תנאי סף'!$F71)</f>
        <v/>
      </c>
      <c r="G71" s="418"/>
      <c r="H71" s="274"/>
      <c r="I71" s="50"/>
      <c r="J71" s="51"/>
      <c r="K71" s="50"/>
      <c r="L71" s="51"/>
      <c r="M71" s="50"/>
      <c r="N71" s="53"/>
      <c r="O71" s="337"/>
      <c r="P71" s="51" t="str">
        <f>IF($F71="","",'מספר השופטים'!G71)</f>
        <v/>
      </c>
      <c r="Q71" s="51"/>
      <c r="R71" s="51"/>
      <c r="S71" s="51"/>
      <c r="T71" s="51"/>
      <c r="U71" s="340" t="str">
        <f t="shared" si="5"/>
        <v/>
      </c>
      <c r="V71" s="51">
        <v>1</v>
      </c>
      <c r="W71" s="51" t="str">
        <f t="shared" si="6"/>
        <v/>
      </c>
      <c r="X71" s="340" t="str">
        <f>IF(F71="","",IF($H$23=1,סיווג!Z71,1))</f>
        <v/>
      </c>
      <c r="Y71" s="51" t="str">
        <f t="shared" si="7"/>
        <v/>
      </c>
      <c r="Z71" s="279" t="str">
        <f t="shared" si="8"/>
        <v/>
      </c>
      <c r="AA71" s="1">
        <f t="shared" si="9"/>
        <v>0</v>
      </c>
      <c r="AB71" s="1" t="str">
        <f t="shared" si="13"/>
        <v/>
      </c>
      <c r="AC71" s="1" t="str">
        <f t="shared" si="13"/>
        <v/>
      </c>
      <c r="AD71" s="1">
        <f t="shared" si="11"/>
        <v>0</v>
      </c>
      <c r="BA71" s="1" t="str">
        <f t="shared" ref="BA71:BD90" si="14">IF($F71="","",BA$30)</f>
        <v/>
      </c>
      <c r="BB71" s="1" t="str">
        <f t="shared" si="14"/>
        <v/>
      </c>
      <c r="BC71" s="1" t="str">
        <f t="shared" si="14"/>
        <v/>
      </c>
      <c r="BD71" s="1" t="str">
        <f t="shared" si="14"/>
        <v/>
      </c>
    </row>
    <row r="72" spans="2:56" hidden="1" x14ac:dyDescent="0.2">
      <c r="B72" s="44" t="str">
        <f t="shared" si="4"/>
        <v/>
      </c>
      <c r="C72" s="45"/>
      <c r="D72" s="45"/>
      <c r="E72" s="45"/>
      <c r="F72" s="337" t="str">
        <f>IF(סיווג!$V72&lt;&gt;1,"",'תנאי סף'!$F72)</f>
        <v/>
      </c>
      <c r="G72" s="418"/>
      <c r="H72" s="274"/>
      <c r="I72" s="50"/>
      <c r="J72" s="51"/>
      <c r="K72" s="50"/>
      <c r="L72" s="51"/>
      <c r="M72" s="50"/>
      <c r="N72" s="53"/>
      <c r="O72" s="337"/>
      <c r="P72" s="51" t="str">
        <f>IF($F72="","",'מספר השופטים'!G72)</f>
        <v/>
      </c>
      <c r="Q72" s="51"/>
      <c r="R72" s="51"/>
      <c r="S72" s="51"/>
      <c r="T72" s="51"/>
      <c r="U72" s="340" t="str">
        <f t="shared" si="5"/>
        <v/>
      </c>
      <c r="V72" s="51">
        <v>1</v>
      </c>
      <c r="W72" s="51" t="str">
        <f t="shared" si="6"/>
        <v/>
      </c>
      <c r="X72" s="340" t="str">
        <f>IF(F72="","",IF($H$23=1,סיווג!Z72,1))</f>
        <v/>
      </c>
      <c r="Y72" s="51" t="str">
        <f t="shared" si="7"/>
        <v/>
      </c>
      <c r="Z72" s="279" t="str">
        <f t="shared" si="8"/>
        <v/>
      </c>
      <c r="AA72" s="1">
        <f t="shared" si="9"/>
        <v>0</v>
      </c>
      <c r="AB72" s="1" t="str">
        <f t="shared" si="13"/>
        <v/>
      </c>
      <c r="AC72" s="1" t="str">
        <f t="shared" si="13"/>
        <v/>
      </c>
      <c r="AD72" s="1">
        <f t="shared" si="11"/>
        <v>0</v>
      </c>
      <c r="BA72" s="1" t="str">
        <f t="shared" si="14"/>
        <v/>
      </c>
      <c r="BB72" s="1" t="str">
        <f t="shared" si="14"/>
        <v/>
      </c>
      <c r="BC72" s="1" t="str">
        <f t="shared" si="14"/>
        <v/>
      </c>
      <c r="BD72" s="1" t="str">
        <f t="shared" si="14"/>
        <v/>
      </c>
    </row>
    <row r="73" spans="2:56" hidden="1" x14ac:dyDescent="0.2">
      <c r="B73" s="44" t="str">
        <f t="shared" si="4"/>
        <v/>
      </c>
      <c r="C73" s="45"/>
      <c r="D73" s="45"/>
      <c r="E73" s="45"/>
      <c r="F73" s="337" t="str">
        <f>IF(סיווג!$V73&lt;&gt;1,"",'תנאי סף'!$F73)</f>
        <v/>
      </c>
      <c r="G73" s="418"/>
      <c r="H73" s="274"/>
      <c r="I73" s="50"/>
      <c r="J73" s="51"/>
      <c r="K73" s="50"/>
      <c r="L73" s="51"/>
      <c r="M73" s="50"/>
      <c r="N73" s="53"/>
      <c r="O73" s="337"/>
      <c r="P73" s="51" t="str">
        <f>IF($F73="","",'מספר השופטים'!G73)</f>
        <v/>
      </c>
      <c r="Q73" s="51"/>
      <c r="R73" s="51"/>
      <c r="S73" s="51"/>
      <c r="T73" s="51"/>
      <c r="U73" s="340" t="str">
        <f t="shared" si="5"/>
        <v/>
      </c>
      <c r="V73" s="51">
        <v>1</v>
      </c>
      <c r="W73" s="51" t="str">
        <f t="shared" si="6"/>
        <v/>
      </c>
      <c r="X73" s="340" t="str">
        <f>IF(F73="","",IF($H$23=1,סיווג!Z73,1))</f>
        <v/>
      </c>
      <c r="Y73" s="51" t="str">
        <f t="shared" si="7"/>
        <v/>
      </c>
      <c r="Z73" s="279" t="str">
        <f t="shared" si="8"/>
        <v/>
      </c>
      <c r="AA73" s="1">
        <f t="shared" si="9"/>
        <v>0</v>
      </c>
      <c r="AB73" s="1" t="str">
        <f t="shared" si="13"/>
        <v/>
      </c>
      <c r="AC73" s="1" t="str">
        <f t="shared" si="13"/>
        <v/>
      </c>
      <c r="AD73" s="1">
        <f t="shared" si="11"/>
        <v>0</v>
      </c>
      <c r="BA73" s="1" t="str">
        <f t="shared" si="14"/>
        <v/>
      </c>
      <c r="BB73" s="1" t="str">
        <f t="shared" si="14"/>
        <v/>
      </c>
      <c r="BC73" s="1" t="str">
        <f t="shared" si="14"/>
        <v/>
      </c>
      <c r="BD73" s="1" t="str">
        <f t="shared" si="14"/>
        <v/>
      </c>
    </row>
    <row r="74" spans="2:56" hidden="1" x14ac:dyDescent="0.2">
      <c r="B74" s="44" t="str">
        <f t="shared" si="4"/>
        <v/>
      </c>
      <c r="C74" s="45"/>
      <c r="D74" s="45"/>
      <c r="E74" s="45"/>
      <c r="F74" s="337" t="str">
        <f>IF(סיווג!$V74&lt;&gt;1,"",'תנאי סף'!$F74)</f>
        <v/>
      </c>
      <c r="G74" s="418"/>
      <c r="H74" s="274"/>
      <c r="I74" s="50"/>
      <c r="J74" s="51"/>
      <c r="K74" s="50"/>
      <c r="L74" s="51"/>
      <c r="M74" s="50"/>
      <c r="N74" s="53"/>
      <c r="O74" s="337"/>
      <c r="P74" s="51" t="str">
        <f>IF($F74="","",'מספר השופטים'!G74)</f>
        <v/>
      </c>
      <c r="Q74" s="51"/>
      <c r="R74" s="51"/>
      <c r="S74" s="51"/>
      <c r="T74" s="51"/>
      <c r="U74" s="340" t="str">
        <f t="shared" si="5"/>
        <v/>
      </c>
      <c r="V74" s="51">
        <v>1</v>
      </c>
      <c r="W74" s="51" t="str">
        <f t="shared" si="6"/>
        <v/>
      </c>
      <c r="X74" s="340" t="str">
        <f>IF(F74="","",IF($H$23=1,סיווג!Z74,1))</f>
        <v/>
      </c>
      <c r="Y74" s="51" t="str">
        <f t="shared" si="7"/>
        <v/>
      </c>
      <c r="Z74" s="279" t="str">
        <f t="shared" si="8"/>
        <v/>
      </c>
      <c r="AA74" s="1">
        <f t="shared" si="9"/>
        <v>0</v>
      </c>
      <c r="AB74" s="1" t="str">
        <f t="shared" si="13"/>
        <v/>
      </c>
      <c r="AC74" s="1" t="str">
        <f t="shared" si="13"/>
        <v/>
      </c>
      <c r="AD74" s="1">
        <f t="shared" si="11"/>
        <v>0</v>
      </c>
      <c r="BA74" s="1" t="str">
        <f t="shared" si="14"/>
        <v/>
      </c>
      <c r="BB74" s="1" t="str">
        <f t="shared" si="14"/>
        <v/>
      </c>
      <c r="BC74" s="1" t="str">
        <f t="shared" si="14"/>
        <v/>
      </c>
      <c r="BD74" s="1" t="str">
        <f t="shared" si="14"/>
        <v/>
      </c>
    </row>
    <row r="75" spans="2:56" hidden="1" x14ac:dyDescent="0.2">
      <c r="B75" s="44" t="str">
        <f t="shared" si="4"/>
        <v/>
      </c>
      <c r="C75" s="45"/>
      <c r="D75" s="45"/>
      <c r="E75" s="45"/>
      <c r="F75" s="337" t="str">
        <f>IF(סיווג!$V75&lt;&gt;1,"",'תנאי סף'!$F75)</f>
        <v/>
      </c>
      <c r="G75" s="418"/>
      <c r="H75" s="274"/>
      <c r="I75" s="50"/>
      <c r="J75" s="51"/>
      <c r="K75" s="50"/>
      <c r="L75" s="51"/>
      <c r="M75" s="50"/>
      <c r="N75" s="53"/>
      <c r="O75" s="337"/>
      <c r="P75" s="51" t="str">
        <f>IF($F75="","",'מספר השופטים'!G75)</f>
        <v/>
      </c>
      <c r="Q75" s="51"/>
      <c r="R75" s="51"/>
      <c r="S75" s="51"/>
      <c r="T75" s="51"/>
      <c r="U75" s="340" t="str">
        <f t="shared" si="5"/>
        <v/>
      </c>
      <c r="V75" s="51">
        <v>1</v>
      </c>
      <c r="W75" s="51" t="str">
        <f t="shared" si="6"/>
        <v/>
      </c>
      <c r="X75" s="340" t="str">
        <f>IF(F75="","",IF($H$23=1,סיווג!Z75,1))</f>
        <v/>
      </c>
      <c r="Y75" s="51" t="str">
        <f t="shared" si="7"/>
        <v/>
      </c>
      <c r="Z75" s="279" t="str">
        <f t="shared" si="8"/>
        <v/>
      </c>
      <c r="AA75" s="1">
        <f t="shared" si="9"/>
        <v>0</v>
      </c>
      <c r="AB75" s="1" t="str">
        <f t="shared" si="13"/>
        <v/>
      </c>
      <c r="AC75" s="1" t="str">
        <f t="shared" si="13"/>
        <v/>
      </c>
      <c r="AD75" s="1">
        <f t="shared" si="11"/>
        <v>0</v>
      </c>
      <c r="BA75" s="1" t="str">
        <f t="shared" si="14"/>
        <v/>
      </c>
      <c r="BB75" s="1" t="str">
        <f t="shared" si="14"/>
        <v/>
      </c>
      <c r="BC75" s="1" t="str">
        <f t="shared" si="14"/>
        <v/>
      </c>
      <c r="BD75" s="1" t="str">
        <f t="shared" si="14"/>
        <v/>
      </c>
    </row>
    <row r="76" spans="2:56" hidden="1" x14ac:dyDescent="0.2">
      <c r="B76" s="44" t="str">
        <f t="shared" si="4"/>
        <v/>
      </c>
      <c r="C76" s="45"/>
      <c r="D76" s="45"/>
      <c r="E76" s="45"/>
      <c r="F76" s="337" t="str">
        <f>IF(סיווג!$V76&lt;&gt;1,"",'תנאי סף'!$F76)</f>
        <v/>
      </c>
      <c r="G76" s="418"/>
      <c r="H76" s="274"/>
      <c r="I76" s="50"/>
      <c r="J76" s="51"/>
      <c r="K76" s="50"/>
      <c r="L76" s="51"/>
      <c r="M76" s="50"/>
      <c r="N76" s="53"/>
      <c r="O76" s="337"/>
      <c r="P76" s="51" t="str">
        <f>IF($F76="","",'מספר השופטים'!G76)</f>
        <v/>
      </c>
      <c r="Q76" s="51"/>
      <c r="R76" s="51"/>
      <c r="S76" s="51"/>
      <c r="T76" s="51"/>
      <c r="U76" s="340" t="str">
        <f t="shared" si="5"/>
        <v/>
      </c>
      <c r="V76" s="51">
        <v>1</v>
      </c>
      <c r="W76" s="51" t="str">
        <f t="shared" si="6"/>
        <v/>
      </c>
      <c r="X76" s="340" t="str">
        <f>IF(F76="","",IF($H$23=1,סיווג!Z76,1))</f>
        <v/>
      </c>
      <c r="Y76" s="51" t="str">
        <f t="shared" si="7"/>
        <v/>
      </c>
      <c r="Z76" s="279" t="str">
        <f t="shared" si="8"/>
        <v/>
      </c>
      <c r="AA76" s="1">
        <f t="shared" si="9"/>
        <v>0</v>
      </c>
      <c r="AB76" s="1" t="str">
        <f t="shared" si="13"/>
        <v/>
      </c>
      <c r="AC76" s="1" t="str">
        <f t="shared" si="13"/>
        <v/>
      </c>
      <c r="AD76" s="1">
        <f t="shared" si="11"/>
        <v>0</v>
      </c>
      <c r="BA76" s="1" t="str">
        <f t="shared" si="14"/>
        <v/>
      </c>
      <c r="BB76" s="1" t="str">
        <f t="shared" si="14"/>
        <v/>
      </c>
      <c r="BC76" s="1" t="str">
        <f t="shared" si="14"/>
        <v/>
      </c>
      <c r="BD76" s="1" t="str">
        <f t="shared" si="14"/>
        <v/>
      </c>
    </row>
    <row r="77" spans="2:56" hidden="1" x14ac:dyDescent="0.2">
      <c r="B77" s="44" t="str">
        <f t="shared" si="4"/>
        <v/>
      </c>
      <c r="C77" s="45"/>
      <c r="D77" s="45"/>
      <c r="E77" s="45"/>
      <c r="F77" s="337" t="str">
        <f>IF(סיווג!$V77&lt;&gt;1,"",'תנאי סף'!$F77)</f>
        <v/>
      </c>
      <c r="G77" s="418"/>
      <c r="H77" s="274"/>
      <c r="I77" s="50"/>
      <c r="J77" s="51"/>
      <c r="K77" s="50"/>
      <c r="L77" s="51"/>
      <c r="M77" s="50"/>
      <c r="N77" s="53"/>
      <c r="O77" s="337"/>
      <c r="P77" s="51" t="str">
        <f>IF($F77="","",'מספר השופטים'!G77)</f>
        <v/>
      </c>
      <c r="Q77" s="51"/>
      <c r="R77" s="51"/>
      <c r="S77" s="51"/>
      <c r="T77" s="51"/>
      <c r="U77" s="340" t="str">
        <f t="shared" si="5"/>
        <v/>
      </c>
      <c r="V77" s="51">
        <v>1</v>
      </c>
      <c r="W77" s="51" t="str">
        <f t="shared" si="6"/>
        <v/>
      </c>
      <c r="X77" s="340" t="str">
        <f>IF(F77="","",IF($H$23=1,סיווג!Z77,1))</f>
        <v/>
      </c>
      <c r="Y77" s="51" t="str">
        <f t="shared" si="7"/>
        <v/>
      </c>
      <c r="Z77" s="279" t="str">
        <f t="shared" si="8"/>
        <v/>
      </c>
      <c r="AA77" s="1">
        <f t="shared" si="9"/>
        <v>0</v>
      </c>
      <c r="AB77" s="1" t="str">
        <f t="shared" si="13"/>
        <v/>
      </c>
      <c r="AC77" s="1" t="str">
        <f t="shared" si="13"/>
        <v/>
      </c>
      <c r="AD77" s="1">
        <f t="shared" si="11"/>
        <v>0</v>
      </c>
      <c r="BA77" s="1" t="str">
        <f t="shared" si="14"/>
        <v/>
      </c>
      <c r="BB77" s="1" t="str">
        <f t="shared" si="14"/>
        <v/>
      </c>
      <c r="BC77" s="1" t="str">
        <f t="shared" si="14"/>
        <v/>
      </c>
      <c r="BD77" s="1" t="str">
        <f t="shared" si="14"/>
        <v/>
      </c>
    </row>
    <row r="78" spans="2:56" hidden="1" x14ac:dyDescent="0.2">
      <c r="B78" s="44" t="str">
        <f t="shared" si="4"/>
        <v/>
      </c>
      <c r="C78" s="45"/>
      <c r="D78" s="45"/>
      <c r="E78" s="45"/>
      <c r="F78" s="337" t="str">
        <f>IF(סיווג!$V78&lt;&gt;1,"",'תנאי סף'!$F78)</f>
        <v/>
      </c>
      <c r="G78" s="418"/>
      <c r="H78" s="274"/>
      <c r="I78" s="50"/>
      <c r="J78" s="51"/>
      <c r="K78" s="50"/>
      <c r="L78" s="51"/>
      <c r="M78" s="50"/>
      <c r="N78" s="53"/>
      <c r="O78" s="337"/>
      <c r="P78" s="51" t="str">
        <f>IF($F78="","",'מספר השופטים'!G78)</f>
        <v/>
      </c>
      <c r="Q78" s="51"/>
      <c r="R78" s="51"/>
      <c r="S78" s="51"/>
      <c r="T78" s="51"/>
      <c r="U78" s="340" t="str">
        <f t="shared" si="5"/>
        <v/>
      </c>
      <c r="V78" s="51">
        <v>1</v>
      </c>
      <c r="W78" s="51" t="str">
        <f t="shared" si="6"/>
        <v/>
      </c>
      <c r="X78" s="340" t="str">
        <f>IF(F78="","",IF($H$23=1,סיווג!Z78,1))</f>
        <v/>
      </c>
      <c r="Y78" s="51" t="str">
        <f t="shared" si="7"/>
        <v/>
      </c>
      <c r="Z78" s="279" t="str">
        <f t="shared" si="8"/>
        <v/>
      </c>
      <c r="AA78" s="1">
        <f t="shared" si="9"/>
        <v>0</v>
      </c>
      <c r="AB78" s="1" t="str">
        <f t="shared" si="13"/>
        <v/>
      </c>
      <c r="AC78" s="1" t="str">
        <f t="shared" si="13"/>
        <v/>
      </c>
      <c r="AD78" s="1">
        <f t="shared" si="11"/>
        <v>0</v>
      </c>
      <c r="BA78" s="1" t="str">
        <f t="shared" si="14"/>
        <v/>
      </c>
      <c r="BB78" s="1" t="str">
        <f t="shared" si="14"/>
        <v/>
      </c>
      <c r="BC78" s="1" t="str">
        <f t="shared" si="14"/>
        <v/>
      </c>
      <c r="BD78" s="1" t="str">
        <f t="shared" si="14"/>
        <v/>
      </c>
    </row>
    <row r="79" spans="2:56" hidden="1" x14ac:dyDescent="0.2">
      <c r="B79" s="44" t="str">
        <f t="shared" si="4"/>
        <v/>
      </c>
      <c r="C79" s="45"/>
      <c r="D79" s="45"/>
      <c r="E79" s="45"/>
      <c r="F79" s="337" t="str">
        <f>IF(סיווג!$V79&lt;&gt;1,"",'תנאי סף'!$F79)</f>
        <v/>
      </c>
      <c r="G79" s="418"/>
      <c r="H79" s="274"/>
      <c r="I79" s="50"/>
      <c r="J79" s="51"/>
      <c r="K79" s="50"/>
      <c r="L79" s="51"/>
      <c r="M79" s="50"/>
      <c r="N79" s="53"/>
      <c r="O79" s="337"/>
      <c r="P79" s="51" t="str">
        <f>IF($F79="","",'מספר השופטים'!G79)</f>
        <v/>
      </c>
      <c r="Q79" s="51"/>
      <c r="R79" s="51"/>
      <c r="S79" s="51"/>
      <c r="T79" s="51"/>
      <c r="U79" s="340" t="str">
        <f t="shared" si="5"/>
        <v/>
      </c>
      <c r="V79" s="51">
        <v>1</v>
      </c>
      <c r="W79" s="51" t="str">
        <f t="shared" si="6"/>
        <v/>
      </c>
      <c r="X79" s="340" t="str">
        <f>IF(F79="","",IF($H$23=1,סיווג!Z79,1))</f>
        <v/>
      </c>
      <c r="Y79" s="51" t="str">
        <f t="shared" si="7"/>
        <v/>
      </c>
      <c r="Z79" s="279" t="str">
        <f t="shared" si="8"/>
        <v/>
      </c>
      <c r="AA79" s="1">
        <f t="shared" si="9"/>
        <v>0</v>
      </c>
      <c r="AB79" s="1" t="str">
        <f t="shared" si="13"/>
        <v/>
      </c>
      <c r="AC79" s="1" t="str">
        <f t="shared" si="13"/>
        <v/>
      </c>
      <c r="AD79" s="1">
        <f t="shared" si="11"/>
        <v>0</v>
      </c>
      <c r="BA79" s="1" t="str">
        <f t="shared" si="14"/>
        <v/>
      </c>
      <c r="BB79" s="1" t="str">
        <f t="shared" si="14"/>
        <v/>
      </c>
      <c r="BC79" s="1" t="str">
        <f t="shared" si="14"/>
        <v/>
      </c>
      <c r="BD79" s="1" t="str">
        <f t="shared" si="14"/>
        <v/>
      </c>
    </row>
    <row r="80" spans="2:56" hidden="1" x14ac:dyDescent="0.2">
      <c r="B80" s="44" t="str">
        <f t="shared" si="4"/>
        <v/>
      </c>
      <c r="C80" s="45"/>
      <c r="D80" s="45"/>
      <c r="E80" s="45"/>
      <c r="F80" s="337" t="str">
        <f>IF(סיווג!$V80&lt;&gt;1,"",'תנאי סף'!$F80)</f>
        <v/>
      </c>
      <c r="G80" s="418"/>
      <c r="H80" s="274"/>
      <c r="I80" s="50"/>
      <c r="J80" s="51"/>
      <c r="K80" s="50"/>
      <c r="L80" s="51"/>
      <c r="M80" s="50"/>
      <c r="N80" s="53"/>
      <c r="O80" s="337"/>
      <c r="P80" s="51" t="str">
        <f>IF($F80="","",'מספר השופטים'!G80)</f>
        <v/>
      </c>
      <c r="Q80" s="51"/>
      <c r="R80" s="51"/>
      <c r="S80" s="51"/>
      <c r="T80" s="51"/>
      <c r="U80" s="340" t="str">
        <f t="shared" si="5"/>
        <v/>
      </c>
      <c r="V80" s="51">
        <v>1</v>
      </c>
      <c r="W80" s="51" t="str">
        <f t="shared" si="6"/>
        <v/>
      </c>
      <c r="X80" s="340" t="str">
        <f>IF(F80="","",IF($H$23=1,סיווג!Z80,1))</f>
        <v/>
      </c>
      <c r="Y80" s="51" t="str">
        <f t="shared" si="7"/>
        <v/>
      </c>
      <c r="Z80" s="279" t="str">
        <f t="shared" si="8"/>
        <v/>
      </c>
      <c r="AA80" s="1">
        <f t="shared" si="9"/>
        <v>0</v>
      </c>
      <c r="AB80" s="1" t="str">
        <f t="shared" si="13"/>
        <v/>
      </c>
      <c r="AC80" s="1" t="str">
        <f t="shared" si="13"/>
        <v/>
      </c>
      <c r="AD80" s="1">
        <f t="shared" si="11"/>
        <v>0</v>
      </c>
      <c r="BA80" s="1" t="str">
        <f t="shared" si="14"/>
        <v/>
      </c>
      <c r="BB80" s="1" t="str">
        <f t="shared" si="14"/>
        <v/>
      </c>
      <c r="BC80" s="1" t="str">
        <f t="shared" si="14"/>
        <v/>
      </c>
      <c r="BD80" s="1" t="str">
        <f t="shared" si="14"/>
        <v/>
      </c>
    </row>
    <row r="81" spans="2:56" hidden="1" x14ac:dyDescent="0.2">
      <c r="B81" s="44" t="str">
        <f t="shared" si="4"/>
        <v/>
      </c>
      <c r="C81" s="45"/>
      <c r="D81" s="45"/>
      <c r="E81" s="45"/>
      <c r="F81" s="337" t="str">
        <f>IF(סיווג!$V81&lt;&gt;1,"",'תנאי סף'!$F81)</f>
        <v/>
      </c>
      <c r="G81" s="418"/>
      <c r="H81" s="274"/>
      <c r="I81" s="50"/>
      <c r="J81" s="51"/>
      <c r="K81" s="50"/>
      <c r="L81" s="51"/>
      <c r="M81" s="50"/>
      <c r="N81" s="53"/>
      <c r="O81" s="337"/>
      <c r="P81" s="51" t="str">
        <f>IF($F81="","",'מספר השופטים'!G81)</f>
        <v/>
      </c>
      <c r="Q81" s="51"/>
      <c r="R81" s="51"/>
      <c r="S81" s="51"/>
      <c r="T81" s="51"/>
      <c r="U81" s="340" t="str">
        <f t="shared" si="5"/>
        <v/>
      </c>
      <c r="V81" s="51">
        <v>1</v>
      </c>
      <c r="W81" s="51" t="str">
        <f t="shared" si="6"/>
        <v/>
      </c>
      <c r="X81" s="340" t="str">
        <f>IF(F81="","",IF($H$23=1,סיווג!Z81,1))</f>
        <v/>
      </c>
      <c r="Y81" s="51" t="str">
        <f t="shared" si="7"/>
        <v/>
      </c>
      <c r="Z81" s="279" t="str">
        <f t="shared" si="8"/>
        <v/>
      </c>
      <c r="AA81" s="1">
        <f t="shared" si="9"/>
        <v>0</v>
      </c>
      <c r="AB81" s="1" t="str">
        <f t="shared" si="13"/>
        <v/>
      </c>
      <c r="AC81" s="1" t="str">
        <f t="shared" si="13"/>
        <v/>
      </c>
      <c r="AD81" s="1">
        <f t="shared" si="11"/>
        <v>0</v>
      </c>
      <c r="BA81" s="1" t="str">
        <f t="shared" si="14"/>
        <v/>
      </c>
      <c r="BB81" s="1" t="str">
        <f t="shared" si="14"/>
        <v/>
      </c>
      <c r="BC81" s="1" t="str">
        <f t="shared" si="14"/>
        <v/>
      </c>
      <c r="BD81" s="1" t="str">
        <f t="shared" si="14"/>
        <v/>
      </c>
    </row>
    <row r="82" spans="2:56" hidden="1" x14ac:dyDescent="0.2">
      <c r="B82" s="44" t="str">
        <f t="shared" si="4"/>
        <v/>
      </c>
      <c r="C82" s="45"/>
      <c r="D82" s="45"/>
      <c r="E82" s="45"/>
      <c r="F82" s="337" t="str">
        <f>IF(סיווג!$V82&lt;&gt;1,"",'תנאי סף'!$F82)</f>
        <v/>
      </c>
      <c r="G82" s="418"/>
      <c r="H82" s="274"/>
      <c r="I82" s="50"/>
      <c r="J82" s="51"/>
      <c r="K82" s="50"/>
      <c r="L82" s="51"/>
      <c r="M82" s="50"/>
      <c r="N82" s="53"/>
      <c r="O82" s="337"/>
      <c r="P82" s="51" t="str">
        <f>IF($F82="","",'מספר השופטים'!G82)</f>
        <v/>
      </c>
      <c r="Q82" s="51"/>
      <c r="R82" s="51"/>
      <c r="S82" s="51"/>
      <c r="T82" s="51"/>
      <c r="U82" s="340" t="str">
        <f t="shared" si="5"/>
        <v/>
      </c>
      <c r="V82" s="51">
        <v>1</v>
      </c>
      <c r="W82" s="51" t="str">
        <f t="shared" si="6"/>
        <v/>
      </c>
      <c r="X82" s="340" t="str">
        <f>IF(F82="","",IF($H$23=1,סיווג!Z82,1))</f>
        <v/>
      </c>
      <c r="Y82" s="51" t="str">
        <f t="shared" si="7"/>
        <v/>
      </c>
      <c r="Z82" s="279" t="str">
        <f t="shared" si="8"/>
        <v/>
      </c>
      <c r="AA82" s="1">
        <f t="shared" si="9"/>
        <v>0</v>
      </c>
      <c r="AB82" s="1" t="str">
        <f t="shared" si="13"/>
        <v/>
      </c>
      <c r="AC82" s="1" t="str">
        <f t="shared" si="13"/>
        <v/>
      </c>
      <c r="AD82" s="1">
        <f t="shared" si="11"/>
        <v>0</v>
      </c>
      <c r="BA82" s="1" t="str">
        <f t="shared" si="14"/>
        <v/>
      </c>
      <c r="BB82" s="1" t="str">
        <f t="shared" si="14"/>
        <v/>
      </c>
      <c r="BC82" s="1" t="str">
        <f t="shared" si="14"/>
        <v/>
      </c>
      <c r="BD82" s="1" t="str">
        <f t="shared" si="14"/>
        <v/>
      </c>
    </row>
    <row r="83" spans="2:56" hidden="1" x14ac:dyDescent="0.2">
      <c r="B83" s="44" t="str">
        <f t="shared" si="4"/>
        <v/>
      </c>
      <c r="C83" s="45"/>
      <c r="D83" s="45"/>
      <c r="E83" s="45"/>
      <c r="F83" s="337" t="str">
        <f>IF(סיווג!$V83&lt;&gt;1,"",'תנאי סף'!$F83)</f>
        <v/>
      </c>
      <c r="G83" s="418"/>
      <c r="H83" s="274"/>
      <c r="I83" s="50"/>
      <c r="J83" s="51"/>
      <c r="K83" s="50"/>
      <c r="L83" s="51"/>
      <c r="M83" s="50"/>
      <c r="N83" s="53"/>
      <c r="O83" s="337"/>
      <c r="P83" s="51" t="str">
        <f>IF($F83="","",'מספר השופטים'!G83)</f>
        <v/>
      </c>
      <c r="Q83" s="51"/>
      <c r="R83" s="51"/>
      <c r="S83" s="51"/>
      <c r="T83" s="51"/>
      <c r="U83" s="340" t="str">
        <f t="shared" si="5"/>
        <v/>
      </c>
      <c r="V83" s="51">
        <v>1</v>
      </c>
      <c r="W83" s="51" t="str">
        <f t="shared" si="6"/>
        <v/>
      </c>
      <c r="X83" s="340" t="str">
        <f>IF(F83="","",IF($H$23=1,סיווג!Z83,1))</f>
        <v/>
      </c>
      <c r="Y83" s="51" t="str">
        <f t="shared" si="7"/>
        <v/>
      </c>
      <c r="Z83" s="279" t="str">
        <f t="shared" si="8"/>
        <v/>
      </c>
      <c r="AA83" s="1">
        <f t="shared" si="9"/>
        <v>0</v>
      </c>
      <c r="AB83" s="1" t="str">
        <f t="shared" si="13"/>
        <v/>
      </c>
      <c r="AC83" s="1" t="str">
        <f t="shared" si="13"/>
        <v/>
      </c>
      <c r="AD83" s="1">
        <f t="shared" si="11"/>
        <v>0</v>
      </c>
      <c r="BA83" s="1" t="str">
        <f t="shared" si="14"/>
        <v/>
      </c>
      <c r="BB83" s="1" t="str">
        <f t="shared" si="14"/>
        <v/>
      </c>
      <c r="BC83" s="1" t="str">
        <f t="shared" si="14"/>
        <v/>
      </c>
      <c r="BD83" s="1" t="str">
        <f t="shared" si="14"/>
        <v/>
      </c>
    </row>
    <row r="84" spans="2:56" hidden="1" x14ac:dyDescent="0.2">
      <c r="B84" s="44" t="str">
        <f t="shared" si="4"/>
        <v/>
      </c>
      <c r="C84" s="45"/>
      <c r="D84" s="45"/>
      <c r="E84" s="45"/>
      <c r="F84" s="337" t="str">
        <f>IF(סיווג!$V84&lt;&gt;1,"",'תנאי סף'!$F84)</f>
        <v/>
      </c>
      <c r="G84" s="418"/>
      <c r="H84" s="274"/>
      <c r="I84" s="50"/>
      <c r="J84" s="51"/>
      <c r="K84" s="50"/>
      <c r="L84" s="51"/>
      <c r="M84" s="50"/>
      <c r="N84" s="53"/>
      <c r="O84" s="337"/>
      <c r="P84" s="51" t="str">
        <f>IF($F84="","",'מספר השופטים'!G84)</f>
        <v/>
      </c>
      <c r="Q84" s="51"/>
      <c r="R84" s="51"/>
      <c r="S84" s="51"/>
      <c r="T84" s="51"/>
      <c r="U84" s="340" t="str">
        <f t="shared" si="5"/>
        <v/>
      </c>
      <c r="V84" s="51">
        <v>1</v>
      </c>
      <c r="W84" s="51" t="str">
        <f t="shared" si="6"/>
        <v/>
      </c>
      <c r="X84" s="340" t="str">
        <f>IF(F84="","",IF($H$23=1,סיווג!Z84,1))</f>
        <v/>
      </c>
      <c r="Y84" s="51" t="str">
        <f t="shared" si="7"/>
        <v/>
      </c>
      <c r="Z84" s="279" t="str">
        <f t="shared" si="8"/>
        <v/>
      </c>
      <c r="AA84" s="1">
        <f t="shared" si="9"/>
        <v>0</v>
      </c>
      <c r="AB84" s="1" t="str">
        <f t="shared" si="13"/>
        <v/>
      </c>
      <c r="AC84" s="1" t="str">
        <f t="shared" si="13"/>
        <v/>
      </c>
      <c r="AD84" s="1">
        <f t="shared" si="11"/>
        <v>0</v>
      </c>
      <c r="BA84" s="1" t="str">
        <f t="shared" si="14"/>
        <v/>
      </c>
      <c r="BB84" s="1" t="str">
        <f t="shared" si="14"/>
        <v/>
      </c>
      <c r="BC84" s="1" t="str">
        <f t="shared" si="14"/>
        <v/>
      </c>
      <c r="BD84" s="1" t="str">
        <f t="shared" si="14"/>
        <v/>
      </c>
    </row>
    <row r="85" spans="2:56" hidden="1" x14ac:dyDescent="0.2">
      <c r="B85" s="44" t="str">
        <f t="shared" si="4"/>
        <v/>
      </c>
      <c r="C85" s="45"/>
      <c r="D85" s="45"/>
      <c r="E85" s="45"/>
      <c r="F85" s="337" t="str">
        <f>IF(סיווג!$V85&lt;&gt;1,"",'תנאי סף'!$F85)</f>
        <v/>
      </c>
      <c r="G85" s="418"/>
      <c r="H85" s="274"/>
      <c r="I85" s="50"/>
      <c r="J85" s="51"/>
      <c r="K85" s="50"/>
      <c r="L85" s="51"/>
      <c r="M85" s="50"/>
      <c r="N85" s="53"/>
      <c r="O85" s="337"/>
      <c r="P85" s="51" t="str">
        <f>IF($F85="","",'מספר השופטים'!G85)</f>
        <v/>
      </c>
      <c r="Q85" s="51"/>
      <c r="R85" s="51"/>
      <c r="S85" s="51"/>
      <c r="T85" s="51"/>
      <c r="U85" s="340" t="str">
        <f t="shared" si="5"/>
        <v/>
      </c>
      <c r="V85" s="51">
        <v>1</v>
      </c>
      <c r="W85" s="51" t="str">
        <f t="shared" si="6"/>
        <v/>
      </c>
      <c r="X85" s="340" t="str">
        <f>IF(F85="","",IF($H$23=1,סיווג!Z85,1))</f>
        <v/>
      </c>
      <c r="Y85" s="51" t="str">
        <f t="shared" si="7"/>
        <v/>
      </c>
      <c r="Z85" s="279" t="str">
        <f t="shared" si="8"/>
        <v/>
      </c>
      <c r="AA85" s="1">
        <f t="shared" si="9"/>
        <v>0</v>
      </c>
      <c r="AB85" s="1" t="str">
        <f t="shared" si="13"/>
        <v/>
      </c>
      <c r="AC85" s="1" t="str">
        <f t="shared" si="13"/>
        <v/>
      </c>
      <c r="AD85" s="1">
        <f t="shared" si="11"/>
        <v>0</v>
      </c>
      <c r="BA85" s="1" t="str">
        <f t="shared" si="14"/>
        <v/>
      </c>
      <c r="BB85" s="1" t="str">
        <f t="shared" si="14"/>
        <v/>
      </c>
      <c r="BC85" s="1" t="str">
        <f t="shared" si="14"/>
        <v/>
      </c>
      <c r="BD85" s="1" t="str">
        <f t="shared" si="14"/>
        <v/>
      </c>
    </row>
    <row r="86" spans="2:56" hidden="1" x14ac:dyDescent="0.2">
      <c r="B86" s="44" t="str">
        <f t="shared" si="4"/>
        <v/>
      </c>
      <c r="C86" s="45"/>
      <c r="D86" s="45"/>
      <c r="E86" s="45"/>
      <c r="F86" s="337" t="str">
        <f>IF(סיווג!$V86&lt;&gt;1,"",'תנאי סף'!$F86)</f>
        <v/>
      </c>
      <c r="G86" s="418"/>
      <c r="H86" s="274"/>
      <c r="I86" s="50"/>
      <c r="J86" s="51"/>
      <c r="K86" s="50"/>
      <c r="L86" s="51"/>
      <c r="M86" s="50"/>
      <c r="N86" s="53"/>
      <c r="O86" s="337"/>
      <c r="P86" s="51" t="str">
        <f>IF($F86="","",'מספר השופטים'!G86)</f>
        <v/>
      </c>
      <c r="Q86" s="51"/>
      <c r="R86" s="51"/>
      <c r="S86" s="51"/>
      <c r="T86" s="51"/>
      <c r="U86" s="340" t="str">
        <f t="shared" si="5"/>
        <v/>
      </c>
      <c r="V86" s="51">
        <v>1</v>
      </c>
      <c r="W86" s="51" t="str">
        <f t="shared" si="6"/>
        <v/>
      </c>
      <c r="X86" s="340" t="str">
        <f>IF(F86="","",IF($H$23=1,סיווג!Z86,1))</f>
        <v/>
      </c>
      <c r="Y86" s="51" t="str">
        <f t="shared" si="7"/>
        <v/>
      </c>
      <c r="Z86" s="279" t="str">
        <f t="shared" si="8"/>
        <v/>
      </c>
      <c r="AA86" s="1">
        <f t="shared" si="9"/>
        <v>0</v>
      </c>
      <c r="AB86" s="1" t="str">
        <f t="shared" si="13"/>
        <v/>
      </c>
      <c r="AC86" s="1" t="str">
        <f t="shared" si="13"/>
        <v/>
      </c>
      <c r="AD86" s="1">
        <f t="shared" si="11"/>
        <v>0</v>
      </c>
      <c r="BA86" s="1" t="str">
        <f t="shared" si="14"/>
        <v/>
      </c>
      <c r="BB86" s="1" t="str">
        <f t="shared" si="14"/>
        <v/>
      </c>
      <c r="BC86" s="1" t="str">
        <f t="shared" si="14"/>
        <v/>
      </c>
      <c r="BD86" s="1" t="str">
        <f t="shared" si="14"/>
        <v/>
      </c>
    </row>
    <row r="87" spans="2:56" hidden="1" x14ac:dyDescent="0.2">
      <c r="B87" s="44" t="str">
        <f t="shared" si="4"/>
        <v/>
      </c>
      <c r="C87" s="45"/>
      <c r="D87" s="45"/>
      <c r="E87" s="45"/>
      <c r="F87" s="337" t="str">
        <f>IF(סיווג!$V87&lt;&gt;1,"",'תנאי סף'!$F87)</f>
        <v/>
      </c>
      <c r="G87" s="418"/>
      <c r="H87" s="274"/>
      <c r="I87" s="50"/>
      <c r="J87" s="51"/>
      <c r="K87" s="50"/>
      <c r="L87" s="51"/>
      <c r="M87" s="50"/>
      <c r="N87" s="53"/>
      <c r="O87" s="337"/>
      <c r="P87" s="51" t="str">
        <f>IF($F87="","",'מספר השופטים'!G87)</f>
        <v/>
      </c>
      <c r="Q87" s="51"/>
      <c r="R87" s="51"/>
      <c r="S87" s="51"/>
      <c r="T87" s="51"/>
      <c r="U87" s="340" t="str">
        <f t="shared" si="5"/>
        <v/>
      </c>
      <c r="V87" s="51">
        <v>1</v>
      </c>
      <c r="W87" s="51" t="str">
        <f t="shared" si="6"/>
        <v/>
      </c>
      <c r="X87" s="340" t="str">
        <f>IF(F87="","",IF($H$23=1,סיווג!Z87,1))</f>
        <v/>
      </c>
      <c r="Y87" s="51" t="str">
        <f t="shared" si="7"/>
        <v/>
      </c>
      <c r="Z87" s="279" t="str">
        <f t="shared" si="8"/>
        <v/>
      </c>
      <c r="AA87" s="1">
        <f t="shared" si="9"/>
        <v>0</v>
      </c>
      <c r="AB87" s="1" t="str">
        <f t="shared" si="13"/>
        <v/>
      </c>
      <c r="AC87" s="1" t="str">
        <f t="shared" si="13"/>
        <v/>
      </c>
      <c r="AD87" s="1">
        <f t="shared" si="11"/>
        <v>0</v>
      </c>
      <c r="BA87" s="1" t="str">
        <f t="shared" si="14"/>
        <v/>
      </c>
      <c r="BB87" s="1" t="str">
        <f t="shared" si="14"/>
        <v/>
      </c>
      <c r="BC87" s="1" t="str">
        <f t="shared" si="14"/>
        <v/>
      </c>
      <c r="BD87" s="1" t="str">
        <f t="shared" si="14"/>
        <v/>
      </c>
    </row>
    <row r="88" spans="2:56" hidden="1" x14ac:dyDescent="0.2">
      <c r="B88" s="44" t="str">
        <f t="shared" si="4"/>
        <v/>
      </c>
      <c r="C88" s="45"/>
      <c r="D88" s="45"/>
      <c r="E88" s="45"/>
      <c r="F88" s="337" t="str">
        <f>IF(סיווג!$V88&lt;&gt;1,"",'תנאי סף'!$F88)</f>
        <v/>
      </c>
      <c r="G88" s="418"/>
      <c r="H88" s="274"/>
      <c r="I88" s="50"/>
      <c r="J88" s="51"/>
      <c r="K88" s="50"/>
      <c r="L88" s="51"/>
      <c r="M88" s="50"/>
      <c r="N88" s="53"/>
      <c r="O88" s="337"/>
      <c r="P88" s="51" t="str">
        <f>IF($F88="","",'מספר השופטים'!G88)</f>
        <v/>
      </c>
      <c r="Q88" s="51"/>
      <c r="R88" s="51"/>
      <c r="S88" s="51"/>
      <c r="T88" s="51"/>
      <c r="U88" s="340" t="str">
        <f t="shared" si="5"/>
        <v/>
      </c>
      <c r="V88" s="51">
        <v>1</v>
      </c>
      <c r="W88" s="51" t="str">
        <f t="shared" si="6"/>
        <v/>
      </c>
      <c r="X88" s="340" t="str">
        <f>IF(F88="","",IF($H$23=1,סיווג!Z88,1))</f>
        <v/>
      </c>
      <c r="Y88" s="51" t="str">
        <f t="shared" si="7"/>
        <v/>
      </c>
      <c r="Z88" s="279" t="str">
        <f t="shared" si="8"/>
        <v/>
      </c>
      <c r="AA88" s="1">
        <f t="shared" si="9"/>
        <v>0</v>
      </c>
      <c r="AB88" s="1" t="str">
        <f t="shared" si="13"/>
        <v/>
      </c>
      <c r="AC88" s="1" t="str">
        <f t="shared" si="13"/>
        <v/>
      </c>
      <c r="AD88" s="1">
        <f t="shared" si="11"/>
        <v>0</v>
      </c>
      <c r="BA88" s="1" t="str">
        <f t="shared" si="14"/>
        <v/>
      </c>
      <c r="BB88" s="1" t="str">
        <f t="shared" si="14"/>
        <v/>
      </c>
      <c r="BC88" s="1" t="str">
        <f t="shared" si="14"/>
        <v/>
      </c>
      <c r="BD88" s="1" t="str">
        <f t="shared" si="14"/>
        <v/>
      </c>
    </row>
    <row r="89" spans="2:56" hidden="1" x14ac:dyDescent="0.2">
      <c r="B89" s="44" t="str">
        <f t="shared" si="4"/>
        <v/>
      </c>
      <c r="C89" s="45"/>
      <c r="D89" s="45"/>
      <c r="E89" s="45"/>
      <c r="F89" s="337" t="str">
        <f>IF(סיווג!$V89&lt;&gt;1,"",'תנאי סף'!$F89)</f>
        <v/>
      </c>
      <c r="G89" s="418"/>
      <c r="H89" s="274"/>
      <c r="I89" s="50"/>
      <c r="J89" s="51"/>
      <c r="K89" s="50"/>
      <c r="L89" s="51"/>
      <c r="M89" s="50"/>
      <c r="N89" s="53"/>
      <c r="O89" s="337"/>
      <c r="P89" s="51" t="str">
        <f>IF($F89="","",'מספר השופטים'!G89)</f>
        <v/>
      </c>
      <c r="Q89" s="51"/>
      <c r="R89" s="51"/>
      <c r="S89" s="51"/>
      <c r="T89" s="51"/>
      <c r="U89" s="340" t="str">
        <f t="shared" si="5"/>
        <v/>
      </c>
      <c r="V89" s="51">
        <v>1</v>
      </c>
      <c r="W89" s="51" t="str">
        <f t="shared" si="6"/>
        <v/>
      </c>
      <c r="X89" s="340" t="str">
        <f>IF(F89="","",IF($H$23=1,סיווג!Z89,1))</f>
        <v/>
      </c>
      <c r="Y89" s="51" t="str">
        <f t="shared" si="7"/>
        <v/>
      </c>
      <c r="Z89" s="279" t="str">
        <f t="shared" si="8"/>
        <v/>
      </c>
      <c r="AA89" s="1">
        <f t="shared" si="9"/>
        <v>0</v>
      </c>
      <c r="AB89" s="1" t="str">
        <f t="shared" si="13"/>
        <v/>
      </c>
      <c r="AC89" s="1" t="str">
        <f t="shared" si="13"/>
        <v/>
      </c>
      <c r="AD89" s="1">
        <f t="shared" si="11"/>
        <v>0</v>
      </c>
      <c r="BA89" s="1" t="str">
        <f t="shared" si="14"/>
        <v/>
      </c>
      <c r="BB89" s="1" t="str">
        <f t="shared" si="14"/>
        <v/>
      </c>
      <c r="BC89" s="1" t="str">
        <f t="shared" si="14"/>
        <v/>
      </c>
      <c r="BD89" s="1" t="str">
        <f t="shared" si="14"/>
        <v/>
      </c>
    </row>
    <row r="90" spans="2:56" hidden="1" x14ac:dyDescent="0.2">
      <c r="B90" s="44" t="str">
        <f t="shared" si="4"/>
        <v/>
      </c>
      <c r="C90" s="45"/>
      <c r="D90" s="45"/>
      <c r="E90" s="45"/>
      <c r="F90" s="337" t="str">
        <f>IF(סיווג!$V90&lt;&gt;1,"",'תנאי סף'!$F90)</f>
        <v/>
      </c>
      <c r="G90" s="418"/>
      <c r="H90" s="274"/>
      <c r="I90" s="50"/>
      <c r="J90" s="51"/>
      <c r="K90" s="50"/>
      <c r="L90" s="51"/>
      <c r="M90" s="50"/>
      <c r="N90" s="53"/>
      <c r="O90" s="337"/>
      <c r="P90" s="51" t="str">
        <f>IF($F90="","",'מספר השופטים'!G90)</f>
        <v/>
      </c>
      <c r="Q90" s="51"/>
      <c r="R90" s="51"/>
      <c r="S90" s="51"/>
      <c r="T90" s="51"/>
      <c r="U90" s="340" t="str">
        <f t="shared" si="5"/>
        <v/>
      </c>
      <c r="V90" s="51">
        <v>1</v>
      </c>
      <c r="W90" s="51" t="str">
        <f t="shared" si="6"/>
        <v/>
      </c>
      <c r="X90" s="340" t="str">
        <f>IF(F90="","",IF($H$23=1,סיווג!Z90,1))</f>
        <v/>
      </c>
      <c r="Y90" s="51" t="str">
        <f t="shared" si="7"/>
        <v/>
      </c>
      <c r="Z90" s="279" t="str">
        <f t="shared" si="8"/>
        <v/>
      </c>
      <c r="AA90" s="1">
        <f t="shared" si="9"/>
        <v>0</v>
      </c>
      <c r="AB90" s="1" t="str">
        <f t="shared" si="13"/>
        <v/>
      </c>
      <c r="AC90" s="1" t="str">
        <f t="shared" si="13"/>
        <v/>
      </c>
      <c r="AD90" s="1">
        <f t="shared" si="11"/>
        <v>0</v>
      </c>
      <c r="BA90" s="1" t="str">
        <f t="shared" si="14"/>
        <v/>
      </c>
      <c r="BB90" s="1" t="str">
        <f t="shared" si="14"/>
        <v/>
      </c>
      <c r="BC90" s="1" t="str">
        <f t="shared" si="14"/>
        <v/>
      </c>
      <c r="BD90" s="1" t="str">
        <f t="shared" si="14"/>
        <v/>
      </c>
    </row>
    <row r="91" spans="2:56" hidden="1" x14ac:dyDescent="0.2">
      <c r="B91" s="44" t="str">
        <f t="shared" si="4"/>
        <v/>
      </c>
      <c r="C91" s="45"/>
      <c r="D91" s="45"/>
      <c r="E91" s="45"/>
      <c r="F91" s="337" t="str">
        <f>IF(סיווג!$V91&lt;&gt;1,"",'תנאי סף'!$F91)</f>
        <v/>
      </c>
      <c r="G91" s="418"/>
      <c r="H91" s="274"/>
      <c r="I91" s="50"/>
      <c r="J91" s="51"/>
      <c r="K91" s="50"/>
      <c r="L91" s="51"/>
      <c r="M91" s="50"/>
      <c r="N91" s="53"/>
      <c r="O91" s="337"/>
      <c r="P91" s="51" t="str">
        <f>IF($F91="","",'מספר השופטים'!G91)</f>
        <v/>
      </c>
      <c r="Q91" s="51"/>
      <c r="R91" s="51"/>
      <c r="S91" s="51"/>
      <c r="T91" s="51"/>
      <c r="U91" s="340" t="str">
        <f t="shared" si="5"/>
        <v/>
      </c>
      <c r="V91" s="51">
        <v>1</v>
      </c>
      <c r="W91" s="51" t="str">
        <f t="shared" si="6"/>
        <v/>
      </c>
      <c r="X91" s="340" t="str">
        <f>IF(F91="","",IF($H$23=1,סיווג!Z91,1))</f>
        <v/>
      </c>
      <c r="Y91" s="51" t="str">
        <f t="shared" si="7"/>
        <v/>
      </c>
      <c r="Z91" s="279" t="str">
        <f t="shared" si="8"/>
        <v/>
      </c>
      <c r="AA91" s="1">
        <f t="shared" si="9"/>
        <v>0</v>
      </c>
      <c r="AB91" s="1" t="str">
        <f t="shared" si="13"/>
        <v/>
      </c>
      <c r="AC91" s="1" t="str">
        <f t="shared" si="13"/>
        <v/>
      </c>
      <c r="AD91" s="1">
        <f t="shared" si="11"/>
        <v>0</v>
      </c>
      <c r="BA91" s="1" t="str">
        <f t="shared" ref="BA91:BD110" si="15">IF($F91="","",BA$30)</f>
        <v/>
      </c>
      <c r="BB91" s="1" t="str">
        <f t="shared" si="15"/>
        <v/>
      </c>
      <c r="BC91" s="1" t="str">
        <f t="shared" si="15"/>
        <v/>
      </c>
      <c r="BD91" s="1" t="str">
        <f t="shared" si="15"/>
        <v/>
      </c>
    </row>
    <row r="92" spans="2:56" hidden="1" x14ac:dyDescent="0.2">
      <c r="B92" s="44" t="str">
        <f t="shared" si="4"/>
        <v/>
      </c>
      <c r="C92" s="45"/>
      <c r="D92" s="45"/>
      <c r="E92" s="45"/>
      <c r="F92" s="337" t="str">
        <f>IF(סיווג!$V92&lt;&gt;1,"",'תנאי סף'!$F92)</f>
        <v/>
      </c>
      <c r="G92" s="418"/>
      <c r="H92" s="274"/>
      <c r="I92" s="50"/>
      <c r="J92" s="51"/>
      <c r="K92" s="50"/>
      <c r="L92" s="51"/>
      <c r="M92" s="50"/>
      <c r="N92" s="53"/>
      <c r="O92" s="337"/>
      <c r="P92" s="51" t="str">
        <f>IF($F92="","",'מספר השופטים'!G92)</f>
        <v/>
      </c>
      <c r="Q92" s="51"/>
      <c r="R92" s="51"/>
      <c r="S92" s="51"/>
      <c r="T92" s="51"/>
      <c r="U92" s="340" t="str">
        <f t="shared" si="5"/>
        <v/>
      </c>
      <c r="V92" s="51">
        <v>1</v>
      </c>
      <c r="W92" s="51" t="str">
        <f t="shared" si="6"/>
        <v/>
      </c>
      <c r="X92" s="340" t="str">
        <f>IF(F92="","",IF($H$23=1,סיווג!Z92,1))</f>
        <v/>
      </c>
      <c r="Y92" s="51" t="str">
        <f t="shared" si="7"/>
        <v/>
      </c>
      <c r="Z92" s="279" t="str">
        <f t="shared" si="8"/>
        <v/>
      </c>
      <c r="AA92" s="1">
        <f t="shared" si="9"/>
        <v>0</v>
      </c>
      <c r="AB92" s="1" t="str">
        <f t="shared" ref="AB92:AC130" si="16">IF($F92="","",AB$30)</f>
        <v/>
      </c>
      <c r="AC92" s="1" t="str">
        <f t="shared" si="16"/>
        <v/>
      </c>
      <c r="AD92" s="1">
        <f t="shared" si="11"/>
        <v>0</v>
      </c>
      <c r="BA92" s="1" t="str">
        <f t="shared" si="15"/>
        <v/>
      </c>
      <c r="BB92" s="1" t="str">
        <f t="shared" si="15"/>
        <v/>
      </c>
      <c r="BC92" s="1" t="str">
        <f t="shared" si="15"/>
        <v/>
      </c>
      <c r="BD92" s="1" t="str">
        <f t="shared" si="15"/>
        <v/>
      </c>
    </row>
    <row r="93" spans="2:56" hidden="1" x14ac:dyDescent="0.2">
      <c r="B93" s="44" t="str">
        <f t="shared" si="4"/>
        <v/>
      </c>
      <c r="C93" s="45"/>
      <c r="D93" s="45"/>
      <c r="E93" s="45"/>
      <c r="F93" s="337" t="str">
        <f>IF(סיווג!$V93&lt;&gt;1,"",'תנאי סף'!$F93)</f>
        <v/>
      </c>
      <c r="G93" s="418"/>
      <c r="H93" s="274"/>
      <c r="I93" s="50"/>
      <c r="J93" s="51"/>
      <c r="K93" s="50"/>
      <c r="L93" s="51"/>
      <c r="M93" s="50"/>
      <c r="N93" s="53"/>
      <c r="O93" s="337"/>
      <c r="P93" s="51" t="str">
        <f>IF($F93="","",'מספר השופטים'!G93)</f>
        <v/>
      </c>
      <c r="Q93" s="51"/>
      <c r="R93" s="51"/>
      <c r="S93" s="51"/>
      <c r="T93" s="51"/>
      <c r="U93" s="340" t="str">
        <f t="shared" si="5"/>
        <v/>
      </c>
      <c r="V93" s="51">
        <v>1</v>
      </c>
      <c r="W93" s="51" t="str">
        <f t="shared" si="6"/>
        <v/>
      </c>
      <c r="X93" s="340" t="str">
        <f>IF(F93="","",IF($H$23=1,סיווג!Z93,1))</f>
        <v/>
      </c>
      <c r="Y93" s="51" t="str">
        <f t="shared" si="7"/>
        <v/>
      </c>
      <c r="Z93" s="279" t="str">
        <f t="shared" si="8"/>
        <v/>
      </c>
      <c r="AA93" s="1">
        <f t="shared" si="9"/>
        <v>0</v>
      </c>
      <c r="AB93" s="1" t="str">
        <f t="shared" si="16"/>
        <v/>
      </c>
      <c r="AC93" s="1" t="str">
        <f t="shared" si="16"/>
        <v/>
      </c>
      <c r="AD93" s="1">
        <f t="shared" si="11"/>
        <v>0</v>
      </c>
      <c r="BA93" s="1" t="str">
        <f t="shared" si="15"/>
        <v/>
      </c>
      <c r="BB93" s="1" t="str">
        <f t="shared" si="15"/>
        <v/>
      </c>
      <c r="BC93" s="1" t="str">
        <f t="shared" si="15"/>
        <v/>
      </c>
      <c r="BD93" s="1" t="str">
        <f t="shared" si="15"/>
        <v/>
      </c>
    </row>
    <row r="94" spans="2:56" hidden="1" x14ac:dyDescent="0.2">
      <c r="B94" s="44" t="str">
        <f t="shared" si="4"/>
        <v/>
      </c>
      <c r="C94" s="45"/>
      <c r="D94" s="45"/>
      <c r="E94" s="45"/>
      <c r="F94" s="337" t="str">
        <f>IF(סיווג!$V94&lt;&gt;1,"",'תנאי סף'!$F94)</f>
        <v/>
      </c>
      <c r="G94" s="418"/>
      <c r="H94" s="274"/>
      <c r="I94" s="50"/>
      <c r="J94" s="51"/>
      <c r="K94" s="50"/>
      <c r="L94" s="51"/>
      <c r="M94" s="50"/>
      <c r="N94" s="53"/>
      <c r="O94" s="337"/>
      <c r="P94" s="51" t="str">
        <f>IF($F94="","",'מספר השופטים'!G94)</f>
        <v/>
      </c>
      <c r="Q94" s="51"/>
      <c r="R94" s="51"/>
      <c r="S94" s="51"/>
      <c r="T94" s="51"/>
      <c r="U94" s="340" t="str">
        <f t="shared" si="5"/>
        <v/>
      </c>
      <c r="V94" s="51">
        <v>1</v>
      </c>
      <c r="W94" s="51" t="str">
        <f t="shared" si="6"/>
        <v/>
      </c>
      <c r="X94" s="340" t="str">
        <f>IF(F94="","",IF($H$23=1,סיווג!Z94,1))</f>
        <v/>
      </c>
      <c r="Y94" s="51" t="str">
        <f t="shared" si="7"/>
        <v/>
      </c>
      <c r="Z94" s="279" t="str">
        <f t="shared" si="8"/>
        <v/>
      </c>
      <c r="AA94" s="1">
        <f t="shared" si="9"/>
        <v>0</v>
      </c>
      <c r="AB94" s="1" t="str">
        <f t="shared" si="16"/>
        <v/>
      </c>
      <c r="AC94" s="1" t="str">
        <f t="shared" si="16"/>
        <v/>
      </c>
      <c r="AD94" s="1">
        <f t="shared" si="11"/>
        <v>0</v>
      </c>
      <c r="BA94" s="1" t="str">
        <f t="shared" si="15"/>
        <v/>
      </c>
      <c r="BB94" s="1" t="str">
        <f t="shared" si="15"/>
        <v/>
      </c>
      <c r="BC94" s="1" t="str">
        <f t="shared" si="15"/>
        <v/>
      </c>
      <c r="BD94" s="1" t="str">
        <f t="shared" si="15"/>
        <v/>
      </c>
    </row>
    <row r="95" spans="2:56" hidden="1" x14ac:dyDescent="0.2">
      <c r="B95" s="44" t="str">
        <f t="shared" si="4"/>
        <v/>
      </c>
      <c r="C95" s="45"/>
      <c r="D95" s="45"/>
      <c r="E95" s="45"/>
      <c r="F95" s="337" t="str">
        <f>IF(סיווג!$V95&lt;&gt;1,"",'תנאי סף'!$F95)</f>
        <v/>
      </c>
      <c r="G95" s="418"/>
      <c r="H95" s="274"/>
      <c r="I95" s="50"/>
      <c r="J95" s="51"/>
      <c r="K95" s="50"/>
      <c r="L95" s="51"/>
      <c r="M95" s="50"/>
      <c r="N95" s="53"/>
      <c r="O95" s="337"/>
      <c r="P95" s="51" t="str">
        <f>IF($F95="","",'מספר השופטים'!G95)</f>
        <v/>
      </c>
      <c r="Q95" s="51"/>
      <c r="R95" s="51"/>
      <c r="S95" s="51"/>
      <c r="T95" s="51"/>
      <c r="U95" s="340" t="str">
        <f t="shared" si="5"/>
        <v/>
      </c>
      <c r="V95" s="51">
        <v>1</v>
      </c>
      <c r="W95" s="51" t="str">
        <f t="shared" si="6"/>
        <v/>
      </c>
      <c r="X95" s="340" t="str">
        <f>IF(F95="","",IF($H$23=1,סיווג!Z95,1))</f>
        <v/>
      </c>
      <c r="Y95" s="51" t="str">
        <f t="shared" si="7"/>
        <v/>
      </c>
      <c r="Z95" s="279" t="str">
        <f t="shared" si="8"/>
        <v/>
      </c>
      <c r="AA95" s="1">
        <f t="shared" si="9"/>
        <v>0</v>
      </c>
      <c r="AB95" s="1" t="str">
        <f t="shared" si="16"/>
        <v/>
      </c>
      <c r="AC95" s="1" t="str">
        <f t="shared" si="16"/>
        <v/>
      </c>
      <c r="AD95" s="1">
        <f t="shared" si="11"/>
        <v>0</v>
      </c>
      <c r="BA95" s="1" t="str">
        <f t="shared" si="15"/>
        <v/>
      </c>
      <c r="BB95" s="1" t="str">
        <f t="shared" si="15"/>
        <v/>
      </c>
      <c r="BC95" s="1" t="str">
        <f t="shared" si="15"/>
        <v/>
      </c>
      <c r="BD95" s="1" t="str">
        <f t="shared" si="15"/>
        <v/>
      </c>
    </row>
    <row r="96" spans="2:56" hidden="1" x14ac:dyDescent="0.2">
      <c r="B96" s="44" t="str">
        <f t="shared" ref="B96:B130" si="17">IF(F96="","",ROW()-30)</f>
        <v/>
      </c>
      <c r="C96" s="45"/>
      <c r="D96" s="45"/>
      <c r="E96" s="45"/>
      <c r="F96" s="337" t="str">
        <f>IF(סיווג!$V96&lt;&gt;1,"",'תנאי סף'!$F96)</f>
        <v/>
      </c>
      <c r="G96" s="418"/>
      <c r="H96" s="274"/>
      <c r="I96" s="50"/>
      <c r="J96" s="51"/>
      <c r="K96" s="50"/>
      <c r="L96" s="51"/>
      <c r="M96" s="50"/>
      <c r="N96" s="53"/>
      <c r="O96" s="337"/>
      <c r="P96" s="51" t="str">
        <f>IF($F96="","",'מספר השופטים'!G96)</f>
        <v/>
      </c>
      <c r="Q96" s="51"/>
      <c r="R96" s="51"/>
      <c r="S96" s="51"/>
      <c r="T96" s="51"/>
      <c r="U96" s="340" t="str">
        <f t="shared" ref="U96:U130" si="18">IF($F96="","",IF($AA96&lt;&gt;1,$AB$1,IFERROR(IF(H96=1,$H$9,INDEX($H$5:$H$8,MATCH(G96,$G$5:$G$8,0))),$AB$1)))</f>
        <v/>
      </c>
      <c r="V96" s="51">
        <v>1</v>
      </c>
      <c r="W96" s="51" t="str">
        <f t="shared" ref="W96:W130" si="19">IF($F96="","",IF($AA96&lt;&gt;1,$AB$1,IFERROR(U96*V96,$AB$1)))</f>
        <v/>
      </c>
      <c r="X96" s="340" t="str">
        <f>IF(F96="","",IF($H$23=1,סיווג!Z96,1))</f>
        <v/>
      </c>
      <c r="Y96" s="51" t="str">
        <f t="shared" ref="Y96:Y130" si="20">IF($F96="","",IF($AA96&lt;&gt;1,$AB$1,IFERROR(W96*X96,$AB$1)))</f>
        <v/>
      </c>
      <c r="Z96" s="279" t="str">
        <f t="shared" ref="Z96:Z130" si="21">IF($F96="","",IF(OR($AA96&lt;&gt;1,Y96=$AB$1),$AB$1,IFERROR(Y96/SUM($Y$31:$Y$130),0)))</f>
        <v/>
      </c>
      <c r="AA96" s="1">
        <f t="shared" ref="AA96:AA130" si="22">IF(SUM(AD96:AV96)=COUNT(AD96:AV96),1,0)</f>
        <v>0</v>
      </c>
      <c r="AB96" s="1" t="str">
        <f t="shared" si="16"/>
        <v/>
      </c>
      <c r="AC96" s="1" t="str">
        <f t="shared" si="16"/>
        <v/>
      </c>
      <c r="AD96" s="1">
        <f t="shared" ref="AD96:AD130" si="23">IF(G$30="",1,IF(G96="",0,IF(G$30=$AE$1,IF(ISNA(MATCH(G96,$AB$30:$AC$30,0)),0,1),IF(G$30=$AF$1,IF(IFERROR(G96*1,"bad")="bad",0,1),IF(G$30=$AG$1,IF(IFERROR(IF(G96=TRUNC(G96),1,"bad"),"bad")="bad",0,1),IF(G$30=$AH$1,IF(AND(IF(IFERROR(G96*1,"bad")="bad",0,1)=1,G96&gt;=0),1,0),IF(G$30=$AI$1,IF(AND(IF(IFERROR(IF(G96=TRUNC(G96),1,"bad"),"bad")="bad",0,1)=1,G96&gt;=0),1,0),IF(G$30=$AJ$1,IF(AND(IF(IFERROR(G96*1,"bad")="bad",0,1)=1,G96&gt;0),1,0),IF(G$30=$AK$1,IF(AND(IF(IFERROR(IF(G96=TRUNC(G96),1,"bad"),"bad")="bad",0,1)=1,G96&gt;0),1,0),IF(G$30=$AL$1,1,IF(G$30=$AM$1,IF(IFERROR(HLOOKUP(G96,$AE$4:$AN$4,1,0),"bad")="bad",0,1),0)))))))))))</f>
        <v>0</v>
      </c>
      <c r="BA96" s="1" t="str">
        <f t="shared" si="15"/>
        <v/>
      </c>
      <c r="BB96" s="1" t="str">
        <f t="shared" si="15"/>
        <v/>
      </c>
      <c r="BC96" s="1" t="str">
        <f t="shared" si="15"/>
        <v/>
      </c>
      <c r="BD96" s="1" t="str">
        <f t="shared" si="15"/>
        <v/>
      </c>
    </row>
    <row r="97" spans="2:56" hidden="1" x14ac:dyDescent="0.2">
      <c r="B97" s="44" t="str">
        <f t="shared" si="17"/>
        <v/>
      </c>
      <c r="C97" s="45"/>
      <c r="D97" s="45"/>
      <c r="E97" s="45"/>
      <c r="F97" s="337" t="str">
        <f>IF(סיווג!$V97&lt;&gt;1,"",'תנאי סף'!$F97)</f>
        <v/>
      </c>
      <c r="G97" s="418"/>
      <c r="H97" s="274"/>
      <c r="I97" s="50"/>
      <c r="J97" s="51"/>
      <c r="K97" s="50"/>
      <c r="L97" s="51"/>
      <c r="M97" s="50"/>
      <c r="N97" s="53"/>
      <c r="O97" s="337"/>
      <c r="P97" s="51" t="str">
        <f>IF($F97="","",'מספר השופטים'!G97)</f>
        <v/>
      </c>
      <c r="Q97" s="51"/>
      <c r="R97" s="51"/>
      <c r="S97" s="51"/>
      <c r="T97" s="51"/>
      <c r="U97" s="340" t="str">
        <f t="shared" si="18"/>
        <v/>
      </c>
      <c r="V97" s="51">
        <v>1</v>
      </c>
      <c r="W97" s="51" t="str">
        <f t="shared" si="19"/>
        <v/>
      </c>
      <c r="X97" s="340" t="str">
        <f>IF(F97="","",IF($H$23=1,סיווג!Z97,1))</f>
        <v/>
      </c>
      <c r="Y97" s="51" t="str">
        <f t="shared" si="20"/>
        <v/>
      </c>
      <c r="Z97" s="279" t="str">
        <f t="shared" si="21"/>
        <v/>
      </c>
      <c r="AA97" s="1">
        <f t="shared" si="22"/>
        <v>0</v>
      </c>
      <c r="AB97" s="1" t="str">
        <f t="shared" si="16"/>
        <v/>
      </c>
      <c r="AC97" s="1" t="str">
        <f t="shared" si="16"/>
        <v/>
      </c>
      <c r="AD97" s="1">
        <f t="shared" si="23"/>
        <v>0</v>
      </c>
      <c r="BA97" s="1" t="str">
        <f t="shared" si="15"/>
        <v/>
      </c>
      <c r="BB97" s="1" t="str">
        <f t="shared" si="15"/>
        <v/>
      </c>
      <c r="BC97" s="1" t="str">
        <f t="shared" si="15"/>
        <v/>
      </c>
      <c r="BD97" s="1" t="str">
        <f t="shared" si="15"/>
        <v/>
      </c>
    </row>
    <row r="98" spans="2:56" hidden="1" x14ac:dyDescent="0.2">
      <c r="B98" s="44" t="str">
        <f t="shared" si="17"/>
        <v/>
      </c>
      <c r="C98" s="45"/>
      <c r="D98" s="45"/>
      <c r="E98" s="45"/>
      <c r="F98" s="337" t="str">
        <f>IF(סיווג!$V98&lt;&gt;1,"",'תנאי סף'!$F98)</f>
        <v/>
      </c>
      <c r="G98" s="418"/>
      <c r="H98" s="274"/>
      <c r="I98" s="50"/>
      <c r="J98" s="51"/>
      <c r="K98" s="50"/>
      <c r="L98" s="51"/>
      <c r="M98" s="50"/>
      <c r="N98" s="53"/>
      <c r="O98" s="337"/>
      <c r="P98" s="51" t="str">
        <f>IF($F98="","",'מספר השופטים'!G98)</f>
        <v/>
      </c>
      <c r="Q98" s="51"/>
      <c r="R98" s="51"/>
      <c r="S98" s="51"/>
      <c r="T98" s="51"/>
      <c r="U98" s="340" t="str">
        <f t="shared" si="18"/>
        <v/>
      </c>
      <c r="V98" s="51">
        <v>1</v>
      </c>
      <c r="W98" s="51" t="str">
        <f t="shared" si="19"/>
        <v/>
      </c>
      <c r="X98" s="340" t="str">
        <f>IF(F98="","",IF($H$23=1,סיווג!Z98,1))</f>
        <v/>
      </c>
      <c r="Y98" s="51" t="str">
        <f t="shared" si="20"/>
        <v/>
      </c>
      <c r="Z98" s="279" t="str">
        <f t="shared" si="21"/>
        <v/>
      </c>
      <c r="AA98" s="1">
        <f t="shared" si="22"/>
        <v>0</v>
      </c>
      <c r="AB98" s="1" t="str">
        <f t="shared" si="16"/>
        <v/>
      </c>
      <c r="AC98" s="1" t="str">
        <f t="shared" si="16"/>
        <v/>
      </c>
      <c r="AD98" s="1">
        <f t="shared" si="23"/>
        <v>0</v>
      </c>
      <c r="BA98" s="1" t="str">
        <f t="shared" si="15"/>
        <v/>
      </c>
      <c r="BB98" s="1" t="str">
        <f t="shared" si="15"/>
        <v/>
      </c>
      <c r="BC98" s="1" t="str">
        <f t="shared" si="15"/>
        <v/>
      </c>
      <c r="BD98" s="1" t="str">
        <f t="shared" si="15"/>
        <v/>
      </c>
    </row>
    <row r="99" spans="2:56" hidden="1" x14ac:dyDescent="0.2">
      <c r="B99" s="44" t="str">
        <f t="shared" si="17"/>
        <v/>
      </c>
      <c r="C99" s="45"/>
      <c r="D99" s="45"/>
      <c r="E99" s="45"/>
      <c r="F99" s="337" t="str">
        <f>IF(סיווג!$V99&lt;&gt;1,"",'תנאי סף'!$F99)</f>
        <v/>
      </c>
      <c r="G99" s="418"/>
      <c r="H99" s="274"/>
      <c r="I99" s="50"/>
      <c r="J99" s="51"/>
      <c r="K99" s="50"/>
      <c r="L99" s="51"/>
      <c r="M99" s="50"/>
      <c r="N99" s="53"/>
      <c r="O99" s="337"/>
      <c r="P99" s="51" t="str">
        <f>IF($F99="","",'מספר השופטים'!G99)</f>
        <v/>
      </c>
      <c r="Q99" s="51"/>
      <c r="R99" s="51"/>
      <c r="S99" s="51"/>
      <c r="T99" s="51"/>
      <c r="U99" s="340" t="str">
        <f t="shared" si="18"/>
        <v/>
      </c>
      <c r="V99" s="51">
        <v>1</v>
      </c>
      <c r="W99" s="51" t="str">
        <f t="shared" si="19"/>
        <v/>
      </c>
      <c r="X99" s="340" t="str">
        <f>IF(F99="","",IF($H$23=1,סיווג!Z99,1))</f>
        <v/>
      </c>
      <c r="Y99" s="51" t="str">
        <f t="shared" si="20"/>
        <v/>
      </c>
      <c r="Z99" s="279" t="str">
        <f t="shared" si="21"/>
        <v/>
      </c>
      <c r="AA99" s="1">
        <f t="shared" si="22"/>
        <v>0</v>
      </c>
      <c r="AB99" s="1" t="str">
        <f t="shared" si="16"/>
        <v/>
      </c>
      <c r="AC99" s="1" t="str">
        <f t="shared" si="16"/>
        <v/>
      </c>
      <c r="AD99" s="1">
        <f t="shared" si="23"/>
        <v>0</v>
      </c>
      <c r="BA99" s="1" t="str">
        <f t="shared" si="15"/>
        <v/>
      </c>
      <c r="BB99" s="1" t="str">
        <f t="shared" si="15"/>
        <v/>
      </c>
      <c r="BC99" s="1" t="str">
        <f t="shared" si="15"/>
        <v/>
      </c>
      <c r="BD99" s="1" t="str">
        <f t="shared" si="15"/>
        <v/>
      </c>
    </row>
    <row r="100" spans="2:56" hidden="1" x14ac:dyDescent="0.2">
      <c r="B100" s="44" t="str">
        <f t="shared" si="17"/>
        <v/>
      </c>
      <c r="C100" s="45"/>
      <c r="D100" s="45"/>
      <c r="E100" s="45"/>
      <c r="F100" s="337" t="str">
        <f>IF(סיווג!$V100&lt;&gt;1,"",'תנאי סף'!$F100)</f>
        <v/>
      </c>
      <c r="G100" s="418"/>
      <c r="H100" s="274"/>
      <c r="I100" s="50"/>
      <c r="J100" s="51"/>
      <c r="K100" s="50"/>
      <c r="L100" s="51"/>
      <c r="M100" s="50"/>
      <c r="N100" s="53"/>
      <c r="O100" s="337"/>
      <c r="P100" s="51" t="str">
        <f>IF($F100="","",'מספר השופטים'!G100)</f>
        <v/>
      </c>
      <c r="Q100" s="51"/>
      <c r="R100" s="51"/>
      <c r="S100" s="51"/>
      <c r="T100" s="51"/>
      <c r="U100" s="340" t="str">
        <f t="shared" si="18"/>
        <v/>
      </c>
      <c r="V100" s="51">
        <v>1</v>
      </c>
      <c r="W100" s="51" t="str">
        <f t="shared" si="19"/>
        <v/>
      </c>
      <c r="X100" s="340" t="str">
        <f>IF(F100="","",IF($H$23=1,סיווג!Z100,1))</f>
        <v/>
      </c>
      <c r="Y100" s="51" t="str">
        <f t="shared" si="20"/>
        <v/>
      </c>
      <c r="Z100" s="279" t="str">
        <f t="shared" si="21"/>
        <v/>
      </c>
      <c r="AA100" s="1">
        <f t="shared" si="22"/>
        <v>0</v>
      </c>
      <c r="AB100" s="1" t="str">
        <f t="shared" si="16"/>
        <v/>
      </c>
      <c r="AC100" s="1" t="str">
        <f t="shared" si="16"/>
        <v/>
      </c>
      <c r="AD100" s="1">
        <f t="shared" si="23"/>
        <v>0</v>
      </c>
      <c r="BA100" s="1" t="str">
        <f t="shared" si="15"/>
        <v/>
      </c>
      <c r="BB100" s="1" t="str">
        <f t="shared" si="15"/>
        <v/>
      </c>
      <c r="BC100" s="1" t="str">
        <f t="shared" si="15"/>
        <v/>
      </c>
      <c r="BD100" s="1" t="str">
        <f t="shared" si="15"/>
        <v/>
      </c>
    </row>
    <row r="101" spans="2:56" hidden="1" x14ac:dyDescent="0.2">
      <c r="B101" s="44" t="str">
        <f t="shared" si="17"/>
        <v/>
      </c>
      <c r="C101" s="45"/>
      <c r="D101" s="45"/>
      <c r="E101" s="45"/>
      <c r="F101" s="337" t="str">
        <f>IF(סיווג!$V101&lt;&gt;1,"",'תנאי סף'!$F101)</f>
        <v/>
      </c>
      <c r="G101" s="418"/>
      <c r="H101" s="274"/>
      <c r="I101" s="50"/>
      <c r="J101" s="51"/>
      <c r="K101" s="50"/>
      <c r="L101" s="51"/>
      <c r="M101" s="50"/>
      <c r="N101" s="53"/>
      <c r="O101" s="337"/>
      <c r="P101" s="51" t="str">
        <f>IF($F101="","",'מספר השופטים'!G101)</f>
        <v/>
      </c>
      <c r="Q101" s="51"/>
      <c r="R101" s="51"/>
      <c r="S101" s="51"/>
      <c r="T101" s="51"/>
      <c r="U101" s="340" t="str">
        <f t="shared" si="18"/>
        <v/>
      </c>
      <c r="V101" s="51">
        <v>1</v>
      </c>
      <c r="W101" s="51" t="str">
        <f t="shared" si="19"/>
        <v/>
      </c>
      <c r="X101" s="340" t="str">
        <f>IF(F101="","",IF($H$23=1,סיווג!Z101,1))</f>
        <v/>
      </c>
      <c r="Y101" s="51" t="str">
        <f t="shared" si="20"/>
        <v/>
      </c>
      <c r="Z101" s="279" t="str">
        <f t="shared" si="21"/>
        <v/>
      </c>
      <c r="AA101" s="1">
        <f t="shared" si="22"/>
        <v>0</v>
      </c>
      <c r="AB101" s="1" t="str">
        <f t="shared" si="16"/>
        <v/>
      </c>
      <c r="AC101" s="1" t="str">
        <f t="shared" si="16"/>
        <v/>
      </c>
      <c r="AD101" s="1">
        <f t="shared" si="23"/>
        <v>0</v>
      </c>
      <c r="BA101" s="1" t="str">
        <f t="shared" si="15"/>
        <v/>
      </c>
      <c r="BB101" s="1" t="str">
        <f t="shared" si="15"/>
        <v/>
      </c>
      <c r="BC101" s="1" t="str">
        <f t="shared" si="15"/>
        <v/>
      </c>
      <c r="BD101" s="1" t="str">
        <f t="shared" si="15"/>
        <v/>
      </c>
    </row>
    <row r="102" spans="2:56" hidden="1" x14ac:dyDescent="0.2">
      <c r="B102" s="44" t="str">
        <f t="shared" si="17"/>
        <v/>
      </c>
      <c r="C102" s="45"/>
      <c r="D102" s="45"/>
      <c r="E102" s="45"/>
      <c r="F102" s="337" t="str">
        <f>IF(סיווג!$V102&lt;&gt;1,"",'תנאי סף'!$F102)</f>
        <v/>
      </c>
      <c r="G102" s="418"/>
      <c r="H102" s="274"/>
      <c r="I102" s="50"/>
      <c r="J102" s="51"/>
      <c r="K102" s="50"/>
      <c r="L102" s="51"/>
      <c r="M102" s="50"/>
      <c r="N102" s="53"/>
      <c r="O102" s="337"/>
      <c r="P102" s="51" t="str">
        <f>IF($F102="","",'מספר השופטים'!G102)</f>
        <v/>
      </c>
      <c r="Q102" s="51"/>
      <c r="R102" s="51"/>
      <c r="S102" s="51"/>
      <c r="T102" s="51"/>
      <c r="U102" s="340" t="str">
        <f t="shared" si="18"/>
        <v/>
      </c>
      <c r="V102" s="51">
        <v>1</v>
      </c>
      <c r="W102" s="51" t="str">
        <f t="shared" si="19"/>
        <v/>
      </c>
      <c r="X102" s="340" t="str">
        <f>IF(F102="","",IF($H$23=1,סיווג!Z102,1))</f>
        <v/>
      </c>
      <c r="Y102" s="51" t="str">
        <f t="shared" si="20"/>
        <v/>
      </c>
      <c r="Z102" s="279" t="str">
        <f t="shared" si="21"/>
        <v/>
      </c>
      <c r="AA102" s="1">
        <f t="shared" si="22"/>
        <v>0</v>
      </c>
      <c r="AB102" s="1" t="str">
        <f t="shared" si="16"/>
        <v/>
      </c>
      <c r="AC102" s="1" t="str">
        <f t="shared" si="16"/>
        <v/>
      </c>
      <c r="AD102" s="1">
        <f t="shared" si="23"/>
        <v>0</v>
      </c>
      <c r="BA102" s="1" t="str">
        <f t="shared" si="15"/>
        <v/>
      </c>
      <c r="BB102" s="1" t="str">
        <f t="shared" si="15"/>
        <v/>
      </c>
      <c r="BC102" s="1" t="str">
        <f t="shared" si="15"/>
        <v/>
      </c>
      <c r="BD102" s="1" t="str">
        <f t="shared" si="15"/>
        <v/>
      </c>
    </row>
    <row r="103" spans="2:56" hidden="1" x14ac:dyDescent="0.2">
      <c r="B103" s="44" t="str">
        <f t="shared" si="17"/>
        <v/>
      </c>
      <c r="C103" s="45"/>
      <c r="D103" s="45"/>
      <c r="E103" s="45"/>
      <c r="F103" s="337" t="str">
        <f>IF(סיווג!$V103&lt;&gt;1,"",'תנאי סף'!$F103)</f>
        <v/>
      </c>
      <c r="G103" s="418"/>
      <c r="H103" s="274"/>
      <c r="I103" s="50"/>
      <c r="J103" s="51"/>
      <c r="K103" s="50"/>
      <c r="L103" s="51"/>
      <c r="M103" s="50"/>
      <c r="N103" s="53"/>
      <c r="O103" s="337"/>
      <c r="P103" s="51" t="str">
        <f>IF($F103="","",'מספר השופטים'!G103)</f>
        <v/>
      </c>
      <c r="Q103" s="51"/>
      <c r="R103" s="51"/>
      <c r="S103" s="51"/>
      <c r="T103" s="51"/>
      <c r="U103" s="340" t="str">
        <f t="shared" si="18"/>
        <v/>
      </c>
      <c r="V103" s="51">
        <v>1</v>
      </c>
      <c r="W103" s="51" t="str">
        <f t="shared" si="19"/>
        <v/>
      </c>
      <c r="X103" s="340" t="str">
        <f>IF(F103="","",IF($H$23=1,סיווג!Z103,1))</f>
        <v/>
      </c>
      <c r="Y103" s="51" t="str">
        <f t="shared" si="20"/>
        <v/>
      </c>
      <c r="Z103" s="279" t="str">
        <f t="shared" si="21"/>
        <v/>
      </c>
      <c r="AA103" s="1">
        <f t="shared" si="22"/>
        <v>0</v>
      </c>
      <c r="AB103" s="1" t="str">
        <f t="shared" si="16"/>
        <v/>
      </c>
      <c r="AC103" s="1" t="str">
        <f t="shared" si="16"/>
        <v/>
      </c>
      <c r="AD103" s="1">
        <f t="shared" si="23"/>
        <v>0</v>
      </c>
      <c r="BA103" s="1" t="str">
        <f t="shared" si="15"/>
        <v/>
      </c>
      <c r="BB103" s="1" t="str">
        <f t="shared" si="15"/>
        <v/>
      </c>
      <c r="BC103" s="1" t="str">
        <f t="shared" si="15"/>
        <v/>
      </c>
      <c r="BD103" s="1" t="str">
        <f t="shared" si="15"/>
        <v/>
      </c>
    </row>
    <row r="104" spans="2:56" hidden="1" x14ac:dyDescent="0.2">
      <c r="B104" s="44" t="str">
        <f t="shared" si="17"/>
        <v/>
      </c>
      <c r="C104" s="45"/>
      <c r="D104" s="45"/>
      <c r="E104" s="45"/>
      <c r="F104" s="337" t="str">
        <f>IF(סיווג!$V104&lt;&gt;1,"",'תנאי סף'!$F104)</f>
        <v/>
      </c>
      <c r="G104" s="418"/>
      <c r="H104" s="274"/>
      <c r="I104" s="50"/>
      <c r="J104" s="51"/>
      <c r="K104" s="50"/>
      <c r="L104" s="51"/>
      <c r="M104" s="50"/>
      <c r="N104" s="53"/>
      <c r="O104" s="337"/>
      <c r="P104" s="51" t="str">
        <f>IF($F104="","",'מספר השופטים'!G104)</f>
        <v/>
      </c>
      <c r="Q104" s="51"/>
      <c r="R104" s="51"/>
      <c r="S104" s="51"/>
      <c r="T104" s="51"/>
      <c r="U104" s="340" t="str">
        <f t="shared" si="18"/>
        <v/>
      </c>
      <c r="V104" s="51">
        <v>1</v>
      </c>
      <c r="W104" s="51" t="str">
        <f t="shared" si="19"/>
        <v/>
      </c>
      <c r="X104" s="340" t="str">
        <f>IF(F104="","",IF($H$23=1,סיווג!Z104,1))</f>
        <v/>
      </c>
      <c r="Y104" s="51" t="str">
        <f t="shared" si="20"/>
        <v/>
      </c>
      <c r="Z104" s="279" t="str">
        <f t="shared" si="21"/>
        <v/>
      </c>
      <c r="AA104" s="1">
        <f t="shared" si="22"/>
        <v>0</v>
      </c>
      <c r="AB104" s="1" t="str">
        <f t="shared" si="16"/>
        <v/>
      </c>
      <c r="AC104" s="1" t="str">
        <f t="shared" si="16"/>
        <v/>
      </c>
      <c r="AD104" s="1">
        <f t="shared" si="23"/>
        <v>0</v>
      </c>
      <c r="BA104" s="1" t="str">
        <f t="shared" si="15"/>
        <v/>
      </c>
      <c r="BB104" s="1" t="str">
        <f t="shared" si="15"/>
        <v/>
      </c>
      <c r="BC104" s="1" t="str">
        <f t="shared" si="15"/>
        <v/>
      </c>
      <c r="BD104" s="1" t="str">
        <f t="shared" si="15"/>
        <v/>
      </c>
    </row>
    <row r="105" spans="2:56" hidden="1" x14ac:dyDescent="0.2">
      <c r="B105" s="44" t="str">
        <f t="shared" si="17"/>
        <v/>
      </c>
      <c r="C105" s="45"/>
      <c r="D105" s="45"/>
      <c r="E105" s="45"/>
      <c r="F105" s="337" t="str">
        <f>IF(סיווג!$V105&lt;&gt;1,"",'תנאי סף'!$F105)</f>
        <v/>
      </c>
      <c r="G105" s="418"/>
      <c r="H105" s="274"/>
      <c r="I105" s="50"/>
      <c r="J105" s="51"/>
      <c r="K105" s="50"/>
      <c r="L105" s="51"/>
      <c r="M105" s="50"/>
      <c r="N105" s="53"/>
      <c r="O105" s="337"/>
      <c r="P105" s="51" t="str">
        <f>IF($F105="","",'מספר השופטים'!G105)</f>
        <v/>
      </c>
      <c r="Q105" s="51"/>
      <c r="R105" s="51"/>
      <c r="S105" s="51"/>
      <c r="T105" s="51"/>
      <c r="U105" s="340" t="str">
        <f t="shared" si="18"/>
        <v/>
      </c>
      <c r="V105" s="51">
        <v>1</v>
      </c>
      <c r="W105" s="51" t="str">
        <f t="shared" si="19"/>
        <v/>
      </c>
      <c r="X105" s="340" t="str">
        <f>IF(F105="","",IF($H$23=1,סיווג!Z105,1))</f>
        <v/>
      </c>
      <c r="Y105" s="51" t="str">
        <f t="shared" si="20"/>
        <v/>
      </c>
      <c r="Z105" s="279" t="str">
        <f t="shared" si="21"/>
        <v/>
      </c>
      <c r="AA105" s="1">
        <f t="shared" si="22"/>
        <v>0</v>
      </c>
      <c r="AB105" s="1" t="str">
        <f t="shared" si="16"/>
        <v/>
      </c>
      <c r="AC105" s="1" t="str">
        <f t="shared" si="16"/>
        <v/>
      </c>
      <c r="AD105" s="1">
        <f t="shared" si="23"/>
        <v>0</v>
      </c>
      <c r="BA105" s="1" t="str">
        <f t="shared" si="15"/>
        <v/>
      </c>
      <c r="BB105" s="1" t="str">
        <f t="shared" si="15"/>
        <v/>
      </c>
      <c r="BC105" s="1" t="str">
        <f t="shared" si="15"/>
        <v/>
      </c>
      <c r="BD105" s="1" t="str">
        <f t="shared" si="15"/>
        <v/>
      </c>
    </row>
    <row r="106" spans="2:56" hidden="1" x14ac:dyDescent="0.2">
      <c r="B106" s="44" t="str">
        <f t="shared" si="17"/>
        <v/>
      </c>
      <c r="C106" s="45"/>
      <c r="D106" s="45"/>
      <c r="E106" s="45"/>
      <c r="F106" s="337" t="str">
        <f>IF(סיווג!$V106&lt;&gt;1,"",'תנאי סף'!$F106)</f>
        <v/>
      </c>
      <c r="G106" s="418"/>
      <c r="H106" s="274"/>
      <c r="I106" s="50"/>
      <c r="J106" s="51"/>
      <c r="K106" s="50"/>
      <c r="L106" s="51"/>
      <c r="M106" s="50"/>
      <c r="N106" s="53"/>
      <c r="O106" s="337"/>
      <c r="P106" s="51" t="str">
        <f>IF($F106="","",'מספר השופטים'!G106)</f>
        <v/>
      </c>
      <c r="Q106" s="51"/>
      <c r="R106" s="51"/>
      <c r="S106" s="51"/>
      <c r="T106" s="51"/>
      <c r="U106" s="340" t="str">
        <f t="shared" si="18"/>
        <v/>
      </c>
      <c r="V106" s="51">
        <v>1</v>
      </c>
      <c r="W106" s="51" t="str">
        <f t="shared" si="19"/>
        <v/>
      </c>
      <c r="X106" s="340" t="str">
        <f>IF(F106="","",IF($H$23=1,סיווג!Z106,1))</f>
        <v/>
      </c>
      <c r="Y106" s="51" t="str">
        <f t="shared" si="20"/>
        <v/>
      </c>
      <c r="Z106" s="279" t="str">
        <f t="shared" si="21"/>
        <v/>
      </c>
      <c r="AA106" s="1">
        <f t="shared" si="22"/>
        <v>0</v>
      </c>
      <c r="AB106" s="1" t="str">
        <f t="shared" si="16"/>
        <v/>
      </c>
      <c r="AC106" s="1" t="str">
        <f t="shared" si="16"/>
        <v/>
      </c>
      <c r="AD106" s="1">
        <f t="shared" si="23"/>
        <v>0</v>
      </c>
      <c r="BA106" s="1" t="str">
        <f t="shared" si="15"/>
        <v/>
      </c>
      <c r="BB106" s="1" t="str">
        <f t="shared" si="15"/>
        <v/>
      </c>
      <c r="BC106" s="1" t="str">
        <f t="shared" si="15"/>
        <v/>
      </c>
      <c r="BD106" s="1" t="str">
        <f t="shared" si="15"/>
        <v/>
      </c>
    </row>
    <row r="107" spans="2:56" hidden="1" x14ac:dyDescent="0.2">
      <c r="B107" s="44" t="str">
        <f t="shared" si="17"/>
        <v/>
      </c>
      <c r="C107" s="45"/>
      <c r="D107" s="45"/>
      <c r="E107" s="45"/>
      <c r="F107" s="337" t="str">
        <f>IF(סיווג!$V107&lt;&gt;1,"",'תנאי סף'!$F107)</f>
        <v/>
      </c>
      <c r="G107" s="418"/>
      <c r="H107" s="274"/>
      <c r="I107" s="50"/>
      <c r="J107" s="51"/>
      <c r="K107" s="50"/>
      <c r="L107" s="51"/>
      <c r="M107" s="50"/>
      <c r="N107" s="53"/>
      <c r="O107" s="337"/>
      <c r="P107" s="51" t="str">
        <f>IF($F107="","",'מספר השופטים'!G107)</f>
        <v/>
      </c>
      <c r="Q107" s="51"/>
      <c r="R107" s="51"/>
      <c r="S107" s="51"/>
      <c r="T107" s="51"/>
      <c r="U107" s="340" t="str">
        <f t="shared" si="18"/>
        <v/>
      </c>
      <c r="V107" s="51">
        <v>1</v>
      </c>
      <c r="W107" s="51" t="str">
        <f t="shared" si="19"/>
        <v/>
      </c>
      <c r="X107" s="340" t="str">
        <f>IF(F107="","",IF($H$23=1,סיווג!Z107,1))</f>
        <v/>
      </c>
      <c r="Y107" s="51" t="str">
        <f t="shared" si="20"/>
        <v/>
      </c>
      <c r="Z107" s="279" t="str">
        <f t="shared" si="21"/>
        <v/>
      </c>
      <c r="AA107" s="1">
        <f t="shared" si="22"/>
        <v>0</v>
      </c>
      <c r="AB107" s="1" t="str">
        <f t="shared" si="16"/>
        <v/>
      </c>
      <c r="AC107" s="1" t="str">
        <f t="shared" si="16"/>
        <v/>
      </c>
      <c r="AD107" s="1">
        <f t="shared" si="23"/>
        <v>0</v>
      </c>
      <c r="BA107" s="1" t="str">
        <f t="shared" si="15"/>
        <v/>
      </c>
      <c r="BB107" s="1" t="str">
        <f t="shared" si="15"/>
        <v/>
      </c>
      <c r="BC107" s="1" t="str">
        <f t="shared" si="15"/>
        <v/>
      </c>
      <c r="BD107" s="1" t="str">
        <f t="shared" si="15"/>
        <v/>
      </c>
    </row>
    <row r="108" spans="2:56" hidden="1" x14ac:dyDescent="0.2">
      <c r="B108" s="44" t="str">
        <f t="shared" si="17"/>
        <v/>
      </c>
      <c r="C108" s="45"/>
      <c r="D108" s="45"/>
      <c r="E108" s="45"/>
      <c r="F108" s="337" t="str">
        <f>IF(סיווג!$V108&lt;&gt;1,"",'תנאי סף'!$F108)</f>
        <v/>
      </c>
      <c r="G108" s="418"/>
      <c r="H108" s="274"/>
      <c r="I108" s="50"/>
      <c r="J108" s="51"/>
      <c r="K108" s="50"/>
      <c r="L108" s="51"/>
      <c r="M108" s="50"/>
      <c r="N108" s="53"/>
      <c r="O108" s="337"/>
      <c r="P108" s="51" t="str">
        <f>IF($F108="","",'מספר השופטים'!G108)</f>
        <v/>
      </c>
      <c r="Q108" s="51"/>
      <c r="R108" s="51"/>
      <c r="S108" s="51"/>
      <c r="T108" s="51"/>
      <c r="U108" s="340" t="str">
        <f t="shared" si="18"/>
        <v/>
      </c>
      <c r="V108" s="51">
        <v>1</v>
      </c>
      <c r="W108" s="51" t="str">
        <f t="shared" si="19"/>
        <v/>
      </c>
      <c r="X108" s="340" t="str">
        <f>IF(F108="","",IF($H$23=1,סיווג!Z108,1))</f>
        <v/>
      </c>
      <c r="Y108" s="51" t="str">
        <f t="shared" si="20"/>
        <v/>
      </c>
      <c r="Z108" s="279" t="str">
        <f t="shared" si="21"/>
        <v/>
      </c>
      <c r="AA108" s="1">
        <f t="shared" si="22"/>
        <v>0</v>
      </c>
      <c r="AB108" s="1" t="str">
        <f t="shared" si="16"/>
        <v/>
      </c>
      <c r="AC108" s="1" t="str">
        <f t="shared" si="16"/>
        <v/>
      </c>
      <c r="AD108" s="1">
        <f t="shared" si="23"/>
        <v>0</v>
      </c>
      <c r="BA108" s="1" t="str">
        <f t="shared" si="15"/>
        <v/>
      </c>
      <c r="BB108" s="1" t="str">
        <f t="shared" si="15"/>
        <v/>
      </c>
      <c r="BC108" s="1" t="str">
        <f t="shared" si="15"/>
        <v/>
      </c>
      <c r="BD108" s="1" t="str">
        <f t="shared" si="15"/>
        <v/>
      </c>
    </row>
    <row r="109" spans="2:56" hidden="1" x14ac:dyDescent="0.2">
      <c r="B109" s="44" t="str">
        <f t="shared" si="17"/>
        <v/>
      </c>
      <c r="C109" s="45"/>
      <c r="D109" s="45"/>
      <c r="E109" s="45"/>
      <c r="F109" s="337" t="str">
        <f>IF(סיווג!$V109&lt;&gt;1,"",'תנאי סף'!$F109)</f>
        <v/>
      </c>
      <c r="G109" s="418"/>
      <c r="H109" s="274"/>
      <c r="I109" s="50"/>
      <c r="J109" s="51"/>
      <c r="K109" s="50"/>
      <c r="L109" s="51"/>
      <c r="M109" s="50"/>
      <c r="N109" s="53"/>
      <c r="O109" s="337"/>
      <c r="P109" s="51" t="str">
        <f>IF($F109="","",'מספר השופטים'!G109)</f>
        <v/>
      </c>
      <c r="Q109" s="51"/>
      <c r="R109" s="51"/>
      <c r="S109" s="51"/>
      <c r="T109" s="51"/>
      <c r="U109" s="340" t="str">
        <f t="shared" si="18"/>
        <v/>
      </c>
      <c r="V109" s="51">
        <v>1</v>
      </c>
      <c r="W109" s="51" t="str">
        <f t="shared" si="19"/>
        <v/>
      </c>
      <c r="X109" s="340" t="str">
        <f>IF(F109="","",IF($H$23=1,סיווג!Z109,1))</f>
        <v/>
      </c>
      <c r="Y109" s="51" t="str">
        <f t="shared" si="20"/>
        <v/>
      </c>
      <c r="Z109" s="279" t="str">
        <f t="shared" si="21"/>
        <v/>
      </c>
      <c r="AA109" s="1">
        <f t="shared" si="22"/>
        <v>0</v>
      </c>
      <c r="AB109" s="1" t="str">
        <f t="shared" si="16"/>
        <v/>
      </c>
      <c r="AC109" s="1" t="str">
        <f t="shared" si="16"/>
        <v/>
      </c>
      <c r="AD109" s="1">
        <f t="shared" si="23"/>
        <v>0</v>
      </c>
      <c r="BA109" s="1" t="str">
        <f t="shared" si="15"/>
        <v/>
      </c>
      <c r="BB109" s="1" t="str">
        <f t="shared" si="15"/>
        <v/>
      </c>
      <c r="BC109" s="1" t="str">
        <f t="shared" si="15"/>
        <v/>
      </c>
      <c r="BD109" s="1" t="str">
        <f t="shared" si="15"/>
        <v/>
      </c>
    </row>
    <row r="110" spans="2:56" hidden="1" x14ac:dyDescent="0.2">
      <c r="B110" s="44" t="str">
        <f t="shared" si="17"/>
        <v/>
      </c>
      <c r="C110" s="45"/>
      <c r="D110" s="45"/>
      <c r="E110" s="45"/>
      <c r="F110" s="337" t="str">
        <f>IF(סיווג!$V110&lt;&gt;1,"",'תנאי סף'!$F110)</f>
        <v/>
      </c>
      <c r="G110" s="418"/>
      <c r="H110" s="274"/>
      <c r="I110" s="50"/>
      <c r="J110" s="51"/>
      <c r="K110" s="50"/>
      <c r="L110" s="51"/>
      <c r="M110" s="50"/>
      <c r="N110" s="53"/>
      <c r="O110" s="337"/>
      <c r="P110" s="51" t="str">
        <f>IF($F110="","",'מספר השופטים'!G110)</f>
        <v/>
      </c>
      <c r="Q110" s="51"/>
      <c r="R110" s="51"/>
      <c r="S110" s="51"/>
      <c r="T110" s="51"/>
      <c r="U110" s="340" t="str">
        <f t="shared" si="18"/>
        <v/>
      </c>
      <c r="V110" s="51">
        <v>1</v>
      </c>
      <c r="W110" s="51" t="str">
        <f t="shared" si="19"/>
        <v/>
      </c>
      <c r="X110" s="340" t="str">
        <f>IF(F110="","",IF($H$23=1,סיווג!Z110,1))</f>
        <v/>
      </c>
      <c r="Y110" s="51" t="str">
        <f t="shared" si="20"/>
        <v/>
      </c>
      <c r="Z110" s="279" t="str">
        <f t="shared" si="21"/>
        <v/>
      </c>
      <c r="AA110" s="1">
        <f t="shared" si="22"/>
        <v>0</v>
      </c>
      <c r="AB110" s="1" t="str">
        <f t="shared" si="16"/>
        <v/>
      </c>
      <c r="AC110" s="1" t="str">
        <f t="shared" si="16"/>
        <v/>
      </c>
      <c r="AD110" s="1">
        <f t="shared" si="23"/>
        <v>0</v>
      </c>
      <c r="BA110" s="1" t="str">
        <f t="shared" si="15"/>
        <v/>
      </c>
      <c r="BB110" s="1" t="str">
        <f t="shared" si="15"/>
        <v/>
      </c>
      <c r="BC110" s="1" t="str">
        <f t="shared" si="15"/>
        <v/>
      </c>
      <c r="BD110" s="1" t="str">
        <f t="shared" si="15"/>
        <v/>
      </c>
    </row>
    <row r="111" spans="2:56" hidden="1" x14ac:dyDescent="0.2">
      <c r="B111" s="44" t="str">
        <f t="shared" si="17"/>
        <v/>
      </c>
      <c r="C111" s="45"/>
      <c r="D111" s="45"/>
      <c r="E111" s="45"/>
      <c r="F111" s="337" t="str">
        <f>IF(סיווג!$V111&lt;&gt;1,"",'תנאי סף'!$F111)</f>
        <v/>
      </c>
      <c r="G111" s="418"/>
      <c r="H111" s="274"/>
      <c r="I111" s="50"/>
      <c r="J111" s="51"/>
      <c r="K111" s="50"/>
      <c r="L111" s="51"/>
      <c r="M111" s="50"/>
      <c r="N111" s="53"/>
      <c r="O111" s="337"/>
      <c r="P111" s="51" t="str">
        <f>IF($F111="","",'מספר השופטים'!G111)</f>
        <v/>
      </c>
      <c r="Q111" s="51"/>
      <c r="R111" s="51"/>
      <c r="S111" s="51"/>
      <c r="T111" s="51"/>
      <c r="U111" s="340" t="str">
        <f t="shared" si="18"/>
        <v/>
      </c>
      <c r="V111" s="51">
        <v>1</v>
      </c>
      <c r="W111" s="51" t="str">
        <f t="shared" si="19"/>
        <v/>
      </c>
      <c r="X111" s="340" t="str">
        <f>IF(F111="","",IF($H$23=1,סיווג!Z111,1))</f>
        <v/>
      </c>
      <c r="Y111" s="51" t="str">
        <f t="shared" si="20"/>
        <v/>
      </c>
      <c r="Z111" s="279" t="str">
        <f t="shared" si="21"/>
        <v/>
      </c>
      <c r="AA111" s="1">
        <f t="shared" si="22"/>
        <v>0</v>
      </c>
      <c r="AB111" s="1" t="str">
        <f t="shared" si="16"/>
        <v/>
      </c>
      <c r="AC111" s="1" t="str">
        <f t="shared" si="16"/>
        <v/>
      </c>
      <c r="AD111" s="1">
        <f t="shared" si="23"/>
        <v>0</v>
      </c>
      <c r="BA111" s="1" t="str">
        <f t="shared" ref="BA111:BD130" si="24">IF($F111="","",BA$30)</f>
        <v/>
      </c>
      <c r="BB111" s="1" t="str">
        <f t="shared" si="24"/>
        <v/>
      </c>
      <c r="BC111" s="1" t="str">
        <f t="shared" si="24"/>
        <v/>
      </c>
      <c r="BD111" s="1" t="str">
        <f t="shared" si="24"/>
        <v/>
      </c>
    </row>
    <row r="112" spans="2:56" hidden="1" x14ac:dyDescent="0.2">
      <c r="B112" s="44" t="str">
        <f t="shared" si="17"/>
        <v/>
      </c>
      <c r="C112" s="45"/>
      <c r="D112" s="45"/>
      <c r="E112" s="45"/>
      <c r="F112" s="337" t="str">
        <f>IF(סיווג!$V112&lt;&gt;1,"",'תנאי סף'!$F112)</f>
        <v/>
      </c>
      <c r="G112" s="418"/>
      <c r="H112" s="274"/>
      <c r="I112" s="50"/>
      <c r="J112" s="51"/>
      <c r="K112" s="50"/>
      <c r="L112" s="51"/>
      <c r="M112" s="50"/>
      <c r="N112" s="53"/>
      <c r="O112" s="337"/>
      <c r="P112" s="51" t="str">
        <f>IF($F112="","",'מספר השופטים'!G112)</f>
        <v/>
      </c>
      <c r="Q112" s="51"/>
      <c r="R112" s="51"/>
      <c r="S112" s="51"/>
      <c r="T112" s="51"/>
      <c r="U112" s="340" t="str">
        <f t="shared" si="18"/>
        <v/>
      </c>
      <c r="V112" s="51">
        <v>1</v>
      </c>
      <c r="W112" s="51" t="str">
        <f t="shared" si="19"/>
        <v/>
      </c>
      <c r="X112" s="340" t="str">
        <f>IF(F112="","",IF($H$23=1,סיווג!Z112,1))</f>
        <v/>
      </c>
      <c r="Y112" s="51" t="str">
        <f t="shared" si="20"/>
        <v/>
      </c>
      <c r="Z112" s="279" t="str">
        <f t="shared" si="21"/>
        <v/>
      </c>
      <c r="AA112" s="1">
        <f t="shared" si="22"/>
        <v>0</v>
      </c>
      <c r="AB112" s="1" t="str">
        <f t="shared" si="16"/>
        <v/>
      </c>
      <c r="AC112" s="1" t="str">
        <f t="shared" si="16"/>
        <v/>
      </c>
      <c r="AD112" s="1">
        <f t="shared" si="23"/>
        <v>0</v>
      </c>
      <c r="BA112" s="1" t="str">
        <f t="shared" si="24"/>
        <v/>
      </c>
      <c r="BB112" s="1" t="str">
        <f t="shared" si="24"/>
        <v/>
      </c>
      <c r="BC112" s="1" t="str">
        <f t="shared" si="24"/>
        <v/>
      </c>
      <c r="BD112" s="1" t="str">
        <f t="shared" si="24"/>
        <v/>
      </c>
    </row>
    <row r="113" spans="2:56" hidden="1" x14ac:dyDescent="0.2">
      <c r="B113" s="44" t="str">
        <f t="shared" si="17"/>
        <v/>
      </c>
      <c r="C113" s="45"/>
      <c r="D113" s="45"/>
      <c r="E113" s="45"/>
      <c r="F113" s="337" t="str">
        <f>IF(סיווג!$V113&lt;&gt;1,"",'תנאי סף'!$F113)</f>
        <v/>
      </c>
      <c r="G113" s="418"/>
      <c r="H113" s="274"/>
      <c r="I113" s="50"/>
      <c r="J113" s="51"/>
      <c r="K113" s="50"/>
      <c r="L113" s="51"/>
      <c r="M113" s="50"/>
      <c r="N113" s="53"/>
      <c r="O113" s="337"/>
      <c r="P113" s="51" t="str">
        <f>IF($F113="","",'מספר השופטים'!G113)</f>
        <v/>
      </c>
      <c r="Q113" s="51"/>
      <c r="R113" s="51"/>
      <c r="S113" s="51"/>
      <c r="T113" s="51"/>
      <c r="U113" s="340" t="str">
        <f t="shared" si="18"/>
        <v/>
      </c>
      <c r="V113" s="51">
        <v>1</v>
      </c>
      <c r="W113" s="51" t="str">
        <f t="shared" si="19"/>
        <v/>
      </c>
      <c r="X113" s="340" t="str">
        <f>IF(F113="","",IF($H$23=1,סיווג!Z113,1))</f>
        <v/>
      </c>
      <c r="Y113" s="51" t="str">
        <f t="shared" si="20"/>
        <v/>
      </c>
      <c r="Z113" s="279" t="str">
        <f t="shared" si="21"/>
        <v/>
      </c>
      <c r="AA113" s="1">
        <f t="shared" si="22"/>
        <v>0</v>
      </c>
      <c r="AB113" s="1" t="str">
        <f t="shared" si="16"/>
        <v/>
      </c>
      <c r="AC113" s="1" t="str">
        <f t="shared" si="16"/>
        <v/>
      </c>
      <c r="AD113" s="1">
        <f t="shared" si="23"/>
        <v>0</v>
      </c>
      <c r="BA113" s="1" t="str">
        <f t="shared" si="24"/>
        <v/>
      </c>
      <c r="BB113" s="1" t="str">
        <f t="shared" si="24"/>
        <v/>
      </c>
      <c r="BC113" s="1" t="str">
        <f t="shared" si="24"/>
        <v/>
      </c>
      <c r="BD113" s="1" t="str">
        <f t="shared" si="24"/>
        <v/>
      </c>
    </row>
    <row r="114" spans="2:56" hidden="1" x14ac:dyDescent="0.2">
      <c r="B114" s="44" t="str">
        <f t="shared" si="17"/>
        <v/>
      </c>
      <c r="C114" s="45"/>
      <c r="D114" s="45"/>
      <c r="E114" s="45"/>
      <c r="F114" s="337" t="str">
        <f>IF(סיווג!$V114&lt;&gt;1,"",'תנאי סף'!$F114)</f>
        <v/>
      </c>
      <c r="G114" s="418"/>
      <c r="H114" s="274"/>
      <c r="I114" s="50"/>
      <c r="J114" s="51"/>
      <c r="K114" s="50"/>
      <c r="L114" s="51"/>
      <c r="M114" s="50"/>
      <c r="N114" s="53"/>
      <c r="O114" s="337"/>
      <c r="P114" s="51" t="str">
        <f>IF($F114="","",'מספר השופטים'!G114)</f>
        <v/>
      </c>
      <c r="Q114" s="51"/>
      <c r="R114" s="51"/>
      <c r="S114" s="51"/>
      <c r="T114" s="51"/>
      <c r="U114" s="340" t="str">
        <f t="shared" si="18"/>
        <v/>
      </c>
      <c r="V114" s="51">
        <v>1</v>
      </c>
      <c r="W114" s="51" t="str">
        <f t="shared" si="19"/>
        <v/>
      </c>
      <c r="X114" s="340" t="str">
        <f>IF(F114="","",IF($H$23=1,סיווג!Z114,1))</f>
        <v/>
      </c>
      <c r="Y114" s="51" t="str">
        <f t="shared" si="20"/>
        <v/>
      </c>
      <c r="Z114" s="279" t="str">
        <f t="shared" si="21"/>
        <v/>
      </c>
      <c r="AA114" s="1">
        <f t="shared" si="22"/>
        <v>0</v>
      </c>
      <c r="AB114" s="1" t="str">
        <f t="shared" si="16"/>
        <v/>
      </c>
      <c r="AC114" s="1" t="str">
        <f t="shared" si="16"/>
        <v/>
      </c>
      <c r="AD114" s="1">
        <f t="shared" si="23"/>
        <v>0</v>
      </c>
      <c r="BA114" s="1" t="str">
        <f t="shared" si="24"/>
        <v/>
      </c>
      <c r="BB114" s="1" t="str">
        <f t="shared" si="24"/>
        <v/>
      </c>
      <c r="BC114" s="1" t="str">
        <f t="shared" si="24"/>
        <v/>
      </c>
      <c r="BD114" s="1" t="str">
        <f t="shared" si="24"/>
        <v/>
      </c>
    </row>
    <row r="115" spans="2:56" hidden="1" x14ac:dyDescent="0.2">
      <c r="B115" s="44" t="str">
        <f t="shared" si="17"/>
        <v/>
      </c>
      <c r="C115" s="45"/>
      <c r="D115" s="45"/>
      <c r="E115" s="45"/>
      <c r="F115" s="337" t="str">
        <f>IF(סיווג!$V115&lt;&gt;1,"",'תנאי סף'!$F115)</f>
        <v/>
      </c>
      <c r="G115" s="418"/>
      <c r="H115" s="274"/>
      <c r="I115" s="50"/>
      <c r="J115" s="51"/>
      <c r="K115" s="50"/>
      <c r="L115" s="51"/>
      <c r="M115" s="50"/>
      <c r="N115" s="53"/>
      <c r="O115" s="337"/>
      <c r="P115" s="51" t="str">
        <f>IF($F115="","",'מספר השופטים'!G115)</f>
        <v/>
      </c>
      <c r="Q115" s="51"/>
      <c r="R115" s="51"/>
      <c r="S115" s="51"/>
      <c r="T115" s="51"/>
      <c r="U115" s="340" t="str">
        <f t="shared" si="18"/>
        <v/>
      </c>
      <c r="V115" s="51">
        <v>1</v>
      </c>
      <c r="W115" s="51" t="str">
        <f t="shared" si="19"/>
        <v/>
      </c>
      <c r="X115" s="340" t="str">
        <f>IF(F115="","",IF($H$23=1,סיווג!Z115,1))</f>
        <v/>
      </c>
      <c r="Y115" s="51" t="str">
        <f t="shared" si="20"/>
        <v/>
      </c>
      <c r="Z115" s="279" t="str">
        <f t="shared" si="21"/>
        <v/>
      </c>
      <c r="AA115" s="1">
        <f t="shared" si="22"/>
        <v>0</v>
      </c>
      <c r="AB115" s="1" t="str">
        <f t="shared" si="16"/>
        <v/>
      </c>
      <c r="AC115" s="1" t="str">
        <f t="shared" si="16"/>
        <v/>
      </c>
      <c r="AD115" s="1">
        <f t="shared" si="23"/>
        <v>0</v>
      </c>
      <c r="BA115" s="1" t="str">
        <f t="shared" si="24"/>
        <v/>
      </c>
      <c r="BB115" s="1" t="str">
        <f t="shared" si="24"/>
        <v/>
      </c>
      <c r="BC115" s="1" t="str">
        <f t="shared" si="24"/>
        <v/>
      </c>
      <c r="BD115" s="1" t="str">
        <f t="shared" si="24"/>
        <v/>
      </c>
    </row>
    <row r="116" spans="2:56" hidden="1" x14ac:dyDescent="0.2">
      <c r="B116" s="44" t="str">
        <f t="shared" si="17"/>
        <v/>
      </c>
      <c r="C116" s="45"/>
      <c r="D116" s="45"/>
      <c r="E116" s="45"/>
      <c r="F116" s="337" t="str">
        <f>IF(סיווג!$V116&lt;&gt;1,"",'תנאי סף'!$F116)</f>
        <v/>
      </c>
      <c r="G116" s="418"/>
      <c r="H116" s="274"/>
      <c r="I116" s="50"/>
      <c r="J116" s="51"/>
      <c r="K116" s="50"/>
      <c r="L116" s="51"/>
      <c r="M116" s="50"/>
      <c r="N116" s="53"/>
      <c r="O116" s="337"/>
      <c r="P116" s="51" t="str">
        <f>IF($F116="","",'מספר השופטים'!G116)</f>
        <v/>
      </c>
      <c r="Q116" s="51"/>
      <c r="R116" s="51"/>
      <c r="S116" s="51"/>
      <c r="T116" s="51"/>
      <c r="U116" s="340" t="str">
        <f t="shared" si="18"/>
        <v/>
      </c>
      <c r="V116" s="51">
        <v>1</v>
      </c>
      <c r="W116" s="51" t="str">
        <f t="shared" si="19"/>
        <v/>
      </c>
      <c r="X116" s="340" t="str">
        <f>IF(F116="","",IF($H$23=1,סיווג!Z116,1))</f>
        <v/>
      </c>
      <c r="Y116" s="51" t="str">
        <f t="shared" si="20"/>
        <v/>
      </c>
      <c r="Z116" s="279" t="str">
        <f t="shared" si="21"/>
        <v/>
      </c>
      <c r="AA116" s="1">
        <f t="shared" si="22"/>
        <v>0</v>
      </c>
      <c r="AB116" s="1" t="str">
        <f t="shared" si="16"/>
        <v/>
      </c>
      <c r="AC116" s="1" t="str">
        <f t="shared" si="16"/>
        <v/>
      </c>
      <c r="AD116" s="1">
        <f t="shared" si="23"/>
        <v>0</v>
      </c>
      <c r="BA116" s="1" t="str">
        <f t="shared" si="24"/>
        <v/>
      </c>
      <c r="BB116" s="1" t="str">
        <f t="shared" si="24"/>
        <v/>
      </c>
      <c r="BC116" s="1" t="str">
        <f t="shared" si="24"/>
        <v/>
      </c>
      <c r="BD116" s="1" t="str">
        <f t="shared" si="24"/>
        <v/>
      </c>
    </row>
    <row r="117" spans="2:56" hidden="1" x14ac:dyDescent="0.2">
      <c r="B117" s="44" t="str">
        <f t="shared" si="17"/>
        <v/>
      </c>
      <c r="C117" s="45"/>
      <c r="D117" s="45"/>
      <c r="E117" s="45"/>
      <c r="F117" s="337" t="str">
        <f>IF(סיווג!$V117&lt;&gt;1,"",'תנאי סף'!$F117)</f>
        <v/>
      </c>
      <c r="G117" s="418"/>
      <c r="H117" s="274"/>
      <c r="I117" s="50"/>
      <c r="J117" s="51"/>
      <c r="K117" s="50"/>
      <c r="L117" s="51"/>
      <c r="M117" s="50"/>
      <c r="N117" s="53"/>
      <c r="O117" s="337"/>
      <c r="P117" s="51" t="str">
        <f>IF($F117="","",'מספר השופטים'!G117)</f>
        <v/>
      </c>
      <c r="Q117" s="51"/>
      <c r="R117" s="51"/>
      <c r="S117" s="51"/>
      <c r="T117" s="51"/>
      <c r="U117" s="340" t="str">
        <f t="shared" si="18"/>
        <v/>
      </c>
      <c r="V117" s="51">
        <v>1</v>
      </c>
      <c r="W117" s="51" t="str">
        <f t="shared" si="19"/>
        <v/>
      </c>
      <c r="X117" s="340" t="str">
        <f>IF(F117="","",IF($H$23=1,סיווג!Z117,1))</f>
        <v/>
      </c>
      <c r="Y117" s="51" t="str">
        <f t="shared" si="20"/>
        <v/>
      </c>
      <c r="Z117" s="279" t="str">
        <f t="shared" si="21"/>
        <v/>
      </c>
      <c r="AA117" s="1">
        <f t="shared" si="22"/>
        <v>0</v>
      </c>
      <c r="AB117" s="1" t="str">
        <f t="shared" si="16"/>
        <v/>
      </c>
      <c r="AC117" s="1" t="str">
        <f t="shared" si="16"/>
        <v/>
      </c>
      <c r="AD117" s="1">
        <f t="shared" si="23"/>
        <v>0</v>
      </c>
      <c r="BA117" s="1" t="str">
        <f t="shared" si="24"/>
        <v/>
      </c>
      <c r="BB117" s="1" t="str">
        <f t="shared" si="24"/>
        <v/>
      </c>
      <c r="BC117" s="1" t="str">
        <f t="shared" si="24"/>
        <v/>
      </c>
      <c r="BD117" s="1" t="str">
        <f t="shared" si="24"/>
        <v/>
      </c>
    </row>
    <row r="118" spans="2:56" hidden="1" x14ac:dyDescent="0.2">
      <c r="B118" s="44" t="str">
        <f t="shared" si="17"/>
        <v/>
      </c>
      <c r="C118" s="45"/>
      <c r="D118" s="45"/>
      <c r="E118" s="45"/>
      <c r="F118" s="337" t="str">
        <f>IF(סיווג!$V118&lt;&gt;1,"",'תנאי סף'!$F118)</f>
        <v/>
      </c>
      <c r="G118" s="418"/>
      <c r="H118" s="274"/>
      <c r="I118" s="50"/>
      <c r="J118" s="51"/>
      <c r="K118" s="50"/>
      <c r="L118" s="51"/>
      <c r="M118" s="50"/>
      <c r="N118" s="53"/>
      <c r="O118" s="337"/>
      <c r="P118" s="51" t="str">
        <f>IF($F118="","",'מספר השופטים'!G118)</f>
        <v/>
      </c>
      <c r="Q118" s="51"/>
      <c r="R118" s="51"/>
      <c r="S118" s="51"/>
      <c r="T118" s="51"/>
      <c r="U118" s="340" t="str">
        <f t="shared" si="18"/>
        <v/>
      </c>
      <c r="V118" s="51">
        <v>1</v>
      </c>
      <c r="W118" s="51" t="str">
        <f t="shared" si="19"/>
        <v/>
      </c>
      <c r="X118" s="340" t="str">
        <f>IF(F118="","",IF($H$23=1,סיווג!Z118,1))</f>
        <v/>
      </c>
      <c r="Y118" s="51" t="str">
        <f t="shared" si="20"/>
        <v/>
      </c>
      <c r="Z118" s="279" t="str">
        <f t="shared" si="21"/>
        <v/>
      </c>
      <c r="AA118" s="1">
        <f t="shared" si="22"/>
        <v>0</v>
      </c>
      <c r="AB118" s="1" t="str">
        <f t="shared" si="16"/>
        <v/>
      </c>
      <c r="AC118" s="1" t="str">
        <f t="shared" si="16"/>
        <v/>
      </c>
      <c r="AD118" s="1">
        <f t="shared" si="23"/>
        <v>0</v>
      </c>
      <c r="BA118" s="1" t="str">
        <f t="shared" si="24"/>
        <v/>
      </c>
      <c r="BB118" s="1" t="str">
        <f t="shared" si="24"/>
        <v/>
      </c>
      <c r="BC118" s="1" t="str">
        <f t="shared" si="24"/>
        <v/>
      </c>
      <c r="BD118" s="1" t="str">
        <f t="shared" si="24"/>
        <v/>
      </c>
    </row>
    <row r="119" spans="2:56" hidden="1" x14ac:dyDescent="0.2">
      <c r="B119" s="44" t="str">
        <f t="shared" si="17"/>
        <v/>
      </c>
      <c r="C119" s="45"/>
      <c r="D119" s="45"/>
      <c r="E119" s="45"/>
      <c r="F119" s="337" t="str">
        <f>IF(סיווג!$V119&lt;&gt;1,"",'תנאי סף'!$F119)</f>
        <v/>
      </c>
      <c r="G119" s="418"/>
      <c r="H119" s="274"/>
      <c r="I119" s="50"/>
      <c r="J119" s="51"/>
      <c r="K119" s="50"/>
      <c r="L119" s="51"/>
      <c r="M119" s="50"/>
      <c r="N119" s="53"/>
      <c r="O119" s="337"/>
      <c r="P119" s="51" t="str">
        <f>IF($F119="","",'מספר השופטים'!G119)</f>
        <v/>
      </c>
      <c r="Q119" s="51"/>
      <c r="R119" s="51"/>
      <c r="S119" s="51"/>
      <c r="T119" s="51"/>
      <c r="U119" s="340" t="str">
        <f t="shared" si="18"/>
        <v/>
      </c>
      <c r="V119" s="51">
        <v>1</v>
      </c>
      <c r="W119" s="51" t="str">
        <f t="shared" si="19"/>
        <v/>
      </c>
      <c r="X119" s="340" t="str">
        <f>IF(F119="","",IF($H$23=1,סיווג!Z119,1))</f>
        <v/>
      </c>
      <c r="Y119" s="51" t="str">
        <f t="shared" si="20"/>
        <v/>
      </c>
      <c r="Z119" s="279" t="str">
        <f t="shared" si="21"/>
        <v/>
      </c>
      <c r="AA119" s="1">
        <f t="shared" si="22"/>
        <v>0</v>
      </c>
      <c r="AB119" s="1" t="str">
        <f t="shared" si="16"/>
        <v/>
      </c>
      <c r="AC119" s="1" t="str">
        <f t="shared" si="16"/>
        <v/>
      </c>
      <c r="AD119" s="1">
        <f t="shared" si="23"/>
        <v>0</v>
      </c>
      <c r="BA119" s="1" t="str">
        <f t="shared" si="24"/>
        <v/>
      </c>
      <c r="BB119" s="1" t="str">
        <f t="shared" si="24"/>
        <v/>
      </c>
      <c r="BC119" s="1" t="str">
        <f t="shared" si="24"/>
        <v/>
      </c>
      <c r="BD119" s="1" t="str">
        <f t="shared" si="24"/>
        <v/>
      </c>
    </row>
    <row r="120" spans="2:56" hidden="1" x14ac:dyDescent="0.2">
      <c r="B120" s="44" t="str">
        <f t="shared" si="17"/>
        <v/>
      </c>
      <c r="C120" s="45"/>
      <c r="D120" s="45"/>
      <c r="E120" s="45"/>
      <c r="F120" s="337" t="str">
        <f>IF(סיווג!$V120&lt;&gt;1,"",'תנאי סף'!$F120)</f>
        <v/>
      </c>
      <c r="G120" s="418"/>
      <c r="H120" s="274"/>
      <c r="I120" s="50"/>
      <c r="J120" s="51"/>
      <c r="K120" s="50"/>
      <c r="L120" s="51"/>
      <c r="M120" s="50"/>
      <c r="N120" s="53"/>
      <c r="O120" s="337"/>
      <c r="P120" s="51" t="str">
        <f>IF($F120="","",'מספר השופטים'!G120)</f>
        <v/>
      </c>
      <c r="Q120" s="51"/>
      <c r="R120" s="51"/>
      <c r="S120" s="51"/>
      <c r="T120" s="51"/>
      <c r="U120" s="340" t="str">
        <f t="shared" si="18"/>
        <v/>
      </c>
      <c r="V120" s="51">
        <v>1</v>
      </c>
      <c r="W120" s="51" t="str">
        <f t="shared" si="19"/>
        <v/>
      </c>
      <c r="X120" s="340" t="str">
        <f>IF(F120="","",IF($H$23=1,סיווג!Z120,1))</f>
        <v/>
      </c>
      <c r="Y120" s="51" t="str">
        <f t="shared" si="20"/>
        <v/>
      </c>
      <c r="Z120" s="279" t="str">
        <f t="shared" si="21"/>
        <v/>
      </c>
      <c r="AA120" s="1">
        <f t="shared" si="22"/>
        <v>0</v>
      </c>
      <c r="AB120" s="1" t="str">
        <f t="shared" si="16"/>
        <v/>
      </c>
      <c r="AC120" s="1" t="str">
        <f t="shared" si="16"/>
        <v/>
      </c>
      <c r="AD120" s="1">
        <f t="shared" si="23"/>
        <v>0</v>
      </c>
      <c r="BA120" s="1" t="str">
        <f t="shared" si="24"/>
        <v/>
      </c>
      <c r="BB120" s="1" t="str">
        <f t="shared" si="24"/>
        <v/>
      </c>
      <c r="BC120" s="1" t="str">
        <f t="shared" si="24"/>
        <v/>
      </c>
      <c r="BD120" s="1" t="str">
        <f t="shared" si="24"/>
        <v/>
      </c>
    </row>
    <row r="121" spans="2:56" hidden="1" x14ac:dyDescent="0.2">
      <c r="B121" s="44" t="str">
        <f t="shared" si="17"/>
        <v/>
      </c>
      <c r="C121" s="45"/>
      <c r="D121" s="45"/>
      <c r="E121" s="45"/>
      <c r="F121" s="337" t="str">
        <f>IF(סיווג!$V121&lt;&gt;1,"",'תנאי סף'!$F121)</f>
        <v/>
      </c>
      <c r="G121" s="418"/>
      <c r="H121" s="274"/>
      <c r="I121" s="50"/>
      <c r="J121" s="51"/>
      <c r="K121" s="50"/>
      <c r="L121" s="51"/>
      <c r="M121" s="50"/>
      <c r="N121" s="53"/>
      <c r="O121" s="337"/>
      <c r="P121" s="51" t="str">
        <f>IF($F121="","",'מספר השופטים'!G121)</f>
        <v/>
      </c>
      <c r="Q121" s="51"/>
      <c r="R121" s="51"/>
      <c r="S121" s="51"/>
      <c r="T121" s="51"/>
      <c r="U121" s="340" t="str">
        <f t="shared" si="18"/>
        <v/>
      </c>
      <c r="V121" s="51">
        <v>1</v>
      </c>
      <c r="W121" s="51" t="str">
        <f t="shared" si="19"/>
        <v/>
      </c>
      <c r="X121" s="340" t="str">
        <f>IF(F121="","",IF($H$23=1,סיווג!Z121,1))</f>
        <v/>
      </c>
      <c r="Y121" s="51" t="str">
        <f t="shared" si="20"/>
        <v/>
      </c>
      <c r="Z121" s="279" t="str">
        <f t="shared" si="21"/>
        <v/>
      </c>
      <c r="AA121" s="1">
        <f t="shared" si="22"/>
        <v>0</v>
      </c>
      <c r="AB121" s="1" t="str">
        <f t="shared" si="16"/>
        <v/>
      </c>
      <c r="AC121" s="1" t="str">
        <f t="shared" si="16"/>
        <v/>
      </c>
      <c r="AD121" s="1">
        <f t="shared" si="23"/>
        <v>0</v>
      </c>
      <c r="BA121" s="1" t="str">
        <f t="shared" si="24"/>
        <v/>
      </c>
      <c r="BB121" s="1" t="str">
        <f t="shared" si="24"/>
        <v/>
      </c>
      <c r="BC121" s="1" t="str">
        <f t="shared" si="24"/>
        <v/>
      </c>
      <c r="BD121" s="1" t="str">
        <f t="shared" si="24"/>
        <v/>
      </c>
    </row>
    <row r="122" spans="2:56" hidden="1" x14ac:dyDescent="0.2">
      <c r="B122" s="44" t="str">
        <f t="shared" si="17"/>
        <v/>
      </c>
      <c r="C122" s="45"/>
      <c r="D122" s="45"/>
      <c r="E122" s="45"/>
      <c r="F122" s="337" t="str">
        <f>IF(סיווג!$V122&lt;&gt;1,"",'תנאי סף'!$F122)</f>
        <v/>
      </c>
      <c r="G122" s="418"/>
      <c r="H122" s="274"/>
      <c r="I122" s="50"/>
      <c r="J122" s="51"/>
      <c r="K122" s="50"/>
      <c r="L122" s="51"/>
      <c r="M122" s="50"/>
      <c r="N122" s="53"/>
      <c r="O122" s="337"/>
      <c r="P122" s="51" t="str">
        <f>IF($F122="","",'מספר השופטים'!G122)</f>
        <v/>
      </c>
      <c r="Q122" s="51"/>
      <c r="R122" s="51"/>
      <c r="S122" s="51"/>
      <c r="T122" s="51"/>
      <c r="U122" s="340" t="str">
        <f t="shared" si="18"/>
        <v/>
      </c>
      <c r="V122" s="51">
        <v>1</v>
      </c>
      <c r="W122" s="51" t="str">
        <f t="shared" si="19"/>
        <v/>
      </c>
      <c r="X122" s="340" t="str">
        <f>IF(F122="","",IF($H$23=1,סיווג!Z122,1))</f>
        <v/>
      </c>
      <c r="Y122" s="51" t="str">
        <f t="shared" si="20"/>
        <v/>
      </c>
      <c r="Z122" s="279" t="str">
        <f t="shared" si="21"/>
        <v/>
      </c>
      <c r="AA122" s="1">
        <f t="shared" si="22"/>
        <v>0</v>
      </c>
      <c r="AB122" s="1" t="str">
        <f t="shared" si="16"/>
        <v/>
      </c>
      <c r="AC122" s="1" t="str">
        <f t="shared" si="16"/>
        <v/>
      </c>
      <c r="AD122" s="1">
        <f t="shared" si="23"/>
        <v>0</v>
      </c>
      <c r="BA122" s="1" t="str">
        <f t="shared" si="24"/>
        <v/>
      </c>
      <c r="BB122" s="1" t="str">
        <f t="shared" si="24"/>
        <v/>
      </c>
      <c r="BC122" s="1" t="str">
        <f t="shared" si="24"/>
        <v/>
      </c>
      <c r="BD122" s="1" t="str">
        <f t="shared" si="24"/>
        <v/>
      </c>
    </row>
    <row r="123" spans="2:56" hidden="1" x14ac:dyDescent="0.2">
      <c r="B123" s="44" t="str">
        <f t="shared" si="17"/>
        <v/>
      </c>
      <c r="C123" s="45"/>
      <c r="D123" s="45"/>
      <c r="E123" s="45"/>
      <c r="F123" s="337" t="str">
        <f>IF(סיווג!$V123&lt;&gt;1,"",'תנאי סף'!$F123)</f>
        <v/>
      </c>
      <c r="G123" s="418"/>
      <c r="H123" s="274"/>
      <c r="I123" s="50"/>
      <c r="J123" s="51"/>
      <c r="K123" s="50"/>
      <c r="L123" s="51"/>
      <c r="M123" s="50"/>
      <c r="N123" s="53"/>
      <c r="O123" s="337"/>
      <c r="P123" s="51" t="str">
        <f>IF($F123="","",'מספר השופטים'!G123)</f>
        <v/>
      </c>
      <c r="Q123" s="51"/>
      <c r="R123" s="51"/>
      <c r="S123" s="51"/>
      <c r="T123" s="51"/>
      <c r="U123" s="340" t="str">
        <f t="shared" si="18"/>
        <v/>
      </c>
      <c r="V123" s="51">
        <v>1</v>
      </c>
      <c r="W123" s="51" t="str">
        <f t="shared" si="19"/>
        <v/>
      </c>
      <c r="X123" s="340" t="str">
        <f>IF(F123="","",IF($H$23=1,סיווג!Z123,1))</f>
        <v/>
      </c>
      <c r="Y123" s="51" t="str">
        <f t="shared" si="20"/>
        <v/>
      </c>
      <c r="Z123" s="279" t="str">
        <f t="shared" si="21"/>
        <v/>
      </c>
      <c r="AA123" s="1">
        <f t="shared" si="22"/>
        <v>0</v>
      </c>
      <c r="AB123" s="1" t="str">
        <f t="shared" si="16"/>
        <v/>
      </c>
      <c r="AC123" s="1" t="str">
        <f t="shared" si="16"/>
        <v/>
      </c>
      <c r="AD123" s="1">
        <f t="shared" si="23"/>
        <v>0</v>
      </c>
      <c r="BA123" s="1" t="str">
        <f t="shared" si="24"/>
        <v/>
      </c>
      <c r="BB123" s="1" t="str">
        <f t="shared" si="24"/>
        <v/>
      </c>
      <c r="BC123" s="1" t="str">
        <f t="shared" si="24"/>
        <v/>
      </c>
      <c r="BD123" s="1" t="str">
        <f t="shared" si="24"/>
        <v/>
      </c>
    </row>
    <row r="124" spans="2:56" hidden="1" x14ac:dyDescent="0.2">
      <c r="B124" s="44" t="str">
        <f t="shared" si="17"/>
        <v/>
      </c>
      <c r="C124" s="45"/>
      <c r="D124" s="45"/>
      <c r="E124" s="45"/>
      <c r="F124" s="337" t="str">
        <f>IF(סיווג!$V124&lt;&gt;1,"",'תנאי סף'!$F124)</f>
        <v/>
      </c>
      <c r="G124" s="418"/>
      <c r="H124" s="274"/>
      <c r="I124" s="50"/>
      <c r="J124" s="51"/>
      <c r="K124" s="50"/>
      <c r="L124" s="51"/>
      <c r="M124" s="50"/>
      <c r="N124" s="53"/>
      <c r="O124" s="337"/>
      <c r="P124" s="51" t="str">
        <f>IF($F124="","",'מספר השופטים'!G124)</f>
        <v/>
      </c>
      <c r="Q124" s="51"/>
      <c r="R124" s="51"/>
      <c r="S124" s="51"/>
      <c r="T124" s="51"/>
      <c r="U124" s="340" t="str">
        <f t="shared" si="18"/>
        <v/>
      </c>
      <c r="V124" s="51">
        <v>1</v>
      </c>
      <c r="W124" s="51" t="str">
        <f t="shared" si="19"/>
        <v/>
      </c>
      <c r="X124" s="340" t="str">
        <f>IF(F124="","",IF($H$23=1,סיווג!Z124,1))</f>
        <v/>
      </c>
      <c r="Y124" s="51" t="str">
        <f t="shared" si="20"/>
        <v/>
      </c>
      <c r="Z124" s="279" t="str">
        <f t="shared" si="21"/>
        <v/>
      </c>
      <c r="AA124" s="1">
        <f t="shared" si="22"/>
        <v>0</v>
      </c>
      <c r="AB124" s="1" t="str">
        <f t="shared" si="16"/>
        <v/>
      </c>
      <c r="AC124" s="1" t="str">
        <f t="shared" si="16"/>
        <v/>
      </c>
      <c r="AD124" s="1">
        <f t="shared" si="23"/>
        <v>0</v>
      </c>
      <c r="BA124" s="1" t="str">
        <f t="shared" si="24"/>
        <v/>
      </c>
      <c r="BB124" s="1" t="str">
        <f t="shared" si="24"/>
        <v/>
      </c>
      <c r="BC124" s="1" t="str">
        <f t="shared" si="24"/>
        <v/>
      </c>
      <c r="BD124" s="1" t="str">
        <f t="shared" si="24"/>
        <v/>
      </c>
    </row>
    <row r="125" spans="2:56" hidden="1" x14ac:dyDescent="0.2">
      <c r="B125" s="44" t="str">
        <f t="shared" si="17"/>
        <v/>
      </c>
      <c r="C125" s="45"/>
      <c r="D125" s="45"/>
      <c r="E125" s="45"/>
      <c r="F125" s="337" t="str">
        <f>IF(סיווג!$V125&lt;&gt;1,"",'תנאי סף'!$F125)</f>
        <v/>
      </c>
      <c r="G125" s="418"/>
      <c r="H125" s="274"/>
      <c r="I125" s="50"/>
      <c r="J125" s="51"/>
      <c r="K125" s="50"/>
      <c r="L125" s="51"/>
      <c r="M125" s="50"/>
      <c r="N125" s="53"/>
      <c r="O125" s="337"/>
      <c r="P125" s="51" t="str">
        <f>IF($F125="","",'מספר השופטים'!G125)</f>
        <v/>
      </c>
      <c r="Q125" s="51"/>
      <c r="R125" s="51"/>
      <c r="S125" s="51"/>
      <c r="T125" s="51"/>
      <c r="U125" s="340" t="str">
        <f t="shared" si="18"/>
        <v/>
      </c>
      <c r="V125" s="51">
        <v>1</v>
      </c>
      <c r="W125" s="51" t="str">
        <f t="shared" si="19"/>
        <v/>
      </c>
      <c r="X125" s="340" t="str">
        <f>IF(F125="","",IF($H$23=1,סיווג!Z125,1))</f>
        <v/>
      </c>
      <c r="Y125" s="51" t="str">
        <f t="shared" si="20"/>
        <v/>
      </c>
      <c r="Z125" s="279" t="str">
        <f t="shared" si="21"/>
        <v/>
      </c>
      <c r="AA125" s="1">
        <f t="shared" si="22"/>
        <v>0</v>
      </c>
      <c r="AB125" s="1" t="str">
        <f t="shared" si="16"/>
        <v/>
      </c>
      <c r="AC125" s="1" t="str">
        <f t="shared" si="16"/>
        <v/>
      </c>
      <c r="AD125" s="1">
        <f t="shared" si="23"/>
        <v>0</v>
      </c>
      <c r="BA125" s="1" t="str">
        <f t="shared" si="24"/>
        <v/>
      </c>
      <c r="BB125" s="1" t="str">
        <f t="shared" si="24"/>
        <v/>
      </c>
      <c r="BC125" s="1" t="str">
        <f t="shared" si="24"/>
        <v/>
      </c>
      <c r="BD125" s="1" t="str">
        <f t="shared" si="24"/>
        <v/>
      </c>
    </row>
    <row r="126" spans="2:56" hidden="1" x14ac:dyDescent="0.2">
      <c r="B126" s="44" t="str">
        <f t="shared" si="17"/>
        <v/>
      </c>
      <c r="C126" s="45"/>
      <c r="D126" s="45"/>
      <c r="E126" s="45"/>
      <c r="F126" s="337" t="str">
        <f>IF(סיווג!$V126&lt;&gt;1,"",'תנאי סף'!$F126)</f>
        <v/>
      </c>
      <c r="G126" s="418"/>
      <c r="H126" s="274"/>
      <c r="I126" s="50"/>
      <c r="J126" s="51"/>
      <c r="K126" s="50"/>
      <c r="L126" s="51"/>
      <c r="M126" s="50"/>
      <c r="N126" s="53"/>
      <c r="O126" s="337"/>
      <c r="P126" s="51" t="str">
        <f>IF($F126="","",'מספר השופטים'!G126)</f>
        <v/>
      </c>
      <c r="Q126" s="51"/>
      <c r="R126" s="51"/>
      <c r="S126" s="51"/>
      <c r="T126" s="51"/>
      <c r="U126" s="340" t="str">
        <f t="shared" si="18"/>
        <v/>
      </c>
      <c r="V126" s="51">
        <v>1</v>
      </c>
      <c r="W126" s="51" t="str">
        <f t="shared" si="19"/>
        <v/>
      </c>
      <c r="X126" s="340" t="str">
        <f>IF(F126="","",IF($H$23=1,סיווג!Z126,1))</f>
        <v/>
      </c>
      <c r="Y126" s="51" t="str">
        <f t="shared" si="20"/>
        <v/>
      </c>
      <c r="Z126" s="279" t="str">
        <f t="shared" si="21"/>
        <v/>
      </c>
      <c r="AA126" s="1">
        <f t="shared" si="22"/>
        <v>0</v>
      </c>
      <c r="AB126" s="1" t="str">
        <f t="shared" si="16"/>
        <v/>
      </c>
      <c r="AC126" s="1" t="str">
        <f t="shared" si="16"/>
        <v/>
      </c>
      <c r="AD126" s="1">
        <f t="shared" si="23"/>
        <v>0</v>
      </c>
      <c r="BA126" s="1" t="str">
        <f t="shared" si="24"/>
        <v/>
      </c>
      <c r="BB126" s="1" t="str">
        <f t="shared" si="24"/>
        <v/>
      </c>
      <c r="BC126" s="1" t="str">
        <f t="shared" si="24"/>
        <v/>
      </c>
      <c r="BD126" s="1" t="str">
        <f t="shared" si="24"/>
        <v/>
      </c>
    </row>
    <row r="127" spans="2:56" hidden="1" x14ac:dyDescent="0.2">
      <c r="B127" s="44" t="str">
        <f t="shared" si="17"/>
        <v/>
      </c>
      <c r="C127" s="45"/>
      <c r="D127" s="45"/>
      <c r="E127" s="45"/>
      <c r="F127" s="337" t="str">
        <f>IF(סיווג!$V127&lt;&gt;1,"",'תנאי סף'!$F127)</f>
        <v/>
      </c>
      <c r="G127" s="418"/>
      <c r="H127" s="274"/>
      <c r="I127" s="50"/>
      <c r="J127" s="51"/>
      <c r="K127" s="50"/>
      <c r="L127" s="51"/>
      <c r="M127" s="50"/>
      <c r="N127" s="53"/>
      <c r="O127" s="337"/>
      <c r="P127" s="51" t="str">
        <f>IF($F127="","",'מספר השופטים'!G127)</f>
        <v/>
      </c>
      <c r="Q127" s="51"/>
      <c r="R127" s="51"/>
      <c r="S127" s="51"/>
      <c r="T127" s="51"/>
      <c r="U127" s="340" t="str">
        <f t="shared" si="18"/>
        <v/>
      </c>
      <c r="V127" s="51">
        <v>1</v>
      </c>
      <c r="W127" s="51" t="str">
        <f t="shared" si="19"/>
        <v/>
      </c>
      <c r="X127" s="340" t="str">
        <f>IF(F127="","",IF($H$23=1,סיווג!Z127,1))</f>
        <v/>
      </c>
      <c r="Y127" s="51" t="str">
        <f t="shared" si="20"/>
        <v/>
      </c>
      <c r="Z127" s="279" t="str">
        <f t="shared" si="21"/>
        <v/>
      </c>
      <c r="AA127" s="1">
        <f t="shared" si="22"/>
        <v>0</v>
      </c>
      <c r="AB127" s="1" t="str">
        <f t="shared" si="16"/>
        <v/>
      </c>
      <c r="AC127" s="1" t="str">
        <f t="shared" si="16"/>
        <v/>
      </c>
      <c r="AD127" s="1">
        <f t="shared" si="23"/>
        <v>0</v>
      </c>
      <c r="BA127" s="1" t="str">
        <f t="shared" si="24"/>
        <v/>
      </c>
      <c r="BB127" s="1" t="str">
        <f t="shared" si="24"/>
        <v/>
      </c>
      <c r="BC127" s="1" t="str">
        <f t="shared" si="24"/>
        <v/>
      </c>
      <c r="BD127" s="1" t="str">
        <f t="shared" si="24"/>
        <v/>
      </c>
    </row>
    <row r="128" spans="2:56" hidden="1" x14ac:dyDescent="0.2">
      <c r="B128" s="44" t="str">
        <f t="shared" si="17"/>
        <v/>
      </c>
      <c r="C128" s="45"/>
      <c r="D128" s="45"/>
      <c r="E128" s="45"/>
      <c r="F128" s="337" t="str">
        <f>IF(סיווג!$V128&lt;&gt;1,"",'תנאי סף'!$F128)</f>
        <v/>
      </c>
      <c r="G128" s="418"/>
      <c r="H128" s="274"/>
      <c r="I128" s="50"/>
      <c r="J128" s="51"/>
      <c r="K128" s="50"/>
      <c r="L128" s="51"/>
      <c r="M128" s="50"/>
      <c r="N128" s="53"/>
      <c r="O128" s="337"/>
      <c r="P128" s="51" t="str">
        <f>IF($F128="","",'מספר השופטים'!G128)</f>
        <v/>
      </c>
      <c r="Q128" s="51"/>
      <c r="R128" s="51"/>
      <c r="S128" s="51"/>
      <c r="T128" s="51"/>
      <c r="U128" s="340" t="str">
        <f t="shared" si="18"/>
        <v/>
      </c>
      <c r="V128" s="51">
        <v>1</v>
      </c>
      <c r="W128" s="51" t="str">
        <f t="shared" si="19"/>
        <v/>
      </c>
      <c r="X128" s="340" t="str">
        <f>IF(F128="","",IF($H$23=1,סיווג!Z128,1))</f>
        <v/>
      </c>
      <c r="Y128" s="51" t="str">
        <f t="shared" si="20"/>
        <v/>
      </c>
      <c r="Z128" s="279" t="str">
        <f t="shared" si="21"/>
        <v/>
      </c>
      <c r="AA128" s="1">
        <f t="shared" si="22"/>
        <v>0</v>
      </c>
      <c r="AB128" s="1" t="str">
        <f t="shared" si="16"/>
        <v/>
      </c>
      <c r="AC128" s="1" t="str">
        <f t="shared" si="16"/>
        <v/>
      </c>
      <c r="AD128" s="1">
        <f t="shared" si="23"/>
        <v>0</v>
      </c>
      <c r="BA128" s="1" t="str">
        <f t="shared" si="24"/>
        <v/>
      </c>
      <c r="BB128" s="1" t="str">
        <f t="shared" si="24"/>
        <v/>
      </c>
      <c r="BC128" s="1" t="str">
        <f t="shared" si="24"/>
        <v/>
      </c>
      <c r="BD128" s="1" t="str">
        <f t="shared" si="24"/>
        <v/>
      </c>
    </row>
    <row r="129" spans="2:56" hidden="1" x14ac:dyDescent="0.2">
      <c r="B129" s="44" t="str">
        <f t="shared" si="17"/>
        <v/>
      </c>
      <c r="C129" s="45"/>
      <c r="D129" s="45"/>
      <c r="E129" s="45"/>
      <c r="F129" s="337" t="str">
        <f>IF(סיווג!$V129&lt;&gt;1,"",'תנאי סף'!$F129)</f>
        <v/>
      </c>
      <c r="G129" s="418"/>
      <c r="H129" s="274"/>
      <c r="I129" s="50"/>
      <c r="J129" s="51"/>
      <c r="K129" s="50"/>
      <c r="L129" s="51"/>
      <c r="M129" s="50"/>
      <c r="N129" s="53"/>
      <c r="O129" s="337"/>
      <c r="P129" s="51" t="str">
        <f>IF($F129="","",'מספר השופטים'!G129)</f>
        <v/>
      </c>
      <c r="Q129" s="51"/>
      <c r="R129" s="51"/>
      <c r="S129" s="51"/>
      <c r="T129" s="51"/>
      <c r="U129" s="340" t="str">
        <f t="shared" si="18"/>
        <v/>
      </c>
      <c r="V129" s="51">
        <v>1</v>
      </c>
      <c r="W129" s="51" t="str">
        <f t="shared" si="19"/>
        <v/>
      </c>
      <c r="X129" s="340" t="str">
        <f>IF(F129="","",IF($H$23=1,סיווג!Z129,1))</f>
        <v/>
      </c>
      <c r="Y129" s="51" t="str">
        <f t="shared" si="20"/>
        <v/>
      </c>
      <c r="Z129" s="279" t="str">
        <f t="shared" si="21"/>
        <v/>
      </c>
      <c r="AA129" s="1">
        <f t="shared" si="22"/>
        <v>0</v>
      </c>
      <c r="AB129" s="1" t="str">
        <f t="shared" si="16"/>
        <v/>
      </c>
      <c r="AC129" s="1" t="str">
        <f t="shared" si="16"/>
        <v/>
      </c>
      <c r="AD129" s="1">
        <f t="shared" si="23"/>
        <v>0</v>
      </c>
      <c r="BA129" s="1" t="str">
        <f t="shared" si="24"/>
        <v/>
      </c>
      <c r="BB129" s="1" t="str">
        <f t="shared" si="24"/>
        <v/>
      </c>
      <c r="BC129" s="1" t="str">
        <f t="shared" si="24"/>
        <v/>
      </c>
      <c r="BD129" s="1" t="str">
        <f t="shared" si="24"/>
        <v/>
      </c>
    </row>
    <row r="130" spans="2:56" ht="15.75" hidden="1" thickBot="1" x14ac:dyDescent="0.25">
      <c r="B130" s="44" t="str">
        <f t="shared" si="17"/>
        <v/>
      </c>
      <c r="C130" s="45"/>
      <c r="D130" s="45"/>
      <c r="E130" s="45"/>
      <c r="F130" s="337" t="str">
        <f>IF(סיווג!$V130&lt;&gt;1,"",'תנאי סף'!$F130)</f>
        <v/>
      </c>
      <c r="G130" s="418"/>
      <c r="H130" s="274"/>
      <c r="I130" s="50"/>
      <c r="J130" s="51"/>
      <c r="K130" s="50"/>
      <c r="L130" s="51"/>
      <c r="M130" s="50"/>
      <c r="N130" s="53"/>
      <c r="O130" s="337"/>
      <c r="P130" s="51" t="str">
        <f>IF($F130="","",'מספר השופטים'!G130)</f>
        <v/>
      </c>
      <c r="Q130" s="51"/>
      <c r="R130" s="51"/>
      <c r="S130" s="51"/>
      <c r="T130" s="51"/>
      <c r="U130" s="340" t="str">
        <f t="shared" si="18"/>
        <v/>
      </c>
      <c r="V130" s="51">
        <v>1</v>
      </c>
      <c r="W130" s="51" t="str">
        <f t="shared" si="19"/>
        <v/>
      </c>
      <c r="X130" s="340" t="str">
        <f>IF(F130="","",IF($H$23=1,סיווג!Z130,1))</f>
        <v/>
      </c>
      <c r="Y130" s="51" t="str">
        <f t="shared" si="20"/>
        <v/>
      </c>
      <c r="Z130" s="279" t="str">
        <f t="shared" si="21"/>
        <v/>
      </c>
      <c r="AA130" s="1">
        <f t="shared" si="22"/>
        <v>0</v>
      </c>
      <c r="AB130" s="1" t="str">
        <f t="shared" si="16"/>
        <v/>
      </c>
      <c r="AC130" s="1" t="str">
        <f t="shared" si="16"/>
        <v/>
      </c>
      <c r="AD130" s="1">
        <f t="shared" si="23"/>
        <v>0</v>
      </c>
      <c r="BA130" s="1" t="str">
        <f t="shared" si="24"/>
        <v/>
      </c>
      <c r="BB130" s="1" t="str">
        <f t="shared" si="24"/>
        <v/>
      </c>
      <c r="BC130" s="1" t="str">
        <f t="shared" si="24"/>
        <v/>
      </c>
      <c r="BD130" s="1" t="str">
        <f t="shared" si="24"/>
        <v/>
      </c>
    </row>
    <row r="131" spans="2:56" ht="18.75" thickBot="1" x14ac:dyDescent="0.3">
      <c r="B131" s="482" t="s">
        <v>8</v>
      </c>
      <c r="C131" s="483"/>
      <c r="D131" s="483"/>
      <c r="E131" s="483"/>
      <c r="F131" s="483"/>
      <c r="G131" s="52">
        <f>SUM(G31:G130)</f>
        <v>0</v>
      </c>
      <c r="H131" s="52">
        <f t="shared" ref="H131:Z131" si="25">SUM(H31:H130)</f>
        <v>0</v>
      </c>
      <c r="I131" s="52">
        <f t="shared" si="25"/>
        <v>0</v>
      </c>
      <c r="J131" s="52">
        <f t="shared" si="25"/>
        <v>0</v>
      </c>
      <c r="K131" s="52">
        <f t="shared" si="25"/>
        <v>0</v>
      </c>
      <c r="L131" s="52">
        <f t="shared" si="25"/>
        <v>0</v>
      </c>
      <c r="M131" s="52">
        <f t="shared" si="25"/>
        <v>0</v>
      </c>
      <c r="N131" s="52">
        <f t="shared" si="25"/>
        <v>0</v>
      </c>
      <c r="O131" s="52">
        <f t="shared" si="25"/>
        <v>0</v>
      </c>
      <c r="P131" s="52">
        <f t="shared" ca="1" si="25"/>
        <v>38</v>
      </c>
      <c r="Q131" s="52">
        <f t="shared" si="25"/>
        <v>0</v>
      </c>
      <c r="R131" s="52">
        <f t="shared" si="25"/>
        <v>0</v>
      </c>
      <c r="S131" s="52">
        <f t="shared" si="25"/>
        <v>0</v>
      </c>
      <c r="T131" s="52">
        <f t="shared" si="25"/>
        <v>0</v>
      </c>
      <c r="U131" s="52">
        <f t="shared" ca="1" si="25"/>
        <v>1</v>
      </c>
      <c r="V131" s="52">
        <f t="shared" si="25"/>
        <v>100</v>
      </c>
      <c r="W131" s="52">
        <f t="shared" ca="1" si="25"/>
        <v>1</v>
      </c>
      <c r="X131" s="52">
        <f t="shared" ca="1" si="25"/>
        <v>2</v>
      </c>
      <c r="Y131" s="52">
        <f t="shared" ca="1" si="25"/>
        <v>1</v>
      </c>
      <c r="Z131" s="276">
        <f t="shared" ca="1" si="25"/>
        <v>1</v>
      </c>
    </row>
  </sheetData>
  <sheetProtection password="CC01" sheet="1" objects="1" scenarios="1" formatColumns="0" formatRows="0"/>
  <mergeCells count="18">
    <mergeCell ref="Y29:Y30"/>
    <mergeCell ref="Z29:Z30"/>
    <mergeCell ref="P29:P30"/>
    <mergeCell ref="B1:Z1"/>
    <mergeCell ref="B29:B30"/>
    <mergeCell ref="C29:C30"/>
    <mergeCell ref="D29:D30"/>
    <mergeCell ref="E29:E30"/>
    <mergeCell ref="F29:F30"/>
    <mergeCell ref="U29:U30"/>
    <mergeCell ref="V29:V30"/>
    <mergeCell ref="W29:W30"/>
    <mergeCell ref="X29:X30"/>
    <mergeCell ref="B131:F131"/>
    <mergeCell ref="Q29:Q30"/>
    <mergeCell ref="R29:R30"/>
    <mergeCell ref="S29:S30"/>
    <mergeCell ref="T29:T30"/>
  </mergeCells>
  <conditionalFormatting sqref="B31:E130 H32:N130 I31:N31 P31:Z130">
    <cfRule type="expression" dxfId="429" priority="50">
      <formula>$F31=""</formula>
    </cfRule>
  </conditionalFormatting>
  <conditionalFormatting sqref="B31:E130 H32:N130 I31:N31 P31:Z130">
    <cfRule type="expression" dxfId="428" priority="49" stopIfTrue="1">
      <formula>AND($F31="",B31&lt;&gt;"")</formula>
    </cfRule>
    <cfRule type="expression" dxfId="427" priority="51">
      <formula>B$30&lt;&gt;""</formula>
    </cfRule>
  </conditionalFormatting>
  <conditionalFormatting sqref="O31:O130">
    <cfRule type="expression" dxfId="426" priority="18">
      <formula>$F31=""</formula>
    </cfRule>
  </conditionalFormatting>
  <conditionalFormatting sqref="O31:O130">
    <cfRule type="expression" dxfId="425" priority="17" stopIfTrue="1">
      <formula>AND($F31="",O31&lt;&gt;"")</formula>
    </cfRule>
    <cfRule type="expression" dxfId="424" priority="19">
      <formula>O$30&lt;&gt;""</formula>
    </cfRule>
  </conditionalFormatting>
  <conditionalFormatting sqref="F31:F130">
    <cfRule type="expression" dxfId="423" priority="14">
      <formula>$F31=""</formula>
    </cfRule>
  </conditionalFormatting>
  <conditionalFormatting sqref="F31:F130">
    <cfRule type="expression" dxfId="422" priority="13" stopIfTrue="1">
      <formula>AND($F31="",F31&lt;&gt;"")</formula>
    </cfRule>
    <cfRule type="expression" dxfId="421" priority="15">
      <formula>F$30&lt;&gt;""</formula>
    </cfRule>
  </conditionalFormatting>
  <conditionalFormatting sqref="H31:H130">
    <cfRule type="expression" dxfId="420" priority="6">
      <formula>$F31=""</formula>
    </cfRule>
  </conditionalFormatting>
  <conditionalFormatting sqref="H31:H130">
    <cfRule type="expression" dxfId="419" priority="5" stopIfTrue="1">
      <formula>AND($F31="",H31&lt;&gt;"")</formula>
    </cfRule>
    <cfRule type="expression" dxfId="418" priority="7">
      <formula>H$30&lt;&gt;""</formula>
    </cfRule>
  </conditionalFormatting>
  <conditionalFormatting sqref="G31:G130">
    <cfRule type="expression" dxfId="417" priority="2">
      <formula>$F31=""</formula>
    </cfRule>
  </conditionalFormatting>
  <conditionalFormatting sqref="G31:G130">
    <cfRule type="expression" dxfId="416" priority="1" stopIfTrue="1">
      <formula>AND($F31="",G31&lt;&gt;"")</formula>
    </cfRule>
    <cfRule type="expression" dxfId="415" priority="3">
      <formula>G$30&lt;&gt;""</formula>
    </cfRule>
  </conditionalFormatting>
  <dataValidations count="9">
    <dataValidation type="whole" operator="notBetween" allowBlank="1" showInputMessage="1" showErrorMessage="1" errorTitle="נתון שגוי." error="ניתן להזין רק מספר שלם" sqref="I31:I130">
      <formula1>-999999999</formula1>
      <formula2>-999999998</formula2>
    </dataValidation>
    <dataValidation type="decimal" operator="greaterThanOrEqual" allowBlank="1" showInputMessage="1" showErrorMessage="1" errorTitle="נתון שגוי." error="ניתן להזין רק מספר גדול או שווה ל-0." sqref="J31:J130">
      <formula1>0</formula1>
    </dataValidation>
    <dataValidation type="whole" operator="greaterThanOrEqual" allowBlank="1" showInputMessage="1" showErrorMessage="1" errorTitle="נתון שגוי." error="ניתן להזין רק מספר שלם גדול או שווה ל-0." sqref="K31">
      <formula1>0</formula1>
    </dataValidation>
    <dataValidation type="decimal" operator="greaterThan" allowBlank="1" showInputMessage="1" showErrorMessage="1" errorTitle="נתון שגוי." error="ניתן להזין רק מספר גדול מ-0" sqref="L31:L130">
      <formula1>0</formula1>
    </dataValidation>
    <dataValidation type="whole" operator="greaterThan" allowBlank="1" showInputMessage="1" showErrorMessage="1" errorTitle="נתון שגוי." error="ניתן להזין רק מספר שלם גדול מ-0" sqref="M31:M130">
      <formula1>0</formula1>
    </dataValidation>
    <dataValidation type="list" allowBlank="1" showInputMessage="1" showErrorMessage="1" sqref="G30:H30">
      <formula1>$AE$1:$AZ$1</formula1>
    </dataValidation>
    <dataValidation type="list" allowBlank="1" showInputMessage="1" showErrorMessage="1" sqref="O31:O130 G31:G130">
      <formula1>OFFSET($BA31,0,0,1,COUNTA($BA31:$BJ31))</formula1>
    </dataValidation>
    <dataValidation type="list" allowBlank="1" showInputMessage="1" showErrorMessage="1" sqref="I30:O30">
      <formula1>OFFSET($AE$1,0,0,1,COUNTA($AE$1:$AZ$1))</formula1>
    </dataValidation>
    <dataValidation type="list" allowBlank="1" showInputMessage="1" showErrorMessage="1" errorTitle="נתון שגוי." error="ניתן להזין רק 0 או 1._x000a_0 = לא עומד בתנאי._x000a_1 = עומד בתנאי." sqref="H31:H130">
      <formula1>$AB31:$AC31</formula1>
    </dataValidation>
  </dataValidations>
  <printOptions horizontalCentered="1"/>
  <pageMargins left="0.31" right="0.34" top="0.74803149606299213" bottom="0.74803149606299213" header="0.31496062992125984" footer="0.31496062992125984"/>
  <pageSetup paperSize="9" scale="84" orientation="landscape"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52" operator="containsText" id="{ED7C0634-1624-447A-897C-8F9EA0842732}">
            <xm:f>NOT(ISERROR(SEARCH($AB$1,B31)))</xm:f>
            <xm:f>$AB$1</xm:f>
            <x14:dxf>
              <fill>
                <patternFill>
                  <bgColor rgb="FFFF0000"/>
                </patternFill>
              </fill>
            </x14:dxf>
          </x14:cfRule>
          <xm:sqref>B31:E130 H32:N130 I31:N31 P31:Z130</xm:sqref>
        </x14:conditionalFormatting>
        <x14:conditionalFormatting xmlns:xm="http://schemas.microsoft.com/office/excel/2006/main">
          <x14:cfRule type="containsText" priority="20" operator="containsText" id="{64A85535-70EF-4ACD-AE30-8C83CFB9049E}">
            <xm:f>NOT(ISERROR(SEARCH($AB$1,O31)))</xm:f>
            <xm:f>$AB$1</xm:f>
            <x14:dxf>
              <fill>
                <patternFill>
                  <bgColor rgb="FFFF0000"/>
                </patternFill>
              </fill>
            </x14:dxf>
          </x14:cfRule>
          <xm:sqref>O31:O130</xm:sqref>
        </x14:conditionalFormatting>
        <x14:conditionalFormatting xmlns:xm="http://schemas.microsoft.com/office/excel/2006/main">
          <x14:cfRule type="containsText" priority="16" operator="containsText" id="{FF5AD084-C39C-46E2-BA04-608E4CCCC4EE}">
            <xm:f>NOT(ISERROR(SEARCH($AB$1,F31)))</xm:f>
            <xm:f>$AB$1</xm:f>
            <x14:dxf>
              <fill>
                <patternFill>
                  <bgColor rgb="FFFF0000"/>
                </patternFill>
              </fill>
            </x14:dxf>
          </x14:cfRule>
          <xm:sqref>F31:F130</xm:sqref>
        </x14:conditionalFormatting>
        <x14:conditionalFormatting xmlns:xm="http://schemas.microsoft.com/office/excel/2006/main">
          <x14:cfRule type="containsText" priority="8" operator="containsText" id="{0F61DBDF-9B87-468D-BDDF-3E1190E34D63}">
            <xm:f>NOT(ISERROR(SEARCH($AB$1,H31)))</xm:f>
            <xm:f>$AB$1</xm:f>
            <x14:dxf>
              <fill>
                <patternFill>
                  <bgColor rgb="FFFF0000"/>
                </patternFill>
              </fill>
            </x14:dxf>
          </x14:cfRule>
          <xm:sqref>H31:H130</xm:sqref>
        </x14:conditionalFormatting>
        <x14:conditionalFormatting xmlns:xm="http://schemas.microsoft.com/office/excel/2006/main">
          <x14:cfRule type="containsText" priority="4" operator="containsText" id="{6A7CE68C-6337-4970-914B-F061C8A6D21E}">
            <xm:f>NOT(ISERROR(SEARCH($AB$1,G31)))</xm:f>
            <xm:f>$AB$1</xm:f>
            <x14:dxf>
              <fill>
                <patternFill>
                  <bgColor rgb="FFFF0000"/>
                </patternFill>
              </fill>
            </x14:dxf>
          </x14:cfRule>
          <xm:sqref>G31:G130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32</vt:i4>
      </vt:variant>
      <vt:variant>
        <vt:lpstr>טווחים בעלי שם</vt:lpstr>
      </vt:variant>
      <vt:variant>
        <vt:i4>58</vt:i4>
      </vt:variant>
    </vt:vector>
  </HeadingPairs>
  <TitlesOfParts>
    <vt:vector size="90" baseType="lpstr">
      <vt:lpstr>הדרכה למשתמש</vt:lpstr>
      <vt:lpstr>פרמטרים לקריטריונים</vt:lpstr>
      <vt:lpstr>הוראת שעה</vt:lpstr>
      <vt:lpstr>תנאי סף</vt:lpstr>
      <vt:lpstr>סיווג</vt:lpstr>
      <vt:lpstr>מספר המתחרים</vt:lpstr>
      <vt:lpstr>מספר השופטים</vt:lpstr>
      <vt:lpstr>מיקום גיאוגרפי</vt:lpstr>
      <vt:lpstr>תקציב</vt:lpstr>
      <vt:lpstr>התחשיב הבסיסי</vt:lpstr>
      <vt:lpstr>פרמטרים לעקרונות חישוב התמיכה</vt:lpstr>
      <vt:lpstr>הרכב חברי הוועדה</vt:lpstr>
      <vt:lpstr>שנת התחרות</vt:lpstr>
      <vt:lpstr>הגנה</vt:lpstr>
      <vt:lpstr>סיכום</vt:lpstr>
      <vt:lpstr>הגבלה לסכום מבוקש (1)</vt:lpstr>
      <vt:lpstr>קיזוזים בגין איחורים</vt:lpstr>
      <vt:lpstr>קיזוזים- החלטות ועדה</vt:lpstr>
      <vt:lpstr>הגבלה לסכום מבוקש (2)</vt:lpstr>
      <vt:lpstr>סיכום לועדה- הזנת נתונים</vt:lpstr>
      <vt:lpstr>סיכום לועדה - תוצאות</vt:lpstr>
      <vt:lpstr>ריכוז גיליונות עזר</vt:lpstr>
      <vt:lpstr>פאול בן חיים</vt:lpstr>
      <vt:lpstr>פנינה זלמצן כ"ס</vt:lpstr>
      <vt:lpstr>פסנתר לתמיד אשדוד</vt:lpstr>
      <vt:lpstr>הנבל הישראלי</vt:lpstr>
      <vt:lpstr>הנושפים כ"ס</vt:lpstr>
      <vt:lpstr>תחרות זמרה ונגינה</vt:lpstr>
      <vt:lpstr>7</vt:lpstr>
      <vt:lpstr>8</vt:lpstr>
      <vt:lpstr>9</vt:lpstr>
      <vt:lpstr>10</vt:lpstr>
      <vt:lpstr>'10'!WPrint_Area_W</vt:lpstr>
      <vt:lpstr>'7'!WPrint_Area_W</vt:lpstr>
      <vt:lpstr>'8'!WPrint_Area_W</vt:lpstr>
      <vt:lpstr>'9'!WPrint_Area_W</vt:lpstr>
      <vt:lpstr>'הגבלה לסכום מבוקש (1)'!WPrint_Area_W</vt:lpstr>
      <vt:lpstr>'הגבלה לסכום מבוקש (2)'!WPrint_Area_W</vt:lpstr>
      <vt:lpstr>הגנה!WPrint_Area_W</vt:lpstr>
      <vt:lpstr>'הדרכה למשתמש'!WPrint_Area_W</vt:lpstr>
      <vt:lpstr>'הנבל הישראלי'!WPrint_Area_W</vt:lpstr>
      <vt:lpstr>'הנושפים כ"ס'!WPrint_Area_W</vt:lpstr>
      <vt:lpstr>'הרכב חברי הוועדה'!WPrint_Area_W</vt:lpstr>
      <vt:lpstr>'התחשיב הבסיסי'!WPrint_Area_W</vt:lpstr>
      <vt:lpstr>'מיקום גיאוגרפי'!WPrint_Area_W</vt:lpstr>
      <vt:lpstr>'מספר המתחרים'!WPrint_Area_W</vt:lpstr>
      <vt:lpstr>'מספר השופטים'!WPrint_Area_W</vt:lpstr>
      <vt:lpstr>סיווג!WPrint_Area_W</vt:lpstr>
      <vt:lpstr>סיכום!WPrint_Area_W</vt:lpstr>
      <vt:lpstr>'סיכום לועדה- הזנת נתונים'!WPrint_Area_W</vt:lpstr>
      <vt:lpstr>'סיכום לועדה - תוצאות'!WPrint_Area_W</vt:lpstr>
      <vt:lpstr>'פאול בן חיים'!WPrint_Area_W</vt:lpstr>
      <vt:lpstr>'פנינה זלמצן כ"ס'!WPrint_Area_W</vt:lpstr>
      <vt:lpstr>'פסנתר לתמיד אשדוד'!WPrint_Area_W</vt:lpstr>
      <vt:lpstr>'פרמטרים לעקרונות חישוב התמיכה'!WPrint_Area_W</vt:lpstr>
      <vt:lpstr>'פרמטרים לקריטריונים'!WPrint_Area_W</vt:lpstr>
      <vt:lpstr>'קיזוזים- החלטות ועדה'!WPrint_Area_W</vt:lpstr>
      <vt:lpstr>'קיזוזים בגין איחורים'!WPrint_Area_W</vt:lpstr>
      <vt:lpstr>'ריכוז גיליונות עזר'!WPrint_Area_W</vt:lpstr>
      <vt:lpstr>'שנת התחרות'!WPrint_Area_W</vt:lpstr>
      <vt:lpstr>'תחרות זמרה ונגינה'!WPrint_Area_W</vt:lpstr>
      <vt:lpstr>'תנאי סף'!WPrint_Area_W</vt:lpstr>
      <vt:lpstr>תקציב!WPrint_Area_W</vt:lpstr>
      <vt:lpstr>'10'!WPrint_TitlesW</vt:lpstr>
      <vt:lpstr>'7'!WPrint_TitlesW</vt:lpstr>
      <vt:lpstr>'8'!WPrint_TitlesW</vt:lpstr>
      <vt:lpstr>'9'!WPrint_TitlesW</vt:lpstr>
      <vt:lpstr>'הגבלה לסכום מבוקש (1)'!WPrint_TitlesW</vt:lpstr>
      <vt:lpstr>'הגבלה לסכום מבוקש (2)'!WPrint_TitlesW</vt:lpstr>
      <vt:lpstr>הגנה!WPrint_TitlesW</vt:lpstr>
      <vt:lpstr>'הנבל הישראלי'!WPrint_TitlesW</vt:lpstr>
      <vt:lpstr>'הנושפים כ"ס'!WPrint_TitlesW</vt:lpstr>
      <vt:lpstr>'הרכב חברי הוועדה'!WPrint_TitlesW</vt:lpstr>
      <vt:lpstr>'מיקום גיאוגרפי'!WPrint_TitlesW</vt:lpstr>
      <vt:lpstr>'מספר המתחרים'!WPrint_TitlesW</vt:lpstr>
      <vt:lpstr>'מספר השופטים'!WPrint_TitlesW</vt:lpstr>
      <vt:lpstr>סיווג!WPrint_TitlesW</vt:lpstr>
      <vt:lpstr>סיכום!WPrint_TitlesW</vt:lpstr>
      <vt:lpstr>'סיכום לועדה- הזנת נתונים'!WPrint_TitlesW</vt:lpstr>
      <vt:lpstr>'סיכום לועדה - תוצאות'!WPrint_TitlesW</vt:lpstr>
      <vt:lpstr>'פאול בן חיים'!WPrint_TitlesW</vt:lpstr>
      <vt:lpstr>'פנינה זלמצן כ"ס'!WPrint_TitlesW</vt:lpstr>
      <vt:lpstr>'פסנתר לתמיד אשדוד'!WPrint_TitlesW</vt:lpstr>
      <vt:lpstr>'קיזוזים- החלטות ועדה'!WPrint_TitlesW</vt:lpstr>
      <vt:lpstr>'קיזוזים בגין איחורים'!WPrint_TitlesW</vt:lpstr>
      <vt:lpstr>'ריכוז גיליונות עזר'!WPrint_TitlesW</vt:lpstr>
      <vt:lpstr>'שנת התחרות'!WPrint_TitlesW</vt:lpstr>
      <vt:lpstr>'תחרות זמרה ונגינה'!WPrint_TitlesW</vt:lpstr>
      <vt:lpstr>'תנאי סף'!WPrint_TitlesW</vt:lpstr>
      <vt:lpstr>תקציב!WPrint_TitlesW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 חפץ ושות'</dc:creator>
  <cp:lastModifiedBy>Maria Yariv</cp:lastModifiedBy>
  <cp:lastPrinted>2018-08-29T11:17:54Z</cp:lastPrinted>
  <dcterms:created xsi:type="dcterms:W3CDTF">2013-07-14T08:24:14Z</dcterms:created>
  <dcterms:modified xsi:type="dcterms:W3CDTF">2018-08-29T11:45:33Z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rmulaDeskUniqueName">
    <vt:lpwstr>5e5f158a-168f-40f1-8b1e-3afd1cd42d2d</vt:lpwstr>
  </property>
</Properties>
</file>